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현재_통합_문서" defaultThemeVersion="124226"/>
  <mc:AlternateContent xmlns:mc="http://schemas.openxmlformats.org/markup-compatibility/2006">
    <mc:Choice Requires="x15">
      <x15ac:absPath xmlns:x15ac="http://schemas.microsoft.com/office/spreadsheetml/2010/11/ac" url="C:\Users\청현\PycharmProjects\PythonProject\edit\"/>
    </mc:Choice>
  </mc:AlternateContent>
  <xr:revisionPtr revIDLastSave="0" documentId="13_ncr:1_{76BF0522-FA12-4AFA-9C77-6BDCD02F8A79}" xr6:coauthVersionLast="47" xr6:coauthVersionMax="47" xr10:uidLastSave="{00000000-0000-0000-0000-000000000000}"/>
  <bookViews>
    <workbookView xWindow="-28920" yWindow="-120" windowWidth="29040" windowHeight="15720" tabRatio="927" activeTab="3" xr2:uid="{040E15FB-FBB6-49D1-8B4F-37B5E4E29043}"/>
  </bookViews>
  <sheets>
    <sheet name="입력시트" sheetId="319" r:id="rId1"/>
    <sheet name="등본추출" sheetId="328" r:id="rId2"/>
    <sheet name="주택상가소액" sheetId="329" r:id="rId3"/>
    <sheet name="권리분석" sheetId="438" r:id="rId4"/>
    <sheet name="설정순위" sheetId="439" r:id="rId5"/>
    <sheet name="기계기구" sheetId="440" r:id="rId6"/>
    <sheet name="주소록" sheetId="441" r:id="rId7"/>
    <sheet name="코드표" sheetId="442" r:id="rId8"/>
    <sheet name="(Sheet A)차주일반정보" sheetId="443" r:id="rId9"/>
    <sheet name="(Sheet B)채권일반정보" sheetId="444" r:id="rId10"/>
    <sheet name="(Sheet C-1)담보명세" sheetId="445" r:id="rId11"/>
    <sheet name="(Sheet C-2)설정순위" sheetId="446" r:id="rId12"/>
    <sheet name="소유자" sheetId="325" r:id="rId13"/>
    <sheet name="소유권" sheetId="326" r:id="rId14"/>
    <sheet name="근저당" sheetId="324" r:id="rId15"/>
    <sheet name="담보물건" sheetId="339" r:id="rId16"/>
    <sheet name="전국" sheetId="436" r:id="rId17"/>
    <sheet name="상가" sheetId="437" r:id="rId18"/>
  </sheets>
  <functionGroups builtInGroupCount="19"/>
  <externalReferences>
    <externalReference r:id="rId19"/>
  </externalReferences>
  <definedNames>
    <definedName name="_" localSheetId="8" hidden="1">#REF!</definedName>
    <definedName name="_" localSheetId="9" hidden="1">#REF!</definedName>
    <definedName name="_" localSheetId="11" hidden="1">#REF!</definedName>
    <definedName name="_" localSheetId="5">#REF!</definedName>
    <definedName name="_" localSheetId="0">#REF!</definedName>
    <definedName name="_" localSheetId="16">#REF!</definedName>
    <definedName name="_" localSheetId="6">#REF!</definedName>
    <definedName name="_" localSheetId="7" hidden="1">#REF!</definedName>
    <definedName name="_">#REF!</definedName>
    <definedName name="_.4" localSheetId="5">#REF!</definedName>
    <definedName name="_.4" localSheetId="0">#REF!</definedName>
    <definedName name="_.4" localSheetId="16">#REF!</definedName>
    <definedName name="_.4" localSheetId="6">#REF!</definedName>
    <definedName name="_.4" localSheetId="7">#REF!</definedName>
    <definedName name="_.4">#REF!</definedName>
    <definedName name="_?" localSheetId="0">#REF!</definedName>
    <definedName name="_?" localSheetId="16">#REF!</definedName>
    <definedName name="_?" localSheetId="6">#REF!</definedName>
    <definedName name="_?" localSheetId="7">#REF!</definedName>
    <definedName name="_?">#REF!</definedName>
    <definedName name="_?__C" localSheetId="6">#REF!</definedName>
    <definedName name="_?__C" localSheetId="7">#REF!</definedName>
    <definedName name="_?__C">#REF!</definedName>
    <definedName name="__" localSheetId="6" hidden="1">#REF!</definedName>
    <definedName name="__" hidden="1">#REF!</definedName>
    <definedName name="__?" localSheetId="6">#REF!</definedName>
    <definedName name="__?" localSheetId="7">#REF!</definedName>
    <definedName name="__?">#REF!</definedName>
    <definedName name="__?__C" localSheetId="6">#REF!</definedName>
    <definedName name="__?__C" localSheetId="7">#REF!</definedName>
    <definedName name="__?__C">#REF!</definedName>
    <definedName name="___?" localSheetId="6">#REF!</definedName>
    <definedName name="___?">#REF!</definedName>
    <definedName name="___?__C" localSheetId="6">#REF!</definedName>
    <definedName name="___?__C">#REF!</definedName>
    <definedName name="_____" localSheetId="3" hidden="1">{#N/A,#N/A,FALSE,"단축1";#N/A,#N/A,FALSE,"단축2";#N/A,#N/A,FALSE,"단축3";#N/A,#N/A,FALSE,"장축";#N/A,#N/A,FALSE,"4WD"}</definedName>
    <definedName name="_____" localSheetId="4" hidden="1">{#N/A,#N/A,FALSE,"단축1";#N/A,#N/A,FALSE,"단축2";#N/A,#N/A,FALSE,"단축3";#N/A,#N/A,FALSE,"장축";#N/A,#N/A,FALSE,"4WD"}</definedName>
    <definedName name="_____" localSheetId="16" hidden="1">{#N/A,#N/A,FALSE,"단축1";#N/A,#N/A,FALSE,"단축2";#N/A,#N/A,FALSE,"단축3";#N/A,#N/A,FALSE,"장축";#N/A,#N/A,FALSE,"4WD"}</definedName>
    <definedName name="_____" localSheetId="6" hidden="1">{#N/A,#N/A,FALSE,"단축1";#N/A,#N/A,FALSE,"단축2";#N/A,#N/A,FALSE,"단축3";#N/A,#N/A,FALSE,"장축";#N/A,#N/A,FALSE,"4WD"}</definedName>
    <definedName name="_____" hidden="1">{#N/A,#N/A,FALSE,"단축1";#N/A,#N/A,FALSE,"단축2";#N/A,#N/A,FALSE,"단축3";#N/A,#N/A,FALSE,"장축";#N/A,#N/A,FALSE,"4WD"}</definedName>
    <definedName name="______" localSheetId="3" hidden="1">#REF!</definedName>
    <definedName name="______" localSheetId="0" hidden="1">#REF!</definedName>
    <definedName name="______" localSheetId="16" hidden="1">#REF!</definedName>
    <definedName name="______" localSheetId="6" hidden="1">#REF!</definedName>
    <definedName name="______" hidden="1">#REF!</definedName>
    <definedName name="____________" localSheetId="3" hidden="1">{#N/A,#N/A,TRUE,"Y생산";#N/A,#N/A,TRUE,"Y판매";#N/A,#N/A,TRUE,"Y총물량";#N/A,#N/A,TRUE,"Y능력";#N/A,#N/A,TRUE,"YKD"}</definedName>
    <definedName name="____________" localSheetId="4" hidden="1">{#N/A,#N/A,TRUE,"Y생산";#N/A,#N/A,TRUE,"Y판매";#N/A,#N/A,TRUE,"Y총물량";#N/A,#N/A,TRUE,"Y능력";#N/A,#N/A,TRUE,"YKD"}</definedName>
    <definedName name="____________" localSheetId="16" hidden="1">{#N/A,#N/A,TRUE,"Y생산";#N/A,#N/A,TRUE,"Y판매";#N/A,#N/A,TRUE,"Y총물량";#N/A,#N/A,TRUE,"Y능력";#N/A,#N/A,TRUE,"YKD"}</definedName>
    <definedName name="____________" localSheetId="6" hidden="1">{#N/A,#N/A,TRUE,"Y생산";#N/A,#N/A,TRUE,"Y판매";#N/A,#N/A,TRUE,"Y총물량";#N/A,#N/A,TRUE,"Y능력";#N/A,#N/A,TRUE,"YKD"}</definedName>
    <definedName name="____________" hidden="1">{#N/A,#N/A,TRUE,"Y생산";#N/A,#N/A,TRUE,"Y판매";#N/A,#N/A,TRUE,"Y총물량";#N/A,#N/A,TRUE,"Y능력";#N/A,#N/A,TRUE,"YKD"}</definedName>
    <definedName name="_______________________________SEL1" localSheetId="0">#REF!</definedName>
    <definedName name="_______________________________SEL1" localSheetId="16">#REF!</definedName>
    <definedName name="_______________________________SEL1" localSheetId="6">#REF!</definedName>
    <definedName name="_______________________________SEL1" localSheetId="7">#REF!</definedName>
    <definedName name="_______________________________SEL1">#REF!</definedName>
    <definedName name="_______________________________SEL2" localSheetId="6">#REF!</definedName>
    <definedName name="_______________________________SEL2" localSheetId="7">#REF!</definedName>
    <definedName name="_______________________________SEL2">#REF!</definedName>
    <definedName name="_______________________________SEL3" localSheetId="6">#REF!</definedName>
    <definedName name="_______________________________SEL3">#REF!</definedName>
    <definedName name="______________________________SEL1" localSheetId="6">#REF!</definedName>
    <definedName name="______________________________SEL1">#REF!</definedName>
    <definedName name="______________________________SEL2" localSheetId="6">#REF!</definedName>
    <definedName name="______________________________SEL2">#REF!</definedName>
    <definedName name="______________________________SEL3" localSheetId="6">#REF!</definedName>
    <definedName name="______________________________SEL3">#REF!</definedName>
    <definedName name="_____________________________Rat1" localSheetId="6">#REF!</definedName>
    <definedName name="_____________________________Rat1" localSheetId="7">#REF!</definedName>
    <definedName name="_____________________________Rat1">#REF!</definedName>
    <definedName name="_____________________________Rat2" localSheetId="6">#REF!</definedName>
    <definedName name="_____________________________Rat2" localSheetId="7">#REF!</definedName>
    <definedName name="_____________________________Rat2">#REF!</definedName>
    <definedName name="_____________________________Rat3" localSheetId="6">#REF!</definedName>
    <definedName name="_____________________________Rat3" localSheetId="7">#REF!</definedName>
    <definedName name="_____________________________Rat3">#REF!</definedName>
    <definedName name="_____________________________Rat4" localSheetId="6">#REF!</definedName>
    <definedName name="_____________________________Rat4" localSheetId="7">#REF!</definedName>
    <definedName name="_____________________________Rat4">#REF!</definedName>
    <definedName name="_____________________________SEL1" localSheetId="6">#REF!</definedName>
    <definedName name="_____________________________SEL1" localSheetId="7">#REF!</definedName>
    <definedName name="_____________________________SEL1">#REF!</definedName>
    <definedName name="_____________________________SEL2" localSheetId="6">#REF!</definedName>
    <definedName name="_____________________________SEL2" localSheetId="7">#REF!</definedName>
    <definedName name="_____________________________SEL2">#REF!</definedName>
    <definedName name="_____________________________SEL3" localSheetId="6">#REF!</definedName>
    <definedName name="_____________________________SEL3" localSheetId="7">#REF!</definedName>
    <definedName name="_____________________________SEL3">#REF!</definedName>
    <definedName name="____________________________BOR2" localSheetId="6">#REF!</definedName>
    <definedName name="____________________________BOR2" localSheetId="7">#REF!</definedName>
    <definedName name="____________________________BOR2">#REF!</definedName>
    <definedName name="____________________________Rat1" localSheetId="6">#REF!</definedName>
    <definedName name="____________________________Rat1" localSheetId="7">#REF!</definedName>
    <definedName name="____________________________Rat1">#REF!</definedName>
    <definedName name="____________________________Rat2" localSheetId="6">#REF!</definedName>
    <definedName name="____________________________Rat2" localSheetId="7">#REF!</definedName>
    <definedName name="____________________________Rat2">#REF!</definedName>
    <definedName name="____________________________Rat3" localSheetId="6">#REF!</definedName>
    <definedName name="____________________________Rat3" localSheetId="7">#REF!</definedName>
    <definedName name="____________________________Rat3">#REF!</definedName>
    <definedName name="____________________________Rat4" localSheetId="6">#REF!</definedName>
    <definedName name="____________________________Rat4" localSheetId="7">#REF!</definedName>
    <definedName name="____________________________Rat4">#REF!</definedName>
    <definedName name="____________________________SEL1" localSheetId="6">#REF!</definedName>
    <definedName name="____________________________SEL1" localSheetId="7">#REF!</definedName>
    <definedName name="____________________________SEL1">#REF!</definedName>
    <definedName name="____________________________SEL2" localSheetId="6">#REF!</definedName>
    <definedName name="____________________________SEL2" localSheetId="7">#REF!</definedName>
    <definedName name="____________________________SEL2">#REF!</definedName>
    <definedName name="____________________________SEL3" localSheetId="6">#REF!</definedName>
    <definedName name="____________________________SEL3" localSheetId="7">#REF!</definedName>
    <definedName name="____________________________SEL3">#REF!</definedName>
    <definedName name="___________________________BOR2" localSheetId="6">#REF!</definedName>
    <definedName name="___________________________BOR2" localSheetId="7">#REF!</definedName>
    <definedName name="___________________________BOR2">#REF!</definedName>
    <definedName name="___________________________Rat1" localSheetId="6">#REF!</definedName>
    <definedName name="___________________________Rat1" localSheetId="7">#REF!</definedName>
    <definedName name="___________________________Rat1">#REF!</definedName>
    <definedName name="___________________________Rat2" localSheetId="6">#REF!</definedName>
    <definedName name="___________________________Rat2" localSheetId="7">#REF!</definedName>
    <definedName name="___________________________Rat2">#REF!</definedName>
    <definedName name="___________________________Rat3" localSheetId="6">#REF!</definedName>
    <definedName name="___________________________Rat3" localSheetId="7">#REF!</definedName>
    <definedName name="___________________________Rat3">#REF!</definedName>
    <definedName name="___________________________Rat4" localSheetId="6">#REF!</definedName>
    <definedName name="___________________________Rat4" localSheetId="7">#REF!</definedName>
    <definedName name="___________________________Rat4">#REF!</definedName>
    <definedName name="___________________________SEL1" localSheetId="6">#REF!</definedName>
    <definedName name="___________________________SEL1" localSheetId="7">#REF!</definedName>
    <definedName name="___________________________SEL1">#REF!</definedName>
    <definedName name="___________________________SEL2" localSheetId="6">#REF!</definedName>
    <definedName name="___________________________SEL2" localSheetId="7">#REF!</definedName>
    <definedName name="___________________________SEL2">#REF!</definedName>
    <definedName name="___________________________SEL3" localSheetId="6">#REF!</definedName>
    <definedName name="___________________________SEL3" localSheetId="7">#REF!</definedName>
    <definedName name="___________________________SEL3">#REF!</definedName>
    <definedName name="__________________________BOR2" localSheetId="6">#REF!</definedName>
    <definedName name="__________________________BOR2" localSheetId="7">#REF!</definedName>
    <definedName name="__________________________BOR2">#REF!</definedName>
    <definedName name="__________________________Rat1" localSheetId="6">#REF!</definedName>
    <definedName name="__________________________Rat1">#REF!</definedName>
    <definedName name="__________________________Rat2" localSheetId="6">#REF!</definedName>
    <definedName name="__________________________Rat2">#REF!</definedName>
    <definedName name="__________________________Rat3" localSheetId="6">#REF!</definedName>
    <definedName name="__________________________Rat3">#REF!</definedName>
    <definedName name="__________________________Rat4" localSheetId="6">#REF!</definedName>
    <definedName name="__________________________Rat4">#REF!</definedName>
    <definedName name="__________________________SEL1" localSheetId="6">#REF!</definedName>
    <definedName name="__________________________SEL1" localSheetId="7">#REF!</definedName>
    <definedName name="__________________________SEL1">#REF!</definedName>
    <definedName name="__________________________SEL2" localSheetId="6">#REF!</definedName>
    <definedName name="__________________________SEL2" localSheetId="7">#REF!</definedName>
    <definedName name="__________________________SEL2">#REF!</definedName>
    <definedName name="__________________________SEL3" localSheetId="6">#REF!</definedName>
    <definedName name="__________________________SEL3" localSheetId="7">#REF!</definedName>
    <definedName name="__________________________SEL3">#REF!</definedName>
    <definedName name="_________________________BOR2" localSheetId="6">#REF!</definedName>
    <definedName name="_________________________BOR2">#REF!</definedName>
    <definedName name="_________________________Rat1" localSheetId="6">#REF!</definedName>
    <definedName name="_________________________Rat1">#REF!</definedName>
    <definedName name="_________________________Rat2" localSheetId="6">#REF!</definedName>
    <definedName name="_________________________Rat2">#REF!</definedName>
    <definedName name="_________________________Rat3" localSheetId="6">#REF!</definedName>
    <definedName name="_________________________Rat3">#REF!</definedName>
    <definedName name="_________________________Rat4" localSheetId="6">#REF!</definedName>
    <definedName name="_________________________Rat4">#REF!</definedName>
    <definedName name="_________________________SEL1" localSheetId="6">#REF!</definedName>
    <definedName name="_________________________SEL1" localSheetId="7">#REF!</definedName>
    <definedName name="_________________________SEL1">#REF!</definedName>
    <definedName name="_________________________SEL2" localSheetId="6">#REF!</definedName>
    <definedName name="_________________________SEL2" localSheetId="7">#REF!</definedName>
    <definedName name="_________________________SEL2">#REF!</definedName>
    <definedName name="_________________________SEL3" localSheetId="6">#REF!</definedName>
    <definedName name="_________________________SEL3" localSheetId="7">#REF!</definedName>
    <definedName name="_________________________SEL3">#REF!</definedName>
    <definedName name="________________________BOR2" localSheetId="6">#REF!</definedName>
    <definedName name="________________________BOR2">#REF!</definedName>
    <definedName name="________________________Rat1" localSheetId="6">#REF!</definedName>
    <definedName name="________________________Rat1">#REF!</definedName>
    <definedName name="________________________Rat2" localSheetId="6">#REF!</definedName>
    <definedName name="________________________Rat2">#REF!</definedName>
    <definedName name="________________________Rat3" localSheetId="6">#REF!</definedName>
    <definedName name="________________________Rat3">#REF!</definedName>
    <definedName name="________________________Rat4" localSheetId="6">#REF!</definedName>
    <definedName name="________________________Rat4">#REF!</definedName>
    <definedName name="________________________SEL1" localSheetId="6">#REF!</definedName>
    <definedName name="________________________SEL1" localSheetId="7">#REF!</definedName>
    <definedName name="________________________SEL1">#REF!</definedName>
    <definedName name="________________________SEL2" localSheetId="6">#REF!</definedName>
    <definedName name="________________________SEL2" localSheetId="7">#REF!</definedName>
    <definedName name="________________________SEL2">#REF!</definedName>
    <definedName name="________________________SEL3" localSheetId="6">#REF!</definedName>
    <definedName name="________________________SEL3" localSheetId="7">#REF!</definedName>
    <definedName name="________________________SEL3">#REF!</definedName>
    <definedName name="_______________________BOR2" localSheetId="6">#REF!</definedName>
    <definedName name="_______________________BOR2">#REF!</definedName>
    <definedName name="_______________________Rat1" localSheetId="6">#REF!</definedName>
    <definedName name="_______________________Rat1">#REF!</definedName>
    <definedName name="_______________________Rat2" localSheetId="6">#REF!</definedName>
    <definedName name="_______________________Rat2">#REF!</definedName>
    <definedName name="_______________________Rat3" localSheetId="6">#REF!</definedName>
    <definedName name="_______________________Rat3">#REF!</definedName>
    <definedName name="_______________________Rat4" localSheetId="6">#REF!</definedName>
    <definedName name="_______________________Rat4">#REF!</definedName>
    <definedName name="_______________________SEL1" localSheetId="6">#REF!</definedName>
    <definedName name="_______________________SEL1" localSheetId="7">#REF!</definedName>
    <definedName name="_______________________SEL1">#REF!</definedName>
    <definedName name="_______________________SEL2" localSheetId="6">#REF!</definedName>
    <definedName name="_______________________SEL2" localSheetId="7">#REF!</definedName>
    <definedName name="_______________________SEL2">#REF!</definedName>
    <definedName name="_______________________SEL3" localSheetId="6">#REF!</definedName>
    <definedName name="_______________________SEL3" localSheetId="7">#REF!</definedName>
    <definedName name="_______________________SEL3">#REF!</definedName>
    <definedName name="______________________BOR2" localSheetId="6">#REF!</definedName>
    <definedName name="______________________BOR2">#REF!</definedName>
    <definedName name="______________________Rat1" localSheetId="6">#REF!</definedName>
    <definedName name="______________________Rat1">#REF!</definedName>
    <definedName name="______________________Rat2" localSheetId="6">#REF!</definedName>
    <definedName name="______________________Rat2">#REF!</definedName>
    <definedName name="______________________Rat3" localSheetId="6">#REF!</definedName>
    <definedName name="______________________Rat3">#REF!</definedName>
    <definedName name="______________________Rat4" localSheetId="6">#REF!</definedName>
    <definedName name="______________________Rat4">#REF!</definedName>
    <definedName name="______________________SEL1" localSheetId="6">#REF!</definedName>
    <definedName name="______________________SEL1" localSheetId="7">#REF!</definedName>
    <definedName name="______________________SEL1">#REF!</definedName>
    <definedName name="______________________SEL2" localSheetId="6">#REF!</definedName>
    <definedName name="______________________SEL2" localSheetId="7">#REF!</definedName>
    <definedName name="______________________SEL2">#REF!</definedName>
    <definedName name="______________________SEL3" localSheetId="6">#REF!</definedName>
    <definedName name="______________________SEL3" localSheetId="7">#REF!</definedName>
    <definedName name="______________________SEL3">#REF!</definedName>
    <definedName name="_____________________BOR2" localSheetId="6">#REF!</definedName>
    <definedName name="_____________________BOR2">#REF!</definedName>
    <definedName name="_____________________Rat1" localSheetId="6">#REF!</definedName>
    <definedName name="_____________________Rat1">#REF!</definedName>
    <definedName name="_____________________Rat2" localSheetId="6">#REF!</definedName>
    <definedName name="_____________________Rat2">#REF!</definedName>
    <definedName name="_____________________Rat3" localSheetId="6">#REF!</definedName>
    <definedName name="_____________________Rat3">#REF!</definedName>
    <definedName name="_____________________Rat4" localSheetId="6">#REF!</definedName>
    <definedName name="_____________________Rat4">#REF!</definedName>
    <definedName name="_____________________SEL1" localSheetId="6">#REF!</definedName>
    <definedName name="_____________________SEL1" localSheetId="7">#REF!</definedName>
    <definedName name="_____________________SEL1">#REF!</definedName>
    <definedName name="_____________________SEL2" localSheetId="6">#REF!</definedName>
    <definedName name="_____________________SEL2" localSheetId="7">#REF!</definedName>
    <definedName name="_____________________SEL2">#REF!</definedName>
    <definedName name="_____________________SEL3" localSheetId="6">#REF!</definedName>
    <definedName name="_____________________SEL3" localSheetId="7">#REF!</definedName>
    <definedName name="_____________________SEL3">#REF!</definedName>
    <definedName name="____________________BOR2" localSheetId="6">#REF!</definedName>
    <definedName name="____________________BOR2" localSheetId="7">#REF!</definedName>
    <definedName name="____________________BOR2">#REF!</definedName>
    <definedName name="____________________Rat1" localSheetId="6">#REF!</definedName>
    <definedName name="____________________Rat1" localSheetId="7">#REF!</definedName>
    <definedName name="____________________Rat1">#REF!</definedName>
    <definedName name="____________________Rat2" localSheetId="6">#REF!</definedName>
    <definedName name="____________________Rat2" localSheetId="7">#REF!</definedName>
    <definedName name="____________________Rat2">#REF!</definedName>
    <definedName name="____________________Rat3" localSheetId="6">#REF!</definedName>
    <definedName name="____________________Rat3" localSheetId="7">#REF!</definedName>
    <definedName name="____________________Rat3">#REF!</definedName>
    <definedName name="____________________Rat4" localSheetId="6">#REF!</definedName>
    <definedName name="____________________Rat4" localSheetId="7">#REF!</definedName>
    <definedName name="____________________Rat4">#REF!</definedName>
    <definedName name="____________________SEL1" localSheetId="4">#REF!</definedName>
    <definedName name="____________________SEL1" localSheetId="6">#REF!</definedName>
    <definedName name="____________________SEL1" localSheetId="7">#REF!</definedName>
    <definedName name="____________________SEL1">#REF!</definedName>
    <definedName name="____________________SEL2" localSheetId="4">#REF!</definedName>
    <definedName name="____________________SEL2" localSheetId="6">#REF!</definedName>
    <definedName name="____________________SEL2" localSheetId="7">#REF!</definedName>
    <definedName name="____________________SEL2">#REF!</definedName>
    <definedName name="____________________SEL3" localSheetId="4">#REF!</definedName>
    <definedName name="____________________SEL3" localSheetId="6">#REF!</definedName>
    <definedName name="____________________SEL3" localSheetId="7">#REF!</definedName>
    <definedName name="____________________SEL3">#REF!</definedName>
    <definedName name="___________________BOR2" localSheetId="4">#REF!</definedName>
    <definedName name="___________________BOR2" localSheetId="6">#REF!</definedName>
    <definedName name="___________________BOR2" localSheetId="7">#REF!</definedName>
    <definedName name="___________________BOR2">#REF!</definedName>
    <definedName name="___________________Rat1" localSheetId="4">#REF!</definedName>
    <definedName name="___________________Rat1" localSheetId="6">#REF!</definedName>
    <definedName name="___________________Rat1" localSheetId="7">#REF!</definedName>
    <definedName name="___________________Rat1">#REF!</definedName>
    <definedName name="___________________Rat2" localSheetId="4">#REF!</definedName>
    <definedName name="___________________Rat2" localSheetId="6">#REF!</definedName>
    <definedName name="___________________Rat2" localSheetId="7">#REF!</definedName>
    <definedName name="___________________Rat2">#REF!</definedName>
    <definedName name="___________________Rat3" localSheetId="4">#REF!</definedName>
    <definedName name="___________________Rat3" localSheetId="6">#REF!</definedName>
    <definedName name="___________________Rat3" localSheetId="7">#REF!</definedName>
    <definedName name="___________________Rat3">#REF!</definedName>
    <definedName name="___________________Rat4" localSheetId="4">#REF!</definedName>
    <definedName name="___________________Rat4" localSheetId="6">#REF!</definedName>
    <definedName name="___________________Rat4" localSheetId="7">#REF!</definedName>
    <definedName name="___________________Rat4">#REF!</definedName>
    <definedName name="___________________SEL1" localSheetId="4">#REF!</definedName>
    <definedName name="___________________SEL1" localSheetId="6">#REF!</definedName>
    <definedName name="___________________SEL1" localSheetId="7">#REF!</definedName>
    <definedName name="___________________SEL1">#REF!</definedName>
    <definedName name="___________________SEL2" localSheetId="4">#REF!</definedName>
    <definedName name="___________________SEL2" localSheetId="6">#REF!</definedName>
    <definedName name="___________________SEL2" localSheetId="7">#REF!</definedName>
    <definedName name="___________________SEL2">#REF!</definedName>
    <definedName name="___________________SEL3" localSheetId="4">#REF!</definedName>
    <definedName name="___________________SEL3" localSheetId="6">#REF!</definedName>
    <definedName name="___________________SEL3" localSheetId="7">#REF!</definedName>
    <definedName name="___________________SEL3">#REF!</definedName>
    <definedName name="__________________BOR2" localSheetId="4">#REF!</definedName>
    <definedName name="__________________BOR2" localSheetId="6">#REF!</definedName>
    <definedName name="__________________BOR2" localSheetId="7">#REF!</definedName>
    <definedName name="__________________BOR2">#REF!</definedName>
    <definedName name="__________________Rat1" localSheetId="4">#REF!</definedName>
    <definedName name="__________________Rat1" localSheetId="6">#REF!</definedName>
    <definedName name="__________________Rat1" localSheetId="7">#REF!</definedName>
    <definedName name="__________________Rat1">#REF!</definedName>
    <definedName name="__________________Rat2" localSheetId="4">#REF!</definedName>
    <definedName name="__________________Rat2" localSheetId="6">#REF!</definedName>
    <definedName name="__________________Rat2" localSheetId="7">#REF!</definedName>
    <definedName name="__________________Rat2">#REF!</definedName>
    <definedName name="__________________Rat3" localSheetId="4">#REF!</definedName>
    <definedName name="__________________Rat3" localSheetId="6">#REF!</definedName>
    <definedName name="__________________Rat3" localSheetId="7">#REF!</definedName>
    <definedName name="__________________Rat3">#REF!</definedName>
    <definedName name="__________________Rat4" localSheetId="4">#REF!</definedName>
    <definedName name="__________________Rat4" localSheetId="6">#REF!</definedName>
    <definedName name="__________________Rat4" localSheetId="7">#REF!</definedName>
    <definedName name="__________________Rat4">#REF!</definedName>
    <definedName name="__________________SEL1" localSheetId="4">#REF!</definedName>
    <definedName name="__________________SEL1" localSheetId="6">#REF!</definedName>
    <definedName name="__________________SEL1" localSheetId="7">#REF!</definedName>
    <definedName name="__________________SEL1">#REF!</definedName>
    <definedName name="__________________SEL2" localSheetId="4">#REF!</definedName>
    <definedName name="__________________SEL2" localSheetId="6">#REF!</definedName>
    <definedName name="__________________SEL2" localSheetId="7">#REF!</definedName>
    <definedName name="__________________SEL2">#REF!</definedName>
    <definedName name="__________________SEL3" localSheetId="4">#REF!</definedName>
    <definedName name="__________________SEL3" localSheetId="6">#REF!</definedName>
    <definedName name="__________________SEL3" localSheetId="7">#REF!</definedName>
    <definedName name="__________________SEL3">#REF!</definedName>
    <definedName name="_________________BOR2" localSheetId="4">#REF!</definedName>
    <definedName name="_________________BOR2" localSheetId="6">#REF!</definedName>
    <definedName name="_________________BOR2" localSheetId="7">#REF!</definedName>
    <definedName name="_________________BOR2">#REF!</definedName>
    <definedName name="_________________Rat1" localSheetId="4">#REF!</definedName>
    <definedName name="_________________Rat1" localSheetId="6">#REF!</definedName>
    <definedName name="_________________Rat1" localSheetId="7">#REF!</definedName>
    <definedName name="_________________Rat1">#REF!</definedName>
    <definedName name="_________________Rat2" localSheetId="4">#REF!</definedName>
    <definedName name="_________________Rat2" localSheetId="6">#REF!</definedName>
    <definedName name="_________________Rat2" localSheetId="7">#REF!</definedName>
    <definedName name="_________________Rat2">#REF!</definedName>
    <definedName name="_________________Rat3" localSheetId="4">#REF!</definedName>
    <definedName name="_________________Rat3" localSheetId="6">#REF!</definedName>
    <definedName name="_________________Rat3" localSheetId="7">#REF!</definedName>
    <definedName name="_________________Rat3">#REF!</definedName>
    <definedName name="_________________Rat4" localSheetId="4">#REF!</definedName>
    <definedName name="_________________Rat4" localSheetId="6">#REF!</definedName>
    <definedName name="_________________Rat4" localSheetId="7">#REF!</definedName>
    <definedName name="_________________Rat4">#REF!</definedName>
    <definedName name="_________________SEL1" localSheetId="4">#REF!</definedName>
    <definedName name="_________________SEL1" localSheetId="6">#REF!</definedName>
    <definedName name="_________________SEL1" localSheetId="7">#REF!</definedName>
    <definedName name="_________________SEL1">#REF!</definedName>
    <definedName name="_________________SEL2" localSheetId="4">#REF!</definedName>
    <definedName name="_________________SEL2" localSheetId="6">#REF!</definedName>
    <definedName name="_________________SEL2" localSheetId="7">#REF!</definedName>
    <definedName name="_________________SEL2">#REF!</definedName>
    <definedName name="_________________SEL3" localSheetId="4">#REF!</definedName>
    <definedName name="_________________SEL3" localSheetId="6">#REF!</definedName>
    <definedName name="_________________SEL3" localSheetId="7">#REF!</definedName>
    <definedName name="_________________SEL3">#REF!</definedName>
    <definedName name="________________BOR2" localSheetId="4">#REF!</definedName>
    <definedName name="________________BOR2" localSheetId="6">#REF!</definedName>
    <definedName name="________________BOR2" localSheetId="7">#REF!</definedName>
    <definedName name="________________BOR2">#REF!</definedName>
    <definedName name="________________Rat1" localSheetId="4">#REF!</definedName>
    <definedName name="________________Rat1" localSheetId="6">#REF!</definedName>
    <definedName name="________________Rat1" localSheetId="7">#REF!</definedName>
    <definedName name="________________Rat1">#REF!</definedName>
    <definedName name="________________Rat2" localSheetId="4">#REF!</definedName>
    <definedName name="________________Rat2" localSheetId="6">#REF!</definedName>
    <definedName name="________________Rat2" localSheetId="7">#REF!</definedName>
    <definedName name="________________Rat2">#REF!</definedName>
    <definedName name="________________Rat3" localSheetId="4">#REF!</definedName>
    <definedName name="________________Rat3" localSheetId="6">#REF!</definedName>
    <definedName name="________________Rat3" localSheetId="7">#REF!</definedName>
    <definedName name="________________Rat3">#REF!</definedName>
    <definedName name="________________Rat4" localSheetId="4">#REF!</definedName>
    <definedName name="________________Rat4" localSheetId="6">#REF!</definedName>
    <definedName name="________________Rat4" localSheetId="7">#REF!</definedName>
    <definedName name="________________Rat4">#REF!</definedName>
    <definedName name="________________SEL1" localSheetId="4">#REF!</definedName>
    <definedName name="________________SEL1" localSheetId="6">#REF!</definedName>
    <definedName name="________________SEL1" localSheetId="7">#REF!</definedName>
    <definedName name="________________SEL1">#REF!</definedName>
    <definedName name="________________SEL2" localSheetId="4">#REF!</definedName>
    <definedName name="________________SEL2" localSheetId="6">#REF!</definedName>
    <definedName name="________________SEL2" localSheetId="7">#REF!</definedName>
    <definedName name="________________SEL2">#REF!</definedName>
    <definedName name="________________SEL3" localSheetId="4">#REF!</definedName>
    <definedName name="________________SEL3" localSheetId="6">#REF!</definedName>
    <definedName name="________________SEL3" localSheetId="7">#REF!</definedName>
    <definedName name="________________SEL3">#REF!</definedName>
    <definedName name="_______________BOR2" localSheetId="4">#REF!</definedName>
    <definedName name="_______________BOR2" localSheetId="6">#REF!</definedName>
    <definedName name="_______________BOR2" localSheetId="7">#REF!</definedName>
    <definedName name="_______________BOR2">#REF!</definedName>
    <definedName name="_______________Rat1" localSheetId="4">#REF!</definedName>
    <definedName name="_______________Rat1" localSheetId="6">#REF!</definedName>
    <definedName name="_______________Rat1" localSheetId="7">#REF!</definedName>
    <definedName name="_______________Rat1">#REF!</definedName>
    <definedName name="_______________Rat2" localSheetId="4">#REF!</definedName>
    <definedName name="_______________Rat2" localSheetId="6">#REF!</definedName>
    <definedName name="_______________Rat2" localSheetId="7">#REF!</definedName>
    <definedName name="_______________Rat2">#REF!</definedName>
    <definedName name="_______________Rat3" localSheetId="4">#REF!</definedName>
    <definedName name="_______________Rat3" localSheetId="6">#REF!</definedName>
    <definedName name="_______________Rat3" localSheetId="7">#REF!</definedName>
    <definedName name="_______________Rat3">#REF!</definedName>
    <definedName name="_______________Rat4" localSheetId="4">#REF!</definedName>
    <definedName name="_______________Rat4" localSheetId="6">#REF!</definedName>
    <definedName name="_______________Rat4" localSheetId="7">#REF!</definedName>
    <definedName name="_______________Rat4">#REF!</definedName>
    <definedName name="_______________SEL1" localSheetId="4">#REF!</definedName>
    <definedName name="_______________SEL1" localSheetId="6">#REF!</definedName>
    <definedName name="_______________SEL1" localSheetId="7">#REF!</definedName>
    <definedName name="_______________SEL1">#REF!</definedName>
    <definedName name="_______________SEL2" localSheetId="4">#REF!</definedName>
    <definedName name="_______________SEL2" localSheetId="6">#REF!</definedName>
    <definedName name="_______________SEL2" localSheetId="7">#REF!</definedName>
    <definedName name="_______________SEL2">#REF!</definedName>
    <definedName name="_______________SEL3" localSheetId="4">#REF!</definedName>
    <definedName name="_______________SEL3" localSheetId="6">#REF!</definedName>
    <definedName name="_______________SEL3" localSheetId="7">#REF!</definedName>
    <definedName name="_______________SEL3">#REF!</definedName>
    <definedName name="______________BOR2" localSheetId="4">#REF!</definedName>
    <definedName name="______________BOR2" localSheetId="6">#REF!</definedName>
    <definedName name="______________BOR2" localSheetId="7">#REF!</definedName>
    <definedName name="______________BOR2">#REF!</definedName>
    <definedName name="______________Rat1" localSheetId="4">#REF!</definedName>
    <definedName name="______________Rat1" localSheetId="6">#REF!</definedName>
    <definedName name="______________Rat1" localSheetId="7">#REF!</definedName>
    <definedName name="______________Rat1">#REF!</definedName>
    <definedName name="______________Rat2" localSheetId="4">#REF!</definedName>
    <definedName name="______________Rat2" localSheetId="6">#REF!</definedName>
    <definedName name="______________Rat2" localSheetId="7">#REF!</definedName>
    <definedName name="______________Rat2">#REF!</definedName>
    <definedName name="______________Rat3" localSheetId="4">#REF!</definedName>
    <definedName name="______________Rat3" localSheetId="6">#REF!</definedName>
    <definedName name="______________Rat3" localSheetId="7">#REF!</definedName>
    <definedName name="______________Rat3">#REF!</definedName>
    <definedName name="______________Rat4" localSheetId="4">#REF!</definedName>
    <definedName name="______________Rat4" localSheetId="6">#REF!</definedName>
    <definedName name="______________Rat4" localSheetId="7">#REF!</definedName>
    <definedName name="______________Rat4">#REF!</definedName>
    <definedName name="______________SEL1" localSheetId="4">#REF!</definedName>
    <definedName name="______________SEL1" localSheetId="6">#REF!</definedName>
    <definedName name="______________SEL1" localSheetId="7">#REF!</definedName>
    <definedName name="______________SEL1">#REF!</definedName>
    <definedName name="______________SEL2" localSheetId="4">#REF!</definedName>
    <definedName name="______________SEL2" localSheetId="6">#REF!</definedName>
    <definedName name="______________SEL2" localSheetId="7">#REF!</definedName>
    <definedName name="______________SEL2">#REF!</definedName>
    <definedName name="______________SEL3" localSheetId="4">#REF!</definedName>
    <definedName name="______________SEL3" localSheetId="6">#REF!</definedName>
    <definedName name="______________SEL3" localSheetId="7">#REF!</definedName>
    <definedName name="______________SEL3">#REF!</definedName>
    <definedName name="_____________BOR2" localSheetId="4">#REF!</definedName>
    <definedName name="_____________BOR2" localSheetId="6">#REF!</definedName>
    <definedName name="_____________BOR2" localSheetId="7">#REF!</definedName>
    <definedName name="_____________BOR2">#REF!</definedName>
    <definedName name="_____________Rat1" localSheetId="4">#REF!</definedName>
    <definedName name="_____________Rat1" localSheetId="6">#REF!</definedName>
    <definedName name="_____________Rat1" localSheetId="7">#REF!</definedName>
    <definedName name="_____________Rat1">#REF!</definedName>
    <definedName name="_____________Rat2" localSheetId="4">#REF!</definedName>
    <definedName name="_____________Rat2" localSheetId="6">#REF!</definedName>
    <definedName name="_____________Rat2" localSheetId="7">#REF!</definedName>
    <definedName name="_____________Rat2">#REF!</definedName>
    <definedName name="_____________Rat3" localSheetId="4">#REF!</definedName>
    <definedName name="_____________Rat3" localSheetId="6">#REF!</definedName>
    <definedName name="_____________Rat3" localSheetId="7">#REF!</definedName>
    <definedName name="_____________Rat3">#REF!</definedName>
    <definedName name="_____________Rat4" localSheetId="4">#REF!</definedName>
    <definedName name="_____________Rat4" localSheetId="6">#REF!</definedName>
    <definedName name="_____________Rat4" localSheetId="7">#REF!</definedName>
    <definedName name="_____________Rat4">#REF!</definedName>
    <definedName name="_____________SEL1" localSheetId="4">#REF!</definedName>
    <definedName name="_____________SEL1" localSheetId="6">#REF!</definedName>
    <definedName name="_____________SEL1" localSheetId="7">#REF!</definedName>
    <definedName name="_____________SEL1">#REF!</definedName>
    <definedName name="_____________SEL2" localSheetId="4">#REF!</definedName>
    <definedName name="_____________SEL2" localSheetId="6">#REF!</definedName>
    <definedName name="_____________SEL2" localSheetId="7">#REF!</definedName>
    <definedName name="_____________SEL2">#REF!</definedName>
    <definedName name="_____________SEL3" localSheetId="4">#REF!</definedName>
    <definedName name="_____________SEL3" localSheetId="6">#REF!</definedName>
    <definedName name="_____________SEL3" localSheetId="7">#REF!</definedName>
    <definedName name="_____________SEL3">#REF!</definedName>
    <definedName name="____________BOR2" localSheetId="4">#REF!</definedName>
    <definedName name="____________BOR2" localSheetId="6">#REF!</definedName>
    <definedName name="____________BOR2" localSheetId="7">#REF!</definedName>
    <definedName name="____________BOR2">#REF!</definedName>
    <definedName name="____________Rat1" localSheetId="4">#REF!</definedName>
    <definedName name="____________Rat1" localSheetId="6">#REF!</definedName>
    <definedName name="____________Rat1" localSheetId="7">#REF!</definedName>
    <definedName name="____________Rat1">#REF!</definedName>
    <definedName name="____________Rat2" localSheetId="4">#REF!</definedName>
    <definedName name="____________Rat2" localSheetId="6">#REF!</definedName>
    <definedName name="____________Rat2" localSheetId="7">#REF!</definedName>
    <definedName name="____________Rat2">#REF!</definedName>
    <definedName name="____________Rat3" localSheetId="4">#REF!</definedName>
    <definedName name="____________Rat3" localSheetId="6">#REF!</definedName>
    <definedName name="____________Rat3" localSheetId="7">#REF!</definedName>
    <definedName name="____________Rat3">#REF!</definedName>
    <definedName name="____________Rat4" localSheetId="4">#REF!</definedName>
    <definedName name="____________Rat4" localSheetId="6">#REF!</definedName>
    <definedName name="____________Rat4" localSheetId="7">#REF!</definedName>
    <definedName name="____________Rat4">#REF!</definedName>
    <definedName name="____________SEL1" localSheetId="4">#REF!</definedName>
    <definedName name="____________SEL1" localSheetId="6">#REF!</definedName>
    <definedName name="____________SEL1" localSheetId="7">#REF!</definedName>
    <definedName name="____________SEL1">#REF!</definedName>
    <definedName name="____________SEL2" localSheetId="4">#REF!</definedName>
    <definedName name="____________SEL2" localSheetId="6">#REF!</definedName>
    <definedName name="____________SEL2" localSheetId="7">#REF!</definedName>
    <definedName name="____________SEL2">#REF!</definedName>
    <definedName name="____________SEL3" localSheetId="4">#REF!</definedName>
    <definedName name="____________SEL3" localSheetId="6">#REF!</definedName>
    <definedName name="____________SEL3" localSheetId="7">#REF!</definedName>
    <definedName name="____________SEL3">#REF!</definedName>
    <definedName name="___________BOR2" localSheetId="4">#REF!</definedName>
    <definedName name="___________BOR2" localSheetId="6">#REF!</definedName>
    <definedName name="___________BOR2" localSheetId="7">#REF!</definedName>
    <definedName name="___________BOR2">#REF!</definedName>
    <definedName name="___________Rat1" localSheetId="4">#REF!</definedName>
    <definedName name="___________Rat1" localSheetId="6">#REF!</definedName>
    <definedName name="___________Rat1" localSheetId="7">#REF!</definedName>
    <definedName name="___________Rat1">#REF!</definedName>
    <definedName name="___________Rat2" localSheetId="4">#REF!</definedName>
    <definedName name="___________Rat2" localSheetId="6">#REF!</definedName>
    <definedName name="___________Rat2" localSheetId="7">#REF!</definedName>
    <definedName name="___________Rat2">#REF!</definedName>
    <definedName name="___________Rat3" localSheetId="4">#REF!</definedName>
    <definedName name="___________Rat3" localSheetId="6">#REF!</definedName>
    <definedName name="___________Rat3" localSheetId="7">#REF!</definedName>
    <definedName name="___________Rat3">#REF!</definedName>
    <definedName name="___________Rat4" localSheetId="4">#REF!</definedName>
    <definedName name="___________Rat4" localSheetId="6">#REF!</definedName>
    <definedName name="___________Rat4" localSheetId="7">#REF!</definedName>
    <definedName name="___________Rat4">#REF!</definedName>
    <definedName name="___________SEL1" localSheetId="4">#REF!</definedName>
    <definedName name="___________SEL1" localSheetId="6">#REF!</definedName>
    <definedName name="___________SEL1" localSheetId="7">#REF!</definedName>
    <definedName name="___________SEL1">#REF!</definedName>
    <definedName name="___________SEL2" localSheetId="4">#REF!</definedName>
    <definedName name="___________SEL2" localSheetId="6">#REF!</definedName>
    <definedName name="___________SEL2" localSheetId="7">#REF!</definedName>
    <definedName name="___________SEL2">#REF!</definedName>
    <definedName name="___________SEL3" localSheetId="4">#REF!</definedName>
    <definedName name="___________SEL3" localSheetId="6">#REF!</definedName>
    <definedName name="___________SEL3" localSheetId="7">#REF!</definedName>
    <definedName name="___________SEL3">#REF!</definedName>
    <definedName name="__________BOR2" localSheetId="4">#REF!</definedName>
    <definedName name="__________BOR2" localSheetId="6">#REF!</definedName>
    <definedName name="__________BOR2" localSheetId="7">#REF!</definedName>
    <definedName name="__________BOR2">#REF!</definedName>
    <definedName name="__________Rat1" localSheetId="4">#REF!</definedName>
    <definedName name="__________Rat1" localSheetId="6">#REF!</definedName>
    <definedName name="__________Rat1" localSheetId="7">#REF!</definedName>
    <definedName name="__________Rat1">#REF!</definedName>
    <definedName name="__________Rat2" localSheetId="4">#REF!</definedName>
    <definedName name="__________Rat2" localSheetId="6">#REF!</definedName>
    <definedName name="__________Rat2" localSheetId="7">#REF!</definedName>
    <definedName name="__________Rat2">#REF!</definedName>
    <definedName name="__________Rat3" localSheetId="4">#REF!</definedName>
    <definedName name="__________Rat3" localSheetId="6">#REF!</definedName>
    <definedName name="__________Rat3" localSheetId="7">#REF!</definedName>
    <definedName name="__________Rat3">#REF!</definedName>
    <definedName name="__________Rat4" localSheetId="4">#REF!</definedName>
    <definedName name="__________Rat4" localSheetId="6">#REF!</definedName>
    <definedName name="__________Rat4" localSheetId="7">#REF!</definedName>
    <definedName name="__________Rat4">#REF!</definedName>
    <definedName name="__________SEL1" localSheetId="4">#REF!</definedName>
    <definedName name="__________SEL1" localSheetId="6">#REF!</definedName>
    <definedName name="__________SEL1" localSheetId="7">#REF!</definedName>
    <definedName name="__________SEL1">#REF!</definedName>
    <definedName name="__________SEL2" localSheetId="4">#REF!</definedName>
    <definedName name="__________SEL2" localSheetId="6">#REF!</definedName>
    <definedName name="__________SEL2" localSheetId="7">#REF!</definedName>
    <definedName name="__________SEL2">#REF!</definedName>
    <definedName name="__________SEL3" localSheetId="4">#REF!</definedName>
    <definedName name="__________SEL3" localSheetId="6">#REF!</definedName>
    <definedName name="__________SEL3" localSheetId="7">#REF!</definedName>
    <definedName name="__________SEL3">#REF!</definedName>
    <definedName name="_________BOR2" localSheetId="4">#REF!</definedName>
    <definedName name="_________BOR2" localSheetId="6">#REF!</definedName>
    <definedName name="_________BOR2" localSheetId="7">#REF!</definedName>
    <definedName name="_________BOR2">#REF!</definedName>
    <definedName name="_________Rat1" localSheetId="4">#REF!</definedName>
    <definedName name="_________Rat1" localSheetId="6">#REF!</definedName>
    <definedName name="_________Rat1" localSheetId="7">#REF!</definedName>
    <definedName name="_________Rat1">#REF!</definedName>
    <definedName name="_________Rat2" localSheetId="4">#REF!</definedName>
    <definedName name="_________Rat2" localSheetId="6">#REF!</definedName>
    <definedName name="_________Rat2" localSheetId="7">#REF!</definedName>
    <definedName name="_________Rat2">#REF!</definedName>
    <definedName name="_________Rat3" localSheetId="4">#REF!</definedName>
    <definedName name="_________Rat3" localSheetId="6">#REF!</definedName>
    <definedName name="_________Rat3" localSheetId="7">#REF!</definedName>
    <definedName name="_________Rat3">#REF!</definedName>
    <definedName name="_________Rat4" localSheetId="4">#REF!</definedName>
    <definedName name="_________Rat4" localSheetId="6">#REF!</definedName>
    <definedName name="_________Rat4" localSheetId="7">#REF!</definedName>
    <definedName name="_________Rat4">#REF!</definedName>
    <definedName name="_________SEL1" localSheetId="4">#REF!</definedName>
    <definedName name="_________SEL1" localSheetId="6">#REF!</definedName>
    <definedName name="_________SEL1" localSheetId="7">#REF!</definedName>
    <definedName name="_________SEL1">#REF!</definedName>
    <definedName name="_________SEL2" localSheetId="4">#REF!</definedName>
    <definedName name="_________SEL2" localSheetId="6">#REF!</definedName>
    <definedName name="_________SEL2" localSheetId="7">#REF!</definedName>
    <definedName name="_________SEL2">#REF!</definedName>
    <definedName name="_________SEL3" localSheetId="4">#REF!</definedName>
    <definedName name="_________SEL3" localSheetId="6">#REF!</definedName>
    <definedName name="_________SEL3" localSheetId="7">#REF!</definedName>
    <definedName name="_________SEL3">#REF!</definedName>
    <definedName name="________BOR2" localSheetId="4">#REF!</definedName>
    <definedName name="________BOR2" localSheetId="6">#REF!</definedName>
    <definedName name="________BOR2" localSheetId="7">#REF!</definedName>
    <definedName name="________BOR2">#REF!</definedName>
    <definedName name="________Rat1" localSheetId="4">#REF!</definedName>
    <definedName name="________Rat1" localSheetId="6">#REF!</definedName>
    <definedName name="________Rat1" localSheetId="7">#REF!</definedName>
    <definedName name="________Rat1">#REF!</definedName>
    <definedName name="________Rat2" localSheetId="4">#REF!</definedName>
    <definedName name="________Rat2" localSheetId="6">#REF!</definedName>
    <definedName name="________Rat2" localSheetId="7">#REF!</definedName>
    <definedName name="________Rat2">#REF!</definedName>
    <definedName name="________Rat3" localSheetId="4">#REF!</definedName>
    <definedName name="________Rat3" localSheetId="6">#REF!</definedName>
    <definedName name="________Rat3" localSheetId="7">#REF!</definedName>
    <definedName name="________Rat3">#REF!</definedName>
    <definedName name="________Rat4" localSheetId="4">#REF!</definedName>
    <definedName name="________Rat4" localSheetId="6">#REF!</definedName>
    <definedName name="________Rat4" localSheetId="7">#REF!</definedName>
    <definedName name="________Rat4">#REF!</definedName>
    <definedName name="________SEL1" localSheetId="4">#REF!</definedName>
    <definedName name="________SEL1" localSheetId="6">#REF!</definedName>
    <definedName name="________SEL1" localSheetId="7">#REF!</definedName>
    <definedName name="________SEL1">#REF!</definedName>
    <definedName name="________SEL2" localSheetId="4">#REF!</definedName>
    <definedName name="________SEL2" localSheetId="6">#REF!</definedName>
    <definedName name="________SEL2" localSheetId="7">#REF!</definedName>
    <definedName name="________SEL2">#REF!</definedName>
    <definedName name="________SEL3" localSheetId="4">#REF!</definedName>
    <definedName name="________SEL3" localSheetId="6">#REF!</definedName>
    <definedName name="________SEL3" localSheetId="7">#REF!</definedName>
    <definedName name="________SEL3">#REF!</definedName>
    <definedName name="_______BOR2" localSheetId="4">#REF!</definedName>
    <definedName name="_______BOR2" localSheetId="6">#REF!</definedName>
    <definedName name="_______BOR2" localSheetId="7">#REF!</definedName>
    <definedName name="_______BOR2">#REF!</definedName>
    <definedName name="_______Rat1" localSheetId="4">#REF!</definedName>
    <definedName name="_______Rat1" localSheetId="6">#REF!</definedName>
    <definedName name="_______Rat1" localSheetId="7">#REF!</definedName>
    <definedName name="_______Rat1">#REF!</definedName>
    <definedName name="_______Rat2" localSheetId="4">#REF!</definedName>
    <definedName name="_______Rat2" localSheetId="6">#REF!</definedName>
    <definedName name="_______Rat2" localSheetId="7">#REF!</definedName>
    <definedName name="_______Rat2">#REF!</definedName>
    <definedName name="_______Rat3" localSheetId="4">#REF!</definedName>
    <definedName name="_______Rat3" localSheetId="6">#REF!</definedName>
    <definedName name="_______Rat3" localSheetId="7">#REF!</definedName>
    <definedName name="_______Rat3">#REF!</definedName>
    <definedName name="_______Rat4" localSheetId="4">#REF!</definedName>
    <definedName name="_______Rat4" localSheetId="6">#REF!</definedName>
    <definedName name="_______Rat4" localSheetId="7">#REF!</definedName>
    <definedName name="_______Rat4">#REF!</definedName>
    <definedName name="_______SEL1" localSheetId="4">#REF!</definedName>
    <definedName name="_______SEL1" localSheetId="6">#REF!</definedName>
    <definedName name="_______SEL1" localSheetId="7">#REF!</definedName>
    <definedName name="_______SEL1">#REF!</definedName>
    <definedName name="_______SEL2" localSheetId="4">#REF!</definedName>
    <definedName name="_______SEL2" localSheetId="6">#REF!</definedName>
    <definedName name="_______SEL2" localSheetId="7">#REF!</definedName>
    <definedName name="_______SEL2">#REF!</definedName>
    <definedName name="_______SEL3" localSheetId="4">#REF!</definedName>
    <definedName name="_______SEL3" localSheetId="6">#REF!</definedName>
    <definedName name="_______SEL3" localSheetId="7">#REF!</definedName>
    <definedName name="_______SEL3">#REF!</definedName>
    <definedName name="______BOR2" localSheetId="4">#REF!</definedName>
    <definedName name="______BOR2" localSheetId="6">#REF!</definedName>
    <definedName name="______BOR2" localSheetId="7">#REF!</definedName>
    <definedName name="______BOR2">#REF!</definedName>
    <definedName name="______Rat1" localSheetId="4">#REF!</definedName>
    <definedName name="______Rat1" localSheetId="6">#REF!</definedName>
    <definedName name="______Rat1" localSheetId="7">#REF!</definedName>
    <definedName name="______Rat1">#REF!</definedName>
    <definedName name="______Rat2" localSheetId="4">#REF!</definedName>
    <definedName name="______Rat2" localSheetId="6">#REF!</definedName>
    <definedName name="______Rat2" localSheetId="7">#REF!</definedName>
    <definedName name="______Rat2">#REF!</definedName>
    <definedName name="______Rat3" localSheetId="4">#REF!</definedName>
    <definedName name="______Rat3" localSheetId="6">#REF!</definedName>
    <definedName name="______Rat3" localSheetId="7">#REF!</definedName>
    <definedName name="______Rat3">#REF!</definedName>
    <definedName name="______Rat4" localSheetId="4">#REF!</definedName>
    <definedName name="______Rat4" localSheetId="6">#REF!</definedName>
    <definedName name="______Rat4" localSheetId="7">#REF!</definedName>
    <definedName name="______Rat4">#REF!</definedName>
    <definedName name="______SEL1" localSheetId="4">#REF!</definedName>
    <definedName name="______SEL1" localSheetId="6">#REF!</definedName>
    <definedName name="______SEL1" localSheetId="7">#REF!</definedName>
    <definedName name="______SEL1">#REF!</definedName>
    <definedName name="______SEL2" localSheetId="4">#REF!</definedName>
    <definedName name="______SEL2" localSheetId="6">#REF!</definedName>
    <definedName name="______SEL2" localSheetId="7">#REF!</definedName>
    <definedName name="______SEL2">#REF!</definedName>
    <definedName name="______SEL3" localSheetId="4">#REF!</definedName>
    <definedName name="______SEL3" localSheetId="6">#REF!</definedName>
    <definedName name="______SEL3" localSheetId="7">#REF!</definedName>
    <definedName name="______SEL3">#REF!</definedName>
    <definedName name="_____BOR2" localSheetId="4">#REF!</definedName>
    <definedName name="_____BOR2" localSheetId="6">#REF!</definedName>
    <definedName name="_____BOR2" localSheetId="7">#REF!</definedName>
    <definedName name="_____BOR2">#REF!</definedName>
    <definedName name="_____DAT1" localSheetId="6">#REF!</definedName>
    <definedName name="_____DAT1" localSheetId="7">#REF!</definedName>
    <definedName name="_____DAT1">#REF!</definedName>
    <definedName name="_____DAT10" localSheetId="6">#REF!</definedName>
    <definedName name="_____DAT10" localSheetId="7">#REF!</definedName>
    <definedName name="_____DAT10">#REF!</definedName>
    <definedName name="_____DAT11" localSheetId="6">#REF!</definedName>
    <definedName name="_____DAT11">#REF!</definedName>
    <definedName name="_____DAT12" localSheetId="6">#REF!</definedName>
    <definedName name="_____DAT12">#REF!</definedName>
    <definedName name="_____DAT13" localSheetId="6">#REF!</definedName>
    <definedName name="_____DAT13">#REF!</definedName>
    <definedName name="_____DAT14" localSheetId="6">#REF!</definedName>
    <definedName name="_____DAT14">#REF!</definedName>
    <definedName name="_____DAT15" localSheetId="6">#REF!</definedName>
    <definedName name="_____DAT15">#REF!</definedName>
    <definedName name="_____DAT16" localSheetId="6">#REF!</definedName>
    <definedName name="_____DAT16">#REF!</definedName>
    <definedName name="_____DAT18" localSheetId="6">#REF!</definedName>
    <definedName name="_____DAT18" localSheetId="7">#REF!</definedName>
    <definedName name="_____DAT18">#REF!</definedName>
    <definedName name="_____DAT19" localSheetId="6">#REF!</definedName>
    <definedName name="_____DAT19" localSheetId="7">#REF!</definedName>
    <definedName name="_____DAT19">#REF!</definedName>
    <definedName name="_____DAT2" localSheetId="6">#REF!</definedName>
    <definedName name="_____DAT2" localSheetId="7">#REF!</definedName>
    <definedName name="_____DAT2">#REF!</definedName>
    <definedName name="_____DAT20" localSheetId="6">#REF!</definedName>
    <definedName name="_____DAT20" localSheetId="7">#REF!</definedName>
    <definedName name="_____DAT20">#REF!</definedName>
    <definedName name="_____DAT21" localSheetId="6">#REF!</definedName>
    <definedName name="_____DAT21" localSheetId="7">#REF!</definedName>
    <definedName name="_____DAT21">#REF!</definedName>
    <definedName name="_____DAT24" localSheetId="6">#REF!</definedName>
    <definedName name="_____DAT24" localSheetId="7">#REF!</definedName>
    <definedName name="_____DAT24">#REF!</definedName>
    <definedName name="_____DAT25" localSheetId="6">#REF!</definedName>
    <definedName name="_____DAT25" localSheetId="7">#REF!</definedName>
    <definedName name="_____DAT25">#REF!</definedName>
    <definedName name="_____DAT26" localSheetId="6">#REF!</definedName>
    <definedName name="_____DAT26" localSheetId="7">#REF!</definedName>
    <definedName name="_____DAT26">#REF!</definedName>
    <definedName name="_____DAT27" localSheetId="6">#REF!</definedName>
    <definedName name="_____DAT27" localSheetId="7">#REF!</definedName>
    <definedName name="_____DAT27">#REF!</definedName>
    <definedName name="_____DAT29" localSheetId="6">#REF!</definedName>
    <definedName name="_____DAT29" localSheetId="7">#REF!</definedName>
    <definedName name="_____DAT29">#REF!</definedName>
    <definedName name="_____DAT3" localSheetId="6">#REF!</definedName>
    <definedName name="_____DAT3" localSheetId="7">#REF!</definedName>
    <definedName name="_____DAT3">#REF!</definedName>
    <definedName name="_____DAT30" localSheetId="6">#REF!</definedName>
    <definedName name="_____DAT30" localSheetId="7">#REF!</definedName>
    <definedName name="_____DAT30">#REF!</definedName>
    <definedName name="_____DAT31" localSheetId="6">#REF!</definedName>
    <definedName name="_____DAT31" localSheetId="7">#REF!</definedName>
    <definedName name="_____DAT31">#REF!</definedName>
    <definedName name="_____DAT4" localSheetId="6">#REF!</definedName>
    <definedName name="_____DAT4" localSheetId="7">#REF!</definedName>
    <definedName name="_____DAT4">#REF!</definedName>
    <definedName name="_____DAT5" localSheetId="6">#REF!</definedName>
    <definedName name="_____DAT5" localSheetId="7">#REF!</definedName>
    <definedName name="_____DAT5">#REF!</definedName>
    <definedName name="_____DAT6" localSheetId="6">#REF!</definedName>
    <definedName name="_____DAT6" localSheetId="7">#REF!</definedName>
    <definedName name="_____DAT6">#REF!</definedName>
    <definedName name="_____DAT7" localSheetId="6">#REF!</definedName>
    <definedName name="_____DAT7" localSheetId="7">#REF!</definedName>
    <definedName name="_____DAT7">#REF!</definedName>
    <definedName name="_____DAT8" localSheetId="6">#REF!</definedName>
    <definedName name="_____DAT8" localSheetId="7">#REF!</definedName>
    <definedName name="_____DAT8">#REF!</definedName>
    <definedName name="_____DAT9" localSheetId="6">#REF!</definedName>
    <definedName name="_____DAT9" localSheetId="7">#REF!</definedName>
    <definedName name="_____DAT9">#REF!</definedName>
    <definedName name="_____KIS2005" localSheetId="6">#REF!</definedName>
    <definedName name="_____KIS2005" localSheetId="7">#REF!</definedName>
    <definedName name="_____KIS2005">#REF!</definedName>
    <definedName name="_____KIS2006" localSheetId="6">#REF!</definedName>
    <definedName name="_____KIS2006" localSheetId="7">#REF!</definedName>
    <definedName name="_____KIS2006">#REF!</definedName>
    <definedName name="_____KIS2007" localSheetId="6">#REF!</definedName>
    <definedName name="_____KIS2007">#REF!</definedName>
    <definedName name="_____LGD7" localSheetId="6">#REF!</definedName>
    <definedName name="_____LGD7">#REF!</definedName>
    <definedName name="_____pc1" localSheetId="6">#REF!</definedName>
    <definedName name="_____pc1" localSheetId="7">#REF!</definedName>
    <definedName name="_____pc1">#REF!</definedName>
    <definedName name="_____Rat1" localSheetId="4">#REF!</definedName>
    <definedName name="_____Rat1" localSheetId="6">#REF!</definedName>
    <definedName name="_____Rat1" localSheetId="7">#REF!</definedName>
    <definedName name="_____Rat1">#REF!</definedName>
    <definedName name="_____Rat2" localSheetId="4">#REF!</definedName>
    <definedName name="_____Rat2" localSheetId="6">#REF!</definedName>
    <definedName name="_____Rat2" localSheetId="7">#REF!</definedName>
    <definedName name="_____Rat2">#REF!</definedName>
    <definedName name="_____Rat3" localSheetId="4">#REF!</definedName>
    <definedName name="_____Rat3" localSheetId="6">#REF!</definedName>
    <definedName name="_____Rat3" localSheetId="7">#REF!</definedName>
    <definedName name="_____Rat3">#REF!</definedName>
    <definedName name="_____Rat4" localSheetId="4">#REF!</definedName>
    <definedName name="_____Rat4" localSheetId="6">#REF!</definedName>
    <definedName name="_____Rat4" localSheetId="7">#REF!</definedName>
    <definedName name="_____Rat4">#REF!</definedName>
    <definedName name="_____SEL1" localSheetId="4">#REF!</definedName>
    <definedName name="_____SEL1" localSheetId="6">#REF!</definedName>
    <definedName name="_____SEL1" localSheetId="7">#REF!</definedName>
    <definedName name="_____SEL1">#REF!</definedName>
    <definedName name="_____SEL2" localSheetId="4">#REF!</definedName>
    <definedName name="_____SEL2" localSheetId="6">#REF!</definedName>
    <definedName name="_____SEL2" localSheetId="7">#REF!</definedName>
    <definedName name="_____SEL2">#REF!</definedName>
    <definedName name="_____SEL3" localSheetId="4">#REF!</definedName>
    <definedName name="_____SEL3" localSheetId="6">#REF!</definedName>
    <definedName name="_____SEL3" localSheetId="7">#REF!</definedName>
    <definedName name="_____SEL3">#REF!</definedName>
    <definedName name="____1_차주일반정보_Query" localSheetId="6">#REF!</definedName>
    <definedName name="____1_차주일반정보_Query" localSheetId="7">#REF!</definedName>
    <definedName name="____1_차주일반정보_Query">#REF!</definedName>
    <definedName name="____BOR2" localSheetId="4">#REF!</definedName>
    <definedName name="____BOR2" localSheetId="6">#REF!</definedName>
    <definedName name="____BOR2" localSheetId="7">#REF!</definedName>
    <definedName name="____BOR2">#REF!</definedName>
    <definedName name="____DAT1" localSheetId="6">#REF!</definedName>
    <definedName name="____DAT1" localSheetId="7">#REF!</definedName>
    <definedName name="____DAT1">#REF!</definedName>
    <definedName name="____DAT10" localSheetId="6">#REF!</definedName>
    <definedName name="____DAT10" localSheetId="7">#REF!</definedName>
    <definedName name="____DAT10">#REF!</definedName>
    <definedName name="____DAT11" localSheetId="6">#REF!</definedName>
    <definedName name="____DAT11">#REF!</definedName>
    <definedName name="____DAT12" localSheetId="6">#REF!</definedName>
    <definedName name="____DAT12">#REF!</definedName>
    <definedName name="____DAT13" localSheetId="6">#REF!</definedName>
    <definedName name="____DAT13">#REF!</definedName>
    <definedName name="____DAT14" localSheetId="6">#REF!</definedName>
    <definedName name="____DAT14">#REF!</definedName>
    <definedName name="____DAT15" localSheetId="6">#REF!</definedName>
    <definedName name="____DAT15">#REF!</definedName>
    <definedName name="____DAT16" localSheetId="6">#REF!</definedName>
    <definedName name="____DAT16">#REF!</definedName>
    <definedName name="____DAT18" localSheetId="6">#REF!</definedName>
    <definedName name="____DAT18" localSheetId="7">#REF!</definedName>
    <definedName name="____DAT18">#REF!</definedName>
    <definedName name="____DAT19" localSheetId="6">#REF!</definedName>
    <definedName name="____DAT19" localSheetId="7">#REF!</definedName>
    <definedName name="____DAT19">#REF!</definedName>
    <definedName name="____DAT2" localSheetId="6">#REF!</definedName>
    <definedName name="____DAT2" localSheetId="7">#REF!</definedName>
    <definedName name="____DAT2">#REF!</definedName>
    <definedName name="____DAT20" localSheetId="6">#REF!</definedName>
    <definedName name="____DAT20" localSheetId="7">#REF!</definedName>
    <definedName name="____DAT20">#REF!</definedName>
    <definedName name="____DAT21" localSheetId="6">#REF!</definedName>
    <definedName name="____DAT21" localSheetId="7">#REF!</definedName>
    <definedName name="____DAT21">#REF!</definedName>
    <definedName name="____DAT24" localSheetId="6">#REF!</definedName>
    <definedName name="____DAT24" localSheetId="7">#REF!</definedName>
    <definedName name="____DAT24">#REF!</definedName>
    <definedName name="____DAT25" localSheetId="6">#REF!</definedName>
    <definedName name="____DAT25" localSheetId="7">#REF!</definedName>
    <definedName name="____DAT25">#REF!</definedName>
    <definedName name="____DAT26" localSheetId="6">#REF!</definedName>
    <definedName name="____DAT26" localSheetId="7">#REF!</definedName>
    <definedName name="____DAT26">#REF!</definedName>
    <definedName name="____DAT27" localSheetId="6">#REF!</definedName>
    <definedName name="____DAT27" localSheetId="7">#REF!</definedName>
    <definedName name="____DAT27">#REF!</definedName>
    <definedName name="____DAT29" localSheetId="6">#REF!</definedName>
    <definedName name="____DAT29" localSheetId="7">#REF!</definedName>
    <definedName name="____DAT29">#REF!</definedName>
    <definedName name="____DAT3" localSheetId="6">#REF!</definedName>
    <definedName name="____DAT3" localSheetId="7">#REF!</definedName>
    <definedName name="____DAT3">#REF!</definedName>
    <definedName name="____DAT30" localSheetId="6">#REF!</definedName>
    <definedName name="____DAT30" localSheetId="7">#REF!</definedName>
    <definedName name="____DAT30">#REF!</definedName>
    <definedName name="____DAT31" localSheetId="6">#REF!</definedName>
    <definedName name="____DAT31" localSheetId="7">#REF!</definedName>
    <definedName name="____DAT31">#REF!</definedName>
    <definedName name="____DAT4" localSheetId="6">#REF!</definedName>
    <definedName name="____DAT4" localSheetId="7">#REF!</definedName>
    <definedName name="____DAT4">#REF!</definedName>
    <definedName name="____DAT5" localSheetId="6">#REF!</definedName>
    <definedName name="____DAT5" localSheetId="7">#REF!</definedName>
    <definedName name="____DAT5">#REF!</definedName>
    <definedName name="____DAT6" localSheetId="6">#REF!</definedName>
    <definedName name="____DAT6">#REF!</definedName>
    <definedName name="____DAT7" localSheetId="6">#REF!</definedName>
    <definedName name="____DAT7" localSheetId="7">#REF!</definedName>
    <definedName name="____DAT7">#REF!</definedName>
    <definedName name="____DAT8" localSheetId="6">#REF!</definedName>
    <definedName name="____DAT8" localSheetId="7">#REF!</definedName>
    <definedName name="____DAT8">#REF!</definedName>
    <definedName name="____DAT9" localSheetId="6">#REF!</definedName>
    <definedName name="____DAT9" localSheetId="7">#REF!</definedName>
    <definedName name="____DAT9">#REF!</definedName>
    <definedName name="____KIS2005" localSheetId="6">#REF!</definedName>
    <definedName name="____KIS2005">#REF!</definedName>
    <definedName name="____KIS2006" localSheetId="6">#REF!</definedName>
    <definedName name="____KIS2006">#REF!</definedName>
    <definedName name="____KIS2007" localSheetId="6">#REF!</definedName>
    <definedName name="____KIS2007">#REF!</definedName>
    <definedName name="____LGD7" localSheetId="6">#REF!</definedName>
    <definedName name="____LGD7">#REF!</definedName>
    <definedName name="____pc1" localSheetId="6">#REF!</definedName>
    <definedName name="____pc1" localSheetId="7">#REF!</definedName>
    <definedName name="____pc1">#REF!</definedName>
    <definedName name="____Rat1" localSheetId="4">#REF!</definedName>
    <definedName name="____Rat1" localSheetId="6">#REF!</definedName>
    <definedName name="____Rat1" localSheetId="7">#REF!</definedName>
    <definedName name="____Rat1">#REF!</definedName>
    <definedName name="____Rat2" localSheetId="4">#REF!</definedName>
    <definedName name="____Rat2" localSheetId="6">#REF!</definedName>
    <definedName name="____Rat2" localSheetId="7">#REF!</definedName>
    <definedName name="____Rat2">#REF!</definedName>
    <definedName name="____Rat3" localSheetId="4">#REF!</definedName>
    <definedName name="____Rat3" localSheetId="6">#REF!</definedName>
    <definedName name="____Rat3" localSheetId="7">#REF!</definedName>
    <definedName name="____Rat3">#REF!</definedName>
    <definedName name="____Rat4" localSheetId="4">#REF!</definedName>
    <definedName name="____Rat4" localSheetId="6">#REF!</definedName>
    <definedName name="____Rat4" localSheetId="7">#REF!</definedName>
    <definedName name="____Rat4">#REF!</definedName>
    <definedName name="____SEL1" localSheetId="4">#REF!</definedName>
    <definedName name="____SEL1" localSheetId="6">#REF!</definedName>
    <definedName name="____SEL1" localSheetId="7">#REF!</definedName>
    <definedName name="____SEL1">#REF!</definedName>
    <definedName name="____SEL2" localSheetId="4">#REF!</definedName>
    <definedName name="____SEL2" localSheetId="6">#REF!</definedName>
    <definedName name="____SEL2" localSheetId="7">#REF!</definedName>
    <definedName name="____SEL2">#REF!</definedName>
    <definedName name="____SEL3" localSheetId="4">#REF!</definedName>
    <definedName name="____SEL3" localSheetId="6">#REF!</definedName>
    <definedName name="____SEL3" localSheetId="7">#REF!</definedName>
    <definedName name="____SEL3">#REF!</definedName>
    <definedName name="___1_?" localSheetId="6">#REF!</definedName>
    <definedName name="___1_?" localSheetId="7">#REF!</definedName>
    <definedName name="___1_?">#REF!</definedName>
    <definedName name="___1_차주일반정보_Query" localSheetId="6">#REF!</definedName>
    <definedName name="___1_차주일반정보_Query" localSheetId="7">#REF!</definedName>
    <definedName name="___1_차주일반정보_Query">#REF!</definedName>
    <definedName name="___2_?__C" localSheetId="6">#REF!</definedName>
    <definedName name="___2_?__C" localSheetId="7">#REF!</definedName>
    <definedName name="___2_?__C">#REF!</definedName>
    <definedName name="___a1" localSheetId="6">#REF!</definedName>
    <definedName name="___a1">#REF!</definedName>
    <definedName name="___BOR2" localSheetId="4">#REF!</definedName>
    <definedName name="___BOR2" localSheetId="6">#REF!</definedName>
    <definedName name="___BOR2" localSheetId="7">#REF!</definedName>
    <definedName name="___BOR2">#REF!</definedName>
    <definedName name="___DAT1" localSheetId="6">#REF!</definedName>
    <definedName name="___DAT1" localSheetId="7">#REF!</definedName>
    <definedName name="___DAT1">#REF!</definedName>
    <definedName name="___DAT10" localSheetId="6">#REF!</definedName>
    <definedName name="___DAT10" localSheetId="7">#REF!</definedName>
    <definedName name="___DAT10">#REF!</definedName>
    <definedName name="___DAT11" localSheetId="6">#REF!</definedName>
    <definedName name="___DAT11">#REF!</definedName>
    <definedName name="___DAT12" localSheetId="6">#REF!</definedName>
    <definedName name="___DAT12">#REF!</definedName>
    <definedName name="___DAT13" localSheetId="6">#REF!</definedName>
    <definedName name="___DAT13">#REF!</definedName>
    <definedName name="___DAT14" localSheetId="6">#REF!</definedName>
    <definedName name="___DAT14">#REF!</definedName>
    <definedName name="___DAT15" localSheetId="6">#REF!</definedName>
    <definedName name="___DAT15">#REF!</definedName>
    <definedName name="___DAT16" localSheetId="6">#REF!</definedName>
    <definedName name="___DAT16">#REF!</definedName>
    <definedName name="___DAT18" localSheetId="6">#REF!</definedName>
    <definedName name="___DAT18" localSheetId="7">#REF!</definedName>
    <definedName name="___DAT18">#REF!</definedName>
    <definedName name="___DAT19" localSheetId="6">#REF!</definedName>
    <definedName name="___DAT19" localSheetId="7">#REF!</definedName>
    <definedName name="___DAT19">#REF!</definedName>
    <definedName name="___DAT2" localSheetId="6">#REF!</definedName>
    <definedName name="___DAT2" localSheetId="7">#REF!</definedName>
    <definedName name="___DAT2">#REF!</definedName>
    <definedName name="___DAT20" localSheetId="6">#REF!</definedName>
    <definedName name="___DAT20" localSheetId="7">#REF!</definedName>
    <definedName name="___DAT20">#REF!</definedName>
    <definedName name="___DAT21" localSheetId="6">#REF!</definedName>
    <definedName name="___DAT21" localSheetId="7">#REF!</definedName>
    <definedName name="___DAT21">#REF!</definedName>
    <definedName name="___DAT24" localSheetId="6">#REF!</definedName>
    <definedName name="___DAT24" localSheetId="7">#REF!</definedName>
    <definedName name="___DAT24">#REF!</definedName>
    <definedName name="___DAT25" localSheetId="6">#REF!</definedName>
    <definedName name="___DAT25" localSheetId="7">#REF!</definedName>
    <definedName name="___DAT25">#REF!</definedName>
    <definedName name="___DAT26" localSheetId="6">#REF!</definedName>
    <definedName name="___DAT26" localSheetId="7">#REF!</definedName>
    <definedName name="___DAT26">#REF!</definedName>
    <definedName name="___DAT27" localSheetId="6">#REF!</definedName>
    <definedName name="___DAT27" localSheetId="7">#REF!</definedName>
    <definedName name="___DAT27">#REF!</definedName>
    <definedName name="___DAT29" localSheetId="6">#REF!</definedName>
    <definedName name="___DAT29" localSheetId="7">#REF!</definedName>
    <definedName name="___DAT29">#REF!</definedName>
    <definedName name="___DAT3" localSheetId="6">#REF!</definedName>
    <definedName name="___DAT3" localSheetId="7">#REF!</definedName>
    <definedName name="___DAT3">#REF!</definedName>
    <definedName name="___DAT30" localSheetId="6">#REF!</definedName>
    <definedName name="___DAT30" localSheetId="7">#REF!</definedName>
    <definedName name="___DAT30">#REF!</definedName>
    <definedName name="___DAT31" localSheetId="6">#REF!</definedName>
    <definedName name="___DAT31" localSheetId="7">#REF!</definedName>
    <definedName name="___DAT31">#REF!</definedName>
    <definedName name="___DAT4" localSheetId="6">#REF!</definedName>
    <definedName name="___DAT4" localSheetId="7">#REF!</definedName>
    <definedName name="___DAT4">#REF!</definedName>
    <definedName name="___DAT5" localSheetId="6">#REF!</definedName>
    <definedName name="___DAT5" localSheetId="7">#REF!</definedName>
    <definedName name="___DAT5">#REF!</definedName>
    <definedName name="___DAT6" localSheetId="6">#REF!</definedName>
    <definedName name="___DAT6">#REF!</definedName>
    <definedName name="___DAT7" localSheetId="6">#REF!</definedName>
    <definedName name="___DAT7" localSheetId="7">#REF!</definedName>
    <definedName name="___DAT7">#REF!</definedName>
    <definedName name="___DAT8" localSheetId="6">#REF!</definedName>
    <definedName name="___DAT8" localSheetId="7">#REF!</definedName>
    <definedName name="___DAT8">#REF!</definedName>
    <definedName name="___DAT9" localSheetId="6">#REF!</definedName>
    <definedName name="___DAT9" localSheetId="7">#REF!</definedName>
    <definedName name="___DAT9">#REF!</definedName>
    <definedName name="___e465" hidden="1">{#N/A,#N/A,TRUE,"사업개요";#N/A,#N/A,TRUE,"위치도";#N/A,#N/A,TRUE,"상권분석";#N/A,#N/A,TRUE,"상권분석-1";#N/A,#N/A,TRUE,"현장사진";#N/A,#N/A,TRUE,"현장사진-1";#N/A,#N/A,TRUE,"현장사진-2";#N/A,#N/A,TRUE,"시장성향및방향"}</definedName>
    <definedName name="___KIS2005" localSheetId="6">#REF!</definedName>
    <definedName name="___KIS2005">#REF!</definedName>
    <definedName name="___KIS2006" localSheetId="6">#REF!</definedName>
    <definedName name="___KIS2006">#REF!</definedName>
    <definedName name="___KIS2007" localSheetId="6">#REF!</definedName>
    <definedName name="___KIS2007">#REF!</definedName>
    <definedName name="___LGD7" localSheetId="6">#REF!</definedName>
    <definedName name="___LGD7">#REF!</definedName>
    <definedName name="___pc1" localSheetId="6">#REF!</definedName>
    <definedName name="___pc1" localSheetId="7">#REF!</definedName>
    <definedName name="___pc1">#REF!</definedName>
    <definedName name="___q235"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___q34" hidden="1">{#N/A,#N/A,TRUE,"인천시분석(1)";#N/A,#N/A,TRUE,"인천시분석(2)";#N/A,#N/A,TRUE,"인천시분석(3)";#N/A,#N/A,TRUE,"입지분석";#N/A,#N/A,TRUE,"입지분석 2";#N/A,#N/A,TRUE,"입지분석3";#N/A,#N/A,TRUE,"여건분석종합";#N/A,#N/A,TRUE,"공급사례1";#N/A,#N/A,TRUE,"공급사례2";#N/A,#N/A,TRUE,"공급사례3";#N/A,#N/A,TRUE,"공급사례4";#N/A,#N/A,TRUE,"공급사례5";#N/A,#N/A,TRUE,"공급사례6";#N/A,#N/A,TRUE,"공급사례7";#N/A,#N/A,TRUE,"상품최적화(1)";#N/A,#N/A,TRUE,"상품최적화(2)";#N/A,#N/A,TRUE,"상품최적화(3)";#N/A,#N/A,TRUE,"사업개요 ";#N/A,#N/A,TRUE,"주변현황 (1)";#N/A,#N/A,TRUE,"주변현황  (2)";#N/A,#N/A,TRUE,"프로젝트분석";#N/A,#N/A,TRUE,"프로젝트평가";#N/A,#N/A,TRUE,"배치도분석";#N/A,#N/A,TRUE,"설계변경제안";#N/A,#N/A,TRUE,"설계변경제안 (2)";#N/A,#N/A,TRUE,"성공분양기본전제";#N/A,#N/A,TRUE,"수익율";#N/A,#N/A,TRUE,"거래사례(1)";#N/A,#N/A,TRUE,"거래사례(2)";#N/A,#N/A,TRUE,"원가법";#N/A,#N/A,TRUE,"분양가결정";#N/A,#N/A,TRUE,"사업성";#N/A,#N/A,TRUE,"사업성 (2)";#N/A,#N/A,TRUE,"사업성 (3)";#N/A,#N/A,TRUE,"조견표";#N/A,#N/A,TRUE,"target(1)";#N/A,#N/A,TRUE,"target(2)";#N/A,#N/A,TRUE,"단계별분양전략";#N/A,#N/A,TRUE,"분양전략흐름도";#N/A,#N/A,TRUE,"분양활동방향";#N/A,#N/A,TRUE,"Pre-m";#N/A,#N/A,TRUE,"부동산우군화방안";#N/A,#N/A,TRUE,"분양조직운영";#N/A,#N/A,TRUE,"조직도";#N/A,#N/A,TRUE,"세부업무분장";#N/A,#N/A,TRUE,"분양목표";#N/A,#N/A,TRUE,"분양대행수수료 ";#N/A,#N/A,TRUE,"마감제안1";#N/A,#N/A,TRUE,"마감제안2";#N/A,#N/A,TRUE,"컨설팅실적(1)";#N/A,#N/A,TRUE,"컨설팅실적(2)";#N/A,#N/A,TRUE,"컨설팅실적(3)";#N/A,#N/A,TRUE,"조직도 ";#N/A,#N/A,TRUE,"사업자등록증";#N/A,#N/A,TRUE,"등기부등본"}</definedName>
    <definedName name="___q346" hidden="1">{#N/A,#N/A,TRUE,"사업자등록증 (2)"}</definedName>
    <definedName name="___q35" hidden="1">{#N/A,#N/A,TRUE,"사업자등록증 (2)"}</definedName>
    <definedName name="___Rat1" localSheetId="4">#REF!</definedName>
    <definedName name="___Rat1" localSheetId="6">#REF!</definedName>
    <definedName name="___Rat1" localSheetId="7">#REF!</definedName>
    <definedName name="___Rat1">#REF!</definedName>
    <definedName name="___Rat2" localSheetId="4">#REF!</definedName>
    <definedName name="___Rat2" localSheetId="6">#REF!</definedName>
    <definedName name="___Rat2" localSheetId="7">#REF!</definedName>
    <definedName name="___Rat2">#REF!</definedName>
    <definedName name="___Rat3" localSheetId="4">#REF!</definedName>
    <definedName name="___Rat3" localSheetId="6">#REF!</definedName>
    <definedName name="___Rat3" localSheetId="7">#REF!</definedName>
    <definedName name="___Rat3">#REF!</definedName>
    <definedName name="___Rat4" localSheetId="4">#REF!</definedName>
    <definedName name="___Rat4" localSheetId="6">#REF!</definedName>
    <definedName name="___Rat4" localSheetId="7">#REF!</definedName>
    <definedName name="___Rat4">#REF!</definedName>
    <definedName name="___SEL1" localSheetId="4">#REF!</definedName>
    <definedName name="___SEL1" localSheetId="6">#REF!</definedName>
    <definedName name="___SEL1" localSheetId="7">#REF!</definedName>
    <definedName name="___SEL1">#REF!</definedName>
    <definedName name="___SEL2" localSheetId="4">#REF!</definedName>
    <definedName name="___SEL2" localSheetId="6">#REF!</definedName>
    <definedName name="___SEL2" localSheetId="7">#REF!</definedName>
    <definedName name="___SEL2">#REF!</definedName>
    <definedName name="___SEL3" localSheetId="4">#REF!</definedName>
    <definedName name="___SEL3" localSheetId="6">#REF!</definedName>
    <definedName name="___SEL3" localSheetId="7">#REF!</definedName>
    <definedName name="___SEL3">#REF!</definedName>
    <definedName name="___w456" hidden="1">{#N/A,#N/A,TRUE,"사업개요";#N/A,#N/A,TRUE,"오피스텔매출액";#N/A,#N/A,TRUE,"문제점1";#N/A,#N/A,TRUE,"문제점2";#N/A,#N/A,TRUE,"당초청구사업성검토안 ";#N/A,#N/A,TRUE,"사업성분석(1)";#N/A,#N/A,TRUE,"사업성분석(2)";#N/A,#N/A,TRUE,"사업성분석(3)";#N/A,#N/A,TRUE,"사업성분석(4)";#N/A,#N/A,TRUE,"사업성분석(5)";#N/A,#N/A,TRUE,"제안조건"}</definedName>
    <definedName name="__1_?" localSheetId="6">#REF!</definedName>
    <definedName name="__1_?" localSheetId="7">#REF!</definedName>
    <definedName name="__1_?">#REF!</definedName>
    <definedName name="__1__구_하나_기사본" localSheetId="6">#REF!</definedName>
    <definedName name="__1__구_하나_기사본" localSheetId="7">#REF!</definedName>
    <definedName name="__1__구_하나_기사본">#REF!</definedName>
    <definedName name="__1_차주일반정보_Query" localSheetId="6">#REF!</definedName>
    <definedName name="__1_차주일반정보_Query" localSheetId="7">#REF!</definedName>
    <definedName name="__1_차주일반정보_Query">#REF!</definedName>
    <definedName name="__123Graph_F" localSheetId="6" hidden="1">#REF!</definedName>
    <definedName name="__123Graph_F" localSheetId="7" hidden="1">#REF!</definedName>
    <definedName name="__123Graph_F" hidden="1">#REF!</definedName>
    <definedName name="__2_?__C" localSheetId="6">#REF!</definedName>
    <definedName name="__2_?__C" localSheetId="7">#REF!</definedName>
    <definedName name="__2_?__C">#REF!</definedName>
    <definedName name="__2__구_서울_기사본" localSheetId="6">#REF!</definedName>
    <definedName name="__2__구_서울_기사본">#REF!</definedName>
    <definedName name="__a1" localSheetId="6">#REF!</definedName>
    <definedName name="__a1" localSheetId="7">#REF!</definedName>
    <definedName name="__a1">#REF!</definedName>
    <definedName name="__BOR2" localSheetId="4">#REF!</definedName>
    <definedName name="__BOR2" localSheetId="6">#REF!</definedName>
    <definedName name="__BOR2" localSheetId="7">#REF!</definedName>
    <definedName name="__BOR2">#REF!</definedName>
    <definedName name="__DAT1" localSheetId="6">#REF!</definedName>
    <definedName name="__DAT1" localSheetId="7">#REF!</definedName>
    <definedName name="__DAT1">#REF!</definedName>
    <definedName name="__DAT10" localSheetId="6">#REF!</definedName>
    <definedName name="__DAT10" localSheetId="7">#REF!</definedName>
    <definedName name="__DAT10">#REF!</definedName>
    <definedName name="__DAT11" localSheetId="6">#REF!</definedName>
    <definedName name="__DAT11">#REF!</definedName>
    <definedName name="__DAT12" localSheetId="6">#REF!</definedName>
    <definedName name="__DAT12">#REF!</definedName>
    <definedName name="__DAT13" localSheetId="6">#REF!</definedName>
    <definedName name="__DAT13">#REF!</definedName>
    <definedName name="__DAT14" localSheetId="6">#REF!</definedName>
    <definedName name="__DAT14">#REF!</definedName>
    <definedName name="__DAT15" localSheetId="6">#REF!</definedName>
    <definedName name="__DAT15">#REF!</definedName>
    <definedName name="__DAT16" localSheetId="6">#REF!</definedName>
    <definedName name="__DAT16">#REF!</definedName>
    <definedName name="__DAT18" localSheetId="6">#REF!</definedName>
    <definedName name="__DAT18" localSheetId="7">#REF!</definedName>
    <definedName name="__DAT18">#REF!</definedName>
    <definedName name="__DAT19" localSheetId="6">#REF!</definedName>
    <definedName name="__DAT19" localSheetId="7">#REF!</definedName>
    <definedName name="__DAT19">#REF!</definedName>
    <definedName name="__DAT2" localSheetId="6">#REF!</definedName>
    <definedName name="__DAT2" localSheetId="7">#REF!</definedName>
    <definedName name="__DAT2">#REF!</definedName>
    <definedName name="__DAT20" localSheetId="6">#REF!</definedName>
    <definedName name="__DAT20" localSheetId="7">#REF!</definedName>
    <definedName name="__DAT20">#REF!</definedName>
    <definedName name="__DAT21" localSheetId="6">#REF!</definedName>
    <definedName name="__DAT21" localSheetId="7">#REF!</definedName>
    <definedName name="__DAT21">#REF!</definedName>
    <definedName name="__DAT24" localSheetId="6">#REF!</definedName>
    <definedName name="__DAT24" localSheetId="7">#REF!</definedName>
    <definedName name="__DAT24">#REF!</definedName>
    <definedName name="__DAT25" localSheetId="6">#REF!</definedName>
    <definedName name="__DAT25" localSheetId="7">#REF!</definedName>
    <definedName name="__DAT25">#REF!</definedName>
    <definedName name="__DAT26" localSheetId="6">#REF!</definedName>
    <definedName name="__DAT26" localSheetId="7">#REF!</definedName>
    <definedName name="__DAT26">#REF!</definedName>
    <definedName name="__DAT27" localSheetId="6">#REF!</definedName>
    <definedName name="__DAT27" localSheetId="7">#REF!</definedName>
    <definedName name="__DAT27">#REF!</definedName>
    <definedName name="__DAT29" localSheetId="6">#REF!</definedName>
    <definedName name="__DAT29" localSheetId="7">#REF!</definedName>
    <definedName name="__DAT29">#REF!</definedName>
    <definedName name="__DAT3" localSheetId="6">#REF!</definedName>
    <definedName name="__DAT3" localSheetId="7">#REF!</definedName>
    <definedName name="__DAT3">#REF!</definedName>
    <definedName name="__DAT30" localSheetId="6">#REF!</definedName>
    <definedName name="__DAT30" localSheetId="7">#REF!</definedName>
    <definedName name="__DAT30">#REF!</definedName>
    <definedName name="__DAT31" localSheetId="6">#REF!</definedName>
    <definedName name="__DAT31" localSheetId="7">#REF!</definedName>
    <definedName name="__DAT31">#REF!</definedName>
    <definedName name="__DAT4" localSheetId="6">#REF!</definedName>
    <definedName name="__DAT4" localSheetId="7">#REF!</definedName>
    <definedName name="__DAT4">#REF!</definedName>
    <definedName name="__DAT5" localSheetId="6">#REF!</definedName>
    <definedName name="__DAT5" localSheetId="7">#REF!</definedName>
    <definedName name="__DAT5">#REF!</definedName>
    <definedName name="__DAT6" localSheetId="6">#REF!</definedName>
    <definedName name="__DAT6">#REF!</definedName>
    <definedName name="__DAT7" localSheetId="6">#REF!</definedName>
    <definedName name="__DAT7" localSheetId="7">#REF!</definedName>
    <definedName name="__DAT7">#REF!</definedName>
    <definedName name="__DAT8" localSheetId="6">#REF!</definedName>
    <definedName name="__DAT8" localSheetId="7">#REF!</definedName>
    <definedName name="__DAT8">#REF!</definedName>
    <definedName name="__DAT9" localSheetId="6">#REF!</definedName>
    <definedName name="__DAT9" localSheetId="7">#REF!</definedName>
    <definedName name="__DAT9">#REF!</definedName>
    <definedName name="__Description" localSheetId="6">#REF!</definedName>
    <definedName name="__Description" localSheetId="7">#REF!</definedName>
    <definedName name="__Description">#REF!</definedName>
    <definedName name="__e465" hidden="1">{#N/A,#N/A,TRUE,"사업개요";#N/A,#N/A,TRUE,"위치도";#N/A,#N/A,TRUE,"상권분석";#N/A,#N/A,TRUE,"상권분석-1";#N/A,#N/A,TRUE,"현장사진";#N/A,#N/A,TRUE,"현장사진-1";#N/A,#N/A,TRUE,"현장사진-2";#N/A,#N/A,TRUE,"시장성향및방향"}</definedName>
    <definedName name="__Group" localSheetId="6">#REF!</definedName>
    <definedName name="__Group" localSheetId="7">#REF!</definedName>
    <definedName name="__Group">#REF!</definedName>
    <definedName name="__IntlFixup">TRUE</definedName>
    <definedName name="__JC1" localSheetId="6">#REF!</definedName>
    <definedName name="__JC1">#REF!</definedName>
    <definedName name="__JC2" localSheetId="6">#REF!</definedName>
    <definedName name="__JC2">#REF!</definedName>
    <definedName name="__JC3" localSheetId="6">#REF!</definedName>
    <definedName name="__JC3">#REF!</definedName>
    <definedName name="__JC4" localSheetId="6">#REF!</definedName>
    <definedName name="__JC4">#REF!</definedName>
    <definedName name="__JC5" localSheetId="6">#REF!</definedName>
    <definedName name="__JC5">#REF!</definedName>
    <definedName name="__KIS2005" localSheetId="6">#REF!</definedName>
    <definedName name="__KIS2005" localSheetId="7">#REF!</definedName>
    <definedName name="__KIS2005">#REF!</definedName>
    <definedName name="__KIS2006" localSheetId="6">#REF!</definedName>
    <definedName name="__KIS2006" localSheetId="7">#REF!</definedName>
    <definedName name="__KIS2006">#REF!</definedName>
    <definedName name="__KIS2007" localSheetId="6">#REF!</definedName>
    <definedName name="__KIS2007" localSheetId="7">#REF!</definedName>
    <definedName name="__KIS2007">#REF!</definedName>
    <definedName name="__LGD7" localSheetId="6">#REF!</definedName>
    <definedName name="__LGD7">#REF!</definedName>
    <definedName name="__LongDescrip" localSheetId="6">#REF!</definedName>
    <definedName name="__LongDescrip" localSheetId="7">#REF!</definedName>
    <definedName name="__LongDescrip">#REF!</definedName>
    <definedName name="__pc1" localSheetId="6">#REF!</definedName>
    <definedName name="__pc1" localSheetId="7">#REF!</definedName>
    <definedName name="__pc1">#REF!</definedName>
    <definedName name="__PK1" localSheetId="6">#REF!</definedName>
    <definedName name="__PK1">#REF!</definedName>
    <definedName name="__PK2" localSheetId="6">#REF!</definedName>
    <definedName name="__PK2">#REF!</definedName>
    <definedName name="__PK3" localSheetId="6">#REF!</definedName>
    <definedName name="__PK3">#REF!</definedName>
    <definedName name="__PK4" localSheetId="6">#REF!</definedName>
    <definedName name="__PK4">#REF!</definedName>
    <definedName name="__PK5" localSheetId="6">#REF!</definedName>
    <definedName name="__PK5">#REF!</definedName>
    <definedName name="__q235"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__q34" hidden="1">{#N/A,#N/A,TRUE,"인천시분석(1)";#N/A,#N/A,TRUE,"인천시분석(2)";#N/A,#N/A,TRUE,"인천시분석(3)";#N/A,#N/A,TRUE,"입지분석";#N/A,#N/A,TRUE,"입지분석 2";#N/A,#N/A,TRUE,"입지분석3";#N/A,#N/A,TRUE,"여건분석종합";#N/A,#N/A,TRUE,"공급사례1";#N/A,#N/A,TRUE,"공급사례2";#N/A,#N/A,TRUE,"공급사례3";#N/A,#N/A,TRUE,"공급사례4";#N/A,#N/A,TRUE,"공급사례5";#N/A,#N/A,TRUE,"공급사례6";#N/A,#N/A,TRUE,"공급사례7";#N/A,#N/A,TRUE,"상품최적화(1)";#N/A,#N/A,TRUE,"상품최적화(2)";#N/A,#N/A,TRUE,"상품최적화(3)";#N/A,#N/A,TRUE,"사업개요 ";#N/A,#N/A,TRUE,"주변현황 (1)";#N/A,#N/A,TRUE,"주변현황  (2)";#N/A,#N/A,TRUE,"프로젝트분석";#N/A,#N/A,TRUE,"프로젝트평가";#N/A,#N/A,TRUE,"배치도분석";#N/A,#N/A,TRUE,"설계변경제안";#N/A,#N/A,TRUE,"설계변경제안 (2)";#N/A,#N/A,TRUE,"성공분양기본전제";#N/A,#N/A,TRUE,"수익율";#N/A,#N/A,TRUE,"거래사례(1)";#N/A,#N/A,TRUE,"거래사례(2)";#N/A,#N/A,TRUE,"원가법";#N/A,#N/A,TRUE,"분양가결정";#N/A,#N/A,TRUE,"사업성";#N/A,#N/A,TRUE,"사업성 (2)";#N/A,#N/A,TRUE,"사업성 (3)";#N/A,#N/A,TRUE,"조견표";#N/A,#N/A,TRUE,"target(1)";#N/A,#N/A,TRUE,"target(2)";#N/A,#N/A,TRUE,"단계별분양전략";#N/A,#N/A,TRUE,"분양전략흐름도";#N/A,#N/A,TRUE,"분양활동방향";#N/A,#N/A,TRUE,"Pre-m";#N/A,#N/A,TRUE,"부동산우군화방안";#N/A,#N/A,TRUE,"분양조직운영";#N/A,#N/A,TRUE,"조직도";#N/A,#N/A,TRUE,"세부업무분장";#N/A,#N/A,TRUE,"분양목표";#N/A,#N/A,TRUE,"분양대행수수료 ";#N/A,#N/A,TRUE,"마감제안1";#N/A,#N/A,TRUE,"마감제안2";#N/A,#N/A,TRUE,"컨설팅실적(1)";#N/A,#N/A,TRUE,"컨설팅실적(2)";#N/A,#N/A,TRUE,"컨설팅실적(3)";#N/A,#N/A,TRUE,"조직도 ";#N/A,#N/A,TRUE,"사업자등록증";#N/A,#N/A,TRUE,"등기부등본"}</definedName>
    <definedName name="__q346" hidden="1">{#N/A,#N/A,TRUE,"사업자등록증 (2)"}</definedName>
    <definedName name="__q35" hidden="1">{#N/A,#N/A,TRUE,"사업자등록증 (2)"}</definedName>
    <definedName name="__Rat1" localSheetId="4">#REF!</definedName>
    <definedName name="__Rat1" localSheetId="6">#REF!</definedName>
    <definedName name="__Rat1" localSheetId="7">#REF!</definedName>
    <definedName name="__Rat1">#REF!</definedName>
    <definedName name="__Rat2" localSheetId="4">#REF!</definedName>
    <definedName name="__Rat2" localSheetId="6">#REF!</definedName>
    <definedName name="__Rat2" localSheetId="7">#REF!</definedName>
    <definedName name="__Rat2">#REF!</definedName>
    <definedName name="__Rat3" localSheetId="4">#REF!</definedName>
    <definedName name="__Rat3" localSheetId="6">#REF!</definedName>
    <definedName name="__Rat3" localSheetId="7">#REF!</definedName>
    <definedName name="__Rat3">#REF!</definedName>
    <definedName name="__Rat4" localSheetId="4">#REF!</definedName>
    <definedName name="__Rat4" localSheetId="6">#REF!</definedName>
    <definedName name="__Rat4" localSheetId="7">#REF!</definedName>
    <definedName name="__Rat4">#REF!</definedName>
    <definedName name="__Rev" localSheetId="6">#REF!</definedName>
    <definedName name="__Rev" localSheetId="7">#REF!</definedName>
    <definedName name="__Rev">#REF!</definedName>
    <definedName name="__SC1" localSheetId="6">#REF!</definedName>
    <definedName name="__SC1">#REF!</definedName>
    <definedName name="__SC2" localSheetId="6">#REF!</definedName>
    <definedName name="__SC2">#REF!</definedName>
    <definedName name="__SC3" localSheetId="6">#REF!</definedName>
    <definedName name="__SC3">#REF!</definedName>
    <definedName name="__SC4" localSheetId="6">#REF!</definedName>
    <definedName name="__SC4">#REF!</definedName>
    <definedName name="__SC5" localSheetId="6">#REF!</definedName>
    <definedName name="__SC5">#REF!</definedName>
    <definedName name="__SEL1" localSheetId="4">#REF!</definedName>
    <definedName name="__SEL1" localSheetId="6">#REF!</definedName>
    <definedName name="__SEL1" localSheetId="7">#REF!</definedName>
    <definedName name="__SEL1">#REF!</definedName>
    <definedName name="__SEL2" localSheetId="4">#REF!</definedName>
    <definedName name="__SEL2" localSheetId="6">#REF!</definedName>
    <definedName name="__SEL2" localSheetId="7">#REF!</definedName>
    <definedName name="__SEL2">#REF!</definedName>
    <definedName name="__SEL3" localSheetId="4">#REF!</definedName>
    <definedName name="__SEL3" localSheetId="6">#REF!</definedName>
    <definedName name="__SEL3" localSheetId="7">#REF!</definedName>
    <definedName name="__SEL3">#REF!</definedName>
    <definedName name="__TW1" localSheetId="6">#REF!</definedName>
    <definedName name="__TW1">#REF!</definedName>
    <definedName name="__TW2" localSheetId="6">#REF!</definedName>
    <definedName name="__TW2">#REF!</definedName>
    <definedName name="__TW3" localSheetId="6">#REF!</definedName>
    <definedName name="__TW3">#REF!</definedName>
    <definedName name="__TW4" localSheetId="6">#REF!</definedName>
    <definedName name="__TW4">#REF!</definedName>
    <definedName name="__TW5" localSheetId="6">#REF!</definedName>
    <definedName name="__TW5">#REF!</definedName>
    <definedName name="__Type" localSheetId="6">#REF!</definedName>
    <definedName name="__Type" localSheetId="7">#REF!</definedName>
    <definedName name="__Type">#REF!</definedName>
    <definedName name="__w456" hidden="1">{#N/A,#N/A,TRUE,"사업개요";#N/A,#N/A,TRUE,"오피스텔매출액";#N/A,#N/A,TRUE,"문제점1";#N/A,#N/A,TRUE,"문제점2";#N/A,#N/A,TRUE,"당초청구사업성검토안 ";#N/A,#N/A,TRUE,"사업성분석(1)";#N/A,#N/A,TRUE,"사업성분석(2)";#N/A,#N/A,TRUE,"사업성분석(3)";#N/A,#N/A,TRUE,"사업성분석(4)";#N/A,#N/A,TRUE,"사업성분석(5)";#N/A,#N/A,TRUE,"제안조건"}</definedName>
    <definedName name="__WC1" localSheetId="6">#REF!</definedName>
    <definedName name="__WC1">#REF!</definedName>
    <definedName name="__WC5" localSheetId="6">#REF!</definedName>
    <definedName name="__WC5">#REF!</definedName>
    <definedName name="__WCA1" localSheetId="6">#REF!</definedName>
    <definedName name="__WCA1">#REF!</definedName>
    <definedName name="__WCA2" localSheetId="6">#REF!</definedName>
    <definedName name="__WCA2">#REF!</definedName>
    <definedName name="__WCA3" localSheetId="6">#REF!</definedName>
    <definedName name="__WCA3">#REF!</definedName>
    <definedName name="__WCA4" localSheetId="6">#REF!</definedName>
    <definedName name="__WCA4">#REF!</definedName>
    <definedName name="__WCA5" localSheetId="6">#REF!</definedName>
    <definedName name="__WCA5">#REF!</definedName>
    <definedName name="__WCB1" localSheetId="6">#REF!</definedName>
    <definedName name="__WCB1">#REF!</definedName>
    <definedName name="__WCB2" localSheetId="6">#REF!</definedName>
    <definedName name="__WCB2">#REF!</definedName>
    <definedName name="__WCB3" localSheetId="6">#REF!</definedName>
    <definedName name="__WCB3">#REF!</definedName>
    <definedName name="__WCB4" localSheetId="6">#REF!</definedName>
    <definedName name="__WCB4">#REF!</definedName>
    <definedName name="__WCB5" localSheetId="6">#REF!</definedName>
    <definedName name="__WCB5">#REF!</definedName>
    <definedName name="__YT1" localSheetId="6">#REF!</definedName>
    <definedName name="__YT1">#REF!</definedName>
    <definedName name="__YT2" localSheetId="6">#REF!</definedName>
    <definedName name="__YT2">#REF!</definedName>
    <definedName name="__YT3" localSheetId="6">#REF!</definedName>
    <definedName name="__YT3">#REF!</definedName>
    <definedName name="__YT4" localSheetId="6">#REF!</definedName>
    <definedName name="__YT4">#REF!</definedName>
    <definedName name="__YT5" localSheetId="6">#REF!</definedName>
    <definedName name="__YT5">#REF!</definedName>
    <definedName name="_0009110119" localSheetId="6">#REF!</definedName>
    <definedName name="_0009110119" localSheetId="7">#REF!</definedName>
    <definedName name="_0009110119">#REF!</definedName>
    <definedName name="_1" localSheetId="6">#REF!</definedName>
    <definedName name="_1">#REF!</definedName>
    <definedName name="_1.매출채권" localSheetId="6">#REF!</definedName>
    <definedName name="_1.매출채권" localSheetId="7">#REF!</definedName>
    <definedName name="_1.매출채권">#REF!</definedName>
    <definedName name="_1_?" localSheetId="6">#REF!</definedName>
    <definedName name="_1_?" localSheetId="7">#REF!</definedName>
    <definedName name="_1_?">#REF!</definedName>
    <definedName name="_1__구_하나_기사본" localSheetId="6">#REF!</definedName>
    <definedName name="_1__구_하나_기사본" localSheetId="7">#REF!</definedName>
    <definedName name="_1__구_하나_기사본">#REF!</definedName>
    <definedName name="_1_1_차주일반정보_Query" localSheetId="6">#REF!</definedName>
    <definedName name="_1_1_차주일반정보_Query" localSheetId="7">#REF!</definedName>
    <definedName name="_1_1_차주일반정보_Query">#REF!</definedName>
    <definedName name="_1_5개이슈잔액" localSheetId="6">#REF!</definedName>
    <definedName name="_1_5개이슈잔액">#REF!</definedName>
    <definedName name="_1_차주일반정보_Query" localSheetId="6">#REF!</definedName>
    <definedName name="_1_차주일반정보_Query" localSheetId="7">#REF!</definedName>
    <definedName name="_1_차주일반정보_Query">#REF!</definedName>
    <definedName name="_10" localSheetId="6">#REF!</definedName>
    <definedName name="_10">#REF!</definedName>
    <definedName name="_10__123Graph_A차트_5" localSheetId="6" hidden="1">#REF!</definedName>
    <definedName name="_10__123Graph_A차트_5" localSheetId="7" hidden="1">#REF!</definedName>
    <definedName name="_10__123Graph_A차트_5" hidden="1">#REF!</definedName>
    <definedName name="_100T2_" localSheetId="8" hidden="1">{#N/A,#N/A,FALSE,"단축1";#N/A,#N/A,FALSE,"단축2";#N/A,#N/A,FALSE,"단축3";#N/A,#N/A,FALSE,"장축";#N/A,#N/A,FALSE,"4WD"}</definedName>
    <definedName name="_100T2_" localSheetId="10" hidden="1">{#N/A,#N/A,FALSE,"단축1";#N/A,#N/A,FALSE,"단축2";#N/A,#N/A,FALSE,"단축3";#N/A,#N/A,FALSE,"장축";#N/A,#N/A,FALSE,"4WD"}</definedName>
    <definedName name="_100T2_" localSheetId="11" hidden="1">{#N/A,#N/A,FALSE,"단축1";#N/A,#N/A,FALSE,"단축2";#N/A,#N/A,FALSE,"단축3";#N/A,#N/A,FALSE,"장축";#N/A,#N/A,FALSE,"4WD"}</definedName>
    <definedName name="_100T2_" localSheetId="3" hidden="1">{#N/A,#N/A,FALSE,"단축1";#N/A,#N/A,FALSE,"단축2";#N/A,#N/A,FALSE,"단축3";#N/A,#N/A,FALSE,"장축";#N/A,#N/A,FALSE,"4WD"}</definedName>
    <definedName name="_100T2_" localSheetId="5" hidden="1">{#N/A,#N/A,FALSE,"단축1";#N/A,#N/A,FALSE,"단축2";#N/A,#N/A,FALSE,"단축3";#N/A,#N/A,FALSE,"장축";#N/A,#N/A,FALSE,"4WD"}</definedName>
    <definedName name="_100T2_" localSheetId="4" hidden="1">{#N/A,#N/A,FALSE,"단축1";#N/A,#N/A,FALSE,"단축2";#N/A,#N/A,FALSE,"단축3";#N/A,#N/A,FALSE,"장축";#N/A,#N/A,FALSE,"4WD"}</definedName>
    <definedName name="_100T2_" localSheetId="0" hidden="1">{#N/A,#N/A,FALSE,"단축1";#N/A,#N/A,FALSE,"단축2";#N/A,#N/A,FALSE,"단축3";#N/A,#N/A,FALSE,"장축";#N/A,#N/A,FALSE,"4WD"}</definedName>
    <definedName name="_100T2_" localSheetId="16" hidden="1">{#N/A,#N/A,FALSE,"단축1";#N/A,#N/A,FALSE,"단축2";#N/A,#N/A,FALSE,"단축3";#N/A,#N/A,FALSE,"장축";#N/A,#N/A,FALSE,"4WD"}</definedName>
    <definedName name="_100T2_" localSheetId="6" hidden="1">{#N/A,#N/A,FALSE,"단축1";#N/A,#N/A,FALSE,"단축2";#N/A,#N/A,FALSE,"단축3";#N/A,#N/A,FALSE,"장축";#N/A,#N/A,FALSE,"4WD"}</definedName>
    <definedName name="_100T2_" localSheetId="7" hidden="1">{#N/A,#N/A,FALSE,"단축1";#N/A,#N/A,FALSE,"단축2";#N/A,#N/A,FALSE,"단축3";#N/A,#N/A,FALSE,"장축";#N/A,#N/A,FALSE,"4WD"}</definedName>
    <definedName name="_100T2_" hidden="1">{#N/A,#N/A,FALSE,"단축1";#N/A,#N/A,FALSE,"단축2";#N/A,#N/A,FALSE,"단축3";#N/A,#N/A,FALSE,"장축";#N/A,#N/A,FALSE,"4WD"}</definedName>
    <definedName name="_101T3_" localSheetId="8" hidden="1">{#N/A,#N/A,FALSE,"단축1";#N/A,#N/A,FALSE,"단축2";#N/A,#N/A,FALSE,"단축3";#N/A,#N/A,FALSE,"장축";#N/A,#N/A,FALSE,"4WD"}</definedName>
    <definedName name="_101T3_" localSheetId="10" hidden="1">{#N/A,#N/A,FALSE,"단축1";#N/A,#N/A,FALSE,"단축2";#N/A,#N/A,FALSE,"단축3";#N/A,#N/A,FALSE,"장축";#N/A,#N/A,FALSE,"4WD"}</definedName>
    <definedName name="_101T3_" localSheetId="11" hidden="1">{#N/A,#N/A,FALSE,"단축1";#N/A,#N/A,FALSE,"단축2";#N/A,#N/A,FALSE,"단축3";#N/A,#N/A,FALSE,"장축";#N/A,#N/A,FALSE,"4WD"}</definedName>
    <definedName name="_101T3_" localSheetId="3" hidden="1">{#N/A,#N/A,FALSE,"단축1";#N/A,#N/A,FALSE,"단축2";#N/A,#N/A,FALSE,"단축3";#N/A,#N/A,FALSE,"장축";#N/A,#N/A,FALSE,"4WD"}</definedName>
    <definedName name="_101T3_" localSheetId="5" hidden="1">{#N/A,#N/A,FALSE,"단축1";#N/A,#N/A,FALSE,"단축2";#N/A,#N/A,FALSE,"단축3";#N/A,#N/A,FALSE,"장축";#N/A,#N/A,FALSE,"4WD"}</definedName>
    <definedName name="_101T3_" localSheetId="4" hidden="1">{#N/A,#N/A,FALSE,"단축1";#N/A,#N/A,FALSE,"단축2";#N/A,#N/A,FALSE,"단축3";#N/A,#N/A,FALSE,"장축";#N/A,#N/A,FALSE,"4WD"}</definedName>
    <definedName name="_101T3_" localSheetId="0" hidden="1">{#N/A,#N/A,FALSE,"단축1";#N/A,#N/A,FALSE,"단축2";#N/A,#N/A,FALSE,"단축3";#N/A,#N/A,FALSE,"장축";#N/A,#N/A,FALSE,"4WD"}</definedName>
    <definedName name="_101T3_" localSheetId="16" hidden="1">{#N/A,#N/A,FALSE,"단축1";#N/A,#N/A,FALSE,"단축2";#N/A,#N/A,FALSE,"단축3";#N/A,#N/A,FALSE,"장축";#N/A,#N/A,FALSE,"4WD"}</definedName>
    <definedName name="_101T3_" localSheetId="6" hidden="1">{#N/A,#N/A,FALSE,"단축1";#N/A,#N/A,FALSE,"단축2";#N/A,#N/A,FALSE,"단축3";#N/A,#N/A,FALSE,"장축";#N/A,#N/A,FALSE,"4WD"}</definedName>
    <definedName name="_101T3_" localSheetId="7" hidden="1">{#N/A,#N/A,FALSE,"단축1";#N/A,#N/A,FALSE,"단축2";#N/A,#N/A,FALSE,"단축3";#N/A,#N/A,FALSE,"장축";#N/A,#N/A,FALSE,"4WD"}</definedName>
    <definedName name="_101T3_" hidden="1">{#N/A,#N/A,FALSE,"단축1";#N/A,#N/A,FALSE,"단축2";#N/A,#N/A,FALSE,"단축3";#N/A,#N/A,FALSE,"장축";#N/A,#N/A,FALSE,"4WD"}</definedName>
    <definedName name="_102T5_" localSheetId="8" hidden="1">{#N/A,#N/A,FALSE,"단축1";#N/A,#N/A,FALSE,"단축2";#N/A,#N/A,FALSE,"단축3";#N/A,#N/A,FALSE,"장축";#N/A,#N/A,FALSE,"4WD"}</definedName>
    <definedName name="_102T5_" localSheetId="10" hidden="1">{#N/A,#N/A,FALSE,"단축1";#N/A,#N/A,FALSE,"단축2";#N/A,#N/A,FALSE,"단축3";#N/A,#N/A,FALSE,"장축";#N/A,#N/A,FALSE,"4WD"}</definedName>
    <definedName name="_102T5_" localSheetId="11" hidden="1">{#N/A,#N/A,FALSE,"단축1";#N/A,#N/A,FALSE,"단축2";#N/A,#N/A,FALSE,"단축3";#N/A,#N/A,FALSE,"장축";#N/A,#N/A,FALSE,"4WD"}</definedName>
    <definedName name="_102T5_" localSheetId="3" hidden="1">{#N/A,#N/A,FALSE,"단축1";#N/A,#N/A,FALSE,"단축2";#N/A,#N/A,FALSE,"단축3";#N/A,#N/A,FALSE,"장축";#N/A,#N/A,FALSE,"4WD"}</definedName>
    <definedName name="_102T5_" localSheetId="5" hidden="1">{#N/A,#N/A,FALSE,"단축1";#N/A,#N/A,FALSE,"단축2";#N/A,#N/A,FALSE,"단축3";#N/A,#N/A,FALSE,"장축";#N/A,#N/A,FALSE,"4WD"}</definedName>
    <definedName name="_102T5_" localSheetId="4" hidden="1">{#N/A,#N/A,FALSE,"단축1";#N/A,#N/A,FALSE,"단축2";#N/A,#N/A,FALSE,"단축3";#N/A,#N/A,FALSE,"장축";#N/A,#N/A,FALSE,"4WD"}</definedName>
    <definedName name="_102T5_" localSheetId="0" hidden="1">{#N/A,#N/A,FALSE,"단축1";#N/A,#N/A,FALSE,"단축2";#N/A,#N/A,FALSE,"단축3";#N/A,#N/A,FALSE,"장축";#N/A,#N/A,FALSE,"4WD"}</definedName>
    <definedName name="_102T5_" localSheetId="16" hidden="1">{#N/A,#N/A,FALSE,"단축1";#N/A,#N/A,FALSE,"단축2";#N/A,#N/A,FALSE,"단축3";#N/A,#N/A,FALSE,"장축";#N/A,#N/A,FALSE,"4WD"}</definedName>
    <definedName name="_102T5_" localSheetId="6" hidden="1">{#N/A,#N/A,FALSE,"단축1";#N/A,#N/A,FALSE,"단축2";#N/A,#N/A,FALSE,"단축3";#N/A,#N/A,FALSE,"장축";#N/A,#N/A,FALSE,"4WD"}</definedName>
    <definedName name="_102T5_" localSheetId="7" hidden="1">{#N/A,#N/A,FALSE,"단축1";#N/A,#N/A,FALSE,"단축2";#N/A,#N/A,FALSE,"단축3";#N/A,#N/A,FALSE,"장축";#N/A,#N/A,FALSE,"4WD"}</definedName>
    <definedName name="_102T5_" hidden="1">{#N/A,#N/A,FALSE,"단축1";#N/A,#N/A,FALSE,"단축2";#N/A,#N/A,FALSE,"단축3";#N/A,#N/A,FALSE,"장축";#N/A,#N/A,FALSE,"4WD"}</definedName>
    <definedName name="_106W2_" localSheetId="8" hidden="1">{#N/A,#N/A,FALSE,"품의서";#N/A,#N/A,FALSE,"전제";#N/A,#N/A,FALSE,"총손";#N/A,#N/A,FALSE,"손익"}</definedName>
    <definedName name="_106W2_" localSheetId="10" hidden="1">{#N/A,#N/A,FALSE,"품의서";#N/A,#N/A,FALSE,"전제";#N/A,#N/A,FALSE,"총손";#N/A,#N/A,FALSE,"손익"}</definedName>
    <definedName name="_106W2_" localSheetId="11" hidden="1">{#N/A,#N/A,FALSE,"품의서";#N/A,#N/A,FALSE,"전제";#N/A,#N/A,FALSE,"총손";#N/A,#N/A,FALSE,"손익"}</definedName>
    <definedName name="_106W2_" localSheetId="3" hidden="1">{#N/A,#N/A,FALSE,"품의서";#N/A,#N/A,FALSE,"전제";#N/A,#N/A,FALSE,"총손";#N/A,#N/A,FALSE,"손익"}</definedName>
    <definedName name="_106W2_" localSheetId="5" hidden="1">{#N/A,#N/A,FALSE,"품의서";#N/A,#N/A,FALSE,"전제";#N/A,#N/A,FALSE,"총손";#N/A,#N/A,FALSE,"손익"}</definedName>
    <definedName name="_106W2_" localSheetId="4" hidden="1">{#N/A,#N/A,FALSE,"품의서";#N/A,#N/A,FALSE,"전제";#N/A,#N/A,FALSE,"총손";#N/A,#N/A,FALSE,"손익"}</definedName>
    <definedName name="_106W2_" localSheetId="0" hidden="1">{#N/A,#N/A,FALSE,"품의서";#N/A,#N/A,FALSE,"전제";#N/A,#N/A,FALSE,"총손";#N/A,#N/A,FALSE,"손익"}</definedName>
    <definedName name="_106W2_" localSheetId="16" hidden="1">{#N/A,#N/A,FALSE,"품의서";#N/A,#N/A,FALSE,"전제";#N/A,#N/A,FALSE,"총손";#N/A,#N/A,FALSE,"손익"}</definedName>
    <definedName name="_106W2_" localSheetId="6" hidden="1">{#N/A,#N/A,FALSE,"품의서";#N/A,#N/A,FALSE,"전제";#N/A,#N/A,FALSE,"총손";#N/A,#N/A,FALSE,"손익"}</definedName>
    <definedName name="_106W2_" localSheetId="7" hidden="1">{#N/A,#N/A,FALSE,"품의서";#N/A,#N/A,FALSE,"전제";#N/A,#N/A,FALSE,"총손";#N/A,#N/A,FALSE,"손익"}</definedName>
    <definedName name="_106W2_" hidden="1">{#N/A,#N/A,FALSE,"품의서";#N/A,#N/A,FALSE,"전제";#N/A,#N/A,FALSE,"총손";#N/A,#N/A,FALSE,"손익"}</definedName>
    <definedName name="_107" localSheetId="3" hidden="1">{#N/A,#N/A,FALSE,"품의서";#N/A,#N/A,FALSE,"전제";#N/A,#N/A,FALSE,"총손";#N/A,#N/A,FALSE,"손익"}</definedName>
    <definedName name="_107" localSheetId="4" hidden="1">{#N/A,#N/A,FALSE,"품의서";#N/A,#N/A,FALSE,"전제";#N/A,#N/A,FALSE,"총손";#N/A,#N/A,FALSE,"손익"}</definedName>
    <definedName name="_107" localSheetId="16" hidden="1">{#N/A,#N/A,FALSE,"품의서";#N/A,#N/A,FALSE,"전제";#N/A,#N/A,FALSE,"총손";#N/A,#N/A,FALSE,"손익"}</definedName>
    <definedName name="_107" localSheetId="6" hidden="1">{#N/A,#N/A,FALSE,"품의서";#N/A,#N/A,FALSE,"전제";#N/A,#N/A,FALSE,"총손";#N/A,#N/A,FALSE,"손익"}</definedName>
    <definedName name="_107" hidden="1">{#N/A,#N/A,FALSE,"품의서";#N/A,#N/A,FALSE,"전제";#N/A,#N/A,FALSE,"총손";#N/A,#N/A,FALSE,"손익"}</definedName>
    <definedName name="_11" localSheetId="3">#REF!</definedName>
    <definedName name="_11" localSheetId="0">#REF!</definedName>
    <definedName name="_11" localSheetId="16">#REF!</definedName>
    <definedName name="_11">#REF!</definedName>
    <definedName name="_110__0_S" localSheetId="3" hidden="1">#REF!</definedName>
    <definedName name="_110__0_S" localSheetId="5" hidden="1">#REF!</definedName>
    <definedName name="_110__0_S" localSheetId="0" hidden="1">#REF!</definedName>
    <definedName name="_110__0_S" localSheetId="16" hidden="1">#REF!</definedName>
    <definedName name="_110__0_S" localSheetId="6" hidden="1">#REF!</definedName>
    <definedName name="_110__0_S" localSheetId="7" hidden="1">#REF!</definedName>
    <definedName name="_110__0_S" hidden="1">#REF!</definedName>
    <definedName name="_12" localSheetId="3">#REF!</definedName>
    <definedName name="_12" localSheetId="5">#REF!</definedName>
    <definedName name="_12" localSheetId="0">#REF!</definedName>
    <definedName name="_12" localSheetId="16">#REF!</definedName>
    <definedName name="_12" localSheetId="6">#REF!</definedName>
    <definedName name="_12" localSheetId="7">#REF!</definedName>
    <definedName name="_12">#REF!</definedName>
    <definedName name="_12__123Graph_A차트_6" localSheetId="6" hidden="1">#REF!</definedName>
    <definedName name="_12__123Graph_A차트_6" localSheetId="7" hidden="1">#REF!</definedName>
    <definedName name="_12__123Graph_A차트_6" hidden="1">#REF!</definedName>
    <definedName name="_13" localSheetId="6">#REF!</definedName>
    <definedName name="_13">#REF!</definedName>
    <definedName name="_13_1_차주일반정보_Query" localSheetId="6">#REF!</definedName>
    <definedName name="_13_1_차주일반정보_Query">#REF!</definedName>
    <definedName name="_14" localSheetId="6">#REF!</definedName>
    <definedName name="_14">#REF!</definedName>
    <definedName name="_14__123Graph_A차트_7" localSheetId="6" hidden="1">#REF!</definedName>
    <definedName name="_14__123Graph_A차트_7" localSheetId="7" hidden="1">#REF!</definedName>
    <definedName name="_14__123Graph_A차트_7" hidden="1">#REF!</definedName>
    <definedName name="_14a1_" localSheetId="6">#REF!</definedName>
    <definedName name="_14a1_">#REF!</definedName>
    <definedName name="_15" localSheetId="6">#REF!</definedName>
    <definedName name="_15">#REF!</definedName>
    <definedName name="_16" localSheetId="6">#REF!</definedName>
    <definedName name="_16">#REF!</definedName>
    <definedName name="_16__123Graph_A차트_8" localSheetId="6" hidden="1">#REF!</definedName>
    <definedName name="_16__123Graph_A차트_8" localSheetId="7" hidden="1">#REF!</definedName>
    <definedName name="_16__123Graph_A차트_8" hidden="1">#REF!</definedName>
    <definedName name="_17" localSheetId="6">#REF!</definedName>
    <definedName name="_17">#REF!</definedName>
    <definedName name="_18" localSheetId="6">#REF!</definedName>
    <definedName name="_18">#REF!</definedName>
    <definedName name="_18__123Graph_B차트_1" localSheetId="6" hidden="1">#REF!</definedName>
    <definedName name="_18__123Graph_B차트_1" localSheetId="7" hidden="1">#REF!</definedName>
    <definedName name="_18__123Graph_B차트_1" hidden="1">#REF!</definedName>
    <definedName name="_19" localSheetId="6">#REF!</definedName>
    <definedName name="_19">#REF!</definedName>
    <definedName name="_1999_01_29" localSheetId="6">#REF!</definedName>
    <definedName name="_1999_01_29" localSheetId="7">#REF!</definedName>
    <definedName name="_1999_01_29">#REF!</definedName>
    <definedName name="_2" localSheetId="6">#REF!</definedName>
    <definedName name="_2">#REF!</definedName>
    <definedName name="_2_?__C" localSheetId="6">#REF!</definedName>
    <definedName name="_2_?__C">#REF!</definedName>
    <definedName name="_2__123Graph_A차트_1" localSheetId="6" hidden="1">#REF!</definedName>
    <definedName name="_2__123Graph_A차트_1" localSheetId="7" hidden="1">#REF!</definedName>
    <definedName name="_2__123Graph_A차트_1" hidden="1">#REF!</definedName>
    <definedName name="_2__구_서울_기사본" localSheetId="6">#REF!</definedName>
    <definedName name="_2__구_서울_기사본" localSheetId="7">#REF!</definedName>
    <definedName name="_2__구_서울_기사본">#REF!</definedName>
    <definedName name="_20" localSheetId="6">#REF!</definedName>
    <definedName name="_20">#REF!</definedName>
    <definedName name="_20__123Graph_B차트_2" localSheetId="6" hidden="1">#REF!</definedName>
    <definedName name="_20__123Graph_B차트_2" localSheetId="7" hidden="1">#REF!</definedName>
    <definedName name="_20__123Graph_B차트_2" hidden="1">#REF!</definedName>
    <definedName name="_22__123Graph_B차트_3" localSheetId="6" hidden="1">#REF!</definedName>
    <definedName name="_22__123Graph_B차트_3" localSheetId="7" hidden="1">#REF!</definedName>
    <definedName name="_22__123Graph_B차트_3" hidden="1">#REF!</definedName>
    <definedName name="_24__123Graph_B차트_4" localSheetId="6" hidden="1">#REF!</definedName>
    <definedName name="_24__123Graph_B차트_4" localSheetId="7" hidden="1">#REF!</definedName>
    <definedName name="_24__123Graph_B차트_4" hidden="1">#REF!</definedName>
    <definedName name="_26__123Graph_B차트_5" localSheetId="6" hidden="1">#REF!</definedName>
    <definedName name="_26__123Graph_B차트_5" localSheetId="7" hidden="1">#REF!</definedName>
    <definedName name="_26__123Graph_B차트_5" hidden="1">#REF!</definedName>
    <definedName name="_28__123Graph_B차트_6" localSheetId="6" hidden="1">#REF!</definedName>
    <definedName name="_28__123Graph_B차트_6" localSheetId="7" hidden="1">#REF!</definedName>
    <definedName name="_28__123Graph_B차트_6" hidden="1">#REF!</definedName>
    <definedName name="_2A1111_" localSheetId="6">#REF!</definedName>
    <definedName name="_2A1111_">#REF!</definedName>
    <definedName name="_3" localSheetId="6">#REF!</definedName>
    <definedName name="_3">#REF!</definedName>
    <definedName name="_3_1_차주일반정보_Query" localSheetId="6">#REF!</definedName>
    <definedName name="_3_1_차주일반정보_Query" localSheetId="7">#REF!</definedName>
    <definedName name="_3_1_차주일반정보_Query">#REF!</definedName>
    <definedName name="_30__123Graph_B차트_7" localSheetId="6" hidden="1">#REF!</definedName>
    <definedName name="_30__123Graph_B차트_7" localSheetId="7" hidden="1">#REF!</definedName>
    <definedName name="_30__123Graph_B차트_7" hidden="1">#REF!</definedName>
    <definedName name="_32__123Graph_B차트_8" localSheetId="6" hidden="1">#REF!</definedName>
    <definedName name="_32__123Graph_B차트_8" localSheetId="7" hidden="1">#REF!</definedName>
    <definedName name="_32__123Graph_B차트_8" hidden="1">#REF!</definedName>
    <definedName name="_34__123Graph_X차트_1" localSheetId="6" hidden="1">#REF!</definedName>
    <definedName name="_34__123Graph_X차트_1" localSheetId="7" hidden="1">#REF!</definedName>
    <definedName name="_34__123Graph_X차트_1" hidden="1">#REF!</definedName>
    <definedName name="_36__123Graph_X차트_2" localSheetId="6" hidden="1">#REF!</definedName>
    <definedName name="_36__123Graph_X차트_2" localSheetId="7" hidden="1">#REF!</definedName>
    <definedName name="_36__123Graph_X차트_2" hidden="1">#REF!</definedName>
    <definedName name="_38__123Graph_X차트_3" localSheetId="6" hidden="1">#REF!</definedName>
    <definedName name="_38__123Graph_X차트_3" localSheetId="7" hidden="1">#REF!</definedName>
    <definedName name="_38__123Graph_X차트_3" hidden="1">#REF!</definedName>
    <definedName name="_3a1_" localSheetId="6">#REF!</definedName>
    <definedName name="_3a1_" localSheetId="7">#REF!</definedName>
    <definedName name="_3a1_">#REF!</definedName>
    <definedName name="_3A1111_" localSheetId="6">#REF!</definedName>
    <definedName name="_3A1111_">#REF!</definedName>
    <definedName name="_4" localSheetId="6">#REF!</definedName>
    <definedName name="_4">#REF!</definedName>
    <definedName name="_4__123Graph_A차트_2" localSheetId="6" hidden="1">#REF!</definedName>
    <definedName name="_4__123Graph_A차트_2" localSheetId="7" hidden="1">#REF!</definedName>
    <definedName name="_4__123Graph_A차트_2" hidden="1">#REF!</definedName>
    <definedName name="_4_1_차주일반정보_Query" localSheetId="6">#REF!</definedName>
    <definedName name="_4_1_차주일반정보_Query" localSheetId="7">#REF!</definedName>
    <definedName name="_4_1_차주일반정보_Query">#REF!</definedName>
    <definedName name="_40__123Graph_X차트_4" localSheetId="6" hidden="1">#REF!</definedName>
    <definedName name="_40__123Graph_X차트_4" localSheetId="7" hidden="1">#REF!</definedName>
    <definedName name="_40__123Graph_X차트_4" hidden="1">#REF!</definedName>
    <definedName name="_42__123Graph_X차트_5" localSheetId="6" hidden="1">#REF!</definedName>
    <definedName name="_42__123Graph_X차트_5" localSheetId="7" hidden="1">#REF!</definedName>
    <definedName name="_42__123Graph_X차트_5" hidden="1">#REF!</definedName>
    <definedName name="_44__123Graph_X차트_6" localSheetId="6" hidden="1">#REF!</definedName>
    <definedName name="_44__123Graph_X차트_6" localSheetId="7" hidden="1">#REF!</definedName>
    <definedName name="_44__123Graph_X차트_6" hidden="1">#REF!</definedName>
    <definedName name="_46__123Graph_X차트_7" localSheetId="6" hidden="1">#REF!</definedName>
    <definedName name="_46__123Graph_X차트_7" localSheetId="7" hidden="1">#REF!</definedName>
    <definedName name="_46__123Graph_X차트_7" hidden="1">#REF!</definedName>
    <definedName name="_48__123Graph_X차트_8" localSheetId="6" hidden="1">#REF!</definedName>
    <definedName name="_48__123Graph_X차트_8" localSheetId="7" hidden="1">#REF!</definedName>
    <definedName name="_48__123Graph_X차트_8" hidden="1">#REF!</definedName>
    <definedName name="_4a1_" localSheetId="6">#REF!</definedName>
    <definedName name="_4a1_" localSheetId="7">#REF!</definedName>
    <definedName name="_4a1_">#REF!</definedName>
    <definedName name="_4분기" localSheetId="3">{0;0;0;0;1;#N/A;0;0;0.3;0.3;2;FALSE;FALSE;FALSE;FALSE;FALSE;#N/A;1;96;#N/A;#N/A;"";""}</definedName>
    <definedName name="_4분기" localSheetId="5">{0;0;0;0;1;#N/A;0;0;0.3;0.3;2;FALSE;FALSE;FALSE;FALSE;FALSE;#N/A;1;96;#N/A;#N/A;"";""}</definedName>
    <definedName name="_4분기" localSheetId="4">{0;0;0;0;1;#N/A;0;0;0.3;0.3;2;FALSE;FALSE;FALSE;FALSE;FALSE;#N/A;1;96;#N/A;#N/A;"";""}</definedName>
    <definedName name="_4분기" localSheetId="0">{0;0;0;0;1;#N/A;0;0;0.3;0.3;2;FALSE;FALSE;FALSE;FALSE;FALSE;#N/A;1;96;#N/A;#N/A;"";""}</definedName>
    <definedName name="_4분기" localSheetId="16">{0;0;0;0;1;#N/A;0;0;0.3;0.3;2;FALSE;FALSE;FALSE;FALSE;FALSE;#N/A;1;96;#N/A;#N/A;"";""}</definedName>
    <definedName name="_4분기" localSheetId="6">{0;0;0;0;1;#N/A;0;0;0.3;0.3;2;FALSE;FALSE;FALSE;FALSE;FALSE;#N/A;1;96;#N/A;#N/A;"";""}</definedName>
    <definedName name="_4분기" localSheetId="7">{0;0;0;0;1;#N/A;0;0;0.3;0.3;2;FALSE;FALSE;FALSE;FALSE;FALSE;#N/A;1;96;#N/A;#N/A;"";""}</definedName>
    <definedName name="_4분기">{0;0;0;0;1;#N/A;0;0;0.3;0.3;2;FALSE;FALSE;FALSE;FALSE;FALSE;#N/A;1;96;#N/A;#N/A;"";""}</definedName>
    <definedName name="_5">#REF!</definedName>
    <definedName name="_54L2_" localSheetId="3" hidden="1">{#N/A,#N/A,FALSE,"보험현황";#N/A,#N/A,FALSE,"보험현황"}</definedName>
    <definedName name="_54L2_" localSheetId="5" hidden="1">{#N/A,#N/A,FALSE,"보험현황";#N/A,#N/A,FALSE,"보험현황"}</definedName>
    <definedName name="_54L2_" localSheetId="4" hidden="1">{#N/A,#N/A,FALSE,"보험현황";#N/A,#N/A,FALSE,"보험현황"}</definedName>
    <definedName name="_54L2_" localSheetId="0" hidden="1">{#N/A,#N/A,FALSE,"보험현황";#N/A,#N/A,FALSE,"보험현황"}</definedName>
    <definedName name="_54L2_" localSheetId="16" hidden="1">{#N/A,#N/A,FALSE,"보험현황";#N/A,#N/A,FALSE,"보험현황"}</definedName>
    <definedName name="_54L2_" localSheetId="6" hidden="1">{#N/A,#N/A,FALSE,"보험현황";#N/A,#N/A,FALSE,"보험현황"}</definedName>
    <definedName name="_54L2_" localSheetId="7" hidden="1">{#N/A,#N/A,FALSE,"보험현황";#N/A,#N/A,FALSE,"보험현황"}</definedName>
    <definedName name="_54L2_" hidden="1">{#N/A,#N/A,FALSE,"보험현황";#N/A,#N/A,FALSE,"보험현황"}</definedName>
    <definedName name="_55A3_" localSheetId="8" hidden="1">{#N/A,#N/A,FALSE,"단축1";#N/A,#N/A,FALSE,"단축2";#N/A,#N/A,FALSE,"단축3";#N/A,#N/A,FALSE,"장축";#N/A,#N/A,FALSE,"4WD"}</definedName>
    <definedName name="_55A3_" localSheetId="10" hidden="1">{#N/A,#N/A,FALSE,"단축1";#N/A,#N/A,FALSE,"단축2";#N/A,#N/A,FALSE,"단축3";#N/A,#N/A,FALSE,"장축";#N/A,#N/A,FALSE,"4WD"}</definedName>
    <definedName name="_55A3_" localSheetId="11" hidden="1">{#N/A,#N/A,FALSE,"단축1";#N/A,#N/A,FALSE,"단축2";#N/A,#N/A,FALSE,"단축3";#N/A,#N/A,FALSE,"장축";#N/A,#N/A,FALSE,"4WD"}</definedName>
    <definedName name="_55A3_" localSheetId="3" hidden="1">{#N/A,#N/A,FALSE,"단축1";#N/A,#N/A,FALSE,"단축2";#N/A,#N/A,FALSE,"단축3";#N/A,#N/A,FALSE,"장축";#N/A,#N/A,FALSE,"4WD"}</definedName>
    <definedName name="_55A3_" localSheetId="5" hidden="1">{#N/A,#N/A,FALSE,"단축1";#N/A,#N/A,FALSE,"단축2";#N/A,#N/A,FALSE,"단축3";#N/A,#N/A,FALSE,"장축";#N/A,#N/A,FALSE,"4WD"}</definedName>
    <definedName name="_55A3_" localSheetId="4" hidden="1">{#N/A,#N/A,FALSE,"단축1";#N/A,#N/A,FALSE,"단축2";#N/A,#N/A,FALSE,"단축3";#N/A,#N/A,FALSE,"장축";#N/A,#N/A,FALSE,"4WD"}</definedName>
    <definedName name="_55A3_" localSheetId="0" hidden="1">{#N/A,#N/A,FALSE,"단축1";#N/A,#N/A,FALSE,"단축2";#N/A,#N/A,FALSE,"단축3";#N/A,#N/A,FALSE,"장축";#N/A,#N/A,FALSE,"4WD"}</definedName>
    <definedName name="_55A3_" localSheetId="16" hidden="1">{#N/A,#N/A,FALSE,"단축1";#N/A,#N/A,FALSE,"단축2";#N/A,#N/A,FALSE,"단축3";#N/A,#N/A,FALSE,"장축";#N/A,#N/A,FALSE,"4WD"}</definedName>
    <definedName name="_55A3_" localSheetId="6" hidden="1">{#N/A,#N/A,FALSE,"단축1";#N/A,#N/A,FALSE,"단축2";#N/A,#N/A,FALSE,"단축3";#N/A,#N/A,FALSE,"장축";#N/A,#N/A,FALSE,"4WD"}</definedName>
    <definedName name="_55A3_" localSheetId="7" hidden="1">{#N/A,#N/A,FALSE,"단축1";#N/A,#N/A,FALSE,"단축2";#N/A,#N/A,FALSE,"단축3";#N/A,#N/A,FALSE,"장축";#N/A,#N/A,FALSE,"4WD"}</definedName>
    <definedName name="_55A3_" hidden="1">{#N/A,#N/A,FALSE,"단축1";#N/A,#N/A,FALSE,"단축2";#N/A,#N/A,FALSE,"단축3";#N/A,#N/A,FALSE,"장축";#N/A,#N/A,FALSE,"4WD"}</definedName>
    <definedName name="_5a1_" localSheetId="3">#REF!</definedName>
    <definedName name="_5a1_" localSheetId="5">#REF!</definedName>
    <definedName name="_5a1_" localSheetId="0">#REF!</definedName>
    <definedName name="_5a1_" localSheetId="16">#REF!</definedName>
    <definedName name="_5a1_" localSheetId="7">#REF!</definedName>
    <definedName name="_5a1_">#REF!</definedName>
    <definedName name="_6" localSheetId="3">#REF!</definedName>
    <definedName name="_6" localSheetId="5">#REF!</definedName>
    <definedName name="_6" localSheetId="0">#REF!</definedName>
    <definedName name="_6" localSheetId="16">#REF!</definedName>
    <definedName name="_6" localSheetId="6">#REF!</definedName>
    <definedName name="_6" localSheetId="7">#REF!</definedName>
    <definedName name="_6">#REF!</definedName>
    <definedName name="_6__123Graph_A차트_3" localSheetId="3" hidden="1">#REF!</definedName>
    <definedName name="_6__123Graph_A차트_3" localSheetId="5" hidden="1">#REF!</definedName>
    <definedName name="_6__123Graph_A차트_3" localSheetId="0" hidden="1">#REF!</definedName>
    <definedName name="_6__123Graph_A차트_3" localSheetId="16" hidden="1">#REF!</definedName>
    <definedName name="_6__123Graph_A차트_3" localSheetId="6" hidden="1">#REF!</definedName>
    <definedName name="_6__123Graph_A차트_3" localSheetId="7" hidden="1">#REF!</definedName>
    <definedName name="_6__123Graph_A차트_3" hidden="1">#REF!</definedName>
    <definedName name="_7" localSheetId="6">#REF!</definedName>
    <definedName name="_7" localSheetId="7">#REF!</definedName>
    <definedName name="_7">#REF!</definedName>
    <definedName name="_716__________009" localSheetId="6">#REF!</definedName>
    <definedName name="_716__________009">#REF!</definedName>
    <definedName name="_71FY01_" localSheetId="8" hidden="1">{"'Sheet1'!$A$1:$D$15"}</definedName>
    <definedName name="_71FY01_" localSheetId="10" hidden="1">{"'Sheet1'!$A$1:$D$15"}</definedName>
    <definedName name="_71FY01_" localSheetId="11" hidden="1">{"'Sheet1'!$A$1:$D$15"}</definedName>
    <definedName name="_71FY01_" localSheetId="3">{"'Sheet1'!$A$1:$D$15"}</definedName>
    <definedName name="_71FY01_" localSheetId="5" hidden="1">{"'Sheet1'!$A$1:$D$15"}</definedName>
    <definedName name="_71FY01_" localSheetId="4">{"'Sheet1'!$A$1:$D$15"}</definedName>
    <definedName name="_71FY01_" localSheetId="0" hidden="1">{"'Sheet1'!$A$1:$D$15"}</definedName>
    <definedName name="_71FY01_" localSheetId="16">{"'Sheet1'!$A$1:$D$15"}</definedName>
    <definedName name="_71FY01_" localSheetId="6">{"'Sheet1'!$A$1:$D$15"}</definedName>
    <definedName name="_71FY01_" localSheetId="7" hidden="1">{"'Sheet1'!$A$1:$D$15"}</definedName>
    <definedName name="_71FY01_">{"'Sheet1'!$A$1:$D$15"}</definedName>
    <definedName name="_8">#REF!</definedName>
    <definedName name="_8__123Graph_A차트_4" localSheetId="6" hidden="1">#REF!</definedName>
    <definedName name="_8__123Graph_A차트_4" localSheetId="7" hidden="1">#REF!</definedName>
    <definedName name="_8__123Graph_A차트_4" hidden="1">#REF!</definedName>
    <definedName name="_9" localSheetId="6">#REF!</definedName>
    <definedName name="_9">#REF!</definedName>
    <definedName name="_90K7_" localSheetId="8" hidden="1">{#N/A,#N/A,TRUE,"Y생산";#N/A,#N/A,TRUE,"Y판매";#N/A,#N/A,TRUE,"Y총물량";#N/A,#N/A,TRUE,"Y능력";#N/A,#N/A,TRUE,"YKD"}</definedName>
    <definedName name="_90K7_" localSheetId="10" hidden="1">{#N/A,#N/A,TRUE,"Y생산";#N/A,#N/A,TRUE,"Y판매";#N/A,#N/A,TRUE,"Y총물량";#N/A,#N/A,TRUE,"Y능력";#N/A,#N/A,TRUE,"YKD"}</definedName>
    <definedName name="_90K7_" localSheetId="11" hidden="1">{#N/A,#N/A,TRUE,"Y생산";#N/A,#N/A,TRUE,"Y판매";#N/A,#N/A,TRUE,"Y총물량";#N/A,#N/A,TRUE,"Y능력";#N/A,#N/A,TRUE,"YKD"}</definedName>
    <definedName name="_90K7_" localSheetId="3" hidden="1">{#N/A,#N/A,TRUE,"Y생산";#N/A,#N/A,TRUE,"Y판매";#N/A,#N/A,TRUE,"Y총물량";#N/A,#N/A,TRUE,"Y능력";#N/A,#N/A,TRUE,"YKD"}</definedName>
    <definedName name="_90K7_" localSheetId="5" hidden="1">{#N/A,#N/A,TRUE,"Y생산";#N/A,#N/A,TRUE,"Y판매";#N/A,#N/A,TRUE,"Y총물량";#N/A,#N/A,TRUE,"Y능력";#N/A,#N/A,TRUE,"YKD"}</definedName>
    <definedName name="_90K7_" localSheetId="4" hidden="1">{#N/A,#N/A,TRUE,"Y생산";#N/A,#N/A,TRUE,"Y판매";#N/A,#N/A,TRUE,"Y총물량";#N/A,#N/A,TRUE,"Y능력";#N/A,#N/A,TRUE,"YKD"}</definedName>
    <definedName name="_90K7_" localSheetId="0" hidden="1">{#N/A,#N/A,TRUE,"Y생산";#N/A,#N/A,TRUE,"Y판매";#N/A,#N/A,TRUE,"Y총물량";#N/A,#N/A,TRUE,"Y능력";#N/A,#N/A,TRUE,"YKD"}</definedName>
    <definedName name="_90K7_" localSheetId="16" hidden="1">{#N/A,#N/A,TRUE,"Y생산";#N/A,#N/A,TRUE,"Y판매";#N/A,#N/A,TRUE,"Y총물량";#N/A,#N/A,TRUE,"Y능력";#N/A,#N/A,TRUE,"YKD"}</definedName>
    <definedName name="_90K7_" localSheetId="6" hidden="1">{#N/A,#N/A,TRUE,"Y생산";#N/A,#N/A,TRUE,"Y판매";#N/A,#N/A,TRUE,"Y총물량";#N/A,#N/A,TRUE,"Y능력";#N/A,#N/A,TRUE,"YKD"}</definedName>
    <definedName name="_90K7_" localSheetId="7" hidden="1">{#N/A,#N/A,TRUE,"Y생산";#N/A,#N/A,TRUE,"Y판매";#N/A,#N/A,TRUE,"Y총물량";#N/A,#N/A,TRUE,"Y능력";#N/A,#N/A,TRUE,"YKD"}</definedName>
    <definedName name="_90K7_" hidden="1">{#N/A,#N/A,TRUE,"Y생산";#N/A,#N/A,TRUE,"Y판매";#N/A,#N/A,TRUE,"Y총물량";#N/A,#N/A,TRUE,"Y능력";#N/A,#N/A,TRUE,"YKD"}</definedName>
    <definedName name="_91k8_" localSheetId="8" hidden="1">{#N/A,#N/A,FALSE,"단축1";#N/A,#N/A,FALSE,"단축2";#N/A,#N/A,FALSE,"단축3";#N/A,#N/A,FALSE,"장축";#N/A,#N/A,FALSE,"4WD"}</definedName>
    <definedName name="_91k8_" localSheetId="10" hidden="1">{#N/A,#N/A,FALSE,"단축1";#N/A,#N/A,FALSE,"단축2";#N/A,#N/A,FALSE,"단축3";#N/A,#N/A,FALSE,"장축";#N/A,#N/A,FALSE,"4WD"}</definedName>
    <definedName name="_91k8_" localSheetId="11" hidden="1">{#N/A,#N/A,FALSE,"단축1";#N/A,#N/A,FALSE,"단축2";#N/A,#N/A,FALSE,"단축3";#N/A,#N/A,FALSE,"장축";#N/A,#N/A,FALSE,"4WD"}</definedName>
    <definedName name="_91k8_" localSheetId="3" hidden="1">{#N/A,#N/A,FALSE,"단축1";#N/A,#N/A,FALSE,"단축2";#N/A,#N/A,FALSE,"단축3";#N/A,#N/A,FALSE,"장축";#N/A,#N/A,FALSE,"4WD"}</definedName>
    <definedName name="_91k8_" localSheetId="5" hidden="1">{#N/A,#N/A,FALSE,"단축1";#N/A,#N/A,FALSE,"단축2";#N/A,#N/A,FALSE,"단축3";#N/A,#N/A,FALSE,"장축";#N/A,#N/A,FALSE,"4WD"}</definedName>
    <definedName name="_91k8_" localSheetId="4" hidden="1">{#N/A,#N/A,FALSE,"단축1";#N/A,#N/A,FALSE,"단축2";#N/A,#N/A,FALSE,"단축3";#N/A,#N/A,FALSE,"장축";#N/A,#N/A,FALSE,"4WD"}</definedName>
    <definedName name="_91k8_" localSheetId="0" hidden="1">{#N/A,#N/A,FALSE,"단축1";#N/A,#N/A,FALSE,"단축2";#N/A,#N/A,FALSE,"단축3";#N/A,#N/A,FALSE,"장축";#N/A,#N/A,FALSE,"4WD"}</definedName>
    <definedName name="_91k8_" localSheetId="16" hidden="1">{#N/A,#N/A,FALSE,"단축1";#N/A,#N/A,FALSE,"단축2";#N/A,#N/A,FALSE,"단축3";#N/A,#N/A,FALSE,"장축";#N/A,#N/A,FALSE,"4WD"}</definedName>
    <definedName name="_91k8_" localSheetId="6" hidden="1">{#N/A,#N/A,FALSE,"단축1";#N/A,#N/A,FALSE,"단축2";#N/A,#N/A,FALSE,"단축3";#N/A,#N/A,FALSE,"장축";#N/A,#N/A,FALSE,"4WD"}</definedName>
    <definedName name="_91k8_" localSheetId="7" hidden="1">{#N/A,#N/A,FALSE,"단축1";#N/A,#N/A,FALSE,"단축2";#N/A,#N/A,FALSE,"단축3";#N/A,#N/A,FALSE,"장축";#N/A,#N/A,FALSE,"4WD"}</definedName>
    <definedName name="_91k8_" hidden="1">{#N/A,#N/A,FALSE,"단축1";#N/A,#N/A,FALSE,"단축2";#N/A,#N/A,FALSE,"단축3";#N/A,#N/A,FALSE,"장축";#N/A,#N/A,FALSE,"4WD"}</definedName>
    <definedName name="_92k9_" localSheetId="8" hidden="1">{#N/A,#N/A,FALSE,"단축1";#N/A,#N/A,FALSE,"단축2";#N/A,#N/A,FALSE,"단축3";#N/A,#N/A,FALSE,"장축";#N/A,#N/A,FALSE,"4WD"}</definedName>
    <definedName name="_92k9_" localSheetId="10" hidden="1">{#N/A,#N/A,FALSE,"단축1";#N/A,#N/A,FALSE,"단축2";#N/A,#N/A,FALSE,"단축3";#N/A,#N/A,FALSE,"장축";#N/A,#N/A,FALSE,"4WD"}</definedName>
    <definedName name="_92k9_" localSheetId="11" hidden="1">{#N/A,#N/A,FALSE,"단축1";#N/A,#N/A,FALSE,"단축2";#N/A,#N/A,FALSE,"단축3";#N/A,#N/A,FALSE,"장축";#N/A,#N/A,FALSE,"4WD"}</definedName>
    <definedName name="_92k9_" localSheetId="3" hidden="1">{#N/A,#N/A,FALSE,"단축1";#N/A,#N/A,FALSE,"단축2";#N/A,#N/A,FALSE,"단축3";#N/A,#N/A,FALSE,"장축";#N/A,#N/A,FALSE,"4WD"}</definedName>
    <definedName name="_92k9_" localSheetId="5" hidden="1">{#N/A,#N/A,FALSE,"단축1";#N/A,#N/A,FALSE,"단축2";#N/A,#N/A,FALSE,"단축3";#N/A,#N/A,FALSE,"장축";#N/A,#N/A,FALSE,"4WD"}</definedName>
    <definedName name="_92k9_" localSheetId="4" hidden="1">{#N/A,#N/A,FALSE,"단축1";#N/A,#N/A,FALSE,"단축2";#N/A,#N/A,FALSE,"단축3";#N/A,#N/A,FALSE,"장축";#N/A,#N/A,FALSE,"4WD"}</definedName>
    <definedName name="_92k9_" localSheetId="0" hidden="1">{#N/A,#N/A,FALSE,"단축1";#N/A,#N/A,FALSE,"단축2";#N/A,#N/A,FALSE,"단축3";#N/A,#N/A,FALSE,"장축";#N/A,#N/A,FALSE,"4WD"}</definedName>
    <definedName name="_92k9_" localSheetId="16" hidden="1">{#N/A,#N/A,FALSE,"단축1";#N/A,#N/A,FALSE,"단축2";#N/A,#N/A,FALSE,"단축3";#N/A,#N/A,FALSE,"장축";#N/A,#N/A,FALSE,"4WD"}</definedName>
    <definedName name="_92k9_" localSheetId="6" hidden="1">{#N/A,#N/A,FALSE,"단축1";#N/A,#N/A,FALSE,"단축2";#N/A,#N/A,FALSE,"단축3";#N/A,#N/A,FALSE,"장축";#N/A,#N/A,FALSE,"4WD"}</definedName>
    <definedName name="_92k9_" localSheetId="7" hidden="1">{#N/A,#N/A,FALSE,"단축1";#N/A,#N/A,FALSE,"단축2";#N/A,#N/A,FALSE,"단축3";#N/A,#N/A,FALSE,"장축";#N/A,#N/A,FALSE,"4WD"}</definedName>
    <definedName name="_92k9_" hidden="1">{#N/A,#N/A,FALSE,"단축1";#N/A,#N/A,FALSE,"단축2";#N/A,#N/A,FALSE,"단축3";#N/A,#N/A,FALSE,"장축";#N/A,#N/A,FALSE,"4WD"}</definedName>
    <definedName name="_969_002684" localSheetId="3">#REF!</definedName>
    <definedName name="_969_002684" localSheetId="5">#REF!</definedName>
    <definedName name="_969_002684" localSheetId="0">#REF!</definedName>
    <definedName name="_969_002684" localSheetId="16">#REF!</definedName>
    <definedName name="_969_002684" localSheetId="7">#REF!</definedName>
    <definedName name="_969_002684">#REF!</definedName>
    <definedName name="_a1" localSheetId="3">#REF!</definedName>
    <definedName name="_a1" localSheetId="5">#REF!</definedName>
    <definedName name="_a1" localSheetId="0">#REF!</definedName>
    <definedName name="_a1" localSheetId="16">#REF!</definedName>
    <definedName name="_a1" localSheetId="6">#REF!</definedName>
    <definedName name="_a1" localSheetId="7">#REF!</definedName>
    <definedName name="_a1">#REF!</definedName>
    <definedName name="_A10" localSheetId="3">#REF!</definedName>
    <definedName name="_A10" localSheetId="5">#REF!</definedName>
    <definedName name="_A10" localSheetId="0">#REF!</definedName>
    <definedName name="_A10" localSheetId="16">#REF!</definedName>
    <definedName name="_A10" localSheetId="6">#REF!</definedName>
    <definedName name="_A10" localSheetId="7">#REF!</definedName>
    <definedName name="_A10">#REF!</definedName>
    <definedName name="_A11" localSheetId="6">#REF!</definedName>
    <definedName name="_A11">#REF!</definedName>
    <definedName name="_A12" localSheetId="6">#REF!</definedName>
    <definedName name="_A12">#REF!</definedName>
    <definedName name="_A13" localSheetId="6">#REF!</definedName>
    <definedName name="_A13">#REF!</definedName>
    <definedName name="_A14" localSheetId="6">#REF!</definedName>
    <definedName name="_A14">#REF!</definedName>
    <definedName name="_A15" localSheetId="6">#REF!</definedName>
    <definedName name="_A15">#REF!</definedName>
    <definedName name="_A16" localSheetId="6">#REF!</definedName>
    <definedName name="_A16">#REF!</definedName>
    <definedName name="_A17" localSheetId="6">#REF!</definedName>
    <definedName name="_A17">#REF!</definedName>
    <definedName name="_A18" localSheetId="6">#REF!</definedName>
    <definedName name="_A18">#REF!</definedName>
    <definedName name="_A19" localSheetId="6">#REF!</definedName>
    <definedName name="_A19">#REF!</definedName>
    <definedName name="_A2" localSheetId="6">#REF!</definedName>
    <definedName name="_A2">#REF!</definedName>
    <definedName name="_A20" localSheetId="6">#REF!</definedName>
    <definedName name="_A20">#REF!</definedName>
    <definedName name="_A21" localSheetId="6">#REF!</definedName>
    <definedName name="_A21">#REF!</definedName>
    <definedName name="_A22" localSheetId="6">#REF!</definedName>
    <definedName name="_A22">#REF!</definedName>
    <definedName name="_A3" localSheetId="6">#REF!</definedName>
    <definedName name="_A3">#REF!</definedName>
    <definedName name="_A4" localSheetId="6">#REF!</definedName>
    <definedName name="_A4">#REF!</definedName>
    <definedName name="_A5" localSheetId="6">#REF!</definedName>
    <definedName name="_A5">#REF!</definedName>
    <definedName name="_A6" localSheetId="6">#REF!</definedName>
    <definedName name="_A6">#REF!</definedName>
    <definedName name="_A7" localSheetId="6">#REF!</definedName>
    <definedName name="_A7">#REF!</definedName>
    <definedName name="_A8" localSheetId="6">#REF!</definedName>
    <definedName name="_A8">#REF!</definedName>
    <definedName name="_A9" localSheetId="6">#REF!</definedName>
    <definedName name="_A9">#REF!</definedName>
    <definedName name="_B1" localSheetId="6">#REF!</definedName>
    <definedName name="_B1">#REF!</definedName>
    <definedName name="_B10" localSheetId="6">#REF!</definedName>
    <definedName name="_B10">#REF!</definedName>
    <definedName name="_B11" localSheetId="6">#REF!</definedName>
    <definedName name="_B11">#REF!</definedName>
    <definedName name="_B12" localSheetId="6">#REF!</definedName>
    <definedName name="_B12">#REF!</definedName>
    <definedName name="_B13" localSheetId="6">#REF!</definedName>
    <definedName name="_B13">#REF!</definedName>
    <definedName name="_B14" localSheetId="6">#REF!</definedName>
    <definedName name="_B14">#REF!</definedName>
    <definedName name="_B15" localSheetId="6">#REF!</definedName>
    <definedName name="_B15">#REF!</definedName>
    <definedName name="_B16" localSheetId="6">#REF!</definedName>
    <definedName name="_B16">#REF!</definedName>
    <definedName name="_B17" localSheetId="6">#REF!</definedName>
    <definedName name="_B17">#REF!</definedName>
    <definedName name="_B18" localSheetId="6">#REF!</definedName>
    <definedName name="_B18">#REF!</definedName>
    <definedName name="_B19" localSheetId="6">#REF!</definedName>
    <definedName name="_B19">#REF!</definedName>
    <definedName name="_B2" localSheetId="6">#REF!</definedName>
    <definedName name="_B2">#REF!</definedName>
    <definedName name="_B20" localSheetId="6">#REF!</definedName>
    <definedName name="_B20">#REF!</definedName>
    <definedName name="_B21" localSheetId="6">#REF!</definedName>
    <definedName name="_B21">#REF!</definedName>
    <definedName name="_B22" localSheetId="6">#REF!</definedName>
    <definedName name="_B22">#REF!</definedName>
    <definedName name="_B3" localSheetId="6">#REF!</definedName>
    <definedName name="_B3">#REF!</definedName>
    <definedName name="_B4" localSheetId="6">#REF!</definedName>
    <definedName name="_B4">#REF!</definedName>
    <definedName name="_B5" localSheetId="6">#REF!</definedName>
    <definedName name="_B5">#REF!</definedName>
    <definedName name="_B6" localSheetId="6">#REF!</definedName>
    <definedName name="_B6">#REF!</definedName>
    <definedName name="_B7" localSheetId="6">#REF!</definedName>
    <definedName name="_B7">#REF!</definedName>
    <definedName name="_B8" localSheetId="6">#REF!</definedName>
    <definedName name="_B8">#REF!</definedName>
    <definedName name="_B9" localSheetId="6">#REF!</definedName>
    <definedName name="_B9">#REF!</definedName>
    <definedName name="_BOR2" localSheetId="4">#REF!</definedName>
    <definedName name="_BOR2" localSheetId="6">#REF!</definedName>
    <definedName name="_BOR2" localSheetId="7">#REF!</definedName>
    <definedName name="_BOR2">#REF!</definedName>
    <definedName name="_D1" localSheetId="6">#REF!</definedName>
    <definedName name="_D1">#REF!</definedName>
    <definedName name="_D10" localSheetId="6">#REF!</definedName>
    <definedName name="_D10">#REF!</definedName>
    <definedName name="_D11" localSheetId="6">#REF!</definedName>
    <definedName name="_D11">#REF!</definedName>
    <definedName name="_D12" localSheetId="6">#REF!</definedName>
    <definedName name="_D12">#REF!</definedName>
    <definedName name="_D13" localSheetId="6">#REF!</definedName>
    <definedName name="_D13">#REF!</definedName>
    <definedName name="_D14" localSheetId="6">#REF!</definedName>
    <definedName name="_D14">#REF!</definedName>
    <definedName name="_D15" localSheetId="6">#REF!</definedName>
    <definedName name="_D15">#REF!</definedName>
    <definedName name="_D16" localSheetId="6">#REF!</definedName>
    <definedName name="_D16">#REF!</definedName>
    <definedName name="_D17" localSheetId="6">#REF!</definedName>
    <definedName name="_D17">#REF!</definedName>
    <definedName name="_D18" localSheetId="6">#REF!</definedName>
    <definedName name="_D18">#REF!</definedName>
    <definedName name="_D19" localSheetId="6">#REF!</definedName>
    <definedName name="_D19">#REF!</definedName>
    <definedName name="_D2" localSheetId="6">#REF!</definedName>
    <definedName name="_D2">#REF!</definedName>
    <definedName name="_D20" localSheetId="6">#REF!</definedName>
    <definedName name="_D20">#REF!</definedName>
    <definedName name="_D21" localSheetId="6">#REF!</definedName>
    <definedName name="_D21">#REF!</definedName>
    <definedName name="_D22" localSheetId="6">#REF!</definedName>
    <definedName name="_D22">#REF!</definedName>
    <definedName name="_D3" localSheetId="6">#REF!</definedName>
    <definedName name="_D3">#REF!</definedName>
    <definedName name="_D4" localSheetId="6">#REF!</definedName>
    <definedName name="_D4">#REF!</definedName>
    <definedName name="_D5" localSheetId="6">#REF!</definedName>
    <definedName name="_D5">#REF!</definedName>
    <definedName name="_D6" localSheetId="6">#REF!</definedName>
    <definedName name="_D6">#REF!</definedName>
    <definedName name="_D7" localSheetId="6">#REF!</definedName>
    <definedName name="_D7">#REF!</definedName>
    <definedName name="_D8" localSheetId="6">#REF!</definedName>
    <definedName name="_D8">#REF!</definedName>
    <definedName name="_D9" localSheetId="6">#REF!</definedName>
    <definedName name="_D9">#REF!</definedName>
    <definedName name="_DAT1" localSheetId="6">#REF!</definedName>
    <definedName name="_DAT1" localSheetId="7">#REF!</definedName>
    <definedName name="_DAT1">#REF!</definedName>
    <definedName name="_DAT10" localSheetId="6">#REF!</definedName>
    <definedName name="_DAT10" localSheetId="7">#REF!</definedName>
    <definedName name="_DAT10">#REF!</definedName>
    <definedName name="_DAT11" localSheetId="6">#REF!</definedName>
    <definedName name="_DAT11">#REF!</definedName>
    <definedName name="_DAT12" localSheetId="6">#REF!</definedName>
    <definedName name="_DAT12">#REF!</definedName>
    <definedName name="_DAT13" localSheetId="6">#REF!</definedName>
    <definedName name="_DAT13">#REF!</definedName>
    <definedName name="_DAT14" localSheetId="6">#REF!</definedName>
    <definedName name="_DAT14">#REF!</definedName>
    <definedName name="_DAT15" localSheetId="6">#REF!</definedName>
    <definedName name="_DAT15">#REF!</definedName>
    <definedName name="_DAT16" localSheetId="6">#REF!</definedName>
    <definedName name="_DAT16">#REF!</definedName>
    <definedName name="_DAT18" localSheetId="6">#REF!</definedName>
    <definedName name="_DAT18" localSheetId="7">#REF!</definedName>
    <definedName name="_DAT18">#REF!</definedName>
    <definedName name="_DAT19" localSheetId="6">#REF!</definedName>
    <definedName name="_DAT19" localSheetId="7">#REF!</definedName>
    <definedName name="_DAT19">#REF!</definedName>
    <definedName name="_DAT2" localSheetId="6">#REF!</definedName>
    <definedName name="_DAT2" localSheetId="7">#REF!</definedName>
    <definedName name="_DAT2">#REF!</definedName>
    <definedName name="_DAT20" localSheetId="6">#REF!</definedName>
    <definedName name="_DAT20" localSheetId="7">#REF!</definedName>
    <definedName name="_DAT20">#REF!</definedName>
    <definedName name="_DAT21" localSheetId="6">#REF!</definedName>
    <definedName name="_DAT21" localSheetId="7">#REF!</definedName>
    <definedName name="_DAT21">#REF!</definedName>
    <definedName name="_DAT24" localSheetId="6">#REF!</definedName>
    <definedName name="_DAT24" localSheetId="7">#REF!</definedName>
    <definedName name="_DAT24">#REF!</definedName>
    <definedName name="_DAT25" localSheetId="6">#REF!</definedName>
    <definedName name="_DAT25" localSheetId="7">#REF!</definedName>
    <definedName name="_DAT25">#REF!</definedName>
    <definedName name="_DAT26" localSheetId="6">#REF!</definedName>
    <definedName name="_DAT26" localSheetId="7">#REF!</definedName>
    <definedName name="_DAT26">#REF!</definedName>
    <definedName name="_DAT27" localSheetId="6">#REF!</definedName>
    <definedName name="_DAT27" localSheetId="7">#REF!</definedName>
    <definedName name="_DAT27">#REF!</definedName>
    <definedName name="_DAT29" localSheetId="6">#REF!</definedName>
    <definedName name="_DAT29" localSheetId="7">#REF!</definedName>
    <definedName name="_DAT29">#REF!</definedName>
    <definedName name="_DAT3" localSheetId="6">#REF!</definedName>
    <definedName name="_DAT3" localSheetId="7">#REF!</definedName>
    <definedName name="_DAT3">#REF!</definedName>
    <definedName name="_DAT30" localSheetId="6">#REF!</definedName>
    <definedName name="_DAT30" localSheetId="7">#REF!</definedName>
    <definedName name="_DAT30">#REF!</definedName>
    <definedName name="_DAT31" localSheetId="6">#REF!</definedName>
    <definedName name="_DAT31" localSheetId="7">#REF!</definedName>
    <definedName name="_DAT31">#REF!</definedName>
    <definedName name="_DAT4" localSheetId="6">#REF!</definedName>
    <definedName name="_DAT4" localSheetId="7">#REF!</definedName>
    <definedName name="_DAT4">#REF!</definedName>
    <definedName name="_DAT5" localSheetId="6">#REF!</definedName>
    <definedName name="_DAT5" localSheetId="7">#REF!</definedName>
    <definedName name="_DAT5">#REF!</definedName>
    <definedName name="_DAT6" localSheetId="6">#REF!</definedName>
    <definedName name="_DAT6" localSheetId="7">#REF!</definedName>
    <definedName name="_DAT6">#REF!</definedName>
    <definedName name="_DAT7" localSheetId="6">#REF!</definedName>
    <definedName name="_DAT7" localSheetId="7">#REF!</definedName>
    <definedName name="_DAT7">#REF!</definedName>
    <definedName name="_DAT8" localSheetId="6">#REF!</definedName>
    <definedName name="_DAT8" localSheetId="7">#REF!</definedName>
    <definedName name="_DAT8">#REF!</definedName>
    <definedName name="_DAT9" localSheetId="6">#REF!</definedName>
    <definedName name="_DAT9" localSheetId="7">#REF!</definedName>
    <definedName name="_DAT9">#REF!</definedName>
    <definedName name="_Dist_Bin" localSheetId="6" hidden="1">#REF!</definedName>
    <definedName name="_Dist_Bin" localSheetId="7" hidden="1">#REF!</definedName>
    <definedName name="_Dist_Bin" hidden="1">#REF!</definedName>
    <definedName name="_Dist_Values" localSheetId="6" hidden="1">#REF!</definedName>
    <definedName name="_Dist_Values" localSheetId="7" hidden="1">#REF!</definedName>
    <definedName name="_Dist_Values" hidden="1">#REF!</definedName>
    <definedName name="_E1" localSheetId="6">#REF!</definedName>
    <definedName name="_E1">#REF!</definedName>
    <definedName name="_E10" localSheetId="6">#REF!</definedName>
    <definedName name="_E10">#REF!</definedName>
    <definedName name="_E11" localSheetId="6">#REF!</definedName>
    <definedName name="_E11">#REF!</definedName>
    <definedName name="_E12" localSheetId="6">#REF!</definedName>
    <definedName name="_E12">#REF!</definedName>
    <definedName name="_E13" localSheetId="6">#REF!</definedName>
    <definedName name="_E13">#REF!</definedName>
    <definedName name="_E14" localSheetId="6">#REF!</definedName>
    <definedName name="_E14">#REF!</definedName>
    <definedName name="_E15" localSheetId="6">#REF!</definedName>
    <definedName name="_E15">#REF!</definedName>
    <definedName name="_E16" localSheetId="6">#REF!</definedName>
    <definedName name="_E16">#REF!</definedName>
    <definedName name="_E17" localSheetId="6">#REF!</definedName>
    <definedName name="_E17">#REF!</definedName>
    <definedName name="_E18" localSheetId="6">#REF!</definedName>
    <definedName name="_E18">#REF!</definedName>
    <definedName name="_E19" localSheetId="6">#REF!</definedName>
    <definedName name="_E19">#REF!</definedName>
    <definedName name="_E2" localSheetId="6">#REF!</definedName>
    <definedName name="_E2">#REF!</definedName>
    <definedName name="_E20" localSheetId="6">#REF!</definedName>
    <definedName name="_E20">#REF!</definedName>
    <definedName name="_E21" localSheetId="6">#REF!</definedName>
    <definedName name="_E21">#REF!</definedName>
    <definedName name="_E22" localSheetId="6">#REF!</definedName>
    <definedName name="_E22">#REF!</definedName>
    <definedName name="_E3" localSheetId="6">#REF!</definedName>
    <definedName name="_E3">#REF!</definedName>
    <definedName name="_E4" localSheetId="6">#REF!</definedName>
    <definedName name="_E4">#REF!</definedName>
    <definedName name="_E5" localSheetId="6">#REF!</definedName>
    <definedName name="_E5">#REF!</definedName>
    <definedName name="_E6" localSheetId="6">#REF!</definedName>
    <definedName name="_E6">#REF!</definedName>
    <definedName name="_E7" localSheetId="6">#REF!</definedName>
    <definedName name="_E7">#REF!</definedName>
    <definedName name="_E8" localSheetId="6">#REF!</definedName>
    <definedName name="_E8">#REF!</definedName>
    <definedName name="_E9" localSheetId="6">#REF!</definedName>
    <definedName name="_E9">#REF!</definedName>
    <definedName name="_Fill" localSheetId="8" hidden="1">#REF!</definedName>
    <definedName name="_Fill" localSheetId="9" hidden="1">#REF!</definedName>
    <definedName name="_Fill" localSheetId="11" hidden="1">#REF!</definedName>
    <definedName name="_Fill" localSheetId="6" hidden="1">#REF!</definedName>
    <definedName name="_Fill" localSheetId="7" hidden="1">#REF!</definedName>
    <definedName name="_Fill" hidden="1">#REF!</definedName>
    <definedName name="_xlnm._FilterDatabase" localSheetId="8" hidden="1">'(Sheet A)차주일반정보'!$B$9:$M$132</definedName>
    <definedName name="_xlnm._FilterDatabase" localSheetId="9" hidden="1">'(Sheet B)채권일반정보'!$B$9:$Y$9</definedName>
    <definedName name="_xlnm._FilterDatabase" localSheetId="10" hidden="1">'(Sheet C-1)담보명세'!$A$9:$HQ$135</definedName>
    <definedName name="_xlnm._FilterDatabase" localSheetId="11" hidden="1">'(Sheet C-2)설정순위'!$A$9:$WXA$291</definedName>
    <definedName name="_xlnm._FilterDatabase" localSheetId="3" hidden="1">권리분석!$A$5:$HE$132</definedName>
    <definedName name="_xlnm._FilterDatabase" localSheetId="5">#REF!</definedName>
    <definedName name="_xlnm._FilterDatabase" localSheetId="4" hidden="1">설정순위!$A$4:$AA$324</definedName>
    <definedName name="_xlnm._FilterDatabase" localSheetId="0">#REF!</definedName>
    <definedName name="_xlnm._FilterDatabase" localSheetId="16">#REF!</definedName>
    <definedName name="_xlnm._FilterDatabase" localSheetId="6" hidden="1">주소록!$A$3:$H$153</definedName>
    <definedName name="_xlnm._FilterDatabase" localSheetId="7" hidden="1">코드표!$B$3:$J$86</definedName>
    <definedName name="_xlnm._FilterDatabase">#REF!</definedName>
    <definedName name="_I071_First_Page" localSheetId="3">#REF!</definedName>
    <definedName name="_I071_First_Page" localSheetId="5">#REF!</definedName>
    <definedName name="_I071_First_Page" localSheetId="0">#REF!</definedName>
    <definedName name="_I071_First_Page" localSheetId="16">#REF!</definedName>
    <definedName name="_I071_First_Page" localSheetId="6">#REF!</definedName>
    <definedName name="_I071_First_Page" localSheetId="7">#REF!</definedName>
    <definedName name="_I071_First_Page">#REF!</definedName>
    <definedName name="_JC1" localSheetId="3">#REF!</definedName>
    <definedName name="_JC1" localSheetId="5">#REF!</definedName>
    <definedName name="_JC1" localSheetId="16">#REF!</definedName>
    <definedName name="_JC1" localSheetId="6">#REF!</definedName>
    <definedName name="_JC1" localSheetId="7">#REF!</definedName>
    <definedName name="_JC1">#REF!</definedName>
    <definedName name="_JC2" localSheetId="6">#REF!</definedName>
    <definedName name="_JC2">#REF!</definedName>
    <definedName name="_JC3" localSheetId="6">#REF!</definedName>
    <definedName name="_JC3">#REF!</definedName>
    <definedName name="_JC4" localSheetId="6">#REF!</definedName>
    <definedName name="_JC4">#REF!</definedName>
    <definedName name="_JC5" localSheetId="6">#REF!</definedName>
    <definedName name="_JC5">#REF!</definedName>
    <definedName name="_Key1" localSheetId="8" hidden="1">#REF!</definedName>
    <definedName name="_Key1" localSheetId="9" hidden="1">#REF!</definedName>
    <definedName name="_Key1" localSheetId="11" hidden="1">#REF!</definedName>
    <definedName name="_Key1" localSheetId="6" hidden="1">#REF!</definedName>
    <definedName name="_Key1" localSheetId="7" hidden="1">#REF!</definedName>
    <definedName name="_Key1" hidden="1">#REF!</definedName>
    <definedName name="_Key2" localSheetId="8" hidden="1">#REF!</definedName>
    <definedName name="_Key2" localSheetId="9" hidden="1">#REF!</definedName>
    <definedName name="_Key2" localSheetId="11" hidden="1">#REF!</definedName>
    <definedName name="_Key2" localSheetId="6" hidden="1">#REF!</definedName>
    <definedName name="_Key2" localSheetId="7" hidden="1">#REF!</definedName>
    <definedName name="_Key2" hidden="1">#REF!</definedName>
    <definedName name="_KI9" localSheetId="8" hidden="1">{#N/A,#N/A,TRUE,"Y생산";#N/A,#N/A,TRUE,"Y판매";#N/A,#N/A,TRUE,"Y총물량";#N/A,#N/A,TRUE,"Y능력";#N/A,#N/A,TRUE,"YKD"}</definedName>
    <definedName name="_KI9" localSheetId="10" hidden="1">{#N/A,#N/A,TRUE,"Y생산";#N/A,#N/A,TRUE,"Y판매";#N/A,#N/A,TRUE,"Y총물량";#N/A,#N/A,TRUE,"Y능력";#N/A,#N/A,TRUE,"YKD"}</definedName>
    <definedName name="_KI9" localSheetId="11" hidden="1">{#N/A,#N/A,TRUE,"Y생산";#N/A,#N/A,TRUE,"Y판매";#N/A,#N/A,TRUE,"Y총물량";#N/A,#N/A,TRUE,"Y능력";#N/A,#N/A,TRUE,"YKD"}</definedName>
    <definedName name="_KI9" localSheetId="3" hidden="1">{#N/A,#N/A,TRUE,"Y생산";#N/A,#N/A,TRUE,"Y판매";#N/A,#N/A,TRUE,"Y총물량";#N/A,#N/A,TRUE,"Y능력";#N/A,#N/A,TRUE,"YKD"}</definedName>
    <definedName name="_KI9" localSheetId="5" hidden="1">{#N/A,#N/A,TRUE,"Y생산";#N/A,#N/A,TRUE,"Y판매";#N/A,#N/A,TRUE,"Y총물량";#N/A,#N/A,TRUE,"Y능력";#N/A,#N/A,TRUE,"YKD"}</definedName>
    <definedName name="_KI9" localSheetId="4" hidden="1">{#N/A,#N/A,TRUE,"Y생산";#N/A,#N/A,TRUE,"Y판매";#N/A,#N/A,TRUE,"Y총물량";#N/A,#N/A,TRUE,"Y능력";#N/A,#N/A,TRUE,"YKD"}</definedName>
    <definedName name="_KI9" localSheetId="0" hidden="1">{#N/A,#N/A,TRUE,"Y생산";#N/A,#N/A,TRUE,"Y판매";#N/A,#N/A,TRUE,"Y총물량";#N/A,#N/A,TRUE,"Y능력";#N/A,#N/A,TRUE,"YKD"}</definedName>
    <definedName name="_KI9" localSheetId="16" hidden="1">{#N/A,#N/A,TRUE,"Y생산";#N/A,#N/A,TRUE,"Y판매";#N/A,#N/A,TRUE,"Y총물량";#N/A,#N/A,TRUE,"Y능력";#N/A,#N/A,TRUE,"YKD"}</definedName>
    <definedName name="_KI9" localSheetId="6" hidden="1">{#N/A,#N/A,TRUE,"Y생산";#N/A,#N/A,TRUE,"Y판매";#N/A,#N/A,TRUE,"Y총물량";#N/A,#N/A,TRUE,"Y능력";#N/A,#N/A,TRUE,"YKD"}</definedName>
    <definedName name="_KI9" localSheetId="7" hidden="1">{#N/A,#N/A,TRUE,"Y생산";#N/A,#N/A,TRUE,"Y판매";#N/A,#N/A,TRUE,"Y총물량";#N/A,#N/A,TRUE,"Y능력";#N/A,#N/A,TRUE,"YKD"}</definedName>
    <definedName name="_KI9" hidden="1">{#N/A,#N/A,TRUE,"Y생산";#N/A,#N/A,TRUE,"Y판매";#N/A,#N/A,TRUE,"Y총물량";#N/A,#N/A,TRUE,"Y능력";#N/A,#N/A,TRUE,"YKD"}</definedName>
    <definedName name="_KIS2005" localSheetId="3">#REF!</definedName>
    <definedName name="_KIS2005" localSheetId="5">#REF!</definedName>
    <definedName name="_KIS2005" localSheetId="0">#REF!</definedName>
    <definedName name="_KIS2005" localSheetId="16">#REF!</definedName>
    <definedName name="_KIS2005" localSheetId="7">#REF!</definedName>
    <definedName name="_KIS2005">#REF!</definedName>
    <definedName name="_KIS2006" localSheetId="3">#REF!</definedName>
    <definedName name="_KIS2006" localSheetId="5">#REF!</definedName>
    <definedName name="_KIS2006" localSheetId="0">#REF!</definedName>
    <definedName name="_KIS2006" localSheetId="16">#REF!</definedName>
    <definedName name="_KIS2006" localSheetId="6">#REF!</definedName>
    <definedName name="_KIS2006" localSheetId="7">#REF!</definedName>
    <definedName name="_KIS2006">#REF!</definedName>
    <definedName name="_KIS2007" localSheetId="3">#REF!</definedName>
    <definedName name="_KIS2007" localSheetId="5">#REF!</definedName>
    <definedName name="_KIS2007" localSheetId="0">#REF!</definedName>
    <definedName name="_KIS2007" localSheetId="16">#REF!</definedName>
    <definedName name="_KIS2007" localSheetId="6">#REF!</definedName>
    <definedName name="_KIS2007" localSheetId="7">#REF!</definedName>
    <definedName name="_KIS2007">#REF!</definedName>
    <definedName name="_L2" localSheetId="3" hidden="1">{#N/A,#N/A,FALSE,"보험현황";#N/A,#N/A,FALSE,"보험현황"}</definedName>
    <definedName name="_L2" localSheetId="5" hidden="1">{#N/A,#N/A,FALSE,"보험현황";#N/A,#N/A,FALSE,"보험현황"}</definedName>
    <definedName name="_L2" localSheetId="4" hidden="1">{#N/A,#N/A,FALSE,"보험현황";#N/A,#N/A,FALSE,"보험현황"}</definedName>
    <definedName name="_L2" localSheetId="0" hidden="1">{#N/A,#N/A,FALSE,"보험현황";#N/A,#N/A,FALSE,"보험현황"}</definedName>
    <definedName name="_L2" localSheetId="16" hidden="1">{#N/A,#N/A,FALSE,"보험현황";#N/A,#N/A,FALSE,"보험현황"}</definedName>
    <definedName name="_L2" localSheetId="6" hidden="1">{#N/A,#N/A,FALSE,"보험현황";#N/A,#N/A,FALSE,"보험현황"}</definedName>
    <definedName name="_L2" localSheetId="7" hidden="1">{#N/A,#N/A,FALSE,"보험현황";#N/A,#N/A,FALSE,"보험현황"}</definedName>
    <definedName name="_L2" hidden="1">{#N/A,#N/A,FALSE,"보험현황";#N/A,#N/A,FALSE,"보험현황"}</definedName>
    <definedName name="_LGD7" localSheetId="3">#REF!</definedName>
    <definedName name="_LGD7" localSheetId="5">#REF!</definedName>
    <definedName name="_LGD7" localSheetId="0">#REF!</definedName>
    <definedName name="_LGD7" localSheetId="16">#REF!</definedName>
    <definedName name="_LGD7" localSheetId="7">#REF!</definedName>
    <definedName name="_LGD7">#REF!</definedName>
    <definedName name="_MatInverse_In" localSheetId="3" hidden="1">#REF!</definedName>
    <definedName name="_MatInverse_In" localSheetId="5" hidden="1">#REF!</definedName>
    <definedName name="_MatInverse_In" localSheetId="0" hidden="1">#REF!</definedName>
    <definedName name="_MatInverse_In" localSheetId="16" hidden="1">#REF!</definedName>
    <definedName name="_MatInverse_In" localSheetId="6" hidden="1">#REF!</definedName>
    <definedName name="_MatInverse_In" localSheetId="7" hidden="1">#REF!</definedName>
    <definedName name="_MatInverse_In" hidden="1">#REF!</definedName>
    <definedName name="_MatInverse_Out" localSheetId="8" hidden="1">#REF!</definedName>
    <definedName name="_MatInverse_Out" localSheetId="9" hidden="1">#REF!</definedName>
    <definedName name="_MatInverse_Out" localSheetId="11" hidden="1">#REF!</definedName>
    <definedName name="_MatInverse_Out" localSheetId="3" hidden="1">#REF!</definedName>
    <definedName name="_MatInverse_Out" localSheetId="5" hidden="1">#REF!</definedName>
    <definedName name="_MatInverse_Out" localSheetId="0" hidden="1">#REF!</definedName>
    <definedName name="_MatInverse_Out" localSheetId="16" hidden="1">#REF!</definedName>
    <definedName name="_MatInverse_Out" localSheetId="6" hidden="1">#REF!</definedName>
    <definedName name="_MatInverse_Out" localSheetId="7" hidden="1">#REF!</definedName>
    <definedName name="_MatInverse_Out" hidden="1">#REF!</definedName>
    <definedName name="_MatMult_B" localSheetId="8" hidden="1">#REF!</definedName>
    <definedName name="_MatMult_B" localSheetId="9" hidden="1">#REF!</definedName>
    <definedName name="_MatMult_B" localSheetId="11" hidden="1">#REF!</definedName>
    <definedName name="_MatMult_B" localSheetId="6" hidden="1">#REF!</definedName>
    <definedName name="_MatMult_B" localSheetId="7" hidden="1">#REF!</definedName>
    <definedName name="_MatMult_B" hidden="1">#REF!</definedName>
    <definedName name="_Order1" hidden="1">255</definedName>
    <definedName name="_Order2" hidden="1">255</definedName>
    <definedName name="_P001_First_Page" localSheetId="3">#REF!</definedName>
    <definedName name="_P001_First_Page" localSheetId="5">#REF!</definedName>
    <definedName name="_P001_First_Page" localSheetId="0">#REF!</definedName>
    <definedName name="_P001_First_Page" localSheetId="16">#REF!</definedName>
    <definedName name="_P001_First_Page" localSheetId="6">#REF!</definedName>
    <definedName name="_P001_First_Page" localSheetId="7">#REF!</definedName>
    <definedName name="_P001_First_Page">#REF!</definedName>
    <definedName name="_P1" localSheetId="3">#REF!</definedName>
    <definedName name="_P1" localSheetId="5">#REF!</definedName>
    <definedName name="_P1" localSheetId="0">#REF!</definedName>
    <definedName name="_P1" localSheetId="16">#REF!</definedName>
    <definedName name="_P1" localSheetId="6">#REF!</definedName>
    <definedName name="_P1" localSheetId="7">#REF!</definedName>
    <definedName name="_P1">#REF!</definedName>
    <definedName name="_P2" localSheetId="3">#REF!</definedName>
    <definedName name="_P2" localSheetId="5">#REF!</definedName>
    <definedName name="_P2" localSheetId="0">#REF!</definedName>
    <definedName name="_P2" localSheetId="16">#REF!</definedName>
    <definedName name="_P2" localSheetId="6">#REF!</definedName>
    <definedName name="_P2" localSheetId="7">#REF!</definedName>
    <definedName name="_P2">#REF!</definedName>
    <definedName name="_P3" localSheetId="6">#REF!</definedName>
    <definedName name="_P3">#REF!</definedName>
    <definedName name="_P4" localSheetId="6">#REF!</definedName>
    <definedName name="_P4">#REF!</definedName>
    <definedName name="_Parse_In" localSheetId="8" hidden="1">#REF!</definedName>
    <definedName name="_Parse_In" localSheetId="9" hidden="1">#REF!</definedName>
    <definedName name="_Parse_In" localSheetId="11" hidden="1">#REF!</definedName>
    <definedName name="_Parse_In" localSheetId="6" hidden="1">#REF!</definedName>
    <definedName name="_Parse_In" localSheetId="7" hidden="1">#REF!</definedName>
    <definedName name="_Parse_In" hidden="1">#REF!</definedName>
    <definedName name="_Parse_Out" localSheetId="8" hidden="1">#REF!</definedName>
    <definedName name="_Parse_Out" localSheetId="9" hidden="1">#REF!</definedName>
    <definedName name="_Parse_Out" localSheetId="11" hidden="1">#REF!</definedName>
    <definedName name="_Parse_Out" localSheetId="6" hidden="1">#REF!</definedName>
    <definedName name="_Parse_Out" localSheetId="7" hidden="1">#REF!</definedName>
    <definedName name="_Parse_Out" hidden="1">#REF!</definedName>
    <definedName name="_pc1" localSheetId="6">#REF!</definedName>
    <definedName name="_pc1" localSheetId="7">#REF!</definedName>
    <definedName name="_pc1">#REF!</definedName>
    <definedName name="_PK1" localSheetId="6">#REF!</definedName>
    <definedName name="_PK1">#REF!</definedName>
    <definedName name="_PK2" localSheetId="6">#REF!</definedName>
    <definedName name="_PK2">#REF!</definedName>
    <definedName name="_PK3" localSheetId="6">#REF!</definedName>
    <definedName name="_PK3">#REF!</definedName>
    <definedName name="_PK4" localSheetId="6">#REF!</definedName>
    <definedName name="_PK4">#REF!</definedName>
    <definedName name="_PK5" localSheetId="6">#REF!</definedName>
    <definedName name="_PK5">#REF!</definedName>
    <definedName name="_Rat1" localSheetId="4">#REF!</definedName>
    <definedName name="_Rat1" localSheetId="6">#REF!</definedName>
    <definedName name="_Rat1" localSheetId="7">#REF!</definedName>
    <definedName name="_Rat1">#REF!</definedName>
    <definedName name="_Rat2" localSheetId="4">#REF!</definedName>
    <definedName name="_Rat2" localSheetId="6">#REF!</definedName>
    <definedName name="_Rat2" localSheetId="7">#REF!</definedName>
    <definedName name="_Rat2">#REF!</definedName>
    <definedName name="_Rat3" localSheetId="4">#REF!</definedName>
    <definedName name="_Rat3" localSheetId="6">#REF!</definedName>
    <definedName name="_Rat3" localSheetId="7">#REF!</definedName>
    <definedName name="_Rat3">#REF!</definedName>
    <definedName name="_Rat4" localSheetId="4">#REF!</definedName>
    <definedName name="_Rat4" localSheetId="6">#REF!</definedName>
    <definedName name="_Rat4" localSheetId="7">#REF!</definedName>
    <definedName name="_Rat4">#REF!</definedName>
    <definedName name="_Regression_Int" hidden="1">1</definedName>
    <definedName name="_Regression_Out" localSheetId="11" hidden="1">#REF!</definedName>
    <definedName name="_Regression_Out" localSheetId="3" hidden="1">#REF!</definedName>
    <definedName name="_Regression_Out" localSheetId="5" hidden="1">#REF!</definedName>
    <definedName name="_Regression_Out" localSheetId="0" hidden="1">#REF!</definedName>
    <definedName name="_Regression_Out" localSheetId="16" hidden="1">#REF!</definedName>
    <definedName name="_Regression_Out" localSheetId="6" hidden="1">#REF!</definedName>
    <definedName name="_Regression_Out" localSheetId="7" hidden="1">#REF!</definedName>
    <definedName name="_Regression_Out" hidden="1">#REF!</definedName>
    <definedName name="_Regression_X" localSheetId="3" hidden="1">#REF!</definedName>
    <definedName name="_Regression_X" localSheetId="5" hidden="1">#REF!</definedName>
    <definedName name="_Regression_X" localSheetId="0" hidden="1">#REF!</definedName>
    <definedName name="_Regression_X" localSheetId="16" hidden="1">#REF!</definedName>
    <definedName name="_Regression_X" localSheetId="6" hidden="1">#REF!</definedName>
    <definedName name="_Regression_X" localSheetId="7" hidden="1">#REF!</definedName>
    <definedName name="_Regression_X" hidden="1">#REF!</definedName>
    <definedName name="_Regression_Y" localSheetId="3" hidden="1">#REF!</definedName>
    <definedName name="_Regression_Y" localSheetId="5" hidden="1">#REF!</definedName>
    <definedName name="_Regression_Y" localSheetId="0" hidden="1">#REF!</definedName>
    <definedName name="_Regression_Y" localSheetId="16" hidden="1">#REF!</definedName>
    <definedName name="_Regression_Y" localSheetId="6" hidden="1">#REF!</definedName>
    <definedName name="_Regression_Y" localSheetId="7" hidden="1">#REF!</definedName>
    <definedName name="_Regression_Y" hidden="1">#REF!</definedName>
    <definedName name="_Report">0</definedName>
    <definedName name="_RLA2" localSheetId="8" hidden="1">{#N/A,#N/A,FALSE,"96 3월물량표";#N/A,#N/A,FALSE,"96 4월물량표";#N/A,#N/A,FALSE,"96 5월물량표"}</definedName>
    <definedName name="_RLA2" localSheetId="10" hidden="1">{#N/A,#N/A,FALSE,"96 3월물량표";#N/A,#N/A,FALSE,"96 4월물량표";#N/A,#N/A,FALSE,"96 5월물량표"}</definedName>
    <definedName name="_RLA2" localSheetId="11" hidden="1">{#N/A,#N/A,FALSE,"96 3월물량표";#N/A,#N/A,FALSE,"96 4월물량표";#N/A,#N/A,FALSE,"96 5월물량표"}</definedName>
    <definedName name="_RLA2" localSheetId="3" hidden="1">{#N/A,#N/A,FALSE,"96 3월물량표";#N/A,#N/A,FALSE,"96 4월물량표";#N/A,#N/A,FALSE,"96 5월물량표"}</definedName>
    <definedName name="_RLA2" localSheetId="5" hidden="1">{#N/A,#N/A,FALSE,"96 3월물량표";#N/A,#N/A,FALSE,"96 4월물량표";#N/A,#N/A,FALSE,"96 5월물량표"}</definedName>
    <definedName name="_RLA2" localSheetId="4" hidden="1">{#N/A,#N/A,FALSE,"96 3월물량표";#N/A,#N/A,FALSE,"96 4월물량표";#N/A,#N/A,FALSE,"96 5월물량표"}</definedName>
    <definedName name="_RLA2" localSheetId="0" hidden="1">{#N/A,#N/A,FALSE,"96 3월물량표";#N/A,#N/A,FALSE,"96 4월물량표";#N/A,#N/A,FALSE,"96 5월물량표"}</definedName>
    <definedName name="_RLA2" localSheetId="16" hidden="1">{#N/A,#N/A,FALSE,"96 3월물량표";#N/A,#N/A,FALSE,"96 4월물량표";#N/A,#N/A,FALSE,"96 5월물량표"}</definedName>
    <definedName name="_RLA2" localSheetId="6" hidden="1">{#N/A,#N/A,FALSE,"96 3월물량표";#N/A,#N/A,FALSE,"96 4월물량표";#N/A,#N/A,FALSE,"96 5월물량표"}</definedName>
    <definedName name="_RLA2" localSheetId="7" hidden="1">{#N/A,#N/A,FALSE,"96 3월물량표";#N/A,#N/A,FALSE,"96 4월물량표";#N/A,#N/A,FALSE,"96 5월물량표"}</definedName>
    <definedName name="_RLA2" hidden="1">{#N/A,#N/A,FALSE,"96 3월물량표";#N/A,#N/A,FALSE,"96 4월물량표";#N/A,#N/A,FALSE,"96 5월물량표"}</definedName>
    <definedName name="_RLA5" localSheetId="8" hidden="1">{#N/A,#N/A,TRUE,"Y생산";#N/A,#N/A,TRUE,"Y판매";#N/A,#N/A,TRUE,"Y총물량";#N/A,#N/A,TRUE,"Y능력";#N/A,#N/A,TRUE,"YKD"}</definedName>
    <definedName name="_RLA5" localSheetId="10" hidden="1">{#N/A,#N/A,TRUE,"Y생산";#N/A,#N/A,TRUE,"Y판매";#N/A,#N/A,TRUE,"Y총물량";#N/A,#N/A,TRUE,"Y능력";#N/A,#N/A,TRUE,"YKD"}</definedName>
    <definedName name="_RLA5" localSheetId="11" hidden="1">{#N/A,#N/A,TRUE,"Y생산";#N/A,#N/A,TRUE,"Y판매";#N/A,#N/A,TRUE,"Y총물량";#N/A,#N/A,TRUE,"Y능력";#N/A,#N/A,TRUE,"YKD"}</definedName>
    <definedName name="_RLA5" localSheetId="3" hidden="1">{#N/A,#N/A,TRUE,"Y생산";#N/A,#N/A,TRUE,"Y판매";#N/A,#N/A,TRUE,"Y총물량";#N/A,#N/A,TRUE,"Y능력";#N/A,#N/A,TRUE,"YKD"}</definedName>
    <definedName name="_RLA5" localSheetId="5" hidden="1">{#N/A,#N/A,TRUE,"Y생산";#N/A,#N/A,TRUE,"Y판매";#N/A,#N/A,TRUE,"Y총물량";#N/A,#N/A,TRUE,"Y능력";#N/A,#N/A,TRUE,"YKD"}</definedName>
    <definedName name="_RLA5" localSheetId="4" hidden="1">{#N/A,#N/A,TRUE,"Y생산";#N/A,#N/A,TRUE,"Y판매";#N/A,#N/A,TRUE,"Y총물량";#N/A,#N/A,TRUE,"Y능력";#N/A,#N/A,TRUE,"YKD"}</definedName>
    <definedName name="_RLA5" localSheetId="0" hidden="1">{#N/A,#N/A,TRUE,"Y생산";#N/A,#N/A,TRUE,"Y판매";#N/A,#N/A,TRUE,"Y총물량";#N/A,#N/A,TRUE,"Y능력";#N/A,#N/A,TRUE,"YKD"}</definedName>
    <definedName name="_RLA5" localSheetId="16" hidden="1">{#N/A,#N/A,TRUE,"Y생산";#N/A,#N/A,TRUE,"Y판매";#N/A,#N/A,TRUE,"Y총물량";#N/A,#N/A,TRUE,"Y능력";#N/A,#N/A,TRUE,"YKD"}</definedName>
    <definedName name="_RLA5" localSheetId="6" hidden="1">{#N/A,#N/A,TRUE,"Y생산";#N/A,#N/A,TRUE,"Y판매";#N/A,#N/A,TRUE,"Y총물량";#N/A,#N/A,TRUE,"Y능력";#N/A,#N/A,TRUE,"YKD"}</definedName>
    <definedName name="_RLA5" localSheetId="7" hidden="1">{#N/A,#N/A,TRUE,"Y생산";#N/A,#N/A,TRUE,"Y판매";#N/A,#N/A,TRUE,"Y총물량";#N/A,#N/A,TRUE,"Y능력";#N/A,#N/A,TRUE,"YKD"}</definedName>
    <definedName name="_RLA5" hidden="1">{#N/A,#N/A,TRUE,"Y생산";#N/A,#N/A,TRUE,"Y판매";#N/A,#N/A,TRUE,"Y총물량";#N/A,#N/A,TRUE,"Y능력";#N/A,#N/A,TRUE,"YKD"}</definedName>
    <definedName name="_RLA6" localSheetId="8" hidden="1">{#N/A,#N/A,TRUE,"Y생산";#N/A,#N/A,TRUE,"Y판매";#N/A,#N/A,TRUE,"Y총물량";#N/A,#N/A,TRUE,"Y능력";#N/A,#N/A,TRUE,"YKD"}</definedName>
    <definedName name="_RLA6" localSheetId="10" hidden="1">{#N/A,#N/A,TRUE,"Y생산";#N/A,#N/A,TRUE,"Y판매";#N/A,#N/A,TRUE,"Y총물량";#N/A,#N/A,TRUE,"Y능력";#N/A,#N/A,TRUE,"YKD"}</definedName>
    <definedName name="_RLA6" localSheetId="11" hidden="1">{#N/A,#N/A,TRUE,"Y생산";#N/A,#N/A,TRUE,"Y판매";#N/A,#N/A,TRUE,"Y총물량";#N/A,#N/A,TRUE,"Y능력";#N/A,#N/A,TRUE,"YKD"}</definedName>
    <definedName name="_RLA6" localSheetId="3" hidden="1">{#N/A,#N/A,TRUE,"Y생산";#N/A,#N/A,TRUE,"Y판매";#N/A,#N/A,TRUE,"Y총물량";#N/A,#N/A,TRUE,"Y능력";#N/A,#N/A,TRUE,"YKD"}</definedName>
    <definedName name="_RLA6" localSheetId="5" hidden="1">{#N/A,#N/A,TRUE,"Y생산";#N/A,#N/A,TRUE,"Y판매";#N/A,#N/A,TRUE,"Y총물량";#N/A,#N/A,TRUE,"Y능력";#N/A,#N/A,TRUE,"YKD"}</definedName>
    <definedName name="_RLA6" localSheetId="4" hidden="1">{#N/A,#N/A,TRUE,"Y생산";#N/A,#N/A,TRUE,"Y판매";#N/A,#N/A,TRUE,"Y총물량";#N/A,#N/A,TRUE,"Y능력";#N/A,#N/A,TRUE,"YKD"}</definedName>
    <definedName name="_RLA6" localSheetId="0" hidden="1">{#N/A,#N/A,TRUE,"Y생산";#N/A,#N/A,TRUE,"Y판매";#N/A,#N/A,TRUE,"Y총물량";#N/A,#N/A,TRUE,"Y능력";#N/A,#N/A,TRUE,"YKD"}</definedName>
    <definedName name="_RLA6" localSheetId="16" hidden="1">{#N/A,#N/A,TRUE,"Y생산";#N/A,#N/A,TRUE,"Y판매";#N/A,#N/A,TRUE,"Y총물량";#N/A,#N/A,TRUE,"Y능력";#N/A,#N/A,TRUE,"YKD"}</definedName>
    <definedName name="_RLA6" localSheetId="6" hidden="1">{#N/A,#N/A,TRUE,"Y생산";#N/A,#N/A,TRUE,"Y판매";#N/A,#N/A,TRUE,"Y총물량";#N/A,#N/A,TRUE,"Y능력";#N/A,#N/A,TRUE,"YKD"}</definedName>
    <definedName name="_RLA6" localSheetId="7" hidden="1">{#N/A,#N/A,TRUE,"Y생산";#N/A,#N/A,TRUE,"Y판매";#N/A,#N/A,TRUE,"Y총물량";#N/A,#N/A,TRUE,"Y능력";#N/A,#N/A,TRUE,"YKD"}</definedName>
    <definedName name="_RLA6" hidden="1">{#N/A,#N/A,TRUE,"Y생산";#N/A,#N/A,TRUE,"Y판매";#N/A,#N/A,TRUE,"Y총물량";#N/A,#N/A,TRUE,"Y능력";#N/A,#N/A,TRUE,"YKD"}</definedName>
    <definedName name="_S_Base" localSheetId="3">{0.1;0;0.382758620689655;0;0;0;0.258620689655172;0;0.258620689655172}</definedName>
    <definedName name="_S_Base" localSheetId="5">{0.1;0;0.382758620689655;0;0;0;0.258620689655172;0;0.258620689655172}</definedName>
    <definedName name="_S_Base" localSheetId="4">{0.1;0;0.382758620689655;0;0;0;0.258620689655172;0;0.258620689655172}</definedName>
    <definedName name="_S_Base" localSheetId="0">{0.1;0;0.382758620689655;0;0;0;0.258620689655172;0;0.258620689655172}</definedName>
    <definedName name="_S_Base" localSheetId="16">{0.1;0;0.382758620689655;0;0;0;0.258620689655172;0;0.258620689655172}</definedName>
    <definedName name="_S_Base" localSheetId="6">{0.1;0;0.382758620689655;0;0;0;0.258620689655172;0;0.258620689655172}</definedName>
    <definedName name="_S_Base" localSheetId="7">{0.1;0;0.382758620689655;0;0;0;0.258620689655172;0;0.258620689655172}</definedName>
    <definedName name="_S_Base">{0.1;0;0.382758620689655;0;0;0;0.258620689655172;0;0.258620689655172}</definedName>
    <definedName name="_S_new_case" localSheetId="3">{0.1;0;0.45;0;0;0;0;0;0.45}</definedName>
    <definedName name="_S_new_case" localSheetId="5">{0.1;0;0.45;0;0;0;0;0;0.45}</definedName>
    <definedName name="_S_new_case" localSheetId="4">{0.1;0;0.45;0;0;0;0;0;0.45}</definedName>
    <definedName name="_S_new_case" localSheetId="0">{0.1;0;0.45;0;0;0;0;0;0.45}</definedName>
    <definedName name="_S_new_case" localSheetId="16">{0.1;0;0.45;0;0;0;0;0;0.45}</definedName>
    <definedName name="_S_new_case" localSheetId="6">{0.1;0;0.45;0;0;0;0;0;0.45}</definedName>
    <definedName name="_S_new_case" localSheetId="7">{0.1;0;0.45;0;0;0;0;0;0.45}</definedName>
    <definedName name="_S_new_case">{0.1;0;0.45;0;0;0;0;0;0.45}</definedName>
    <definedName name="_SC1">#REF!</definedName>
    <definedName name="_SC2" localSheetId="6">#REF!</definedName>
    <definedName name="_SC2">#REF!</definedName>
    <definedName name="_SC3" localSheetId="6">#REF!</definedName>
    <definedName name="_SC3">#REF!</definedName>
    <definedName name="_SC4" localSheetId="6">#REF!</definedName>
    <definedName name="_SC4">#REF!</definedName>
    <definedName name="_SC5" localSheetId="6">#REF!</definedName>
    <definedName name="_SC5">#REF!</definedName>
    <definedName name="_SEL1" localSheetId="4">#REF!</definedName>
    <definedName name="_SEL1" localSheetId="6">#REF!</definedName>
    <definedName name="_SEL1" localSheetId="7">#REF!</definedName>
    <definedName name="_SEL1">#REF!</definedName>
    <definedName name="_SEL2" localSheetId="4">#REF!</definedName>
    <definedName name="_SEL2" localSheetId="6">#REF!</definedName>
    <definedName name="_SEL2" localSheetId="7">#REF!</definedName>
    <definedName name="_SEL2">#REF!</definedName>
    <definedName name="_SEL3" localSheetId="4">#REF!</definedName>
    <definedName name="_SEL3" localSheetId="6">#REF!</definedName>
    <definedName name="_SEL3" localSheetId="7">#REF!</definedName>
    <definedName name="_SEL3">#REF!</definedName>
    <definedName name="_Sort" localSheetId="6" hidden="1">#REF!</definedName>
    <definedName name="_Sort" localSheetId="7" hidden="1">#REF!</definedName>
    <definedName name="_Sort" hidden="1">#REF!</definedName>
    <definedName name="_SUM1" localSheetId="8" hidden="1">{#N/A,#N/A,FALSE,"단축1";#N/A,#N/A,FALSE,"단축2";#N/A,#N/A,FALSE,"단축3";#N/A,#N/A,FALSE,"장축";#N/A,#N/A,FALSE,"4WD"}</definedName>
    <definedName name="_SUM1" localSheetId="10" hidden="1">{#N/A,#N/A,FALSE,"단축1";#N/A,#N/A,FALSE,"단축2";#N/A,#N/A,FALSE,"단축3";#N/A,#N/A,FALSE,"장축";#N/A,#N/A,FALSE,"4WD"}</definedName>
    <definedName name="_SUM1" localSheetId="11" hidden="1">{#N/A,#N/A,FALSE,"단축1";#N/A,#N/A,FALSE,"단축2";#N/A,#N/A,FALSE,"단축3";#N/A,#N/A,FALSE,"장축";#N/A,#N/A,FALSE,"4WD"}</definedName>
    <definedName name="_SUM1" localSheetId="3" hidden="1">{#N/A,#N/A,FALSE,"단축1";#N/A,#N/A,FALSE,"단축2";#N/A,#N/A,FALSE,"단축3";#N/A,#N/A,FALSE,"장축";#N/A,#N/A,FALSE,"4WD"}</definedName>
    <definedName name="_SUM1" localSheetId="5" hidden="1">{#N/A,#N/A,FALSE,"단축1";#N/A,#N/A,FALSE,"단축2";#N/A,#N/A,FALSE,"단축3";#N/A,#N/A,FALSE,"장축";#N/A,#N/A,FALSE,"4WD"}</definedName>
    <definedName name="_SUM1" localSheetId="4" hidden="1">{#N/A,#N/A,FALSE,"단축1";#N/A,#N/A,FALSE,"단축2";#N/A,#N/A,FALSE,"단축3";#N/A,#N/A,FALSE,"장축";#N/A,#N/A,FALSE,"4WD"}</definedName>
    <definedName name="_SUM1" localSheetId="0" hidden="1">{#N/A,#N/A,FALSE,"단축1";#N/A,#N/A,FALSE,"단축2";#N/A,#N/A,FALSE,"단축3";#N/A,#N/A,FALSE,"장축";#N/A,#N/A,FALSE,"4WD"}</definedName>
    <definedName name="_SUM1" localSheetId="16" hidden="1">{#N/A,#N/A,FALSE,"단축1";#N/A,#N/A,FALSE,"단축2";#N/A,#N/A,FALSE,"단축3";#N/A,#N/A,FALSE,"장축";#N/A,#N/A,FALSE,"4WD"}</definedName>
    <definedName name="_SUM1" localSheetId="6" hidden="1">{#N/A,#N/A,FALSE,"단축1";#N/A,#N/A,FALSE,"단축2";#N/A,#N/A,FALSE,"단축3";#N/A,#N/A,FALSE,"장축";#N/A,#N/A,FALSE,"4WD"}</definedName>
    <definedName name="_SUM1" localSheetId="7" hidden="1">{#N/A,#N/A,FALSE,"단축1";#N/A,#N/A,FALSE,"단축2";#N/A,#N/A,FALSE,"단축3";#N/A,#N/A,FALSE,"장축";#N/A,#N/A,FALSE,"4WD"}</definedName>
    <definedName name="_SUM1" hidden="1">{#N/A,#N/A,FALSE,"단축1";#N/A,#N/A,FALSE,"단축2";#N/A,#N/A,FALSE,"단축3";#N/A,#N/A,FALSE,"장축";#N/A,#N/A,FALSE,"4WD"}</definedName>
    <definedName name="_T1">#REF!</definedName>
    <definedName name="_T2" localSheetId="6">#REF!</definedName>
    <definedName name="_T2">#REF!</definedName>
    <definedName name="_T3" localSheetId="6">#REF!</definedName>
    <definedName name="_T3">#REF!</definedName>
    <definedName name="_T4" localSheetId="6">#REF!</definedName>
    <definedName name="_T4">#REF!</definedName>
    <definedName name="_Table1_In1" localSheetId="6" hidden="1">#REF!</definedName>
    <definedName name="_Table1_In1" localSheetId="7" hidden="1">#REF!</definedName>
    <definedName name="_Table1_In1" hidden="1">#REF!</definedName>
    <definedName name="_Table1_Out" localSheetId="6" hidden="1">#REF!</definedName>
    <definedName name="_Table1_Out" localSheetId="7" hidden="1">#REF!</definedName>
    <definedName name="_Table1_Out" hidden="1">#REF!</definedName>
    <definedName name="_TW1" localSheetId="6">#REF!</definedName>
    <definedName name="_TW1">#REF!</definedName>
    <definedName name="_TW2" localSheetId="6">#REF!</definedName>
    <definedName name="_TW2">#REF!</definedName>
    <definedName name="_TW3" localSheetId="6">#REF!</definedName>
    <definedName name="_TW3">#REF!</definedName>
    <definedName name="_TW4" localSheetId="6">#REF!</definedName>
    <definedName name="_TW4">#REF!</definedName>
    <definedName name="_TW5" localSheetId="6">#REF!</definedName>
    <definedName name="_TW5">#REF!</definedName>
    <definedName name="_UNDO_UPS_" localSheetId="10" hidden="1">'(Sheet C-1)담보명세'!$AU$10:$AU$135</definedName>
    <definedName name="_UNDO_UPS_" localSheetId="11" hidden="1">#REF!</definedName>
    <definedName name="_UNDO_UPS_" localSheetId="6" hidden="1">#REF!</definedName>
    <definedName name="_UNDO_UPS_" hidden="1">#REF!</definedName>
    <definedName name="_UNDO_UPS_SEL_" localSheetId="10" hidden="1">'(Sheet C-1)담보명세'!$AU$10:$AU$135</definedName>
    <definedName name="_UNDO_UPS_SEL_" localSheetId="11" hidden="1">#REF!</definedName>
    <definedName name="_UNDO_UPS_SEL_" localSheetId="6" hidden="1">#REF!</definedName>
    <definedName name="_UNDO_UPS_SEL_" hidden="1">#REF!</definedName>
    <definedName name="_UNDO31X31X_" localSheetId="6" hidden="1">#REF!</definedName>
    <definedName name="_UNDO31X31X_" hidden="1">#REF!</definedName>
    <definedName name="_uu1" localSheetId="6">#REF!</definedName>
    <definedName name="_uu1" localSheetId="7">#REF!</definedName>
    <definedName name="_uu1">#REF!</definedName>
    <definedName name="_WC1" localSheetId="6">#REF!</definedName>
    <definedName name="_WC1" localSheetId="7">#REF!</definedName>
    <definedName name="_WC1">#REF!</definedName>
    <definedName name="_WC5" localSheetId="6">#REF!</definedName>
    <definedName name="_WC5" localSheetId="7">#REF!</definedName>
    <definedName name="_WC5">#REF!</definedName>
    <definedName name="_WCA1" localSheetId="6">#REF!</definedName>
    <definedName name="_WCA1">#REF!</definedName>
    <definedName name="_WCA2" localSheetId="6">#REF!</definedName>
    <definedName name="_WCA2">#REF!</definedName>
    <definedName name="_WCA3" localSheetId="6">#REF!</definedName>
    <definedName name="_WCA3">#REF!</definedName>
    <definedName name="_WCA4" localSheetId="6">#REF!</definedName>
    <definedName name="_WCA4">#REF!</definedName>
    <definedName name="_WCA5" localSheetId="6">#REF!</definedName>
    <definedName name="_WCA5">#REF!</definedName>
    <definedName name="_WCB1" localSheetId="6">#REF!</definedName>
    <definedName name="_WCB1">#REF!</definedName>
    <definedName name="_WCB2" localSheetId="6">#REF!</definedName>
    <definedName name="_WCB2">#REF!</definedName>
    <definedName name="_WCB3" localSheetId="6">#REF!</definedName>
    <definedName name="_WCB3">#REF!</definedName>
    <definedName name="_WCB4" localSheetId="6">#REF!</definedName>
    <definedName name="_WCB4">#REF!</definedName>
    <definedName name="_WCB5" localSheetId="6">#REF!</definedName>
    <definedName name="_WCB5">#REF!</definedName>
    <definedName name="_xleta.MID" hidden="1">#NAME?</definedName>
    <definedName name="_y1" localSheetId="6">#REF!</definedName>
    <definedName name="_y1">#REF!</definedName>
    <definedName name="_y10" localSheetId="6">#REF!</definedName>
    <definedName name="_y10">#REF!</definedName>
    <definedName name="_y11" localSheetId="6">#REF!</definedName>
    <definedName name="_y11">#REF!</definedName>
    <definedName name="_y12" localSheetId="6">#REF!</definedName>
    <definedName name="_y12">#REF!</definedName>
    <definedName name="_y13" localSheetId="6">#REF!</definedName>
    <definedName name="_y13">#REF!</definedName>
    <definedName name="_y14" localSheetId="6">#REF!</definedName>
    <definedName name="_y14">#REF!</definedName>
    <definedName name="_y15" localSheetId="6">#REF!</definedName>
    <definedName name="_y15">#REF!</definedName>
    <definedName name="_y16" localSheetId="6">#REF!</definedName>
    <definedName name="_y16">#REF!</definedName>
    <definedName name="_y17" localSheetId="6">#REF!</definedName>
    <definedName name="_y17">#REF!</definedName>
    <definedName name="_y18" localSheetId="6">#REF!</definedName>
    <definedName name="_y18">#REF!</definedName>
    <definedName name="_y19" localSheetId="6">#REF!</definedName>
    <definedName name="_y19">#REF!</definedName>
    <definedName name="_y2" localSheetId="6">#REF!</definedName>
    <definedName name="_y2">#REF!</definedName>
    <definedName name="_y20" localSheetId="6">#REF!</definedName>
    <definedName name="_y20">#REF!</definedName>
    <definedName name="_y21" localSheetId="6">#REF!</definedName>
    <definedName name="_y21">#REF!</definedName>
    <definedName name="_y22" localSheetId="6">#REF!</definedName>
    <definedName name="_y22">#REF!</definedName>
    <definedName name="_y23" localSheetId="6">#REF!</definedName>
    <definedName name="_y23">#REF!</definedName>
    <definedName name="_y24" localSheetId="6">#REF!</definedName>
    <definedName name="_y24">#REF!</definedName>
    <definedName name="_y25" localSheetId="6">#REF!</definedName>
    <definedName name="_y25">#REF!</definedName>
    <definedName name="_y26" localSheetId="6">#REF!</definedName>
    <definedName name="_y26">#REF!</definedName>
    <definedName name="_y3" localSheetId="6">#REF!</definedName>
    <definedName name="_y3">#REF!</definedName>
    <definedName name="_y4" localSheetId="6">#REF!</definedName>
    <definedName name="_y4">#REF!</definedName>
    <definedName name="_y5" localSheetId="6">#REF!</definedName>
    <definedName name="_y5">#REF!</definedName>
    <definedName name="_y6" localSheetId="6">#REF!</definedName>
    <definedName name="_y6">#REF!</definedName>
    <definedName name="_y7" localSheetId="6">#REF!</definedName>
    <definedName name="_y7">#REF!</definedName>
    <definedName name="_y8" localSheetId="6">#REF!</definedName>
    <definedName name="_y8">#REF!</definedName>
    <definedName name="_y9" localSheetId="6">#REF!</definedName>
    <definedName name="_y9">#REF!</definedName>
    <definedName name="_YT1" localSheetId="6">#REF!</definedName>
    <definedName name="_YT1">#REF!</definedName>
    <definedName name="_YT2" localSheetId="6">#REF!</definedName>
    <definedName name="_YT2">#REF!</definedName>
    <definedName name="_YT3" localSheetId="6">#REF!</definedName>
    <definedName name="_YT3">#REF!</definedName>
    <definedName name="_YT4" localSheetId="6">#REF!</definedName>
    <definedName name="_YT4">#REF!</definedName>
    <definedName name="_YT5" localSheetId="6">#REF!</definedName>
    <definedName name="_YT5">#REF!</definedName>
    <definedName name="_z1" localSheetId="6">#REF!</definedName>
    <definedName name="_z1">#REF!</definedName>
    <definedName name="_z10" localSheetId="6">#REF!</definedName>
    <definedName name="_z10">#REF!</definedName>
    <definedName name="_z11" localSheetId="6">#REF!</definedName>
    <definedName name="_z11">#REF!</definedName>
    <definedName name="_z12" localSheetId="6">#REF!</definedName>
    <definedName name="_z12">#REF!</definedName>
    <definedName name="_z13" localSheetId="6">#REF!</definedName>
    <definedName name="_z13">#REF!</definedName>
    <definedName name="_z14" localSheetId="6">#REF!</definedName>
    <definedName name="_z14">#REF!</definedName>
    <definedName name="_z15" localSheetId="6">#REF!</definedName>
    <definedName name="_z15">#REF!</definedName>
    <definedName name="_z16" localSheetId="6">#REF!</definedName>
    <definedName name="_z16">#REF!</definedName>
    <definedName name="_z17" localSheetId="6">#REF!</definedName>
    <definedName name="_z17">#REF!</definedName>
    <definedName name="_z18" localSheetId="6">#REF!</definedName>
    <definedName name="_z18">#REF!</definedName>
    <definedName name="_z19" localSheetId="6">#REF!</definedName>
    <definedName name="_z19">#REF!</definedName>
    <definedName name="_z2" localSheetId="6">#REF!</definedName>
    <definedName name="_z2">#REF!</definedName>
    <definedName name="_z20" localSheetId="6">#REF!</definedName>
    <definedName name="_z20">#REF!</definedName>
    <definedName name="_z21" localSheetId="6">#REF!</definedName>
    <definedName name="_z21">#REF!</definedName>
    <definedName name="_z22" localSheetId="6">#REF!</definedName>
    <definedName name="_z22">#REF!</definedName>
    <definedName name="_z23" localSheetId="6">#REF!</definedName>
    <definedName name="_z23">#REF!</definedName>
    <definedName name="_z24" localSheetId="6">#REF!</definedName>
    <definedName name="_z24">#REF!</definedName>
    <definedName name="_z25" localSheetId="6">#REF!</definedName>
    <definedName name="_z25">#REF!</definedName>
    <definedName name="_z26" localSheetId="6">#REF!</definedName>
    <definedName name="_z26">#REF!</definedName>
    <definedName name="_z3" localSheetId="6">#REF!</definedName>
    <definedName name="_z3">#REF!</definedName>
    <definedName name="_z4" localSheetId="6">#REF!</definedName>
    <definedName name="_z4">#REF!</definedName>
    <definedName name="_z5" localSheetId="6">#REF!</definedName>
    <definedName name="_z5">#REF!</definedName>
    <definedName name="_Z5.5_Discounted_Cash_Flow_2" localSheetId="3">{0;0;0;0;1;#N/A;0;0;0.3;0.3;2;FALSE;FALSE;FALSE;FALSE;FALSE;#N/A;1;#N/A;1;1;"";""}</definedName>
    <definedName name="_Z5.5_Discounted_Cash_Flow_2" localSheetId="5">{0;0;0;0;1;#N/A;0;0;0.3;0.3;2;FALSE;FALSE;FALSE;FALSE;FALSE;#N/A;1;#N/A;1;1;"";""}</definedName>
    <definedName name="_Z5.5_Discounted_Cash_Flow_2" localSheetId="4">{0;0;0;0;1;#N/A;0;0;0.3;0.3;2;FALSE;FALSE;FALSE;FALSE;FALSE;#N/A;1;#N/A;1;1;"";""}</definedName>
    <definedName name="_Z5.5_Discounted_Cash_Flow_2" localSheetId="0">{0;0;0;0;1;#N/A;0;0;0.3;0.3;2;FALSE;FALSE;FALSE;FALSE;FALSE;#N/A;1;#N/A;1;1;"";""}</definedName>
    <definedName name="_Z5.5_Discounted_Cash_Flow_2" localSheetId="16">{0;0;0;0;1;#N/A;0;0;0.3;0.3;2;FALSE;FALSE;FALSE;FALSE;FALSE;#N/A;1;#N/A;1;1;"";""}</definedName>
    <definedName name="_Z5.5_Discounted_Cash_Flow_2" localSheetId="6">{0;0;0;0;1;#N/A;0;0;0.3;0.3;2;FALSE;FALSE;FALSE;FALSE;FALSE;#N/A;1;#N/A;1;1;"";""}</definedName>
    <definedName name="_Z5.5_Discounted_Cash_Flow_2" localSheetId="7">{0;0;0;0;1;#N/A;0;0;0.3;0.3;2;FALSE;FALSE;FALSE;FALSE;FALSE;#N/A;1;#N/A;1;1;"";""}</definedName>
    <definedName name="_Z5.5_Discounted_Cash_Flow_2">{0;0;0;0;1;#N/A;0;0;0.3;0.3;2;FALSE;FALSE;FALSE;FALSE;FALSE;#N/A;1;#N/A;1;1;"";""}</definedName>
    <definedName name="_z6">#REF!</definedName>
    <definedName name="_z7" localSheetId="6">#REF!</definedName>
    <definedName name="_z7">#REF!</definedName>
    <definedName name="_z8" localSheetId="6">#REF!</definedName>
    <definedName name="_z8">#REF!</definedName>
    <definedName name="_z9" localSheetId="6">#REF!</definedName>
    <definedName name="_z9">#REF!</definedName>
    <definedName name="_Zprint_all" localSheetId="3">{0;0;0;0;1;#N/A;0;0;0.3;0.3;2;FALSE;FALSE;FALSE;FALSE;FALSE;#N/A;1;96;#N/A;#N/A;"";""}</definedName>
    <definedName name="_Zprint_all" localSheetId="5">{0;0;0;0;1;#N/A;0;0;0.3;0.3;2;FALSE;FALSE;FALSE;FALSE;FALSE;#N/A;1;96;#N/A;#N/A;"";""}</definedName>
    <definedName name="_Zprint_all" localSheetId="4">{0;0;0;0;1;#N/A;0;0;0.3;0.3;2;FALSE;FALSE;FALSE;FALSE;FALSE;#N/A;1;96;#N/A;#N/A;"";""}</definedName>
    <definedName name="_Zprint_all" localSheetId="0">{0;0;0;0;1;#N/A;0;0;0.3;0.3;2;FALSE;FALSE;FALSE;FALSE;FALSE;#N/A;1;96;#N/A;#N/A;"";""}</definedName>
    <definedName name="_Zprint_all" localSheetId="16">{0;0;0;0;1;#N/A;0;0;0.3;0.3;2;FALSE;FALSE;FALSE;FALSE;FALSE;#N/A;1;96;#N/A;#N/A;"";""}</definedName>
    <definedName name="_Zprint_all" localSheetId="6">{0;0;0;0;1;#N/A;0;0;0.3;0.3;2;FALSE;FALSE;FALSE;FALSE;FALSE;#N/A;1;96;#N/A;#N/A;"";""}</definedName>
    <definedName name="_Zprint_all" localSheetId="7">{0;0;0;0;1;#N/A;0;0;0.3;0.3;2;FALSE;FALSE;FALSE;FALSE;FALSE;#N/A;1;96;#N/A;#N/A;"";""}</definedName>
    <definedName name="_Zprint_all">{0;0;0;0;1;#N/A;0;0;0.3;0.3;2;FALSE;FALSE;FALSE;FALSE;FALSE;#N/A;1;96;#N/A;#N/A;"";""}</definedName>
    <definedName name="_Zprint_area" localSheetId="3">{0;0;0;0;1;#N/A;0;0;0.3;0.3;2;FALSE;FALSE;FALSE;FALSE;FALSE;#N/A;1;100;#N/A;#N/A;"";""}</definedName>
    <definedName name="_Zprint_area" localSheetId="5">{0;0;0;0;1;#N/A;0;0;0.3;0.3;2;FALSE;FALSE;FALSE;FALSE;FALSE;#N/A;1;100;#N/A;#N/A;"";""}</definedName>
    <definedName name="_Zprint_area" localSheetId="4">{0;0;0;0;1;#N/A;0;0;0.3;0.3;2;FALSE;FALSE;FALSE;FALSE;FALSE;#N/A;1;100;#N/A;#N/A;"";""}</definedName>
    <definedName name="_Zprint_area" localSheetId="0">{0;0;0;0;1;#N/A;0;0;0.3;0.3;2;FALSE;FALSE;FALSE;FALSE;FALSE;#N/A;1;100;#N/A;#N/A;"";""}</definedName>
    <definedName name="_Zprint_area" localSheetId="16">{0;0;0;0;1;#N/A;0;0;0.3;0.3;2;FALSE;FALSE;FALSE;FALSE;FALSE;#N/A;1;100;#N/A;#N/A;"";""}</definedName>
    <definedName name="_Zprint_area" localSheetId="6">{0;0;0;0;1;#N/A;0;0;0.3;0.3;2;FALSE;FALSE;FALSE;FALSE;FALSE;#N/A;1;100;#N/A;#N/A;"";""}</definedName>
    <definedName name="_Zprint_area" localSheetId="7">{0;0;0;0;1;#N/A;0;0;0.3;0.3;2;FALSE;FALSE;FALSE;FALSE;FALSE;#N/A;1;100;#N/A;#N/A;"";""}</definedName>
    <definedName name="_Zprint_area">{0;0;0;0;1;#N/A;0;0;0.3;0.3;2;FALSE;FALSE;FALSE;FALSE;FALSE;#N/A;1;100;#N/A;#N/A;"";""}</definedName>
    <definedName name="¸AAa¿ø°¡" localSheetId="3">#REF!</definedName>
    <definedName name="¸AAa¿ø°¡" localSheetId="0">#REF!</definedName>
    <definedName name="¸AAa¿ø°¡" localSheetId="16">#REF!</definedName>
    <definedName name="¸AAa¿ø°¡">#REF!</definedName>
    <definedName name="\0" localSheetId="3">#REF!</definedName>
    <definedName name="\0" localSheetId="5">#REF!</definedName>
    <definedName name="\0" localSheetId="0">#REF!</definedName>
    <definedName name="\0" localSheetId="16">#REF!</definedName>
    <definedName name="\0" localSheetId="6">#REF!</definedName>
    <definedName name="\0" localSheetId="7">#REF!</definedName>
    <definedName name="\0">#REF!</definedName>
    <definedName name="\a">#N/A</definedName>
    <definedName name="\b" localSheetId="3">#REF!</definedName>
    <definedName name="\b" localSheetId="5">#REF!</definedName>
    <definedName name="\b" localSheetId="0">#REF!</definedName>
    <definedName name="\b" localSheetId="16">#REF!</definedName>
    <definedName name="\b" localSheetId="6">#REF!</definedName>
    <definedName name="\b" localSheetId="7">#REF!</definedName>
    <definedName name="\b">#REF!</definedName>
    <definedName name="\c">#N/A</definedName>
    <definedName name="\d">#N/A</definedName>
    <definedName name="\e" localSheetId="3">#REF!</definedName>
    <definedName name="\e" localSheetId="5">#REF!</definedName>
    <definedName name="\e" localSheetId="0">#REF!</definedName>
    <definedName name="\e" localSheetId="16">#REF!</definedName>
    <definedName name="\e" localSheetId="6">#REF!</definedName>
    <definedName name="\e" localSheetId="7">#REF!</definedName>
    <definedName name="\e">#REF!</definedName>
    <definedName name="\i">#N/A</definedName>
    <definedName name="\m">#N/A</definedName>
    <definedName name="\n">#N/A</definedName>
    <definedName name="\p">#N/A</definedName>
    <definedName name="\q" localSheetId="3">#REF!</definedName>
    <definedName name="\q" localSheetId="5">#REF!</definedName>
    <definedName name="\q" localSheetId="0">#REF!</definedName>
    <definedName name="\q" localSheetId="16">#REF!</definedName>
    <definedName name="\q" localSheetId="7">#REF!</definedName>
    <definedName name="\q">#REF!</definedName>
    <definedName name="\r">#N/A</definedName>
    <definedName name="\s" localSheetId="3">#REF!</definedName>
    <definedName name="\s" localSheetId="5">#REF!</definedName>
    <definedName name="\s" localSheetId="0">#REF!</definedName>
    <definedName name="\s" localSheetId="16">#REF!</definedName>
    <definedName name="\s" localSheetId="7">#REF!</definedName>
    <definedName name="\s">#REF!</definedName>
    <definedName name="\t">#N/A</definedName>
    <definedName name="\v" localSheetId="3">#REF!</definedName>
    <definedName name="\v" localSheetId="5">#REF!</definedName>
    <definedName name="\v" localSheetId="0">#REF!</definedName>
    <definedName name="\v" localSheetId="16">#REF!</definedName>
    <definedName name="\v" localSheetId="7">#REF!</definedName>
    <definedName name="\v">#REF!</definedName>
    <definedName name="\x" localSheetId="3">#REF!</definedName>
    <definedName name="\x" localSheetId="5">#REF!</definedName>
    <definedName name="\x" localSheetId="0">#REF!</definedName>
    <definedName name="\x" localSheetId="16">#REF!</definedName>
    <definedName name="\x" localSheetId="6">#REF!</definedName>
    <definedName name="\x" localSheetId="7">#REF!</definedName>
    <definedName name="\x">#REF!</definedName>
    <definedName name="\z" localSheetId="3">#REF!</definedName>
    <definedName name="\z" localSheetId="5">#REF!</definedName>
    <definedName name="\z" localSheetId="0">#REF!</definedName>
    <definedName name="\z" localSheetId="16">#REF!</definedName>
    <definedName name="\z" localSheetId="6">#REF!</definedName>
    <definedName name="\z" localSheetId="7">#REF!</definedName>
    <definedName name="\z">#REF!</definedName>
    <definedName name="A" localSheetId="6">#REF!</definedName>
    <definedName name="A">#REF!</definedName>
    <definedName name="A_I" localSheetId="4">#REF!</definedName>
    <definedName name="A_I" localSheetId="6">#REF!</definedName>
    <definedName name="A_I" localSheetId="7">#REF!</definedName>
    <definedName name="A_I">#REF!</definedName>
    <definedName name="A_I1" localSheetId="4">#REF!</definedName>
    <definedName name="A_I1" localSheetId="6">#REF!</definedName>
    <definedName name="A_I1" localSheetId="7">#REF!</definedName>
    <definedName name="A_I1">#REF!</definedName>
    <definedName name="A_I2" localSheetId="4">#REF!</definedName>
    <definedName name="A_I2" localSheetId="6">#REF!</definedName>
    <definedName name="A_I2" localSheetId="7">#REF!</definedName>
    <definedName name="A_I2">#REF!</definedName>
    <definedName name="A_I3" localSheetId="4">#REF!</definedName>
    <definedName name="A_I3" localSheetId="6">#REF!</definedName>
    <definedName name="A_I3" localSheetId="7">#REF!</definedName>
    <definedName name="A_I3">#REF!</definedName>
    <definedName name="A_I4" localSheetId="4">#REF!</definedName>
    <definedName name="A_I4" localSheetId="6">#REF!</definedName>
    <definedName name="A_I4" localSheetId="7">#REF!</definedName>
    <definedName name="A_I4">#REF!</definedName>
    <definedName name="A_P" localSheetId="4">#REF!</definedName>
    <definedName name="A_P" localSheetId="6">#REF!</definedName>
    <definedName name="A_P" localSheetId="7">#REF!</definedName>
    <definedName name="A_P">#REF!</definedName>
    <definedName name="A0" localSheetId="6">#REF!</definedName>
    <definedName name="A0">#REF!</definedName>
    <definedName name="A1_00근거" localSheetId="8" hidden="1">{#N/A,#N/A,FALSE,"단축1";#N/A,#N/A,FALSE,"단축2";#N/A,#N/A,FALSE,"단축3";#N/A,#N/A,FALSE,"장축";#N/A,#N/A,FALSE,"4WD"}</definedName>
    <definedName name="A1_00근거" localSheetId="10" hidden="1">{#N/A,#N/A,FALSE,"단축1";#N/A,#N/A,FALSE,"단축2";#N/A,#N/A,FALSE,"단축3";#N/A,#N/A,FALSE,"장축";#N/A,#N/A,FALSE,"4WD"}</definedName>
    <definedName name="A1_00근거" localSheetId="11" hidden="1">{#N/A,#N/A,FALSE,"단축1";#N/A,#N/A,FALSE,"단축2";#N/A,#N/A,FALSE,"단축3";#N/A,#N/A,FALSE,"장축";#N/A,#N/A,FALSE,"4WD"}</definedName>
    <definedName name="A1_00근거" localSheetId="3" hidden="1">{#N/A,#N/A,FALSE,"단축1";#N/A,#N/A,FALSE,"단축2";#N/A,#N/A,FALSE,"단축3";#N/A,#N/A,FALSE,"장축";#N/A,#N/A,FALSE,"4WD"}</definedName>
    <definedName name="A1_00근거" localSheetId="5" hidden="1">{#N/A,#N/A,FALSE,"단축1";#N/A,#N/A,FALSE,"단축2";#N/A,#N/A,FALSE,"단축3";#N/A,#N/A,FALSE,"장축";#N/A,#N/A,FALSE,"4WD"}</definedName>
    <definedName name="A1_00근거" localSheetId="4" hidden="1">{#N/A,#N/A,FALSE,"단축1";#N/A,#N/A,FALSE,"단축2";#N/A,#N/A,FALSE,"단축3";#N/A,#N/A,FALSE,"장축";#N/A,#N/A,FALSE,"4WD"}</definedName>
    <definedName name="A1_00근거" localSheetId="0" hidden="1">{#N/A,#N/A,FALSE,"단축1";#N/A,#N/A,FALSE,"단축2";#N/A,#N/A,FALSE,"단축3";#N/A,#N/A,FALSE,"장축";#N/A,#N/A,FALSE,"4WD"}</definedName>
    <definedName name="A1_00근거" localSheetId="16" hidden="1">{#N/A,#N/A,FALSE,"단축1";#N/A,#N/A,FALSE,"단축2";#N/A,#N/A,FALSE,"단축3";#N/A,#N/A,FALSE,"장축";#N/A,#N/A,FALSE,"4WD"}</definedName>
    <definedName name="A1_00근거" localSheetId="6" hidden="1">{#N/A,#N/A,FALSE,"단축1";#N/A,#N/A,FALSE,"단축2";#N/A,#N/A,FALSE,"단축3";#N/A,#N/A,FALSE,"장축";#N/A,#N/A,FALSE,"4WD"}</definedName>
    <definedName name="A1_00근거" localSheetId="7" hidden="1">{#N/A,#N/A,FALSE,"단축1";#N/A,#N/A,FALSE,"단축2";#N/A,#N/A,FALSE,"단축3";#N/A,#N/A,FALSE,"장축";#N/A,#N/A,FALSE,"4WD"}</definedName>
    <definedName name="A1_00근거" hidden="1">{#N/A,#N/A,FALSE,"단축1";#N/A,#N/A,FALSE,"단축2";#N/A,#N/A,FALSE,"단축3";#N/A,#N/A,FALSE,"장축";#N/A,#N/A,FALSE,"4WD"}</definedName>
    <definedName name="AA" localSheetId="3">#REF!</definedName>
    <definedName name="AA" localSheetId="5">#REF!</definedName>
    <definedName name="AA" localSheetId="0">#REF!</definedName>
    <definedName name="AA" localSheetId="16">#REF!</definedName>
    <definedName name="aa" localSheetId="7" hidden="1">{"'Sheet1'!$A$1:$D$15"}</definedName>
    <definedName name="AA">#REF!</definedName>
    <definedName name="aaa" localSheetId="8" hidden="1">{#N/A,#N/A,FALSE,"COL-HIS"}</definedName>
    <definedName name="aaa" localSheetId="10" hidden="1">{#N/A,#N/A,FALSE,"COL-HIS"}</definedName>
    <definedName name="aaa" localSheetId="11" hidden="1">{#N/A,#N/A,FALSE,"COL-HIS"}</definedName>
    <definedName name="aaa" localSheetId="3">#REF!</definedName>
    <definedName name="aaa" localSheetId="5">#REF!</definedName>
    <definedName name="aaa" localSheetId="0">#REF!</definedName>
    <definedName name="aaa" localSheetId="16">#REF!</definedName>
    <definedName name="aaa" localSheetId="6">#REF!</definedName>
    <definedName name="aaa" localSheetId="7" hidden="1">{#N/A,#N/A,FALSE,"COL-HIS"}</definedName>
    <definedName name="aaa">#REF!</definedName>
    <definedName name="aaaa" localSheetId="3" hidden="1">{#N/A,#N/A,FALSE,"기술료 비교"}</definedName>
    <definedName name="aaaa" localSheetId="5" hidden="1">{#N/A,#N/A,FALSE,"기술료 비교"}</definedName>
    <definedName name="aaaa" localSheetId="4" hidden="1">{#N/A,#N/A,FALSE,"기술료 비교"}</definedName>
    <definedName name="aaaa" localSheetId="0" hidden="1">{#N/A,#N/A,FALSE,"기술료 비교"}</definedName>
    <definedName name="aaaa" localSheetId="16" hidden="1">{#N/A,#N/A,FALSE,"기술료 비교"}</definedName>
    <definedName name="aaaa" localSheetId="6" hidden="1">{#N/A,#N/A,FALSE,"기술료 비교"}</definedName>
    <definedName name="aaaa" localSheetId="7" hidden="1">{#N/A,#N/A,FALSE,"기술료 비교"}</definedName>
    <definedName name="aaaa" hidden="1">{#N/A,#N/A,FALSE,"기술료 비교"}</definedName>
    <definedName name="AAAA1" localSheetId="8" hidden="1">{#N/A,#N/A,FALSE,"기술료 비교"}</definedName>
    <definedName name="AAAA1" localSheetId="10" hidden="1">{#N/A,#N/A,FALSE,"기술료 비교"}</definedName>
    <definedName name="AAAA1" localSheetId="11" hidden="1">{#N/A,#N/A,FALSE,"기술료 비교"}</definedName>
    <definedName name="AAAA1" localSheetId="3" hidden="1">{#N/A,#N/A,FALSE,"기술료 비교"}</definedName>
    <definedName name="AAAA1" localSheetId="5" hidden="1">{#N/A,#N/A,FALSE,"기술료 비교"}</definedName>
    <definedName name="AAAA1" localSheetId="4" hidden="1">{#N/A,#N/A,FALSE,"기술료 비교"}</definedName>
    <definedName name="AAAA1" localSheetId="0" hidden="1">{#N/A,#N/A,FALSE,"기술료 비교"}</definedName>
    <definedName name="AAAA1" localSheetId="16" hidden="1">{#N/A,#N/A,FALSE,"기술료 비교"}</definedName>
    <definedName name="AAAA1" localSheetId="6" hidden="1">{#N/A,#N/A,FALSE,"기술료 비교"}</definedName>
    <definedName name="AAAA1" localSheetId="7" hidden="1">{#N/A,#N/A,FALSE,"기술료 비교"}</definedName>
    <definedName name="AAAA1" hidden="1">{#N/A,#N/A,FALSE,"기술료 비교"}</definedName>
    <definedName name="AAAAAAA" localSheetId="8" hidden="1">{#N/A,#N/A,TRUE,"Y생산";#N/A,#N/A,TRUE,"Y판매";#N/A,#N/A,TRUE,"Y총물량";#N/A,#N/A,TRUE,"Y능력";#N/A,#N/A,TRUE,"YKD"}</definedName>
    <definedName name="AAAAAAA" localSheetId="10" hidden="1">{#N/A,#N/A,TRUE,"Y생산";#N/A,#N/A,TRUE,"Y판매";#N/A,#N/A,TRUE,"Y총물량";#N/A,#N/A,TRUE,"Y능력";#N/A,#N/A,TRUE,"YKD"}</definedName>
    <definedName name="AAAAAAA" localSheetId="11" hidden="1">{#N/A,#N/A,TRUE,"Y생산";#N/A,#N/A,TRUE,"Y판매";#N/A,#N/A,TRUE,"Y총물량";#N/A,#N/A,TRUE,"Y능력";#N/A,#N/A,TRUE,"YKD"}</definedName>
    <definedName name="AAAAAAA" localSheetId="3" hidden="1">{#N/A,#N/A,TRUE,"Y생산";#N/A,#N/A,TRUE,"Y판매";#N/A,#N/A,TRUE,"Y총물량";#N/A,#N/A,TRUE,"Y능력";#N/A,#N/A,TRUE,"YKD"}</definedName>
    <definedName name="AAAAAAA" localSheetId="5" hidden="1">{#N/A,#N/A,TRUE,"Y생산";#N/A,#N/A,TRUE,"Y판매";#N/A,#N/A,TRUE,"Y총물량";#N/A,#N/A,TRUE,"Y능력";#N/A,#N/A,TRUE,"YKD"}</definedName>
    <definedName name="AAAAAAA" localSheetId="4" hidden="1">{#N/A,#N/A,TRUE,"Y생산";#N/A,#N/A,TRUE,"Y판매";#N/A,#N/A,TRUE,"Y총물량";#N/A,#N/A,TRUE,"Y능력";#N/A,#N/A,TRUE,"YKD"}</definedName>
    <definedName name="AAAAAAA" localSheetId="0" hidden="1">{#N/A,#N/A,TRUE,"Y생산";#N/A,#N/A,TRUE,"Y판매";#N/A,#N/A,TRUE,"Y총물량";#N/A,#N/A,TRUE,"Y능력";#N/A,#N/A,TRUE,"YKD"}</definedName>
    <definedName name="AAAAAAA" localSheetId="16" hidden="1">{#N/A,#N/A,TRUE,"Y생산";#N/A,#N/A,TRUE,"Y판매";#N/A,#N/A,TRUE,"Y총물량";#N/A,#N/A,TRUE,"Y능력";#N/A,#N/A,TRUE,"YKD"}</definedName>
    <definedName name="AAAAAAA" localSheetId="6" hidden="1">{#N/A,#N/A,TRUE,"Y생산";#N/A,#N/A,TRUE,"Y판매";#N/A,#N/A,TRUE,"Y총물량";#N/A,#N/A,TRUE,"Y능력";#N/A,#N/A,TRUE,"YKD"}</definedName>
    <definedName name="AAAAAAA" localSheetId="7" hidden="1">{#N/A,#N/A,TRUE,"Y생산";#N/A,#N/A,TRUE,"Y판매";#N/A,#N/A,TRUE,"Y총물량";#N/A,#N/A,TRUE,"Y능력";#N/A,#N/A,TRUE,"YKD"}</definedName>
    <definedName name="AAAAAAA" hidden="1">{#N/A,#N/A,TRUE,"Y생산";#N/A,#N/A,TRUE,"Y판매";#N/A,#N/A,TRUE,"Y총물량";#N/A,#N/A,TRUE,"Y능력";#N/A,#N/A,TRUE,"YKD"}</definedName>
    <definedName name="AAAAAAAAAAA" localSheetId="8" hidden="1">{#N/A,#N/A,FALSE,"단축1";#N/A,#N/A,FALSE,"단축2";#N/A,#N/A,FALSE,"단축3";#N/A,#N/A,FALSE,"장축";#N/A,#N/A,FALSE,"4WD"}</definedName>
    <definedName name="AAAAAAAAAAA" localSheetId="10" hidden="1">{#N/A,#N/A,FALSE,"단축1";#N/A,#N/A,FALSE,"단축2";#N/A,#N/A,FALSE,"단축3";#N/A,#N/A,FALSE,"장축";#N/A,#N/A,FALSE,"4WD"}</definedName>
    <definedName name="AAAAAAAAAAA" localSheetId="11" hidden="1">{#N/A,#N/A,FALSE,"단축1";#N/A,#N/A,FALSE,"단축2";#N/A,#N/A,FALSE,"단축3";#N/A,#N/A,FALSE,"장축";#N/A,#N/A,FALSE,"4WD"}</definedName>
    <definedName name="AAAAAAAAAAA" localSheetId="3" hidden="1">{#N/A,#N/A,FALSE,"단축1";#N/A,#N/A,FALSE,"단축2";#N/A,#N/A,FALSE,"단축3";#N/A,#N/A,FALSE,"장축";#N/A,#N/A,FALSE,"4WD"}</definedName>
    <definedName name="AAAAAAAAAAA" localSheetId="5" hidden="1">{#N/A,#N/A,FALSE,"단축1";#N/A,#N/A,FALSE,"단축2";#N/A,#N/A,FALSE,"단축3";#N/A,#N/A,FALSE,"장축";#N/A,#N/A,FALSE,"4WD"}</definedName>
    <definedName name="AAAAAAAAAAA" localSheetId="4" hidden="1">{#N/A,#N/A,FALSE,"단축1";#N/A,#N/A,FALSE,"단축2";#N/A,#N/A,FALSE,"단축3";#N/A,#N/A,FALSE,"장축";#N/A,#N/A,FALSE,"4WD"}</definedName>
    <definedName name="AAAAAAAAAAA" localSheetId="0" hidden="1">{#N/A,#N/A,FALSE,"단축1";#N/A,#N/A,FALSE,"단축2";#N/A,#N/A,FALSE,"단축3";#N/A,#N/A,FALSE,"장축";#N/A,#N/A,FALSE,"4WD"}</definedName>
    <definedName name="AAAAAAAAAAA" localSheetId="16" hidden="1">{#N/A,#N/A,FALSE,"단축1";#N/A,#N/A,FALSE,"단축2";#N/A,#N/A,FALSE,"단축3";#N/A,#N/A,FALSE,"장축";#N/A,#N/A,FALSE,"4WD"}</definedName>
    <definedName name="AAAAAAAAAAA" localSheetId="6" hidden="1">{#N/A,#N/A,FALSE,"단축1";#N/A,#N/A,FALSE,"단축2";#N/A,#N/A,FALSE,"단축3";#N/A,#N/A,FALSE,"장축";#N/A,#N/A,FALSE,"4WD"}</definedName>
    <definedName name="AAAAAAAAAAA" localSheetId="7" hidden="1">{#N/A,#N/A,FALSE,"단축1";#N/A,#N/A,FALSE,"단축2";#N/A,#N/A,FALSE,"단축3";#N/A,#N/A,FALSE,"장축";#N/A,#N/A,FALSE,"4WD"}</definedName>
    <definedName name="AAAAAAAAAAA" hidden="1">{#N/A,#N/A,FALSE,"단축1";#N/A,#N/A,FALSE,"단축2";#N/A,#N/A,FALSE,"단축3";#N/A,#N/A,FALSE,"장축";#N/A,#N/A,FALSE,"4WD"}</definedName>
    <definedName name="AAAAAAAAAAAAAAAAAAAAAAAAA" localSheetId="8" hidden="1">{#N/A,#N/A,TRUE,"Y생산";#N/A,#N/A,TRUE,"Y판매";#N/A,#N/A,TRUE,"Y총물량";#N/A,#N/A,TRUE,"Y능력";#N/A,#N/A,TRUE,"YKD"}</definedName>
    <definedName name="AAAAAAAAAAAAAAAAAAAAAAAAA" localSheetId="10" hidden="1">{#N/A,#N/A,TRUE,"Y생산";#N/A,#N/A,TRUE,"Y판매";#N/A,#N/A,TRUE,"Y총물량";#N/A,#N/A,TRUE,"Y능력";#N/A,#N/A,TRUE,"YKD"}</definedName>
    <definedName name="AAAAAAAAAAAAAAAAAAAAAAAAA" localSheetId="11" hidden="1">{#N/A,#N/A,TRUE,"Y생산";#N/A,#N/A,TRUE,"Y판매";#N/A,#N/A,TRUE,"Y총물량";#N/A,#N/A,TRUE,"Y능력";#N/A,#N/A,TRUE,"YKD"}</definedName>
    <definedName name="AAAAAAAAAAAAAAAAAAAAAAAAA" localSheetId="3" hidden="1">{#N/A,#N/A,TRUE,"Y생산";#N/A,#N/A,TRUE,"Y판매";#N/A,#N/A,TRUE,"Y총물량";#N/A,#N/A,TRUE,"Y능력";#N/A,#N/A,TRUE,"YKD"}</definedName>
    <definedName name="AAAAAAAAAAAAAAAAAAAAAAAAA" localSheetId="5" hidden="1">{#N/A,#N/A,TRUE,"Y생산";#N/A,#N/A,TRUE,"Y판매";#N/A,#N/A,TRUE,"Y총물량";#N/A,#N/A,TRUE,"Y능력";#N/A,#N/A,TRUE,"YKD"}</definedName>
    <definedName name="AAAAAAAAAAAAAAAAAAAAAAAAA" localSheetId="4" hidden="1">{#N/A,#N/A,TRUE,"Y생산";#N/A,#N/A,TRUE,"Y판매";#N/A,#N/A,TRUE,"Y총물량";#N/A,#N/A,TRUE,"Y능력";#N/A,#N/A,TRUE,"YKD"}</definedName>
    <definedName name="AAAAAAAAAAAAAAAAAAAAAAAAA" localSheetId="0" hidden="1">{#N/A,#N/A,TRUE,"Y생산";#N/A,#N/A,TRUE,"Y판매";#N/A,#N/A,TRUE,"Y총물량";#N/A,#N/A,TRUE,"Y능력";#N/A,#N/A,TRUE,"YKD"}</definedName>
    <definedName name="AAAAAAAAAAAAAAAAAAAAAAAAA" localSheetId="16" hidden="1">{#N/A,#N/A,TRUE,"Y생산";#N/A,#N/A,TRUE,"Y판매";#N/A,#N/A,TRUE,"Y총물량";#N/A,#N/A,TRUE,"Y능력";#N/A,#N/A,TRUE,"YKD"}</definedName>
    <definedName name="AAAAAAAAAAAAAAAAAAAAAAAAA" localSheetId="6" hidden="1">{#N/A,#N/A,TRUE,"Y생산";#N/A,#N/A,TRUE,"Y판매";#N/A,#N/A,TRUE,"Y총물량";#N/A,#N/A,TRUE,"Y능력";#N/A,#N/A,TRUE,"YKD"}</definedName>
    <definedName name="AAAAAAAAAAAAAAAAAAAAAAAAA" localSheetId="7" hidden="1">{#N/A,#N/A,TRUE,"Y생산";#N/A,#N/A,TRUE,"Y판매";#N/A,#N/A,TRUE,"Y총물량";#N/A,#N/A,TRUE,"Y능력";#N/A,#N/A,TRUE,"YKD"}</definedName>
    <definedName name="AAAAAAAAAAAAAAAAAAAAAAAAA" hidden="1">{#N/A,#N/A,TRUE,"Y생산";#N/A,#N/A,TRUE,"Y판매";#N/A,#N/A,TRUE,"Y총물량";#N/A,#N/A,TRUE,"Y능력";#N/A,#N/A,TRUE,"YKD"}</definedName>
    <definedName name="aab" localSheetId="3">#REF!</definedName>
    <definedName name="aab" localSheetId="0">#REF!</definedName>
    <definedName name="aab" localSheetId="16">#REF!</definedName>
    <definedName name="aab">#REF!</definedName>
    <definedName name="aam" localSheetId="3">#REF!</definedName>
    <definedName name="aam" localSheetId="5">#REF!</definedName>
    <definedName name="aam" localSheetId="0">#REF!</definedName>
    <definedName name="aam" localSheetId="16">#REF!</definedName>
    <definedName name="aam" localSheetId="6">#REF!</definedName>
    <definedName name="aam" localSheetId="7">#REF!</definedName>
    <definedName name="aam">#REF!</definedName>
    <definedName name="aamt" localSheetId="3">#REF!</definedName>
    <definedName name="aamt" localSheetId="5">#REF!</definedName>
    <definedName name="aamt" localSheetId="0">#REF!</definedName>
    <definedName name="aamt" localSheetId="16">#REF!</definedName>
    <definedName name="aamt" localSheetId="6">#REF!</definedName>
    <definedName name="aamt" localSheetId="7">#REF!</definedName>
    <definedName name="aamt">#REF!</definedName>
    <definedName name="AB" localSheetId="6">#REF!</definedName>
    <definedName name="AB" localSheetId="7">#REF!</definedName>
    <definedName name="AB">#REF!</definedName>
    <definedName name="Above_The_Line" localSheetId="6">#REF!</definedName>
    <definedName name="Above_The_Line">#REF!</definedName>
    <definedName name="ABS_원부_수납" localSheetId="6">#REF!</definedName>
    <definedName name="ABS_원부_수납" localSheetId="7">#REF!</definedName>
    <definedName name="ABS_원부_수납">#REF!</definedName>
    <definedName name="ABS_원부_약정" localSheetId="6">#REF!</definedName>
    <definedName name="ABS_원부_약정">#REF!</definedName>
    <definedName name="ABS조정1" localSheetId="6">#REF!</definedName>
    <definedName name="ABS조정1">#REF!</definedName>
    <definedName name="ABS조정2" localSheetId="6">#REF!</definedName>
    <definedName name="ABS조정2">#REF!</definedName>
    <definedName name="AC" localSheetId="6">#REF!</definedName>
    <definedName name="AC" localSheetId="7">#REF!</definedName>
    <definedName name="AC">#REF!</definedName>
    <definedName name="ACB" localSheetId="8" hidden="1">{#N/A,#N/A,FALSE,"단축1";#N/A,#N/A,FALSE,"단축2";#N/A,#N/A,FALSE,"단축3";#N/A,#N/A,FALSE,"장축";#N/A,#N/A,FALSE,"4WD"}</definedName>
    <definedName name="ACB" localSheetId="10" hidden="1">{#N/A,#N/A,FALSE,"단축1";#N/A,#N/A,FALSE,"단축2";#N/A,#N/A,FALSE,"단축3";#N/A,#N/A,FALSE,"장축";#N/A,#N/A,FALSE,"4WD"}</definedName>
    <definedName name="ACB" localSheetId="11" hidden="1">{#N/A,#N/A,FALSE,"단축1";#N/A,#N/A,FALSE,"단축2";#N/A,#N/A,FALSE,"단축3";#N/A,#N/A,FALSE,"장축";#N/A,#N/A,FALSE,"4WD"}</definedName>
    <definedName name="ACB" localSheetId="3" hidden="1">{#N/A,#N/A,FALSE,"단축1";#N/A,#N/A,FALSE,"단축2";#N/A,#N/A,FALSE,"단축3";#N/A,#N/A,FALSE,"장축";#N/A,#N/A,FALSE,"4WD"}</definedName>
    <definedName name="ACB" localSheetId="5" hidden="1">{#N/A,#N/A,FALSE,"단축1";#N/A,#N/A,FALSE,"단축2";#N/A,#N/A,FALSE,"단축3";#N/A,#N/A,FALSE,"장축";#N/A,#N/A,FALSE,"4WD"}</definedName>
    <definedName name="ACB" localSheetId="4" hidden="1">{#N/A,#N/A,FALSE,"단축1";#N/A,#N/A,FALSE,"단축2";#N/A,#N/A,FALSE,"단축3";#N/A,#N/A,FALSE,"장축";#N/A,#N/A,FALSE,"4WD"}</definedName>
    <definedName name="ACB" localSheetId="0" hidden="1">{#N/A,#N/A,FALSE,"단축1";#N/A,#N/A,FALSE,"단축2";#N/A,#N/A,FALSE,"단축3";#N/A,#N/A,FALSE,"장축";#N/A,#N/A,FALSE,"4WD"}</definedName>
    <definedName name="ACB" localSheetId="16" hidden="1">{#N/A,#N/A,FALSE,"단축1";#N/A,#N/A,FALSE,"단축2";#N/A,#N/A,FALSE,"단축3";#N/A,#N/A,FALSE,"장축";#N/A,#N/A,FALSE,"4WD"}</definedName>
    <definedName name="ACB" localSheetId="6" hidden="1">{#N/A,#N/A,FALSE,"단축1";#N/A,#N/A,FALSE,"단축2";#N/A,#N/A,FALSE,"단축3";#N/A,#N/A,FALSE,"장축";#N/A,#N/A,FALSE,"4WD"}</definedName>
    <definedName name="ACB" localSheetId="7" hidden="1">{#N/A,#N/A,FALSE,"단축1";#N/A,#N/A,FALSE,"단축2";#N/A,#N/A,FALSE,"단축3";#N/A,#N/A,FALSE,"장축";#N/A,#N/A,FALSE,"4WD"}</definedName>
    <definedName name="ACB" hidden="1">{#N/A,#N/A,FALSE,"단축1";#N/A,#N/A,FALSE,"단축2";#N/A,#N/A,FALSE,"단축3";#N/A,#N/A,FALSE,"장축";#N/A,#N/A,FALSE,"4WD"}</definedName>
    <definedName name="Access_Button" hidden="1">"bo_sang_토지조서_List"</definedName>
    <definedName name="AccessDatabase" hidden="1">"C:\파생DESK\평가\월말평가\2001년11월\국내요약200111.mdb"</definedName>
    <definedName name="aDate" localSheetId="3">#REF!</definedName>
    <definedName name="aDate" localSheetId="5">#REF!</definedName>
    <definedName name="aDate" localSheetId="0">#REF!</definedName>
    <definedName name="aDate" localSheetId="16">#REF!</definedName>
    <definedName name="adate" localSheetId="7">#REF!</definedName>
    <definedName name="aDate">#REF!</definedName>
    <definedName name="Address_1" localSheetId="3">#REF!</definedName>
    <definedName name="Address_1" localSheetId="5">#REF!</definedName>
    <definedName name="Address_1" localSheetId="0">#REF!</definedName>
    <definedName name="Address_1" localSheetId="16">#REF!</definedName>
    <definedName name="Address_1" localSheetId="6">#REF!</definedName>
    <definedName name="Address_1" localSheetId="7">#REF!</definedName>
    <definedName name="Address_1">#REF!</definedName>
    <definedName name="Address_2" localSheetId="3">#REF!</definedName>
    <definedName name="Address_2" localSheetId="5">#REF!</definedName>
    <definedName name="Address_2" localSheetId="0">#REF!</definedName>
    <definedName name="Address_2" localSheetId="16">#REF!</definedName>
    <definedName name="Address_2" localSheetId="6">#REF!</definedName>
    <definedName name="Address_2" localSheetId="7">#REF!</definedName>
    <definedName name="Address_2">#REF!</definedName>
    <definedName name="adfdsafasf" hidden="1">#REF!</definedName>
    <definedName name="adfghsdfgsd" localSheetId="6">#REF!</definedName>
    <definedName name="adfghsdfgsd" localSheetId="7">#REF!</definedName>
    <definedName name="adfghsdfgsd">#REF!</definedName>
    <definedName name="adgadfga" localSheetId="6" hidden="1">#REF!</definedName>
    <definedName name="adgadfga" hidden="1">#REF!</definedName>
    <definedName name="adgag" localSheetId="6" hidden="1">#REF!</definedName>
    <definedName name="adgag" hidden="1">#REF!</definedName>
    <definedName name="ADSDF" localSheetId="8" hidden="1">{#N/A,#N/A,TRUE,"Y생산";#N/A,#N/A,TRUE,"Y판매";#N/A,#N/A,TRUE,"Y총물량";#N/A,#N/A,TRUE,"Y능력";#N/A,#N/A,TRUE,"YKD"}</definedName>
    <definedName name="ADSDF" localSheetId="10" hidden="1">{#N/A,#N/A,TRUE,"Y생산";#N/A,#N/A,TRUE,"Y판매";#N/A,#N/A,TRUE,"Y총물량";#N/A,#N/A,TRUE,"Y능력";#N/A,#N/A,TRUE,"YKD"}</definedName>
    <definedName name="ADSDF" localSheetId="11" hidden="1">{#N/A,#N/A,TRUE,"Y생산";#N/A,#N/A,TRUE,"Y판매";#N/A,#N/A,TRUE,"Y총물량";#N/A,#N/A,TRUE,"Y능력";#N/A,#N/A,TRUE,"YKD"}</definedName>
    <definedName name="ADSDF" localSheetId="3" hidden="1">{#N/A,#N/A,TRUE,"Y생산";#N/A,#N/A,TRUE,"Y판매";#N/A,#N/A,TRUE,"Y총물량";#N/A,#N/A,TRUE,"Y능력";#N/A,#N/A,TRUE,"YKD"}</definedName>
    <definedName name="ADSDF" localSheetId="5" hidden="1">{#N/A,#N/A,TRUE,"Y생산";#N/A,#N/A,TRUE,"Y판매";#N/A,#N/A,TRUE,"Y총물량";#N/A,#N/A,TRUE,"Y능력";#N/A,#N/A,TRUE,"YKD"}</definedName>
    <definedName name="ADSDF" localSheetId="4" hidden="1">{#N/A,#N/A,TRUE,"Y생산";#N/A,#N/A,TRUE,"Y판매";#N/A,#N/A,TRUE,"Y총물량";#N/A,#N/A,TRUE,"Y능력";#N/A,#N/A,TRUE,"YKD"}</definedName>
    <definedName name="ADSDF" localSheetId="0" hidden="1">{#N/A,#N/A,TRUE,"Y생산";#N/A,#N/A,TRUE,"Y판매";#N/A,#N/A,TRUE,"Y총물량";#N/A,#N/A,TRUE,"Y능력";#N/A,#N/A,TRUE,"YKD"}</definedName>
    <definedName name="ADSDF" localSheetId="16" hidden="1">{#N/A,#N/A,TRUE,"Y생산";#N/A,#N/A,TRUE,"Y판매";#N/A,#N/A,TRUE,"Y총물량";#N/A,#N/A,TRUE,"Y능력";#N/A,#N/A,TRUE,"YKD"}</definedName>
    <definedName name="ADSDF" localSheetId="6" hidden="1">{#N/A,#N/A,TRUE,"Y생산";#N/A,#N/A,TRUE,"Y판매";#N/A,#N/A,TRUE,"Y총물량";#N/A,#N/A,TRUE,"Y능력";#N/A,#N/A,TRUE,"YKD"}</definedName>
    <definedName name="ADSDF" localSheetId="7" hidden="1">{#N/A,#N/A,TRUE,"Y생산";#N/A,#N/A,TRUE,"Y판매";#N/A,#N/A,TRUE,"Y총물량";#N/A,#N/A,TRUE,"Y능력";#N/A,#N/A,TRUE,"YKD"}</definedName>
    <definedName name="ADSDF" hidden="1">{#N/A,#N/A,TRUE,"Y생산";#N/A,#N/A,TRUE,"Y판매";#N/A,#N/A,TRUE,"Y총물량";#N/A,#N/A,TRUE,"Y능력";#N/A,#N/A,TRUE,"YKD"}</definedName>
    <definedName name="adspojewq" hidden="1">#REF!</definedName>
    <definedName name="adsqojisad" localSheetId="3" hidden="1">#REF!</definedName>
    <definedName name="adsqojisad" localSheetId="0" hidden="1">#REF!</definedName>
    <definedName name="adsqojisad" localSheetId="16" hidden="1">#REF!</definedName>
    <definedName name="adsqojisad" localSheetId="6" hidden="1">#REF!</definedName>
    <definedName name="adsqojisad" hidden="1">#REF!</definedName>
    <definedName name="afasdfasd" localSheetId="3">{0;0;0;0;1;#N/A;0;0;0.3;0.3;2;FALSE;FALSE;FALSE;FALSE;FALSE;#N/A;1;#N/A;1;1;"";""}</definedName>
    <definedName name="afasdfasd" localSheetId="5">{0;0;0;0;1;#N/A;0;0;0.3;0.3;2;FALSE;FALSE;FALSE;FALSE;FALSE;#N/A;1;#N/A;1;1;"";""}</definedName>
    <definedName name="afasdfasd" localSheetId="4">{0;0;0;0;1;#N/A;0;0;0.3;0.3;2;FALSE;FALSE;FALSE;FALSE;FALSE;#N/A;1;#N/A;1;1;"";""}</definedName>
    <definedName name="afasdfasd" localSheetId="0">{0;0;0;0;1;#N/A;0;0;0.3;0.3;2;FALSE;FALSE;FALSE;FALSE;FALSE;#N/A;1;#N/A;1;1;"";""}</definedName>
    <definedName name="afasdfasd" localSheetId="16">{0;0;0;0;1;#N/A;0;0;0.3;0.3;2;FALSE;FALSE;FALSE;FALSE;FALSE;#N/A;1;#N/A;1;1;"";""}</definedName>
    <definedName name="afasdfasd" localSheetId="6">{0;0;0;0;1;#N/A;0;0;0.3;0.3;2;FALSE;FALSE;FALSE;FALSE;FALSE;#N/A;1;#N/A;1;1;"";""}</definedName>
    <definedName name="afasdfasd" localSheetId="7">{0;0;0;0;1;#N/A;0;0;0.3;0.3;2;FALSE;FALSE;FALSE;FALSE;FALSE;#N/A;1;#N/A;1;1;"";""}</definedName>
    <definedName name="afasdfasd">{0;0;0;0;1;#N/A;0;0;0.3;0.3;2;FALSE;FALSE;FALSE;FALSE;FALSE;#N/A;1;#N/A;1;1;"";""}</definedName>
    <definedName name="afddaf" hidden="1">#REF!</definedName>
    <definedName name="AftPL" localSheetId="3">#REF!</definedName>
    <definedName name="AftPL" localSheetId="0">#REF!</definedName>
    <definedName name="AftPL" localSheetId="16">#REF!</definedName>
    <definedName name="AftPL">#REF!</definedName>
    <definedName name="AGASGASG" localSheetId="3" hidden="1">#REF!</definedName>
    <definedName name="AGASGASG" localSheetId="0" hidden="1">#REF!</definedName>
    <definedName name="AGASGASG" localSheetId="16" hidden="1">#REF!</definedName>
    <definedName name="AGASGASG" localSheetId="6" hidden="1">#REF!</definedName>
    <definedName name="AGASGASG" hidden="1">#REF!</definedName>
    <definedName name="agdump" localSheetId="6">#REF!</definedName>
    <definedName name="agdump" localSheetId="7">#REF!</definedName>
    <definedName name="agdump">#REF!</definedName>
    <definedName name="agedump" localSheetId="6">#REF!</definedName>
    <definedName name="agedump">#REF!</definedName>
    <definedName name="agencydump" localSheetId="6">#REF!</definedName>
    <definedName name="agencydump">#REF!</definedName>
    <definedName name="AGENCYLY" localSheetId="6">#REF!</definedName>
    <definedName name="AGENCYLY">#REF!</definedName>
    <definedName name="AGENCYPLAN" localSheetId="6">#REF!</definedName>
    <definedName name="AGENCYPLAN">#REF!</definedName>
    <definedName name="agfdg" hidden="1">#REF!</definedName>
    <definedName name="ahffk" hidden="1">"AS2DocumentBrowse"</definedName>
    <definedName name="ahfhgagga" hidden="1">#REF!</definedName>
    <definedName name="ahhhf" hidden="1">#REF!</definedName>
    <definedName name="AJ" localSheetId="3">#REF!</definedName>
    <definedName name="AJ" localSheetId="0">#REF!</definedName>
    <definedName name="AJ" localSheetId="16">#REF!</definedName>
    <definedName name="AJ" localSheetId="6">#REF!</definedName>
    <definedName name="AJ">#REF!</definedName>
    <definedName name="akrka123" localSheetId="8" hidden="1">{#N/A,#N/A,TRUE,"Y생산";#N/A,#N/A,TRUE,"Y판매";#N/A,#N/A,TRUE,"Y총물량";#N/A,#N/A,TRUE,"Y능력";#N/A,#N/A,TRUE,"YKD"}</definedName>
    <definedName name="akrka123" localSheetId="10" hidden="1">{#N/A,#N/A,TRUE,"Y생산";#N/A,#N/A,TRUE,"Y판매";#N/A,#N/A,TRUE,"Y총물량";#N/A,#N/A,TRUE,"Y능력";#N/A,#N/A,TRUE,"YKD"}</definedName>
    <definedName name="akrka123" localSheetId="11" hidden="1">{#N/A,#N/A,TRUE,"Y생산";#N/A,#N/A,TRUE,"Y판매";#N/A,#N/A,TRUE,"Y총물량";#N/A,#N/A,TRUE,"Y능력";#N/A,#N/A,TRUE,"YKD"}</definedName>
    <definedName name="akrka123" localSheetId="3" hidden="1">{#N/A,#N/A,TRUE,"Y생산";#N/A,#N/A,TRUE,"Y판매";#N/A,#N/A,TRUE,"Y총물량";#N/A,#N/A,TRUE,"Y능력";#N/A,#N/A,TRUE,"YKD"}</definedName>
    <definedName name="akrka123" localSheetId="5" hidden="1">{#N/A,#N/A,TRUE,"Y생산";#N/A,#N/A,TRUE,"Y판매";#N/A,#N/A,TRUE,"Y총물량";#N/A,#N/A,TRUE,"Y능력";#N/A,#N/A,TRUE,"YKD"}</definedName>
    <definedName name="akrka123" localSheetId="4" hidden="1">{#N/A,#N/A,TRUE,"Y생산";#N/A,#N/A,TRUE,"Y판매";#N/A,#N/A,TRUE,"Y총물량";#N/A,#N/A,TRUE,"Y능력";#N/A,#N/A,TRUE,"YKD"}</definedName>
    <definedName name="akrka123" localSheetId="0" hidden="1">{#N/A,#N/A,TRUE,"Y생산";#N/A,#N/A,TRUE,"Y판매";#N/A,#N/A,TRUE,"Y총물량";#N/A,#N/A,TRUE,"Y능력";#N/A,#N/A,TRUE,"YKD"}</definedName>
    <definedName name="akrka123" localSheetId="16" hidden="1">{#N/A,#N/A,TRUE,"Y생산";#N/A,#N/A,TRUE,"Y판매";#N/A,#N/A,TRUE,"Y총물량";#N/A,#N/A,TRUE,"Y능력";#N/A,#N/A,TRUE,"YKD"}</definedName>
    <definedName name="akrka123" localSheetId="6" hidden="1">{#N/A,#N/A,TRUE,"Y생산";#N/A,#N/A,TRUE,"Y판매";#N/A,#N/A,TRUE,"Y총물량";#N/A,#N/A,TRUE,"Y능력";#N/A,#N/A,TRUE,"YKD"}</definedName>
    <definedName name="akrka123" localSheetId="7" hidden="1">{#N/A,#N/A,TRUE,"Y생산";#N/A,#N/A,TRUE,"Y판매";#N/A,#N/A,TRUE,"Y총물량";#N/A,#N/A,TRUE,"Y능력";#N/A,#N/A,TRUE,"YKD"}</definedName>
    <definedName name="akrka123" hidden="1">{#N/A,#N/A,TRUE,"Y생산";#N/A,#N/A,TRUE,"Y판매";#N/A,#N/A,TRUE,"Y총물량";#N/A,#N/A,TRUE,"Y능력";#N/A,#N/A,TRUE,"YKD"}</definedName>
    <definedName name="All_in" localSheetId="3">#REF!</definedName>
    <definedName name="All_in" localSheetId="5">#REF!</definedName>
    <definedName name="All_in" localSheetId="0">#REF!</definedName>
    <definedName name="All_in" localSheetId="16">#REF!</definedName>
    <definedName name="All_in" localSheetId="7">#REF!</definedName>
    <definedName name="All_in">#REF!</definedName>
    <definedName name="AM" localSheetId="3">#REF!</definedName>
    <definedName name="AM" localSheetId="5">#REF!</definedName>
    <definedName name="AM" localSheetId="0">#REF!</definedName>
    <definedName name="AM" localSheetId="16">#REF!</definedName>
    <definedName name="AM" localSheetId="6">#REF!</definedName>
    <definedName name="AM" localSheetId="7">#REF!</definedName>
    <definedName name="AM">#REF!</definedName>
    <definedName name="aoidqpowdjwqe" localSheetId="3" hidden="1">{#N/A,#N/A,FALSE,"주요여수신";#N/A,#N/A,FALSE,"수신금리";#N/A,#N/A,FALSE,"대출금리";#N/A,#N/A,FALSE,"신규대출";#N/A,#N/A,FALSE,"총액대출"}</definedName>
    <definedName name="aoidqpowdjwqe" localSheetId="5" hidden="1">{#N/A,#N/A,FALSE,"주요여수신";#N/A,#N/A,FALSE,"수신금리";#N/A,#N/A,FALSE,"대출금리";#N/A,#N/A,FALSE,"신규대출";#N/A,#N/A,FALSE,"총액대출"}</definedName>
    <definedName name="aoidqpowdjwqe" localSheetId="4" hidden="1">{#N/A,#N/A,FALSE,"주요여수신";#N/A,#N/A,FALSE,"수신금리";#N/A,#N/A,FALSE,"대출금리";#N/A,#N/A,FALSE,"신규대출";#N/A,#N/A,FALSE,"총액대출"}</definedName>
    <definedName name="aoidqpowdjwqe" localSheetId="0" hidden="1">{#N/A,#N/A,FALSE,"주요여수신";#N/A,#N/A,FALSE,"수신금리";#N/A,#N/A,FALSE,"대출금리";#N/A,#N/A,FALSE,"신규대출";#N/A,#N/A,FALSE,"총액대출"}</definedName>
    <definedName name="aoidqpowdjwqe" localSheetId="16" hidden="1">{#N/A,#N/A,FALSE,"주요여수신";#N/A,#N/A,FALSE,"수신금리";#N/A,#N/A,FALSE,"대출금리";#N/A,#N/A,FALSE,"신규대출";#N/A,#N/A,FALSE,"총액대출"}</definedName>
    <definedName name="aoidqpowdjwqe" localSheetId="6" hidden="1">{#N/A,#N/A,FALSE,"주요여수신";#N/A,#N/A,FALSE,"수신금리";#N/A,#N/A,FALSE,"대출금리";#N/A,#N/A,FALSE,"신규대출";#N/A,#N/A,FALSE,"총액대출"}</definedName>
    <definedName name="aoidqpowdjwqe" localSheetId="7" hidden="1">{#N/A,#N/A,FALSE,"주요여수신";#N/A,#N/A,FALSE,"수신금리";#N/A,#N/A,FALSE,"대출금리";#N/A,#N/A,FALSE,"신규대출";#N/A,#N/A,FALSE,"총액대출"}</definedName>
    <definedName name="aoidqpowdjwqe" hidden="1">{#N/A,#N/A,FALSE,"주요여수신";#N/A,#N/A,FALSE,"수신금리";#N/A,#N/A,FALSE,"대출금리";#N/A,#N/A,FALSE,"신규대출";#N/A,#N/A,FALSE,"총액대출"}</definedName>
    <definedName name="aoijdoiajd" localSheetId="3" hidden="1">{#N/A,#N/A,FALSE,"Sheet8"}</definedName>
    <definedName name="aoijdoiajd" localSheetId="5" hidden="1">{#N/A,#N/A,FALSE,"Sheet8"}</definedName>
    <definedName name="aoijdoiajd" localSheetId="4" hidden="1">{#N/A,#N/A,FALSE,"Sheet8"}</definedName>
    <definedName name="aoijdoiajd" localSheetId="0" hidden="1">{#N/A,#N/A,FALSE,"Sheet8"}</definedName>
    <definedName name="aoijdoiajd" localSheetId="16" hidden="1">{#N/A,#N/A,FALSE,"Sheet8"}</definedName>
    <definedName name="aoijdoiajd" localSheetId="6" hidden="1">{#N/A,#N/A,FALSE,"Sheet8"}</definedName>
    <definedName name="aoijdoiajd" localSheetId="7" hidden="1">{#N/A,#N/A,FALSE,"Sheet8"}</definedName>
    <definedName name="aoijdoiajd" hidden="1">{#N/A,#N/A,FALSE,"Sheet8"}</definedName>
    <definedName name="apodjadjsad" localSheetId="3" hidden="1">{#N/A,#N/A,FALSE,"주요여수신";#N/A,#N/A,FALSE,"수신금리";#N/A,#N/A,FALSE,"대출금리";#N/A,#N/A,FALSE,"신규대출";#N/A,#N/A,FALSE,"총액대출"}</definedName>
    <definedName name="apodjadjsad" localSheetId="5" hidden="1">{#N/A,#N/A,FALSE,"주요여수신";#N/A,#N/A,FALSE,"수신금리";#N/A,#N/A,FALSE,"대출금리";#N/A,#N/A,FALSE,"신규대출";#N/A,#N/A,FALSE,"총액대출"}</definedName>
    <definedName name="apodjadjsad" localSheetId="4" hidden="1">{#N/A,#N/A,FALSE,"주요여수신";#N/A,#N/A,FALSE,"수신금리";#N/A,#N/A,FALSE,"대출금리";#N/A,#N/A,FALSE,"신규대출";#N/A,#N/A,FALSE,"총액대출"}</definedName>
    <definedName name="apodjadjsad" localSheetId="0" hidden="1">{#N/A,#N/A,FALSE,"주요여수신";#N/A,#N/A,FALSE,"수신금리";#N/A,#N/A,FALSE,"대출금리";#N/A,#N/A,FALSE,"신규대출";#N/A,#N/A,FALSE,"총액대출"}</definedName>
    <definedName name="apodjadjsad" localSheetId="16" hidden="1">{#N/A,#N/A,FALSE,"주요여수신";#N/A,#N/A,FALSE,"수신금리";#N/A,#N/A,FALSE,"대출금리";#N/A,#N/A,FALSE,"신규대출";#N/A,#N/A,FALSE,"총액대출"}</definedName>
    <definedName name="apodjadjsad" localSheetId="6" hidden="1">{#N/A,#N/A,FALSE,"주요여수신";#N/A,#N/A,FALSE,"수신금리";#N/A,#N/A,FALSE,"대출금리";#N/A,#N/A,FALSE,"신규대출";#N/A,#N/A,FALSE,"총액대출"}</definedName>
    <definedName name="apodjadjsad" localSheetId="7" hidden="1">{#N/A,#N/A,FALSE,"주요여수신";#N/A,#N/A,FALSE,"수신금리";#N/A,#N/A,FALSE,"대출금리";#N/A,#N/A,FALSE,"신규대출";#N/A,#N/A,FALSE,"총액대출"}</definedName>
    <definedName name="apodjadjsad" hidden="1">{#N/A,#N/A,FALSE,"주요여수신";#N/A,#N/A,FALSE,"수신금리";#N/A,#N/A,FALSE,"대출금리";#N/A,#N/A,FALSE,"신규대출";#N/A,#N/A,FALSE,"총액대출"}</definedName>
    <definedName name="apodpsjdq" localSheetId="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apodpsjdq" localSheetId="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apodpsjdq" localSheetId="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apodpsjdq" localSheetId="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apodpsjdq" localSheetId="1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apodpsjdq" localSheetId="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apodpsjdq"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apodpsjdq"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AQP" localSheetId="8" hidden="1">{#N/A,#N/A,FALSE,"96 3월물량표";#N/A,#N/A,FALSE,"96 4월물량표";#N/A,#N/A,FALSE,"96 5월물량표"}</definedName>
    <definedName name="AQP" localSheetId="10" hidden="1">{#N/A,#N/A,FALSE,"96 3월물량표";#N/A,#N/A,FALSE,"96 4월물량표";#N/A,#N/A,FALSE,"96 5월물량표"}</definedName>
    <definedName name="AQP" localSheetId="11" hidden="1">{#N/A,#N/A,FALSE,"96 3월물량표";#N/A,#N/A,FALSE,"96 4월물량표";#N/A,#N/A,FALSE,"96 5월물량표"}</definedName>
    <definedName name="AQP" localSheetId="3" hidden="1">{#N/A,#N/A,FALSE,"96 3월물량표";#N/A,#N/A,FALSE,"96 4월물량표";#N/A,#N/A,FALSE,"96 5월물량표"}</definedName>
    <definedName name="AQP" localSheetId="5" hidden="1">{#N/A,#N/A,FALSE,"96 3월물량표";#N/A,#N/A,FALSE,"96 4월물량표";#N/A,#N/A,FALSE,"96 5월물량표"}</definedName>
    <definedName name="AQP" localSheetId="4" hidden="1">{#N/A,#N/A,FALSE,"96 3월물량표";#N/A,#N/A,FALSE,"96 4월물량표";#N/A,#N/A,FALSE,"96 5월물량표"}</definedName>
    <definedName name="AQP" localSheetId="0" hidden="1">{#N/A,#N/A,FALSE,"96 3월물량표";#N/A,#N/A,FALSE,"96 4월물량표";#N/A,#N/A,FALSE,"96 5월물량표"}</definedName>
    <definedName name="AQP" localSheetId="16" hidden="1">{#N/A,#N/A,FALSE,"96 3월물량표";#N/A,#N/A,FALSE,"96 4월물량표";#N/A,#N/A,FALSE,"96 5월물량표"}</definedName>
    <definedName name="AQP" localSheetId="6" hidden="1">{#N/A,#N/A,FALSE,"96 3월물량표";#N/A,#N/A,FALSE,"96 4월물량표";#N/A,#N/A,FALSE,"96 5월물량표"}</definedName>
    <definedName name="AQP" localSheetId="7" hidden="1">{#N/A,#N/A,FALSE,"96 3월물량표";#N/A,#N/A,FALSE,"96 4월물량표";#N/A,#N/A,FALSE,"96 5월물량표"}</definedName>
    <definedName name="AQP" hidden="1">{#N/A,#N/A,FALSE,"96 3월물량표";#N/A,#N/A,FALSE,"96 4월물량표";#N/A,#N/A,FALSE,"96 5월물량표"}</definedName>
    <definedName name="area" localSheetId="3">#REF!</definedName>
    <definedName name="area" localSheetId="5">#REF!</definedName>
    <definedName name="area" localSheetId="4">#REF!</definedName>
    <definedName name="area" localSheetId="0">#REF!</definedName>
    <definedName name="area" localSheetId="16">#REF!</definedName>
    <definedName name="area" localSheetId="7">#REF!</definedName>
    <definedName name="area">#REF!</definedName>
    <definedName name="AS" localSheetId="8" hidden="1">{"'보고양식'!$A$58:$K$111"}</definedName>
    <definedName name="AS" localSheetId="10" hidden="1">{"'보고양식'!$A$58:$K$111"}</definedName>
    <definedName name="AS" localSheetId="11" hidden="1">{"'보고양식'!$A$58:$K$111"}</definedName>
    <definedName name="AS" localSheetId="3" hidden="1">{"'보고양식'!$A$58:$K$111"}</definedName>
    <definedName name="AS" localSheetId="5" hidden="1">{"'보고양식'!$A$58:$K$111"}</definedName>
    <definedName name="AS" localSheetId="4" hidden="1">{"'보고양식'!$A$58:$K$111"}</definedName>
    <definedName name="AS" localSheetId="0" hidden="1">{"'보고양식'!$A$58:$K$111"}</definedName>
    <definedName name="AS" localSheetId="16" hidden="1">{"'보고양식'!$A$58:$K$111"}</definedName>
    <definedName name="AS" localSheetId="6" hidden="1">{"'보고양식'!$A$58:$K$111"}</definedName>
    <definedName name="AS" localSheetId="7" hidden="1">{"'보고양식'!$A$58:$K$111"}</definedName>
    <definedName name="AS" hidden="1">{"'보고양식'!$A$58:$K$111"}</definedName>
    <definedName name="AS2DocOpenMode" hidden="1">"AS2DocumentEdit"</definedName>
    <definedName name="asd" localSheetId="3" hidden="1">#REF!</definedName>
    <definedName name="asd" localSheetId="0" hidden="1">#REF!</definedName>
    <definedName name="asd" localSheetId="16" hidden="1">#REF!</definedName>
    <definedName name="asd" hidden="1">#REF!</definedName>
    <definedName name="asdd" localSheetId="3" hidden="1">#REF!</definedName>
    <definedName name="asdd" localSheetId="0" hidden="1">#REF!</definedName>
    <definedName name="asdd" localSheetId="16" hidden="1">#REF!</definedName>
    <definedName name="asdd" localSheetId="6" hidden="1">#REF!</definedName>
    <definedName name="asdd" hidden="1">#REF!</definedName>
    <definedName name="ASDF" localSheetId="3" hidden="1">#REF!</definedName>
    <definedName name="ASDF" localSheetId="5" hidden="1">#REF!</definedName>
    <definedName name="ASDF" localSheetId="0" hidden="1">#REF!</definedName>
    <definedName name="ASDF" localSheetId="16" hidden="1">#REF!</definedName>
    <definedName name="ASDF" localSheetId="6" hidden="1">#REF!</definedName>
    <definedName name="ASDF" localSheetId="7" hidden="1">#REF!</definedName>
    <definedName name="ASDF" hidden="1">#REF!</definedName>
    <definedName name="asdijqidw" localSheetId="3" hidden="1">{#N/A,#N/A,FALSE,"Sheet8"}</definedName>
    <definedName name="asdijqidw" localSheetId="5" hidden="1">{#N/A,#N/A,FALSE,"Sheet8"}</definedName>
    <definedName name="asdijqidw" localSheetId="4" hidden="1">{#N/A,#N/A,FALSE,"Sheet8"}</definedName>
    <definedName name="asdijqidw" localSheetId="0" hidden="1">{#N/A,#N/A,FALSE,"Sheet8"}</definedName>
    <definedName name="asdijqidw" localSheetId="16" hidden="1">{#N/A,#N/A,FALSE,"Sheet8"}</definedName>
    <definedName name="asdijqidw" localSheetId="6" hidden="1">{#N/A,#N/A,FALSE,"Sheet8"}</definedName>
    <definedName name="asdijqidw" localSheetId="7" hidden="1">{#N/A,#N/A,FALSE,"Sheet8"}</definedName>
    <definedName name="asdijqidw" hidden="1">{#N/A,#N/A,FALSE,"Sheet8"}</definedName>
    <definedName name="aser" hidden="1">{#N/A,#N/A,TRUE,"사업자등록증 (2)"}</definedName>
    <definedName name="ASFD" localSheetId="8" hidden="1">{#N/A,#N/A,FALSE,"인원";#N/A,#N/A,FALSE,"비용2";#N/A,#N/A,FALSE,"비용1";#N/A,#N/A,FALSE,"비용";#N/A,#N/A,FALSE,"보증2";#N/A,#N/A,FALSE,"보증1";#N/A,#N/A,FALSE,"보증";#N/A,#N/A,FALSE,"손익1";#N/A,#N/A,FALSE,"손익";#N/A,#N/A,FALSE,"부서별매출";#N/A,#N/A,FALSE,"매출"}</definedName>
    <definedName name="ASFD" localSheetId="10" hidden="1">{#N/A,#N/A,FALSE,"인원";#N/A,#N/A,FALSE,"비용2";#N/A,#N/A,FALSE,"비용1";#N/A,#N/A,FALSE,"비용";#N/A,#N/A,FALSE,"보증2";#N/A,#N/A,FALSE,"보증1";#N/A,#N/A,FALSE,"보증";#N/A,#N/A,FALSE,"손익1";#N/A,#N/A,FALSE,"손익";#N/A,#N/A,FALSE,"부서별매출";#N/A,#N/A,FALSE,"매출"}</definedName>
    <definedName name="ASFD" localSheetId="11" hidden="1">{#N/A,#N/A,FALSE,"인원";#N/A,#N/A,FALSE,"비용2";#N/A,#N/A,FALSE,"비용1";#N/A,#N/A,FALSE,"비용";#N/A,#N/A,FALSE,"보증2";#N/A,#N/A,FALSE,"보증1";#N/A,#N/A,FALSE,"보증";#N/A,#N/A,FALSE,"손익1";#N/A,#N/A,FALSE,"손익";#N/A,#N/A,FALSE,"부서별매출";#N/A,#N/A,FALSE,"매출"}</definedName>
    <definedName name="ASFD" localSheetId="3" hidden="1">{#N/A,#N/A,FALSE,"인원";#N/A,#N/A,FALSE,"비용2";#N/A,#N/A,FALSE,"비용1";#N/A,#N/A,FALSE,"비용";#N/A,#N/A,FALSE,"보증2";#N/A,#N/A,FALSE,"보증1";#N/A,#N/A,FALSE,"보증";#N/A,#N/A,FALSE,"손익1";#N/A,#N/A,FALSE,"손익";#N/A,#N/A,FALSE,"부서별매출";#N/A,#N/A,FALSE,"매출"}</definedName>
    <definedName name="ASFD" localSheetId="5" hidden="1">{#N/A,#N/A,FALSE,"인원";#N/A,#N/A,FALSE,"비용2";#N/A,#N/A,FALSE,"비용1";#N/A,#N/A,FALSE,"비용";#N/A,#N/A,FALSE,"보증2";#N/A,#N/A,FALSE,"보증1";#N/A,#N/A,FALSE,"보증";#N/A,#N/A,FALSE,"손익1";#N/A,#N/A,FALSE,"손익";#N/A,#N/A,FALSE,"부서별매출";#N/A,#N/A,FALSE,"매출"}</definedName>
    <definedName name="ASFD" localSheetId="4" hidden="1">{#N/A,#N/A,FALSE,"인원";#N/A,#N/A,FALSE,"비용2";#N/A,#N/A,FALSE,"비용1";#N/A,#N/A,FALSE,"비용";#N/A,#N/A,FALSE,"보증2";#N/A,#N/A,FALSE,"보증1";#N/A,#N/A,FALSE,"보증";#N/A,#N/A,FALSE,"손익1";#N/A,#N/A,FALSE,"손익";#N/A,#N/A,FALSE,"부서별매출";#N/A,#N/A,FALSE,"매출"}</definedName>
    <definedName name="ASFD" localSheetId="0" hidden="1">{#N/A,#N/A,FALSE,"인원";#N/A,#N/A,FALSE,"비용2";#N/A,#N/A,FALSE,"비용1";#N/A,#N/A,FALSE,"비용";#N/A,#N/A,FALSE,"보증2";#N/A,#N/A,FALSE,"보증1";#N/A,#N/A,FALSE,"보증";#N/A,#N/A,FALSE,"손익1";#N/A,#N/A,FALSE,"손익";#N/A,#N/A,FALSE,"부서별매출";#N/A,#N/A,FALSE,"매출"}</definedName>
    <definedName name="ASFD" localSheetId="16" hidden="1">{#N/A,#N/A,FALSE,"인원";#N/A,#N/A,FALSE,"비용2";#N/A,#N/A,FALSE,"비용1";#N/A,#N/A,FALSE,"비용";#N/A,#N/A,FALSE,"보증2";#N/A,#N/A,FALSE,"보증1";#N/A,#N/A,FALSE,"보증";#N/A,#N/A,FALSE,"손익1";#N/A,#N/A,FALSE,"손익";#N/A,#N/A,FALSE,"부서별매출";#N/A,#N/A,FALSE,"매출"}</definedName>
    <definedName name="ASFD" localSheetId="6" hidden="1">{#N/A,#N/A,FALSE,"인원";#N/A,#N/A,FALSE,"비용2";#N/A,#N/A,FALSE,"비용1";#N/A,#N/A,FALSE,"비용";#N/A,#N/A,FALSE,"보증2";#N/A,#N/A,FALSE,"보증1";#N/A,#N/A,FALSE,"보증";#N/A,#N/A,FALSE,"손익1";#N/A,#N/A,FALSE,"손익";#N/A,#N/A,FALSE,"부서별매출";#N/A,#N/A,FALSE,"매출"}</definedName>
    <definedName name="ASFD" localSheetId="7" hidden="1">{#N/A,#N/A,FALSE,"인원";#N/A,#N/A,FALSE,"비용2";#N/A,#N/A,FALSE,"비용1";#N/A,#N/A,FALSE,"비용";#N/A,#N/A,FALSE,"보증2";#N/A,#N/A,FALSE,"보증1";#N/A,#N/A,FALSE,"보증";#N/A,#N/A,FALSE,"손익1";#N/A,#N/A,FALSE,"손익";#N/A,#N/A,FALSE,"부서별매출";#N/A,#N/A,FALSE,"매출"}</definedName>
    <definedName name="ASFD" hidden="1">{#N/A,#N/A,FALSE,"인원";#N/A,#N/A,FALSE,"비용2";#N/A,#N/A,FALSE,"비용1";#N/A,#N/A,FALSE,"비용";#N/A,#N/A,FALSE,"보증2";#N/A,#N/A,FALSE,"보증1";#N/A,#N/A,FALSE,"보증";#N/A,#N/A,FALSE,"손익1";#N/A,#N/A,FALSE,"손익";#N/A,#N/A,FALSE,"부서별매출";#N/A,#N/A,FALSE,"매출"}</definedName>
    <definedName name="asfwefwf" localSheetId="3">#REF!</definedName>
    <definedName name="asfwefwf" localSheetId="5">#REF!</definedName>
    <definedName name="asfwefwf" localSheetId="0">#REF!</definedName>
    <definedName name="asfwefwf" localSheetId="16">#REF!</definedName>
    <definedName name="asfwefwf" localSheetId="7">#REF!</definedName>
    <definedName name="asfwefwf">#REF!</definedName>
    <definedName name="attach_type" localSheetId="3">#REF!</definedName>
    <definedName name="attach_type" localSheetId="5">#REF!</definedName>
    <definedName name="attach_type" localSheetId="0">#REF!</definedName>
    <definedName name="attach_type" localSheetId="16">#REF!</definedName>
    <definedName name="attach_type" localSheetId="6">#REF!</definedName>
    <definedName name="attach_type" localSheetId="7">#REF!</definedName>
    <definedName name="attach_type">#REF!</definedName>
    <definedName name="Auction" localSheetId="3">#REF!</definedName>
    <definedName name="Auction" localSheetId="5">#REF!</definedName>
    <definedName name="Auction" localSheetId="0">#REF!</definedName>
    <definedName name="Auction" localSheetId="16">#REF!</definedName>
    <definedName name="Auction" localSheetId="6">#REF!</definedName>
    <definedName name="Auction" localSheetId="7">#REF!</definedName>
    <definedName name="Auction">#REF!</definedName>
    <definedName name="auction_result" localSheetId="6">#REF!</definedName>
    <definedName name="auction_result" localSheetId="7">#REF!</definedName>
    <definedName name="auction_result">#REF!</definedName>
    <definedName name="aw" hidden="1">{#N/A,#N/A,TRUE,"사업개요";#N/A,#N/A,TRUE,"위치도";#N/A,#N/A,TRUE,"상권분석";#N/A,#N/A,TRUE,"상권분석-1";#N/A,#N/A,TRUE,"주변현황";#N/A,#N/A,TRUE,"주변현황-1";#N/A,#N/A,TRUE,"시장성향";#N/A,#N/A,TRUE,"적정분양가제안 ";#N/A,#N/A,TRUE,"적정분양가제안(1)";#N/A,#N/A,TRUE,"적정분양가제안(2)";#N/A,#N/A,TRUE,"사업추진방향";#N/A,#N/A,TRUE,"실적";#N/A,#N/A,TRUE,"실적-1";#N/A,#N/A,TRUE,"실적-2";#N/A,#N/A,TRUE,"조직도";#N/A,#N/A,TRUE,"등기부등본";#N/A,#N/A,TRUE,"사업자등록증"}</definedName>
    <definedName name="aw3r" hidden="1">{#N/A,#N/A,TRUE,"인천시분석(1)";#N/A,#N/A,TRUE,"인천시분석(2)";#N/A,#N/A,TRUE,"인천시분석(3)";#N/A,#N/A,TRUE,"입지분석";#N/A,#N/A,TRUE,"입지분석 2";#N/A,#N/A,TRUE,"입지분석3";#N/A,#N/A,TRUE,"여건분석종합";#N/A,#N/A,TRUE,"공급사례1";#N/A,#N/A,TRUE,"공급사례2";#N/A,#N/A,TRUE,"공급사례3";#N/A,#N/A,TRUE,"공급사례4";#N/A,#N/A,TRUE,"공급사례5";#N/A,#N/A,TRUE,"공급사례6";#N/A,#N/A,TRUE,"공급사례7";#N/A,#N/A,TRUE,"상품최적화(1)";#N/A,#N/A,TRUE,"상품최적화(2)";#N/A,#N/A,TRUE,"상품최적화(3)";#N/A,#N/A,TRUE,"사업개요 ";#N/A,#N/A,TRUE,"주변현황 (1)";#N/A,#N/A,TRUE,"주변현황  (2)";#N/A,#N/A,TRUE,"프로젝트분석";#N/A,#N/A,TRUE,"프로젝트평가";#N/A,#N/A,TRUE,"배치도분석";#N/A,#N/A,TRUE,"설계변경제안";#N/A,#N/A,TRUE,"설계변경제안 (2)";#N/A,#N/A,TRUE,"성공분양기본전제";#N/A,#N/A,TRUE,"수익율";#N/A,#N/A,TRUE,"거래사례(1)";#N/A,#N/A,TRUE,"거래사례(2)";#N/A,#N/A,TRUE,"원가법";#N/A,#N/A,TRUE,"분양가결정";#N/A,#N/A,TRUE,"사업성";#N/A,#N/A,TRUE,"사업성 (2)";#N/A,#N/A,TRUE,"사업성 (3)";#N/A,#N/A,TRUE,"조견표";#N/A,#N/A,TRUE,"target(1)";#N/A,#N/A,TRUE,"target(2)";#N/A,#N/A,TRUE,"단계별분양전략";#N/A,#N/A,TRUE,"분양전략흐름도";#N/A,#N/A,TRUE,"분양활동방향";#N/A,#N/A,TRUE,"Pre-m";#N/A,#N/A,TRUE,"부동산우군화방안";#N/A,#N/A,TRUE,"분양조직운영";#N/A,#N/A,TRUE,"조직도";#N/A,#N/A,TRUE,"세부업무분장";#N/A,#N/A,TRUE,"분양목표";#N/A,#N/A,TRUE,"분양대행수수료 ";#N/A,#N/A,TRUE,"마감제안1";#N/A,#N/A,TRUE,"마감제안2";#N/A,#N/A,TRUE,"컨설팅실적(1)";#N/A,#N/A,TRUE,"컨설팅실적(2)";#N/A,#N/A,TRUE,"컨설팅실적(3)";#N/A,#N/A,TRUE,"조직도 ";#N/A,#N/A,TRUE,"사업자등록증";#N/A,#N/A,TRUE,"등기부등본"}</definedName>
    <definedName name="AX" localSheetId="8" hidden="1">{#N/A,#N/A,FALSE,"단축1";#N/A,#N/A,FALSE,"단축2";#N/A,#N/A,FALSE,"단축3";#N/A,#N/A,FALSE,"장축";#N/A,#N/A,FALSE,"4WD"}</definedName>
    <definedName name="AX" localSheetId="10" hidden="1">{#N/A,#N/A,FALSE,"단축1";#N/A,#N/A,FALSE,"단축2";#N/A,#N/A,FALSE,"단축3";#N/A,#N/A,FALSE,"장축";#N/A,#N/A,FALSE,"4WD"}</definedName>
    <definedName name="AX" localSheetId="11" hidden="1">{#N/A,#N/A,FALSE,"단축1";#N/A,#N/A,FALSE,"단축2";#N/A,#N/A,FALSE,"단축3";#N/A,#N/A,FALSE,"장축";#N/A,#N/A,FALSE,"4WD"}</definedName>
    <definedName name="ax" localSheetId="3">#REF!</definedName>
    <definedName name="ax" localSheetId="5">#REF!</definedName>
    <definedName name="ax" localSheetId="0">#REF!</definedName>
    <definedName name="ax" localSheetId="16">#REF!</definedName>
    <definedName name="ax" localSheetId="6">#REF!</definedName>
    <definedName name="AX" localSheetId="7" hidden="1">{#N/A,#N/A,FALSE,"단축1";#N/A,#N/A,FALSE,"단축2";#N/A,#N/A,FALSE,"단축3";#N/A,#N/A,FALSE,"장축";#N/A,#N/A,FALSE,"4WD"}</definedName>
    <definedName name="ax">#REF!</definedName>
    <definedName name="az" localSheetId="3">{0.1;0;0.382758620689655;0;0;0;0.258620689655172;0;0.258620689655172}</definedName>
    <definedName name="az" localSheetId="5">{0.1;0;0.382758620689655;0;0;0;0.258620689655172;0;0.258620689655172}</definedName>
    <definedName name="az" localSheetId="4">{0.1;0;0.382758620689655;0;0;0;0.258620689655172;0;0.258620689655172}</definedName>
    <definedName name="az" localSheetId="0">{0.1;0;0.382758620689655;0;0;0;0.258620689655172;0;0.258620689655172}</definedName>
    <definedName name="az" localSheetId="16">{0.1;0;0.382758620689655;0;0;0;0.258620689655172;0;0.258620689655172}</definedName>
    <definedName name="az" localSheetId="6">{0.1;0;0.382758620689655;0;0;0;0.258620689655172;0;0.258620689655172}</definedName>
    <definedName name="az" localSheetId="7">{0.1;0;0.382758620689655;0;0;0;0.258620689655172;0;0.258620689655172}</definedName>
    <definedName name="az">{0.1;0;0.382758620689655;0;0;0;0.258620689655172;0;0.258620689655172}</definedName>
    <definedName name="Aㅤ">#REF!</definedName>
    <definedName name="B" localSheetId="3">#REF!</definedName>
    <definedName name="B" localSheetId="5">#REF!</definedName>
    <definedName name="B" localSheetId="0">#REF!</definedName>
    <definedName name="B" localSheetId="16">#REF!</definedName>
    <definedName name="B" localSheetId="6">#REF!</definedName>
    <definedName name="B" localSheetId="7">#REF!</definedName>
    <definedName name="B">#REF!</definedName>
    <definedName name="B_I" localSheetId="4">#REF!</definedName>
    <definedName name="B_I" localSheetId="6">#REF!</definedName>
    <definedName name="B_I" localSheetId="7">#REF!</definedName>
    <definedName name="B_I">#REF!</definedName>
    <definedName name="B_I1" localSheetId="4">#REF!</definedName>
    <definedName name="B_I1" localSheetId="6">#REF!</definedName>
    <definedName name="B_I1" localSheetId="7">#REF!</definedName>
    <definedName name="B_I1">#REF!</definedName>
    <definedName name="B_I2" localSheetId="4">#REF!</definedName>
    <definedName name="B_I2" localSheetId="6">#REF!</definedName>
    <definedName name="B_I2" localSheetId="7">#REF!</definedName>
    <definedName name="B_I2">#REF!</definedName>
    <definedName name="B_I3" localSheetId="4">#REF!</definedName>
    <definedName name="B_I3" localSheetId="6">#REF!</definedName>
    <definedName name="B_I3" localSheetId="7">#REF!</definedName>
    <definedName name="B_I3">#REF!</definedName>
    <definedName name="B_I4" localSheetId="4">#REF!</definedName>
    <definedName name="B_I4" localSheetId="6">#REF!</definedName>
    <definedName name="B_I4" localSheetId="7">#REF!</definedName>
    <definedName name="B_I4">#REF!</definedName>
    <definedName name="B_P" localSheetId="4">#REF!</definedName>
    <definedName name="B_P" localSheetId="6">#REF!</definedName>
    <definedName name="B_P" localSheetId="7">#REF!</definedName>
    <definedName name="B_P">#REF!</definedName>
    <definedName name="B0" localSheetId="6">#REF!</definedName>
    <definedName name="B0">#REF!</definedName>
    <definedName name="BALANCE" localSheetId="6">#REF!</definedName>
    <definedName name="BALANCE" localSheetId="7">#REF!</definedName>
    <definedName name="BALANCE">#REF!</definedName>
    <definedName name="BalanceSheetDates" localSheetId="6">#REF!</definedName>
    <definedName name="BalanceSheetDates" localSheetId="7">#REF!</definedName>
    <definedName name="BalanceSheetDates">#REF!</definedName>
    <definedName name="bancs_co1">"bancs'!$B$3:$H$2183"</definedName>
    <definedName name="basic" localSheetId="3">#REF!</definedName>
    <definedName name="basic" localSheetId="0">#REF!</definedName>
    <definedName name="basic" localSheetId="16">#REF!</definedName>
    <definedName name="basic">#REF!</definedName>
    <definedName name="bb" localSheetId="3">#REF!</definedName>
    <definedName name="bb" localSheetId="0">#REF!</definedName>
    <definedName name="bb" localSheetId="16">#REF!</definedName>
    <definedName name="bb" localSheetId="6">#REF!</definedName>
    <definedName name="bb">#REF!</definedName>
    <definedName name="bbb" localSheetId="3">#REF!</definedName>
    <definedName name="bbb" localSheetId="0">#REF!</definedName>
    <definedName name="bbb" localSheetId="16">#REF!</definedName>
    <definedName name="bbb" localSheetId="6">#REF!</definedName>
    <definedName name="bbb">#REF!</definedName>
    <definedName name="BBR" localSheetId="4">#REF!</definedName>
    <definedName name="BBR" localSheetId="6">#REF!</definedName>
    <definedName name="BBR" localSheetId="7">#REF!</definedName>
    <definedName name="BBR">#REF!</definedName>
    <definedName name="BD_8M_12M" localSheetId="6">#REF!</definedName>
    <definedName name="BD_8M_12M">#REF!</definedName>
    <definedName name="BD_8M_3M" localSheetId="6">#REF!</definedName>
    <definedName name="BD_8M_3M">#REF!</definedName>
    <definedName name="BETA" localSheetId="6">#REF!</definedName>
    <definedName name="BETA" localSheetId="7">#REF!</definedName>
    <definedName name="BETA">#REF!</definedName>
    <definedName name="bh" hidden="1">#REF!</definedName>
    <definedName name="bk" localSheetId="6">#REF!</definedName>
    <definedName name="bk" localSheetId="7">#REF!</definedName>
    <definedName name="bk">#REF!</definedName>
    <definedName name="BL" localSheetId="8" hidden="1">{#N/A,#N/A,FALSE,"단축1";#N/A,#N/A,FALSE,"단축2";#N/A,#N/A,FALSE,"단축3";#N/A,#N/A,FALSE,"장축";#N/A,#N/A,FALSE,"4WD"}</definedName>
    <definedName name="BL" localSheetId="10" hidden="1">{#N/A,#N/A,FALSE,"단축1";#N/A,#N/A,FALSE,"단축2";#N/A,#N/A,FALSE,"단축3";#N/A,#N/A,FALSE,"장축";#N/A,#N/A,FALSE,"4WD"}</definedName>
    <definedName name="BL" localSheetId="11" hidden="1">{#N/A,#N/A,FALSE,"단축1";#N/A,#N/A,FALSE,"단축2";#N/A,#N/A,FALSE,"단축3";#N/A,#N/A,FALSE,"장축";#N/A,#N/A,FALSE,"4WD"}</definedName>
    <definedName name="BL" localSheetId="3" hidden="1">{#N/A,#N/A,FALSE,"단축1";#N/A,#N/A,FALSE,"단축2";#N/A,#N/A,FALSE,"단축3";#N/A,#N/A,FALSE,"장축";#N/A,#N/A,FALSE,"4WD"}</definedName>
    <definedName name="BL" localSheetId="5" hidden="1">{#N/A,#N/A,FALSE,"단축1";#N/A,#N/A,FALSE,"단축2";#N/A,#N/A,FALSE,"단축3";#N/A,#N/A,FALSE,"장축";#N/A,#N/A,FALSE,"4WD"}</definedName>
    <definedName name="BL" localSheetId="4" hidden="1">{#N/A,#N/A,FALSE,"단축1";#N/A,#N/A,FALSE,"단축2";#N/A,#N/A,FALSE,"단축3";#N/A,#N/A,FALSE,"장축";#N/A,#N/A,FALSE,"4WD"}</definedName>
    <definedName name="BL" localSheetId="0" hidden="1">{#N/A,#N/A,FALSE,"단축1";#N/A,#N/A,FALSE,"단축2";#N/A,#N/A,FALSE,"단축3";#N/A,#N/A,FALSE,"장축";#N/A,#N/A,FALSE,"4WD"}</definedName>
    <definedName name="BL" localSheetId="16" hidden="1">{#N/A,#N/A,FALSE,"단축1";#N/A,#N/A,FALSE,"단축2";#N/A,#N/A,FALSE,"단축3";#N/A,#N/A,FALSE,"장축";#N/A,#N/A,FALSE,"4WD"}</definedName>
    <definedName name="BL" localSheetId="6" hidden="1">{#N/A,#N/A,FALSE,"단축1";#N/A,#N/A,FALSE,"단축2";#N/A,#N/A,FALSE,"단축3";#N/A,#N/A,FALSE,"장축";#N/A,#N/A,FALSE,"4WD"}</definedName>
    <definedName name="BL" localSheetId="7" hidden="1">{#N/A,#N/A,FALSE,"단축1";#N/A,#N/A,FALSE,"단축2";#N/A,#N/A,FALSE,"단축3";#N/A,#N/A,FALSE,"장축";#N/A,#N/A,FALSE,"4WD"}</definedName>
    <definedName name="BL" hidden="1">{#N/A,#N/A,FALSE,"단축1";#N/A,#N/A,FALSE,"단축2";#N/A,#N/A,FALSE,"단축3";#N/A,#N/A,FALSE,"장축";#N/A,#N/A,FALSE,"4WD"}</definedName>
    <definedName name="BLBL" localSheetId="8" hidden="1">{#N/A,#N/A,FALSE,"단축1";#N/A,#N/A,FALSE,"단축2";#N/A,#N/A,FALSE,"단축3";#N/A,#N/A,FALSE,"장축";#N/A,#N/A,FALSE,"4WD"}</definedName>
    <definedName name="BLBL" localSheetId="10" hidden="1">{#N/A,#N/A,FALSE,"단축1";#N/A,#N/A,FALSE,"단축2";#N/A,#N/A,FALSE,"단축3";#N/A,#N/A,FALSE,"장축";#N/A,#N/A,FALSE,"4WD"}</definedName>
    <definedName name="BLBL" localSheetId="11" hidden="1">{#N/A,#N/A,FALSE,"단축1";#N/A,#N/A,FALSE,"단축2";#N/A,#N/A,FALSE,"단축3";#N/A,#N/A,FALSE,"장축";#N/A,#N/A,FALSE,"4WD"}</definedName>
    <definedName name="BLBL" localSheetId="3" hidden="1">{#N/A,#N/A,FALSE,"단축1";#N/A,#N/A,FALSE,"단축2";#N/A,#N/A,FALSE,"단축3";#N/A,#N/A,FALSE,"장축";#N/A,#N/A,FALSE,"4WD"}</definedName>
    <definedName name="BLBL" localSheetId="5" hidden="1">{#N/A,#N/A,FALSE,"단축1";#N/A,#N/A,FALSE,"단축2";#N/A,#N/A,FALSE,"단축3";#N/A,#N/A,FALSE,"장축";#N/A,#N/A,FALSE,"4WD"}</definedName>
    <definedName name="BLBL" localSheetId="4" hidden="1">{#N/A,#N/A,FALSE,"단축1";#N/A,#N/A,FALSE,"단축2";#N/A,#N/A,FALSE,"단축3";#N/A,#N/A,FALSE,"장축";#N/A,#N/A,FALSE,"4WD"}</definedName>
    <definedName name="BLBL" localSheetId="0" hidden="1">{#N/A,#N/A,FALSE,"단축1";#N/A,#N/A,FALSE,"단축2";#N/A,#N/A,FALSE,"단축3";#N/A,#N/A,FALSE,"장축";#N/A,#N/A,FALSE,"4WD"}</definedName>
    <definedName name="BLBL" localSheetId="16" hidden="1">{#N/A,#N/A,FALSE,"단축1";#N/A,#N/A,FALSE,"단축2";#N/A,#N/A,FALSE,"단축3";#N/A,#N/A,FALSE,"장축";#N/A,#N/A,FALSE,"4WD"}</definedName>
    <definedName name="BLBL" localSheetId="6" hidden="1">{#N/A,#N/A,FALSE,"단축1";#N/A,#N/A,FALSE,"단축2";#N/A,#N/A,FALSE,"단축3";#N/A,#N/A,FALSE,"장축";#N/A,#N/A,FALSE,"4WD"}</definedName>
    <definedName name="BLBL" localSheetId="7" hidden="1">{#N/A,#N/A,FALSE,"단축1";#N/A,#N/A,FALSE,"단축2";#N/A,#N/A,FALSE,"단축3";#N/A,#N/A,FALSE,"장축";#N/A,#N/A,FALSE,"4WD"}</definedName>
    <definedName name="BLBL" hidden="1">{#N/A,#N/A,FALSE,"단축1";#N/A,#N/A,FALSE,"단축2";#N/A,#N/A,FALSE,"단축3";#N/A,#N/A,FALSE,"장축";#N/A,#N/A,FALSE,"4WD"}</definedName>
    <definedName name="BNG" localSheetId="8" hidden="1">{#N/A,#N/A,TRUE,"Y생산";#N/A,#N/A,TRUE,"Y판매";#N/A,#N/A,TRUE,"Y총물량";#N/A,#N/A,TRUE,"Y능력";#N/A,#N/A,TRUE,"YKD"}</definedName>
    <definedName name="BNG" localSheetId="10" hidden="1">{#N/A,#N/A,TRUE,"Y생산";#N/A,#N/A,TRUE,"Y판매";#N/A,#N/A,TRUE,"Y총물량";#N/A,#N/A,TRUE,"Y능력";#N/A,#N/A,TRUE,"YKD"}</definedName>
    <definedName name="BNG" localSheetId="11" hidden="1">{#N/A,#N/A,TRUE,"Y생산";#N/A,#N/A,TRUE,"Y판매";#N/A,#N/A,TRUE,"Y총물량";#N/A,#N/A,TRUE,"Y능력";#N/A,#N/A,TRUE,"YKD"}</definedName>
    <definedName name="BNG" localSheetId="3" hidden="1">{#N/A,#N/A,TRUE,"Y생산";#N/A,#N/A,TRUE,"Y판매";#N/A,#N/A,TRUE,"Y총물량";#N/A,#N/A,TRUE,"Y능력";#N/A,#N/A,TRUE,"YKD"}</definedName>
    <definedName name="BNG" localSheetId="5" hidden="1">{#N/A,#N/A,TRUE,"Y생산";#N/A,#N/A,TRUE,"Y판매";#N/A,#N/A,TRUE,"Y총물량";#N/A,#N/A,TRUE,"Y능력";#N/A,#N/A,TRUE,"YKD"}</definedName>
    <definedName name="BNG" localSheetId="4" hidden="1">{#N/A,#N/A,TRUE,"Y생산";#N/A,#N/A,TRUE,"Y판매";#N/A,#N/A,TRUE,"Y총물량";#N/A,#N/A,TRUE,"Y능력";#N/A,#N/A,TRUE,"YKD"}</definedName>
    <definedName name="BNG" localSheetId="0" hidden="1">{#N/A,#N/A,TRUE,"Y생산";#N/A,#N/A,TRUE,"Y판매";#N/A,#N/A,TRUE,"Y총물량";#N/A,#N/A,TRUE,"Y능력";#N/A,#N/A,TRUE,"YKD"}</definedName>
    <definedName name="BNG" localSheetId="16" hidden="1">{#N/A,#N/A,TRUE,"Y생산";#N/A,#N/A,TRUE,"Y판매";#N/A,#N/A,TRUE,"Y총물량";#N/A,#N/A,TRUE,"Y능력";#N/A,#N/A,TRUE,"YKD"}</definedName>
    <definedName name="BNG" localSheetId="6" hidden="1">{#N/A,#N/A,TRUE,"Y생산";#N/A,#N/A,TRUE,"Y판매";#N/A,#N/A,TRUE,"Y총물량";#N/A,#N/A,TRUE,"Y능력";#N/A,#N/A,TRUE,"YKD"}</definedName>
    <definedName name="BNG" localSheetId="7" hidden="1">{#N/A,#N/A,TRUE,"Y생산";#N/A,#N/A,TRUE,"Y판매";#N/A,#N/A,TRUE,"Y총물량";#N/A,#N/A,TRUE,"Y능력";#N/A,#N/A,TRUE,"YKD"}</definedName>
    <definedName name="BNG" hidden="1">{#N/A,#N/A,TRUE,"Y생산";#N/A,#N/A,TRUE,"Y판매";#N/A,#N/A,TRUE,"Y총물량";#N/A,#N/A,TRUE,"Y능력";#N/A,#N/A,TRUE,"YKD"}</definedName>
    <definedName name="bnm"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BO" localSheetId="3">#REF!</definedName>
    <definedName name="BO" localSheetId="5">#REF!</definedName>
    <definedName name="BO" localSheetId="0">#REF!</definedName>
    <definedName name="BO" localSheetId="16">#REF!</definedName>
    <definedName name="BO" localSheetId="7">#REF!</definedName>
    <definedName name="BO">#REF!</definedName>
    <definedName name="book1" localSheetId="8" hidden="1">{#N/A,#N/A,FALSE,"UNIT";#N/A,#N/A,FALSE,"UNIT";#N/A,#N/A,FALSE,"계정"}</definedName>
    <definedName name="book1" localSheetId="10" hidden="1">{#N/A,#N/A,FALSE,"UNIT";#N/A,#N/A,FALSE,"UNIT";#N/A,#N/A,FALSE,"계정"}</definedName>
    <definedName name="book1" localSheetId="11" hidden="1">{#N/A,#N/A,FALSE,"UNIT";#N/A,#N/A,FALSE,"UNIT";#N/A,#N/A,FALSE,"계정"}</definedName>
    <definedName name="book1" localSheetId="3" hidden="1">{#N/A,#N/A,FALSE,"UNIT";#N/A,#N/A,FALSE,"UNIT";#N/A,#N/A,FALSE,"계정"}</definedName>
    <definedName name="book1" localSheetId="5" hidden="1">{#N/A,#N/A,FALSE,"UNIT";#N/A,#N/A,FALSE,"UNIT";#N/A,#N/A,FALSE,"계정"}</definedName>
    <definedName name="book1" localSheetId="4" hidden="1">{#N/A,#N/A,FALSE,"UNIT";#N/A,#N/A,FALSE,"UNIT";#N/A,#N/A,FALSE,"계정"}</definedName>
    <definedName name="book1" localSheetId="0" hidden="1">{#N/A,#N/A,FALSE,"UNIT";#N/A,#N/A,FALSE,"UNIT";#N/A,#N/A,FALSE,"계정"}</definedName>
    <definedName name="book1" localSheetId="16" hidden="1">{#N/A,#N/A,FALSE,"UNIT";#N/A,#N/A,FALSE,"UNIT";#N/A,#N/A,FALSE,"계정"}</definedName>
    <definedName name="book1" localSheetId="6" hidden="1">{#N/A,#N/A,FALSE,"UNIT";#N/A,#N/A,FALSE,"UNIT";#N/A,#N/A,FALSE,"계정"}</definedName>
    <definedName name="book1" localSheetId="7" hidden="1">{#N/A,#N/A,FALSE,"UNIT";#N/A,#N/A,FALSE,"UNIT";#N/A,#N/A,FALSE,"계정"}</definedName>
    <definedName name="book1" hidden="1">{#N/A,#N/A,FALSE,"UNIT";#N/A,#N/A,FALSE,"UNIT";#N/A,#N/A,FALSE,"계정"}</definedName>
    <definedName name="BOR" localSheetId="3">#REF!</definedName>
    <definedName name="BOR" localSheetId="5">#REF!</definedName>
    <definedName name="BOR" localSheetId="0">#REF!</definedName>
    <definedName name="BOR" localSheetId="16">#REF!</definedName>
    <definedName name="BOR" localSheetId="7">#REF!</definedName>
    <definedName name="BOR">#REF!</definedName>
    <definedName name="borr" localSheetId="3">#REF!</definedName>
    <definedName name="borr" localSheetId="5">#REF!</definedName>
    <definedName name="borr" localSheetId="0">#REF!</definedName>
    <definedName name="borr" localSheetId="16">#REF!</definedName>
    <definedName name="borr" localSheetId="6">#REF!</definedName>
    <definedName name="borr" localSheetId="7">#REF!</definedName>
    <definedName name="borr">#REF!</definedName>
    <definedName name="BP" localSheetId="3">#REF!</definedName>
    <definedName name="BP" localSheetId="5">#REF!</definedName>
    <definedName name="BP" localSheetId="0">#REF!</definedName>
    <definedName name="BP" localSheetId="16">#REF!</definedName>
    <definedName name="BP" localSheetId="6">#REF!</definedName>
    <definedName name="BP" localSheetId="7">#REF!</definedName>
    <definedName name="BP">#REF!</definedName>
    <definedName name="BR" localSheetId="4">#REF!</definedName>
    <definedName name="BR" localSheetId="6">#REF!</definedName>
    <definedName name="BR" localSheetId="7">#REF!</definedName>
    <definedName name="BR">#REF!</definedName>
    <definedName name="BS" localSheetId="6">#REF!</definedName>
    <definedName name="BS" localSheetId="7">#REF!</definedName>
    <definedName name="BS">#REF!</definedName>
    <definedName name="bscheck" localSheetId="6">#REF!</definedName>
    <definedName name="bscheck">#REF!</definedName>
    <definedName name="bsNote" localSheetId="0">#N/A</definedName>
    <definedName name="bsNote">#N/A</definedName>
    <definedName name="BS계정" localSheetId="3">#REF!</definedName>
    <definedName name="BS계정" localSheetId="5">#REF!</definedName>
    <definedName name="BS계정" localSheetId="0">#REF!</definedName>
    <definedName name="BS계정" localSheetId="16">#REF!</definedName>
    <definedName name="BS계정" localSheetId="6">#REF!</definedName>
    <definedName name="BS계정" localSheetId="7">#REF!</definedName>
    <definedName name="BS계정">#REF!</definedName>
    <definedName name="BS추정" localSheetId="8" hidden="1">{"'보고양식'!$A$58:$K$111"}</definedName>
    <definedName name="BS추정" localSheetId="9" hidden="1">{"'보고양식'!$A$58:$K$111"}</definedName>
    <definedName name="BS추정" localSheetId="10" hidden="1">{"'보고양식'!$A$58:$K$111"}</definedName>
    <definedName name="BS추정" localSheetId="11" hidden="1">{"'보고양식'!$A$58:$K$111"}</definedName>
    <definedName name="BS추정" localSheetId="3" hidden="1">{"'보고양식'!$A$58:$K$111"}</definedName>
    <definedName name="BS추정" localSheetId="5" hidden="1">{"'보고양식'!$A$58:$K$111"}</definedName>
    <definedName name="BS추정" localSheetId="4" hidden="1">{"'보고양식'!$A$58:$K$111"}</definedName>
    <definedName name="BS추정" localSheetId="0" hidden="1">{"'보고양식'!$A$58:$K$111"}</definedName>
    <definedName name="BS추정" localSheetId="16" hidden="1">{"'보고양식'!$A$58:$K$111"}</definedName>
    <definedName name="BS추정" localSheetId="6" hidden="1">{"'보고양식'!$A$58:$K$111"}</definedName>
    <definedName name="BS추정" localSheetId="7" hidden="1">{"'보고양식'!$A$58:$K$111"}</definedName>
    <definedName name="BS추정" hidden="1">{"'보고양식'!$A$58:$K$111"}</definedName>
    <definedName name="btnClose" localSheetId="0">#N/A</definedName>
    <definedName name="btnClose">#N/A</definedName>
    <definedName name="btnFootNoting" localSheetId="0">#N/A</definedName>
    <definedName name="btnFootNoting">#N/A</definedName>
    <definedName name="btnNext" localSheetId="0">#N/A</definedName>
    <definedName name="btnNext">#N/A</definedName>
    <definedName name="btnOK" localSheetId="0">#N/A</definedName>
    <definedName name="btnOK">#N/A</definedName>
    <definedName name="btnPrevious" localSheetId="0">#N/A</definedName>
    <definedName name="btnPrevious">#N/A</definedName>
    <definedName name="btnReturn" localSheetId="0">#N/A</definedName>
    <definedName name="btnReturn">#N/A</definedName>
    <definedName name="Budget">#REF!</definedName>
    <definedName name="C_">#N/A</definedName>
    <definedName name="CAE해석" localSheetId="8" hidden="1">{#N/A,#N/A,FALSE,"단축1";#N/A,#N/A,FALSE,"단축2";#N/A,#N/A,FALSE,"단축3";#N/A,#N/A,FALSE,"장축";#N/A,#N/A,FALSE,"4WD"}</definedName>
    <definedName name="CAE해석" localSheetId="10" hidden="1">{#N/A,#N/A,FALSE,"단축1";#N/A,#N/A,FALSE,"단축2";#N/A,#N/A,FALSE,"단축3";#N/A,#N/A,FALSE,"장축";#N/A,#N/A,FALSE,"4WD"}</definedName>
    <definedName name="CAE해석" localSheetId="11" hidden="1">{#N/A,#N/A,FALSE,"단축1";#N/A,#N/A,FALSE,"단축2";#N/A,#N/A,FALSE,"단축3";#N/A,#N/A,FALSE,"장축";#N/A,#N/A,FALSE,"4WD"}</definedName>
    <definedName name="CAE해석" localSheetId="3" hidden="1">{#N/A,#N/A,FALSE,"단축1";#N/A,#N/A,FALSE,"단축2";#N/A,#N/A,FALSE,"단축3";#N/A,#N/A,FALSE,"장축";#N/A,#N/A,FALSE,"4WD"}</definedName>
    <definedName name="CAE해석" localSheetId="5" hidden="1">{#N/A,#N/A,FALSE,"단축1";#N/A,#N/A,FALSE,"단축2";#N/A,#N/A,FALSE,"단축3";#N/A,#N/A,FALSE,"장축";#N/A,#N/A,FALSE,"4WD"}</definedName>
    <definedName name="CAE해석" localSheetId="4" hidden="1">{#N/A,#N/A,FALSE,"단축1";#N/A,#N/A,FALSE,"단축2";#N/A,#N/A,FALSE,"단축3";#N/A,#N/A,FALSE,"장축";#N/A,#N/A,FALSE,"4WD"}</definedName>
    <definedName name="CAE해석" localSheetId="0" hidden="1">{#N/A,#N/A,FALSE,"단축1";#N/A,#N/A,FALSE,"단축2";#N/A,#N/A,FALSE,"단축3";#N/A,#N/A,FALSE,"장축";#N/A,#N/A,FALSE,"4WD"}</definedName>
    <definedName name="CAE해석" localSheetId="16" hidden="1">{#N/A,#N/A,FALSE,"단축1";#N/A,#N/A,FALSE,"단축2";#N/A,#N/A,FALSE,"단축3";#N/A,#N/A,FALSE,"장축";#N/A,#N/A,FALSE,"4WD"}</definedName>
    <definedName name="CAE해석" localSheetId="6" hidden="1">{#N/A,#N/A,FALSE,"단축1";#N/A,#N/A,FALSE,"단축2";#N/A,#N/A,FALSE,"단축3";#N/A,#N/A,FALSE,"장축";#N/A,#N/A,FALSE,"4WD"}</definedName>
    <definedName name="CAE해석" localSheetId="7" hidden="1">{#N/A,#N/A,FALSE,"단축1";#N/A,#N/A,FALSE,"단축2";#N/A,#N/A,FALSE,"단축3";#N/A,#N/A,FALSE,"장축";#N/A,#N/A,FALSE,"4WD"}</definedName>
    <definedName name="CAE해석" hidden="1">{#N/A,#N/A,FALSE,"단축1";#N/A,#N/A,FALSE,"단축2";#N/A,#N/A,FALSE,"단축3";#N/A,#N/A,FALSE,"장축";#N/A,#N/A,FALSE,"4WD"}</definedName>
    <definedName name="CalcAgencyPrice" localSheetId="3">#REF!</definedName>
    <definedName name="CalcAgencyPrice" localSheetId="0">#REF!</definedName>
    <definedName name="CalcAgencyPrice" localSheetId="16">#REF!</definedName>
    <definedName name="CalcAgencyPrice">#REF!</definedName>
    <definedName name="calendarDays" localSheetId="3">#REF!,#REF!,#REF!,#REF!,#REF!,#REF!,#REF!,#REF!,#REF!,#REF!,#REF!,#REF!,#REF!,#REF!,#REF!,#REF!,#REF!,#REF!,#REF!,#REF!,#REF!,#REF!,#REF!,#REF!,#REF!,#REF!,#REF!,#REF!,#REF!,#REF!,#REF!,#REF!,#REF!,#REF!,#REF!,#REF!,#REF!</definedName>
    <definedName name="calendarDays" localSheetId="5">#REF!,#REF!,#REF!,#REF!,#REF!,#REF!,#REF!,#REF!,#REF!,#REF!,#REF!,#REF!,#REF!,#REF!,#REF!,#REF!,#REF!,#REF!,#REF!,#REF!,#REF!,#REF!,#REF!,#REF!,#REF!,#REF!,#REF!,#REF!,#REF!,#REF!,#REF!,#REF!,#REF!,#REF!,#REF!,#REF!,#REF!</definedName>
    <definedName name="calendarDays" localSheetId="0">#REF!,#REF!,#REF!,#REF!,#REF!,#REF!,#REF!,#REF!,#REF!,#REF!,#REF!,#REF!,#REF!,#REF!,#REF!,#REF!,#REF!,#REF!,#REF!,#REF!,#REF!,#REF!,#REF!,#REF!,#REF!,#REF!,#REF!,#REF!,#REF!,#REF!,#REF!,#REF!,#REF!,#REF!,#REF!,#REF!,#REF!</definedName>
    <definedName name="calendarDays" localSheetId="16">#REF!,#REF!,#REF!,#REF!,#REF!,#REF!,#REF!,#REF!,#REF!,#REF!,#REF!,#REF!,#REF!,#REF!,#REF!,#REF!,#REF!,#REF!,#REF!,#REF!,#REF!,#REF!,#REF!,#REF!,#REF!,#REF!,#REF!,#REF!,#REF!,#REF!,#REF!,#REF!,#REF!,#REF!,#REF!,#REF!,#REF!</definedName>
    <definedName name="calendarDays" localSheetId="6">#REF!,#REF!,#REF!,#REF!,#REF!,#REF!,#REF!,#REF!,#REF!,#REF!,#REF!,#REF!,#REF!,#REF!,#REF!,#REF!,#REF!,#REF!,#REF!,#REF!,#REF!,#REF!,#REF!,#REF!,#REF!,#REF!,#REF!,#REF!,#REF!,#REF!,#REF!,#REF!,#REF!,#REF!,#REF!,#REF!,#REF!</definedName>
    <definedName name="calendarDays" localSheetId="7">#REF!,#REF!,#REF!,#REF!,#REF!,#REF!,#REF!,#REF!,#REF!,#REF!,#REF!,#REF!,#REF!,#REF!,#REF!,#REF!,#REF!,#REF!,#REF!,#REF!,#REF!,#REF!,#REF!,#REF!,#REF!,#REF!,#REF!,#REF!,#REF!,#REF!,#REF!,#REF!,#REF!,#REF!,#REF!,#REF!,#REF!</definedName>
    <definedName name="calendarDays">#REF!,#REF!,#REF!,#REF!,#REF!,#REF!,#REF!,#REF!,#REF!,#REF!,#REF!,#REF!,#REF!,#REF!,#REF!,#REF!,#REF!,#REF!,#REF!,#REF!,#REF!,#REF!,#REF!,#REF!,#REF!,#REF!,#REF!,#REF!,#REF!,#REF!,#REF!,#REF!,#REF!,#REF!,#REF!,#REF!,#REF!</definedName>
    <definedName name="Call" localSheetId="3">#REF!</definedName>
    <definedName name="Call" localSheetId="5">#REF!</definedName>
    <definedName name="Call" localSheetId="0">#REF!</definedName>
    <definedName name="Call" localSheetId="16">#REF!</definedName>
    <definedName name="Call" localSheetId="6">#REF!</definedName>
    <definedName name="Call" localSheetId="7">#REF!</definedName>
    <definedName name="Call">#REF!</definedName>
    <definedName name="CANADA" localSheetId="3">#REF!</definedName>
    <definedName name="CANADA" localSheetId="5">#REF!</definedName>
    <definedName name="CANADA" localSheetId="0">#REF!</definedName>
    <definedName name="CANADA" localSheetId="16">#REF!</definedName>
    <definedName name="CANADA" localSheetId="6">#REF!</definedName>
    <definedName name="CANADA" localSheetId="7">#REF!</definedName>
    <definedName name="CANADA">#REF!</definedName>
    <definedName name="candi" localSheetId="3">#REF!</definedName>
    <definedName name="candi" localSheetId="5">#REF!</definedName>
    <definedName name="candi" localSheetId="0">#REF!</definedName>
    <definedName name="candi" localSheetId="16">#REF!</definedName>
    <definedName name="candi" localSheetId="6">#REF!</definedName>
    <definedName name="candi" localSheetId="7">#REF!</definedName>
    <definedName name="candi">#REF!</definedName>
    <definedName name="CAPA" localSheetId="8" hidden="1">{#N/A,#N/A,FALSE,"인원";#N/A,#N/A,FALSE,"비용2";#N/A,#N/A,FALSE,"비용1";#N/A,#N/A,FALSE,"비용";#N/A,#N/A,FALSE,"보증2";#N/A,#N/A,FALSE,"보증1";#N/A,#N/A,FALSE,"보증";#N/A,#N/A,FALSE,"손익1";#N/A,#N/A,FALSE,"손익";#N/A,#N/A,FALSE,"부서별매출";#N/A,#N/A,FALSE,"매출"}</definedName>
    <definedName name="CAPA" localSheetId="10" hidden="1">{#N/A,#N/A,FALSE,"인원";#N/A,#N/A,FALSE,"비용2";#N/A,#N/A,FALSE,"비용1";#N/A,#N/A,FALSE,"비용";#N/A,#N/A,FALSE,"보증2";#N/A,#N/A,FALSE,"보증1";#N/A,#N/A,FALSE,"보증";#N/A,#N/A,FALSE,"손익1";#N/A,#N/A,FALSE,"손익";#N/A,#N/A,FALSE,"부서별매출";#N/A,#N/A,FALSE,"매출"}</definedName>
    <definedName name="CAPA" localSheetId="11" hidden="1">{#N/A,#N/A,FALSE,"인원";#N/A,#N/A,FALSE,"비용2";#N/A,#N/A,FALSE,"비용1";#N/A,#N/A,FALSE,"비용";#N/A,#N/A,FALSE,"보증2";#N/A,#N/A,FALSE,"보증1";#N/A,#N/A,FALSE,"보증";#N/A,#N/A,FALSE,"손익1";#N/A,#N/A,FALSE,"손익";#N/A,#N/A,FALSE,"부서별매출";#N/A,#N/A,FALSE,"매출"}</definedName>
    <definedName name="CAPA" localSheetId="3" hidden="1">{#N/A,#N/A,FALSE,"인원";#N/A,#N/A,FALSE,"비용2";#N/A,#N/A,FALSE,"비용1";#N/A,#N/A,FALSE,"비용";#N/A,#N/A,FALSE,"보증2";#N/A,#N/A,FALSE,"보증1";#N/A,#N/A,FALSE,"보증";#N/A,#N/A,FALSE,"손익1";#N/A,#N/A,FALSE,"손익";#N/A,#N/A,FALSE,"부서별매출";#N/A,#N/A,FALSE,"매출"}</definedName>
    <definedName name="CAPA" localSheetId="5" hidden="1">{#N/A,#N/A,FALSE,"인원";#N/A,#N/A,FALSE,"비용2";#N/A,#N/A,FALSE,"비용1";#N/A,#N/A,FALSE,"비용";#N/A,#N/A,FALSE,"보증2";#N/A,#N/A,FALSE,"보증1";#N/A,#N/A,FALSE,"보증";#N/A,#N/A,FALSE,"손익1";#N/A,#N/A,FALSE,"손익";#N/A,#N/A,FALSE,"부서별매출";#N/A,#N/A,FALSE,"매출"}</definedName>
    <definedName name="CAPA" localSheetId="4" hidden="1">{#N/A,#N/A,FALSE,"인원";#N/A,#N/A,FALSE,"비용2";#N/A,#N/A,FALSE,"비용1";#N/A,#N/A,FALSE,"비용";#N/A,#N/A,FALSE,"보증2";#N/A,#N/A,FALSE,"보증1";#N/A,#N/A,FALSE,"보증";#N/A,#N/A,FALSE,"손익1";#N/A,#N/A,FALSE,"손익";#N/A,#N/A,FALSE,"부서별매출";#N/A,#N/A,FALSE,"매출"}</definedName>
    <definedName name="CAPA" localSheetId="0" hidden="1">{#N/A,#N/A,FALSE,"인원";#N/A,#N/A,FALSE,"비용2";#N/A,#N/A,FALSE,"비용1";#N/A,#N/A,FALSE,"비용";#N/A,#N/A,FALSE,"보증2";#N/A,#N/A,FALSE,"보증1";#N/A,#N/A,FALSE,"보증";#N/A,#N/A,FALSE,"손익1";#N/A,#N/A,FALSE,"손익";#N/A,#N/A,FALSE,"부서별매출";#N/A,#N/A,FALSE,"매출"}</definedName>
    <definedName name="CAPA" localSheetId="16" hidden="1">{#N/A,#N/A,FALSE,"인원";#N/A,#N/A,FALSE,"비용2";#N/A,#N/A,FALSE,"비용1";#N/A,#N/A,FALSE,"비용";#N/A,#N/A,FALSE,"보증2";#N/A,#N/A,FALSE,"보증1";#N/A,#N/A,FALSE,"보증";#N/A,#N/A,FALSE,"손익1";#N/A,#N/A,FALSE,"손익";#N/A,#N/A,FALSE,"부서별매출";#N/A,#N/A,FALSE,"매출"}</definedName>
    <definedName name="CAPA" localSheetId="6" hidden="1">{#N/A,#N/A,FALSE,"인원";#N/A,#N/A,FALSE,"비용2";#N/A,#N/A,FALSE,"비용1";#N/A,#N/A,FALSE,"비용";#N/A,#N/A,FALSE,"보증2";#N/A,#N/A,FALSE,"보증1";#N/A,#N/A,FALSE,"보증";#N/A,#N/A,FALSE,"손익1";#N/A,#N/A,FALSE,"손익";#N/A,#N/A,FALSE,"부서별매출";#N/A,#N/A,FALSE,"매출"}</definedName>
    <definedName name="CAPA" localSheetId="7" hidden="1">{#N/A,#N/A,FALSE,"인원";#N/A,#N/A,FALSE,"비용2";#N/A,#N/A,FALSE,"비용1";#N/A,#N/A,FALSE,"비용";#N/A,#N/A,FALSE,"보증2";#N/A,#N/A,FALSE,"보증1";#N/A,#N/A,FALSE,"보증";#N/A,#N/A,FALSE,"손익1";#N/A,#N/A,FALSE,"손익";#N/A,#N/A,FALSE,"부서별매출";#N/A,#N/A,FALSE,"매출"}</definedName>
    <definedName name="CAPA" hidden="1">{#N/A,#N/A,FALSE,"인원";#N/A,#N/A,FALSE,"비용2";#N/A,#N/A,FALSE,"비용1";#N/A,#N/A,FALSE,"비용";#N/A,#N/A,FALSE,"보증2";#N/A,#N/A,FALSE,"보증1";#N/A,#N/A,FALSE,"보증";#N/A,#N/A,FALSE,"손익1";#N/A,#N/A,FALSE,"손익";#N/A,#N/A,FALSE,"부서별매출";#N/A,#N/A,FALSE,"매출"}</definedName>
    <definedName name="cash" localSheetId="0">#N/A</definedName>
    <definedName name="cash">#N/A</definedName>
    <definedName name="CashFlow_Button1_Click" localSheetId="0">#N/A</definedName>
    <definedName name="CashFlow_Button1_Click">#N/A</definedName>
    <definedName name="cashIndex" localSheetId="0">#N/A</definedName>
    <definedName name="cashIndex">#N/A</definedName>
    <definedName name="CC" localSheetId="0">#N/A</definedName>
    <definedName name="CC">#N/A</definedName>
    <definedName name="CCF_TEMP07_SHB_B01" localSheetId="3">#REF!</definedName>
    <definedName name="CCF_TEMP07_SHB_B01" localSheetId="5">#REF!</definedName>
    <definedName name="CCF_TEMP07_SHB_B01" localSheetId="0">#REF!</definedName>
    <definedName name="CCF_TEMP07_SHB_B01" localSheetId="16">#REF!</definedName>
    <definedName name="CCF_TEMP07_SHB_B01" localSheetId="7">#REF!</definedName>
    <definedName name="CCF_TEMP07_SHB_B01">#REF!</definedName>
    <definedName name="cd" localSheetId="3">{0;0;0;0;1;#N/A;0;0;0.3;0.3;2;FALSE;FALSE;FALSE;FALSE;FALSE;#N/A;1;96;#N/A;#N/A;"";""}</definedName>
    <definedName name="cd" localSheetId="5">{0;0;0;0;1;#N/A;0;0;0.3;0.3;2;FALSE;FALSE;FALSE;FALSE;FALSE;#N/A;1;96;#N/A;#N/A;"";""}</definedName>
    <definedName name="cd" localSheetId="4">{0;0;0;0;1;#N/A;0;0;0.3;0.3;2;FALSE;FALSE;FALSE;FALSE;FALSE;#N/A;1;96;#N/A;#N/A;"";""}</definedName>
    <definedName name="cd" localSheetId="0">{0;0;0;0;1;#N/A;0;0;0.3;0.3;2;FALSE;FALSE;FALSE;FALSE;FALSE;#N/A;1;96;#N/A;#N/A;"";""}</definedName>
    <definedName name="cd" localSheetId="16">{0;0;0;0;1;#N/A;0;0;0.3;0.3;2;FALSE;FALSE;FALSE;FALSE;FALSE;#N/A;1;96;#N/A;#N/A;"";""}</definedName>
    <definedName name="cd" localSheetId="6">{0;0;0;0;1;#N/A;0;0;0.3;0.3;2;FALSE;FALSE;FALSE;FALSE;FALSE;#N/A;1;96;#N/A;#N/A;"";""}</definedName>
    <definedName name="cd" localSheetId="7">{0;0;0;0;1;#N/A;0;0;0.3;0.3;2;FALSE;FALSE;FALSE;FALSE;FALSE;#N/A;1;96;#N/A;#N/A;"";""}</definedName>
    <definedName name="cd">{0;0;0;0;1;#N/A;0;0;0.3;0.3;2;FALSE;FALSE;FALSE;FALSE;FALSE;#N/A;1;96;#N/A;#N/A;"";""}</definedName>
    <definedName name="cdate" localSheetId="3">#REF!</definedName>
    <definedName name="cdate" localSheetId="5">#REF!</definedName>
    <definedName name="cdate" localSheetId="0">#REF!</definedName>
    <definedName name="cdate" localSheetId="16">#REF!</definedName>
    <definedName name="cDate" localSheetId="7">#REF!</definedName>
    <definedName name="cdate">#REF!</definedName>
    <definedName name="CD표지RP잔" localSheetId="3">#REF!</definedName>
    <definedName name="CD표지RP잔" localSheetId="5">#REF!</definedName>
    <definedName name="CD표지RP잔" localSheetId="0">#REF!</definedName>
    <definedName name="CD표지RP잔" localSheetId="16">#REF!</definedName>
    <definedName name="CD표지RP잔" localSheetId="6">#REF!</definedName>
    <definedName name="CD표지RP잔" localSheetId="7">#REF!</definedName>
    <definedName name="CD표지RP잔">#REF!</definedName>
    <definedName name="CD표지RP평잔" localSheetId="6">#REF!</definedName>
    <definedName name="CD표지RP평잔">#REF!</definedName>
    <definedName name="cellsRightOfDay" localSheetId="3">#REF!,#REF!,#REF!,#REF!,#REF!,#REF!,#REF!,#REF!,#REF!,#REF!,#REF!,#REF!,#REF!,#REF!,#REF!,#REF!,#REF!,#REF!,#REF!,#REF!,#REF!,#REF!,#REF!,#REF!,#REF!,#REF!,#REF!,#REF!,#REF!,#REF!,#REF!,#REF!,#REF!,#REF!,#REF!,#REF!,#REF!</definedName>
    <definedName name="cellsRightOfDay" localSheetId="5">#REF!,#REF!,#REF!,#REF!,#REF!,#REF!,#REF!,#REF!,#REF!,#REF!,#REF!,#REF!,#REF!,#REF!,#REF!,#REF!,#REF!,#REF!,#REF!,#REF!,#REF!,#REF!,#REF!,#REF!,#REF!,#REF!,#REF!,#REF!,#REF!,#REF!,#REF!,#REF!,#REF!,#REF!,#REF!,#REF!,#REF!</definedName>
    <definedName name="cellsRightOfDay" localSheetId="0">#REF!,#REF!,#REF!,#REF!,#REF!,#REF!,#REF!,#REF!,#REF!,#REF!,#REF!,#REF!,#REF!,#REF!,#REF!,#REF!,#REF!,#REF!,#REF!,#REF!,#REF!,#REF!,#REF!,#REF!,#REF!,#REF!,#REF!,#REF!,#REF!,#REF!,#REF!,#REF!,#REF!,#REF!,#REF!,#REF!,#REF!</definedName>
    <definedName name="cellsRightOfDay" localSheetId="16">#REF!,#REF!,#REF!,#REF!,#REF!,#REF!,#REF!,#REF!,#REF!,#REF!,#REF!,#REF!,#REF!,#REF!,#REF!,#REF!,#REF!,#REF!,#REF!,#REF!,#REF!,#REF!,#REF!,#REF!,#REF!,#REF!,#REF!,#REF!,#REF!,#REF!,#REF!,#REF!,#REF!,#REF!,#REF!,#REF!,#REF!</definedName>
    <definedName name="cellsRightOfDay" localSheetId="6">#REF!,#REF!,#REF!,#REF!,#REF!,#REF!,#REF!,#REF!,#REF!,#REF!,#REF!,#REF!,#REF!,#REF!,#REF!,#REF!,#REF!,#REF!,#REF!,#REF!,#REF!,#REF!,#REF!,#REF!,#REF!,#REF!,#REF!,#REF!,#REF!,#REF!,#REF!,#REF!,#REF!,#REF!,#REF!,#REF!,#REF!</definedName>
    <definedName name="cellsRightOfDay" localSheetId="7">#REF!,#REF!,#REF!,#REF!,#REF!,#REF!,#REF!,#REF!,#REF!,#REF!,#REF!,#REF!,#REF!,#REF!,#REF!,#REF!,#REF!,#REF!,#REF!,#REF!,#REF!,#REF!,#REF!,#REF!,#REF!,#REF!,#REF!,#REF!,#REF!,#REF!,#REF!,#REF!,#REF!,#REF!,#REF!,#REF!,#REF!</definedName>
    <definedName name="cellsRightOfDay">#REF!,#REF!,#REF!,#REF!,#REF!,#REF!,#REF!,#REF!,#REF!,#REF!,#REF!,#REF!,#REF!,#REF!,#REF!,#REF!,#REF!,#REF!,#REF!,#REF!,#REF!,#REF!,#REF!,#REF!,#REF!,#REF!,#REF!,#REF!,#REF!,#REF!,#REF!,#REF!,#REF!,#REF!,#REF!,#REF!,#REF!</definedName>
    <definedName name="CFall" localSheetId="3">#REF!</definedName>
    <definedName name="CFall" localSheetId="5">#REF!</definedName>
    <definedName name="CFall" localSheetId="0">#REF!</definedName>
    <definedName name="CFall" localSheetId="16">#REF!</definedName>
    <definedName name="CFall" localSheetId="6">#REF!</definedName>
    <definedName name="CFall" localSheetId="7">#REF!</definedName>
    <definedName name="CFall">#REF!</definedName>
    <definedName name="CFRATE" localSheetId="3">#REF!</definedName>
    <definedName name="CFRATE" localSheetId="5">#REF!</definedName>
    <definedName name="CFRATE" localSheetId="4">#REF!</definedName>
    <definedName name="CFRATE" localSheetId="0">#REF!</definedName>
    <definedName name="CFRATE" localSheetId="16">#REF!</definedName>
    <definedName name="CFRATE" localSheetId="6">#REF!</definedName>
    <definedName name="CFRATE" localSheetId="7">#REF!</definedName>
    <definedName name="CFRATE">#REF!</definedName>
    <definedName name="ci" localSheetId="8" hidden="1">{#N/A,#N/A,FALSE,"단축1";#N/A,#N/A,FALSE,"단축2";#N/A,#N/A,FALSE,"단축3";#N/A,#N/A,FALSE,"장축";#N/A,#N/A,FALSE,"4WD"}</definedName>
    <definedName name="ci" localSheetId="10" hidden="1">{#N/A,#N/A,FALSE,"단축1";#N/A,#N/A,FALSE,"단축2";#N/A,#N/A,FALSE,"단축3";#N/A,#N/A,FALSE,"장축";#N/A,#N/A,FALSE,"4WD"}</definedName>
    <definedName name="ci" localSheetId="11" hidden="1">{#N/A,#N/A,FALSE,"단축1";#N/A,#N/A,FALSE,"단축2";#N/A,#N/A,FALSE,"단축3";#N/A,#N/A,FALSE,"장축";#N/A,#N/A,FALSE,"4WD"}</definedName>
    <definedName name="ci" localSheetId="3" hidden="1">{#N/A,#N/A,FALSE,"단축1";#N/A,#N/A,FALSE,"단축2";#N/A,#N/A,FALSE,"단축3";#N/A,#N/A,FALSE,"장축";#N/A,#N/A,FALSE,"4WD"}</definedName>
    <definedName name="ci" localSheetId="5" hidden="1">{#N/A,#N/A,FALSE,"단축1";#N/A,#N/A,FALSE,"단축2";#N/A,#N/A,FALSE,"단축3";#N/A,#N/A,FALSE,"장축";#N/A,#N/A,FALSE,"4WD"}</definedName>
    <definedName name="ci" localSheetId="4" hidden="1">{#N/A,#N/A,FALSE,"단축1";#N/A,#N/A,FALSE,"단축2";#N/A,#N/A,FALSE,"단축3";#N/A,#N/A,FALSE,"장축";#N/A,#N/A,FALSE,"4WD"}</definedName>
    <definedName name="ci" localSheetId="0" hidden="1">{#N/A,#N/A,FALSE,"단축1";#N/A,#N/A,FALSE,"단축2";#N/A,#N/A,FALSE,"단축3";#N/A,#N/A,FALSE,"장축";#N/A,#N/A,FALSE,"4WD"}</definedName>
    <definedName name="ci" localSheetId="16" hidden="1">{#N/A,#N/A,FALSE,"단축1";#N/A,#N/A,FALSE,"단축2";#N/A,#N/A,FALSE,"단축3";#N/A,#N/A,FALSE,"장축";#N/A,#N/A,FALSE,"4WD"}</definedName>
    <definedName name="ci" localSheetId="6" hidden="1">{#N/A,#N/A,FALSE,"단축1";#N/A,#N/A,FALSE,"단축2";#N/A,#N/A,FALSE,"단축3";#N/A,#N/A,FALSE,"장축";#N/A,#N/A,FALSE,"4WD"}</definedName>
    <definedName name="ci" localSheetId="7" hidden="1">{#N/A,#N/A,FALSE,"단축1";#N/A,#N/A,FALSE,"단축2";#N/A,#N/A,FALSE,"단축3";#N/A,#N/A,FALSE,"장축";#N/A,#N/A,FALSE,"4WD"}</definedName>
    <definedName name="ci" hidden="1">{#N/A,#N/A,FALSE,"단축1";#N/A,#N/A,FALSE,"단축2";#N/A,#N/A,FALSE,"단축3";#N/A,#N/A,FALSE,"장축";#N/A,#N/A,FALSE,"4WD"}</definedName>
    <definedName name="CIQWBGuid" localSheetId="3">"c348cb43-a999-47da-8ad0-49bd5878e8dc"</definedName>
    <definedName name="CIQWBGuid" localSheetId="5" hidden="1">"d2e31efc-d889-4fd8-aeca-b1e96d9d76a4"</definedName>
    <definedName name="CIQWBGuid" localSheetId="4">"c348cb43-a999-47da-8ad0-49bd5878e8dc"</definedName>
    <definedName name="CIQWBGuid" localSheetId="0" hidden="1">"d2e31efc-d889-4fd8-aeca-b1e96d9d76a4"</definedName>
    <definedName name="CIQWBGuid" localSheetId="16" hidden="1">"d2e31efc-d889-4fd8-aeca-b1e96d9d76a4"</definedName>
    <definedName name="CIQWBGuid" localSheetId="6">"c348cb43-a999-47da-8ad0-49bd5878e8dc"</definedName>
    <definedName name="CIQWBGuid" localSheetId="7" hidden="1">"IBK 2019-3 Program_Datadisk_190814_4차_합본_고객번호변동 반영.xlsx"</definedName>
    <definedName name="CIQWBGuid">"c348cb43-a999-47da-8ad0-49bd5878e8dc"</definedName>
    <definedName name="CIQWBInfo" hidden="1">"{ ""CIQVersion"":""9.49.2423.4439"" }"</definedName>
    <definedName name="closing일" localSheetId="3">#REF!</definedName>
    <definedName name="closing일" localSheetId="5">#REF!</definedName>
    <definedName name="closing일" localSheetId="0">#REF!</definedName>
    <definedName name="closing일" localSheetId="16">#REF!</definedName>
    <definedName name="closing일" localSheetId="7">#REF!</definedName>
    <definedName name="closing일">#REF!</definedName>
    <definedName name="COBS_HIS" localSheetId="3">#REF!</definedName>
    <definedName name="COBS_HIS" localSheetId="5">#REF!</definedName>
    <definedName name="COBS_HIS" localSheetId="0">#REF!</definedName>
    <definedName name="COBS_HIS" localSheetId="16">#REF!</definedName>
    <definedName name="COBS_HIS" localSheetId="6">#REF!</definedName>
    <definedName name="COBS_HIS" localSheetId="7">#REF!</definedName>
    <definedName name="COBS_HIS">#REF!</definedName>
    <definedName name="Ｃｏｄｅ" localSheetId="3">#REF!</definedName>
    <definedName name="Ｃｏｄｅ" localSheetId="5">#REF!</definedName>
    <definedName name="Ｃｏｄｅ" localSheetId="0">#REF!</definedName>
    <definedName name="Ｃｏｄｅ" localSheetId="16">#REF!</definedName>
    <definedName name="Ｃｏｄｅ" localSheetId="6">#REF!</definedName>
    <definedName name="Ｃｏｄｅ" localSheetId="7">#REF!</definedName>
    <definedName name="Ｃｏｄｅ">#REF!</definedName>
    <definedName name="COL" localSheetId="4">#REF!</definedName>
    <definedName name="COL" localSheetId="6">#REF!</definedName>
    <definedName name="COL" localSheetId="7">#REF!</definedName>
    <definedName name="COL">#REF!</definedName>
    <definedName name="COLL" localSheetId="4">#REF!</definedName>
    <definedName name="COLL" localSheetId="6">#REF!</definedName>
    <definedName name="COLL" localSheetId="7">#REF!</definedName>
    <definedName name="COLL">#REF!</definedName>
    <definedName name="coll1" localSheetId="6">#REF!</definedName>
    <definedName name="coll1" localSheetId="7">#REF!</definedName>
    <definedName name="coll1">#REF!</definedName>
    <definedName name="Collect_card_gender" localSheetId="6">#REF!</definedName>
    <definedName name="Collect_card_gender" localSheetId="7">#REF!</definedName>
    <definedName name="Collect_card_gender">#REF!</definedName>
    <definedName name="ColorNames" localSheetId="6">#REF!</definedName>
    <definedName name="ColorNames" localSheetId="7">#REF!</definedName>
    <definedName name="ColorNames">#REF!</definedName>
    <definedName name="Commission" localSheetId="6">#REF!</definedName>
    <definedName name="Commission">#REF!</definedName>
    <definedName name="Company" localSheetId="6">#REF!</definedName>
    <definedName name="Company">#REF!</definedName>
    <definedName name="CONFI"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localSheetId="1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localSheetId="11"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localSheetId="3"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localSheetId="5"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localSheetId="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localSheetId="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localSheetId="1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localSheetId="7"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tingency">#REF!</definedName>
    <definedName name="Conventions" localSheetId="3">#REF!</definedName>
    <definedName name="Conventions" localSheetId="0">#REF!</definedName>
    <definedName name="Conventions" localSheetId="16">#REF!</definedName>
    <definedName name="Conventions" localSheetId="6">#REF!</definedName>
    <definedName name="Conventions" localSheetId="7">#REF!</definedName>
    <definedName name="Conventions">#REF!</definedName>
    <definedName name="court" localSheetId="3">#REF!</definedName>
    <definedName name="court" localSheetId="5">#REF!</definedName>
    <definedName name="court" localSheetId="0">#REF!</definedName>
    <definedName name="court" localSheetId="16">#REF!</definedName>
    <definedName name="court" localSheetId="6">#REF!</definedName>
    <definedName name="court" localSheetId="7">#REF!</definedName>
    <definedName name="court">#REF!</definedName>
    <definedName name="cover2" localSheetId="0" hidden="1">#REF!</definedName>
    <definedName name="cover2" localSheetId="6" hidden="1">#REF!</definedName>
    <definedName name="cover2" localSheetId="7" hidden="1">#REF!</definedName>
    <definedName name="cover2" hidden="1">#REF!</definedName>
    <definedName name="CP유효등급" localSheetId="6">#REF!</definedName>
    <definedName name="CP유효등급">#REF!</definedName>
    <definedName name="Credit_collect_age_full" localSheetId="6">#REF!</definedName>
    <definedName name="Credit_collect_age_full" localSheetId="7">#REF!</definedName>
    <definedName name="Credit_collect_age_full">#REF!</definedName>
    <definedName name="CRITE" localSheetId="6">#REF!</definedName>
    <definedName name="CRITE" localSheetId="7">#REF!</definedName>
    <definedName name="CRITE">#REF!</definedName>
    <definedName name="_xlnm.Criteria" localSheetId="6">#REF!</definedName>
    <definedName name="_xlnm.Criteria" localSheetId="7">#REF!</definedName>
    <definedName name="_xlnm.Criteria">#REF!</definedName>
    <definedName name="Criteria_MI" localSheetId="6">#REF!</definedName>
    <definedName name="Criteria_MI">#REF!</definedName>
    <definedName name="CTN" localSheetId="4">#REF!</definedName>
    <definedName name="CTN" localSheetId="6">#REF!</definedName>
    <definedName name="CTN" localSheetId="7">#REF!</definedName>
    <definedName name="CTN">#REF!</definedName>
    <definedName name="CUM_LTV" localSheetId="6">#REF!</definedName>
    <definedName name="CUM_LTV">#REF!</definedName>
    <definedName name="Cur">INDIRECT("Data!$d$2:$D$"&amp;COUNTA(#REF!))</definedName>
    <definedName name="CURRENT" localSheetId="3">#REF!</definedName>
    <definedName name="CURRENT" localSheetId="5">#REF!</definedName>
    <definedName name="CURRENT" localSheetId="0">#REF!</definedName>
    <definedName name="CURRENT" localSheetId="16">#REF!</definedName>
    <definedName name="CURRENT" localSheetId="7">#REF!</definedName>
    <definedName name="CURRENT">#REF!</definedName>
    <definedName name="cvb" hidden="1">{#N/A,#N/A,TRUE,"사업자등록증 (2)"}</definedName>
    <definedName name="CXVZ" localSheetId="8" hidden="1">{#N/A,#N/A,FALSE,"인원";#N/A,#N/A,FALSE,"비용2";#N/A,#N/A,FALSE,"비용1";#N/A,#N/A,FALSE,"비용";#N/A,#N/A,FALSE,"보증2";#N/A,#N/A,FALSE,"보증1";#N/A,#N/A,FALSE,"보증";#N/A,#N/A,FALSE,"손익1";#N/A,#N/A,FALSE,"손익";#N/A,#N/A,FALSE,"부서별매출";#N/A,#N/A,FALSE,"매출"}</definedName>
    <definedName name="CXVZ" localSheetId="10" hidden="1">{#N/A,#N/A,FALSE,"인원";#N/A,#N/A,FALSE,"비용2";#N/A,#N/A,FALSE,"비용1";#N/A,#N/A,FALSE,"비용";#N/A,#N/A,FALSE,"보증2";#N/A,#N/A,FALSE,"보증1";#N/A,#N/A,FALSE,"보증";#N/A,#N/A,FALSE,"손익1";#N/A,#N/A,FALSE,"손익";#N/A,#N/A,FALSE,"부서별매출";#N/A,#N/A,FALSE,"매출"}</definedName>
    <definedName name="CXVZ" localSheetId="11" hidden="1">{#N/A,#N/A,FALSE,"인원";#N/A,#N/A,FALSE,"비용2";#N/A,#N/A,FALSE,"비용1";#N/A,#N/A,FALSE,"비용";#N/A,#N/A,FALSE,"보증2";#N/A,#N/A,FALSE,"보증1";#N/A,#N/A,FALSE,"보증";#N/A,#N/A,FALSE,"손익1";#N/A,#N/A,FALSE,"손익";#N/A,#N/A,FALSE,"부서별매출";#N/A,#N/A,FALSE,"매출"}</definedName>
    <definedName name="CXVZ" localSheetId="3" hidden="1">{#N/A,#N/A,FALSE,"인원";#N/A,#N/A,FALSE,"비용2";#N/A,#N/A,FALSE,"비용1";#N/A,#N/A,FALSE,"비용";#N/A,#N/A,FALSE,"보증2";#N/A,#N/A,FALSE,"보증1";#N/A,#N/A,FALSE,"보증";#N/A,#N/A,FALSE,"손익1";#N/A,#N/A,FALSE,"손익";#N/A,#N/A,FALSE,"부서별매출";#N/A,#N/A,FALSE,"매출"}</definedName>
    <definedName name="CXVZ" localSheetId="5" hidden="1">{#N/A,#N/A,FALSE,"인원";#N/A,#N/A,FALSE,"비용2";#N/A,#N/A,FALSE,"비용1";#N/A,#N/A,FALSE,"비용";#N/A,#N/A,FALSE,"보증2";#N/A,#N/A,FALSE,"보증1";#N/A,#N/A,FALSE,"보증";#N/A,#N/A,FALSE,"손익1";#N/A,#N/A,FALSE,"손익";#N/A,#N/A,FALSE,"부서별매출";#N/A,#N/A,FALSE,"매출"}</definedName>
    <definedName name="CXVZ" localSheetId="4" hidden="1">{#N/A,#N/A,FALSE,"인원";#N/A,#N/A,FALSE,"비용2";#N/A,#N/A,FALSE,"비용1";#N/A,#N/A,FALSE,"비용";#N/A,#N/A,FALSE,"보증2";#N/A,#N/A,FALSE,"보증1";#N/A,#N/A,FALSE,"보증";#N/A,#N/A,FALSE,"손익1";#N/A,#N/A,FALSE,"손익";#N/A,#N/A,FALSE,"부서별매출";#N/A,#N/A,FALSE,"매출"}</definedName>
    <definedName name="CXVZ" localSheetId="0" hidden="1">{#N/A,#N/A,FALSE,"인원";#N/A,#N/A,FALSE,"비용2";#N/A,#N/A,FALSE,"비용1";#N/A,#N/A,FALSE,"비용";#N/A,#N/A,FALSE,"보증2";#N/A,#N/A,FALSE,"보증1";#N/A,#N/A,FALSE,"보증";#N/A,#N/A,FALSE,"손익1";#N/A,#N/A,FALSE,"손익";#N/A,#N/A,FALSE,"부서별매출";#N/A,#N/A,FALSE,"매출"}</definedName>
    <definedName name="CXVZ" localSheetId="16" hidden="1">{#N/A,#N/A,FALSE,"인원";#N/A,#N/A,FALSE,"비용2";#N/A,#N/A,FALSE,"비용1";#N/A,#N/A,FALSE,"비용";#N/A,#N/A,FALSE,"보증2";#N/A,#N/A,FALSE,"보증1";#N/A,#N/A,FALSE,"보증";#N/A,#N/A,FALSE,"손익1";#N/A,#N/A,FALSE,"손익";#N/A,#N/A,FALSE,"부서별매출";#N/A,#N/A,FALSE,"매출"}</definedName>
    <definedName name="CXVZ" localSheetId="6" hidden="1">{#N/A,#N/A,FALSE,"인원";#N/A,#N/A,FALSE,"비용2";#N/A,#N/A,FALSE,"비용1";#N/A,#N/A,FALSE,"비용";#N/A,#N/A,FALSE,"보증2";#N/A,#N/A,FALSE,"보증1";#N/A,#N/A,FALSE,"보증";#N/A,#N/A,FALSE,"손익1";#N/A,#N/A,FALSE,"손익";#N/A,#N/A,FALSE,"부서별매출";#N/A,#N/A,FALSE,"매출"}</definedName>
    <definedName name="CXVZ" localSheetId="7" hidden="1">{#N/A,#N/A,FALSE,"인원";#N/A,#N/A,FALSE,"비용2";#N/A,#N/A,FALSE,"비용1";#N/A,#N/A,FALSE,"비용";#N/A,#N/A,FALSE,"보증2";#N/A,#N/A,FALSE,"보증1";#N/A,#N/A,FALSE,"보증";#N/A,#N/A,FALSE,"손익1";#N/A,#N/A,FALSE,"손익";#N/A,#N/A,FALSE,"부서별매출";#N/A,#N/A,FALSE,"매출"}</definedName>
    <definedName name="CXVZ" hidden="1">{#N/A,#N/A,FALSE,"인원";#N/A,#N/A,FALSE,"비용2";#N/A,#N/A,FALSE,"비용1";#N/A,#N/A,FALSE,"비용";#N/A,#N/A,FALSE,"보증2";#N/A,#N/A,FALSE,"보증1";#N/A,#N/A,FALSE,"보증";#N/A,#N/A,FALSE,"손익1";#N/A,#N/A,FALSE,"손익";#N/A,#N/A,FALSE,"부서별매출";#N/A,#N/A,FALSE,"매출"}</definedName>
    <definedName name="CY_Cash_Div_Dec" localSheetId="3">#REF!</definedName>
    <definedName name="CY_Cash_Div_Dec" localSheetId="5">#REF!</definedName>
    <definedName name="CY_Cash_Div_Dec" localSheetId="0">#REF!</definedName>
    <definedName name="CY_Cash_Div_Dec" localSheetId="16">#REF!</definedName>
    <definedName name="CY_Cash_Div_Dec" localSheetId="7">#REF!</definedName>
    <definedName name="CY_Cash_Div_Dec">#REF!</definedName>
    <definedName name="CY_Depreciation" localSheetId="3">#REF!</definedName>
    <definedName name="CY_Depreciation" localSheetId="5">#REF!</definedName>
    <definedName name="CY_Depreciation" localSheetId="0">#REF!</definedName>
    <definedName name="CY_Depreciation" localSheetId="16">#REF!</definedName>
    <definedName name="CY_Depreciation" localSheetId="6">#REF!</definedName>
    <definedName name="CY_Depreciation" localSheetId="7">#REF!</definedName>
    <definedName name="CY_Depreciation">#REF!</definedName>
    <definedName name="CY_Market_Value_of_Equity" localSheetId="3">#REF!</definedName>
    <definedName name="CY_Market_Value_of_Equity" localSheetId="5">#REF!</definedName>
    <definedName name="CY_Market_Value_of_Equity" localSheetId="0">#REF!</definedName>
    <definedName name="CY_Market_Value_of_Equity" localSheetId="16">#REF!</definedName>
    <definedName name="CY_Market_Value_of_Equity" localSheetId="6">#REF!</definedName>
    <definedName name="CY_Market_Value_of_Equity" localSheetId="7">#REF!</definedName>
    <definedName name="CY_Market_Value_of_Equity">#REF!</definedName>
    <definedName name="CY_Other" localSheetId="6">#REF!</definedName>
    <definedName name="CY_Other" localSheetId="7">#REF!</definedName>
    <definedName name="CY_Other">#REF!</definedName>
    <definedName name="CY_Other_Curr_Assets" localSheetId="6">#REF!</definedName>
    <definedName name="CY_Other_Curr_Assets" localSheetId="7">#REF!</definedName>
    <definedName name="CY_Other_Curr_Assets">#REF!</definedName>
    <definedName name="CY_Other_LT_Assets" localSheetId="6">#REF!</definedName>
    <definedName name="CY_Other_LT_Assets" localSheetId="7">#REF!</definedName>
    <definedName name="CY_Other_LT_Assets">#REF!</definedName>
    <definedName name="CY_Other_LT_Liabilities" localSheetId="6">#REF!</definedName>
    <definedName name="CY_Other_LT_Liabilities" localSheetId="7">#REF!</definedName>
    <definedName name="CY_Other_LT_Liabilities">#REF!</definedName>
    <definedName name="CY_Selling" localSheetId="6">#REF!</definedName>
    <definedName name="CY_Selling" localSheetId="7">#REF!</definedName>
    <definedName name="CY_Selling">#REF!</definedName>
    <definedName name="CY_Tangible_Net_Worth" localSheetId="6">#REF!</definedName>
    <definedName name="CY_Tangible_Net_Worth" localSheetId="7">#REF!</definedName>
    <definedName name="CY_Tangible_Net_Worth">#REF!</definedName>
    <definedName name="CY_Weighted_Average" localSheetId="6">#REF!</definedName>
    <definedName name="CY_Weighted_Average" localSheetId="7">#REF!</definedName>
    <definedName name="CY_Weighted_Average">#REF!</definedName>
    <definedName name="CY_Working_Capital" localSheetId="6">#REF!</definedName>
    <definedName name="CY_Working_Capital" localSheetId="7">#REF!</definedName>
    <definedName name="CY_Working_Capital">#REF!</definedName>
    <definedName name="CZ" localSheetId="6">#REF!</definedName>
    <definedName name="CZ">#REF!</definedName>
    <definedName name="Cㅑ88" localSheetId="6">#REF!</definedName>
    <definedName name="Cㅑ88">#REF!</definedName>
    <definedName name="d" localSheetId="3">{0.1;0;0.382758620689655;0;0;0;0.258620689655172;0;0.258620689655172}</definedName>
    <definedName name="d" localSheetId="5">{0.1;0;0.382758620689655;0;0;0;0.258620689655172;0;0.258620689655172}</definedName>
    <definedName name="d" localSheetId="4">{0.1;0;0.382758620689655;0;0;0;0.258620689655172;0;0.258620689655172}</definedName>
    <definedName name="d" localSheetId="0">{0.1;0;0.382758620689655;0;0;0;0.258620689655172;0;0.258620689655172}</definedName>
    <definedName name="d" localSheetId="16">{0.1;0;0.382758620689655;0;0;0;0.258620689655172;0;0.258620689655172}</definedName>
    <definedName name="d" localSheetId="6">{0.1;0;0.382758620689655;0;0;0;0.258620689655172;0;0.258620689655172}</definedName>
    <definedName name="d" localSheetId="7">{0.1;0;0.382758620689655;0;0;0;0.258620689655172;0;0.258620689655172}</definedName>
    <definedName name="d">{0.1;0;0.382758620689655;0;0;0;0.258620689655172;0;0.258620689655172}</definedName>
    <definedName name="D0">#REF!</definedName>
    <definedName name="dadwqpe" localSheetId="3" hidden="1">#REF!</definedName>
    <definedName name="dadwqpe" localSheetId="0" hidden="1">#REF!</definedName>
    <definedName name="dadwqpe" localSheetId="16" hidden="1">#REF!</definedName>
    <definedName name="dadwqpe" localSheetId="6" hidden="1">#REF!</definedName>
    <definedName name="dadwqpe" hidden="1">#REF!</definedName>
    <definedName name="dafd" localSheetId="6" hidden="1">#REF!</definedName>
    <definedName name="dafd" hidden="1">#REF!</definedName>
    <definedName name="dafgas" localSheetId="6" hidden="1">#REF!</definedName>
    <definedName name="dafgas" hidden="1">#REF!</definedName>
    <definedName name="DaRWk1" localSheetId="6">#REF!</definedName>
    <definedName name="DaRWk1" localSheetId="7">#REF!</definedName>
    <definedName name="DaRWk1">#REF!</definedName>
    <definedName name="DaRWk10" localSheetId="6">#REF!</definedName>
    <definedName name="DaRWk10" localSheetId="7">#REF!</definedName>
    <definedName name="DaRWk10">#REF!</definedName>
    <definedName name="DaRWk11" localSheetId="6">#REF!</definedName>
    <definedName name="DaRWk11">#REF!</definedName>
    <definedName name="DaRWk12" localSheetId="6">#REF!</definedName>
    <definedName name="DaRWk12">#REF!</definedName>
    <definedName name="DaRWk2" localSheetId="6">#REF!</definedName>
    <definedName name="DaRWk2">#REF!</definedName>
    <definedName name="DaRWk3" localSheetId="6">#REF!</definedName>
    <definedName name="DaRWk3">#REF!</definedName>
    <definedName name="DaRWk4" localSheetId="6">#REF!</definedName>
    <definedName name="DaRWk4">#REF!</definedName>
    <definedName name="DaRWk5" localSheetId="6">#REF!</definedName>
    <definedName name="DaRWk5">#REF!</definedName>
    <definedName name="DaRWk6" localSheetId="6">#REF!</definedName>
    <definedName name="DaRWk6">#REF!</definedName>
    <definedName name="DaRWk8" localSheetId="6">#REF!</definedName>
    <definedName name="DaRWk8">#REF!</definedName>
    <definedName name="DaRwk9" localSheetId="6">#REF!</definedName>
    <definedName name="DaRwk9">#REF!</definedName>
    <definedName name="dasfasgasdads" hidden="1">#REF!</definedName>
    <definedName name="data" localSheetId="6">#REF!</definedName>
    <definedName name="data">#REF!</definedName>
    <definedName name="data1" localSheetId="6">#REF!</definedName>
    <definedName name="data1">#REF!</definedName>
    <definedName name="_xlnm.Database" localSheetId="4">#REF!</definedName>
    <definedName name="_xlnm.Database" localSheetId="6">#REF!</definedName>
    <definedName name="_xlnm.Database" localSheetId="7">#REF!</definedName>
    <definedName name="_xlnm.Database">#REF!</definedName>
    <definedName name="Database_MI" localSheetId="6">#REF!</definedName>
    <definedName name="Database_MI">#REF!</definedName>
    <definedName name="database2" localSheetId="6">#REF!</definedName>
    <definedName name="database2">#REF!</definedName>
    <definedName name="datd" localSheetId="6">#REF!</definedName>
    <definedName name="datd">#REF!</definedName>
    <definedName name="date" localSheetId="6">#REF!</definedName>
    <definedName name="date">#REF!</definedName>
    <definedName name="date2" localSheetId="6">#REF!</definedName>
    <definedName name="date2">#REF!</definedName>
    <definedName name="DaWk7" localSheetId="6">#REF!</definedName>
    <definedName name="DaWk7">#REF!</definedName>
    <definedName name="DAY" localSheetId="6">#REF!</definedName>
    <definedName name="DAY">#REF!</definedName>
    <definedName name="Day_단역" localSheetId="6">#REF!</definedName>
    <definedName name="Day_단역">#REF!</definedName>
    <definedName name="Day_스턴트" localSheetId="6">#REF!</definedName>
    <definedName name="Day_스턴트">#REF!</definedName>
    <definedName name="Day_조연" localSheetId="6">#REF!</definedName>
    <definedName name="Day_조연">#REF!</definedName>
    <definedName name="Day_주연" localSheetId="6">#REF!</definedName>
    <definedName name="Day_주연">#REF!</definedName>
    <definedName name="Day_특별출연" localSheetId="6">#REF!</definedName>
    <definedName name="Day_특별출연">#REF!</definedName>
    <definedName name="DayOff" localSheetId="6">#REF!</definedName>
    <definedName name="DayOff">#REF!</definedName>
    <definedName name="DB" localSheetId="4">#REF!</definedName>
    <definedName name="DB" localSheetId="6">#REF!</definedName>
    <definedName name="DB" localSheetId="7">#REF!</definedName>
    <definedName name="DB">#REF!</definedName>
    <definedName name="DBa" localSheetId="4">#REF!</definedName>
    <definedName name="DBa" localSheetId="6">#REF!</definedName>
    <definedName name="DBa" localSheetId="7">#REF!</definedName>
    <definedName name="DBa">#REF!</definedName>
    <definedName name="DBb" localSheetId="4">#REF!</definedName>
    <definedName name="DBb" localSheetId="6">#REF!</definedName>
    <definedName name="DBb" localSheetId="7">#REF!</definedName>
    <definedName name="DBb">#REF!</definedName>
    <definedName name="dbrwk1" localSheetId="6">#REF!</definedName>
    <definedName name="dbrwk1">#REF!</definedName>
    <definedName name="dbrwk10" localSheetId="6">#REF!</definedName>
    <definedName name="dbrwk10">#REF!</definedName>
    <definedName name="dbrwk11" localSheetId="6">#REF!</definedName>
    <definedName name="dbrwk11">#REF!</definedName>
    <definedName name="dbrwk12" localSheetId="6">#REF!</definedName>
    <definedName name="dbrwk12">#REF!</definedName>
    <definedName name="dbrwk2" localSheetId="6">#REF!</definedName>
    <definedName name="dbrwk2">#REF!</definedName>
    <definedName name="dbrwk3" localSheetId="6">#REF!</definedName>
    <definedName name="dbrwk3">#REF!</definedName>
    <definedName name="dbrwk4" localSheetId="6">#REF!</definedName>
    <definedName name="dbrwk4">#REF!</definedName>
    <definedName name="dbrwk5" localSheetId="6">#REF!</definedName>
    <definedName name="dbrwk5">#REF!</definedName>
    <definedName name="dbrwk6" localSheetId="6">#REF!</definedName>
    <definedName name="dbrwk6">#REF!</definedName>
    <definedName name="dbrwk7" localSheetId="6">#REF!</definedName>
    <definedName name="dbrwk7">#REF!</definedName>
    <definedName name="dbrwk8" localSheetId="6">#REF!</definedName>
    <definedName name="dbrwk8">#REF!</definedName>
    <definedName name="dbrwk9" localSheetId="6">#REF!</definedName>
    <definedName name="dbrwk9">#REF!</definedName>
    <definedName name="dcrwk1" localSheetId="6">#REF!</definedName>
    <definedName name="dcrwk1">#REF!</definedName>
    <definedName name="dcrwk10" localSheetId="6">#REF!</definedName>
    <definedName name="dcrwk10">#REF!</definedName>
    <definedName name="dcrwk11" localSheetId="6">#REF!</definedName>
    <definedName name="dcrwk11">#REF!</definedName>
    <definedName name="dcrwk12" localSheetId="6">#REF!</definedName>
    <definedName name="dcrwk12">#REF!</definedName>
    <definedName name="dcrwk2" localSheetId="6">#REF!</definedName>
    <definedName name="dcrwk2">#REF!</definedName>
    <definedName name="dcrwk3" localSheetId="6">#REF!</definedName>
    <definedName name="dcrwk3">#REF!</definedName>
    <definedName name="dcrwk4" localSheetId="6">#REF!</definedName>
    <definedName name="dcrwk4">#REF!</definedName>
    <definedName name="dcrwk5" localSheetId="6">#REF!</definedName>
    <definedName name="dcrwk5">#REF!</definedName>
    <definedName name="dcrwk6" localSheetId="6">#REF!</definedName>
    <definedName name="dcrwk6">#REF!</definedName>
    <definedName name="dcrwk7" localSheetId="6">#REF!</definedName>
    <definedName name="dcrwk7">#REF!</definedName>
    <definedName name="dcrwk8" localSheetId="6">#REF!</definedName>
    <definedName name="dcrwk8">#REF!</definedName>
    <definedName name="dcrwk9" localSheetId="6">#REF!</definedName>
    <definedName name="dcrwk9">#REF!</definedName>
    <definedName name="DD" localSheetId="4">#REF!</definedName>
    <definedName name="DD" localSheetId="6">#REF!</definedName>
    <definedName name="DD" localSheetId="7">#REF!</definedName>
    <definedName name="DD">#REF!</definedName>
    <definedName name="dda" localSheetId="4">#REF!</definedName>
    <definedName name="dda" localSheetId="6">#REF!</definedName>
    <definedName name="dda" localSheetId="7">#REF!</definedName>
    <definedName name="dda">#REF!</definedName>
    <definedName name="ddate" localSheetId="6">#REF!</definedName>
    <definedName name="ddate" localSheetId="7">#REF!</definedName>
    <definedName name="ddate">#REF!</definedName>
    <definedName name="ddb" localSheetId="4">#REF!</definedName>
    <definedName name="ddb" localSheetId="6">#REF!</definedName>
    <definedName name="ddb" localSheetId="7">#REF!</definedName>
    <definedName name="ddb">#REF!</definedName>
    <definedName name="dddddd" hidden="1">{"'보고양식'!$A$58:$K$111"}</definedName>
    <definedName name="ddddddd" hidden="1">{"'보고양식'!$A$58:$K$111"}</definedName>
    <definedName name="dddddf" localSheetId="8" hidden="1">{#N/A,#N/A,FALSE,"단축1";#N/A,#N/A,FALSE,"단축2";#N/A,#N/A,FALSE,"단축3";#N/A,#N/A,FALSE,"장축";#N/A,#N/A,FALSE,"4WD"}</definedName>
    <definedName name="dddddf" localSheetId="10" hidden="1">{#N/A,#N/A,FALSE,"단축1";#N/A,#N/A,FALSE,"단축2";#N/A,#N/A,FALSE,"단축3";#N/A,#N/A,FALSE,"장축";#N/A,#N/A,FALSE,"4WD"}</definedName>
    <definedName name="dddddf" localSheetId="11" hidden="1">{#N/A,#N/A,FALSE,"단축1";#N/A,#N/A,FALSE,"단축2";#N/A,#N/A,FALSE,"단축3";#N/A,#N/A,FALSE,"장축";#N/A,#N/A,FALSE,"4WD"}</definedName>
    <definedName name="dddddf" localSheetId="3" hidden="1">{#N/A,#N/A,FALSE,"단축1";#N/A,#N/A,FALSE,"단축2";#N/A,#N/A,FALSE,"단축3";#N/A,#N/A,FALSE,"장축";#N/A,#N/A,FALSE,"4WD"}</definedName>
    <definedName name="dddddf" localSheetId="5" hidden="1">{#N/A,#N/A,FALSE,"단축1";#N/A,#N/A,FALSE,"단축2";#N/A,#N/A,FALSE,"단축3";#N/A,#N/A,FALSE,"장축";#N/A,#N/A,FALSE,"4WD"}</definedName>
    <definedName name="dddddf" localSheetId="4" hidden="1">{#N/A,#N/A,FALSE,"단축1";#N/A,#N/A,FALSE,"단축2";#N/A,#N/A,FALSE,"단축3";#N/A,#N/A,FALSE,"장축";#N/A,#N/A,FALSE,"4WD"}</definedName>
    <definedName name="dddddf" localSheetId="0" hidden="1">{#N/A,#N/A,FALSE,"단축1";#N/A,#N/A,FALSE,"단축2";#N/A,#N/A,FALSE,"단축3";#N/A,#N/A,FALSE,"장축";#N/A,#N/A,FALSE,"4WD"}</definedName>
    <definedName name="dddddf" localSheetId="16" hidden="1">{#N/A,#N/A,FALSE,"단축1";#N/A,#N/A,FALSE,"단축2";#N/A,#N/A,FALSE,"단축3";#N/A,#N/A,FALSE,"장축";#N/A,#N/A,FALSE,"4WD"}</definedName>
    <definedName name="dddddf" localSheetId="6" hidden="1">{#N/A,#N/A,FALSE,"단축1";#N/A,#N/A,FALSE,"단축2";#N/A,#N/A,FALSE,"단축3";#N/A,#N/A,FALSE,"장축";#N/A,#N/A,FALSE,"4WD"}</definedName>
    <definedName name="dddddf" localSheetId="7" hidden="1">{#N/A,#N/A,FALSE,"단축1";#N/A,#N/A,FALSE,"단축2";#N/A,#N/A,FALSE,"단축3";#N/A,#N/A,FALSE,"장축";#N/A,#N/A,FALSE,"4WD"}</definedName>
    <definedName name="dddddf" hidden="1">{#N/A,#N/A,FALSE,"단축1";#N/A,#N/A,FALSE,"단축2";#N/A,#N/A,FALSE,"단축3";#N/A,#N/A,FALSE,"장축";#N/A,#N/A,FALSE,"4WD"}</definedName>
    <definedName name="DEBT" localSheetId="3">#REF!</definedName>
    <definedName name="DEBT" localSheetId="5">#REF!</definedName>
    <definedName name="DEBT" localSheetId="0">#REF!</definedName>
    <definedName name="DEBT" localSheetId="16">#REF!</definedName>
    <definedName name="DEBT" localSheetId="7">#REF!</definedName>
    <definedName name="DEBT">#REF!</definedName>
    <definedName name="DelDC" localSheetId="3">#REF!</definedName>
    <definedName name="DelDC" localSheetId="5">#REF!</definedName>
    <definedName name="DelDC" localSheetId="0">#REF!</definedName>
    <definedName name="DelDC" localSheetId="16">#REF!</definedName>
    <definedName name="DelDC" localSheetId="6">#REF!</definedName>
    <definedName name="DelDC" localSheetId="7">#REF!</definedName>
    <definedName name="DelDC">#REF!</definedName>
    <definedName name="DelDm" localSheetId="3">#REF!</definedName>
    <definedName name="DelDm" localSheetId="5">#REF!</definedName>
    <definedName name="DelDm" localSheetId="0">#REF!</definedName>
    <definedName name="DelDm" localSheetId="16">#REF!</definedName>
    <definedName name="DelDm" localSheetId="6">#REF!</definedName>
    <definedName name="DelDm" localSheetId="7">#REF!</definedName>
    <definedName name="DelDm">#REF!</definedName>
    <definedName name="Delivery" localSheetId="6">#REF!</definedName>
    <definedName name="Delivery" localSheetId="7">#REF!</definedName>
    <definedName name="Delivery">#REF!</definedName>
    <definedName name="DelType" localSheetId="6">#REF!</definedName>
    <definedName name="DelType">#REF!</definedName>
    <definedName name="Dep" localSheetId="6">#REF!</definedName>
    <definedName name="Dep">#REF!</definedName>
    <definedName name="deptLookup" localSheetId="6">#REF!</definedName>
    <definedName name="deptLookup" localSheetId="7">#REF!</definedName>
    <definedName name="deptLookup">#REF!</definedName>
    <definedName name="DETAIL1" localSheetId="8" hidden="1">{#N/A,#N/A,FALSE,"인원";#N/A,#N/A,FALSE,"비용2";#N/A,#N/A,FALSE,"비용1";#N/A,#N/A,FALSE,"비용";#N/A,#N/A,FALSE,"보증2";#N/A,#N/A,FALSE,"보증1";#N/A,#N/A,FALSE,"보증";#N/A,#N/A,FALSE,"손익1";#N/A,#N/A,FALSE,"손익";#N/A,#N/A,FALSE,"부서별매출";#N/A,#N/A,FALSE,"매출"}</definedName>
    <definedName name="DETAIL1" localSheetId="10" hidden="1">{#N/A,#N/A,FALSE,"인원";#N/A,#N/A,FALSE,"비용2";#N/A,#N/A,FALSE,"비용1";#N/A,#N/A,FALSE,"비용";#N/A,#N/A,FALSE,"보증2";#N/A,#N/A,FALSE,"보증1";#N/A,#N/A,FALSE,"보증";#N/A,#N/A,FALSE,"손익1";#N/A,#N/A,FALSE,"손익";#N/A,#N/A,FALSE,"부서별매출";#N/A,#N/A,FALSE,"매출"}</definedName>
    <definedName name="DETAIL1" localSheetId="11" hidden="1">{#N/A,#N/A,FALSE,"인원";#N/A,#N/A,FALSE,"비용2";#N/A,#N/A,FALSE,"비용1";#N/A,#N/A,FALSE,"비용";#N/A,#N/A,FALSE,"보증2";#N/A,#N/A,FALSE,"보증1";#N/A,#N/A,FALSE,"보증";#N/A,#N/A,FALSE,"손익1";#N/A,#N/A,FALSE,"손익";#N/A,#N/A,FALSE,"부서별매출";#N/A,#N/A,FALSE,"매출"}</definedName>
    <definedName name="DETAIL1" localSheetId="3" hidden="1">{#N/A,#N/A,FALSE,"인원";#N/A,#N/A,FALSE,"비용2";#N/A,#N/A,FALSE,"비용1";#N/A,#N/A,FALSE,"비용";#N/A,#N/A,FALSE,"보증2";#N/A,#N/A,FALSE,"보증1";#N/A,#N/A,FALSE,"보증";#N/A,#N/A,FALSE,"손익1";#N/A,#N/A,FALSE,"손익";#N/A,#N/A,FALSE,"부서별매출";#N/A,#N/A,FALSE,"매출"}</definedName>
    <definedName name="DETAIL1" localSheetId="5" hidden="1">{#N/A,#N/A,FALSE,"인원";#N/A,#N/A,FALSE,"비용2";#N/A,#N/A,FALSE,"비용1";#N/A,#N/A,FALSE,"비용";#N/A,#N/A,FALSE,"보증2";#N/A,#N/A,FALSE,"보증1";#N/A,#N/A,FALSE,"보증";#N/A,#N/A,FALSE,"손익1";#N/A,#N/A,FALSE,"손익";#N/A,#N/A,FALSE,"부서별매출";#N/A,#N/A,FALSE,"매출"}</definedName>
    <definedName name="DETAIL1" localSheetId="4" hidden="1">{#N/A,#N/A,FALSE,"인원";#N/A,#N/A,FALSE,"비용2";#N/A,#N/A,FALSE,"비용1";#N/A,#N/A,FALSE,"비용";#N/A,#N/A,FALSE,"보증2";#N/A,#N/A,FALSE,"보증1";#N/A,#N/A,FALSE,"보증";#N/A,#N/A,FALSE,"손익1";#N/A,#N/A,FALSE,"손익";#N/A,#N/A,FALSE,"부서별매출";#N/A,#N/A,FALSE,"매출"}</definedName>
    <definedName name="DETAIL1" localSheetId="0" hidden="1">{#N/A,#N/A,FALSE,"인원";#N/A,#N/A,FALSE,"비용2";#N/A,#N/A,FALSE,"비용1";#N/A,#N/A,FALSE,"비용";#N/A,#N/A,FALSE,"보증2";#N/A,#N/A,FALSE,"보증1";#N/A,#N/A,FALSE,"보증";#N/A,#N/A,FALSE,"손익1";#N/A,#N/A,FALSE,"손익";#N/A,#N/A,FALSE,"부서별매출";#N/A,#N/A,FALSE,"매출"}</definedName>
    <definedName name="DETAIL1" localSheetId="16" hidden="1">{#N/A,#N/A,FALSE,"인원";#N/A,#N/A,FALSE,"비용2";#N/A,#N/A,FALSE,"비용1";#N/A,#N/A,FALSE,"비용";#N/A,#N/A,FALSE,"보증2";#N/A,#N/A,FALSE,"보증1";#N/A,#N/A,FALSE,"보증";#N/A,#N/A,FALSE,"손익1";#N/A,#N/A,FALSE,"손익";#N/A,#N/A,FALSE,"부서별매출";#N/A,#N/A,FALSE,"매출"}</definedName>
    <definedName name="DETAIL1" localSheetId="6" hidden="1">{#N/A,#N/A,FALSE,"인원";#N/A,#N/A,FALSE,"비용2";#N/A,#N/A,FALSE,"비용1";#N/A,#N/A,FALSE,"비용";#N/A,#N/A,FALSE,"보증2";#N/A,#N/A,FALSE,"보증1";#N/A,#N/A,FALSE,"보증";#N/A,#N/A,FALSE,"손익1";#N/A,#N/A,FALSE,"손익";#N/A,#N/A,FALSE,"부서별매출";#N/A,#N/A,FALSE,"매출"}</definedName>
    <definedName name="DETAIL1" localSheetId="7" hidden="1">{#N/A,#N/A,FALSE,"인원";#N/A,#N/A,FALSE,"비용2";#N/A,#N/A,FALSE,"비용1";#N/A,#N/A,FALSE,"비용";#N/A,#N/A,FALSE,"보증2";#N/A,#N/A,FALSE,"보증1";#N/A,#N/A,FALSE,"보증";#N/A,#N/A,FALSE,"손익1";#N/A,#N/A,FALSE,"손익";#N/A,#N/A,FALSE,"부서별매출";#N/A,#N/A,FALSE,"매출"}</definedName>
    <definedName name="DETAIL1" hidden="1">{#N/A,#N/A,FALSE,"인원";#N/A,#N/A,FALSE,"비용2";#N/A,#N/A,FALSE,"비용1";#N/A,#N/A,FALSE,"비용";#N/A,#N/A,FALSE,"보증2";#N/A,#N/A,FALSE,"보증1";#N/A,#N/A,FALSE,"보증";#N/A,#N/A,FALSE,"손익1";#N/A,#N/A,FALSE,"손익";#N/A,#N/A,FALSE,"부서별매출";#N/A,#N/A,FALSE,"매출"}</definedName>
    <definedName name="DFASD" localSheetId="8" hidden="1">{#N/A,#N/A,FALSE,"인원";#N/A,#N/A,FALSE,"비용2";#N/A,#N/A,FALSE,"비용1";#N/A,#N/A,FALSE,"비용";#N/A,#N/A,FALSE,"보증2";#N/A,#N/A,FALSE,"보증1";#N/A,#N/A,FALSE,"보증";#N/A,#N/A,FALSE,"손익1";#N/A,#N/A,FALSE,"손익";#N/A,#N/A,FALSE,"부서별매출";#N/A,#N/A,FALSE,"매출"}</definedName>
    <definedName name="DFASD" localSheetId="10" hidden="1">{#N/A,#N/A,FALSE,"인원";#N/A,#N/A,FALSE,"비용2";#N/A,#N/A,FALSE,"비용1";#N/A,#N/A,FALSE,"비용";#N/A,#N/A,FALSE,"보증2";#N/A,#N/A,FALSE,"보증1";#N/A,#N/A,FALSE,"보증";#N/A,#N/A,FALSE,"손익1";#N/A,#N/A,FALSE,"손익";#N/A,#N/A,FALSE,"부서별매출";#N/A,#N/A,FALSE,"매출"}</definedName>
    <definedName name="DFASD" localSheetId="11" hidden="1">{#N/A,#N/A,FALSE,"인원";#N/A,#N/A,FALSE,"비용2";#N/A,#N/A,FALSE,"비용1";#N/A,#N/A,FALSE,"비용";#N/A,#N/A,FALSE,"보증2";#N/A,#N/A,FALSE,"보증1";#N/A,#N/A,FALSE,"보증";#N/A,#N/A,FALSE,"손익1";#N/A,#N/A,FALSE,"손익";#N/A,#N/A,FALSE,"부서별매출";#N/A,#N/A,FALSE,"매출"}</definedName>
    <definedName name="DFASD" localSheetId="3" hidden="1">{#N/A,#N/A,FALSE,"인원";#N/A,#N/A,FALSE,"비용2";#N/A,#N/A,FALSE,"비용1";#N/A,#N/A,FALSE,"비용";#N/A,#N/A,FALSE,"보증2";#N/A,#N/A,FALSE,"보증1";#N/A,#N/A,FALSE,"보증";#N/A,#N/A,FALSE,"손익1";#N/A,#N/A,FALSE,"손익";#N/A,#N/A,FALSE,"부서별매출";#N/A,#N/A,FALSE,"매출"}</definedName>
    <definedName name="DFASD" localSheetId="5" hidden="1">{#N/A,#N/A,FALSE,"인원";#N/A,#N/A,FALSE,"비용2";#N/A,#N/A,FALSE,"비용1";#N/A,#N/A,FALSE,"비용";#N/A,#N/A,FALSE,"보증2";#N/A,#N/A,FALSE,"보증1";#N/A,#N/A,FALSE,"보증";#N/A,#N/A,FALSE,"손익1";#N/A,#N/A,FALSE,"손익";#N/A,#N/A,FALSE,"부서별매출";#N/A,#N/A,FALSE,"매출"}</definedName>
    <definedName name="DFASD" localSheetId="4" hidden="1">{#N/A,#N/A,FALSE,"인원";#N/A,#N/A,FALSE,"비용2";#N/A,#N/A,FALSE,"비용1";#N/A,#N/A,FALSE,"비용";#N/A,#N/A,FALSE,"보증2";#N/A,#N/A,FALSE,"보증1";#N/A,#N/A,FALSE,"보증";#N/A,#N/A,FALSE,"손익1";#N/A,#N/A,FALSE,"손익";#N/A,#N/A,FALSE,"부서별매출";#N/A,#N/A,FALSE,"매출"}</definedName>
    <definedName name="DFASD" localSheetId="0" hidden="1">{#N/A,#N/A,FALSE,"인원";#N/A,#N/A,FALSE,"비용2";#N/A,#N/A,FALSE,"비용1";#N/A,#N/A,FALSE,"비용";#N/A,#N/A,FALSE,"보증2";#N/A,#N/A,FALSE,"보증1";#N/A,#N/A,FALSE,"보증";#N/A,#N/A,FALSE,"손익1";#N/A,#N/A,FALSE,"손익";#N/A,#N/A,FALSE,"부서별매출";#N/A,#N/A,FALSE,"매출"}</definedName>
    <definedName name="DFASD" localSheetId="16" hidden="1">{#N/A,#N/A,FALSE,"인원";#N/A,#N/A,FALSE,"비용2";#N/A,#N/A,FALSE,"비용1";#N/A,#N/A,FALSE,"비용";#N/A,#N/A,FALSE,"보증2";#N/A,#N/A,FALSE,"보증1";#N/A,#N/A,FALSE,"보증";#N/A,#N/A,FALSE,"손익1";#N/A,#N/A,FALSE,"손익";#N/A,#N/A,FALSE,"부서별매출";#N/A,#N/A,FALSE,"매출"}</definedName>
    <definedName name="DFASD" localSheetId="6" hidden="1">{#N/A,#N/A,FALSE,"인원";#N/A,#N/A,FALSE,"비용2";#N/A,#N/A,FALSE,"비용1";#N/A,#N/A,FALSE,"비용";#N/A,#N/A,FALSE,"보증2";#N/A,#N/A,FALSE,"보증1";#N/A,#N/A,FALSE,"보증";#N/A,#N/A,FALSE,"손익1";#N/A,#N/A,FALSE,"손익";#N/A,#N/A,FALSE,"부서별매출";#N/A,#N/A,FALSE,"매출"}</definedName>
    <definedName name="DFASD" localSheetId="7" hidden="1">{#N/A,#N/A,FALSE,"인원";#N/A,#N/A,FALSE,"비용2";#N/A,#N/A,FALSE,"비용1";#N/A,#N/A,FALSE,"비용";#N/A,#N/A,FALSE,"보증2";#N/A,#N/A,FALSE,"보증1";#N/A,#N/A,FALSE,"보증";#N/A,#N/A,FALSE,"손익1";#N/A,#N/A,FALSE,"손익";#N/A,#N/A,FALSE,"부서별매출";#N/A,#N/A,FALSE,"매출"}</definedName>
    <definedName name="DFASD" hidden="1">{#N/A,#N/A,FALSE,"인원";#N/A,#N/A,FALSE,"비용2";#N/A,#N/A,FALSE,"비용1";#N/A,#N/A,FALSE,"비용";#N/A,#N/A,FALSE,"보증2";#N/A,#N/A,FALSE,"보증1";#N/A,#N/A,FALSE,"보증";#N/A,#N/A,FALSE,"손익1";#N/A,#N/A,FALSE,"손익";#N/A,#N/A,FALSE,"부서별매출";#N/A,#N/A,FALSE,"매출"}</definedName>
    <definedName name="dfgh"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dfhg"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DG" hidden="1">#REF!</definedName>
    <definedName name="dgf" hidden="1">#REF!</definedName>
    <definedName name="dgfagdsag" localSheetId="6" hidden="1">#REF!</definedName>
    <definedName name="dgfagdsag" hidden="1">#REF!</definedName>
    <definedName name="DIE" localSheetId="8" hidden="1">{#N/A,#N/A,FALSE,"단축1";#N/A,#N/A,FALSE,"단축2";#N/A,#N/A,FALSE,"단축3";#N/A,#N/A,FALSE,"장축";#N/A,#N/A,FALSE,"4WD"}</definedName>
    <definedName name="DIE" localSheetId="10" hidden="1">{#N/A,#N/A,FALSE,"단축1";#N/A,#N/A,FALSE,"단축2";#N/A,#N/A,FALSE,"단축3";#N/A,#N/A,FALSE,"장축";#N/A,#N/A,FALSE,"4WD"}</definedName>
    <definedName name="DIE" localSheetId="11" hidden="1">{#N/A,#N/A,FALSE,"단축1";#N/A,#N/A,FALSE,"단축2";#N/A,#N/A,FALSE,"단축3";#N/A,#N/A,FALSE,"장축";#N/A,#N/A,FALSE,"4WD"}</definedName>
    <definedName name="DIE" localSheetId="3" hidden="1">{#N/A,#N/A,FALSE,"단축1";#N/A,#N/A,FALSE,"단축2";#N/A,#N/A,FALSE,"단축3";#N/A,#N/A,FALSE,"장축";#N/A,#N/A,FALSE,"4WD"}</definedName>
    <definedName name="DIE" localSheetId="5" hidden="1">{#N/A,#N/A,FALSE,"단축1";#N/A,#N/A,FALSE,"단축2";#N/A,#N/A,FALSE,"단축3";#N/A,#N/A,FALSE,"장축";#N/A,#N/A,FALSE,"4WD"}</definedName>
    <definedName name="DIE" localSheetId="4" hidden="1">{#N/A,#N/A,FALSE,"단축1";#N/A,#N/A,FALSE,"단축2";#N/A,#N/A,FALSE,"단축3";#N/A,#N/A,FALSE,"장축";#N/A,#N/A,FALSE,"4WD"}</definedName>
    <definedName name="DIE" localSheetId="0" hidden="1">{#N/A,#N/A,FALSE,"단축1";#N/A,#N/A,FALSE,"단축2";#N/A,#N/A,FALSE,"단축3";#N/A,#N/A,FALSE,"장축";#N/A,#N/A,FALSE,"4WD"}</definedName>
    <definedName name="DIE" localSheetId="16" hidden="1">{#N/A,#N/A,FALSE,"단축1";#N/A,#N/A,FALSE,"단축2";#N/A,#N/A,FALSE,"단축3";#N/A,#N/A,FALSE,"장축";#N/A,#N/A,FALSE,"4WD"}</definedName>
    <definedName name="DIE" localSheetId="6" hidden="1">{#N/A,#N/A,FALSE,"단축1";#N/A,#N/A,FALSE,"단축2";#N/A,#N/A,FALSE,"단축3";#N/A,#N/A,FALSE,"장축";#N/A,#N/A,FALSE,"4WD"}</definedName>
    <definedName name="DIE" localSheetId="7" hidden="1">{#N/A,#N/A,FALSE,"단축1";#N/A,#N/A,FALSE,"단축2";#N/A,#N/A,FALSE,"단축3";#N/A,#N/A,FALSE,"장축";#N/A,#N/A,FALSE,"4WD"}</definedName>
    <definedName name="DIE" hidden="1">{#N/A,#N/A,FALSE,"단축1";#N/A,#N/A,FALSE,"단축2";#N/A,#N/A,FALSE,"단축3";#N/A,#N/A,FALSE,"장축";#N/A,#N/A,FALSE,"4WD"}</definedName>
    <definedName name="DIESEL" localSheetId="8" hidden="1">{#N/A,#N/A,FALSE,"단축1";#N/A,#N/A,FALSE,"단축2";#N/A,#N/A,FALSE,"단축3";#N/A,#N/A,FALSE,"장축";#N/A,#N/A,FALSE,"4WD"}</definedName>
    <definedName name="DIESEL" localSheetId="10" hidden="1">{#N/A,#N/A,FALSE,"단축1";#N/A,#N/A,FALSE,"단축2";#N/A,#N/A,FALSE,"단축3";#N/A,#N/A,FALSE,"장축";#N/A,#N/A,FALSE,"4WD"}</definedName>
    <definedName name="DIESEL" localSheetId="11" hidden="1">{#N/A,#N/A,FALSE,"단축1";#N/A,#N/A,FALSE,"단축2";#N/A,#N/A,FALSE,"단축3";#N/A,#N/A,FALSE,"장축";#N/A,#N/A,FALSE,"4WD"}</definedName>
    <definedName name="DIESEL" localSheetId="3" hidden="1">{#N/A,#N/A,FALSE,"단축1";#N/A,#N/A,FALSE,"단축2";#N/A,#N/A,FALSE,"단축3";#N/A,#N/A,FALSE,"장축";#N/A,#N/A,FALSE,"4WD"}</definedName>
    <definedName name="DIESEL" localSheetId="5" hidden="1">{#N/A,#N/A,FALSE,"단축1";#N/A,#N/A,FALSE,"단축2";#N/A,#N/A,FALSE,"단축3";#N/A,#N/A,FALSE,"장축";#N/A,#N/A,FALSE,"4WD"}</definedName>
    <definedName name="DIESEL" localSheetId="4" hidden="1">{#N/A,#N/A,FALSE,"단축1";#N/A,#N/A,FALSE,"단축2";#N/A,#N/A,FALSE,"단축3";#N/A,#N/A,FALSE,"장축";#N/A,#N/A,FALSE,"4WD"}</definedName>
    <definedName name="DIESEL" localSheetId="0" hidden="1">{#N/A,#N/A,FALSE,"단축1";#N/A,#N/A,FALSE,"단축2";#N/A,#N/A,FALSE,"단축3";#N/A,#N/A,FALSE,"장축";#N/A,#N/A,FALSE,"4WD"}</definedName>
    <definedName name="DIESEL" localSheetId="16" hidden="1">{#N/A,#N/A,FALSE,"단축1";#N/A,#N/A,FALSE,"단축2";#N/A,#N/A,FALSE,"단축3";#N/A,#N/A,FALSE,"장축";#N/A,#N/A,FALSE,"4WD"}</definedName>
    <definedName name="DIESEL" localSheetId="6" hidden="1">{#N/A,#N/A,FALSE,"단축1";#N/A,#N/A,FALSE,"단축2";#N/A,#N/A,FALSE,"단축3";#N/A,#N/A,FALSE,"장축";#N/A,#N/A,FALSE,"4WD"}</definedName>
    <definedName name="DIESEL" localSheetId="7" hidden="1">{#N/A,#N/A,FALSE,"단축1";#N/A,#N/A,FALSE,"단축2";#N/A,#N/A,FALSE,"단축3";#N/A,#N/A,FALSE,"장축";#N/A,#N/A,FALSE,"4WD"}</definedName>
    <definedName name="DIESEL" hidden="1">{#N/A,#N/A,FALSE,"단축1";#N/A,#N/A,FALSE,"단축2";#N/A,#N/A,FALSE,"단축3";#N/A,#N/A,FALSE,"장축";#N/A,#N/A,FALSE,"4WD"}</definedName>
    <definedName name="DIESELLL" localSheetId="8" hidden="1">{#N/A,#N/A,FALSE,"단축1";#N/A,#N/A,FALSE,"단축2";#N/A,#N/A,FALSE,"단축3";#N/A,#N/A,FALSE,"장축";#N/A,#N/A,FALSE,"4WD"}</definedName>
    <definedName name="DIESELLL" localSheetId="10" hidden="1">{#N/A,#N/A,FALSE,"단축1";#N/A,#N/A,FALSE,"단축2";#N/A,#N/A,FALSE,"단축3";#N/A,#N/A,FALSE,"장축";#N/A,#N/A,FALSE,"4WD"}</definedName>
    <definedName name="DIESELLL" localSheetId="11" hidden="1">{#N/A,#N/A,FALSE,"단축1";#N/A,#N/A,FALSE,"단축2";#N/A,#N/A,FALSE,"단축3";#N/A,#N/A,FALSE,"장축";#N/A,#N/A,FALSE,"4WD"}</definedName>
    <definedName name="DIESELLL" localSheetId="3" hidden="1">{#N/A,#N/A,FALSE,"단축1";#N/A,#N/A,FALSE,"단축2";#N/A,#N/A,FALSE,"단축3";#N/A,#N/A,FALSE,"장축";#N/A,#N/A,FALSE,"4WD"}</definedName>
    <definedName name="DIESELLL" localSheetId="5" hidden="1">{#N/A,#N/A,FALSE,"단축1";#N/A,#N/A,FALSE,"단축2";#N/A,#N/A,FALSE,"단축3";#N/A,#N/A,FALSE,"장축";#N/A,#N/A,FALSE,"4WD"}</definedName>
    <definedName name="DIESELLL" localSheetId="4" hidden="1">{#N/A,#N/A,FALSE,"단축1";#N/A,#N/A,FALSE,"단축2";#N/A,#N/A,FALSE,"단축3";#N/A,#N/A,FALSE,"장축";#N/A,#N/A,FALSE,"4WD"}</definedName>
    <definedName name="DIESELLL" localSheetId="0" hidden="1">{#N/A,#N/A,FALSE,"단축1";#N/A,#N/A,FALSE,"단축2";#N/A,#N/A,FALSE,"단축3";#N/A,#N/A,FALSE,"장축";#N/A,#N/A,FALSE,"4WD"}</definedName>
    <definedName name="DIESELLL" localSheetId="16" hidden="1">{#N/A,#N/A,FALSE,"단축1";#N/A,#N/A,FALSE,"단축2";#N/A,#N/A,FALSE,"단축3";#N/A,#N/A,FALSE,"장축";#N/A,#N/A,FALSE,"4WD"}</definedName>
    <definedName name="DIESELLL" localSheetId="6" hidden="1">{#N/A,#N/A,FALSE,"단축1";#N/A,#N/A,FALSE,"단축2";#N/A,#N/A,FALSE,"단축3";#N/A,#N/A,FALSE,"장축";#N/A,#N/A,FALSE,"4WD"}</definedName>
    <definedName name="DIESELLL" localSheetId="7" hidden="1">{#N/A,#N/A,FALSE,"단축1";#N/A,#N/A,FALSE,"단축2";#N/A,#N/A,FALSE,"단축3";#N/A,#N/A,FALSE,"장축";#N/A,#N/A,FALSE,"4WD"}</definedName>
    <definedName name="DIESELLL" hidden="1">{#N/A,#N/A,FALSE,"단축1";#N/A,#N/A,FALSE,"단축2";#N/A,#N/A,FALSE,"단축3";#N/A,#N/A,FALSE,"장축";#N/A,#N/A,FALSE,"4WD"}</definedName>
    <definedName name="difference" localSheetId="3">#REF!</definedName>
    <definedName name="difference" localSheetId="5">#REF!</definedName>
    <definedName name="difference" localSheetId="4">#REF!</definedName>
    <definedName name="difference" localSheetId="0">#REF!</definedName>
    <definedName name="difference" localSheetId="16">#REF!</definedName>
    <definedName name="difference" localSheetId="7">#REF!</definedName>
    <definedName name="difference">#REF!</definedName>
    <definedName name="DK" localSheetId="8" hidden="1">{"'보고양식'!$A$58:$K$111"}</definedName>
    <definedName name="DK" localSheetId="10" hidden="1">{"'보고양식'!$A$58:$K$111"}</definedName>
    <definedName name="DK" localSheetId="11" hidden="1">{"'보고양식'!$A$58:$K$111"}</definedName>
    <definedName name="DK" localSheetId="3" hidden="1">{"'보고양식'!$A$58:$K$111"}</definedName>
    <definedName name="DK" localSheetId="5" hidden="1">{"'보고양식'!$A$58:$K$111"}</definedName>
    <definedName name="DK" localSheetId="4" hidden="1">{"'보고양식'!$A$58:$K$111"}</definedName>
    <definedName name="DK" localSheetId="0" hidden="1">{"'보고양식'!$A$58:$K$111"}</definedName>
    <definedName name="DK" localSheetId="16" hidden="1">{"'보고양식'!$A$58:$K$111"}</definedName>
    <definedName name="DK" localSheetId="6" hidden="1">{"'보고양식'!$A$58:$K$111"}</definedName>
    <definedName name="DK" localSheetId="7" hidden="1">{"'보고양식'!$A$58:$K$111"}</definedName>
    <definedName name="DK" hidden="1">{"'보고양식'!$A$58:$K$111"}</definedName>
    <definedName name="dkg" localSheetId="8" hidden="1">{"'매출'!$A$1:$I$22"}</definedName>
    <definedName name="dkg" localSheetId="10" hidden="1">{"'매출'!$A$1:$I$22"}</definedName>
    <definedName name="dkg" localSheetId="11" hidden="1">{"'매출'!$A$1:$I$22"}</definedName>
    <definedName name="dkg" localSheetId="3">{"'매출'!$A$1:$I$22"}</definedName>
    <definedName name="dkg" localSheetId="5" hidden="1">{"'매출'!$A$1:$I$22"}</definedName>
    <definedName name="dkg" localSheetId="4">{"'매출'!$A$1:$I$22"}</definedName>
    <definedName name="dkg" localSheetId="0" hidden="1">{"'매출'!$A$1:$I$22"}</definedName>
    <definedName name="dkg" localSheetId="16">{"'매출'!$A$1:$I$22"}</definedName>
    <definedName name="dkg" localSheetId="6">{"'매출'!$A$1:$I$22"}</definedName>
    <definedName name="dkg" localSheetId="7" hidden="1">{"'매출'!$A$1:$I$22"}</definedName>
    <definedName name="dkg">{"'매출'!$A$1:$I$22"}</definedName>
    <definedName name="dkl" localSheetId="8" hidden="1">{"'Sheet1'!$A$1:$D$15"}</definedName>
    <definedName name="dkl" localSheetId="10" hidden="1">{"'Sheet1'!$A$1:$D$15"}</definedName>
    <definedName name="dkl" localSheetId="11" hidden="1">{"'Sheet1'!$A$1:$D$15"}</definedName>
    <definedName name="dkl" localSheetId="3">{"'Sheet1'!$A$1:$D$15"}</definedName>
    <definedName name="dkl" localSheetId="5" hidden="1">{"'Sheet1'!$A$1:$D$15"}</definedName>
    <definedName name="dkl" localSheetId="4">{"'Sheet1'!$A$1:$D$15"}</definedName>
    <definedName name="dkl" localSheetId="0" hidden="1">{"'Sheet1'!$A$1:$D$15"}</definedName>
    <definedName name="dkl" localSheetId="16">{"'Sheet1'!$A$1:$D$15"}</definedName>
    <definedName name="dkl" localSheetId="6">{"'Sheet1'!$A$1:$D$15"}</definedName>
    <definedName name="dkl" localSheetId="7" hidden="1">{"'Sheet1'!$A$1:$D$15"}</definedName>
    <definedName name="dkl">{"'Sheet1'!$A$1:$D$15"}</definedName>
    <definedName name="DLAKL" localSheetId="8" hidden="1">{#N/A,#N/A,TRUE,"Y생산";#N/A,#N/A,TRUE,"Y판매";#N/A,#N/A,TRUE,"Y총물량";#N/A,#N/A,TRUE,"Y능력";#N/A,#N/A,TRUE,"YKD"}</definedName>
    <definedName name="DLAKL" localSheetId="10" hidden="1">{#N/A,#N/A,TRUE,"Y생산";#N/A,#N/A,TRUE,"Y판매";#N/A,#N/A,TRUE,"Y총물량";#N/A,#N/A,TRUE,"Y능력";#N/A,#N/A,TRUE,"YKD"}</definedName>
    <definedName name="DLAKL" localSheetId="11" hidden="1">{#N/A,#N/A,TRUE,"Y생산";#N/A,#N/A,TRUE,"Y판매";#N/A,#N/A,TRUE,"Y총물량";#N/A,#N/A,TRUE,"Y능력";#N/A,#N/A,TRUE,"YKD"}</definedName>
    <definedName name="DLAKL" localSheetId="3" hidden="1">{#N/A,#N/A,TRUE,"Y생산";#N/A,#N/A,TRUE,"Y판매";#N/A,#N/A,TRUE,"Y총물량";#N/A,#N/A,TRUE,"Y능력";#N/A,#N/A,TRUE,"YKD"}</definedName>
    <definedName name="DLAKL" localSheetId="5" hidden="1">{#N/A,#N/A,TRUE,"Y생산";#N/A,#N/A,TRUE,"Y판매";#N/A,#N/A,TRUE,"Y총물량";#N/A,#N/A,TRUE,"Y능력";#N/A,#N/A,TRUE,"YKD"}</definedName>
    <definedName name="DLAKL" localSheetId="4" hidden="1">{#N/A,#N/A,TRUE,"Y생산";#N/A,#N/A,TRUE,"Y판매";#N/A,#N/A,TRUE,"Y총물량";#N/A,#N/A,TRUE,"Y능력";#N/A,#N/A,TRUE,"YKD"}</definedName>
    <definedName name="DLAKL" localSheetId="0" hidden="1">{#N/A,#N/A,TRUE,"Y생산";#N/A,#N/A,TRUE,"Y판매";#N/A,#N/A,TRUE,"Y총물량";#N/A,#N/A,TRUE,"Y능력";#N/A,#N/A,TRUE,"YKD"}</definedName>
    <definedName name="DLAKL" localSheetId="16" hidden="1">{#N/A,#N/A,TRUE,"Y생산";#N/A,#N/A,TRUE,"Y판매";#N/A,#N/A,TRUE,"Y총물량";#N/A,#N/A,TRUE,"Y능력";#N/A,#N/A,TRUE,"YKD"}</definedName>
    <definedName name="DLAKL" localSheetId="6" hidden="1">{#N/A,#N/A,TRUE,"Y생산";#N/A,#N/A,TRUE,"Y판매";#N/A,#N/A,TRUE,"Y총물량";#N/A,#N/A,TRUE,"Y능력";#N/A,#N/A,TRUE,"YKD"}</definedName>
    <definedName name="DLAKL" localSheetId="7" hidden="1">{#N/A,#N/A,TRUE,"Y생산";#N/A,#N/A,TRUE,"Y판매";#N/A,#N/A,TRUE,"Y총물량";#N/A,#N/A,TRUE,"Y능력";#N/A,#N/A,TRUE,"YKD"}</definedName>
    <definedName name="DLAKL" hidden="1">{#N/A,#N/A,TRUE,"Y생산";#N/A,#N/A,TRUE,"Y판매";#N/A,#N/A,TRUE,"Y총물량";#N/A,#N/A,TRUE,"Y능력";#N/A,#N/A,TRUE,"YKD"}</definedName>
    <definedName name="dllllll" localSheetId="3">#REF!</definedName>
    <definedName name="dllllll" localSheetId="0">#REF!</definedName>
    <definedName name="dllllll" localSheetId="16">#REF!</definedName>
    <definedName name="dllllll">#REF!</definedName>
    <definedName name="DLS" localSheetId="8" hidden="1">{#N/A,#N/A,TRUE,"Y생산";#N/A,#N/A,TRUE,"Y판매";#N/A,#N/A,TRUE,"Y총물량";#N/A,#N/A,TRUE,"Y능력";#N/A,#N/A,TRUE,"YKD"}</definedName>
    <definedName name="DLS" localSheetId="10" hidden="1">{#N/A,#N/A,TRUE,"Y생산";#N/A,#N/A,TRUE,"Y판매";#N/A,#N/A,TRUE,"Y총물량";#N/A,#N/A,TRUE,"Y능력";#N/A,#N/A,TRUE,"YKD"}</definedName>
    <definedName name="DLS" localSheetId="11" hidden="1">{#N/A,#N/A,TRUE,"Y생산";#N/A,#N/A,TRUE,"Y판매";#N/A,#N/A,TRUE,"Y총물량";#N/A,#N/A,TRUE,"Y능력";#N/A,#N/A,TRUE,"YKD"}</definedName>
    <definedName name="DLS" localSheetId="3" hidden="1">{#N/A,#N/A,TRUE,"Y생산";#N/A,#N/A,TRUE,"Y판매";#N/A,#N/A,TRUE,"Y총물량";#N/A,#N/A,TRUE,"Y능력";#N/A,#N/A,TRUE,"YKD"}</definedName>
    <definedName name="DLS" localSheetId="5" hidden="1">{#N/A,#N/A,TRUE,"Y생산";#N/A,#N/A,TRUE,"Y판매";#N/A,#N/A,TRUE,"Y총물량";#N/A,#N/A,TRUE,"Y능력";#N/A,#N/A,TRUE,"YKD"}</definedName>
    <definedName name="DLS" localSheetId="4" hidden="1">{#N/A,#N/A,TRUE,"Y생산";#N/A,#N/A,TRUE,"Y판매";#N/A,#N/A,TRUE,"Y총물량";#N/A,#N/A,TRUE,"Y능력";#N/A,#N/A,TRUE,"YKD"}</definedName>
    <definedName name="DLS" localSheetId="0" hidden="1">{#N/A,#N/A,TRUE,"Y생산";#N/A,#N/A,TRUE,"Y판매";#N/A,#N/A,TRUE,"Y총물량";#N/A,#N/A,TRUE,"Y능력";#N/A,#N/A,TRUE,"YKD"}</definedName>
    <definedName name="DLS" localSheetId="16" hidden="1">{#N/A,#N/A,TRUE,"Y생산";#N/A,#N/A,TRUE,"Y판매";#N/A,#N/A,TRUE,"Y총물량";#N/A,#N/A,TRUE,"Y능력";#N/A,#N/A,TRUE,"YKD"}</definedName>
    <definedName name="DLS" localSheetId="6" hidden="1">{#N/A,#N/A,TRUE,"Y생산";#N/A,#N/A,TRUE,"Y판매";#N/A,#N/A,TRUE,"Y총물량";#N/A,#N/A,TRUE,"Y능력";#N/A,#N/A,TRUE,"YKD"}</definedName>
    <definedName name="DLS" localSheetId="7" hidden="1">{#N/A,#N/A,TRUE,"Y생산";#N/A,#N/A,TRUE,"Y판매";#N/A,#N/A,TRUE,"Y총물량";#N/A,#N/A,TRUE,"Y능력";#N/A,#N/A,TRUE,"YKD"}</definedName>
    <definedName name="DLS" hidden="1">{#N/A,#N/A,TRUE,"Y생산";#N/A,#N/A,TRUE,"Y판매";#N/A,#N/A,TRUE,"Y총물량";#N/A,#N/A,TRUE,"Y능력";#N/A,#N/A,TRUE,"YKD"}</definedName>
    <definedName name="DPOa" localSheetId="3">#REF!</definedName>
    <definedName name="DPOa" localSheetId="0">#REF!</definedName>
    <definedName name="DPOa" localSheetId="16">#REF!</definedName>
    <definedName name="DPOa">#REF!</definedName>
    <definedName name="DPOd" localSheetId="3">#REF!</definedName>
    <definedName name="DPOd" localSheetId="0">#REF!</definedName>
    <definedName name="DPOd" localSheetId="16">#REF!</definedName>
    <definedName name="DPOd" localSheetId="6">#REF!</definedName>
    <definedName name="DPOd">#REF!</definedName>
    <definedName name="DR" localSheetId="3">#REF!</definedName>
    <definedName name="DR" localSheetId="6">#REF!</definedName>
    <definedName name="DR">#REF!</definedName>
    <definedName name="DRIVEABILITY" localSheetId="8" hidden="1">{#N/A,#N/A,FALSE,"단축1";#N/A,#N/A,FALSE,"단축2";#N/A,#N/A,FALSE,"단축3";#N/A,#N/A,FALSE,"장축";#N/A,#N/A,FALSE,"4WD"}</definedName>
    <definedName name="DRIVEABILITY" localSheetId="10" hidden="1">{#N/A,#N/A,FALSE,"단축1";#N/A,#N/A,FALSE,"단축2";#N/A,#N/A,FALSE,"단축3";#N/A,#N/A,FALSE,"장축";#N/A,#N/A,FALSE,"4WD"}</definedName>
    <definedName name="DRIVEABILITY" localSheetId="11" hidden="1">{#N/A,#N/A,FALSE,"단축1";#N/A,#N/A,FALSE,"단축2";#N/A,#N/A,FALSE,"단축3";#N/A,#N/A,FALSE,"장축";#N/A,#N/A,FALSE,"4WD"}</definedName>
    <definedName name="DRIVEABILITY" localSheetId="3" hidden="1">{#N/A,#N/A,FALSE,"단축1";#N/A,#N/A,FALSE,"단축2";#N/A,#N/A,FALSE,"단축3";#N/A,#N/A,FALSE,"장축";#N/A,#N/A,FALSE,"4WD"}</definedName>
    <definedName name="DRIVEABILITY" localSheetId="5" hidden="1">{#N/A,#N/A,FALSE,"단축1";#N/A,#N/A,FALSE,"단축2";#N/A,#N/A,FALSE,"단축3";#N/A,#N/A,FALSE,"장축";#N/A,#N/A,FALSE,"4WD"}</definedName>
    <definedName name="DRIVEABILITY" localSheetId="4" hidden="1">{#N/A,#N/A,FALSE,"단축1";#N/A,#N/A,FALSE,"단축2";#N/A,#N/A,FALSE,"단축3";#N/A,#N/A,FALSE,"장축";#N/A,#N/A,FALSE,"4WD"}</definedName>
    <definedName name="DRIVEABILITY" localSheetId="0" hidden="1">{#N/A,#N/A,FALSE,"단축1";#N/A,#N/A,FALSE,"단축2";#N/A,#N/A,FALSE,"단축3";#N/A,#N/A,FALSE,"장축";#N/A,#N/A,FALSE,"4WD"}</definedName>
    <definedName name="DRIVEABILITY" localSheetId="16" hidden="1">{#N/A,#N/A,FALSE,"단축1";#N/A,#N/A,FALSE,"단축2";#N/A,#N/A,FALSE,"단축3";#N/A,#N/A,FALSE,"장축";#N/A,#N/A,FALSE,"4WD"}</definedName>
    <definedName name="DRIVEABILITY" localSheetId="6" hidden="1">{#N/A,#N/A,FALSE,"단축1";#N/A,#N/A,FALSE,"단축2";#N/A,#N/A,FALSE,"단축3";#N/A,#N/A,FALSE,"장축";#N/A,#N/A,FALSE,"4WD"}</definedName>
    <definedName name="DRIVEABILITY" localSheetId="7" hidden="1">{#N/A,#N/A,FALSE,"단축1";#N/A,#N/A,FALSE,"단축2";#N/A,#N/A,FALSE,"단축3";#N/A,#N/A,FALSE,"장축";#N/A,#N/A,FALSE,"4WD"}</definedName>
    <definedName name="DRIVEABILITY" hidden="1">{#N/A,#N/A,FALSE,"단축1";#N/A,#N/A,FALSE,"단축2";#N/A,#N/A,FALSE,"단축3";#N/A,#N/A,FALSE,"장축";#N/A,#N/A,FALSE,"4WD"}</definedName>
    <definedName name="drty"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ds" localSheetId="3">{0;0;0;0;1;#N/A;0;0;0.3;0.3;2;FALSE;FALSE;FALSE;FALSE;FALSE;#N/A;1;100;#N/A;#N/A;"";""}</definedName>
    <definedName name="ds" localSheetId="5">{0;0;0;0;1;#N/A;0;0;0.3;0.3;2;FALSE;FALSE;FALSE;FALSE;FALSE;#N/A;1;100;#N/A;#N/A;"";""}</definedName>
    <definedName name="ds" localSheetId="4">{0;0;0;0;1;#N/A;0;0;0.3;0.3;2;FALSE;FALSE;FALSE;FALSE;FALSE;#N/A;1;100;#N/A;#N/A;"";""}</definedName>
    <definedName name="ds" localSheetId="0">{0;0;0;0;1;#N/A;0;0;0.3;0.3;2;FALSE;FALSE;FALSE;FALSE;FALSE;#N/A;1;100;#N/A;#N/A;"";""}</definedName>
    <definedName name="ds" localSheetId="16">{0;0;0;0;1;#N/A;0;0;0.3;0.3;2;FALSE;FALSE;FALSE;FALSE;FALSE;#N/A;1;100;#N/A;#N/A;"";""}</definedName>
    <definedName name="ds" localSheetId="6">{0;0;0;0;1;#N/A;0;0;0.3;0.3;2;FALSE;FALSE;FALSE;FALSE;FALSE;#N/A;1;100;#N/A;#N/A;"";""}</definedName>
    <definedName name="ds" localSheetId="7">{0;0;0;0;1;#N/A;0;0;0.3;0.3;2;FALSE;FALSE;FALSE;FALSE;FALSE;#N/A;1;100;#N/A;#N/A;"";""}</definedName>
    <definedName name="ds">{0;0;0;0;1;#N/A;0;0;0.3;0.3;2;FALSE;FALSE;FALSE;FALSE;FALSE;#N/A;1;100;#N/A;#N/A;"";""}</definedName>
    <definedName name="dsafdasgd" hidden="1">#REF!</definedName>
    <definedName name="dsdddsfdfdgdfg" localSheetId="3">#REF!</definedName>
    <definedName name="dsdddsfdfdgdfg" localSheetId="5">#REF!</definedName>
    <definedName name="dsdddsfdfdgdfg" localSheetId="0">#REF!</definedName>
    <definedName name="dsdddsfdfdgdfg" localSheetId="16">#REF!</definedName>
    <definedName name="dsdddsfdfdgdfg" localSheetId="7">#REF!</definedName>
    <definedName name="dsdddsfdfdgdfg">#REF!</definedName>
    <definedName name="DSFA"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localSheetId="1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localSheetId="11"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localSheetId="3"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localSheetId="5"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localSheetId="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localSheetId="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localSheetId="1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localSheetId="7"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HDFL" localSheetId="3" hidden="1">#REF!</definedName>
    <definedName name="DSFHDFL" localSheetId="5" hidden="1">#REF!</definedName>
    <definedName name="DSFHDFL" localSheetId="0" hidden="1">#REF!</definedName>
    <definedName name="DSFHDFL" localSheetId="16" hidden="1">#REF!</definedName>
    <definedName name="DSFHDFL" localSheetId="7" hidden="1">#REF!</definedName>
    <definedName name="DSFHDFL" hidden="1">#REF!</definedName>
    <definedName name="DSL" localSheetId="8" hidden="1">{#N/A,#N/A,FALSE,"단축1";#N/A,#N/A,FALSE,"단축2";#N/A,#N/A,FALSE,"단축3";#N/A,#N/A,FALSE,"장축";#N/A,#N/A,FALSE,"4WD"}</definedName>
    <definedName name="DSL" localSheetId="10" hidden="1">{#N/A,#N/A,FALSE,"단축1";#N/A,#N/A,FALSE,"단축2";#N/A,#N/A,FALSE,"단축3";#N/A,#N/A,FALSE,"장축";#N/A,#N/A,FALSE,"4WD"}</definedName>
    <definedName name="DSL" localSheetId="11" hidden="1">{#N/A,#N/A,FALSE,"단축1";#N/A,#N/A,FALSE,"단축2";#N/A,#N/A,FALSE,"단축3";#N/A,#N/A,FALSE,"장축";#N/A,#N/A,FALSE,"4WD"}</definedName>
    <definedName name="DSL" localSheetId="3" hidden="1">{#N/A,#N/A,FALSE,"단축1";#N/A,#N/A,FALSE,"단축2";#N/A,#N/A,FALSE,"단축3";#N/A,#N/A,FALSE,"장축";#N/A,#N/A,FALSE,"4WD"}</definedName>
    <definedName name="DSL" localSheetId="5" hidden="1">{#N/A,#N/A,FALSE,"단축1";#N/A,#N/A,FALSE,"단축2";#N/A,#N/A,FALSE,"단축3";#N/A,#N/A,FALSE,"장축";#N/A,#N/A,FALSE,"4WD"}</definedName>
    <definedName name="DSL" localSheetId="4" hidden="1">{#N/A,#N/A,FALSE,"단축1";#N/A,#N/A,FALSE,"단축2";#N/A,#N/A,FALSE,"단축3";#N/A,#N/A,FALSE,"장축";#N/A,#N/A,FALSE,"4WD"}</definedName>
    <definedName name="DSL" localSheetId="0" hidden="1">{#N/A,#N/A,FALSE,"단축1";#N/A,#N/A,FALSE,"단축2";#N/A,#N/A,FALSE,"단축3";#N/A,#N/A,FALSE,"장축";#N/A,#N/A,FALSE,"4WD"}</definedName>
    <definedName name="DSL" localSheetId="16" hidden="1">{#N/A,#N/A,FALSE,"단축1";#N/A,#N/A,FALSE,"단축2";#N/A,#N/A,FALSE,"단축3";#N/A,#N/A,FALSE,"장축";#N/A,#N/A,FALSE,"4WD"}</definedName>
    <definedName name="DSL" localSheetId="6" hidden="1">{#N/A,#N/A,FALSE,"단축1";#N/A,#N/A,FALSE,"단축2";#N/A,#N/A,FALSE,"단축3";#N/A,#N/A,FALSE,"장축";#N/A,#N/A,FALSE,"4WD"}</definedName>
    <definedName name="DSL" localSheetId="7" hidden="1">{#N/A,#N/A,FALSE,"단축1";#N/A,#N/A,FALSE,"단축2";#N/A,#N/A,FALSE,"단축3";#N/A,#N/A,FALSE,"장축";#N/A,#N/A,FALSE,"4WD"}</definedName>
    <definedName name="DSL" hidden="1">{#N/A,#N/A,FALSE,"단축1";#N/A,#N/A,FALSE,"단축2";#N/A,#N/A,FALSE,"단축3";#N/A,#N/A,FALSE,"장축";#N/A,#N/A,FALSE,"4WD"}</definedName>
    <definedName name="dssfadfad" hidden="1">#REF!</definedName>
    <definedName name="dumppr" localSheetId="3">#REF!</definedName>
    <definedName name="dumppr" localSheetId="5">#REF!</definedName>
    <definedName name="dumppr" localSheetId="0">#REF!</definedName>
    <definedName name="dumppr" localSheetId="16">#REF!</definedName>
    <definedName name="dumppr" localSheetId="7">#REF!</definedName>
    <definedName name="dumppr">#REF!</definedName>
    <definedName name="E" localSheetId="8" hidden="1">{#N/A,#N/A,TRUE,"Y생산";#N/A,#N/A,TRUE,"Y판매";#N/A,#N/A,TRUE,"Y총물량";#N/A,#N/A,TRUE,"Y능력";#N/A,#N/A,TRUE,"YKD"}</definedName>
    <definedName name="E" localSheetId="10" hidden="1">{#N/A,#N/A,TRUE,"Y생산";#N/A,#N/A,TRUE,"Y판매";#N/A,#N/A,TRUE,"Y총물량";#N/A,#N/A,TRUE,"Y능력";#N/A,#N/A,TRUE,"YKD"}</definedName>
    <definedName name="E" localSheetId="11" hidden="1">{#N/A,#N/A,TRUE,"Y생산";#N/A,#N/A,TRUE,"Y판매";#N/A,#N/A,TRUE,"Y총물량";#N/A,#N/A,TRUE,"Y능력";#N/A,#N/A,TRUE,"YKD"}</definedName>
    <definedName name="E" localSheetId="3" hidden="1">{#N/A,#N/A,TRUE,"Y생산";#N/A,#N/A,TRUE,"Y판매";#N/A,#N/A,TRUE,"Y총물량";#N/A,#N/A,TRUE,"Y능력";#N/A,#N/A,TRUE,"YKD"}</definedName>
    <definedName name="E" localSheetId="5" hidden="1">{#N/A,#N/A,TRUE,"Y생산";#N/A,#N/A,TRUE,"Y판매";#N/A,#N/A,TRUE,"Y총물량";#N/A,#N/A,TRUE,"Y능력";#N/A,#N/A,TRUE,"YKD"}</definedName>
    <definedName name="E" localSheetId="4" hidden="1">{#N/A,#N/A,TRUE,"Y생산";#N/A,#N/A,TRUE,"Y판매";#N/A,#N/A,TRUE,"Y총물량";#N/A,#N/A,TRUE,"Y능력";#N/A,#N/A,TRUE,"YKD"}</definedName>
    <definedName name="E" localSheetId="0" hidden="1">{#N/A,#N/A,TRUE,"Y생산";#N/A,#N/A,TRUE,"Y판매";#N/A,#N/A,TRUE,"Y총물량";#N/A,#N/A,TRUE,"Y능력";#N/A,#N/A,TRUE,"YKD"}</definedName>
    <definedName name="E" localSheetId="16" hidden="1">{#N/A,#N/A,TRUE,"Y생산";#N/A,#N/A,TRUE,"Y판매";#N/A,#N/A,TRUE,"Y총물량";#N/A,#N/A,TRUE,"Y능력";#N/A,#N/A,TRUE,"YKD"}</definedName>
    <definedName name="E" localSheetId="6" hidden="1">{#N/A,#N/A,TRUE,"Y생산";#N/A,#N/A,TRUE,"Y판매";#N/A,#N/A,TRUE,"Y총물량";#N/A,#N/A,TRUE,"Y능력";#N/A,#N/A,TRUE,"YKD"}</definedName>
    <definedName name="E" localSheetId="7" hidden="1">{#N/A,#N/A,TRUE,"Y생산";#N/A,#N/A,TRUE,"Y판매";#N/A,#N/A,TRUE,"Y총물량";#N/A,#N/A,TRUE,"Y능력";#N/A,#N/A,TRUE,"YKD"}</definedName>
    <definedName name="E" hidden="1">{#N/A,#N/A,TRUE,"Y생산";#N/A,#N/A,TRUE,"Y판매";#N/A,#N/A,TRUE,"Y총물량";#N/A,#N/A,TRUE,"Y능력";#N/A,#N/A,TRUE,"YKD"}</definedName>
    <definedName name="E0">#REF!</definedName>
    <definedName name="Ead_car_by_retl" localSheetId="3">#REF!</definedName>
    <definedName name="Ead_car_by_retl" localSheetId="5">#REF!</definedName>
    <definedName name="Ead_car_by_retl" localSheetId="0">#REF!</definedName>
    <definedName name="Ead_car_by_retl" localSheetId="16">#REF!</definedName>
    <definedName name="Ead_car_by_retl" localSheetId="6">#REF!</definedName>
    <definedName name="Ead_car_by_retl" localSheetId="7">#REF!</definedName>
    <definedName name="Ead_car_by_retl">#REF!</definedName>
    <definedName name="ed" localSheetId="8" hidden="1">{"'보고양식'!$A$58:$K$111"}</definedName>
    <definedName name="ed" localSheetId="9" hidden="1">{"'보고양식'!$A$58:$K$111"}</definedName>
    <definedName name="ed" localSheetId="10" hidden="1">{"'보고양식'!$A$58:$K$111"}</definedName>
    <definedName name="ed" localSheetId="11" hidden="1">{"'보고양식'!$A$58:$K$111"}</definedName>
    <definedName name="ed" localSheetId="3" hidden="1">{"'보고양식'!$A$58:$K$111"}</definedName>
    <definedName name="ed" localSheetId="5" hidden="1">{"'보고양식'!$A$58:$K$111"}</definedName>
    <definedName name="ed" localSheetId="4" hidden="1">{"'보고양식'!$A$58:$K$111"}</definedName>
    <definedName name="ed" localSheetId="0" hidden="1">{"'보고양식'!$A$58:$K$111"}</definedName>
    <definedName name="ed" localSheetId="16" hidden="1">{"'보고양식'!$A$58:$K$111"}</definedName>
    <definedName name="ed" localSheetId="6" hidden="1">{"'보고양식'!$A$58:$K$111"}</definedName>
    <definedName name="ed" localSheetId="7" hidden="1">{"'보고양식'!$A$58:$K$111"}</definedName>
    <definedName name="ed" hidden="1">{"'보고양식'!$A$58:$K$111"}</definedName>
    <definedName name="ee">#REF!</definedName>
    <definedName name="eee" hidden="1">#REF!</definedName>
    <definedName name="eeee"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eereer" hidden="1">#REF!</definedName>
    <definedName name="EK" localSheetId="8" hidden="1">{#N/A,#N/A,FALSE,"단축1";#N/A,#N/A,FALSE,"단축2";#N/A,#N/A,FALSE,"단축3";#N/A,#N/A,FALSE,"장축";#N/A,#N/A,FALSE,"4WD"}</definedName>
    <definedName name="EK" localSheetId="10" hidden="1">{#N/A,#N/A,FALSE,"단축1";#N/A,#N/A,FALSE,"단축2";#N/A,#N/A,FALSE,"단축3";#N/A,#N/A,FALSE,"장축";#N/A,#N/A,FALSE,"4WD"}</definedName>
    <definedName name="EK" localSheetId="11" hidden="1">{#N/A,#N/A,FALSE,"단축1";#N/A,#N/A,FALSE,"단축2";#N/A,#N/A,FALSE,"단축3";#N/A,#N/A,FALSE,"장축";#N/A,#N/A,FALSE,"4WD"}</definedName>
    <definedName name="EK" localSheetId="3" hidden="1">{#N/A,#N/A,FALSE,"단축1";#N/A,#N/A,FALSE,"단축2";#N/A,#N/A,FALSE,"단축3";#N/A,#N/A,FALSE,"장축";#N/A,#N/A,FALSE,"4WD"}</definedName>
    <definedName name="EK" localSheetId="5" hidden="1">{#N/A,#N/A,FALSE,"단축1";#N/A,#N/A,FALSE,"단축2";#N/A,#N/A,FALSE,"단축3";#N/A,#N/A,FALSE,"장축";#N/A,#N/A,FALSE,"4WD"}</definedName>
    <definedName name="EK" localSheetId="4" hidden="1">{#N/A,#N/A,FALSE,"단축1";#N/A,#N/A,FALSE,"단축2";#N/A,#N/A,FALSE,"단축3";#N/A,#N/A,FALSE,"장축";#N/A,#N/A,FALSE,"4WD"}</definedName>
    <definedName name="EK" localSheetId="0" hidden="1">{#N/A,#N/A,FALSE,"단축1";#N/A,#N/A,FALSE,"단축2";#N/A,#N/A,FALSE,"단축3";#N/A,#N/A,FALSE,"장축";#N/A,#N/A,FALSE,"4WD"}</definedName>
    <definedName name="EK" localSheetId="16" hidden="1">{#N/A,#N/A,FALSE,"단축1";#N/A,#N/A,FALSE,"단축2";#N/A,#N/A,FALSE,"단축3";#N/A,#N/A,FALSE,"장축";#N/A,#N/A,FALSE,"4WD"}</definedName>
    <definedName name="EK" localSheetId="6" hidden="1">{#N/A,#N/A,FALSE,"단축1";#N/A,#N/A,FALSE,"단축2";#N/A,#N/A,FALSE,"단축3";#N/A,#N/A,FALSE,"장축";#N/A,#N/A,FALSE,"4WD"}</definedName>
    <definedName name="EK" localSheetId="7" hidden="1">{#N/A,#N/A,FALSE,"단축1";#N/A,#N/A,FALSE,"단축2";#N/A,#N/A,FALSE,"단축3";#N/A,#N/A,FALSE,"장축";#N/A,#N/A,FALSE,"4WD"}</definedName>
    <definedName name="EK" hidden="1">{#N/A,#N/A,FALSE,"단축1";#N/A,#N/A,FALSE,"단축2";#N/A,#N/A,FALSE,"단축3";#N/A,#N/A,FALSE,"장축";#N/A,#N/A,FALSE,"4WD"}</definedName>
    <definedName name="EOCN" localSheetId="3">#REF!</definedName>
    <definedName name="EOCN" localSheetId="5">#REF!</definedName>
    <definedName name="EOCN" localSheetId="0">#REF!</definedName>
    <definedName name="EOCN" localSheetId="16">#REF!</definedName>
    <definedName name="EOCN" localSheetId="7">#REF!</definedName>
    <definedName name="EOCN">#REF!</definedName>
    <definedName name="er" localSheetId="3">{0;0;0;0;1;#N/A;0;0;0.3;0.3;2;FALSE;FALSE;FALSE;FALSE;FALSE;#N/A;1;96;#N/A;#N/A;"";""}</definedName>
    <definedName name="er" localSheetId="5">{0;0;0;0;1;#N/A;0;0;0.3;0.3;2;FALSE;FALSE;FALSE;FALSE;FALSE;#N/A;1;96;#N/A;#N/A;"";""}</definedName>
    <definedName name="er" localSheetId="4">{0;0;0;0;1;#N/A;0;0;0.3;0.3;2;FALSE;FALSE;FALSE;FALSE;FALSE;#N/A;1;96;#N/A;#N/A;"";""}</definedName>
    <definedName name="er" localSheetId="0">{0;0;0;0;1;#N/A;0;0;0.3;0.3;2;FALSE;FALSE;FALSE;FALSE;FALSE;#N/A;1;96;#N/A;#N/A;"";""}</definedName>
    <definedName name="er" localSheetId="16">{0;0;0;0;1;#N/A;0;0;0.3;0.3;2;FALSE;FALSE;FALSE;FALSE;FALSE;#N/A;1;96;#N/A;#N/A;"";""}</definedName>
    <definedName name="er" localSheetId="6">{0;0;0;0;1;#N/A;0;0;0.3;0.3;2;FALSE;FALSE;FALSE;FALSE;FALSE;#N/A;1;96;#N/A;#N/A;"";""}</definedName>
    <definedName name="er" localSheetId="7">{0;0;0;0;1;#N/A;0;0;0.3;0.3;2;FALSE;FALSE;FALSE;FALSE;FALSE;#N/A;1;96;#N/A;#N/A;"";""}</definedName>
    <definedName name="er">{0;0;0;0;1;#N/A;0;0;0.3;0.3;2;FALSE;FALSE;FALSE;FALSE;FALSE;#N/A;1;96;#N/A;#N/A;"";""}</definedName>
    <definedName name="er5y"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err"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ert" localSheetId="8" hidden="1">{#N/A,#N/A,TRUE,"Y생산";#N/A,#N/A,TRUE,"Y판매";#N/A,#N/A,TRUE,"Y총물량";#N/A,#N/A,TRUE,"Y능력";#N/A,#N/A,TRUE,"YKD"}</definedName>
    <definedName name="ert" localSheetId="10" hidden="1">{#N/A,#N/A,TRUE,"Y생산";#N/A,#N/A,TRUE,"Y판매";#N/A,#N/A,TRUE,"Y총물량";#N/A,#N/A,TRUE,"Y능력";#N/A,#N/A,TRUE,"YKD"}</definedName>
    <definedName name="ert" localSheetId="11" hidden="1">{#N/A,#N/A,TRUE,"Y생산";#N/A,#N/A,TRUE,"Y판매";#N/A,#N/A,TRUE,"Y총물량";#N/A,#N/A,TRUE,"Y능력";#N/A,#N/A,TRUE,"YKD"}</definedName>
    <definedName name="ert" localSheetId="3" hidden="1">{#N/A,#N/A,TRUE,"Y생산";#N/A,#N/A,TRUE,"Y판매";#N/A,#N/A,TRUE,"Y총물량";#N/A,#N/A,TRUE,"Y능력";#N/A,#N/A,TRUE,"YKD"}</definedName>
    <definedName name="ert" localSheetId="5" hidden="1">{#N/A,#N/A,TRUE,"Y생산";#N/A,#N/A,TRUE,"Y판매";#N/A,#N/A,TRUE,"Y총물량";#N/A,#N/A,TRUE,"Y능력";#N/A,#N/A,TRUE,"YKD"}</definedName>
    <definedName name="ert" localSheetId="4" hidden="1">{#N/A,#N/A,TRUE,"Y생산";#N/A,#N/A,TRUE,"Y판매";#N/A,#N/A,TRUE,"Y총물량";#N/A,#N/A,TRUE,"Y능력";#N/A,#N/A,TRUE,"YKD"}</definedName>
    <definedName name="ert" localSheetId="0" hidden="1">{#N/A,#N/A,TRUE,"Y생산";#N/A,#N/A,TRUE,"Y판매";#N/A,#N/A,TRUE,"Y총물량";#N/A,#N/A,TRUE,"Y능력";#N/A,#N/A,TRUE,"YKD"}</definedName>
    <definedName name="ert" localSheetId="16" hidden="1">{#N/A,#N/A,TRUE,"Y생산";#N/A,#N/A,TRUE,"Y판매";#N/A,#N/A,TRUE,"Y총물량";#N/A,#N/A,TRUE,"Y능력";#N/A,#N/A,TRUE,"YKD"}</definedName>
    <definedName name="ert" localSheetId="6" hidden="1">{#N/A,#N/A,TRUE,"Y생산";#N/A,#N/A,TRUE,"Y판매";#N/A,#N/A,TRUE,"Y총물량";#N/A,#N/A,TRUE,"Y능력";#N/A,#N/A,TRUE,"YKD"}</definedName>
    <definedName name="ert" localSheetId="7" hidden="1">{#N/A,#N/A,TRUE,"Y생산";#N/A,#N/A,TRUE,"Y판매";#N/A,#N/A,TRUE,"Y총물량";#N/A,#N/A,TRUE,"Y능력";#N/A,#N/A,TRUE,"YKD"}</definedName>
    <definedName name="ert" hidden="1">{#N/A,#N/A,TRUE,"Y생산";#N/A,#N/A,TRUE,"Y판매";#N/A,#N/A,TRUE,"Y총물량";#N/A,#N/A,TRUE,"Y능력";#N/A,#N/A,TRUE,"YKD"}</definedName>
    <definedName name="ertt"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es5t" hidden="1">{#N/A,#N/A,TRUE,"사업개요";#N/A,#N/A,TRUE,"위치도";#N/A,#N/A,TRUE,"상권분석";#N/A,#N/A,TRUE,"상권분석-1";#N/A,#N/A,TRUE,"현장사진";#N/A,#N/A,TRUE,"현장사진-1";#N/A,#N/A,TRUE,"현장사진-2";#N/A,#N/A,TRUE,"시장성향및방향"}</definedName>
    <definedName name="esr" hidden="1">{#N/A,#N/A,TRUE,"사업자등록증 (2)"}</definedName>
    <definedName name="esrt" hidden="1">{#N/A,#N/A,TRUE,"사업개요";#N/A,#N/A,TRUE,"위치도";#N/A,#N/A,TRUE,"상권분석";#N/A,#N/A,TRUE,"상권분석-1";#N/A,#N/A,TRUE,"주변현황";#N/A,#N/A,TRUE,"주변현황-1";#N/A,#N/A,TRUE,"시장성향";#N/A,#N/A,TRUE,"적정분양가제안 ";#N/A,#N/A,TRUE,"적정분양가제안(1)";#N/A,#N/A,TRUE,"적정분양가제안(2)";#N/A,#N/A,TRUE,"사업추진방향";#N/A,#N/A,TRUE,"실적";#N/A,#N/A,TRUE,"실적-1";#N/A,#N/A,TRUE,"실적-2";#N/A,#N/A,TRUE,"조직도";#N/A,#N/A,TRUE,"등기부등본";#N/A,#N/A,TRUE,"사업자등록증"}</definedName>
    <definedName name="et">#N/A</definedName>
    <definedName name="EUR" localSheetId="3">#REF!</definedName>
    <definedName name="EUR" localSheetId="5">#REF!</definedName>
    <definedName name="EUR" localSheetId="4">#REF!</definedName>
    <definedName name="EUR" localSheetId="0">#REF!</definedName>
    <definedName name="EUR" localSheetId="16">#REF!</definedName>
    <definedName name="EUR" localSheetId="7">#REF!</definedName>
    <definedName name="EUR">#REF!</definedName>
    <definedName name="ew" localSheetId="3">{0.1;0;0.382758620689655;0;0;0;0.258620689655172;0;0.258620689655172}</definedName>
    <definedName name="ew" localSheetId="5">{0.1;0;0.382758620689655;0;0;0;0.258620689655172;0;0.258620689655172}</definedName>
    <definedName name="ew" localSheetId="4">{0.1;0;0.382758620689655;0;0;0;0.258620689655172;0;0.258620689655172}</definedName>
    <definedName name="ew" localSheetId="0">{0.1;0;0.382758620689655;0;0;0;0.258620689655172;0;0.258620689655172}</definedName>
    <definedName name="ew" localSheetId="16">{0.1;0;0.382758620689655;0;0;0;0.258620689655172;0;0.258620689655172}</definedName>
    <definedName name="ew" localSheetId="6">{0.1;0;0.382758620689655;0;0;0;0.258620689655172;0;0.258620689655172}</definedName>
    <definedName name="ew" localSheetId="7">{0.1;0;0.382758620689655;0;0;0;0.258620689655172;0;0.258620689655172}</definedName>
    <definedName name="ew">{0.1;0;0.382758620689655;0;0;0;0.258620689655172;0;0.258620689655172}</definedName>
    <definedName name="ewrerqwqew" hidden="1">#REF!</definedName>
    <definedName name="ewrw" localSheetId="3" hidden="1">#REF!</definedName>
    <definedName name="ewrw" localSheetId="5" hidden="1">#REF!</definedName>
    <definedName name="ewrw" localSheetId="0" hidden="1">#REF!</definedName>
    <definedName name="ewrw" localSheetId="16" hidden="1">#REF!</definedName>
    <definedName name="ewrw" localSheetId="7" hidden="1">#REF!</definedName>
    <definedName name="ewrw" hidden="1">#REF!</definedName>
    <definedName name="exist" localSheetId="3">#REF!</definedName>
    <definedName name="exist" localSheetId="5">#REF!</definedName>
    <definedName name="exist" localSheetId="0">#REF!</definedName>
    <definedName name="exist" localSheetId="16">#REF!</definedName>
    <definedName name="exist" localSheetId="6">#REF!</definedName>
    <definedName name="exist" localSheetId="7">#REF!</definedName>
    <definedName name="exist">#REF!</definedName>
    <definedName name="exRate" localSheetId="6">#REF!</definedName>
    <definedName name="exRate" localSheetId="7">#REF!</definedName>
    <definedName name="exRate">#REF!</definedName>
    <definedName name="exRateusd" localSheetId="6">#REF!</definedName>
    <definedName name="exRateusd" localSheetId="7">#REF!</definedName>
    <definedName name="exRateusd">#REF!</definedName>
    <definedName name="_xlnm.Extract" localSheetId="6">#REF!</definedName>
    <definedName name="_xlnm.Extract" localSheetId="7">#REF!</definedName>
    <definedName name="_xlnm.Extract">#REF!</definedName>
    <definedName name="Extract_MI" localSheetId="6">#REF!</definedName>
    <definedName name="Extract_MI">#REF!</definedName>
    <definedName name="F" localSheetId="8" hidden="1">{#N/A,#N/A,FALSE,"96 3월물량표";#N/A,#N/A,FALSE,"96 4월물량표";#N/A,#N/A,FALSE,"96 5월물량표"}</definedName>
    <definedName name="F" localSheetId="10" hidden="1">{#N/A,#N/A,FALSE,"96 3월물량표";#N/A,#N/A,FALSE,"96 4월물량표";#N/A,#N/A,FALSE,"96 5월물량표"}</definedName>
    <definedName name="F" localSheetId="11" hidden="1">{#N/A,#N/A,FALSE,"96 3월물량표";#N/A,#N/A,FALSE,"96 4월물량표";#N/A,#N/A,FALSE,"96 5월물량표"}</definedName>
    <definedName name="F" localSheetId="3" hidden="1">{#N/A,#N/A,FALSE,"96 3월물량표";#N/A,#N/A,FALSE,"96 4월물량표";#N/A,#N/A,FALSE,"96 5월물량표"}</definedName>
    <definedName name="F" localSheetId="5" hidden="1">{#N/A,#N/A,FALSE,"96 3월물량표";#N/A,#N/A,FALSE,"96 4월물량표";#N/A,#N/A,FALSE,"96 5월물량표"}</definedName>
    <definedName name="F" localSheetId="4" hidden="1">{#N/A,#N/A,FALSE,"96 3월물량표";#N/A,#N/A,FALSE,"96 4월물량표";#N/A,#N/A,FALSE,"96 5월물량표"}</definedName>
    <definedName name="F" localSheetId="0" hidden="1">{#N/A,#N/A,FALSE,"96 3월물량표";#N/A,#N/A,FALSE,"96 4월물량표";#N/A,#N/A,FALSE,"96 5월물량표"}</definedName>
    <definedName name="F" localSheetId="16" hidden="1">{#N/A,#N/A,FALSE,"96 3월물량표";#N/A,#N/A,FALSE,"96 4월물량표";#N/A,#N/A,FALSE,"96 5월물량표"}</definedName>
    <definedName name="F" localSheetId="6" hidden="1">{#N/A,#N/A,FALSE,"96 3월물량표";#N/A,#N/A,FALSE,"96 4월물량표";#N/A,#N/A,FALSE,"96 5월물량표"}</definedName>
    <definedName name="F" localSheetId="7" hidden="1">{#N/A,#N/A,FALSE,"96 3월물량표";#N/A,#N/A,FALSE,"96 4월물량표";#N/A,#N/A,FALSE,"96 5월물량표"}</definedName>
    <definedName name="F" hidden="1">{#N/A,#N/A,FALSE,"96 3월물량표";#N/A,#N/A,FALSE,"96 4월물량표";#N/A,#N/A,FALSE,"96 5월물량표"}</definedName>
    <definedName name="F_123" localSheetId="0">#N/A</definedName>
    <definedName name="F_123">#N/A</definedName>
    <definedName name="ff" localSheetId="3">#REF!</definedName>
    <definedName name="ff" localSheetId="0">#REF!</definedName>
    <definedName name="ff" localSheetId="16">#REF!</definedName>
    <definedName name="ff">#REF!</definedName>
    <definedName name="FFFFFFFFFFF" localSheetId="8" hidden="1">{#N/A,#N/A,FALSE,"정공"}</definedName>
    <definedName name="FFFFFFFFFFF" localSheetId="10" hidden="1">{#N/A,#N/A,FALSE,"정공"}</definedName>
    <definedName name="FFFFFFFFFFF" localSheetId="11" hidden="1">{#N/A,#N/A,FALSE,"정공"}</definedName>
    <definedName name="FFFFFFFFFFF" localSheetId="3" hidden="1">{#N/A,#N/A,FALSE,"정공"}</definedName>
    <definedName name="FFFFFFFFFFF" localSheetId="5" hidden="1">{#N/A,#N/A,FALSE,"정공"}</definedName>
    <definedName name="FFFFFFFFFFF" localSheetId="4" hidden="1">{#N/A,#N/A,FALSE,"정공"}</definedName>
    <definedName name="FFFFFFFFFFF" localSheetId="0" hidden="1">{#N/A,#N/A,FALSE,"정공"}</definedName>
    <definedName name="FFFFFFFFFFF" localSheetId="16" hidden="1">{#N/A,#N/A,FALSE,"정공"}</definedName>
    <definedName name="FFFFFFFFFFF" localSheetId="6" hidden="1">{#N/A,#N/A,FALSE,"정공"}</definedName>
    <definedName name="FFFFFFFFFFF" localSheetId="7" hidden="1">{#N/A,#N/A,FALSE,"정공"}</definedName>
    <definedName name="FFFFFFFFFFF" hidden="1">{#N/A,#N/A,FALSE,"정공"}</definedName>
    <definedName name="fffgfg" localSheetId="8" hidden="1">{#N/A,#N/A,FALSE,"단축1";#N/A,#N/A,FALSE,"단축2";#N/A,#N/A,FALSE,"단축3";#N/A,#N/A,FALSE,"장축";#N/A,#N/A,FALSE,"4WD"}</definedName>
    <definedName name="fffgfg" localSheetId="10" hidden="1">{#N/A,#N/A,FALSE,"단축1";#N/A,#N/A,FALSE,"단축2";#N/A,#N/A,FALSE,"단축3";#N/A,#N/A,FALSE,"장축";#N/A,#N/A,FALSE,"4WD"}</definedName>
    <definedName name="fffgfg" localSheetId="11" hidden="1">{#N/A,#N/A,FALSE,"단축1";#N/A,#N/A,FALSE,"단축2";#N/A,#N/A,FALSE,"단축3";#N/A,#N/A,FALSE,"장축";#N/A,#N/A,FALSE,"4WD"}</definedName>
    <definedName name="fffgfg" localSheetId="3" hidden="1">{#N/A,#N/A,FALSE,"단축1";#N/A,#N/A,FALSE,"단축2";#N/A,#N/A,FALSE,"단축3";#N/A,#N/A,FALSE,"장축";#N/A,#N/A,FALSE,"4WD"}</definedName>
    <definedName name="fffgfg" localSheetId="5" hidden="1">{#N/A,#N/A,FALSE,"단축1";#N/A,#N/A,FALSE,"단축2";#N/A,#N/A,FALSE,"단축3";#N/A,#N/A,FALSE,"장축";#N/A,#N/A,FALSE,"4WD"}</definedName>
    <definedName name="fffgfg" localSheetId="4" hidden="1">{#N/A,#N/A,FALSE,"단축1";#N/A,#N/A,FALSE,"단축2";#N/A,#N/A,FALSE,"단축3";#N/A,#N/A,FALSE,"장축";#N/A,#N/A,FALSE,"4WD"}</definedName>
    <definedName name="fffgfg" localSheetId="0" hidden="1">{#N/A,#N/A,FALSE,"단축1";#N/A,#N/A,FALSE,"단축2";#N/A,#N/A,FALSE,"단축3";#N/A,#N/A,FALSE,"장축";#N/A,#N/A,FALSE,"4WD"}</definedName>
    <definedName name="fffgfg" localSheetId="16" hidden="1">{#N/A,#N/A,FALSE,"단축1";#N/A,#N/A,FALSE,"단축2";#N/A,#N/A,FALSE,"단축3";#N/A,#N/A,FALSE,"장축";#N/A,#N/A,FALSE,"4WD"}</definedName>
    <definedName name="fffgfg" localSheetId="6" hidden="1">{#N/A,#N/A,FALSE,"단축1";#N/A,#N/A,FALSE,"단축2";#N/A,#N/A,FALSE,"단축3";#N/A,#N/A,FALSE,"장축";#N/A,#N/A,FALSE,"4WD"}</definedName>
    <definedName name="fffgfg" localSheetId="7" hidden="1">{#N/A,#N/A,FALSE,"단축1";#N/A,#N/A,FALSE,"단축2";#N/A,#N/A,FALSE,"단축3";#N/A,#N/A,FALSE,"장축";#N/A,#N/A,FALSE,"4WD"}</definedName>
    <definedName name="fffgfg" hidden="1">{#N/A,#N/A,FALSE,"단축1";#N/A,#N/A,FALSE,"단축2";#N/A,#N/A,FALSE,"단축3";#N/A,#N/A,FALSE,"장축";#N/A,#N/A,FALSE,"4WD"}</definedName>
    <definedName name="ffgfgfg" hidden="1">#REF!</definedName>
    <definedName name="fgh"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fghj"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Filed" localSheetId="3">#REF!</definedName>
    <definedName name="Filed" localSheetId="5">#REF!</definedName>
    <definedName name="Filed" localSheetId="0">#REF!</definedName>
    <definedName name="Filed" localSheetId="16">#REF!</definedName>
    <definedName name="Filed" localSheetId="7">#REF!</definedName>
    <definedName name="Filed">#REF!</definedName>
    <definedName name="FINAL_FS" localSheetId="0">#N/A</definedName>
    <definedName name="FINAL_FS">#N/A</definedName>
    <definedName name="finalReport" localSheetId="0">#N/A</definedName>
    <definedName name="finalReport">#N/A</definedName>
    <definedName name="FJD" localSheetId="8" hidden="1">{#N/A,#N/A,FALSE,"단축1";#N/A,#N/A,FALSE,"단축2";#N/A,#N/A,FALSE,"단축3";#N/A,#N/A,FALSE,"장축";#N/A,#N/A,FALSE,"4WD"}</definedName>
    <definedName name="FJD" localSheetId="10" hidden="1">{#N/A,#N/A,FALSE,"단축1";#N/A,#N/A,FALSE,"단축2";#N/A,#N/A,FALSE,"단축3";#N/A,#N/A,FALSE,"장축";#N/A,#N/A,FALSE,"4WD"}</definedName>
    <definedName name="FJD" localSheetId="11" hidden="1">{#N/A,#N/A,FALSE,"단축1";#N/A,#N/A,FALSE,"단축2";#N/A,#N/A,FALSE,"단축3";#N/A,#N/A,FALSE,"장축";#N/A,#N/A,FALSE,"4WD"}</definedName>
    <definedName name="FJD" localSheetId="3" hidden="1">{#N/A,#N/A,FALSE,"단축1";#N/A,#N/A,FALSE,"단축2";#N/A,#N/A,FALSE,"단축3";#N/A,#N/A,FALSE,"장축";#N/A,#N/A,FALSE,"4WD"}</definedName>
    <definedName name="FJD" localSheetId="5" hidden="1">{#N/A,#N/A,FALSE,"단축1";#N/A,#N/A,FALSE,"단축2";#N/A,#N/A,FALSE,"단축3";#N/A,#N/A,FALSE,"장축";#N/A,#N/A,FALSE,"4WD"}</definedName>
    <definedName name="FJD" localSheetId="4" hidden="1">{#N/A,#N/A,FALSE,"단축1";#N/A,#N/A,FALSE,"단축2";#N/A,#N/A,FALSE,"단축3";#N/A,#N/A,FALSE,"장축";#N/A,#N/A,FALSE,"4WD"}</definedName>
    <definedName name="FJD" localSheetId="0" hidden="1">{#N/A,#N/A,FALSE,"단축1";#N/A,#N/A,FALSE,"단축2";#N/A,#N/A,FALSE,"단축3";#N/A,#N/A,FALSE,"장축";#N/A,#N/A,FALSE,"4WD"}</definedName>
    <definedName name="FJD" localSheetId="16" hidden="1">{#N/A,#N/A,FALSE,"단축1";#N/A,#N/A,FALSE,"단축2";#N/A,#N/A,FALSE,"단축3";#N/A,#N/A,FALSE,"장축";#N/A,#N/A,FALSE,"4WD"}</definedName>
    <definedName name="FJD" localSheetId="6" hidden="1">{#N/A,#N/A,FALSE,"단축1";#N/A,#N/A,FALSE,"단축2";#N/A,#N/A,FALSE,"단축3";#N/A,#N/A,FALSE,"장축";#N/A,#N/A,FALSE,"4WD"}</definedName>
    <definedName name="FJD" localSheetId="7" hidden="1">{#N/A,#N/A,FALSE,"단축1";#N/A,#N/A,FALSE,"단축2";#N/A,#N/A,FALSE,"단축3";#N/A,#N/A,FALSE,"장축";#N/A,#N/A,FALSE,"4WD"}</definedName>
    <definedName name="FJD" hidden="1">{#N/A,#N/A,FALSE,"단축1";#N/A,#N/A,FALSE,"단축2";#N/A,#N/A,FALSE,"단축3";#N/A,#N/A,FALSE,"장축";#N/A,#N/A,FALSE,"4WD"}</definedName>
    <definedName name="fkla" localSheetId="8" hidden="1">{#N/A,#N/A,TRUE,"Y생산";#N/A,#N/A,TRUE,"Y판매";#N/A,#N/A,TRUE,"Y총물량";#N/A,#N/A,TRUE,"Y능력";#N/A,#N/A,TRUE,"YKD"}</definedName>
    <definedName name="fkla" localSheetId="10" hidden="1">{#N/A,#N/A,TRUE,"Y생산";#N/A,#N/A,TRUE,"Y판매";#N/A,#N/A,TRUE,"Y총물량";#N/A,#N/A,TRUE,"Y능력";#N/A,#N/A,TRUE,"YKD"}</definedName>
    <definedName name="fkla" localSheetId="11" hidden="1">{#N/A,#N/A,TRUE,"Y생산";#N/A,#N/A,TRUE,"Y판매";#N/A,#N/A,TRUE,"Y총물량";#N/A,#N/A,TRUE,"Y능력";#N/A,#N/A,TRUE,"YKD"}</definedName>
    <definedName name="fkla" localSheetId="3" hidden="1">{#N/A,#N/A,TRUE,"Y생산";#N/A,#N/A,TRUE,"Y판매";#N/A,#N/A,TRUE,"Y총물량";#N/A,#N/A,TRUE,"Y능력";#N/A,#N/A,TRUE,"YKD"}</definedName>
    <definedName name="fkla" localSheetId="5" hidden="1">{#N/A,#N/A,TRUE,"Y생산";#N/A,#N/A,TRUE,"Y판매";#N/A,#N/A,TRUE,"Y총물량";#N/A,#N/A,TRUE,"Y능력";#N/A,#N/A,TRUE,"YKD"}</definedName>
    <definedName name="fkla" localSheetId="4" hidden="1">{#N/A,#N/A,TRUE,"Y생산";#N/A,#N/A,TRUE,"Y판매";#N/A,#N/A,TRUE,"Y총물량";#N/A,#N/A,TRUE,"Y능력";#N/A,#N/A,TRUE,"YKD"}</definedName>
    <definedName name="fkla" localSheetId="0" hidden="1">{#N/A,#N/A,TRUE,"Y생산";#N/A,#N/A,TRUE,"Y판매";#N/A,#N/A,TRUE,"Y총물량";#N/A,#N/A,TRUE,"Y능력";#N/A,#N/A,TRUE,"YKD"}</definedName>
    <definedName name="fkla" localSheetId="16" hidden="1">{#N/A,#N/A,TRUE,"Y생산";#N/A,#N/A,TRUE,"Y판매";#N/A,#N/A,TRUE,"Y총물량";#N/A,#N/A,TRUE,"Y능력";#N/A,#N/A,TRUE,"YKD"}</definedName>
    <definedName name="fkla" localSheetId="6" hidden="1">{#N/A,#N/A,TRUE,"Y생산";#N/A,#N/A,TRUE,"Y판매";#N/A,#N/A,TRUE,"Y총물량";#N/A,#N/A,TRUE,"Y능력";#N/A,#N/A,TRUE,"YKD"}</definedName>
    <definedName name="fkla" localSheetId="7" hidden="1">{#N/A,#N/A,TRUE,"Y생산";#N/A,#N/A,TRUE,"Y판매";#N/A,#N/A,TRUE,"Y총물량";#N/A,#N/A,TRUE,"Y능력";#N/A,#N/A,TRUE,"YKD"}</definedName>
    <definedName name="fkla" hidden="1">{#N/A,#N/A,TRUE,"Y생산";#N/A,#N/A,TRUE,"Y판매";#N/A,#N/A,TRUE,"Y총물량";#N/A,#N/A,TRUE,"Y능력";#N/A,#N/A,TRUE,"YKD"}</definedName>
    <definedName name="FLEXIBLE.T.L" localSheetId="8" hidden="1">{#N/A,#N/A,FALSE,"단축1";#N/A,#N/A,FALSE,"단축2";#N/A,#N/A,FALSE,"단축3";#N/A,#N/A,FALSE,"장축";#N/A,#N/A,FALSE,"4WD"}</definedName>
    <definedName name="FLEXIBLE.T.L" localSheetId="10" hidden="1">{#N/A,#N/A,FALSE,"단축1";#N/A,#N/A,FALSE,"단축2";#N/A,#N/A,FALSE,"단축3";#N/A,#N/A,FALSE,"장축";#N/A,#N/A,FALSE,"4WD"}</definedName>
    <definedName name="FLEXIBLE.T.L" localSheetId="11" hidden="1">{#N/A,#N/A,FALSE,"단축1";#N/A,#N/A,FALSE,"단축2";#N/A,#N/A,FALSE,"단축3";#N/A,#N/A,FALSE,"장축";#N/A,#N/A,FALSE,"4WD"}</definedName>
    <definedName name="FLEXIBLE.T.L" localSheetId="3" hidden="1">{#N/A,#N/A,FALSE,"단축1";#N/A,#N/A,FALSE,"단축2";#N/A,#N/A,FALSE,"단축3";#N/A,#N/A,FALSE,"장축";#N/A,#N/A,FALSE,"4WD"}</definedName>
    <definedName name="FLEXIBLE.T.L" localSheetId="5" hidden="1">{#N/A,#N/A,FALSE,"단축1";#N/A,#N/A,FALSE,"단축2";#N/A,#N/A,FALSE,"단축3";#N/A,#N/A,FALSE,"장축";#N/A,#N/A,FALSE,"4WD"}</definedName>
    <definedName name="FLEXIBLE.T.L" localSheetId="4" hidden="1">{#N/A,#N/A,FALSE,"단축1";#N/A,#N/A,FALSE,"단축2";#N/A,#N/A,FALSE,"단축3";#N/A,#N/A,FALSE,"장축";#N/A,#N/A,FALSE,"4WD"}</definedName>
    <definedName name="FLEXIBLE.T.L" localSheetId="0" hidden="1">{#N/A,#N/A,FALSE,"단축1";#N/A,#N/A,FALSE,"단축2";#N/A,#N/A,FALSE,"단축3";#N/A,#N/A,FALSE,"장축";#N/A,#N/A,FALSE,"4WD"}</definedName>
    <definedName name="FLEXIBLE.T.L" localSheetId="16" hidden="1">{#N/A,#N/A,FALSE,"단축1";#N/A,#N/A,FALSE,"단축2";#N/A,#N/A,FALSE,"단축3";#N/A,#N/A,FALSE,"장축";#N/A,#N/A,FALSE,"4WD"}</definedName>
    <definedName name="FLEXIBLE.T.L" localSheetId="6" hidden="1">{#N/A,#N/A,FALSE,"단축1";#N/A,#N/A,FALSE,"단축2";#N/A,#N/A,FALSE,"단축3";#N/A,#N/A,FALSE,"장축";#N/A,#N/A,FALSE,"4WD"}</definedName>
    <definedName name="FLEXIBLE.T.L" localSheetId="7" hidden="1">{#N/A,#N/A,FALSE,"단축1";#N/A,#N/A,FALSE,"단축2";#N/A,#N/A,FALSE,"단축3";#N/A,#N/A,FALSE,"장축";#N/A,#N/A,FALSE,"4WD"}</definedName>
    <definedName name="FLEXIBLE.T.L" hidden="1">{#N/A,#N/A,FALSE,"단축1";#N/A,#N/A,FALSE,"단축2";#N/A,#N/A,FALSE,"단축3";#N/A,#N/A,FALSE,"장축";#N/A,#N/A,FALSE,"4WD"}</definedName>
    <definedName name="FootnoteAnchor" localSheetId="3">#REF!</definedName>
    <definedName name="FootnoteAnchor" localSheetId="0">#REF!</definedName>
    <definedName name="FootnoteAnchor" localSheetId="16">#REF!</definedName>
    <definedName name="FootnoteAnchor">#REF!</definedName>
    <definedName name="FootnoteRange" localSheetId="3">#REF!</definedName>
    <definedName name="FootnoteRange" localSheetId="0">#REF!</definedName>
    <definedName name="FootnoteRange" localSheetId="16">#REF!</definedName>
    <definedName name="FootnoteRange" localSheetId="6">#REF!</definedName>
    <definedName name="FootnoteRange">#REF!</definedName>
    <definedName name="FO투입시UPH조정" localSheetId="8" hidden="1">{#N/A,#N/A,FALSE,"단축1";#N/A,#N/A,FALSE,"단축2";#N/A,#N/A,FALSE,"단축3";#N/A,#N/A,FALSE,"장축";#N/A,#N/A,FALSE,"4WD"}</definedName>
    <definedName name="FO투입시UPH조정" localSheetId="10" hidden="1">{#N/A,#N/A,FALSE,"단축1";#N/A,#N/A,FALSE,"단축2";#N/A,#N/A,FALSE,"단축3";#N/A,#N/A,FALSE,"장축";#N/A,#N/A,FALSE,"4WD"}</definedName>
    <definedName name="FO투입시UPH조정" localSheetId="11" hidden="1">{#N/A,#N/A,FALSE,"단축1";#N/A,#N/A,FALSE,"단축2";#N/A,#N/A,FALSE,"단축3";#N/A,#N/A,FALSE,"장축";#N/A,#N/A,FALSE,"4WD"}</definedName>
    <definedName name="FO투입시UPH조정" localSheetId="3" hidden="1">{#N/A,#N/A,FALSE,"단축1";#N/A,#N/A,FALSE,"단축2";#N/A,#N/A,FALSE,"단축3";#N/A,#N/A,FALSE,"장축";#N/A,#N/A,FALSE,"4WD"}</definedName>
    <definedName name="FO투입시UPH조정" localSheetId="5" hidden="1">{#N/A,#N/A,FALSE,"단축1";#N/A,#N/A,FALSE,"단축2";#N/A,#N/A,FALSE,"단축3";#N/A,#N/A,FALSE,"장축";#N/A,#N/A,FALSE,"4WD"}</definedName>
    <definedName name="FO투입시UPH조정" localSheetId="4" hidden="1">{#N/A,#N/A,FALSE,"단축1";#N/A,#N/A,FALSE,"단축2";#N/A,#N/A,FALSE,"단축3";#N/A,#N/A,FALSE,"장축";#N/A,#N/A,FALSE,"4WD"}</definedName>
    <definedName name="FO투입시UPH조정" localSheetId="0" hidden="1">{#N/A,#N/A,FALSE,"단축1";#N/A,#N/A,FALSE,"단축2";#N/A,#N/A,FALSE,"단축3";#N/A,#N/A,FALSE,"장축";#N/A,#N/A,FALSE,"4WD"}</definedName>
    <definedName name="FO투입시UPH조정" localSheetId="16" hidden="1">{#N/A,#N/A,FALSE,"단축1";#N/A,#N/A,FALSE,"단축2";#N/A,#N/A,FALSE,"단축3";#N/A,#N/A,FALSE,"장축";#N/A,#N/A,FALSE,"4WD"}</definedName>
    <definedName name="FO투입시UPH조정" localSheetId="6" hidden="1">{#N/A,#N/A,FALSE,"단축1";#N/A,#N/A,FALSE,"단축2";#N/A,#N/A,FALSE,"단축3";#N/A,#N/A,FALSE,"장축";#N/A,#N/A,FALSE,"4WD"}</definedName>
    <definedName name="FO투입시UPH조정" localSheetId="7" hidden="1">{#N/A,#N/A,FALSE,"단축1";#N/A,#N/A,FALSE,"단축2";#N/A,#N/A,FALSE,"단축3";#N/A,#N/A,FALSE,"장축";#N/A,#N/A,FALSE,"4WD"}</definedName>
    <definedName name="FO투입시UPH조정" hidden="1">{#N/A,#N/A,FALSE,"단축1";#N/A,#N/A,FALSE,"단축2";#N/A,#N/A,FALSE,"단축3";#N/A,#N/A,FALSE,"장축";#N/A,#N/A,FALSE,"4WD"}</definedName>
    <definedName name="fullCF">#REF!</definedName>
    <definedName name="fw" localSheetId="3">{0;0;0;0;1;#N/A;0;0;0.3;0.3;2;FALSE;FALSE;FALSE;FALSE;FALSE;#N/A;1;#N/A;1;1;"";""}</definedName>
    <definedName name="fw" localSheetId="5">{0;0;0;0;1;#N/A;0;0;0.3;0.3;2;FALSE;FALSE;FALSE;FALSE;FALSE;#N/A;1;#N/A;1;1;"";""}</definedName>
    <definedName name="fw" localSheetId="4">{0;0;0;0;1;#N/A;0;0;0.3;0.3;2;FALSE;FALSE;FALSE;FALSE;FALSE;#N/A;1;#N/A;1;1;"";""}</definedName>
    <definedName name="fw" localSheetId="0">{0;0;0;0;1;#N/A;0;0;0.3;0.3;2;FALSE;FALSE;FALSE;FALSE;FALSE;#N/A;1;#N/A;1;1;"";""}</definedName>
    <definedName name="fw" localSheetId="16">{0;0;0;0;1;#N/A;0;0;0.3;0.3;2;FALSE;FALSE;FALSE;FALSE;FALSE;#N/A;1;#N/A;1;1;"";""}</definedName>
    <definedName name="fw" localSheetId="6">{0;0;0;0;1;#N/A;0;0;0.3;0.3;2;FALSE;FALSE;FALSE;FALSE;FALSE;#N/A;1;#N/A;1;1;"";""}</definedName>
    <definedName name="fw" localSheetId="7">{0;0;0;0;1;#N/A;0;0;0.3;0.3;2;FALSE;FALSE;FALSE;FALSE;FALSE;#N/A;1;#N/A;1;1;"";""}</definedName>
    <definedName name="fw">{0;0;0;0;1;#N/A;0;0;0.3;0.3;2;FALSE;FALSE;FALSE;FALSE;FALSE;#N/A;1;#N/A;1;1;"";""}</definedName>
    <definedName name="FX" localSheetId="3">#REF!</definedName>
    <definedName name="FX" localSheetId="5">#REF!</definedName>
    <definedName name="FX" localSheetId="4">#REF!</definedName>
    <definedName name="FX" localSheetId="0">#REF!</definedName>
    <definedName name="FX" localSheetId="16">#REF!</definedName>
    <definedName name="FX" localSheetId="7">#REF!</definedName>
    <definedName name="FX">#REF!</definedName>
    <definedName name="fxg"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G" localSheetId="8" hidden="1">{#N/A,#N/A,FALSE,"96 3월물량표";#N/A,#N/A,FALSE,"96 4월물량표";#N/A,#N/A,FALSE,"96 5월물량표"}</definedName>
    <definedName name="G" localSheetId="10" hidden="1">{#N/A,#N/A,FALSE,"96 3월물량표";#N/A,#N/A,FALSE,"96 4월물량표";#N/A,#N/A,FALSE,"96 5월물량표"}</definedName>
    <definedName name="G" localSheetId="11" hidden="1">{#N/A,#N/A,FALSE,"96 3월물량표";#N/A,#N/A,FALSE,"96 4월물량표";#N/A,#N/A,FALSE,"96 5월물량표"}</definedName>
    <definedName name="G" localSheetId="3" hidden="1">{#N/A,#N/A,FALSE,"96 3월물량표";#N/A,#N/A,FALSE,"96 4월물량표";#N/A,#N/A,FALSE,"96 5월물량표"}</definedName>
    <definedName name="G" localSheetId="5" hidden="1">{#N/A,#N/A,FALSE,"96 3월물량표";#N/A,#N/A,FALSE,"96 4월물량표";#N/A,#N/A,FALSE,"96 5월물량표"}</definedName>
    <definedName name="G" localSheetId="4" hidden="1">{#N/A,#N/A,FALSE,"96 3월물량표";#N/A,#N/A,FALSE,"96 4월물량표";#N/A,#N/A,FALSE,"96 5월물량표"}</definedName>
    <definedName name="G" localSheetId="0" hidden="1">{#N/A,#N/A,FALSE,"96 3월물량표";#N/A,#N/A,FALSE,"96 4월물량표";#N/A,#N/A,FALSE,"96 5월물량표"}</definedName>
    <definedName name="G" localSheetId="16" hidden="1">{#N/A,#N/A,FALSE,"96 3월물량표";#N/A,#N/A,FALSE,"96 4월물량표";#N/A,#N/A,FALSE,"96 5월물량표"}</definedName>
    <definedName name="G" localSheetId="6" hidden="1">{#N/A,#N/A,FALSE,"96 3월물량표";#N/A,#N/A,FALSE,"96 4월물량표";#N/A,#N/A,FALSE,"96 5월물량표"}</definedName>
    <definedName name="G" localSheetId="7" hidden="1">{#N/A,#N/A,FALSE,"96 3월물량표";#N/A,#N/A,FALSE,"96 4월물량표";#N/A,#N/A,FALSE,"96 5월물량표"}</definedName>
    <definedName name="G" hidden="1">{#N/A,#N/A,FALSE,"96 3월물량표";#N/A,#N/A,FALSE,"96 4월물량표";#N/A,#N/A,FALSE,"96 5월물량표"}</definedName>
    <definedName name="g128\">#REF!</definedName>
    <definedName name="GBP" localSheetId="3">#REF!</definedName>
    <definedName name="GBP" localSheetId="5">#REF!</definedName>
    <definedName name="GBP" localSheetId="0">#REF!</definedName>
    <definedName name="GBP" localSheetId="16">#REF!</definedName>
    <definedName name="GBP" localSheetId="6">#REF!</definedName>
    <definedName name="GBP" localSheetId="7">#REF!</definedName>
    <definedName name="GBP">#REF!</definedName>
    <definedName name="GDF"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localSheetId="1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localSheetId="11"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localSheetId="3"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localSheetId="5"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localSheetId="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localSheetId="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localSheetId="1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localSheetId="7"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dgfdgfdgfdg" localSheetId="3">#REF!</definedName>
    <definedName name="gfdgfdgfdgfdg" localSheetId="5">#REF!</definedName>
    <definedName name="gfdgfdgfdgfdg" localSheetId="0">#REF!</definedName>
    <definedName name="gfdgfdgfdgfdg" localSheetId="16">#REF!</definedName>
    <definedName name="gfdgfdgfdgfdg" localSheetId="7">#REF!</definedName>
    <definedName name="gfdgfdgfdgfdg">#REF!</definedName>
    <definedName name="GFF"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localSheetId="1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localSheetId="11"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localSheetId="3"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localSheetId="5"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localSheetId="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localSheetId="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localSheetId="1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localSheetId="7"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gffg" hidden="1">#REF!</definedName>
    <definedName name="gfld" localSheetId="8" hidden="1">{#N/A,#N/A,TRUE,"Y생산";#N/A,#N/A,TRUE,"Y판매";#N/A,#N/A,TRUE,"Y총물량";#N/A,#N/A,TRUE,"Y능력";#N/A,#N/A,TRUE,"YKD"}</definedName>
    <definedName name="gfld" localSheetId="10" hidden="1">{#N/A,#N/A,TRUE,"Y생산";#N/A,#N/A,TRUE,"Y판매";#N/A,#N/A,TRUE,"Y총물량";#N/A,#N/A,TRUE,"Y능력";#N/A,#N/A,TRUE,"YKD"}</definedName>
    <definedName name="gfld" localSheetId="11" hidden="1">{#N/A,#N/A,TRUE,"Y생산";#N/A,#N/A,TRUE,"Y판매";#N/A,#N/A,TRUE,"Y총물량";#N/A,#N/A,TRUE,"Y능력";#N/A,#N/A,TRUE,"YKD"}</definedName>
    <definedName name="gfld" localSheetId="3" hidden="1">{#N/A,#N/A,TRUE,"Y생산";#N/A,#N/A,TRUE,"Y판매";#N/A,#N/A,TRUE,"Y총물량";#N/A,#N/A,TRUE,"Y능력";#N/A,#N/A,TRUE,"YKD"}</definedName>
    <definedName name="gfld" localSheetId="5" hidden="1">{#N/A,#N/A,TRUE,"Y생산";#N/A,#N/A,TRUE,"Y판매";#N/A,#N/A,TRUE,"Y총물량";#N/A,#N/A,TRUE,"Y능력";#N/A,#N/A,TRUE,"YKD"}</definedName>
    <definedName name="gfld" localSheetId="4" hidden="1">{#N/A,#N/A,TRUE,"Y생산";#N/A,#N/A,TRUE,"Y판매";#N/A,#N/A,TRUE,"Y총물량";#N/A,#N/A,TRUE,"Y능력";#N/A,#N/A,TRUE,"YKD"}</definedName>
    <definedName name="gfld" localSheetId="0" hidden="1">{#N/A,#N/A,TRUE,"Y생산";#N/A,#N/A,TRUE,"Y판매";#N/A,#N/A,TRUE,"Y총물량";#N/A,#N/A,TRUE,"Y능력";#N/A,#N/A,TRUE,"YKD"}</definedName>
    <definedName name="gfld" localSheetId="16" hidden="1">{#N/A,#N/A,TRUE,"Y생산";#N/A,#N/A,TRUE,"Y판매";#N/A,#N/A,TRUE,"Y총물량";#N/A,#N/A,TRUE,"Y능력";#N/A,#N/A,TRUE,"YKD"}</definedName>
    <definedName name="gfld" localSheetId="6" hidden="1">{#N/A,#N/A,TRUE,"Y생산";#N/A,#N/A,TRUE,"Y판매";#N/A,#N/A,TRUE,"Y총물량";#N/A,#N/A,TRUE,"Y능력";#N/A,#N/A,TRUE,"YKD"}</definedName>
    <definedName name="gfld" localSheetId="7" hidden="1">{#N/A,#N/A,TRUE,"Y생산";#N/A,#N/A,TRUE,"Y판매";#N/A,#N/A,TRUE,"Y총물량";#N/A,#N/A,TRUE,"Y능력";#N/A,#N/A,TRUE,"YKD"}</definedName>
    <definedName name="gfld" hidden="1">{#N/A,#N/A,TRUE,"Y생산";#N/A,#N/A,TRUE,"Y판매";#N/A,#N/A,TRUE,"Y총물량";#N/A,#N/A,TRUE,"Y능력";#N/A,#N/A,TRUE,"YKD"}</definedName>
    <definedName name="GFRGH" localSheetId="8" hidden="1">{#N/A,#N/A,TRUE,"Y생산";#N/A,#N/A,TRUE,"Y판매";#N/A,#N/A,TRUE,"Y총물량";#N/A,#N/A,TRUE,"Y능력";#N/A,#N/A,TRUE,"YKD"}</definedName>
    <definedName name="GFRGH" localSheetId="10" hidden="1">{#N/A,#N/A,TRUE,"Y생산";#N/A,#N/A,TRUE,"Y판매";#N/A,#N/A,TRUE,"Y총물량";#N/A,#N/A,TRUE,"Y능력";#N/A,#N/A,TRUE,"YKD"}</definedName>
    <definedName name="GFRGH" localSheetId="11" hidden="1">{#N/A,#N/A,TRUE,"Y생산";#N/A,#N/A,TRUE,"Y판매";#N/A,#N/A,TRUE,"Y총물량";#N/A,#N/A,TRUE,"Y능력";#N/A,#N/A,TRUE,"YKD"}</definedName>
    <definedName name="GFRGH" localSheetId="3" hidden="1">{#N/A,#N/A,TRUE,"Y생산";#N/A,#N/A,TRUE,"Y판매";#N/A,#N/A,TRUE,"Y총물량";#N/A,#N/A,TRUE,"Y능력";#N/A,#N/A,TRUE,"YKD"}</definedName>
    <definedName name="GFRGH" localSheetId="5" hidden="1">{#N/A,#N/A,TRUE,"Y생산";#N/A,#N/A,TRUE,"Y판매";#N/A,#N/A,TRUE,"Y총물량";#N/A,#N/A,TRUE,"Y능력";#N/A,#N/A,TRUE,"YKD"}</definedName>
    <definedName name="GFRGH" localSheetId="4" hidden="1">{#N/A,#N/A,TRUE,"Y생산";#N/A,#N/A,TRUE,"Y판매";#N/A,#N/A,TRUE,"Y총물량";#N/A,#N/A,TRUE,"Y능력";#N/A,#N/A,TRUE,"YKD"}</definedName>
    <definedName name="GFRGH" localSheetId="0" hidden="1">{#N/A,#N/A,TRUE,"Y생산";#N/A,#N/A,TRUE,"Y판매";#N/A,#N/A,TRUE,"Y총물량";#N/A,#N/A,TRUE,"Y능력";#N/A,#N/A,TRUE,"YKD"}</definedName>
    <definedName name="GFRGH" localSheetId="16" hidden="1">{#N/A,#N/A,TRUE,"Y생산";#N/A,#N/A,TRUE,"Y판매";#N/A,#N/A,TRUE,"Y총물량";#N/A,#N/A,TRUE,"Y능력";#N/A,#N/A,TRUE,"YKD"}</definedName>
    <definedName name="GFRGH" localSheetId="6" hidden="1">{#N/A,#N/A,TRUE,"Y생산";#N/A,#N/A,TRUE,"Y판매";#N/A,#N/A,TRUE,"Y총물량";#N/A,#N/A,TRUE,"Y능력";#N/A,#N/A,TRUE,"YKD"}</definedName>
    <definedName name="GFRGH" localSheetId="7" hidden="1">{#N/A,#N/A,TRUE,"Y생산";#N/A,#N/A,TRUE,"Y판매";#N/A,#N/A,TRUE,"Y총물량";#N/A,#N/A,TRUE,"Y능력";#N/A,#N/A,TRUE,"YKD"}</definedName>
    <definedName name="GFRGH" hidden="1">{#N/A,#N/A,TRUE,"Y생산";#N/A,#N/A,TRUE,"Y판매";#N/A,#N/A,TRUE,"Y총물량";#N/A,#N/A,TRUE,"Y능력";#N/A,#N/A,TRUE,"YKD"}</definedName>
    <definedName name="gfs" localSheetId="3">{0.1;0;0.382758620689655;0;0;0;0.258620689655172;0;0.258620689655172}</definedName>
    <definedName name="gfs" localSheetId="5">{0.1;0;0.382758620689655;0;0;0;0.258620689655172;0;0.258620689655172}</definedName>
    <definedName name="gfs" localSheetId="4">{0.1;0;0.382758620689655;0;0;0;0.258620689655172;0;0.258620689655172}</definedName>
    <definedName name="gfs" localSheetId="0">{0.1;0;0.382758620689655;0;0;0;0.258620689655172;0;0.258620689655172}</definedName>
    <definedName name="gfs" localSheetId="16">{0.1;0;0.382758620689655;0;0;0;0.258620689655172;0;0.258620689655172}</definedName>
    <definedName name="gfs" localSheetId="6">{0.1;0;0.382758620689655;0;0;0;0.258620689655172;0;0.258620689655172}</definedName>
    <definedName name="gfs" localSheetId="7">{0.1;0;0.382758620689655;0;0;0;0.258620689655172;0;0.258620689655172}</definedName>
    <definedName name="gfs">{0.1;0;0.382758620689655;0;0;0;0.258620689655172;0;0.258620689655172}</definedName>
    <definedName name="GGG" localSheetId="8" hidden="1">{#N/A,#N/A,FALSE,"품의서";#N/A,#N/A,FALSE,"전제";#N/A,#N/A,FALSE,"총손";#N/A,#N/A,FALSE,"손익";#N/A,#N/A,FALSE,"대당";#N/A,#N/A,FALSE,"가공비";#N/A,#N/A,FALSE,"재료비";#N/A,#N/A,FALSE,"판비";#N/A,#N/A,FALSE,"가격"}</definedName>
    <definedName name="GGG" localSheetId="10" hidden="1">{#N/A,#N/A,FALSE,"품의서";#N/A,#N/A,FALSE,"전제";#N/A,#N/A,FALSE,"총손";#N/A,#N/A,FALSE,"손익";#N/A,#N/A,FALSE,"대당";#N/A,#N/A,FALSE,"가공비";#N/A,#N/A,FALSE,"재료비";#N/A,#N/A,FALSE,"판비";#N/A,#N/A,FALSE,"가격"}</definedName>
    <definedName name="GGG" localSheetId="11" hidden="1">{#N/A,#N/A,FALSE,"품의서";#N/A,#N/A,FALSE,"전제";#N/A,#N/A,FALSE,"총손";#N/A,#N/A,FALSE,"손익";#N/A,#N/A,FALSE,"대당";#N/A,#N/A,FALSE,"가공비";#N/A,#N/A,FALSE,"재료비";#N/A,#N/A,FALSE,"판비";#N/A,#N/A,FALSE,"가격"}</definedName>
    <definedName name="ggg" localSheetId="3">#REF!</definedName>
    <definedName name="ggg" localSheetId="5">#REF!</definedName>
    <definedName name="ggg" localSheetId="0">#REF!</definedName>
    <definedName name="ggg" localSheetId="16">#REF!</definedName>
    <definedName name="GGG" localSheetId="7" hidden="1">{#N/A,#N/A,FALSE,"품의서";#N/A,#N/A,FALSE,"전제";#N/A,#N/A,FALSE,"총손";#N/A,#N/A,FALSE,"손익";#N/A,#N/A,FALSE,"대당";#N/A,#N/A,FALSE,"가공비";#N/A,#N/A,FALSE,"재료비";#N/A,#N/A,FALSE,"판비";#N/A,#N/A,FALSE,"가격"}</definedName>
    <definedName name="ggg">#REF!</definedName>
    <definedName name="gggg" localSheetId="3">#REF!</definedName>
    <definedName name="gggg" localSheetId="5">#REF!</definedName>
    <definedName name="gggg" localSheetId="0">#REF!</definedName>
    <definedName name="gggg" localSheetId="16">#REF!</definedName>
    <definedName name="gggg" localSheetId="6">#REF!</definedName>
    <definedName name="gggg" localSheetId="7">#REF!</definedName>
    <definedName name="gggg">#REF!</definedName>
    <definedName name="gh"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ghgghgh" hidden="1">#REF!</definedName>
    <definedName name="ghhgjhgjghj" hidden="1">#REF!</definedName>
    <definedName name="GHUTGHF" localSheetId="8" hidden="1">{#N/A,#N/A,FALSE,"96 3월물량표";#N/A,#N/A,FALSE,"96 4월물량표";#N/A,#N/A,FALSE,"96 5월물량표"}</definedName>
    <definedName name="GHUTGHF" localSheetId="10" hidden="1">{#N/A,#N/A,FALSE,"96 3월물량표";#N/A,#N/A,FALSE,"96 4월물량표";#N/A,#N/A,FALSE,"96 5월물량표"}</definedName>
    <definedName name="GHUTGHF" localSheetId="11" hidden="1">{#N/A,#N/A,FALSE,"96 3월물량표";#N/A,#N/A,FALSE,"96 4월물량표";#N/A,#N/A,FALSE,"96 5월물량표"}</definedName>
    <definedName name="GHUTGHF" localSheetId="3" hidden="1">{#N/A,#N/A,FALSE,"96 3월물량표";#N/A,#N/A,FALSE,"96 4월물량표";#N/A,#N/A,FALSE,"96 5월물량표"}</definedName>
    <definedName name="GHUTGHF" localSheetId="5" hidden="1">{#N/A,#N/A,FALSE,"96 3월물량표";#N/A,#N/A,FALSE,"96 4월물량표";#N/A,#N/A,FALSE,"96 5월물량표"}</definedName>
    <definedName name="GHUTGHF" localSheetId="4" hidden="1">{#N/A,#N/A,FALSE,"96 3월물량표";#N/A,#N/A,FALSE,"96 4월물량표";#N/A,#N/A,FALSE,"96 5월물량표"}</definedName>
    <definedName name="GHUTGHF" localSheetId="0" hidden="1">{#N/A,#N/A,FALSE,"96 3월물량표";#N/A,#N/A,FALSE,"96 4월물량표";#N/A,#N/A,FALSE,"96 5월물량표"}</definedName>
    <definedName name="GHUTGHF" localSheetId="16" hidden="1">{#N/A,#N/A,FALSE,"96 3월물량표";#N/A,#N/A,FALSE,"96 4월물량표";#N/A,#N/A,FALSE,"96 5월물량표"}</definedName>
    <definedName name="GHUTGHF" localSheetId="6" hidden="1">{#N/A,#N/A,FALSE,"96 3월물량표";#N/A,#N/A,FALSE,"96 4월물량표";#N/A,#N/A,FALSE,"96 5월물량표"}</definedName>
    <definedName name="GHUTGHF" localSheetId="7" hidden="1">{#N/A,#N/A,FALSE,"96 3월물량표";#N/A,#N/A,FALSE,"96 4월물량표";#N/A,#N/A,FALSE,"96 5월물량표"}</definedName>
    <definedName name="GHUTGHF" hidden="1">{#N/A,#N/A,FALSE,"96 3월물량표";#N/A,#N/A,FALSE,"96 4월물량표";#N/A,#N/A,FALSE,"96 5월물량표"}</definedName>
    <definedName name="gkd" localSheetId="8" hidden="1">{#N/A,#N/A,FALSE,"COL-HIS"}</definedName>
    <definedName name="gkd" localSheetId="10" hidden="1">{#N/A,#N/A,FALSE,"COL-HIS"}</definedName>
    <definedName name="gkd" localSheetId="11" hidden="1">{#N/A,#N/A,FALSE,"COL-HIS"}</definedName>
    <definedName name="gkd" localSheetId="3" hidden="1">{#N/A,#N/A,FALSE,"COL-HIS"}</definedName>
    <definedName name="gkd" localSheetId="5" hidden="1">{#N/A,#N/A,FALSE,"COL-HIS"}</definedName>
    <definedName name="gkd" localSheetId="4" hidden="1">{#N/A,#N/A,FALSE,"COL-HIS"}</definedName>
    <definedName name="gkd" localSheetId="0" hidden="1">{#N/A,#N/A,FALSE,"COL-HIS"}</definedName>
    <definedName name="gkd" localSheetId="16" hidden="1">{#N/A,#N/A,FALSE,"COL-HIS"}</definedName>
    <definedName name="gkd" localSheetId="6" hidden="1">{#N/A,#N/A,FALSE,"COL-HIS"}</definedName>
    <definedName name="gkd" localSheetId="7" hidden="1">{#N/A,#N/A,FALSE,"COL-HIS"}</definedName>
    <definedName name="gkd" hidden="1">{#N/A,#N/A,FALSE,"COL-HIS"}</definedName>
    <definedName name="GrphActSales" localSheetId="3">#REF!</definedName>
    <definedName name="GrphActSales" localSheetId="0">#REF!</definedName>
    <definedName name="GrphActSales" localSheetId="16">#REF!</definedName>
    <definedName name="GrphActSales">#REF!</definedName>
    <definedName name="GrphActStk" localSheetId="3">#REF!</definedName>
    <definedName name="GrphActStk" localSheetId="0">#REF!</definedName>
    <definedName name="GrphActStk" localSheetId="16">#REF!</definedName>
    <definedName name="GrphActStk" localSheetId="6">#REF!</definedName>
    <definedName name="GrphActStk">#REF!</definedName>
    <definedName name="GrphPlanSales" localSheetId="3">#REF!</definedName>
    <definedName name="GrphPlanSales" localSheetId="0">#REF!</definedName>
    <definedName name="GrphPlanSales" localSheetId="16">#REF!</definedName>
    <definedName name="GrphPlanSales" localSheetId="6">#REF!</definedName>
    <definedName name="GrphPlanSales">#REF!</definedName>
    <definedName name="GrphTgtStk" localSheetId="6">#REF!</definedName>
    <definedName name="GrphTgtStk">#REF!</definedName>
    <definedName name="gus" localSheetId="6">#REF!</definedName>
    <definedName name="gus">#REF!</definedName>
    <definedName name="GUSINASSETNA" localSheetId="6">#REF!</definedName>
    <definedName name="GUSINASSETNA">#REF!</definedName>
    <definedName name="GUSINBSCO" localSheetId="6">#REF!</definedName>
    <definedName name="GUSINBSCO">#REF!</definedName>
    <definedName name="GUSINISCO" localSheetId="6">#REF!</definedName>
    <definedName name="GUSINISCO">#REF!</definedName>
    <definedName name="GUSINISNA" localSheetId="6">#REF!</definedName>
    <definedName name="GUSINISNA">#REF!</definedName>
    <definedName name="GUSINLIABNA" localSheetId="6">#REF!</definedName>
    <definedName name="GUSINLIABNA">#REF!</definedName>
    <definedName name="GUSINNA" localSheetId="6">#REF!</definedName>
    <definedName name="GUSINNA">#REF!</definedName>
    <definedName name="guswjdgns" localSheetId="6" hidden="1">#REF!</definedName>
    <definedName name="guswjdgns" hidden="1">#REF!</definedName>
    <definedName name="gyejwa" localSheetId="6">#REF!</definedName>
    <definedName name="gyejwa">#REF!</definedName>
    <definedName name="gyhgjghhg" hidden="1">#REF!</definedName>
    <definedName name="H" localSheetId="8" hidden="1">{#N/A,#N/A,TRUE,"Y생산";#N/A,#N/A,TRUE,"Y판매";#N/A,#N/A,TRUE,"Y총물량";#N/A,#N/A,TRUE,"Y능력";#N/A,#N/A,TRUE,"YKD"}</definedName>
    <definedName name="H" localSheetId="10" hidden="1">{#N/A,#N/A,TRUE,"Y생산";#N/A,#N/A,TRUE,"Y판매";#N/A,#N/A,TRUE,"Y총물량";#N/A,#N/A,TRUE,"Y능력";#N/A,#N/A,TRUE,"YKD"}</definedName>
    <definedName name="H" localSheetId="11" hidden="1">{#N/A,#N/A,TRUE,"Y생산";#N/A,#N/A,TRUE,"Y판매";#N/A,#N/A,TRUE,"Y총물량";#N/A,#N/A,TRUE,"Y능력";#N/A,#N/A,TRUE,"YKD"}</definedName>
    <definedName name="H" localSheetId="3" hidden="1">{#N/A,#N/A,TRUE,"Y생산";#N/A,#N/A,TRUE,"Y판매";#N/A,#N/A,TRUE,"Y총물량";#N/A,#N/A,TRUE,"Y능력";#N/A,#N/A,TRUE,"YKD"}</definedName>
    <definedName name="H" localSheetId="5" hidden="1">{#N/A,#N/A,TRUE,"Y생산";#N/A,#N/A,TRUE,"Y판매";#N/A,#N/A,TRUE,"Y총물량";#N/A,#N/A,TRUE,"Y능력";#N/A,#N/A,TRUE,"YKD"}</definedName>
    <definedName name="H" localSheetId="4" hidden="1">{#N/A,#N/A,TRUE,"Y생산";#N/A,#N/A,TRUE,"Y판매";#N/A,#N/A,TRUE,"Y총물량";#N/A,#N/A,TRUE,"Y능력";#N/A,#N/A,TRUE,"YKD"}</definedName>
    <definedName name="H" localSheetId="0" hidden="1">{#N/A,#N/A,TRUE,"Y생산";#N/A,#N/A,TRUE,"Y판매";#N/A,#N/A,TRUE,"Y총물량";#N/A,#N/A,TRUE,"Y능력";#N/A,#N/A,TRUE,"YKD"}</definedName>
    <definedName name="H" localSheetId="16" hidden="1">{#N/A,#N/A,TRUE,"Y생산";#N/A,#N/A,TRUE,"Y판매";#N/A,#N/A,TRUE,"Y총물량";#N/A,#N/A,TRUE,"Y능력";#N/A,#N/A,TRUE,"YKD"}</definedName>
    <definedName name="H" localSheetId="6" hidden="1">{#N/A,#N/A,TRUE,"Y생산";#N/A,#N/A,TRUE,"Y판매";#N/A,#N/A,TRUE,"Y총물량";#N/A,#N/A,TRUE,"Y능력";#N/A,#N/A,TRUE,"YKD"}</definedName>
    <definedName name="H" localSheetId="7" hidden="1">{#N/A,#N/A,TRUE,"Y생산";#N/A,#N/A,TRUE,"Y판매";#N/A,#N/A,TRUE,"Y총물량";#N/A,#N/A,TRUE,"Y능력";#N/A,#N/A,TRUE,"YKD"}</definedName>
    <definedName name="H" hidden="1">{#N/A,#N/A,TRUE,"Y생산";#N/A,#N/A,TRUE,"Y판매";#N/A,#N/A,TRUE,"Y총물량";#N/A,#N/A,TRUE,"Y능력";#N/A,#N/A,TRUE,"YKD"}</definedName>
    <definedName name="H3직행율1" localSheetId="8" hidden="1">{#N/A,#N/A,TRUE,"Y생산";#N/A,#N/A,TRUE,"Y판매";#N/A,#N/A,TRUE,"Y총물량";#N/A,#N/A,TRUE,"Y능력";#N/A,#N/A,TRUE,"YKD"}</definedName>
    <definedName name="H3직행율1" localSheetId="10" hidden="1">{#N/A,#N/A,TRUE,"Y생산";#N/A,#N/A,TRUE,"Y판매";#N/A,#N/A,TRUE,"Y총물량";#N/A,#N/A,TRUE,"Y능력";#N/A,#N/A,TRUE,"YKD"}</definedName>
    <definedName name="H3직행율1" localSheetId="11" hidden="1">{#N/A,#N/A,TRUE,"Y생산";#N/A,#N/A,TRUE,"Y판매";#N/A,#N/A,TRUE,"Y총물량";#N/A,#N/A,TRUE,"Y능력";#N/A,#N/A,TRUE,"YKD"}</definedName>
    <definedName name="H3직행율1" localSheetId="3" hidden="1">{#N/A,#N/A,TRUE,"Y생산";#N/A,#N/A,TRUE,"Y판매";#N/A,#N/A,TRUE,"Y총물량";#N/A,#N/A,TRUE,"Y능력";#N/A,#N/A,TRUE,"YKD"}</definedName>
    <definedName name="H3직행율1" localSheetId="5" hidden="1">{#N/A,#N/A,TRUE,"Y생산";#N/A,#N/A,TRUE,"Y판매";#N/A,#N/A,TRUE,"Y총물량";#N/A,#N/A,TRUE,"Y능력";#N/A,#N/A,TRUE,"YKD"}</definedName>
    <definedName name="H3직행율1" localSheetId="4" hidden="1">{#N/A,#N/A,TRUE,"Y생산";#N/A,#N/A,TRUE,"Y판매";#N/A,#N/A,TRUE,"Y총물량";#N/A,#N/A,TRUE,"Y능력";#N/A,#N/A,TRUE,"YKD"}</definedName>
    <definedName name="H3직행율1" localSheetId="0" hidden="1">{#N/A,#N/A,TRUE,"Y생산";#N/A,#N/A,TRUE,"Y판매";#N/A,#N/A,TRUE,"Y총물량";#N/A,#N/A,TRUE,"Y능력";#N/A,#N/A,TRUE,"YKD"}</definedName>
    <definedName name="H3직행율1" localSheetId="16" hidden="1">{#N/A,#N/A,TRUE,"Y생산";#N/A,#N/A,TRUE,"Y판매";#N/A,#N/A,TRUE,"Y총물량";#N/A,#N/A,TRUE,"Y능력";#N/A,#N/A,TRUE,"YKD"}</definedName>
    <definedName name="H3직행율1" localSheetId="6" hidden="1">{#N/A,#N/A,TRUE,"Y생산";#N/A,#N/A,TRUE,"Y판매";#N/A,#N/A,TRUE,"Y총물량";#N/A,#N/A,TRUE,"Y능력";#N/A,#N/A,TRUE,"YKD"}</definedName>
    <definedName name="H3직행율1" localSheetId="7" hidden="1">{#N/A,#N/A,TRUE,"Y생산";#N/A,#N/A,TRUE,"Y판매";#N/A,#N/A,TRUE,"Y총물량";#N/A,#N/A,TRUE,"Y능력";#N/A,#N/A,TRUE,"YKD"}</definedName>
    <definedName name="H3직행율1" hidden="1">{#N/A,#N/A,TRUE,"Y생산";#N/A,#N/A,TRUE,"Y판매";#N/A,#N/A,TRUE,"Y총물량";#N/A,#N/A,TRUE,"Y능력";#N/A,#N/A,TRUE,"YKD"}</definedName>
    <definedName name="HEAD1">#REF!</definedName>
    <definedName name="HEAD2" localSheetId="6">#REF!</definedName>
    <definedName name="HEAD2">#REF!</definedName>
    <definedName name="HEADER" localSheetId="3">#REF!</definedName>
    <definedName name="HEADER" localSheetId="5">#REF!</definedName>
    <definedName name="HEADER" localSheetId="0">#REF!</definedName>
    <definedName name="HEADER" localSheetId="16">#REF!</definedName>
    <definedName name="HEADER" localSheetId="6">#REF!</definedName>
    <definedName name="HEADER" localSheetId="7">#REF!</definedName>
    <definedName name="HEADER">#REF!</definedName>
    <definedName name="HEE" localSheetId="5">#REF!</definedName>
    <definedName name="HEE" localSheetId="0">#REF!</definedName>
    <definedName name="HEE" localSheetId="16">#REF!</definedName>
    <definedName name="HEE" localSheetId="6">#REF!</definedName>
    <definedName name="HEE" localSheetId="7">#REF!</definedName>
    <definedName name="HEE">#REF!</definedName>
    <definedName name="HFG" localSheetId="8" hidden="1">{#N/A,#N/A,TRUE,"Y생산";#N/A,#N/A,TRUE,"Y판매";#N/A,#N/A,TRUE,"Y총물량";#N/A,#N/A,TRUE,"Y능력";#N/A,#N/A,TRUE,"YKD"}</definedName>
    <definedName name="HFG" localSheetId="10" hidden="1">{#N/A,#N/A,TRUE,"Y생산";#N/A,#N/A,TRUE,"Y판매";#N/A,#N/A,TRUE,"Y총물량";#N/A,#N/A,TRUE,"Y능력";#N/A,#N/A,TRUE,"YKD"}</definedName>
    <definedName name="HFG" localSheetId="11" hidden="1">{#N/A,#N/A,TRUE,"Y생산";#N/A,#N/A,TRUE,"Y판매";#N/A,#N/A,TRUE,"Y총물량";#N/A,#N/A,TRUE,"Y능력";#N/A,#N/A,TRUE,"YKD"}</definedName>
    <definedName name="HFG" localSheetId="3" hidden="1">{#N/A,#N/A,TRUE,"Y생산";#N/A,#N/A,TRUE,"Y판매";#N/A,#N/A,TRUE,"Y총물량";#N/A,#N/A,TRUE,"Y능력";#N/A,#N/A,TRUE,"YKD"}</definedName>
    <definedName name="HFG" localSheetId="5" hidden="1">{#N/A,#N/A,TRUE,"Y생산";#N/A,#N/A,TRUE,"Y판매";#N/A,#N/A,TRUE,"Y총물량";#N/A,#N/A,TRUE,"Y능력";#N/A,#N/A,TRUE,"YKD"}</definedName>
    <definedName name="HFG" localSheetId="4" hidden="1">{#N/A,#N/A,TRUE,"Y생산";#N/A,#N/A,TRUE,"Y판매";#N/A,#N/A,TRUE,"Y총물량";#N/A,#N/A,TRUE,"Y능력";#N/A,#N/A,TRUE,"YKD"}</definedName>
    <definedName name="HFG" localSheetId="0" hidden="1">{#N/A,#N/A,TRUE,"Y생산";#N/A,#N/A,TRUE,"Y판매";#N/A,#N/A,TRUE,"Y총물량";#N/A,#N/A,TRUE,"Y능력";#N/A,#N/A,TRUE,"YKD"}</definedName>
    <definedName name="HFG" localSheetId="16" hidden="1">{#N/A,#N/A,TRUE,"Y생산";#N/A,#N/A,TRUE,"Y판매";#N/A,#N/A,TRUE,"Y총물량";#N/A,#N/A,TRUE,"Y능력";#N/A,#N/A,TRUE,"YKD"}</definedName>
    <definedName name="HFG" localSheetId="6" hidden="1">{#N/A,#N/A,TRUE,"Y생산";#N/A,#N/A,TRUE,"Y판매";#N/A,#N/A,TRUE,"Y총물량";#N/A,#N/A,TRUE,"Y능력";#N/A,#N/A,TRUE,"YKD"}</definedName>
    <definedName name="HFG" localSheetId="7" hidden="1">{#N/A,#N/A,TRUE,"Y생산";#N/A,#N/A,TRUE,"Y판매";#N/A,#N/A,TRUE,"Y총물량";#N/A,#N/A,TRUE,"Y능력";#N/A,#N/A,TRUE,"YKD"}</definedName>
    <definedName name="HFG" hidden="1">{#N/A,#N/A,TRUE,"Y생산";#N/A,#N/A,TRUE,"Y판매";#N/A,#N/A,TRUE,"Y총물량";#N/A,#N/A,TRUE,"Y능력";#N/A,#N/A,TRUE,"YKD"}</definedName>
    <definedName name="hgffgfd" hidden="1">#REF!</definedName>
    <definedName name="hghggh" localSheetId="3">#REF!</definedName>
    <definedName name="hghggh" localSheetId="0">#REF!</definedName>
    <definedName name="hghggh" localSheetId="16">#REF!</definedName>
    <definedName name="hghggh">#REF!</definedName>
    <definedName name="hghgh" hidden="1">#REF!</definedName>
    <definedName name="hghghgjhg" hidden="1">#REF!</definedName>
    <definedName name="hgjhgjghj" hidden="1">#REF!</definedName>
    <definedName name="hh" localSheetId="3" hidden="1">#REF!</definedName>
    <definedName name="hh" localSheetId="6" hidden="1">#REF!</definedName>
    <definedName name="hh" hidden="1">#REF!</definedName>
    <definedName name="hhgghgh" hidden="1">#REF!</definedName>
    <definedName name="hhghggh" hidden="1">#REF!</definedName>
    <definedName name="hhghgh" hidden="1">#REF!</definedName>
    <definedName name="HHH" localSheetId="8" hidden="1">{#N/A,#N/A,FALSE,"품의서";#N/A,#N/A,FALSE,"전제";#N/A,#N/A,FALSE,"총손";#N/A,#N/A,FALSE,"손익";#N/A,#N/A,FALSE,"대당";#N/A,#N/A,FALSE,"가공비";#N/A,#N/A,FALSE,"재료비";#N/A,#N/A,FALSE,"판비";#N/A,#N/A,FALSE,"가격"}</definedName>
    <definedName name="HHH" localSheetId="10" hidden="1">{#N/A,#N/A,FALSE,"품의서";#N/A,#N/A,FALSE,"전제";#N/A,#N/A,FALSE,"총손";#N/A,#N/A,FALSE,"손익";#N/A,#N/A,FALSE,"대당";#N/A,#N/A,FALSE,"가공비";#N/A,#N/A,FALSE,"재료비";#N/A,#N/A,FALSE,"판비";#N/A,#N/A,FALSE,"가격"}</definedName>
    <definedName name="HHH" localSheetId="11" hidden="1">{#N/A,#N/A,FALSE,"품의서";#N/A,#N/A,FALSE,"전제";#N/A,#N/A,FALSE,"총손";#N/A,#N/A,FALSE,"손익";#N/A,#N/A,FALSE,"대당";#N/A,#N/A,FALSE,"가공비";#N/A,#N/A,FALSE,"재료비";#N/A,#N/A,FALSE,"판비";#N/A,#N/A,FALSE,"가격"}</definedName>
    <definedName name="HHH" localSheetId="3" hidden="1">{#N/A,#N/A,FALSE,"품의서";#N/A,#N/A,FALSE,"전제";#N/A,#N/A,FALSE,"총손";#N/A,#N/A,FALSE,"손익";#N/A,#N/A,FALSE,"대당";#N/A,#N/A,FALSE,"가공비";#N/A,#N/A,FALSE,"재료비";#N/A,#N/A,FALSE,"판비";#N/A,#N/A,FALSE,"가격"}</definedName>
    <definedName name="HHH" localSheetId="5" hidden="1">{#N/A,#N/A,FALSE,"품의서";#N/A,#N/A,FALSE,"전제";#N/A,#N/A,FALSE,"총손";#N/A,#N/A,FALSE,"손익";#N/A,#N/A,FALSE,"대당";#N/A,#N/A,FALSE,"가공비";#N/A,#N/A,FALSE,"재료비";#N/A,#N/A,FALSE,"판비";#N/A,#N/A,FALSE,"가격"}</definedName>
    <definedName name="HHH" localSheetId="4" hidden="1">{#N/A,#N/A,FALSE,"품의서";#N/A,#N/A,FALSE,"전제";#N/A,#N/A,FALSE,"총손";#N/A,#N/A,FALSE,"손익";#N/A,#N/A,FALSE,"대당";#N/A,#N/A,FALSE,"가공비";#N/A,#N/A,FALSE,"재료비";#N/A,#N/A,FALSE,"판비";#N/A,#N/A,FALSE,"가격"}</definedName>
    <definedName name="HHH" localSheetId="0" hidden="1">{#N/A,#N/A,FALSE,"품의서";#N/A,#N/A,FALSE,"전제";#N/A,#N/A,FALSE,"총손";#N/A,#N/A,FALSE,"손익";#N/A,#N/A,FALSE,"대당";#N/A,#N/A,FALSE,"가공비";#N/A,#N/A,FALSE,"재료비";#N/A,#N/A,FALSE,"판비";#N/A,#N/A,FALSE,"가격"}</definedName>
    <definedName name="HHH" localSheetId="16" hidden="1">{#N/A,#N/A,FALSE,"품의서";#N/A,#N/A,FALSE,"전제";#N/A,#N/A,FALSE,"총손";#N/A,#N/A,FALSE,"손익";#N/A,#N/A,FALSE,"대당";#N/A,#N/A,FALSE,"가공비";#N/A,#N/A,FALSE,"재료비";#N/A,#N/A,FALSE,"판비";#N/A,#N/A,FALSE,"가격"}</definedName>
    <definedName name="HHH" localSheetId="6" hidden="1">{#N/A,#N/A,FALSE,"품의서";#N/A,#N/A,FALSE,"전제";#N/A,#N/A,FALSE,"총손";#N/A,#N/A,FALSE,"손익";#N/A,#N/A,FALSE,"대당";#N/A,#N/A,FALSE,"가공비";#N/A,#N/A,FALSE,"재료비";#N/A,#N/A,FALSE,"판비";#N/A,#N/A,FALSE,"가격"}</definedName>
    <definedName name="HHH" localSheetId="7" hidden="1">{#N/A,#N/A,FALSE,"품의서";#N/A,#N/A,FALSE,"전제";#N/A,#N/A,FALSE,"총손";#N/A,#N/A,FALSE,"손익";#N/A,#N/A,FALSE,"대당";#N/A,#N/A,FALSE,"가공비";#N/A,#N/A,FALSE,"재료비";#N/A,#N/A,FALSE,"판비";#N/A,#N/A,FALSE,"가격"}</definedName>
    <definedName name="HHH" hidden="1">{#N/A,#N/A,FALSE,"품의서";#N/A,#N/A,FALSE,"전제";#N/A,#N/A,FALSE,"총손";#N/A,#N/A,FALSE,"손익";#N/A,#N/A,FALSE,"대당";#N/A,#N/A,FALSE,"가공비";#N/A,#N/A,FALSE,"재료비";#N/A,#N/A,FALSE,"판비";#N/A,#N/A,FALSE,"가격"}</definedName>
    <definedName name="hjkhjkh" hidden="1">#REF!</definedName>
    <definedName name="HJKLL" localSheetId="8" hidden="1">{#N/A,#N/A,TRUE,"Y생산";#N/A,#N/A,TRUE,"Y판매";#N/A,#N/A,TRUE,"Y총물량";#N/A,#N/A,TRUE,"Y능력";#N/A,#N/A,TRUE,"YKD"}</definedName>
    <definedName name="HJKLL" localSheetId="10" hidden="1">{#N/A,#N/A,TRUE,"Y생산";#N/A,#N/A,TRUE,"Y판매";#N/A,#N/A,TRUE,"Y총물량";#N/A,#N/A,TRUE,"Y능력";#N/A,#N/A,TRUE,"YKD"}</definedName>
    <definedName name="HJKLL" localSheetId="11" hidden="1">{#N/A,#N/A,TRUE,"Y생산";#N/A,#N/A,TRUE,"Y판매";#N/A,#N/A,TRUE,"Y총물량";#N/A,#N/A,TRUE,"Y능력";#N/A,#N/A,TRUE,"YKD"}</definedName>
    <definedName name="HJKLL" localSheetId="3" hidden="1">{#N/A,#N/A,TRUE,"Y생산";#N/A,#N/A,TRUE,"Y판매";#N/A,#N/A,TRUE,"Y총물량";#N/A,#N/A,TRUE,"Y능력";#N/A,#N/A,TRUE,"YKD"}</definedName>
    <definedName name="HJKLL" localSheetId="5" hidden="1">{#N/A,#N/A,TRUE,"Y생산";#N/A,#N/A,TRUE,"Y판매";#N/A,#N/A,TRUE,"Y총물량";#N/A,#N/A,TRUE,"Y능력";#N/A,#N/A,TRUE,"YKD"}</definedName>
    <definedName name="HJKLL" localSheetId="4" hidden="1">{#N/A,#N/A,TRUE,"Y생산";#N/A,#N/A,TRUE,"Y판매";#N/A,#N/A,TRUE,"Y총물량";#N/A,#N/A,TRUE,"Y능력";#N/A,#N/A,TRUE,"YKD"}</definedName>
    <definedName name="HJKLL" localSheetId="0" hidden="1">{#N/A,#N/A,TRUE,"Y생산";#N/A,#N/A,TRUE,"Y판매";#N/A,#N/A,TRUE,"Y총물량";#N/A,#N/A,TRUE,"Y능력";#N/A,#N/A,TRUE,"YKD"}</definedName>
    <definedName name="HJKLL" localSheetId="16" hidden="1">{#N/A,#N/A,TRUE,"Y생산";#N/A,#N/A,TRUE,"Y판매";#N/A,#N/A,TRUE,"Y총물량";#N/A,#N/A,TRUE,"Y능력";#N/A,#N/A,TRUE,"YKD"}</definedName>
    <definedName name="HJKLL" localSheetId="6" hidden="1">{#N/A,#N/A,TRUE,"Y생산";#N/A,#N/A,TRUE,"Y판매";#N/A,#N/A,TRUE,"Y총물량";#N/A,#N/A,TRUE,"Y능력";#N/A,#N/A,TRUE,"YKD"}</definedName>
    <definedName name="HJKLL" localSheetId="7" hidden="1">{#N/A,#N/A,TRUE,"Y생산";#N/A,#N/A,TRUE,"Y판매";#N/A,#N/A,TRUE,"Y총물량";#N/A,#N/A,TRUE,"Y능력";#N/A,#N/A,TRUE,"YKD"}</definedName>
    <definedName name="HJKLL" hidden="1">{#N/A,#N/A,TRUE,"Y생산";#N/A,#N/A,TRUE,"Y판매";#N/A,#N/A,TRUE,"Y총물량";#N/A,#N/A,TRUE,"Y능력";#N/A,#N/A,TRUE,"YKD"}</definedName>
    <definedName name="hjvbn"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hpv" localSheetId="8" hidden="1">{#N/A,#N/A,FALSE,"단축1";#N/A,#N/A,FALSE,"단축2";#N/A,#N/A,FALSE,"단축3";#N/A,#N/A,FALSE,"장축";#N/A,#N/A,FALSE,"4WD"}</definedName>
    <definedName name="hpv" localSheetId="10" hidden="1">{#N/A,#N/A,FALSE,"단축1";#N/A,#N/A,FALSE,"단축2";#N/A,#N/A,FALSE,"단축3";#N/A,#N/A,FALSE,"장축";#N/A,#N/A,FALSE,"4WD"}</definedName>
    <definedName name="hpv" localSheetId="11" hidden="1">{#N/A,#N/A,FALSE,"단축1";#N/A,#N/A,FALSE,"단축2";#N/A,#N/A,FALSE,"단축3";#N/A,#N/A,FALSE,"장축";#N/A,#N/A,FALSE,"4WD"}</definedName>
    <definedName name="hpv" localSheetId="3" hidden="1">{#N/A,#N/A,FALSE,"단축1";#N/A,#N/A,FALSE,"단축2";#N/A,#N/A,FALSE,"단축3";#N/A,#N/A,FALSE,"장축";#N/A,#N/A,FALSE,"4WD"}</definedName>
    <definedName name="hpv" localSheetId="5" hidden="1">{#N/A,#N/A,FALSE,"단축1";#N/A,#N/A,FALSE,"단축2";#N/A,#N/A,FALSE,"단축3";#N/A,#N/A,FALSE,"장축";#N/A,#N/A,FALSE,"4WD"}</definedName>
    <definedName name="hpv" localSheetId="4" hidden="1">{#N/A,#N/A,FALSE,"단축1";#N/A,#N/A,FALSE,"단축2";#N/A,#N/A,FALSE,"단축3";#N/A,#N/A,FALSE,"장축";#N/A,#N/A,FALSE,"4WD"}</definedName>
    <definedName name="hpv" localSheetId="0" hidden="1">{#N/A,#N/A,FALSE,"단축1";#N/A,#N/A,FALSE,"단축2";#N/A,#N/A,FALSE,"단축3";#N/A,#N/A,FALSE,"장축";#N/A,#N/A,FALSE,"4WD"}</definedName>
    <definedName name="hpv" localSheetId="16" hidden="1">{#N/A,#N/A,FALSE,"단축1";#N/A,#N/A,FALSE,"단축2";#N/A,#N/A,FALSE,"단축3";#N/A,#N/A,FALSE,"장축";#N/A,#N/A,FALSE,"4WD"}</definedName>
    <definedName name="hpv" localSheetId="6" hidden="1">{#N/A,#N/A,FALSE,"단축1";#N/A,#N/A,FALSE,"단축2";#N/A,#N/A,FALSE,"단축3";#N/A,#N/A,FALSE,"장축";#N/A,#N/A,FALSE,"4WD"}</definedName>
    <definedName name="hpv" localSheetId="7" hidden="1">{#N/A,#N/A,FALSE,"단축1";#N/A,#N/A,FALSE,"단축2";#N/A,#N/A,FALSE,"단축3";#N/A,#N/A,FALSE,"장축";#N/A,#N/A,FALSE,"4WD"}</definedName>
    <definedName name="hpv" hidden="1">{#N/A,#N/A,FALSE,"단축1";#N/A,#N/A,FALSE,"단축2";#N/A,#N/A,FALSE,"단축3";#N/A,#N/A,FALSE,"장축";#N/A,#N/A,FALSE,"4WD"}</definedName>
    <definedName name="HTML_CodePage" hidden="1">949</definedName>
    <definedName name="HTML_Control" localSheetId="8" hidden="1">{"'보고양식'!$A$58:$K$111"}</definedName>
    <definedName name="HTML_Control" localSheetId="9" hidden="1">{"'보고양식'!$A$58:$K$111"}</definedName>
    <definedName name="HTML_Control" localSheetId="10" hidden="1">{"'보고양식'!$A$58:$K$111"}</definedName>
    <definedName name="HTML_Control" localSheetId="11" hidden="1">{"'보고양식'!$A$58:$K$111"}</definedName>
    <definedName name="HTML_Control" localSheetId="3" hidden="1">{"'보고양식'!$A$58:$K$111"}</definedName>
    <definedName name="HTML_Control" localSheetId="5" hidden="1">{"'보고양식'!$A$58:$K$111"}</definedName>
    <definedName name="HTML_Control" localSheetId="4" hidden="1">{"'보고양식'!$A$58:$K$111"}</definedName>
    <definedName name="HTML_Control" localSheetId="0" hidden="1">{"'보고양식'!$A$58:$K$111"}</definedName>
    <definedName name="HTML_Control" localSheetId="16" hidden="1">{"'보고양식'!$A$58:$K$111"}</definedName>
    <definedName name="HTML_Control" localSheetId="6" hidden="1">{"'보고양식'!$A$58:$K$111"}</definedName>
    <definedName name="HTML_Control" localSheetId="7" hidden="1">{"'보고양식'!$A$58:$K$111"}</definedName>
    <definedName name="HTML_Control" hidden="1">{"'보고양식'!$A$58:$K$111"}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"C:\My Documents\98년\영업현황\2월 수주현황(2월 마감분).htm"</definedName>
    <definedName name="HTML_Title" hidden="1">""</definedName>
    <definedName name="HTML1_1" hidden="1">"[수주관리98.xls]회선현황!$A$5:$O$53"</definedName>
    <definedName name="HTML1_10" hidden="1">""</definedName>
    <definedName name="HTML1_11" hidden="1">1</definedName>
    <definedName name="HTML1_12" hidden="1">"C:\My Documents\98년\1월\영업현황\시험.htm"</definedName>
    <definedName name="HTML1_2" hidden="1">1</definedName>
    <definedName name="HTML1_3" hidden="1">"수주관리98"</definedName>
    <definedName name="HTML1_4" hidden="1">"회선현황"</definedName>
    <definedName name="HTML1_5" hidden="1">""</definedName>
    <definedName name="HTML1_6" hidden="1">-4146</definedName>
    <definedName name="HTML1_7" hidden="1">-4146</definedName>
    <definedName name="HTML1_8" hidden="1">"98-01-21"</definedName>
    <definedName name="HTML1_9" hidden="1">"김은광"</definedName>
    <definedName name="HTML10_1" hidden="1">"'[수주관리98.xls]2월1주차'!$A$1:$P$31"</definedName>
    <definedName name="HTML10_10" hidden="1">""</definedName>
    <definedName name="HTML10_11" hidden="1">1</definedName>
    <definedName name="HTML10_12" hidden="1">"C:\My Documents\98년\영업현황\일일현황-98.2.6.htm"</definedName>
    <definedName name="HTML10_2" hidden="1">1</definedName>
    <definedName name="HTML10_3" hidden="1">""</definedName>
    <definedName name="HTML10_4" hidden="1">""</definedName>
    <definedName name="HTML10_5" hidden="1">""</definedName>
    <definedName name="HTML10_6" hidden="1">-4146</definedName>
    <definedName name="HTML10_7" hidden="1">-4146</definedName>
    <definedName name="HTML10_8" hidden="1">""</definedName>
    <definedName name="HTML10_9" hidden="1">""</definedName>
    <definedName name="HTML11_1" hidden="1">"'[수주관리98.xls]2월2주차'!$A$1:$P$21"</definedName>
    <definedName name="HTML11_10" hidden="1">""</definedName>
    <definedName name="HTML11_11" hidden="1">1</definedName>
    <definedName name="HTML11_12" hidden="1">"C:\My Documents\98년\영업현황\일일현황-98.2.12.htm"</definedName>
    <definedName name="HTML11_2" hidden="1">1</definedName>
    <definedName name="HTML11_3" hidden="1">""</definedName>
    <definedName name="HTML11_4" hidden="1">""</definedName>
    <definedName name="HTML11_5" hidden="1">""</definedName>
    <definedName name="HTML11_6" hidden="1">-4146</definedName>
    <definedName name="HTML11_7" hidden="1">-4146</definedName>
    <definedName name="HTML11_8" hidden="1">""</definedName>
    <definedName name="HTML11_9" hidden="1">""</definedName>
    <definedName name="HTML12_1" hidden="1">"'[수주관리98.xls]2월2주차'!$A$1:$P$34"</definedName>
    <definedName name="HTML12_10" hidden="1">""</definedName>
    <definedName name="HTML12_11" hidden="1">1</definedName>
    <definedName name="HTML12_12" hidden="1">"C:\My Documents\98년\영업현황\일일현황-98.2.13.htm"</definedName>
    <definedName name="HTML12_2" hidden="1">1</definedName>
    <definedName name="HTML12_3" hidden="1">""</definedName>
    <definedName name="HTML12_4" hidden="1">""</definedName>
    <definedName name="HTML12_5" hidden="1">""</definedName>
    <definedName name="HTML12_6" hidden="1">-4146</definedName>
    <definedName name="HTML12_7" hidden="1">-4146</definedName>
    <definedName name="HTML12_8" hidden="1">""</definedName>
    <definedName name="HTML12_9" hidden="1">""</definedName>
    <definedName name="HTML13_1" hidden="1">"'[수주관리98.xls]2월2주차'!$A$1:$P$19"</definedName>
    <definedName name="HTML13_10" hidden="1">""</definedName>
    <definedName name="HTML13_11" hidden="1">1</definedName>
    <definedName name="HTML13_12" hidden="1">"C:\My Documents\98년\영업현황\일일현황-98.2.12.htm"</definedName>
    <definedName name="HTML13_2" hidden="1">1</definedName>
    <definedName name="HTML13_3" hidden="1">""</definedName>
    <definedName name="HTML13_4" hidden="1">""</definedName>
    <definedName name="HTML13_5" hidden="1">""</definedName>
    <definedName name="HTML13_6" hidden="1">-4146</definedName>
    <definedName name="HTML13_7" hidden="1">-4146</definedName>
    <definedName name="HTML13_8" hidden="1">""</definedName>
    <definedName name="HTML13_9" hidden="1">""</definedName>
    <definedName name="HTML14_1" hidden="1">"'[수주관리98.xls]2월2주차'!$A$1:$P$17"</definedName>
    <definedName name="HTML14_10" hidden="1">""</definedName>
    <definedName name="HTML14_11" hidden="1">1</definedName>
    <definedName name="HTML14_12" hidden="1">"C:\My Documents\98년\영업현황\일일현황-98.2.9.htm"</definedName>
    <definedName name="HTML14_2" hidden="1">1</definedName>
    <definedName name="HTML14_3" hidden="1">""</definedName>
    <definedName name="HTML14_4" hidden="1">""</definedName>
    <definedName name="HTML14_5" hidden="1">""</definedName>
    <definedName name="HTML14_6" hidden="1">-4146</definedName>
    <definedName name="HTML14_7" hidden="1">-4146</definedName>
    <definedName name="HTML14_8" hidden="1">""</definedName>
    <definedName name="HTML14_9" hidden="1">""</definedName>
    <definedName name="HTML15_1" hidden="1">"'[수주관리98.xls]2월3주차'!$A$1:$P$20"</definedName>
    <definedName name="HTML15_10" hidden="1">""</definedName>
    <definedName name="HTML15_11" hidden="1">1</definedName>
    <definedName name="HTML15_12" hidden="1">"C:\My Documents\98년\영업현황\일일현황-98.2.16.htm"</definedName>
    <definedName name="HTML15_2" hidden="1">1</definedName>
    <definedName name="HTML15_3" hidden="1">""</definedName>
    <definedName name="HTML15_4" hidden="1">""</definedName>
    <definedName name="HTML15_5" hidden="1">""</definedName>
    <definedName name="HTML15_6" hidden="1">-4146</definedName>
    <definedName name="HTML15_7" hidden="1">-4146</definedName>
    <definedName name="HTML15_8" hidden="1">""</definedName>
    <definedName name="HTML15_9" hidden="1">""</definedName>
    <definedName name="HTML16_1" hidden="1">"'[수주통합관리98_2_21.xls]2월3주차'!$A$1:$I$89"</definedName>
    <definedName name="HTML16_10" hidden="1">""</definedName>
    <definedName name="HTML16_11" hidden="1">1</definedName>
    <definedName name="HTML16_12" hidden="1">"C:\My Documents\98년\영업현황\일일현황-98.2.25.htm"</definedName>
    <definedName name="HTML16_2" hidden="1">1</definedName>
    <definedName name="HTML16_3" hidden="1">""</definedName>
    <definedName name="HTML16_4" hidden="1">""</definedName>
    <definedName name="HTML16_5" hidden="1">""</definedName>
    <definedName name="HTML16_6" hidden="1">-4146</definedName>
    <definedName name="HTML16_7" hidden="1">-4146</definedName>
    <definedName name="HTML16_8" hidden="1">""</definedName>
    <definedName name="HTML16_9" hidden="1">""</definedName>
    <definedName name="HTML17_1" hidden="1">"'[수주통합관리98_2_21.xls]2월3주차'!$A$4:$H$30"</definedName>
    <definedName name="HTML17_10" hidden="1">""</definedName>
    <definedName name="HTML17_11" hidden="1">1</definedName>
    <definedName name="HTML17_12" hidden="1">"C:\My Documents\98년\영업현황\1월 수주현황.htm"</definedName>
    <definedName name="HTML17_2" hidden="1">1</definedName>
    <definedName name="HTML17_3" hidden="1">""</definedName>
    <definedName name="HTML17_4" hidden="1">""</definedName>
    <definedName name="HTML17_5" hidden="1">""</definedName>
    <definedName name="HTML17_6" hidden="1">-4146</definedName>
    <definedName name="HTML17_7" hidden="1">-4146</definedName>
    <definedName name="HTML17_8" hidden="1">""</definedName>
    <definedName name="HTML17_9" hidden="1">""</definedName>
    <definedName name="HTML18_1" hidden="1">"'[수주통합관리98_2_21.xls]2월3주차'!$A$32:$I$58"</definedName>
    <definedName name="HTML18_10" hidden="1">""</definedName>
    <definedName name="HTML18_11" hidden="1">1</definedName>
    <definedName name="HTML18_12" hidden="1">"C:\My Documents\98년\영업현황\2월 수주현황(2월25일 현재).htm"</definedName>
    <definedName name="HTML18_2" hidden="1">1</definedName>
    <definedName name="HTML18_3" hidden="1">""</definedName>
    <definedName name="HTML18_4" hidden="1">""</definedName>
    <definedName name="HTML18_5" hidden="1">""</definedName>
    <definedName name="HTML18_6" hidden="1">-4146</definedName>
    <definedName name="HTML18_7" hidden="1">-4146</definedName>
    <definedName name="HTML18_8" hidden="1">""</definedName>
    <definedName name="HTML18_9" hidden="1">""</definedName>
    <definedName name="HTML19_1" hidden="1">"'[수주통합관리98_2_21.xls]2월3주차'!$A$63:$F$89"</definedName>
    <definedName name="HTML19_10" hidden="1">""</definedName>
    <definedName name="HTML19_11" hidden="1">1</definedName>
    <definedName name="HTML19_12" hidden="1">"C:\My Documents\98년\영업현황\월별현황(2월25일 현재).htm"</definedName>
    <definedName name="HTML19_2" hidden="1">1</definedName>
    <definedName name="HTML19_3" hidden="1">""</definedName>
    <definedName name="HTML19_4" hidden="1">""</definedName>
    <definedName name="HTML19_5" hidden="1">""</definedName>
    <definedName name="HTML19_6" hidden="1">-4146</definedName>
    <definedName name="HTML19_7" hidden="1">-4146</definedName>
    <definedName name="HTML19_8" hidden="1">""</definedName>
    <definedName name="HTML19_9" hidden="1">""</definedName>
    <definedName name="HTML2_1" hidden="1">"[수주관리98.xls]일일현황!$A$1:$L$10"</definedName>
    <definedName name="HTML2_10" hidden="1">""</definedName>
    <definedName name="HTML2_11" hidden="1">1</definedName>
    <definedName name="HTML2_12" hidden="1">"C:\My Documents\98년\1월\영업현황\일일현황-98.1.22.htm"</definedName>
    <definedName name="HTML2_2" hidden="1">1</definedName>
    <definedName name="HTML2_3" hidden="1">""</definedName>
    <definedName name="HTML2_4" hidden="1">""</definedName>
    <definedName name="HTML2_5" hidden="1">""</definedName>
    <definedName name="HTML2_6" hidden="1">-4146</definedName>
    <definedName name="HTML2_7" hidden="1">1</definedName>
    <definedName name="HTML2_8" hidden="1">"98-01-22"</definedName>
    <definedName name="HTML2_9" hidden="1">""</definedName>
    <definedName name="HTML20_1" hidden="1">"'[수주통합관리98_2_25.xls]2월4주차'!$A$71:$F$97"</definedName>
    <definedName name="HTML20_10" hidden="1">""</definedName>
    <definedName name="HTML20_11" hidden="1">1</definedName>
    <definedName name="HTML20_12" hidden="1">"C:\My Documents\98년\영업현황\월별현황(2월 마감분).htm"</definedName>
    <definedName name="HTML20_2" hidden="1">1</definedName>
    <definedName name="HTML20_3" hidden="1">""</definedName>
    <definedName name="HTML20_4" hidden="1">""</definedName>
    <definedName name="HTML20_5" hidden="1">""</definedName>
    <definedName name="HTML20_6" hidden="1">-4146</definedName>
    <definedName name="HTML20_7" hidden="1">-4146</definedName>
    <definedName name="HTML20_8" hidden="1">""</definedName>
    <definedName name="HTML20_9" hidden="1">""</definedName>
    <definedName name="HTML21_1" hidden="1">"'[수주통합관리98_2_25.xls]2월4주차'!$A$4:$H$29"</definedName>
    <definedName name="HTML21_10" hidden="1">""</definedName>
    <definedName name="HTML21_11" hidden="1">1</definedName>
    <definedName name="HTML21_12" hidden="1">"C:\My Documents\98년\영업현황\1월 수주현황(1월 마감분).htm"</definedName>
    <definedName name="HTML21_2" hidden="1">1</definedName>
    <definedName name="HTML21_3" hidden="1">""</definedName>
    <definedName name="HTML21_4" hidden="1">""</definedName>
    <definedName name="HTML21_5" hidden="1">""</definedName>
    <definedName name="HTML21_6" hidden="1">-4146</definedName>
    <definedName name="HTML21_7" hidden="1">-4146</definedName>
    <definedName name="HTML21_8" hidden="1">""</definedName>
    <definedName name="HTML21_9" hidden="1">""</definedName>
    <definedName name="HTML22_1" hidden="1">"'[수주통합관리98_2_25.xls]2월4주차'!$A$31:$I$66"</definedName>
    <definedName name="HTML22_10" hidden="1">""</definedName>
    <definedName name="HTML22_11" hidden="1">1</definedName>
    <definedName name="HTML22_12" hidden="1">"C:\My Documents\98년\영업현황\1월 수주현황(2월 마감분).htm"</definedName>
    <definedName name="HTML22_2" hidden="1">1</definedName>
    <definedName name="HTML22_3" hidden="1">""</definedName>
    <definedName name="HTML22_4" hidden="1">""</definedName>
    <definedName name="HTML22_5" hidden="1">""</definedName>
    <definedName name="HTML22_6" hidden="1">-4146</definedName>
    <definedName name="HTML22_7" hidden="1">-4146</definedName>
    <definedName name="HTML22_8" hidden="1">""</definedName>
    <definedName name="HTML22_9" hidden="1">""</definedName>
    <definedName name="HTML23_1" hidden="1">"[수주통합관리98_2_25.xls]보고양식!$A$32:$I$68"</definedName>
    <definedName name="HTML23_10" hidden="1">""</definedName>
    <definedName name="HTML23_11" hidden="1">1</definedName>
    <definedName name="HTML23_12" hidden="1">"C:\My Documents\98년\영업현황\2월 수주현황(2월 마감분).htm"</definedName>
    <definedName name="HTML23_2" hidden="1">1</definedName>
    <definedName name="HTML23_3" hidden="1">""</definedName>
    <definedName name="HTML23_4" hidden="1">""</definedName>
    <definedName name="HTML23_5" hidden="1">""</definedName>
    <definedName name="HTML23_6" hidden="1">-4146</definedName>
    <definedName name="HTML23_7" hidden="1">-4146</definedName>
    <definedName name="HTML23_8" hidden="1">""</definedName>
    <definedName name="HTML23_9" hidden="1">""</definedName>
    <definedName name="HTML24_1" hidden="1">"[수주통합관리98_2_25.xls]보고양식!$A$73:$F$98"</definedName>
    <definedName name="HTML24_10" hidden="1">""</definedName>
    <definedName name="HTML24_11" hidden="1">1</definedName>
    <definedName name="HTML24_12" hidden="1">"C:\My Documents\98년\영업현황\월별현황(2월 마감분).htm"</definedName>
    <definedName name="HTML24_2" hidden="1">1</definedName>
    <definedName name="HTML24_3" hidden="1">""</definedName>
    <definedName name="HTML24_4" hidden="1">""</definedName>
    <definedName name="HTML24_5" hidden="1">""</definedName>
    <definedName name="HTML24_6" hidden="1">-4146</definedName>
    <definedName name="HTML24_7" hidden="1">-4146</definedName>
    <definedName name="HTML24_8" hidden="1">""</definedName>
    <definedName name="HTML24_9" hidden="1">""</definedName>
    <definedName name="HTML25_1" hidden="1">"[수주통합관리98_2_25.xls]보고양식!$A$4:$I$29"</definedName>
    <definedName name="HTML25_10" hidden="1">""</definedName>
    <definedName name="HTML25_11" hidden="1">1</definedName>
    <definedName name="HTML25_12" hidden="1">"C:\My Documents\98년\영업현황\1월 수주현황(1월 마감분).htm"</definedName>
    <definedName name="HTML25_2" hidden="1">1</definedName>
    <definedName name="HTML25_3" hidden="1">""</definedName>
    <definedName name="HTML25_4" hidden="1">""</definedName>
    <definedName name="HTML25_5" hidden="1">""</definedName>
    <definedName name="HTML25_6" hidden="1">-4146</definedName>
    <definedName name="HTML25_7" hidden="1">-4146</definedName>
    <definedName name="HTML25_8" hidden="1">""</definedName>
    <definedName name="HTML25_9" hidden="1">""</definedName>
    <definedName name="HTML26_1" hidden="1">"[수주통합관리98_2_25.xls]보고양식!$A$31:$K$80"</definedName>
    <definedName name="HTML26_10" hidden="1">""</definedName>
    <definedName name="HTML26_11" hidden="1">1</definedName>
    <definedName name="HTML26_12" hidden="1">"C:\My Documents\98년\영업현황\2월 수주현황(2월 마감분).htm"</definedName>
    <definedName name="HTML26_2" hidden="1">1</definedName>
    <definedName name="HTML26_3" hidden="1">""</definedName>
    <definedName name="HTML26_4" hidden="1">""</definedName>
    <definedName name="HTML26_5" hidden="1">""</definedName>
    <definedName name="HTML26_6" hidden="1">-4146</definedName>
    <definedName name="HTML26_7" hidden="1">-4146</definedName>
    <definedName name="HTML26_8" hidden="1">""</definedName>
    <definedName name="HTML26_9" hidden="1">""</definedName>
    <definedName name="HTML27_1" hidden="1">"[수주통합관리98_2_25.xls]보고양식!$B$84:$G$109"</definedName>
    <definedName name="HTML27_10" hidden="1">""</definedName>
    <definedName name="HTML27_11" hidden="1">1</definedName>
    <definedName name="HTML27_12" hidden="1">"C:\My Documents\98년\영업현황\월별현황(2월 마감분).htm"</definedName>
    <definedName name="HTML27_2" hidden="1">1</definedName>
    <definedName name="HTML27_3" hidden="1">""</definedName>
    <definedName name="HTML27_4" hidden="1">""</definedName>
    <definedName name="HTML27_5" hidden="1">""</definedName>
    <definedName name="HTML27_6" hidden="1">-4146</definedName>
    <definedName name="HTML27_7" hidden="1">-4146</definedName>
    <definedName name="HTML27_8" hidden="1">""</definedName>
    <definedName name="HTML27_9" hidden="1">""</definedName>
    <definedName name="HTML28_1" hidden="1">"[수주통합관리98_3_2.xls]보고양식!$B$92:$G$117"</definedName>
    <definedName name="HTML28_10" hidden="1">""</definedName>
    <definedName name="HTML28_11" hidden="1">1</definedName>
    <definedName name="HTML28_12" hidden="1">"C:\My Documents\98년\영업현황\월별현황(2월 마감분).htm"</definedName>
    <definedName name="HTML28_2" hidden="1">1</definedName>
    <definedName name="HTML28_3" hidden="1">""</definedName>
    <definedName name="HTML28_4" hidden="1">""</definedName>
    <definedName name="HTML28_5" hidden="1">""</definedName>
    <definedName name="HTML28_6" hidden="1">-4146</definedName>
    <definedName name="HTML28_7" hidden="1">-4146</definedName>
    <definedName name="HTML28_8" hidden="1">""</definedName>
    <definedName name="HTML28_9" hidden="1">""</definedName>
    <definedName name="HTML29_1" hidden="1">"[수주통합관리98_3_2.xls]보고양식!$A$31:$K$88"</definedName>
    <definedName name="HTML29_10" hidden="1">""</definedName>
    <definedName name="HTML29_11" hidden="1">1</definedName>
    <definedName name="HTML29_12" hidden="1">"C:\My Documents\98년\영업현황\2월 수주현황(2월 마감분).htm"</definedName>
    <definedName name="HTML29_2" hidden="1">1</definedName>
    <definedName name="HTML29_3" hidden="1">""</definedName>
    <definedName name="HTML29_4" hidden="1">""</definedName>
    <definedName name="HTML29_5" hidden="1">""</definedName>
    <definedName name="HTML29_6" hidden="1">-4146</definedName>
    <definedName name="HTML29_7" hidden="1">-4146</definedName>
    <definedName name="HTML29_8" hidden="1">""</definedName>
    <definedName name="HTML29_9" hidden="1">""</definedName>
    <definedName name="HTML3_1" hidden="1">"[수주관리98.xls]일일현황!$A$1:$N$9"</definedName>
    <definedName name="HTML3_10" hidden="1">""</definedName>
    <definedName name="HTML3_11" hidden="1">1</definedName>
    <definedName name="HTML3_12" hidden="1">"C:\My Documents\98년\영업현황\일일현황-98.1.23.htm"</definedName>
    <definedName name="HTML3_2" hidden="1">1</definedName>
    <definedName name="HTML3_3" hidden="1">""</definedName>
    <definedName name="HTML3_4" hidden="1">""</definedName>
    <definedName name="HTML3_5" hidden="1">""</definedName>
    <definedName name="HTML3_6" hidden="1">1</definedName>
    <definedName name="HTML3_7" hidden="1">1</definedName>
    <definedName name="HTML3_8" hidden="1">""</definedName>
    <definedName name="HTML3_9" hidden="1">""</definedName>
    <definedName name="HTML30_1" hidden="1">"'[사본 - 영업통합관리(수주.매출).xls]보고양식'!$A$114:$K$131"</definedName>
    <definedName name="HTML30_10" hidden="1">""</definedName>
    <definedName name="HTML30_11" hidden="1">1</definedName>
    <definedName name="HTML30_12" hidden="1">"C:\My Documents\98년\영업현황\일일현황-98.3.12.htm"</definedName>
    <definedName name="HTML30_2" hidden="1">1</definedName>
    <definedName name="HTML30_3" hidden="1">""</definedName>
    <definedName name="HTML30_4" hidden="1">""</definedName>
    <definedName name="HTML30_5" hidden="1">""</definedName>
    <definedName name="HTML30_6" hidden="1">-4146</definedName>
    <definedName name="HTML30_7" hidden="1">-4146</definedName>
    <definedName name="HTML30_8" hidden="1">""</definedName>
    <definedName name="HTML30_9" hidden="1">""</definedName>
    <definedName name="HTML4_1" hidden="1">"[수주관리98.xls]영업!$A$1:$N$15"</definedName>
    <definedName name="HTML4_10" hidden="1">""</definedName>
    <definedName name="HTML4_11" hidden="1">1</definedName>
    <definedName name="HTML4_12" hidden="1">"C:\My Documents\98년\영업현황\일일현황-98.1.31.htm"</definedName>
    <definedName name="HTML4_2" hidden="1">1</definedName>
    <definedName name="HTML4_3" hidden="1">""</definedName>
    <definedName name="HTML4_4" hidden="1">""</definedName>
    <definedName name="HTML4_5" hidden="1">""</definedName>
    <definedName name="HTML4_6" hidden="1">1</definedName>
    <definedName name="HTML4_7" hidden="1">1</definedName>
    <definedName name="HTML4_8" hidden="1">"98-01-31"</definedName>
    <definedName name="HTML4_9" hidden="1">""</definedName>
    <definedName name="HTML5_1" hidden="1">"[수주관리98.xls]영업!$A$1:$N$29"</definedName>
    <definedName name="HTML5_10" hidden="1">""</definedName>
    <definedName name="HTML5_11" hidden="1">1</definedName>
    <definedName name="HTML5_12" hidden="1">"C:\My Documents\98년\영업현황\일일현황-98.1.31.v.htm"</definedName>
    <definedName name="HTML5_2" hidden="1">1</definedName>
    <definedName name="HTML5_3" hidden="1">""</definedName>
    <definedName name="HTML5_4" hidden="1">""</definedName>
    <definedName name="HTML5_5" hidden="1">""</definedName>
    <definedName name="HTML5_6" hidden="1">1</definedName>
    <definedName name="HTML5_7" hidden="1">1</definedName>
    <definedName name="HTML5_8" hidden="1">""</definedName>
    <definedName name="HTML5_9" hidden="1">""</definedName>
    <definedName name="HTML6_1" hidden="1">"'[수주관리98.xls]2월'!$A$1:$P$48"</definedName>
    <definedName name="HTML6_10" hidden="1">""</definedName>
    <definedName name="HTML6_11" hidden="1">1</definedName>
    <definedName name="HTML6_12" hidden="1">"C:\My Documents\98년\영업현황\일일현황-98.1.31.htm"</definedName>
    <definedName name="HTML6_2" hidden="1">1</definedName>
    <definedName name="HTML6_3" hidden="1">""</definedName>
    <definedName name="HTML6_4" hidden="1">""</definedName>
    <definedName name="HTML6_5" hidden="1">""</definedName>
    <definedName name="HTML6_6" hidden="1">-4146</definedName>
    <definedName name="HTML6_7" hidden="1">-4146</definedName>
    <definedName name="HTML6_8" hidden="1">""</definedName>
    <definedName name="HTML6_9" hidden="1">""</definedName>
    <definedName name="HTML7_1" hidden="1">"'[수주관리98.xls]2월'!$A$3:$P$30"</definedName>
    <definedName name="HTML7_10" hidden="1">""</definedName>
    <definedName name="HTML7_11" hidden="1">1</definedName>
    <definedName name="HTML7_12" hidden="1">"C:\My Documents\98년\영업현황\일일현황-98.1.31.htm"</definedName>
    <definedName name="HTML7_2" hidden="1">1</definedName>
    <definedName name="HTML7_3" hidden="1">""</definedName>
    <definedName name="HTML7_4" hidden="1">""</definedName>
    <definedName name="HTML7_5" hidden="1">""</definedName>
    <definedName name="HTML7_6" hidden="1">-4146</definedName>
    <definedName name="HTML7_7" hidden="1">-4146</definedName>
    <definedName name="HTML7_8" hidden="1">""</definedName>
    <definedName name="HTML7_9" hidden="1">""</definedName>
    <definedName name="HTML8_1" hidden="1">"'[수주관리98.xls]2월'!$A$1:$P$30"</definedName>
    <definedName name="HTML8_10" hidden="1">""</definedName>
    <definedName name="HTML8_11" hidden="1">1</definedName>
    <definedName name="HTML8_12" hidden="1">"C:\My Documents\98년\영업현황\일일현황-98.1.31.htm"</definedName>
    <definedName name="HTML8_2" hidden="1">1</definedName>
    <definedName name="HTML8_3" hidden="1">""</definedName>
    <definedName name="HTML8_4" hidden="1">""</definedName>
    <definedName name="HTML8_5" hidden="1">""</definedName>
    <definedName name="HTML8_6" hidden="1">-4146</definedName>
    <definedName name="HTML8_7" hidden="1">-4146</definedName>
    <definedName name="HTML8_8" hidden="1">""</definedName>
    <definedName name="HTML8_9" hidden="1">""</definedName>
    <definedName name="HTML9_1" hidden="1">"'[수주관리98.xls]2월'!$A$1:$P$19"</definedName>
    <definedName name="HTML9_10" hidden="1">""</definedName>
    <definedName name="HTML9_11" hidden="1">1</definedName>
    <definedName name="HTML9_12" hidden="1">"C:\My Documents\98년\영업현황\일일현황-98.2.10.htm"</definedName>
    <definedName name="HTML9_2" hidden="1">1</definedName>
    <definedName name="HTML9_3" hidden="1">""</definedName>
    <definedName name="HTML9_4" hidden="1">""</definedName>
    <definedName name="HTML9_5" hidden="1">""</definedName>
    <definedName name="HTML9_6" hidden="1">-4146</definedName>
    <definedName name="HTML9_7" hidden="1">-4146</definedName>
    <definedName name="HTML9_8" hidden="1">""</definedName>
    <definedName name="HTML9_9" hidden="1">""</definedName>
    <definedName name="HTMLCount" hidden="1">30</definedName>
    <definedName name="HYP" localSheetId="3" hidden="1">#REF!</definedName>
    <definedName name="HYP" localSheetId="5" hidden="1">#REF!</definedName>
    <definedName name="HYP" localSheetId="0" hidden="1">#REF!</definedName>
    <definedName name="HYP" localSheetId="16" hidden="1">#REF!</definedName>
    <definedName name="HYP" localSheetId="7" hidden="1">#REF!</definedName>
    <definedName name="HYP" hidden="1">#REF!</definedName>
    <definedName name="i" localSheetId="3">#REF!</definedName>
    <definedName name="i" localSheetId="5">#REF!</definedName>
    <definedName name="i" localSheetId="0">#REF!</definedName>
    <definedName name="i" localSheetId="16">#REF!</definedName>
    <definedName name="i" localSheetId="6">#REF!</definedName>
    <definedName name="i" localSheetId="7">#REF!</definedName>
    <definedName name="i">#REF!</definedName>
    <definedName name="i_?3" localSheetId="3">#REF!</definedName>
    <definedName name="i_?3" localSheetId="5">#REF!</definedName>
    <definedName name="i_?3" localSheetId="0">#REF!</definedName>
    <definedName name="i_?3" localSheetId="16">#REF!</definedName>
    <definedName name="i_?3" localSheetId="6">#REF!</definedName>
    <definedName name="i_?3" localSheetId="7">#REF!</definedName>
    <definedName name="i_?3">#REF!</definedName>
    <definedName name="i_E" localSheetId="6">#REF!</definedName>
    <definedName name="i_E">#REF!</definedName>
    <definedName name="i_E__.3" localSheetId="6">#REF!</definedName>
    <definedName name="i_E__.3">#REF!</definedName>
    <definedName name="i_E_O" localSheetId="6">#REF!</definedName>
    <definedName name="i_E_O">#REF!</definedName>
    <definedName name="i_E_O__.3" localSheetId="6">#REF!</definedName>
    <definedName name="i_E_O__.3">#REF!</definedName>
    <definedName name="iaosdjwkqe" localSheetId="6" hidden="1">#REF!</definedName>
    <definedName name="iaosdjwkqe" hidden="1">#REF!</definedName>
    <definedName name="ic" localSheetId="8" hidden="1">{#N/A,#N/A,FALSE,"단축1";#N/A,#N/A,FALSE,"단축2";#N/A,#N/A,FALSE,"단축3";#N/A,#N/A,FALSE,"장축";#N/A,#N/A,FALSE,"4WD"}</definedName>
    <definedName name="ic" localSheetId="10" hidden="1">{#N/A,#N/A,FALSE,"단축1";#N/A,#N/A,FALSE,"단축2";#N/A,#N/A,FALSE,"단축3";#N/A,#N/A,FALSE,"장축";#N/A,#N/A,FALSE,"4WD"}</definedName>
    <definedName name="ic" localSheetId="11" hidden="1">{#N/A,#N/A,FALSE,"단축1";#N/A,#N/A,FALSE,"단축2";#N/A,#N/A,FALSE,"단축3";#N/A,#N/A,FALSE,"장축";#N/A,#N/A,FALSE,"4WD"}</definedName>
    <definedName name="ic" localSheetId="3" hidden="1">{#N/A,#N/A,FALSE,"단축1";#N/A,#N/A,FALSE,"단축2";#N/A,#N/A,FALSE,"단축3";#N/A,#N/A,FALSE,"장축";#N/A,#N/A,FALSE,"4WD"}</definedName>
    <definedName name="ic" localSheetId="5" hidden="1">{#N/A,#N/A,FALSE,"단축1";#N/A,#N/A,FALSE,"단축2";#N/A,#N/A,FALSE,"단축3";#N/A,#N/A,FALSE,"장축";#N/A,#N/A,FALSE,"4WD"}</definedName>
    <definedName name="ic" localSheetId="4" hidden="1">{#N/A,#N/A,FALSE,"단축1";#N/A,#N/A,FALSE,"단축2";#N/A,#N/A,FALSE,"단축3";#N/A,#N/A,FALSE,"장축";#N/A,#N/A,FALSE,"4WD"}</definedName>
    <definedName name="ic" localSheetId="0" hidden="1">{#N/A,#N/A,FALSE,"단축1";#N/A,#N/A,FALSE,"단축2";#N/A,#N/A,FALSE,"단축3";#N/A,#N/A,FALSE,"장축";#N/A,#N/A,FALSE,"4WD"}</definedName>
    <definedName name="ic" localSheetId="16" hidden="1">{#N/A,#N/A,FALSE,"단축1";#N/A,#N/A,FALSE,"단축2";#N/A,#N/A,FALSE,"단축3";#N/A,#N/A,FALSE,"장축";#N/A,#N/A,FALSE,"4WD"}</definedName>
    <definedName name="ic" localSheetId="6" hidden="1">{#N/A,#N/A,FALSE,"단축1";#N/A,#N/A,FALSE,"단축2";#N/A,#N/A,FALSE,"단축3";#N/A,#N/A,FALSE,"장축";#N/A,#N/A,FALSE,"4WD"}</definedName>
    <definedName name="ic" localSheetId="7" hidden="1">{#N/A,#N/A,FALSE,"단축1";#N/A,#N/A,FALSE,"단축2";#N/A,#N/A,FALSE,"단축3";#N/A,#N/A,FALSE,"장축";#N/A,#N/A,FALSE,"4WD"}</definedName>
    <definedName name="ic" hidden="1">{#N/A,#N/A,FALSE,"단축1";#N/A,#N/A,FALSE,"단축2";#N/A,#N/A,FALSE,"단축3";#N/A,#N/A,FALSE,"장축";#N/A,#N/A,FALSE,"4WD"}</definedName>
    <definedName name="id" localSheetId="3">#REF!</definedName>
    <definedName name="id" localSheetId="0">#REF!</definedName>
    <definedName name="id" localSheetId="16">#REF!</definedName>
    <definedName name="id">#REF!</definedName>
    <definedName name="IELWSALES" localSheetId="3">#REF!</definedName>
    <definedName name="IELWSALES" localSheetId="0">#REF!</definedName>
    <definedName name="IELWSALES" localSheetId="16">#REF!</definedName>
    <definedName name="IELWSALES" localSheetId="6">#REF!</definedName>
    <definedName name="IELWSALES">#REF!</definedName>
    <definedName name="IELYSALES" localSheetId="3">#REF!</definedName>
    <definedName name="IELYSALES" localSheetId="0">#REF!</definedName>
    <definedName name="IELYSALES" localSheetId="16">#REF!</definedName>
    <definedName name="IELYSALES" localSheetId="6">#REF!</definedName>
    <definedName name="IELYSALES">#REF!</definedName>
    <definedName name="IEPLANSALES" localSheetId="6">#REF!</definedName>
    <definedName name="IEPLANSALES">#REF!</definedName>
    <definedName name="IESP" localSheetId="6">#REF!</definedName>
    <definedName name="IESP">#REF!</definedName>
    <definedName name="ii"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iii" hidden="1">#REF!</definedName>
    <definedName name="iiii" hidden="1">{#N/A,#N/A,TRUE,"사업자등록증 (2)"}</definedName>
    <definedName name="iiiii"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IncomeStatementDates" localSheetId="6">#REF!</definedName>
    <definedName name="IncomeStatementDates" localSheetId="7">#REF!</definedName>
    <definedName name="IncomeStatementDates">#REF!</definedName>
    <definedName name="INDIRECT" localSheetId="6">#REF!</definedName>
    <definedName name="INDIRECT" localSheetId="7">#REF!</definedName>
    <definedName name="INDIRECT">#REF!</definedName>
    <definedName name="ini_button_Click" localSheetId="0">#N/A</definedName>
    <definedName name="ini_button_Click">#N/A</definedName>
    <definedName name="INPUT" localSheetId="3">#REF!</definedName>
    <definedName name="INPUT" localSheetId="5">#REF!</definedName>
    <definedName name="INPUT" localSheetId="0">#REF!</definedName>
    <definedName name="INPUT" localSheetId="16">#REF!</definedName>
    <definedName name="INPUT" localSheetId="6">#REF!</definedName>
    <definedName name="INPUT" localSheetId="7">#REF!</definedName>
    <definedName name="INPUT">#REF!</definedName>
    <definedName name="Interest" localSheetId="3">#REF!</definedName>
    <definedName name="Interest" localSheetId="5">#REF!</definedName>
    <definedName name="Interest" localSheetId="0">#REF!</definedName>
    <definedName name="Interest" localSheetId="16">#REF!</definedName>
    <definedName name="Interest" localSheetId="6">#REF!</definedName>
    <definedName name="Interest" localSheetId="7">#REF!</definedName>
    <definedName name="Interest">#REF!</definedName>
    <definedName name="IntFreeCred" localSheetId="3">#REF!</definedName>
    <definedName name="IntFreeCred" localSheetId="5">#REF!</definedName>
    <definedName name="IntFreeCred" localSheetId="0">#REF!</definedName>
    <definedName name="IntFreeCred" localSheetId="16">#REF!</definedName>
    <definedName name="IntFreeCred" localSheetId="6">#REF!</definedName>
    <definedName name="IntFreeCred" localSheetId="7">#REF!</definedName>
    <definedName name="IntFreeCred">#REF!</definedName>
    <definedName name="iok"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localSheetId="7" hidden="1">"2012-06-08 오후 2:31:4"</definedName>
    <definedName name="IQ_NAMES_REVISION_DATE_" hidden="1">"2012-05-02 오후 10:46:3"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QB_BOOKMARK_COUNT">1</definedName>
    <definedName name="IQB_BOOKMARK_LOCATION_0" hidden="1">#REF!</definedName>
    <definedName name="IQB_BOOKMARK_LOCATION_1" localSheetId="6" hidden="1">#REF!</definedName>
    <definedName name="IQB_BOOKMARK_LOCATION_1" hidden="1">#REF!</definedName>
    <definedName name="IRR" localSheetId="3">#REF!</definedName>
    <definedName name="IRR" localSheetId="0">#REF!</definedName>
    <definedName name="IRR" localSheetId="16">#REF!</definedName>
    <definedName name="IRR" localSheetId="6">#REF!</definedName>
    <definedName name="IRR" localSheetId="7">#REF!</definedName>
    <definedName name="IRR">#REF!</definedName>
    <definedName name="isadjpqjd" localSheetId="3" hidden="1">{#N/A,#N/A,FALSE,"Aging Summary";#N/A,#N/A,FALSE,"Ratio Analysis";#N/A,#N/A,FALSE,"Test 120 Day Accts";#N/A,#N/A,FALSE,"Tickmarks"}</definedName>
    <definedName name="isadjpqjd" localSheetId="5" hidden="1">{#N/A,#N/A,FALSE,"Aging Summary";#N/A,#N/A,FALSE,"Ratio Analysis";#N/A,#N/A,FALSE,"Test 120 Day Accts";#N/A,#N/A,FALSE,"Tickmarks"}</definedName>
    <definedName name="isadjpqjd" localSheetId="4" hidden="1">{#N/A,#N/A,FALSE,"Aging Summary";#N/A,#N/A,FALSE,"Ratio Analysis";#N/A,#N/A,FALSE,"Test 120 Day Accts";#N/A,#N/A,FALSE,"Tickmarks"}</definedName>
    <definedName name="isadjpqjd" localSheetId="0" hidden="1">{#N/A,#N/A,FALSE,"Aging Summary";#N/A,#N/A,FALSE,"Ratio Analysis";#N/A,#N/A,FALSE,"Test 120 Day Accts";#N/A,#N/A,FALSE,"Tickmarks"}</definedName>
    <definedName name="isadjpqjd" localSheetId="16" hidden="1">{#N/A,#N/A,FALSE,"Aging Summary";#N/A,#N/A,FALSE,"Ratio Analysis";#N/A,#N/A,FALSE,"Test 120 Day Accts";#N/A,#N/A,FALSE,"Tickmarks"}</definedName>
    <definedName name="isadjpqjd" localSheetId="6" hidden="1">{#N/A,#N/A,FALSE,"Aging Summary";#N/A,#N/A,FALSE,"Ratio Analysis";#N/A,#N/A,FALSE,"Test 120 Day Accts";#N/A,#N/A,FALSE,"Tickmarks"}</definedName>
    <definedName name="isadjpqjd" localSheetId="7" hidden="1">{#N/A,#N/A,FALSE,"Aging Summary";#N/A,#N/A,FALSE,"Ratio Analysis";#N/A,#N/A,FALSE,"Test 120 Day Accts";#N/A,#N/A,FALSE,"Tickmarks"}</definedName>
    <definedName name="isadjpqjd" hidden="1">{#N/A,#N/A,FALSE,"Aging Summary";#N/A,#N/A,FALSE,"Ratio Analysis";#N/A,#N/A,FALSE,"Test 120 Day Accts";#N/A,#N/A,FALSE,"Tickmarks"}</definedName>
    <definedName name="J">#N/A</definedName>
    <definedName name="JC">#REF!</definedName>
    <definedName name="jdfn"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jhghgh" hidden="1">#REF!</definedName>
    <definedName name="jhhghggh" hidden="1">#REF!</definedName>
    <definedName name="jj" localSheetId="6" hidden="1">#REF!</definedName>
    <definedName name="jj" hidden="1">#REF!</definedName>
    <definedName name="JJJ" localSheetId="8" hidden="1">{#N/A,#N/A,FALSE,"전제";#N/A,#N/A,FALSE,"표지";#N/A,#N/A,FALSE,"6D16";#N/A,#N/A,FALSE,"6D22";#N/A,#N/A,FALSE,"6D22-T";#N/A,#N/A,FALSE,"Q-DEG";#N/A,#N/A,FALSE,"총손";#N/A,#N/A,FALSE,"대당";#N/A,#N/A,FALSE,"가공비"}</definedName>
    <definedName name="JJJ" localSheetId="10" hidden="1">{#N/A,#N/A,FALSE,"전제";#N/A,#N/A,FALSE,"표지";#N/A,#N/A,FALSE,"6D16";#N/A,#N/A,FALSE,"6D22";#N/A,#N/A,FALSE,"6D22-T";#N/A,#N/A,FALSE,"Q-DEG";#N/A,#N/A,FALSE,"총손";#N/A,#N/A,FALSE,"대당";#N/A,#N/A,FALSE,"가공비"}</definedName>
    <definedName name="JJJ" localSheetId="11" hidden="1">{#N/A,#N/A,FALSE,"전제";#N/A,#N/A,FALSE,"표지";#N/A,#N/A,FALSE,"6D16";#N/A,#N/A,FALSE,"6D22";#N/A,#N/A,FALSE,"6D22-T";#N/A,#N/A,FALSE,"Q-DEG";#N/A,#N/A,FALSE,"총손";#N/A,#N/A,FALSE,"대당";#N/A,#N/A,FALSE,"가공비"}</definedName>
    <definedName name="JJJ" localSheetId="3" hidden="1">{#N/A,#N/A,FALSE,"전제";#N/A,#N/A,FALSE,"표지";#N/A,#N/A,FALSE,"6D16";#N/A,#N/A,FALSE,"6D22";#N/A,#N/A,FALSE,"6D22-T";#N/A,#N/A,FALSE,"Q-DEG";#N/A,#N/A,FALSE,"총손";#N/A,#N/A,FALSE,"대당";#N/A,#N/A,FALSE,"가공비"}</definedName>
    <definedName name="JJJ" localSheetId="5" hidden="1">{#N/A,#N/A,FALSE,"전제";#N/A,#N/A,FALSE,"표지";#N/A,#N/A,FALSE,"6D16";#N/A,#N/A,FALSE,"6D22";#N/A,#N/A,FALSE,"6D22-T";#N/A,#N/A,FALSE,"Q-DEG";#N/A,#N/A,FALSE,"총손";#N/A,#N/A,FALSE,"대당";#N/A,#N/A,FALSE,"가공비"}</definedName>
    <definedName name="JJJ" localSheetId="4" hidden="1">{#N/A,#N/A,FALSE,"전제";#N/A,#N/A,FALSE,"표지";#N/A,#N/A,FALSE,"6D16";#N/A,#N/A,FALSE,"6D22";#N/A,#N/A,FALSE,"6D22-T";#N/A,#N/A,FALSE,"Q-DEG";#N/A,#N/A,FALSE,"총손";#N/A,#N/A,FALSE,"대당";#N/A,#N/A,FALSE,"가공비"}</definedName>
    <definedName name="JJJ" localSheetId="0" hidden="1">{#N/A,#N/A,FALSE,"전제";#N/A,#N/A,FALSE,"표지";#N/A,#N/A,FALSE,"6D16";#N/A,#N/A,FALSE,"6D22";#N/A,#N/A,FALSE,"6D22-T";#N/A,#N/A,FALSE,"Q-DEG";#N/A,#N/A,FALSE,"총손";#N/A,#N/A,FALSE,"대당";#N/A,#N/A,FALSE,"가공비"}</definedName>
    <definedName name="JJJ" localSheetId="16" hidden="1">{#N/A,#N/A,FALSE,"전제";#N/A,#N/A,FALSE,"표지";#N/A,#N/A,FALSE,"6D16";#N/A,#N/A,FALSE,"6D22";#N/A,#N/A,FALSE,"6D22-T";#N/A,#N/A,FALSE,"Q-DEG";#N/A,#N/A,FALSE,"총손";#N/A,#N/A,FALSE,"대당";#N/A,#N/A,FALSE,"가공비"}</definedName>
    <definedName name="JJJ" localSheetId="6" hidden="1">{#N/A,#N/A,FALSE,"전제";#N/A,#N/A,FALSE,"표지";#N/A,#N/A,FALSE,"6D16";#N/A,#N/A,FALSE,"6D22";#N/A,#N/A,FALSE,"6D22-T";#N/A,#N/A,FALSE,"Q-DEG";#N/A,#N/A,FALSE,"총손";#N/A,#N/A,FALSE,"대당";#N/A,#N/A,FALSE,"가공비"}</definedName>
    <definedName name="JJJ" localSheetId="7" hidden="1">{#N/A,#N/A,FALSE,"전제";#N/A,#N/A,FALSE,"표지";#N/A,#N/A,FALSE,"6D16";#N/A,#N/A,FALSE,"6D22";#N/A,#N/A,FALSE,"6D22-T";#N/A,#N/A,FALSE,"Q-DEG";#N/A,#N/A,FALSE,"총손";#N/A,#N/A,FALSE,"대당";#N/A,#N/A,FALSE,"가공비"}</definedName>
    <definedName name="JJJ" hidden="1">{#N/A,#N/A,FALSE,"전제";#N/A,#N/A,FALSE,"표지";#N/A,#N/A,FALSE,"6D16";#N/A,#N/A,FALSE,"6D22";#N/A,#N/A,FALSE,"6D22-T";#N/A,#N/A,FALSE,"Q-DEG";#N/A,#N/A,FALSE,"총손";#N/A,#N/A,FALSE,"대당";#N/A,#N/A,FALSE,"가공비"}</definedName>
    <definedName name="jjjj" hidden="1">#REF!</definedName>
    <definedName name="JK" localSheetId="8" hidden="1">{#N/A,#N/A,TRUE,"Y생산";#N/A,#N/A,TRUE,"Y판매";#N/A,#N/A,TRUE,"Y총물량";#N/A,#N/A,TRUE,"Y능력";#N/A,#N/A,TRUE,"YKD"}</definedName>
    <definedName name="JK" localSheetId="10" hidden="1">{#N/A,#N/A,TRUE,"Y생산";#N/A,#N/A,TRUE,"Y판매";#N/A,#N/A,TRUE,"Y총물량";#N/A,#N/A,TRUE,"Y능력";#N/A,#N/A,TRUE,"YKD"}</definedName>
    <definedName name="JK" localSheetId="11" hidden="1">{#N/A,#N/A,TRUE,"Y생산";#N/A,#N/A,TRUE,"Y판매";#N/A,#N/A,TRUE,"Y총물량";#N/A,#N/A,TRUE,"Y능력";#N/A,#N/A,TRUE,"YKD"}</definedName>
    <definedName name="JK" localSheetId="3" hidden="1">{#N/A,#N/A,TRUE,"Y생산";#N/A,#N/A,TRUE,"Y판매";#N/A,#N/A,TRUE,"Y총물량";#N/A,#N/A,TRUE,"Y능력";#N/A,#N/A,TRUE,"YKD"}</definedName>
    <definedName name="JK" localSheetId="5" hidden="1">{#N/A,#N/A,TRUE,"Y생산";#N/A,#N/A,TRUE,"Y판매";#N/A,#N/A,TRUE,"Y총물량";#N/A,#N/A,TRUE,"Y능력";#N/A,#N/A,TRUE,"YKD"}</definedName>
    <definedName name="JK" localSheetId="4" hidden="1">{#N/A,#N/A,TRUE,"Y생산";#N/A,#N/A,TRUE,"Y판매";#N/A,#N/A,TRUE,"Y총물량";#N/A,#N/A,TRUE,"Y능력";#N/A,#N/A,TRUE,"YKD"}</definedName>
    <definedName name="JK" localSheetId="0" hidden="1">{#N/A,#N/A,TRUE,"Y생산";#N/A,#N/A,TRUE,"Y판매";#N/A,#N/A,TRUE,"Y총물량";#N/A,#N/A,TRUE,"Y능력";#N/A,#N/A,TRUE,"YKD"}</definedName>
    <definedName name="JK" localSheetId="16" hidden="1">{#N/A,#N/A,TRUE,"Y생산";#N/A,#N/A,TRUE,"Y판매";#N/A,#N/A,TRUE,"Y총물량";#N/A,#N/A,TRUE,"Y능력";#N/A,#N/A,TRUE,"YKD"}</definedName>
    <definedName name="JK" localSheetId="6" hidden="1">{#N/A,#N/A,TRUE,"Y생산";#N/A,#N/A,TRUE,"Y판매";#N/A,#N/A,TRUE,"Y총물량";#N/A,#N/A,TRUE,"Y능력";#N/A,#N/A,TRUE,"YKD"}</definedName>
    <definedName name="JK" localSheetId="7" hidden="1">{#N/A,#N/A,TRUE,"Y생산";#N/A,#N/A,TRUE,"Y판매";#N/A,#N/A,TRUE,"Y총물량";#N/A,#N/A,TRUE,"Y능력";#N/A,#N/A,TRUE,"YKD"}</definedName>
    <definedName name="JK" hidden="1">{#N/A,#N/A,TRUE,"Y생산";#N/A,#N/A,TRUE,"Y판매";#N/A,#N/A,TRUE,"Y총물량";#N/A,#N/A,TRUE,"Y능력";#N/A,#N/A,TRUE,"YKD"}</definedName>
    <definedName name="jkl"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jkljjk" hidden="1">#REF!</definedName>
    <definedName name="job_run" localSheetId="0">#N/A</definedName>
    <definedName name="job_run">#N/A</definedName>
    <definedName name="Jong0312" localSheetId="3">#REF!</definedName>
    <definedName name="Jong0312" localSheetId="5">#REF!</definedName>
    <definedName name="Jong0312" localSheetId="0">#REF!</definedName>
    <definedName name="Jong0312" localSheetId="16">#REF!</definedName>
    <definedName name="Jong0312" localSheetId="7">#REF!</definedName>
    <definedName name="Jong0312">#REF!</definedName>
    <definedName name="JPY" localSheetId="3">#REF!</definedName>
    <definedName name="JPY" localSheetId="5">#REF!</definedName>
    <definedName name="JPY" localSheetId="4">#REF!</definedName>
    <definedName name="JPY" localSheetId="0">#REF!</definedName>
    <definedName name="JPY" localSheetId="16">#REF!</definedName>
    <definedName name="JPY" localSheetId="6">#REF!</definedName>
    <definedName name="JPY" localSheetId="7">#REF!</definedName>
    <definedName name="JPY">#REF!</definedName>
    <definedName name="jung" localSheetId="3">#REF!</definedName>
    <definedName name="jung" localSheetId="5">#REF!</definedName>
    <definedName name="jung" localSheetId="0">#REF!</definedName>
    <definedName name="jung" localSheetId="16">#REF!</definedName>
    <definedName name="jung" localSheetId="6">#REF!</definedName>
    <definedName name="jung" localSheetId="7">#REF!</definedName>
    <definedName name="jung">#REF!</definedName>
    <definedName name="K" localSheetId="8" hidden="1">{#N/A,#N/A,TRUE,"Y생산";#N/A,#N/A,TRUE,"Y판매";#N/A,#N/A,TRUE,"Y총물량";#N/A,#N/A,TRUE,"Y능력";#N/A,#N/A,TRUE,"YKD"}</definedName>
    <definedName name="K" localSheetId="10" hidden="1">{#N/A,#N/A,TRUE,"Y생산";#N/A,#N/A,TRUE,"Y판매";#N/A,#N/A,TRUE,"Y총물량";#N/A,#N/A,TRUE,"Y능력";#N/A,#N/A,TRUE,"YKD"}</definedName>
    <definedName name="K" localSheetId="11" hidden="1">{#N/A,#N/A,TRUE,"Y생산";#N/A,#N/A,TRUE,"Y판매";#N/A,#N/A,TRUE,"Y총물량";#N/A,#N/A,TRUE,"Y능력";#N/A,#N/A,TRUE,"YKD"}</definedName>
    <definedName name="K" localSheetId="3" hidden="1">{#N/A,#N/A,TRUE,"Y생산";#N/A,#N/A,TRUE,"Y판매";#N/A,#N/A,TRUE,"Y총물량";#N/A,#N/A,TRUE,"Y능력";#N/A,#N/A,TRUE,"YKD"}</definedName>
    <definedName name="K" localSheetId="5" hidden="1">{#N/A,#N/A,TRUE,"Y생산";#N/A,#N/A,TRUE,"Y판매";#N/A,#N/A,TRUE,"Y총물량";#N/A,#N/A,TRUE,"Y능력";#N/A,#N/A,TRUE,"YKD"}</definedName>
    <definedName name="K" localSheetId="4" hidden="1">{#N/A,#N/A,TRUE,"Y생산";#N/A,#N/A,TRUE,"Y판매";#N/A,#N/A,TRUE,"Y총물량";#N/A,#N/A,TRUE,"Y능력";#N/A,#N/A,TRUE,"YKD"}</definedName>
    <definedName name="K" localSheetId="0" hidden="1">{#N/A,#N/A,TRUE,"Y생산";#N/A,#N/A,TRUE,"Y판매";#N/A,#N/A,TRUE,"Y총물량";#N/A,#N/A,TRUE,"Y능력";#N/A,#N/A,TRUE,"YKD"}</definedName>
    <definedName name="K" localSheetId="16" hidden="1">{#N/A,#N/A,TRUE,"Y생산";#N/A,#N/A,TRUE,"Y판매";#N/A,#N/A,TRUE,"Y총물량";#N/A,#N/A,TRUE,"Y능력";#N/A,#N/A,TRUE,"YKD"}</definedName>
    <definedName name="K" localSheetId="6" hidden="1">{#N/A,#N/A,TRUE,"Y생산";#N/A,#N/A,TRUE,"Y판매";#N/A,#N/A,TRUE,"Y총물량";#N/A,#N/A,TRUE,"Y능력";#N/A,#N/A,TRUE,"YKD"}</definedName>
    <definedName name="K" localSheetId="7" hidden="1">{#N/A,#N/A,TRUE,"Y생산";#N/A,#N/A,TRUE,"Y판매";#N/A,#N/A,TRUE,"Y총물량";#N/A,#N/A,TRUE,"Y능력";#N/A,#N/A,TRUE,"YKD"}</definedName>
    <definedName name="K" hidden="1">{#N/A,#N/A,TRUE,"Y생산";#N/A,#N/A,TRUE,"Y판매";#N/A,#N/A,TRUE,"Y총물량";#N/A,#N/A,TRUE,"Y능력";#N/A,#N/A,TRUE,"YKD"}</definedName>
    <definedName name="k1공장" localSheetId="8" hidden="1">{#N/A,#N/A,TRUE,"Y생산";#N/A,#N/A,TRUE,"Y판매";#N/A,#N/A,TRUE,"Y총물량";#N/A,#N/A,TRUE,"Y능력";#N/A,#N/A,TRUE,"YKD"}</definedName>
    <definedName name="k1공장" localSheetId="10" hidden="1">{#N/A,#N/A,TRUE,"Y생산";#N/A,#N/A,TRUE,"Y판매";#N/A,#N/A,TRUE,"Y총물량";#N/A,#N/A,TRUE,"Y능력";#N/A,#N/A,TRUE,"YKD"}</definedName>
    <definedName name="k1공장" localSheetId="11" hidden="1">{#N/A,#N/A,TRUE,"Y생산";#N/A,#N/A,TRUE,"Y판매";#N/A,#N/A,TRUE,"Y총물량";#N/A,#N/A,TRUE,"Y능력";#N/A,#N/A,TRUE,"YKD"}</definedName>
    <definedName name="k1공장" localSheetId="3" hidden="1">{#N/A,#N/A,TRUE,"Y생산";#N/A,#N/A,TRUE,"Y판매";#N/A,#N/A,TRUE,"Y총물량";#N/A,#N/A,TRUE,"Y능력";#N/A,#N/A,TRUE,"YKD"}</definedName>
    <definedName name="k1공장" localSheetId="5" hidden="1">{#N/A,#N/A,TRUE,"Y생산";#N/A,#N/A,TRUE,"Y판매";#N/A,#N/A,TRUE,"Y총물량";#N/A,#N/A,TRUE,"Y능력";#N/A,#N/A,TRUE,"YKD"}</definedName>
    <definedName name="k1공장" localSheetId="4" hidden="1">{#N/A,#N/A,TRUE,"Y생산";#N/A,#N/A,TRUE,"Y판매";#N/A,#N/A,TRUE,"Y총물량";#N/A,#N/A,TRUE,"Y능력";#N/A,#N/A,TRUE,"YKD"}</definedName>
    <definedName name="k1공장" localSheetId="0" hidden="1">{#N/A,#N/A,TRUE,"Y생산";#N/A,#N/A,TRUE,"Y판매";#N/A,#N/A,TRUE,"Y총물량";#N/A,#N/A,TRUE,"Y능력";#N/A,#N/A,TRUE,"YKD"}</definedName>
    <definedName name="k1공장" localSheetId="16" hidden="1">{#N/A,#N/A,TRUE,"Y생산";#N/A,#N/A,TRUE,"Y판매";#N/A,#N/A,TRUE,"Y총물량";#N/A,#N/A,TRUE,"Y능력";#N/A,#N/A,TRUE,"YKD"}</definedName>
    <definedName name="k1공장" localSheetId="6" hidden="1">{#N/A,#N/A,TRUE,"Y생산";#N/A,#N/A,TRUE,"Y판매";#N/A,#N/A,TRUE,"Y총물량";#N/A,#N/A,TRUE,"Y능력";#N/A,#N/A,TRUE,"YKD"}</definedName>
    <definedName name="k1공장" localSheetId="7" hidden="1">{#N/A,#N/A,TRUE,"Y생산";#N/A,#N/A,TRUE,"Y판매";#N/A,#N/A,TRUE,"Y총물량";#N/A,#N/A,TRUE,"Y능력";#N/A,#N/A,TRUE,"YKD"}</definedName>
    <definedName name="k1공장" hidden="1">{#N/A,#N/A,TRUE,"Y생산";#N/A,#N/A,TRUE,"Y판매";#N/A,#N/A,TRUE,"Y총물량";#N/A,#N/A,TRUE,"Y능력";#N/A,#N/A,TRUE,"YKD"}</definedName>
    <definedName name="K8M" localSheetId="8" hidden="1">{#N/A,#N/A,FALSE,"전제";#N/A,#N/A,FALSE,"표지";#N/A,#N/A,FALSE,"6D16";#N/A,#N/A,FALSE,"6D22";#N/A,#N/A,FALSE,"6D22-T";#N/A,#N/A,FALSE,"Q-DEG";#N/A,#N/A,FALSE,"총손";#N/A,#N/A,FALSE,"대당";#N/A,#N/A,FALSE,"가공비"}</definedName>
    <definedName name="K8M" localSheetId="10" hidden="1">{#N/A,#N/A,FALSE,"전제";#N/A,#N/A,FALSE,"표지";#N/A,#N/A,FALSE,"6D16";#N/A,#N/A,FALSE,"6D22";#N/A,#N/A,FALSE,"6D22-T";#N/A,#N/A,FALSE,"Q-DEG";#N/A,#N/A,FALSE,"총손";#N/A,#N/A,FALSE,"대당";#N/A,#N/A,FALSE,"가공비"}</definedName>
    <definedName name="K8M" localSheetId="11" hidden="1">{#N/A,#N/A,FALSE,"전제";#N/A,#N/A,FALSE,"표지";#N/A,#N/A,FALSE,"6D16";#N/A,#N/A,FALSE,"6D22";#N/A,#N/A,FALSE,"6D22-T";#N/A,#N/A,FALSE,"Q-DEG";#N/A,#N/A,FALSE,"총손";#N/A,#N/A,FALSE,"대당";#N/A,#N/A,FALSE,"가공비"}</definedName>
    <definedName name="K8M" localSheetId="3" hidden="1">{#N/A,#N/A,FALSE,"전제";#N/A,#N/A,FALSE,"표지";#N/A,#N/A,FALSE,"6D16";#N/A,#N/A,FALSE,"6D22";#N/A,#N/A,FALSE,"6D22-T";#N/A,#N/A,FALSE,"Q-DEG";#N/A,#N/A,FALSE,"총손";#N/A,#N/A,FALSE,"대당";#N/A,#N/A,FALSE,"가공비"}</definedName>
    <definedName name="K8M" localSheetId="5" hidden="1">{#N/A,#N/A,FALSE,"전제";#N/A,#N/A,FALSE,"표지";#N/A,#N/A,FALSE,"6D16";#N/A,#N/A,FALSE,"6D22";#N/A,#N/A,FALSE,"6D22-T";#N/A,#N/A,FALSE,"Q-DEG";#N/A,#N/A,FALSE,"총손";#N/A,#N/A,FALSE,"대당";#N/A,#N/A,FALSE,"가공비"}</definedName>
    <definedName name="K8M" localSheetId="4" hidden="1">{#N/A,#N/A,FALSE,"전제";#N/A,#N/A,FALSE,"표지";#N/A,#N/A,FALSE,"6D16";#N/A,#N/A,FALSE,"6D22";#N/A,#N/A,FALSE,"6D22-T";#N/A,#N/A,FALSE,"Q-DEG";#N/A,#N/A,FALSE,"총손";#N/A,#N/A,FALSE,"대당";#N/A,#N/A,FALSE,"가공비"}</definedName>
    <definedName name="K8M" localSheetId="0" hidden="1">{#N/A,#N/A,FALSE,"전제";#N/A,#N/A,FALSE,"표지";#N/A,#N/A,FALSE,"6D16";#N/A,#N/A,FALSE,"6D22";#N/A,#N/A,FALSE,"6D22-T";#N/A,#N/A,FALSE,"Q-DEG";#N/A,#N/A,FALSE,"총손";#N/A,#N/A,FALSE,"대당";#N/A,#N/A,FALSE,"가공비"}</definedName>
    <definedName name="K8M" localSheetId="16" hidden="1">{#N/A,#N/A,FALSE,"전제";#N/A,#N/A,FALSE,"표지";#N/A,#N/A,FALSE,"6D16";#N/A,#N/A,FALSE,"6D22";#N/A,#N/A,FALSE,"6D22-T";#N/A,#N/A,FALSE,"Q-DEG";#N/A,#N/A,FALSE,"총손";#N/A,#N/A,FALSE,"대당";#N/A,#N/A,FALSE,"가공비"}</definedName>
    <definedName name="K8M" localSheetId="6" hidden="1">{#N/A,#N/A,FALSE,"전제";#N/A,#N/A,FALSE,"표지";#N/A,#N/A,FALSE,"6D16";#N/A,#N/A,FALSE,"6D22";#N/A,#N/A,FALSE,"6D22-T";#N/A,#N/A,FALSE,"Q-DEG";#N/A,#N/A,FALSE,"총손";#N/A,#N/A,FALSE,"대당";#N/A,#N/A,FALSE,"가공비"}</definedName>
    <definedName name="K8M" localSheetId="7" hidden="1">{#N/A,#N/A,FALSE,"전제";#N/A,#N/A,FALSE,"표지";#N/A,#N/A,FALSE,"6D16";#N/A,#N/A,FALSE,"6D22";#N/A,#N/A,FALSE,"6D22-T";#N/A,#N/A,FALSE,"Q-DEG";#N/A,#N/A,FALSE,"총손";#N/A,#N/A,FALSE,"대당";#N/A,#N/A,FALSE,"가공비"}</definedName>
    <definedName name="K8M" hidden="1">{#N/A,#N/A,FALSE,"전제";#N/A,#N/A,FALSE,"표지";#N/A,#N/A,FALSE,"6D16";#N/A,#N/A,FALSE,"6D22";#N/A,#N/A,FALSE,"6D22-T";#N/A,#N/A,FALSE,"Q-DEG";#N/A,#N/A,FALSE,"총손";#N/A,#N/A,FALSE,"대당";#N/A,#N/A,FALSE,"가공비"}</definedName>
    <definedName name="key" localSheetId="3" hidden="1">#REF!</definedName>
    <definedName name="key" localSheetId="5" hidden="1">#REF!</definedName>
    <definedName name="key" localSheetId="0" hidden="1">#REF!</definedName>
    <definedName name="key" localSheetId="16" hidden="1">#REF!</definedName>
    <definedName name="key" localSheetId="7" hidden="1">#REF!</definedName>
    <definedName name="key" hidden="1">#REF!</definedName>
    <definedName name="KHN" localSheetId="8" hidden="1">{"'보고양식'!$A$58:$K$111"}</definedName>
    <definedName name="KHN" localSheetId="9" hidden="1">{"'보고양식'!$A$58:$K$111"}</definedName>
    <definedName name="KHN" localSheetId="10" hidden="1">{"'보고양식'!$A$58:$K$111"}</definedName>
    <definedName name="KHN" localSheetId="11" hidden="1">{"'보고양식'!$A$58:$K$111"}</definedName>
    <definedName name="KHN" localSheetId="3" hidden="1">{"'보고양식'!$A$58:$K$111"}</definedName>
    <definedName name="KHN" localSheetId="5" hidden="1">{"'보고양식'!$A$58:$K$111"}</definedName>
    <definedName name="KHN" localSheetId="4" hidden="1">{"'보고양식'!$A$58:$K$111"}</definedName>
    <definedName name="KHN" localSheetId="0" hidden="1">{"'보고양식'!$A$58:$K$111"}</definedName>
    <definedName name="KHN" localSheetId="16" hidden="1">{"'보고양식'!$A$58:$K$111"}</definedName>
    <definedName name="KHN" localSheetId="6" hidden="1">{"'보고양식'!$A$58:$K$111"}</definedName>
    <definedName name="KHN" localSheetId="7" hidden="1">{"'보고양식'!$A$58:$K$111"}</definedName>
    <definedName name="KHN" hidden="1">{"'보고양식'!$A$58:$K$111"}</definedName>
    <definedName name="ki" hidden="1">#REF!</definedName>
    <definedName name="KIM" localSheetId="8" hidden="1">{#N/A,#N/A,FALSE,"단축1";#N/A,#N/A,FALSE,"단축2";#N/A,#N/A,FALSE,"단축3";#N/A,#N/A,FALSE,"장축";#N/A,#N/A,FALSE,"4WD"}</definedName>
    <definedName name="KIM" localSheetId="10" hidden="1">{#N/A,#N/A,FALSE,"단축1";#N/A,#N/A,FALSE,"단축2";#N/A,#N/A,FALSE,"단축3";#N/A,#N/A,FALSE,"장축";#N/A,#N/A,FALSE,"4WD"}</definedName>
    <definedName name="KIM" localSheetId="11" hidden="1">{#N/A,#N/A,FALSE,"단축1";#N/A,#N/A,FALSE,"단축2";#N/A,#N/A,FALSE,"단축3";#N/A,#N/A,FALSE,"장축";#N/A,#N/A,FALSE,"4WD"}</definedName>
    <definedName name="KIM" localSheetId="3" hidden="1">{#N/A,#N/A,FALSE,"단축1";#N/A,#N/A,FALSE,"단축2";#N/A,#N/A,FALSE,"단축3";#N/A,#N/A,FALSE,"장축";#N/A,#N/A,FALSE,"4WD"}</definedName>
    <definedName name="KIM" localSheetId="5" hidden="1">{#N/A,#N/A,FALSE,"단축1";#N/A,#N/A,FALSE,"단축2";#N/A,#N/A,FALSE,"단축3";#N/A,#N/A,FALSE,"장축";#N/A,#N/A,FALSE,"4WD"}</definedName>
    <definedName name="KIM" localSheetId="4" hidden="1">{#N/A,#N/A,FALSE,"단축1";#N/A,#N/A,FALSE,"단축2";#N/A,#N/A,FALSE,"단축3";#N/A,#N/A,FALSE,"장축";#N/A,#N/A,FALSE,"4WD"}</definedName>
    <definedName name="KIM" localSheetId="0" hidden="1">{#N/A,#N/A,FALSE,"단축1";#N/A,#N/A,FALSE,"단축2";#N/A,#N/A,FALSE,"단축3";#N/A,#N/A,FALSE,"장축";#N/A,#N/A,FALSE,"4WD"}</definedName>
    <definedName name="KIM" localSheetId="16" hidden="1">{#N/A,#N/A,FALSE,"단축1";#N/A,#N/A,FALSE,"단축2";#N/A,#N/A,FALSE,"단축3";#N/A,#N/A,FALSE,"장축";#N/A,#N/A,FALSE,"4WD"}</definedName>
    <definedName name="KIM" localSheetId="6" hidden="1">{#N/A,#N/A,FALSE,"단축1";#N/A,#N/A,FALSE,"단축2";#N/A,#N/A,FALSE,"단축3";#N/A,#N/A,FALSE,"장축";#N/A,#N/A,FALSE,"4WD"}</definedName>
    <definedName name="KIM" localSheetId="7" hidden="1">{#N/A,#N/A,FALSE,"단축1";#N/A,#N/A,FALSE,"단축2";#N/A,#N/A,FALSE,"단축3";#N/A,#N/A,FALSE,"장축";#N/A,#N/A,FALSE,"4WD"}</definedName>
    <definedName name="KIM" hidden="1">{#N/A,#N/A,FALSE,"단축1";#N/A,#N/A,FALSE,"단축2";#N/A,#N/A,FALSE,"단축3";#N/A,#N/A,FALSE,"장축";#N/A,#N/A,FALSE,"4WD"}</definedName>
    <definedName name="Kis" localSheetId="3">#REF!</definedName>
    <definedName name="Kis" localSheetId="0">#REF!</definedName>
    <definedName name="Kis" localSheetId="16">#REF!</definedName>
    <definedName name="Kis">#REF!</definedName>
    <definedName name="KK" localSheetId="8" hidden="1">{#N/A,#N/A,TRUE,"Y생산";#N/A,#N/A,TRUE,"Y판매";#N/A,#N/A,TRUE,"Y총물량";#N/A,#N/A,TRUE,"Y능력";#N/A,#N/A,TRUE,"YKD"}</definedName>
    <definedName name="KK" localSheetId="10" hidden="1">{#N/A,#N/A,TRUE,"Y생산";#N/A,#N/A,TRUE,"Y판매";#N/A,#N/A,TRUE,"Y총물량";#N/A,#N/A,TRUE,"Y능력";#N/A,#N/A,TRUE,"YKD"}</definedName>
    <definedName name="KK" localSheetId="11" hidden="1">{#N/A,#N/A,TRUE,"Y생산";#N/A,#N/A,TRUE,"Y판매";#N/A,#N/A,TRUE,"Y총물량";#N/A,#N/A,TRUE,"Y능력";#N/A,#N/A,TRUE,"YKD"}</definedName>
    <definedName name="KK" localSheetId="3" hidden="1">{#N/A,#N/A,TRUE,"Y생산";#N/A,#N/A,TRUE,"Y판매";#N/A,#N/A,TRUE,"Y총물량";#N/A,#N/A,TRUE,"Y능력";#N/A,#N/A,TRUE,"YKD"}</definedName>
    <definedName name="KK" localSheetId="5" hidden="1">{#N/A,#N/A,TRUE,"Y생산";#N/A,#N/A,TRUE,"Y판매";#N/A,#N/A,TRUE,"Y총물량";#N/A,#N/A,TRUE,"Y능력";#N/A,#N/A,TRUE,"YKD"}</definedName>
    <definedName name="KK" localSheetId="4" hidden="1">{#N/A,#N/A,TRUE,"Y생산";#N/A,#N/A,TRUE,"Y판매";#N/A,#N/A,TRUE,"Y총물량";#N/A,#N/A,TRUE,"Y능력";#N/A,#N/A,TRUE,"YKD"}</definedName>
    <definedName name="KK" localSheetId="0" hidden="1">{#N/A,#N/A,TRUE,"Y생산";#N/A,#N/A,TRUE,"Y판매";#N/A,#N/A,TRUE,"Y총물량";#N/A,#N/A,TRUE,"Y능력";#N/A,#N/A,TRUE,"YKD"}</definedName>
    <definedName name="KK" localSheetId="16" hidden="1">{#N/A,#N/A,TRUE,"Y생산";#N/A,#N/A,TRUE,"Y판매";#N/A,#N/A,TRUE,"Y총물량";#N/A,#N/A,TRUE,"Y능력";#N/A,#N/A,TRUE,"YKD"}</definedName>
    <definedName name="KK" localSheetId="6" hidden="1">{#N/A,#N/A,TRUE,"Y생산";#N/A,#N/A,TRUE,"Y판매";#N/A,#N/A,TRUE,"Y총물량";#N/A,#N/A,TRUE,"Y능력";#N/A,#N/A,TRUE,"YKD"}</definedName>
    <definedName name="KK" localSheetId="7" hidden="1">{#N/A,#N/A,TRUE,"Y생산";#N/A,#N/A,TRUE,"Y판매";#N/A,#N/A,TRUE,"Y총물량";#N/A,#N/A,TRUE,"Y능력";#N/A,#N/A,TRUE,"YKD"}</definedName>
    <definedName name="KK" hidden="1">{#N/A,#N/A,TRUE,"Y생산";#N/A,#N/A,TRUE,"Y판매";#N/A,#N/A,TRUE,"Y총물량";#N/A,#N/A,TRUE,"Y능력";#N/A,#N/A,TRUE,"YKD"}</definedName>
    <definedName name="kkk" localSheetId="8" hidden="1">{#N/A,#N/A,FALSE,"단축1";#N/A,#N/A,FALSE,"단축2";#N/A,#N/A,FALSE,"단축3";#N/A,#N/A,FALSE,"장축";#N/A,#N/A,FALSE,"4WD"}</definedName>
    <definedName name="kkk" localSheetId="10" hidden="1">{#N/A,#N/A,FALSE,"단축1";#N/A,#N/A,FALSE,"단축2";#N/A,#N/A,FALSE,"단축3";#N/A,#N/A,FALSE,"장축";#N/A,#N/A,FALSE,"4WD"}</definedName>
    <definedName name="kkk" localSheetId="11" hidden="1">{#N/A,#N/A,FALSE,"단축1";#N/A,#N/A,FALSE,"단축2";#N/A,#N/A,FALSE,"단축3";#N/A,#N/A,FALSE,"장축";#N/A,#N/A,FALSE,"4WD"}</definedName>
    <definedName name="kkk" localSheetId="3" hidden="1">{#N/A,#N/A,FALSE,"단축1";#N/A,#N/A,FALSE,"단축2";#N/A,#N/A,FALSE,"단축3";#N/A,#N/A,FALSE,"장축";#N/A,#N/A,FALSE,"4WD"}</definedName>
    <definedName name="kkk" localSheetId="5" hidden="1">{#N/A,#N/A,FALSE,"단축1";#N/A,#N/A,FALSE,"단축2";#N/A,#N/A,FALSE,"단축3";#N/A,#N/A,FALSE,"장축";#N/A,#N/A,FALSE,"4WD"}</definedName>
    <definedName name="kkk" localSheetId="4" hidden="1">{#N/A,#N/A,FALSE,"단축1";#N/A,#N/A,FALSE,"단축2";#N/A,#N/A,FALSE,"단축3";#N/A,#N/A,FALSE,"장축";#N/A,#N/A,FALSE,"4WD"}</definedName>
    <definedName name="kkk" localSheetId="0" hidden="1">{#N/A,#N/A,FALSE,"단축1";#N/A,#N/A,FALSE,"단축2";#N/A,#N/A,FALSE,"단축3";#N/A,#N/A,FALSE,"장축";#N/A,#N/A,FALSE,"4WD"}</definedName>
    <definedName name="kkk" localSheetId="16" hidden="1">{#N/A,#N/A,FALSE,"단축1";#N/A,#N/A,FALSE,"단축2";#N/A,#N/A,FALSE,"단축3";#N/A,#N/A,FALSE,"장축";#N/A,#N/A,FALSE,"4WD"}</definedName>
    <definedName name="kkk" localSheetId="6" hidden="1">{#N/A,#N/A,FALSE,"단축1";#N/A,#N/A,FALSE,"단축2";#N/A,#N/A,FALSE,"단축3";#N/A,#N/A,FALSE,"장축";#N/A,#N/A,FALSE,"4WD"}</definedName>
    <definedName name="kkk" localSheetId="7" hidden="1">{#N/A,#N/A,FALSE,"단축1";#N/A,#N/A,FALSE,"단축2";#N/A,#N/A,FALSE,"단축3";#N/A,#N/A,FALSE,"장축";#N/A,#N/A,FALSE,"4WD"}</definedName>
    <definedName name="kkk" hidden="1">{#N/A,#N/A,FALSE,"단축1";#N/A,#N/A,FALSE,"단축2";#N/A,#N/A,FALSE,"단축3";#N/A,#N/A,FALSE,"장축";#N/A,#N/A,FALSE,"4WD"}</definedName>
    <definedName name="kkkk" localSheetId="3" hidden="1">#REF!</definedName>
    <definedName name="kkkk" localSheetId="5" hidden="1">#REF!</definedName>
    <definedName name="kkkk" localSheetId="0" hidden="1">#REF!</definedName>
    <definedName name="kkkk" localSheetId="16" hidden="1">#REF!</definedName>
    <definedName name="kkkk" localSheetId="7" hidden="1">#REF!</definedName>
    <definedName name="kkkk" hidden="1">#REF!</definedName>
    <definedName name="kkkkkkrrr" localSheetId="3" hidden="1">#REF!</definedName>
    <definedName name="kkkkkkrrr" localSheetId="5" hidden="1">#REF!</definedName>
    <definedName name="kkkkkkrrr" localSheetId="0" hidden="1">#REF!</definedName>
    <definedName name="kkkkkkrrr" localSheetId="16" hidden="1">#REF!</definedName>
    <definedName name="kkkkkkrrr" localSheetId="6" hidden="1">#REF!</definedName>
    <definedName name="kkkkkkrrr" localSheetId="7" hidden="1">#REF!</definedName>
    <definedName name="kkkkkkrrr" hidden="1">#REF!</definedName>
    <definedName name="KK노무비" localSheetId="8" hidden="1">{#N/A,#N/A,TRUE,"Y생산";#N/A,#N/A,TRUE,"Y판매";#N/A,#N/A,TRUE,"Y총물량";#N/A,#N/A,TRUE,"Y능력";#N/A,#N/A,TRUE,"YKD"}</definedName>
    <definedName name="KK노무비" localSheetId="10" hidden="1">{#N/A,#N/A,TRUE,"Y생산";#N/A,#N/A,TRUE,"Y판매";#N/A,#N/A,TRUE,"Y총물량";#N/A,#N/A,TRUE,"Y능력";#N/A,#N/A,TRUE,"YKD"}</definedName>
    <definedName name="KK노무비" localSheetId="11" hidden="1">{#N/A,#N/A,TRUE,"Y생산";#N/A,#N/A,TRUE,"Y판매";#N/A,#N/A,TRUE,"Y총물량";#N/A,#N/A,TRUE,"Y능력";#N/A,#N/A,TRUE,"YKD"}</definedName>
    <definedName name="KK노무비" localSheetId="3" hidden="1">{#N/A,#N/A,TRUE,"Y생산";#N/A,#N/A,TRUE,"Y판매";#N/A,#N/A,TRUE,"Y총물량";#N/A,#N/A,TRUE,"Y능력";#N/A,#N/A,TRUE,"YKD"}</definedName>
    <definedName name="KK노무비" localSheetId="5" hidden="1">{#N/A,#N/A,TRUE,"Y생산";#N/A,#N/A,TRUE,"Y판매";#N/A,#N/A,TRUE,"Y총물량";#N/A,#N/A,TRUE,"Y능력";#N/A,#N/A,TRUE,"YKD"}</definedName>
    <definedName name="KK노무비" localSheetId="4" hidden="1">{#N/A,#N/A,TRUE,"Y생산";#N/A,#N/A,TRUE,"Y판매";#N/A,#N/A,TRUE,"Y총물량";#N/A,#N/A,TRUE,"Y능력";#N/A,#N/A,TRUE,"YKD"}</definedName>
    <definedName name="KK노무비" localSheetId="0" hidden="1">{#N/A,#N/A,TRUE,"Y생산";#N/A,#N/A,TRUE,"Y판매";#N/A,#N/A,TRUE,"Y총물량";#N/A,#N/A,TRUE,"Y능력";#N/A,#N/A,TRUE,"YKD"}</definedName>
    <definedName name="KK노무비" localSheetId="16" hidden="1">{#N/A,#N/A,TRUE,"Y생산";#N/A,#N/A,TRUE,"Y판매";#N/A,#N/A,TRUE,"Y총물량";#N/A,#N/A,TRUE,"Y능력";#N/A,#N/A,TRUE,"YKD"}</definedName>
    <definedName name="KK노무비" localSheetId="6" hidden="1">{#N/A,#N/A,TRUE,"Y생산";#N/A,#N/A,TRUE,"Y판매";#N/A,#N/A,TRUE,"Y총물량";#N/A,#N/A,TRUE,"Y능력";#N/A,#N/A,TRUE,"YKD"}</definedName>
    <definedName name="KK노무비" localSheetId="7" hidden="1">{#N/A,#N/A,TRUE,"Y생산";#N/A,#N/A,TRUE,"Y판매";#N/A,#N/A,TRUE,"Y총물량";#N/A,#N/A,TRUE,"Y능력";#N/A,#N/A,TRUE,"YKD"}</definedName>
    <definedName name="KK노무비" hidden="1">{#N/A,#N/A,TRUE,"Y생산";#N/A,#N/A,TRUE,"Y판매";#N/A,#N/A,TRUE,"Y총물량";#N/A,#N/A,TRUE,"Y능력";#N/A,#N/A,TRUE,"YKD"}</definedName>
    <definedName name="KMD" localSheetId="8" hidden="1">{#N/A,#N/A,FALSE,"96 3월물량표";#N/A,#N/A,FALSE,"96 4월물량표";#N/A,#N/A,FALSE,"96 5월물량표"}</definedName>
    <definedName name="KMD" localSheetId="10" hidden="1">{#N/A,#N/A,FALSE,"96 3월물량표";#N/A,#N/A,FALSE,"96 4월물량표";#N/A,#N/A,FALSE,"96 5월물량표"}</definedName>
    <definedName name="KMD" localSheetId="11" hidden="1">{#N/A,#N/A,FALSE,"96 3월물량표";#N/A,#N/A,FALSE,"96 4월물량표";#N/A,#N/A,FALSE,"96 5월물량표"}</definedName>
    <definedName name="KMD" localSheetId="3" hidden="1">{#N/A,#N/A,FALSE,"96 3월물량표";#N/A,#N/A,FALSE,"96 4월물량표";#N/A,#N/A,FALSE,"96 5월물량표"}</definedName>
    <definedName name="KMD" localSheetId="5" hidden="1">{#N/A,#N/A,FALSE,"96 3월물량표";#N/A,#N/A,FALSE,"96 4월물량표";#N/A,#N/A,FALSE,"96 5월물량표"}</definedName>
    <definedName name="KMD" localSheetId="4" hidden="1">{#N/A,#N/A,FALSE,"96 3월물량표";#N/A,#N/A,FALSE,"96 4월물량표";#N/A,#N/A,FALSE,"96 5월물량표"}</definedName>
    <definedName name="KMD" localSheetId="0" hidden="1">{#N/A,#N/A,FALSE,"96 3월물량표";#N/A,#N/A,FALSE,"96 4월물량표";#N/A,#N/A,FALSE,"96 5월물량표"}</definedName>
    <definedName name="KMD" localSheetId="16" hidden="1">{#N/A,#N/A,FALSE,"96 3월물량표";#N/A,#N/A,FALSE,"96 4월물량표";#N/A,#N/A,FALSE,"96 5월물량표"}</definedName>
    <definedName name="KMD" localSheetId="6" hidden="1">{#N/A,#N/A,FALSE,"96 3월물량표";#N/A,#N/A,FALSE,"96 4월물량표";#N/A,#N/A,FALSE,"96 5월물량표"}</definedName>
    <definedName name="KMD" localSheetId="7" hidden="1">{#N/A,#N/A,FALSE,"96 3월물량표";#N/A,#N/A,FALSE,"96 4월물량표";#N/A,#N/A,FALSE,"96 5월물량표"}</definedName>
    <definedName name="KMD" hidden="1">{#N/A,#N/A,FALSE,"96 3월물량표";#N/A,#N/A,FALSE,"96 4월물량표";#N/A,#N/A,FALSE,"96 5월물량표"}</definedName>
    <definedName name="KRW" localSheetId="3">#REF!</definedName>
    <definedName name="KRW" localSheetId="5">#REF!</definedName>
    <definedName name="KRW" localSheetId="0">#REF!</definedName>
    <definedName name="KRW" localSheetId="16">#REF!</definedName>
    <definedName name="KRW" localSheetId="7">#REF!</definedName>
    <definedName name="KRW">#REF!</definedName>
    <definedName name="KSJJ"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localSheetId="1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localSheetId="11"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localSheetId="3"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localSheetId="5"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localSheetId="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localSheetId="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localSheetId="1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localSheetId="7"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U" localSheetId="8" hidden="1">{#N/A,#N/A,TRUE,"Y생산";#N/A,#N/A,TRUE,"Y판매";#N/A,#N/A,TRUE,"Y총물량";#N/A,#N/A,TRUE,"Y능력";#N/A,#N/A,TRUE,"YKD"}</definedName>
    <definedName name="KU" localSheetId="10" hidden="1">{#N/A,#N/A,TRUE,"Y생산";#N/A,#N/A,TRUE,"Y판매";#N/A,#N/A,TRUE,"Y총물량";#N/A,#N/A,TRUE,"Y능력";#N/A,#N/A,TRUE,"YKD"}</definedName>
    <definedName name="KU" localSheetId="11" hidden="1">{#N/A,#N/A,TRUE,"Y생산";#N/A,#N/A,TRUE,"Y판매";#N/A,#N/A,TRUE,"Y총물량";#N/A,#N/A,TRUE,"Y능력";#N/A,#N/A,TRUE,"YKD"}</definedName>
    <definedName name="KU" localSheetId="3" hidden="1">{#N/A,#N/A,TRUE,"Y생산";#N/A,#N/A,TRUE,"Y판매";#N/A,#N/A,TRUE,"Y총물량";#N/A,#N/A,TRUE,"Y능력";#N/A,#N/A,TRUE,"YKD"}</definedName>
    <definedName name="KU" localSheetId="5" hidden="1">{#N/A,#N/A,TRUE,"Y생산";#N/A,#N/A,TRUE,"Y판매";#N/A,#N/A,TRUE,"Y총물량";#N/A,#N/A,TRUE,"Y능력";#N/A,#N/A,TRUE,"YKD"}</definedName>
    <definedName name="KU" localSheetId="4" hidden="1">{#N/A,#N/A,TRUE,"Y생산";#N/A,#N/A,TRUE,"Y판매";#N/A,#N/A,TRUE,"Y총물량";#N/A,#N/A,TRUE,"Y능력";#N/A,#N/A,TRUE,"YKD"}</definedName>
    <definedName name="KU" localSheetId="0" hidden="1">{#N/A,#N/A,TRUE,"Y생산";#N/A,#N/A,TRUE,"Y판매";#N/A,#N/A,TRUE,"Y총물량";#N/A,#N/A,TRUE,"Y능력";#N/A,#N/A,TRUE,"YKD"}</definedName>
    <definedName name="KU" localSheetId="16" hidden="1">{#N/A,#N/A,TRUE,"Y생산";#N/A,#N/A,TRUE,"Y판매";#N/A,#N/A,TRUE,"Y총물량";#N/A,#N/A,TRUE,"Y능력";#N/A,#N/A,TRUE,"YKD"}</definedName>
    <definedName name="KU" localSheetId="6" hidden="1">{#N/A,#N/A,TRUE,"Y생산";#N/A,#N/A,TRUE,"Y판매";#N/A,#N/A,TRUE,"Y총물량";#N/A,#N/A,TRUE,"Y능력";#N/A,#N/A,TRUE,"YKD"}</definedName>
    <definedName name="KU" localSheetId="7" hidden="1">{#N/A,#N/A,TRUE,"Y생산";#N/A,#N/A,TRUE,"Y판매";#N/A,#N/A,TRUE,"Y총물량";#N/A,#N/A,TRUE,"Y능력";#N/A,#N/A,TRUE,"YKD"}</definedName>
    <definedName name="KU" hidden="1">{#N/A,#N/A,TRUE,"Y생산";#N/A,#N/A,TRUE,"Y판매";#N/A,#N/A,TRUE,"Y총물량";#N/A,#N/A,TRUE,"Y능력";#N/A,#N/A,TRUE,"YKD"}</definedName>
    <definedName name="L">#N/A</definedName>
    <definedName name="L_Adjust" localSheetId="3">#REF!</definedName>
    <definedName name="L_Adjust" localSheetId="5">#REF!</definedName>
    <definedName name="L_Adjust" localSheetId="0">#REF!</definedName>
    <definedName name="L_Adjust" localSheetId="16">#REF!</definedName>
    <definedName name="L_Adjust" localSheetId="7">#REF!</definedName>
    <definedName name="L_Adjust">#REF!</definedName>
    <definedName name="L_AJE_Tot" localSheetId="3">#REF!</definedName>
    <definedName name="L_AJE_Tot" localSheetId="5">#REF!</definedName>
    <definedName name="L_AJE_Tot" localSheetId="0">#REF!</definedName>
    <definedName name="L_AJE_Tot" localSheetId="16">#REF!</definedName>
    <definedName name="L_AJE_Tot" localSheetId="6">#REF!</definedName>
    <definedName name="L_AJE_Tot" localSheetId="7">#REF!</definedName>
    <definedName name="L_AJE_Tot">#REF!</definedName>
    <definedName name="L_CY_Beg" localSheetId="3">#REF!</definedName>
    <definedName name="L_CY_Beg" localSheetId="5">#REF!</definedName>
    <definedName name="L_CY_Beg" localSheetId="0">#REF!</definedName>
    <definedName name="L_CY_Beg" localSheetId="16">#REF!</definedName>
    <definedName name="L_CY_Beg" localSheetId="6">#REF!</definedName>
    <definedName name="L_CY_Beg" localSheetId="7">#REF!</definedName>
    <definedName name="L_CY_Beg">#REF!</definedName>
    <definedName name="L_CY_End" localSheetId="6">#REF!</definedName>
    <definedName name="L_CY_End" localSheetId="7">#REF!</definedName>
    <definedName name="L_CY_End">#REF!</definedName>
    <definedName name="L_PY_End" localSheetId="6">#REF!</definedName>
    <definedName name="L_PY_End" localSheetId="7">#REF!</definedName>
    <definedName name="L_PY_End">#REF!</definedName>
    <definedName name="L_RJE_Tot" localSheetId="6">#REF!</definedName>
    <definedName name="L_RJE_Tot" localSheetId="7">#REF!</definedName>
    <definedName name="L_RJE_Tot">#REF!</definedName>
    <definedName name="Language" localSheetId="6">#REF!</definedName>
    <definedName name="Language" localSheetId="7">#REF!</definedName>
    <definedName name="Language">#REF!</definedName>
    <definedName name="ldata1" localSheetId="6">#REF!</definedName>
    <definedName name="ldata1" localSheetId="7">#REF!</definedName>
    <definedName name="ldata1">#REF!</definedName>
    <definedName name="ldata10" localSheetId="6">#REF!</definedName>
    <definedName name="ldata10">#REF!</definedName>
    <definedName name="ldata11" localSheetId="6">#REF!</definedName>
    <definedName name="ldata11">#REF!</definedName>
    <definedName name="ldata2" localSheetId="6">#REF!</definedName>
    <definedName name="ldata2">#REF!</definedName>
    <definedName name="ldata3" localSheetId="6">#REF!</definedName>
    <definedName name="ldata3">#REF!</definedName>
    <definedName name="ldata4" localSheetId="6">#REF!</definedName>
    <definedName name="ldata4">#REF!</definedName>
    <definedName name="ldata5" localSheetId="6">#REF!</definedName>
    <definedName name="ldata5">#REF!</definedName>
    <definedName name="ldata6" localSheetId="6">#REF!</definedName>
    <definedName name="ldata6">#REF!</definedName>
    <definedName name="ldata7" localSheetId="6">#REF!</definedName>
    <definedName name="ldata7">#REF!</definedName>
    <definedName name="ldata8" localSheetId="6">#REF!</definedName>
    <definedName name="ldata8">#REF!</definedName>
    <definedName name="ldata9" localSheetId="6">#REF!</definedName>
    <definedName name="ldata9">#REF!</definedName>
    <definedName name="Length" localSheetId="6">#REF!</definedName>
    <definedName name="Length">#REF!</definedName>
    <definedName name="LINE검토2" localSheetId="8" hidden="1">{#N/A,#N/A,TRUE,"Y생산";#N/A,#N/A,TRUE,"Y판매";#N/A,#N/A,TRUE,"Y총물량";#N/A,#N/A,TRUE,"Y능력";#N/A,#N/A,TRUE,"YKD"}</definedName>
    <definedName name="LINE검토2" localSheetId="10" hidden="1">{#N/A,#N/A,TRUE,"Y생산";#N/A,#N/A,TRUE,"Y판매";#N/A,#N/A,TRUE,"Y총물량";#N/A,#N/A,TRUE,"Y능력";#N/A,#N/A,TRUE,"YKD"}</definedName>
    <definedName name="LINE검토2" localSheetId="11" hidden="1">{#N/A,#N/A,TRUE,"Y생산";#N/A,#N/A,TRUE,"Y판매";#N/A,#N/A,TRUE,"Y총물량";#N/A,#N/A,TRUE,"Y능력";#N/A,#N/A,TRUE,"YKD"}</definedName>
    <definedName name="LINE검토2" localSheetId="3" hidden="1">{#N/A,#N/A,TRUE,"Y생산";#N/A,#N/A,TRUE,"Y판매";#N/A,#N/A,TRUE,"Y총물량";#N/A,#N/A,TRUE,"Y능력";#N/A,#N/A,TRUE,"YKD"}</definedName>
    <definedName name="LINE검토2" localSheetId="5" hidden="1">{#N/A,#N/A,TRUE,"Y생산";#N/A,#N/A,TRUE,"Y판매";#N/A,#N/A,TRUE,"Y총물량";#N/A,#N/A,TRUE,"Y능력";#N/A,#N/A,TRUE,"YKD"}</definedName>
    <definedName name="LINE검토2" localSheetId="4" hidden="1">{#N/A,#N/A,TRUE,"Y생산";#N/A,#N/A,TRUE,"Y판매";#N/A,#N/A,TRUE,"Y총물량";#N/A,#N/A,TRUE,"Y능력";#N/A,#N/A,TRUE,"YKD"}</definedName>
    <definedName name="LINE검토2" localSheetId="0" hidden="1">{#N/A,#N/A,TRUE,"Y생산";#N/A,#N/A,TRUE,"Y판매";#N/A,#N/A,TRUE,"Y총물량";#N/A,#N/A,TRUE,"Y능력";#N/A,#N/A,TRUE,"YKD"}</definedName>
    <definedName name="LINE검토2" localSheetId="16" hidden="1">{#N/A,#N/A,TRUE,"Y생산";#N/A,#N/A,TRUE,"Y판매";#N/A,#N/A,TRUE,"Y총물량";#N/A,#N/A,TRUE,"Y능력";#N/A,#N/A,TRUE,"YKD"}</definedName>
    <definedName name="LINE검토2" localSheetId="6" hidden="1">{#N/A,#N/A,TRUE,"Y생산";#N/A,#N/A,TRUE,"Y판매";#N/A,#N/A,TRUE,"Y총물량";#N/A,#N/A,TRUE,"Y능력";#N/A,#N/A,TRUE,"YKD"}</definedName>
    <definedName name="LINE검토2" localSheetId="7" hidden="1">{#N/A,#N/A,TRUE,"Y생산";#N/A,#N/A,TRUE,"Y판매";#N/A,#N/A,TRUE,"Y총물량";#N/A,#N/A,TRUE,"Y능력";#N/A,#N/A,TRUE,"YKD"}</definedName>
    <definedName name="LINE검토2" hidden="1">{#N/A,#N/A,TRUE,"Y생산";#N/A,#N/A,TRUE,"Y판매";#N/A,#N/A,TRUE,"Y총물량";#N/A,#N/A,TRUE,"Y능력";#N/A,#N/A,TRUE,"YKD"}</definedName>
    <definedName name="LKHGFDF" localSheetId="8" hidden="1">{#N/A,#N/A,TRUE,"Y생산";#N/A,#N/A,TRUE,"Y판매";#N/A,#N/A,TRUE,"Y총물량";#N/A,#N/A,TRUE,"Y능력";#N/A,#N/A,TRUE,"YKD"}</definedName>
    <definedName name="LKHGFDF" localSheetId="10" hidden="1">{#N/A,#N/A,TRUE,"Y생산";#N/A,#N/A,TRUE,"Y판매";#N/A,#N/A,TRUE,"Y총물량";#N/A,#N/A,TRUE,"Y능력";#N/A,#N/A,TRUE,"YKD"}</definedName>
    <definedName name="LKHGFDF" localSheetId="11" hidden="1">{#N/A,#N/A,TRUE,"Y생산";#N/A,#N/A,TRUE,"Y판매";#N/A,#N/A,TRUE,"Y총물량";#N/A,#N/A,TRUE,"Y능력";#N/A,#N/A,TRUE,"YKD"}</definedName>
    <definedName name="LKHGFDF" localSheetId="3" hidden="1">{#N/A,#N/A,TRUE,"Y생산";#N/A,#N/A,TRUE,"Y판매";#N/A,#N/A,TRUE,"Y총물량";#N/A,#N/A,TRUE,"Y능력";#N/A,#N/A,TRUE,"YKD"}</definedName>
    <definedName name="LKHGFDF" localSheetId="5" hidden="1">{#N/A,#N/A,TRUE,"Y생산";#N/A,#N/A,TRUE,"Y판매";#N/A,#N/A,TRUE,"Y총물량";#N/A,#N/A,TRUE,"Y능력";#N/A,#N/A,TRUE,"YKD"}</definedName>
    <definedName name="LKHGFDF" localSheetId="4" hidden="1">{#N/A,#N/A,TRUE,"Y생산";#N/A,#N/A,TRUE,"Y판매";#N/A,#N/A,TRUE,"Y총물량";#N/A,#N/A,TRUE,"Y능력";#N/A,#N/A,TRUE,"YKD"}</definedName>
    <definedName name="LKHGFDF" localSheetId="0" hidden="1">{#N/A,#N/A,TRUE,"Y생산";#N/A,#N/A,TRUE,"Y판매";#N/A,#N/A,TRUE,"Y총물량";#N/A,#N/A,TRUE,"Y능력";#N/A,#N/A,TRUE,"YKD"}</definedName>
    <definedName name="LKHGFDF" localSheetId="16" hidden="1">{#N/A,#N/A,TRUE,"Y생산";#N/A,#N/A,TRUE,"Y판매";#N/A,#N/A,TRUE,"Y총물량";#N/A,#N/A,TRUE,"Y능력";#N/A,#N/A,TRUE,"YKD"}</definedName>
    <definedName name="LKHGFDF" localSheetId="6" hidden="1">{#N/A,#N/A,TRUE,"Y생산";#N/A,#N/A,TRUE,"Y판매";#N/A,#N/A,TRUE,"Y총물량";#N/A,#N/A,TRUE,"Y능력";#N/A,#N/A,TRUE,"YKD"}</definedName>
    <definedName name="LKHGFDF" localSheetId="7" hidden="1">{#N/A,#N/A,TRUE,"Y생산";#N/A,#N/A,TRUE,"Y판매";#N/A,#N/A,TRUE,"Y총물량";#N/A,#N/A,TRUE,"Y능력";#N/A,#N/A,TRUE,"YKD"}</definedName>
    <definedName name="LKHGFDF" hidden="1">{#N/A,#N/A,TRUE,"Y생산";#N/A,#N/A,TRUE,"Y판매";#N/A,#N/A,TRUE,"Y총물량";#N/A,#N/A,TRUE,"Y능력";#N/A,#N/A,TRUE,"YKD"}</definedName>
    <definedName name="LLLLD" localSheetId="8" hidden="1">{#N/A,#N/A,TRUE,"Y생산";#N/A,#N/A,TRUE,"Y판매";#N/A,#N/A,TRUE,"Y총물량";#N/A,#N/A,TRUE,"Y능력";#N/A,#N/A,TRUE,"YKD"}</definedName>
    <definedName name="LLLLD" localSheetId="10" hidden="1">{#N/A,#N/A,TRUE,"Y생산";#N/A,#N/A,TRUE,"Y판매";#N/A,#N/A,TRUE,"Y총물량";#N/A,#N/A,TRUE,"Y능력";#N/A,#N/A,TRUE,"YKD"}</definedName>
    <definedName name="LLLLD" localSheetId="11" hidden="1">{#N/A,#N/A,TRUE,"Y생산";#N/A,#N/A,TRUE,"Y판매";#N/A,#N/A,TRUE,"Y총물량";#N/A,#N/A,TRUE,"Y능력";#N/A,#N/A,TRUE,"YKD"}</definedName>
    <definedName name="LLLLD" localSheetId="3" hidden="1">{#N/A,#N/A,TRUE,"Y생산";#N/A,#N/A,TRUE,"Y판매";#N/A,#N/A,TRUE,"Y총물량";#N/A,#N/A,TRUE,"Y능력";#N/A,#N/A,TRUE,"YKD"}</definedName>
    <definedName name="LLLLD" localSheetId="5" hidden="1">{#N/A,#N/A,TRUE,"Y생산";#N/A,#N/A,TRUE,"Y판매";#N/A,#N/A,TRUE,"Y총물량";#N/A,#N/A,TRUE,"Y능력";#N/A,#N/A,TRUE,"YKD"}</definedName>
    <definedName name="LLLLD" localSheetId="4" hidden="1">{#N/A,#N/A,TRUE,"Y생산";#N/A,#N/A,TRUE,"Y판매";#N/A,#N/A,TRUE,"Y총물량";#N/A,#N/A,TRUE,"Y능력";#N/A,#N/A,TRUE,"YKD"}</definedName>
    <definedName name="LLLLD" localSheetId="0" hidden="1">{#N/A,#N/A,TRUE,"Y생산";#N/A,#N/A,TRUE,"Y판매";#N/A,#N/A,TRUE,"Y총물량";#N/A,#N/A,TRUE,"Y능력";#N/A,#N/A,TRUE,"YKD"}</definedName>
    <definedName name="LLLLD" localSheetId="16" hidden="1">{#N/A,#N/A,TRUE,"Y생산";#N/A,#N/A,TRUE,"Y판매";#N/A,#N/A,TRUE,"Y총물량";#N/A,#N/A,TRUE,"Y능력";#N/A,#N/A,TRUE,"YKD"}</definedName>
    <definedName name="LLLLD" localSheetId="6" hidden="1">{#N/A,#N/A,TRUE,"Y생산";#N/A,#N/A,TRUE,"Y판매";#N/A,#N/A,TRUE,"Y총물량";#N/A,#N/A,TRUE,"Y능력";#N/A,#N/A,TRUE,"YKD"}</definedName>
    <definedName name="LLLLD" localSheetId="7" hidden="1">{#N/A,#N/A,TRUE,"Y생산";#N/A,#N/A,TRUE,"Y판매";#N/A,#N/A,TRUE,"Y총물량";#N/A,#N/A,TRUE,"Y능력";#N/A,#N/A,TRUE,"YKD"}</definedName>
    <definedName name="LLLLD" hidden="1">{#N/A,#N/A,TRUE,"Y생산";#N/A,#N/A,TRUE,"Y판매";#N/A,#N/A,TRUE,"Y총물량";#N/A,#N/A,TRUE,"Y능력";#N/A,#N/A,TRUE,"YKD"}</definedName>
    <definedName name="LLLLL" localSheetId="8" hidden="1">{#N/A,#N/A,FALSE,"단축1";#N/A,#N/A,FALSE,"단축2";#N/A,#N/A,FALSE,"단축3";#N/A,#N/A,FALSE,"장축";#N/A,#N/A,FALSE,"4WD"}</definedName>
    <definedName name="LLLLL" localSheetId="10" hidden="1">{#N/A,#N/A,FALSE,"단축1";#N/A,#N/A,FALSE,"단축2";#N/A,#N/A,FALSE,"단축3";#N/A,#N/A,FALSE,"장축";#N/A,#N/A,FALSE,"4WD"}</definedName>
    <definedName name="LLLLL" localSheetId="11" hidden="1">{#N/A,#N/A,FALSE,"단축1";#N/A,#N/A,FALSE,"단축2";#N/A,#N/A,FALSE,"단축3";#N/A,#N/A,FALSE,"장축";#N/A,#N/A,FALSE,"4WD"}</definedName>
    <definedName name="LLLLL" localSheetId="3" hidden="1">{#N/A,#N/A,FALSE,"단축1";#N/A,#N/A,FALSE,"단축2";#N/A,#N/A,FALSE,"단축3";#N/A,#N/A,FALSE,"장축";#N/A,#N/A,FALSE,"4WD"}</definedName>
    <definedName name="LLLLL" localSheetId="5" hidden="1">{#N/A,#N/A,FALSE,"단축1";#N/A,#N/A,FALSE,"단축2";#N/A,#N/A,FALSE,"단축3";#N/A,#N/A,FALSE,"장축";#N/A,#N/A,FALSE,"4WD"}</definedName>
    <definedName name="LLLLL" localSheetId="4" hidden="1">{#N/A,#N/A,FALSE,"단축1";#N/A,#N/A,FALSE,"단축2";#N/A,#N/A,FALSE,"단축3";#N/A,#N/A,FALSE,"장축";#N/A,#N/A,FALSE,"4WD"}</definedName>
    <definedName name="LLLLL" localSheetId="0" hidden="1">{#N/A,#N/A,FALSE,"단축1";#N/A,#N/A,FALSE,"단축2";#N/A,#N/A,FALSE,"단축3";#N/A,#N/A,FALSE,"장축";#N/A,#N/A,FALSE,"4WD"}</definedName>
    <definedName name="LLLLL" localSheetId="16" hidden="1">{#N/A,#N/A,FALSE,"단축1";#N/A,#N/A,FALSE,"단축2";#N/A,#N/A,FALSE,"단축3";#N/A,#N/A,FALSE,"장축";#N/A,#N/A,FALSE,"4WD"}</definedName>
    <definedName name="LLLLL" localSheetId="6" hidden="1">{#N/A,#N/A,FALSE,"단축1";#N/A,#N/A,FALSE,"단축2";#N/A,#N/A,FALSE,"단축3";#N/A,#N/A,FALSE,"장축";#N/A,#N/A,FALSE,"4WD"}</definedName>
    <definedName name="LLLLL" localSheetId="7" hidden="1">{#N/A,#N/A,FALSE,"단축1";#N/A,#N/A,FALSE,"단축2";#N/A,#N/A,FALSE,"단축3";#N/A,#N/A,FALSE,"장축";#N/A,#N/A,FALSE,"4WD"}</definedName>
    <definedName name="LLLLL" hidden="1">{#N/A,#N/A,FALSE,"단축1";#N/A,#N/A,FALSE,"단축2";#N/A,#N/A,FALSE,"단축3";#N/A,#N/A,FALSE,"장축";#N/A,#N/A,FALSE,"4WD"}</definedName>
    <definedName name="LoanAC">INDIRECT("Data!$B$2:$B$"&amp;COUNTA(#REF!))</definedName>
    <definedName name="LOC" localSheetId="3">#REF!</definedName>
    <definedName name="LOC" localSheetId="5">#REF!</definedName>
    <definedName name="LOC" localSheetId="4">#REF!</definedName>
    <definedName name="LOC" localSheetId="0">#REF!</definedName>
    <definedName name="LOC" localSheetId="16">#REF!</definedName>
    <definedName name="LOC" localSheetId="7">#REF!</definedName>
    <definedName name="LOC">#REF!</definedName>
    <definedName name="LOCA" localSheetId="3">#REF!</definedName>
    <definedName name="LOCA" localSheetId="5">#REF!</definedName>
    <definedName name="LOCA" localSheetId="4">#REF!</definedName>
    <definedName name="LOCA" localSheetId="0">#REF!</definedName>
    <definedName name="LOCA" localSheetId="16">#REF!</definedName>
    <definedName name="LOCA" localSheetId="6">#REF!</definedName>
    <definedName name="LOCA" localSheetId="7">#REF!</definedName>
    <definedName name="LOCA">#REF!</definedName>
    <definedName name="lpost1" localSheetId="3">#REF!</definedName>
    <definedName name="lpost1" localSheetId="5">#REF!</definedName>
    <definedName name="lpost1" localSheetId="0">#REF!</definedName>
    <definedName name="lpost1" localSheetId="16">#REF!</definedName>
    <definedName name="lpost1" localSheetId="6">#REF!</definedName>
    <definedName name="lpost1" localSheetId="7">#REF!</definedName>
    <definedName name="lpost1">#REF!</definedName>
    <definedName name="lpost10" localSheetId="6">#REF!</definedName>
    <definedName name="lpost10">#REF!</definedName>
    <definedName name="lpost11" localSheetId="6">#REF!</definedName>
    <definedName name="lpost11">#REF!</definedName>
    <definedName name="lpost2" localSheetId="6">#REF!</definedName>
    <definedName name="lpost2">#REF!</definedName>
    <definedName name="lpost3" localSheetId="6">#REF!</definedName>
    <definedName name="lpost3">#REF!</definedName>
    <definedName name="lpost4" localSheetId="6">#REF!</definedName>
    <definedName name="lpost4">#REF!</definedName>
    <definedName name="lpost5" localSheetId="6">#REF!</definedName>
    <definedName name="lpost5">#REF!</definedName>
    <definedName name="lpost6" localSheetId="6">#REF!</definedName>
    <definedName name="lpost6">#REF!</definedName>
    <definedName name="lpost7" localSheetId="6">#REF!</definedName>
    <definedName name="lpost7">#REF!</definedName>
    <definedName name="lpost8" localSheetId="6">#REF!</definedName>
    <definedName name="lpost8">#REF!</definedName>
    <definedName name="lpost9" localSheetId="6">#REF!</definedName>
    <definedName name="lpost9">#REF!</definedName>
    <definedName name="LWSALES" localSheetId="6">#REF!</definedName>
    <definedName name="LWSALES">#REF!</definedName>
    <definedName name="LYBin" localSheetId="6">#REF!</definedName>
    <definedName name="LYBin">#REF!</definedName>
    <definedName name="LYHolds" localSheetId="6">#REF!</definedName>
    <definedName name="LYHolds">#REF!</definedName>
    <definedName name="LYNet" localSheetId="6">#REF!</definedName>
    <definedName name="LYNet">#REF!</definedName>
    <definedName name="LYoos" localSheetId="6">#REF!</definedName>
    <definedName name="LYoos">#REF!</definedName>
    <definedName name="LYReselects" localSheetId="6">#REF!</definedName>
    <definedName name="LYReselects">#REF!</definedName>
    <definedName name="LYReturns" localSheetId="6">#REF!</definedName>
    <definedName name="LYReturns">#REF!</definedName>
    <definedName name="LYSales" localSheetId="6">#REF!</definedName>
    <definedName name="LYSales">#REF!</definedName>
    <definedName name="LYTotal" localSheetId="6">#REF!</definedName>
    <definedName name="LYTotal">#REF!</definedName>
    <definedName name="M">#N/A</definedName>
    <definedName name="M_F123.CashFlow_Button1_Click" localSheetId="3">#REF!</definedName>
    <definedName name="M_F123.CashFlow_Button1_Click" localSheetId="5">#REF!</definedName>
    <definedName name="M_F123.CashFlow_Button1_Click" localSheetId="0">#REF!</definedName>
    <definedName name="M_F123.CashFlow_Button1_Click" localSheetId="16">#REF!</definedName>
    <definedName name="M_F123.CashFlow_Button1_Click" localSheetId="6">#REF!</definedName>
    <definedName name="M_F123.CashFlow_Button1_Click" localSheetId="7">#REF!</definedName>
    <definedName name="M_F123.CashFlow_Button1_Click">#REF!</definedName>
    <definedName name="Macro1" localSheetId="3">#REF!</definedName>
    <definedName name="Macro1" localSheetId="5">#REF!</definedName>
    <definedName name="Macro1" localSheetId="0">#REF!</definedName>
    <definedName name="Macro1" localSheetId="16">#REF!</definedName>
    <definedName name="Macro1" localSheetId="6">#REF!</definedName>
    <definedName name="Macro1" localSheetId="7">#REF!</definedName>
    <definedName name="Macro1">#REF!</definedName>
    <definedName name="Macro2" localSheetId="3">#REF!</definedName>
    <definedName name="Macro2" localSheetId="5">#REF!</definedName>
    <definedName name="Macro2" localSheetId="0">#REF!</definedName>
    <definedName name="Macro2" localSheetId="16">#REF!</definedName>
    <definedName name="Macro2" localSheetId="6">#REF!</definedName>
    <definedName name="Macro2" localSheetId="7">#REF!</definedName>
    <definedName name="Macro2">#REF!</definedName>
    <definedName name="Macro3" localSheetId="6">#REF!</definedName>
    <definedName name="Macro3" localSheetId="7">#REF!</definedName>
    <definedName name="Macro3">#REF!</definedName>
    <definedName name="MARGINPLAN" localSheetId="6">#REF!</definedName>
    <definedName name="MARGINPLAN" localSheetId="7">#REF!</definedName>
    <definedName name="MARGINPLAN">#REF!</definedName>
    <definedName name="MARGINPROJ" localSheetId="6">#REF!</definedName>
    <definedName name="MARGINPROJ">#REF!</definedName>
    <definedName name="Market" localSheetId="6">#REF!</definedName>
    <definedName name="Market">#REF!</definedName>
    <definedName name="master" localSheetId="6">#REF!</definedName>
    <definedName name="master">#REF!</definedName>
    <definedName name="MDL" localSheetId="6">#REF!</definedName>
    <definedName name="MDL" localSheetId="7">#REF!</definedName>
    <definedName name="MDL">#REF!</definedName>
    <definedName name="menu_button_Click" localSheetId="0">#N/A</definedName>
    <definedName name="menu_button_Click">#N/A</definedName>
    <definedName name="MH향상" localSheetId="8" hidden="1">{#N/A,#N/A,TRUE,"Y생산";#N/A,#N/A,TRUE,"Y판매";#N/A,#N/A,TRUE,"Y총물량";#N/A,#N/A,TRUE,"Y능력";#N/A,#N/A,TRUE,"YKD"}</definedName>
    <definedName name="MH향상" localSheetId="10" hidden="1">{#N/A,#N/A,TRUE,"Y생산";#N/A,#N/A,TRUE,"Y판매";#N/A,#N/A,TRUE,"Y총물량";#N/A,#N/A,TRUE,"Y능력";#N/A,#N/A,TRUE,"YKD"}</definedName>
    <definedName name="MH향상" localSheetId="11" hidden="1">{#N/A,#N/A,TRUE,"Y생산";#N/A,#N/A,TRUE,"Y판매";#N/A,#N/A,TRUE,"Y총물량";#N/A,#N/A,TRUE,"Y능력";#N/A,#N/A,TRUE,"YKD"}</definedName>
    <definedName name="MH향상" localSheetId="3" hidden="1">{#N/A,#N/A,TRUE,"Y생산";#N/A,#N/A,TRUE,"Y판매";#N/A,#N/A,TRUE,"Y총물량";#N/A,#N/A,TRUE,"Y능력";#N/A,#N/A,TRUE,"YKD"}</definedName>
    <definedName name="MH향상" localSheetId="5" hidden="1">{#N/A,#N/A,TRUE,"Y생산";#N/A,#N/A,TRUE,"Y판매";#N/A,#N/A,TRUE,"Y총물량";#N/A,#N/A,TRUE,"Y능력";#N/A,#N/A,TRUE,"YKD"}</definedName>
    <definedName name="MH향상" localSheetId="4" hidden="1">{#N/A,#N/A,TRUE,"Y생산";#N/A,#N/A,TRUE,"Y판매";#N/A,#N/A,TRUE,"Y총물량";#N/A,#N/A,TRUE,"Y능력";#N/A,#N/A,TRUE,"YKD"}</definedName>
    <definedName name="MH향상" localSheetId="0" hidden="1">{#N/A,#N/A,TRUE,"Y생산";#N/A,#N/A,TRUE,"Y판매";#N/A,#N/A,TRUE,"Y총물량";#N/A,#N/A,TRUE,"Y능력";#N/A,#N/A,TRUE,"YKD"}</definedName>
    <definedName name="MH향상" localSheetId="16" hidden="1">{#N/A,#N/A,TRUE,"Y생산";#N/A,#N/A,TRUE,"Y판매";#N/A,#N/A,TRUE,"Y총물량";#N/A,#N/A,TRUE,"Y능력";#N/A,#N/A,TRUE,"YKD"}</definedName>
    <definedName name="MH향상" localSheetId="6" hidden="1">{#N/A,#N/A,TRUE,"Y생산";#N/A,#N/A,TRUE,"Y판매";#N/A,#N/A,TRUE,"Y총물량";#N/A,#N/A,TRUE,"Y능력";#N/A,#N/A,TRUE,"YKD"}</definedName>
    <definedName name="MH향상" localSheetId="7" hidden="1">{#N/A,#N/A,TRUE,"Y생산";#N/A,#N/A,TRUE,"Y판매";#N/A,#N/A,TRUE,"Y총물량";#N/A,#N/A,TRUE,"Y능력";#N/A,#N/A,TRUE,"YKD"}</definedName>
    <definedName name="MH향상" hidden="1">{#N/A,#N/A,TRUE,"Y생산";#N/A,#N/A,TRUE,"Y판매";#N/A,#N/A,TRUE,"Y총물량";#N/A,#N/A,TRUE,"Y능력";#N/A,#N/A,TRUE,"YKD"}</definedName>
    <definedName name="MODEMS" localSheetId="3">#REF!</definedName>
    <definedName name="MODEMS" localSheetId="5">#REF!</definedName>
    <definedName name="MODEMS" localSheetId="0">#REF!</definedName>
    <definedName name="MODEMS" localSheetId="16">#REF!</definedName>
    <definedName name="MODEMS" localSheetId="7">#REF!</definedName>
    <definedName name="MODEMS">#REF!</definedName>
    <definedName name="MonFirst" localSheetId="3">#REF!</definedName>
    <definedName name="MonFirst" localSheetId="5">#REF!</definedName>
    <definedName name="MonFirst" localSheetId="0">#REF!</definedName>
    <definedName name="MonFirst" localSheetId="16">#REF!</definedName>
    <definedName name="MonFirst" localSheetId="6">#REF!</definedName>
    <definedName name="MonFirst" localSheetId="7">#REF!</definedName>
    <definedName name="MonFirst">#REF!</definedName>
    <definedName name="month" localSheetId="3">#REF!</definedName>
    <definedName name="month" localSheetId="5">#REF!</definedName>
    <definedName name="month" localSheetId="0">#REF!</definedName>
    <definedName name="month" localSheetId="16">#REF!</definedName>
    <definedName name="month" localSheetId="6">#REF!</definedName>
    <definedName name="month" localSheetId="7">#REF!</definedName>
    <definedName name="month">#REF!</definedName>
    <definedName name="monthName" localSheetId="6">#REF!</definedName>
    <definedName name="monthName" localSheetId="7">#REF!</definedName>
    <definedName name="monthName">#REF!</definedName>
    <definedName name="monthNames" localSheetId="6">#REF!</definedName>
    <definedName name="monthNames" localSheetId="7">#REF!</definedName>
    <definedName name="monthNames">#REF!</definedName>
    <definedName name="Months" localSheetId="4">#REF!</definedName>
    <definedName name="Months" localSheetId="6">#REF!</definedName>
    <definedName name="Months" localSheetId="7">#REF!</definedName>
    <definedName name="Months">#REF!</definedName>
    <definedName name="mortgage_type" localSheetId="6">#REF!</definedName>
    <definedName name="mortgage_type">#REF!</definedName>
    <definedName name="MS" localSheetId="8" hidden="1">{"'보고양식'!$A$58:$K$111"}</definedName>
    <definedName name="MS" localSheetId="10" hidden="1">{"'보고양식'!$A$58:$K$111"}</definedName>
    <definedName name="MS" localSheetId="11" hidden="1">{"'보고양식'!$A$58:$K$111"}</definedName>
    <definedName name="MS" localSheetId="3" hidden="1">{"'보고양식'!$A$58:$K$111"}</definedName>
    <definedName name="MS" localSheetId="5" hidden="1">{"'보고양식'!$A$58:$K$111"}</definedName>
    <definedName name="MS" localSheetId="4" hidden="1">{"'보고양식'!$A$58:$K$111"}</definedName>
    <definedName name="MS" localSheetId="0" hidden="1">{"'보고양식'!$A$58:$K$111"}</definedName>
    <definedName name="MS" localSheetId="16" hidden="1">{"'보고양식'!$A$58:$K$111"}</definedName>
    <definedName name="MS" localSheetId="6" hidden="1">{"'보고양식'!$A$58:$K$111"}</definedName>
    <definedName name="MS" localSheetId="7" hidden="1">{"'보고양식'!$A$58:$K$111"}</definedName>
    <definedName name="MS" hidden="1">{"'보고양식'!$A$58:$K$111"}</definedName>
    <definedName name="MyValidationList">#REF!</definedName>
    <definedName name="N" localSheetId="8" hidden="1">{#N/A,#N/A,FALSE,"96 3월물량표";#N/A,#N/A,FALSE,"96 4월물량표";#N/A,#N/A,FALSE,"96 5월물량표"}</definedName>
    <definedName name="N" localSheetId="10" hidden="1">{#N/A,#N/A,FALSE,"96 3월물량표";#N/A,#N/A,FALSE,"96 4월물량표";#N/A,#N/A,FALSE,"96 5월물량표"}</definedName>
    <definedName name="N" localSheetId="11" hidden="1">{#N/A,#N/A,FALSE,"96 3월물량표";#N/A,#N/A,FALSE,"96 4월물량표";#N/A,#N/A,FALSE,"96 5월물량표"}</definedName>
    <definedName name="N" localSheetId="3" hidden="1">{#N/A,#N/A,FALSE,"96 3월물량표";#N/A,#N/A,FALSE,"96 4월물량표";#N/A,#N/A,FALSE,"96 5월물량표"}</definedName>
    <definedName name="N" localSheetId="5" hidden="1">{#N/A,#N/A,FALSE,"96 3월물량표";#N/A,#N/A,FALSE,"96 4월물량표";#N/A,#N/A,FALSE,"96 5월물량표"}</definedName>
    <definedName name="N" localSheetId="4" hidden="1">{#N/A,#N/A,FALSE,"96 3월물량표";#N/A,#N/A,FALSE,"96 4월물량표";#N/A,#N/A,FALSE,"96 5월물량표"}</definedName>
    <definedName name="N" localSheetId="0" hidden="1">{#N/A,#N/A,FALSE,"96 3월물량표";#N/A,#N/A,FALSE,"96 4월물량표";#N/A,#N/A,FALSE,"96 5월물량표"}</definedName>
    <definedName name="N" localSheetId="16" hidden="1">{#N/A,#N/A,FALSE,"96 3월물량표";#N/A,#N/A,FALSE,"96 4월물량표";#N/A,#N/A,FALSE,"96 5월물량표"}</definedName>
    <definedName name="N" localSheetId="6" hidden="1">{#N/A,#N/A,FALSE,"96 3월물량표";#N/A,#N/A,FALSE,"96 4월물량표";#N/A,#N/A,FALSE,"96 5월물량표"}</definedName>
    <definedName name="N" localSheetId="7" hidden="1">{#N/A,#N/A,FALSE,"96 3월물량표";#N/A,#N/A,FALSE,"96 4월물량표";#N/A,#N/A,FALSE,"96 5월물량표"}</definedName>
    <definedName name="N" hidden="1">{#N/A,#N/A,FALSE,"96 3월물량표";#N/A,#N/A,FALSE,"96 4월물량표";#N/A,#N/A,FALSE,"96 5월물량표"}</definedName>
    <definedName name="NAME01" localSheetId="3">#REF!</definedName>
    <definedName name="NAME01" localSheetId="5">#REF!</definedName>
    <definedName name="NAME01" localSheetId="0">#REF!</definedName>
    <definedName name="NAME01" localSheetId="16">#REF!</definedName>
    <definedName name="NAME01" localSheetId="7">#REF!</definedName>
    <definedName name="NAME01">#REF!</definedName>
    <definedName name="NAMES" localSheetId="3">#REF!</definedName>
    <definedName name="NAMES" localSheetId="5">#REF!</definedName>
    <definedName name="NAMES" localSheetId="0">#REF!</definedName>
    <definedName name="NAMES" localSheetId="16">#REF!</definedName>
    <definedName name="NAMES" localSheetId="6">#REF!</definedName>
    <definedName name="NAMES" localSheetId="7">#REF!</definedName>
    <definedName name="NAMES">#REF!</definedName>
    <definedName name="naodsjpqwojeq" localSheetId="3" hidden="1">#REF!</definedName>
    <definedName name="naodsjpqwojeq" localSheetId="5" hidden="1">#REF!</definedName>
    <definedName name="naodsjpqwojeq" localSheetId="0" hidden="1">#REF!</definedName>
    <definedName name="naodsjpqwojeq" localSheetId="16" hidden="1">#REF!</definedName>
    <definedName name="naodsjpqwojeq" localSheetId="6" hidden="1">#REF!</definedName>
    <definedName name="naodsjpqwojeq" localSheetId="7" hidden="1">#REF!</definedName>
    <definedName name="naodsjpqwojeq" hidden="1">#REF!</definedName>
    <definedName name="New" localSheetId="3">{0;0;0;0;1;#N/A;0;0;0.3;0.3;2;FALSE;FALSE;FALSE;FALSE;FALSE;#N/A;1;96;#N/A;#N/A;"";""}</definedName>
    <definedName name="New" localSheetId="5">{0;0;0;0;1;#N/A;0;0;0.3;0.3;2;FALSE;FALSE;FALSE;FALSE;FALSE;#N/A;1;96;#N/A;#N/A;"";""}</definedName>
    <definedName name="New" localSheetId="4">{0;0;0;0;1;#N/A;0;0;0.3;0.3;2;FALSE;FALSE;FALSE;FALSE;FALSE;#N/A;1;96;#N/A;#N/A;"";""}</definedName>
    <definedName name="New" localSheetId="0">{0;0;0;0;1;#N/A;0;0;0.3;0.3;2;FALSE;FALSE;FALSE;FALSE;FALSE;#N/A;1;96;#N/A;#N/A;"";""}</definedName>
    <definedName name="New" localSheetId="16">{0;0;0;0;1;#N/A;0;0;0.3;0.3;2;FALSE;FALSE;FALSE;FALSE;FALSE;#N/A;1;96;#N/A;#N/A;"";""}</definedName>
    <definedName name="New" localSheetId="6">{0;0;0;0;1;#N/A;0;0;0.3;0.3;2;FALSE;FALSE;FALSE;FALSE;FALSE;#N/A;1;96;#N/A;#N/A;"";""}</definedName>
    <definedName name="New" localSheetId="7">{0;0;0;0;1;#N/A;0;0;0.3;0.3;2;FALSE;FALSE;FALSE;FALSE;FALSE;#N/A;1;96;#N/A;#N/A;"";""}</definedName>
    <definedName name="New">{0;0;0;0;1;#N/A;0;0;0.3;0.3;2;FALSE;FALSE;FALSE;FALSE;FALSE;#N/A;1;96;#N/A;#N/A;"";""}</definedName>
    <definedName name="New_br_exp_v2_200412" localSheetId="3">#REF!</definedName>
    <definedName name="New_br_exp_v2_200412" localSheetId="0">#REF!</definedName>
    <definedName name="New_br_exp_v2_200412" localSheetId="16">#REF!</definedName>
    <definedName name="New_br_exp_v2_200412">#REF!</definedName>
    <definedName name="New_br_exp200411" localSheetId="3">#REF!</definedName>
    <definedName name="New_br_exp200411" localSheetId="0">#REF!</definedName>
    <definedName name="New_br_exp200411" localSheetId="16">#REF!</definedName>
    <definedName name="New_br_exp200411" localSheetId="6">#REF!</definedName>
    <definedName name="New_br_exp200411">#REF!</definedName>
    <definedName name="nextMonth" localSheetId="6">#REF!</definedName>
    <definedName name="nextMonth" localSheetId="7">#REF!</definedName>
    <definedName name="nextMonth">#REF!</definedName>
    <definedName name="nextMonthName" localSheetId="6">#REF!</definedName>
    <definedName name="nextMonthName" localSheetId="7">#REF!</definedName>
    <definedName name="nextMonthName">#REF!</definedName>
    <definedName name="NGH" localSheetId="8" hidden="1">{#N/A,#N/A,TRUE,"Y생산";#N/A,#N/A,TRUE,"Y판매";#N/A,#N/A,TRUE,"Y총물량";#N/A,#N/A,TRUE,"Y능력";#N/A,#N/A,TRUE,"YKD"}</definedName>
    <definedName name="NGH" localSheetId="10" hidden="1">{#N/A,#N/A,TRUE,"Y생산";#N/A,#N/A,TRUE,"Y판매";#N/A,#N/A,TRUE,"Y총물량";#N/A,#N/A,TRUE,"Y능력";#N/A,#N/A,TRUE,"YKD"}</definedName>
    <definedName name="NGH" localSheetId="11" hidden="1">{#N/A,#N/A,TRUE,"Y생산";#N/A,#N/A,TRUE,"Y판매";#N/A,#N/A,TRUE,"Y총물량";#N/A,#N/A,TRUE,"Y능력";#N/A,#N/A,TRUE,"YKD"}</definedName>
    <definedName name="NGH" localSheetId="3" hidden="1">{#N/A,#N/A,TRUE,"Y생산";#N/A,#N/A,TRUE,"Y판매";#N/A,#N/A,TRUE,"Y총물량";#N/A,#N/A,TRUE,"Y능력";#N/A,#N/A,TRUE,"YKD"}</definedName>
    <definedName name="NGH" localSheetId="5" hidden="1">{#N/A,#N/A,TRUE,"Y생산";#N/A,#N/A,TRUE,"Y판매";#N/A,#N/A,TRUE,"Y총물량";#N/A,#N/A,TRUE,"Y능력";#N/A,#N/A,TRUE,"YKD"}</definedName>
    <definedName name="NGH" localSheetId="4" hidden="1">{#N/A,#N/A,TRUE,"Y생산";#N/A,#N/A,TRUE,"Y판매";#N/A,#N/A,TRUE,"Y총물량";#N/A,#N/A,TRUE,"Y능력";#N/A,#N/A,TRUE,"YKD"}</definedName>
    <definedName name="NGH" localSheetId="0" hidden="1">{#N/A,#N/A,TRUE,"Y생산";#N/A,#N/A,TRUE,"Y판매";#N/A,#N/A,TRUE,"Y총물량";#N/A,#N/A,TRUE,"Y능력";#N/A,#N/A,TRUE,"YKD"}</definedName>
    <definedName name="NGH" localSheetId="16" hidden="1">{#N/A,#N/A,TRUE,"Y생산";#N/A,#N/A,TRUE,"Y판매";#N/A,#N/A,TRUE,"Y총물량";#N/A,#N/A,TRUE,"Y능력";#N/A,#N/A,TRUE,"YKD"}</definedName>
    <definedName name="NGH" localSheetId="6" hidden="1">{#N/A,#N/A,TRUE,"Y생산";#N/A,#N/A,TRUE,"Y판매";#N/A,#N/A,TRUE,"Y총물량";#N/A,#N/A,TRUE,"Y능력";#N/A,#N/A,TRUE,"YKD"}</definedName>
    <definedName name="NGH" localSheetId="7" hidden="1">{#N/A,#N/A,TRUE,"Y생산";#N/A,#N/A,TRUE,"Y판매";#N/A,#N/A,TRUE,"Y총물량";#N/A,#N/A,TRUE,"Y능력";#N/A,#N/A,TRUE,"YKD"}</definedName>
    <definedName name="NGH" hidden="1">{#N/A,#N/A,TRUE,"Y생산";#N/A,#N/A,TRUE,"Y판매";#N/A,#N/A,TRUE,"Y총물량";#N/A,#N/A,TRUE,"Y능력";#N/A,#N/A,TRUE,"YKD"}</definedName>
    <definedName name="NH" localSheetId="3" hidden="1">#REF!</definedName>
    <definedName name="NH" localSheetId="0" hidden="1">#REF!</definedName>
    <definedName name="NH" localSheetId="16" hidden="1">#REF!</definedName>
    <definedName name="NH" hidden="1">#REF!</definedName>
    <definedName name="NH086조규복임대차" localSheetId="3" hidden="1">#REF!</definedName>
    <definedName name="NH086조규복임대차" localSheetId="0" hidden="1">#REF!</definedName>
    <definedName name="NH086조규복임대차" localSheetId="16" hidden="1">#REF!</definedName>
    <definedName name="NH086조규복임대차" localSheetId="6" hidden="1">#REF!</definedName>
    <definedName name="NH086조규복임대차" hidden="1">#REF!</definedName>
    <definedName name="nhgv" localSheetId="8" hidden="1">{#N/A,#N/A,FALSE,"주요여수신";#N/A,#N/A,FALSE,"수신금리";#N/A,#N/A,FALSE,"대출금리";#N/A,#N/A,FALSE,"신규대출";#N/A,#N/A,FALSE,"총액대출"}</definedName>
    <definedName name="nhgv" localSheetId="10" hidden="1">{#N/A,#N/A,FALSE,"주요여수신";#N/A,#N/A,FALSE,"수신금리";#N/A,#N/A,FALSE,"대출금리";#N/A,#N/A,FALSE,"신규대출";#N/A,#N/A,FALSE,"총액대출"}</definedName>
    <definedName name="nhgv" localSheetId="11" hidden="1">{#N/A,#N/A,FALSE,"주요여수신";#N/A,#N/A,FALSE,"수신금리";#N/A,#N/A,FALSE,"대출금리";#N/A,#N/A,FALSE,"신규대출";#N/A,#N/A,FALSE,"총액대출"}</definedName>
    <definedName name="nhgv" localSheetId="3" hidden="1">{#N/A,#N/A,FALSE,"주요여수신";#N/A,#N/A,FALSE,"수신금리";#N/A,#N/A,FALSE,"대출금리";#N/A,#N/A,FALSE,"신규대출";#N/A,#N/A,FALSE,"총액대출"}</definedName>
    <definedName name="nhgv" localSheetId="5" hidden="1">{#N/A,#N/A,FALSE,"주요여수신";#N/A,#N/A,FALSE,"수신금리";#N/A,#N/A,FALSE,"대출금리";#N/A,#N/A,FALSE,"신규대출";#N/A,#N/A,FALSE,"총액대출"}</definedName>
    <definedName name="nhgv" localSheetId="4" hidden="1">{#N/A,#N/A,FALSE,"주요여수신";#N/A,#N/A,FALSE,"수신금리";#N/A,#N/A,FALSE,"대출금리";#N/A,#N/A,FALSE,"신규대출";#N/A,#N/A,FALSE,"총액대출"}</definedName>
    <definedName name="nhgv" localSheetId="0" hidden="1">{#N/A,#N/A,FALSE,"주요여수신";#N/A,#N/A,FALSE,"수신금리";#N/A,#N/A,FALSE,"대출금리";#N/A,#N/A,FALSE,"신규대출";#N/A,#N/A,FALSE,"총액대출"}</definedName>
    <definedName name="nhgv" localSheetId="16" hidden="1">{#N/A,#N/A,FALSE,"주요여수신";#N/A,#N/A,FALSE,"수신금리";#N/A,#N/A,FALSE,"대출금리";#N/A,#N/A,FALSE,"신규대출";#N/A,#N/A,FALSE,"총액대출"}</definedName>
    <definedName name="nhgv" localSheetId="6" hidden="1">{#N/A,#N/A,FALSE,"주요여수신";#N/A,#N/A,FALSE,"수신금리";#N/A,#N/A,FALSE,"대출금리";#N/A,#N/A,FALSE,"신규대출";#N/A,#N/A,FALSE,"총액대출"}</definedName>
    <definedName name="nhgv" localSheetId="7" hidden="1">{#N/A,#N/A,FALSE,"주요여수신";#N/A,#N/A,FALSE,"수신금리";#N/A,#N/A,FALSE,"대출금리";#N/A,#N/A,FALSE,"신규대출";#N/A,#N/A,FALSE,"총액대출"}</definedName>
    <definedName name="nhgv" hidden="1">{#N/A,#N/A,FALSE,"주요여수신";#N/A,#N/A,FALSE,"수신금리";#N/A,#N/A,FALSE,"대출금리";#N/A,#N/A,FALSE,"신규대출";#N/A,#N/A,FALSE,"총액대출"}</definedName>
    <definedName name="NICE할인율" localSheetId="3">#REF!</definedName>
    <definedName name="NICE할인율" localSheetId="5">#REF!</definedName>
    <definedName name="NICE할인율" localSheetId="0">#REF!</definedName>
    <definedName name="NICE할인율" localSheetId="16">#REF!</definedName>
    <definedName name="NICE할인율" localSheetId="7">#REF!</definedName>
    <definedName name="NICE할인율">#REF!</definedName>
    <definedName name="njjjj" hidden="1">#REF!</definedName>
    <definedName name="NNL" localSheetId="8" hidden="1">{#N/A,#N/A,FALSE,"단축1";#N/A,#N/A,FALSE,"단축2";#N/A,#N/A,FALSE,"단축3";#N/A,#N/A,FALSE,"장축";#N/A,#N/A,FALSE,"4WD"}</definedName>
    <definedName name="NNL" localSheetId="10" hidden="1">{#N/A,#N/A,FALSE,"단축1";#N/A,#N/A,FALSE,"단축2";#N/A,#N/A,FALSE,"단축3";#N/A,#N/A,FALSE,"장축";#N/A,#N/A,FALSE,"4WD"}</definedName>
    <definedName name="NNL" localSheetId="11" hidden="1">{#N/A,#N/A,FALSE,"단축1";#N/A,#N/A,FALSE,"단축2";#N/A,#N/A,FALSE,"단축3";#N/A,#N/A,FALSE,"장축";#N/A,#N/A,FALSE,"4WD"}</definedName>
    <definedName name="NNL" localSheetId="3" hidden="1">{#N/A,#N/A,FALSE,"단축1";#N/A,#N/A,FALSE,"단축2";#N/A,#N/A,FALSE,"단축3";#N/A,#N/A,FALSE,"장축";#N/A,#N/A,FALSE,"4WD"}</definedName>
    <definedName name="NNL" localSheetId="5" hidden="1">{#N/A,#N/A,FALSE,"단축1";#N/A,#N/A,FALSE,"단축2";#N/A,#N/A,FALSE,"단축3";#N/A,#N/A,FALSE,"장축";#N/A,#N/A,FALSE,"4WD"}</definedName>
    <definedName name="NNL" localSheetId="4" hidden="1">{#N/A,#N/A,FALSE,"단축1";#N/A,#N/A,FALSE,"단축2";#N/A,#N/A,FALSE,"단축3";#N/A,#N/A,FALSE,"장축";#N/A,#N/A,FALSE,"4WD"}</definedName>
    <definedName name="NNL" localSheetId="0" hidden="1">{#N/A,#N/A,FALSE,"단축1";#N/A,#N/A,FALSE,"단축2";#N/A,#N/A,FALSE,"단축3";#N/A,#N/A,FALSE,"장축";#N/A,#N/A,FALSE,"4WD"}</definedName>
    <definedName name="NNL" localSheetId="16" hidden="1">{#N/A,#N/A,FALSE,"단축1";#N/A,#N/A,FALSE,"단축2";#N/A,#N/A,FALSE,"단축3";#N/A,#N/A,FALSE,"장축";#N/A,#N/A,FALSE,"4WD"}</definedName>
    <definedName name="NNL" localSheetId="6" hidden="1">{#N/A,#N/A,FALSE,"단축1";#N/A,#N/A,FALSE,"단축2";#N/A,#N/A,FALSE,"단축3";#N/A,#N/A,FALSE,"장축";#N/A,#N/A,FALSE,"4WD"}</definedName>
    <definedName name="NNL" localSheetId="7" hidden="1">{#N/A,#N/A,FALSE,"단축1";#N/A,#N/A,FALSE,"단축2";#N/A,#N/A,FALSE,"단축3";#N/A,#N/A,FALSE,"장축";#N/A,#N/A,FALSE,"4WD"}</definedName>
    <definedName name="NNL" hidden="1">{#N/A,#N/A,FALSE,"단축1";#N/A,#N/A,FALSE,"단축2";#N/A,#N/A,FALSE,"단축3";#N/A,#N/A,FALSE,"장축";#N/A,#N/A,FALSE,"4WD"}</definedName>
    <definedName name="NNN" localSheetId="8" hidden="1">{#N/A,#N/A,FALSE,"96 3월물량표";#N/A,#N/A,FALSE,"96 4월물량표";#N/A,#N/A,FALSE,"96 5월물량표"}</definedName>
    <definedName name="NNN" localSheetId="10" hidden="1">{#N/A,#N/A,FALSE,"96 3월물량표";#N/A,#N/A,FALSE,"96 4월물량표";#N/A,#N/A,FALSE,"96 5월물량표"}</definedName>
    <definedName name="NNN" localSheetId="11" hidden="1">{#N/A,#N/A,FALSE,"96 3월물량표";#N/A,#N/A,FALSE,"96 4월물량표";#N/A,#N/A,FALSE,"96 5월물량표"}</definedName>
    <definedName name="NNN" localSheetId="3" hidden="1">{#N/A,#N/A,FALSE,"96 3월물량표";#N/A,#N/A,FALSE,"96 4월물량표";#N/A,#N/A,FALSE,"96 5월물량표"}</definedName>
    <definedName name="NNN" localSheetId="5" hidden="1">{#N/A,#N/A,FALSE,"96 3월물량표";#N/A,#N/A,FALSE,"96 4월물량표";#N/A,#N/A,FALSE,"96 5월물량표"}</definedName>
    <definedName name="NNN" localSheetId="4" hidden="1">{#N/A,#N/A,FALSE,"96 3월물량표";#N/A,#N/A,FALSE,"96 4월물량표";#N/A,#N/A,FALSE,"96 5월물량표"}</definedName>
    <definedName name="NNN" localSheetId="0" hidden="1">{#N/A,#N/A,FALSE,"96 3월물량표";#N/A,#N/A,FALSE,"96 4월물량표";#N/A,#N/A,FALSE,"96 5월물량표"}</definedName>
    <definedName name="NNN" localSheetId="16" hidden="1">{#N/A,#N/A,FALSE,"96 3월물량표";#N/A,#N/A,FALSE,"96 4월물량표";#N/A,#N/A,FALSE,"96 5월물량표"}</definedName>
    <definedName name="NNN" localSheetId="6" hidden="1">{#N/A,#N/A,FALSE,"96 3월물량표";#N/A,#N/A,FALSE,"96 4월물량표";#N/A,#N/A,FALSE,"96 5월물량표"}</definedName>
    <definedName name="NNN" localSheetId="7" hidden="1">{#N/A,#N/A,FALSE,"96 3월물량표";#N/A,#N/A,FALSE,"96 4월물량표";#N/A,#N/A,FALSE,"96 5월물량표"}</definedName>
    <definedName name="NNN" hidden="1">{#N/A,#N/A,FALSE,"96 3월물량표";#N/A,#N/A,FALSE,"96 4월물량표";#N/A,#N/A,FALSE,"96 5월물량표"}</definedName>
    <definedName name="NOTES" localSheetId="3">#REF!</definedName>
    <definedName name="NOTES" localSheetId="5">#REF!</definedName>
    <definedName name="NOTES" localSheetId="0">#REF!</definedName>
    <definedName name="NOTES" localSheetId="16">#REF!</definedName>
    <definedName name="NOTES" localSheetId="7">#REF!</definedName>
    <definedName name="NOTES">#REF!</definedName>
    <definedName name="notice" localSheetId="3">#REF!</definedName>
    <definedName name="notice" localSheetId="5">#REF!</definedName>
    <definedName name="notice" localSheetId="0">#REF!</definedName>
    <definedName name="notice" localSheetId="16">#REF!</definedName>
    <definedName name="notice" localSheetId="6">#REF!</definedName>
    <definedName name="notice" localSheetId="7">#REF!</definedName>
    <definedName name="notice">#REF!</definedName>
    <definedName name="NW" localSheetId="8" hidden="1">{#N/A,#N/A,FALSE,"단축1";#N/A,#N/A,FALSE,"단축2";#N/A,#N/A,FALSE,"단축3";#N/A,#N/A,FALSE,"장축";#N/A,#N/A,FALSE,"4WD"}</definedName>
    <definedName name="NW" localSheetId="10" hidden="1">{#N/A,#N/A,FALSE,"단축1";#N/A,#N/A,FALSE,"단축2";#N/A,#N/A,FALSE,"단축3";#N/A,#N/A,FALSE,"장축";#N/A,#N/A,FALSE,"4WD"}</definedName>
    <definedName name="NW" localSheetId="11" hidden="1">{#N/A,#N/A,FALSE,"단축1";#N/A,#N/A,FALSE,"단축2";#N/A,#N/A,FALSE,"단축3";#N/A,#N/A,FALSE,"장축";#N/A,#N/A,FALSE,"4WD"}</definedName>
    <definedName name="NW" localSheetId="3" hidden="1">{#N/A,#N/A,FALSE,"단축1";#N/A,#N/A,FALSE,"단축2";#N/A,#N/A,FALSE,"단축3";#N/A,#N/A,FALSE,"장축";#N/A,#N/A,FALSE,"4WD"}</definedName>
    <definedName name="NW" localSheetId="5" hidden="1">{#N/A,#N/A,FALSE,"단축1";#N/A,#N/A,FALSE,"단축2";#N/A,#N/A,FALSE,"단축3";#N/A,#N/A,FALSE,"장축";#N/A,#N/A,FALSE,"4WD"}</definedName>
    <definedName name="NW" localSheetId="4" hidden="1">{#N/A,#N/A,FALSE,"단축1";#N/A,#N/A,FALSE,"단축2";#N/A,#N/A,FALSE,"단축3";#N/A,#N/A,FALSE,"장축";#N/A,#N/A,FALSE,"4WD"}</definedName>
    <definedName name="NW" localSheetId="0" hidden="1">{#N/A,#N/A,FALSE,"단축1";#N/A,#N/A,FALSE,"단축2";#N/A,#N/A,FALSE,"단축3";#N/A,#N/A,FALSE,"장축";#N/A,#N/A,FALSE,"4WD"}</definedName>
    <definedName name="NW" localSheetId="16" hidden="1">{#N/A,#N/A,FALSE,"단축1";#N/A,#N/A,FALSE,"단축2";#N/A,#N/A,FALSE,"단축3";#N/A,#N/A,FALSE,"장축";#N/A,#N/A,FALSE,"4WD"}</definedName>
    <definedName name="NW" localSheetId="6" hidden="1">{#N/A,#N/A,FALSE,"단축1";#N/A,#N/A,FALSE,"단축2";#N/A,#N/A,FALSE,"단축3";#N/A,#N/A,FALSE,"장축";#N/A,#N/A,FALSE,"4WD"}</definedName>
    <definedName name="NW" localSheetId="7" hidden="1">{#N/A,#N/A,FALSE,"단축1";#N/A,#N/A,FALSE,"단축2";#N/A,#N/A,FALSE,"단축3";#N/A,#N/A,FALSE,"장축";#N/A,#N/A,FALSE,"4WD"}</definedName>
    <definedName name="NW" hidden="1">{#N/A,#N/A,FALSE,"단축1";#N/A,#N/A,FALSE,"단축2";#N/A,#N/A,FALSE,"단축3";#N/A,#N/A,FALSE,"장축";#N/A,#N/A,FALSE,"4WD"}</definedName>
    <definedName name="O" localSheetId="8" hidden="1">{#N/A,#N/A,TRUE,"Y생산";#N/A,#N/A,TRUE,"Y판매";#N/A,#N/A,TRUE,"Y총물량";#N/A,#N/A,TRUE,"Y능력";#N/A,#N/A,TRUE,"YKD"}</definedName>
    <definedName name="O" localSheetId="10" hidden="1">{#N/A,#N/A,TRUE,"Y생산";#N/A,#N/A,TRUE,"Y판매";#N/A,#N/A,TRUE,"Y총물량";#N/A,#N/A,TRUE,"Y능력";#N/A,#N/A,TRUE,"YKD"}</definedName>
    <definedName name="O" localSheetId="11" hidden="1">{#N/A,#N/A,TRUE,"Y생산";#N/A,#N/A,TRUE,"Y판매";#N/A,#N/A,TRUE,"Y총물량";#N/A,#N/A,TRUE,"Y능력";#N/A,#N/A,TRUE,"YKD"}</definedName>
    <definedName name="O" localSheetId="7" hidden="1">{#N/A,#N/A,TRUE,"Y생산";#N/A,#N/A,TRUE,"Y판매";#N/A,#N/A,TRUE,"Y총물량";#N/A,#N/A,TRUE,"Y능력";#N/A,#N/A,TRUE,"YKD"}</definedName>
    <definedName name="O">#REF!</definedName>
    <definedName name="oaudpoqjwpdqwe" localSheetId="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oaudpoqjwpdqwe" localSheetId="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oaudpoqjwpdqwe" localSheetId="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oaudpoqjwpdqwe" localSheetId="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oaudpoqjwpdqwe" localSheetId="1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oaudpoqjwpdqwe" localSheetId="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oaudpoqjwpdqwe"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oaudpoqjwpdqwe"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oiajsdpoaksd" localSheetId="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oiajsdpoaksd" localSheetId="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oiajsdpoaksd" localSheetId="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oiajsdpoaksd" localSheetId="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oiajsdpoaksd"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oiajsdpoaksd" localSheetId="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oiajsdpoaksd"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oiajsdpoaksd"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oik"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OOO" localSheetId="8" hidden="1">{#N/A,#N/A,TRUE,"Y생산";#N/A,#N/A,TRUE,"Y판매";#N/A,#N/A,TRUE,"Y총물량";#N/A,#N/A,TRUE,"Y능력";#N/A,#N/A,TRUE,"YKD"}</definedName>
    <definedName name="OOO" localSheetId="10" hidden="1">{#N/A,#N/A,TRUE,"Y생산";#N/A,#N/A,TRUE,"Y판매";#N/A,#N/A,TRUE,"Y총물량";#N/A,#N/A,TRUE,"Y능력";#N/A,#N/A,TRUE,"YKD"}</definedName>
    <definedName name="OOO" localSheetId="11" hidden="1">{#N/A,#N/A,TRUE,"Y생산";#N/A,#N/A,TRUE,"Y판매";#N/A,#N/A,TRUE,"Y총물량";#N/A,#N/A,TRUE,"Y능력";#N/A,#N/A,TRUE,"YKD"}</definedName>
    <definedName name="OOO" localSheetId="3" hidden="1">{#N/A,#N/A,TRUE,"Y생산";#N/A,#N/A,TRUE,"Y판매";#N/A,#N/A,TRUE,"Y총물량";#N/A,#N/A,TRUE,"Y능력";#N/A,#N/A,TRUE,"YKD"}</definedName>
    <definedName name="OOO" localSheetId="5" hidden="1">{#N/A,#N/A,TRUE,"Y생산";#N/A,#N/A,TRUE,"Y판매";#N/A,#N/A,TRUE,"Y총물량";#N/A,#N/A,TRUE,"Y능력";#N/A,#N/A,TRUE,"YKD"}</definedName>
    <definedName name="OOO" localSheetId="4" hidden="1">{#N/A,#N/A,TRUE,"Y생산";#N/A,#N/A,TRUE,"Y판매";#N/A,#N/A,TRUE,"Y총물량";#N/A,#N/A,TRUE,"Y능력";#N/A,#N/A,TRUE,"YKD"}</definedName>
    <definedName name="OOO" localSheetId="0" hidden="1">{#N/A,#N/A,TRUE,"Y생산";#N/A,#N/A,TRUE,"Y판매";#N/A,#N/A,TRUE,"Y총물량";#N/A,#N/A,TRUE,"Y능력";#N/A,#N/A,TRUE,"YKD"}</definedName>
    <definedName name="OOO" localSheetId="16" hidden="1">{#N/A,#N/A,TRUE,"Y생산";#N/A,#N/A,TRUE,"Y판매";#N/A,#N/A,TRUE,"Y총물량";#N/A,#N/A,TRUE,"Y능력";#N/A,#N/A,TRUE,"YKD"}</definedName>
    <definedName name="OOO" localSheetId="6" hidden="1">{#N/A,#N/A,TRUE,"Y생산";#N/A,#N/A,TRUE,"Y판매";#N/A,#N/A,TRUE,"Y총물량";#N/A,#N/A,TRUE,"Y능력";#N/A,#N/A,TRUE,"YKD"}</definedName>
    <definedName name="OOO" localSheetId="7" hidden="1">{#N/A,#N/A,TRUE,"Y생산";#N/A,#N/A,TRUE,"Y판매";#N/A,#N/A,TRUE,"Y총물량";#N/A,#N/A,TRUE,"Y능력";#N/A,#N/A,TRUE,"YKD"}</definedName>
    <definedName name="OOO" hidden="1">{#N/A,#N/A,TRUE,"Y생산";#N/A,#N/A,TRUE,"Y판매";#N/A,#N/A,TRUE,"Y총물량";#N/A,#N/A,TRUE,"Y능력";#N/A,#N/A,TRUE,"YKD"}</definedName>
    <definedName name="opb" localSheetId="3">#REF!</definedName>
    <definedName name="opb" localSheetId="5">#REF!</definedName>
    <definedName name="opb" localSheetId="0">#REF!</definedName>
    <definedName name="opb" localSheetId="16">#REF!</definedName>
    <definedName name="opb" localSheetId="6">#REF!</definedName>
    <definedName name="opb" localSheetId="7">#REF!</definedName>
    <definedName name="opb">#REF!</definedName>
    <definedName name="OptionButton21_Click" localSheetId="0">#N/A</definedName>
    <definedName name="OptionButton21_Click">#N/A</definedName>
    <definedName name="OUTPUT" localSheetId="3">#REF!</definedName>
    <definedName name="OUTPUT" localSheetId="5">#REF!</definedName>
    <definedName name="OUTPUT" localSheetId="0">#REF!</definedName>
    <definedName name="OUTPUT" localSheetId="16">#REF!</definedName>
    <definedName name="OUTPUT" localSheetId="6">#REF!</definedName>
    <definedName name="OUTPUT" localSheetId="7">#REF!</definedName>
    <definedName name="OUTPUT">#REF!</definedName>
    <definedName name="P" localSheetId="3">#REF!</definedName>
    <definedName name="P" localSheetId="5">#REF!</definedName>
    <definedName name="P" localSheetId="0">#REF!</definedName>
    <definedName name="P" localSheetId="16">#REF!</definedName>
    <definedName name="P" localSheetId="6">#REF!</definedName>
    <definedName name="P" localSheetId="7">#REF!</definedName>
    <definedName name="P">#REF!</definedName>
    <definedName name="P_?" localSheetId="3">#REF!</definedName>
    <definedName name="P_?" localSheetId="5">#REF!</definedName>
    <definedName name="P_?" localSheetId="0">#REF!</definedName>
    <definedName name="P_?" localSheetId="16">#REF!</definedName>
    <definedName name="P_?" localSheetId="6">#REF!</definedName>
    <definedName name="P_?" localSheetId="7">#REF!</definedName>
    <definedName name="P_?">#REF!</definedName>
    <definedName name="P___C" localSheetId="6">#REF!</definedName>
    <definedName name="P___C" localSheetId="7">#REF!</definedName>
    <definedName name="P___C">#REF!</definedName>
    <definedName name="P_A" localSheetId="6">#REF!</definedName>
    <definedName name="P_A">#REF!</definedName>
    <definedName name="P2예산" localSheetId="8" hidden="1">{#N/A,#N/A,FALSE,"단축1";#N/A,#N/A,FALSE,"단축2";#N/A,#N/A,FALSE,"단축3";#N/A,#N/A,FALSE,"장축";#N/A,#N/A,FALSE,"4WD"}</definedName>
    <definedName name="P2예산" localSheetId="10" hidden="1">{#N/A,#N/A,FALSE,"단축1";#N/A,#N/A,FALSE,"단축2";#N/A,#N/A,FALSE,"단축3";#N/A,#N/A,FALSE,"장축";#N/A,#N/A,FALSE,"4WD"}</definedName>
    <definedName name="P2예산" localSheetId="11" hidden="1">{#N/A,#N/A,FALSE,"단축1";#N/A,#N/A,FALSE,"단축2";#N/A,#N/A,FALSE,"단축3";#N/A,#N/A,FALSE,"장축";#N/A,#N/A,FALSE,"4WD"}</definedName>
    <definedName name="P2예산" localSheetId="3" hidden="1">{#N/A,#N/A,FALSE,"단축1";#N/A,#N/A,FALSE,"단축2";#N/A,#N/A,FALSE,"단축3";#N/A,#N/A,FALSE,"장축";#N/A,#N/A,FALSE,"4WD"}</definedName>
    <definedName name="P2예산" localSheetId="5" hidden="1">{#N/A,#N/A,FALSE,"단축1";#N/A,#N/A,FALSE,"단축2";#N/A,#N/A,FALSE,"단축3";#N/A,#N/A,FALSE,"장축";#N/A,#N/A,FALSE,"4WD"}</definedName>
    <definedName name="P2예산" localSheetId="4" hidden="1">{#N/A,#N/A,FALSE,"단축1";#N/A,#N/A,FALSE,"단축2";#N/A,#N/A,FALSE,"단축3";#N/A,#N/A,FALSE,"장축";#N/A,#N/A,FALSE,"4WD"}</definedName>
    <definedName name="P2예산" localSheetId="0" hidden="1">{#N/A,#N/A,FALSE,"단축1";#N/A,#N/A,FALSE,"단축2";#N/A,#N/A,FALSE,"단축3";#N/A,#N/A,FALSE,"장축";#N/A,#N/A,FALSE,"4WD"}</definedName>
    <definedName name="P2예산" localSheetId="16" hidden="1">{#N/A,#N/A,FALSE,"단축1";#N/A,#N/A,FALSE,"단축2";#N/A,#N/A,FALSE,"단축3";#N/A,#N/A,FALSE,"장축";#N/A,#N/A,FALSE,"4WD"}</definedName>
    <definedName name="P2예산" localSheetId="6" hidden="1">{#N/A,#N/A,FALSE,"단축1";#N/A,#N/A,FALSE,"단축2";#N/A,#N/A,FALSE,"단축3";#N/A,#N/A,FALSE,"장축";#N/A,#N/A,FALSE,"4WD"}</definedName>
    <definedName name="P2예산" localSheetId="7" hidden="1">{#N/A,#N/A,FALSE,"단축1";#N/A,#N/A,FALSE,"단축2";#N/A,#N/A,FALSE,"단축3";#N/A,#N/A,FALSE,"장축";#N/A,#N/A,FALSE,"4WD"}</definedName>
    <definedName name="P2예산" hidden="1">{#N/A,#N/A,FALSE,"단축1";#N/A,#N/A,FALSE,"단축2";#N/A,#N/A,FALSE,"단축3";#N/A,#N/A,FALSE,"장축";#N/A,#N/A,FALSE,"4WD"}</definedName>
    <definedName name="P3가공향상" localSheetId="8" hidden="1">{#N/A,#N/A,TRUE,"Y생산";#N/A,#N/A,TRUE,"Y판매";#N/A,#N/A,TRUE,"Y총물량";#N/A,#N/A,TRUE,"Y능력";#N/A,#N/A,TRUE,"YKD"}</definedName>
    <definedName name="P3가공향상" localSheetId="10" hidden="1">{#N/A,#N/A,TRUE,"Y생산";#N/A,#N/A,TRUE,"Y판매";#N/A,#N/A,TRUE,"Y총물량";#N/A,#N/A,TRUE,"Y능력";#N/A,#N/A,TRUE,"YKD"}</definedName>
    <definedName name="P3가공향상" localSheetId="11" hidden="1">{#N/A,#N/A,TRUE,"Y생산";#N/A,#N/A,TRUE,"Y판매";#N/A,#N/A,TRUE,"Y총물량";#N/A,#N/A,TRUE,"Y능력";#N/A,#N/A,TRUE,"YKD"}</definedName>
    <definedName name="P3가공향상" localSheetId="3" hidden="1">{#N/A,#N/A,TRUE,"Y생산";#N/A,#N/A,TRUE,"Y판매";#N/A,#N/A,TRUE,"Y총물량";#N/A,#N/A,TRUE,"Y능력";#N/A,#N/A,TRUE,"YKD"}</definedName>
    <definedName name="P3가공향상" localSheetId="5" hidden="1">{#N/A,#N/A,TRUE,"Y생산";#N/A,#N/A,TRUE,"Y판매";#N/A,#N/A,TRUE,"Y총물량";#N/A,#N/A,TRUE,"Y능력";#N/A,#N/A,TRUE,"YKD"}</definedName>
    <definedName name="P3가공향상" localSheetId="4" hidden="1">{#N/A,#N/A,TRUE,"Y생산";#N/A,#N/A,TRUE,"Y판매";#N/A,#N/A,TRUE,"Y총물량";#N/A,#N/A,TRUE,"Y능력";#N/A,#N/A,TRUE,"YKD"}</definedName>
    <definedName name="P3가공향상" localSheetId="0" hidden="1">{#N/A,#N/A,TRUE,"Y생산";#N/A,#N/A,TRUE,"Y판매";#N/A,#N/A,TRUE,"Y총물량";#N/A,#N/A,TRUE,"Y능력";#N/A,#N/A,TRUE,"YKD"}</definedName>
    <definedName name="P3가공향상" localSheetId="16" hidden="1">{#N/A,#N/A,TRUE,"Y생산";#N/A,#N/A,TRUE,"Y판매";#N/A,#N/A,TRUE,"Y총물량";#N/A,#N/A,TRUE,"Y능력";#N/A,#N/A,TRUE,"YKD"}</definedName>
    <definedName name="P3가공향상" localSheetId="6" hidden="1">{#N/A,#N/A,TRUE,"Y생산";#N/A,#N/A,TRUE,"Y판매";#N/A,#N/A,TRUE,"Y총물량";#N/A,#N/A,TRUE,"Y능력";#N/A,#N/A,TRUE,"YKD"}</definedName>
    <definedName name="P3가공향상" localSheetId="7" hidden="1">{#N/A,#N/A,TRUE,"Y생산";#N/A,#N/A,TRUE,"Y판매";#N/A,#N/A,TRUE,"Y총물량";#N/A,#N/A,TRUE,"Y능력";#N/A,#N/A,TRUE,"YKD"}</definedName>
    <definedName name="P3가공향상" hidden="1">{#N/A,#N/A,TRUE,"Y생산";#N/A,#N/A,TRUE,"Y판매";#N/A,#N/A,TRUE,"Y총물량";#N/A,#N/A,TRUE,"Y능력";#N/A,#N/A,TRUE,"YKD"}</definedName>
    <definedName name="padojadljsa" hidden="1">"7edd904b-12d8-46a4-a0f4-4282e6b75fdb"</definedName>
    <definedName name="PADWN" localSheetId="3" hidden="1">#REF!</definedName>
    <definedName name="PADWN" localSheetId="5" hidden="1">#REF!</definedName>
    <definedName name="PADWN" localSheetId="0" hidden="1">#REF!</definedName>
    <definedName name="PADWN" localSheetId="16" hidden="1">#REF!</definedName>
    <definedName name="PADWN" localSheetId="7" hidden="1">#REF!</definedName>
    <definedName name="PADWN" hidden="1">#REF!</definedName>
    <definedName name="PAGE5" localSheetId="3">#REF!</definedName>
    <definedName name="PAGE5" localSheetId="5">#REF!</definedName>
    <definedName name="PAGE5" localSheetId="0">#REF!</definedName>
    <definedName name="PAGE5" localSheetId="16">#REF!</definedName>
    <definedName name="PAGE5" localSheetId="6">#REF!</definedName>
    <definedName name="PAGE5" localSheetId="7">#REF!</definedName>
    <definedName name="PAGE5">#REF!</definedName>
    <definedName name="pajdsajd" localSheetId="3" hidden="1">#REF!</definedName>
    <definedName name="pajdsajd" localSheetId="5" hidden="1">#REF!</definedName>
    <definedName name="pajdsajd" localSheetId="0" hidden="1">#REF!</definedName>
    <definedName name="pajdsajd" localSheetId="16" hidden="1">#REF!</definedName>
    <definedName name="pajdsajd" localSheetId="6" hidden="1">#REF!</definedName>
    <definedName name="pajdsajd" localSheetId="7" hidden="1">#REF!</definedName>
    <definedName name="pajdsajd" hidden="1">#REF!</definedName>
    <definedName name="pajspodkdq" localSheetId="3" hidden="1">{#N/A,#N/A,FALSE,"주요여수신";#N/A,#N/A,FALSE,"수신금리";#N/A,#N/A,FALSE,"대출금리";#N/A,#N/A,FALSE,"신규대출";#N/A,#N/A,FALSE,"총액대출"}</definedName>
    <definedName name="pajspodkdq" localSheetId="5" hidden="1">{#N/A,#N/A,FALSE,"주요여수신";#N/A,#N/A,FALSE,"수신금리";#N/A,#N/A,FALSE,"대출금리";#N/A,#N/A,FALSE,"신규대출";#N/A,#N/A,FALSE,"총액대출"}</definedName>
    <definedName name="pajspodkdq" localSheetId="4" hidden="1">{#N/A,#N/A,FALSE,"주요여수신";#N/A,#N/A,FALSE,"수신금리";#N/A,#N/A,FALSE,"대출금리";#N/A,#N/A,FALSE,"신규대출";#N/A,#N/A,FALSE,"총액대출"}</definedName>
    <definedName name="pajspodkdq" localSheetId="0" hidden="1">{#N/A,#N/A,FALSE,"주요여수신";#N/A,#N/A,FALSE,"수신금리";#N/A,#N/A,FALSE,"대출금리";#N/A,#N/A,FALSE,"신규대출";#N/A,#N/A,FALSE,"총액대출"}</definedName>
    <definedName name="pajspodkdq" localSheetId="16" hidden="1">{#N/A,#N/A,FALSE,"주요여수신";#N/A,#N/A,FALSE,"수신금리";#N/A,#N/A,FALSE,"대출금리";#N/A,#N/A,FALSE,"신규대출";#N/A,#N/A,FALSE,"총액대출"}</definedName>
    <definedName name="pajspodkdq" localSheetId="6" hidden="1">{#N/A,#N/A,FALSE,"주요여수신";#N/A,#N/A,FALSE,"수신금리";#N/A,#N/A,FALSE,"대출금리";#N/A,#N/A,FALSE,"신규대출";#N/A,#N/A,FALSE,"총액대출"}</definedName>
    <definedName name="pajspodkdq" localSheetId="7" hidden="1">{#N/A,#N/A,FALSE,"주요여수신";#N/A,#N/A,FALSE,"수신금리";#N/A,#N/A,FALSE,"대출금리";#N/A,#N/A,FALSE,"신규대출";#N/A,#N/A,FALSE,"총액대출"}</definedName>
    <definedName name="pajspodkdq" hidden="1">{#N/A,#N/A,FALSE,"주요여수신";#N/A,#N/A,FALSE,"수신금리";#N/A,#N/A,FALSE,"대출금리";#N/A,#N/A,FALSE,"신규대출";#N/A,#N/A,FALSE,"총액대출"}</definedName>
    <definedName name="PART"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PART" localSheetId="1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PART" localSheetId="11"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PART" localSheetId="3">#REF!</definedName>
    <definedName name="PART" localSheetId="5">#REF!</definedName>
    <definedName name="PART" localSheetId="0">#REF!</definedName>
    <definedName name="PART" localSheetId="16">#REF!</definedName>
    <definedName name="PART" localSheetId="7"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PART">#REF!</definedName>
    <definedName name="pc" localSheetId="3">#REF!</definedName>
    <definedName name="pc" localSheetId="5">#REF!</definedName>
    <definedName name="pc" localSheetId="0">#REF!</definedName>
    <definedName name="pc" localSheetId="16">#REF!</definedName>
    <definedName name="pc" localSheetId="6">#REF!</definedName>
    <definedName name="pc" localSheetId="7">#REF!</definedName>
    <definedName name="pc">#REF!</definedName>
    <definedName name="PERIOD_END" localSheetId="3">#REF!</definedName>
    <definedName name="PERIOD_END" localSheetId="5">#REF!</definedName>
    <definedName name="PERIOD_END" localSheetId="0">#REF!</definedName>
    <definedName name="PERIOD_END" localSheetId="16">#REF!</definedName>
    <definedName name="PERIOD_END" localSheetId="6">#REF!</definedName>
    <definedName name="PERIOD_END" localSheetId="7">#REF!</definedName>
    <definedName name="PERIOD_END">#REF!</definedName>
    <definedName name="PF보증" localSheetId="6">#REF!</definedName>
    <definedName name="PF보증" localSheetId="7">#REF!</definedName>
    <definedName name="PF보증">#REF!</definedName>
    <definedName name="PF보증유무" localSheetId="6">#REF!</definedName>
    <definedName name="PF보증유무">#REF!</definedName>
    <definedName name="PK" localSheetId="6">#REF!</definedName>
    <definedName name="PK">#REF!</definedName>
    <definedName name="PL" localSheetId="6">#REF!</definedName>
    <definedName name="PL">#REF!</definedName>
    <definedName name="plNote" localSheetId="0">#N/A</definedName>
    <definedName name="plNote">#N/A</definedName>
    <definedName name="PL환산" localSheetId="0">#N/A</definedName>
    <definedName name="PL환산">#N/A</definedName>
    <definedName name="poa1RTRT" localSheetId="3">#REF!</definedName>
    <definedName name="poa1RTRT" localSheetId="0">#REF!</definedName>
    <definedName name="poa1RTRT" localSheetId="16">#REF!</definedName>
    <definedName name="poa1RTRT" localSheetId="6">#REF!</definedName>
    <definedName name="poa1RTRT">#REF!</definedName>
    <definedName name="poajsdpaojdpoasd" localSheetId="3" hidden="1">{#N/A,#N/A,FALSE,"주요여수신";#N/A,#N/A,FALSE,"수신금리";#N/A,#N/A,FALSE,"대출금리";#N/A,#N/A,FALSE,"신규대출";#N/A,#N/A,FALSE,"총액대출"}</definedName>
    <definedName name="poajsdpaojdpoasd" localSheetId="5" hidden="1">{#N/A,#N/A,FALSE,"주요여수신";#N/A,#N/A,FALSE,"수신금리";#N/A,#N/A,FALSE,"대출금리";#N/A,#N/A,FALSE,"신규대출";#N/A,#N/A,FALSE,"총액대출"}</definedName>
    <definedName name="poajsdpaojdpoasd" localSheetId="4" hidden="1">{#N/A,#N/A,FALSE,"주요여수신";#N/A,#N/A,FALSE,"수신금리";#N/A,#N/A,FALSE,"대출금리";#N/A,#N/A,FALSE,"신규대출";#N/A,#N/A,FALSE,"총액대출"}</definedName>
    <definedName name="poajsdpaojdpoasd" localSheetId="0" hidden="1">{#N/A,#N/A,FALSE,"주요여수신";#N/A,#N/A,FALSE,"수신금리";#N/A,#N/A,FALSE,"대출금리";#N/A,#N/A,FALSE,"신규대출";#N/A,#N/A,FALSE,"총액대출"}</definedName>
    <definedName name="poajsdpaojdpoasd" localSheetId="16" hidden="1">{#N/A,#N/A,FALSE,"주요여수신";#N/A,#N/A,FALSE,"수신금리";#N/A,#N/A,FALSE,"대출금리";#N/A,#N/A,FALSE,"신규대출";#N/A,#N/A,FALSE,"총액대출"}</definedName>
    <definedName name="poajsdpaojdpoasd" localSheetId="6" hidden="1">{#N/A,#N/A,FALSE,"주요여수신";#N/A,#N/A,FALSE,"수신금리";#N/A,#N/A,FALSE,"대출금리";#N/A,#N/A,FALSE,"신규대출";#N/A,#N/A,FALSE,"총액대출"}</definedName>
    <definedName name="poajsdpaojdpoasd" localSheetId="7" hidden="1">{#N/A,#N/A,FALSE,"주요여수신";#N/A,#N/A,FALSE,"수신금리";#N/A,#N/A,FALSE,"대출금리";#N/A,#N/A,FALSE,"신규대출";#N/A,#N/A,FALSE,"총액대출"}</definedName>
    <definedName name="poajsdpaojdpoasd" hidden="1">{#N/A,#N/A,FALSE,"주요여수신";#N/A,#N/A,FALSE,"수신금리";#N/A,#N/A,FALSE,"대출금리";#N/A,#N/A,FALSE,"신규대출";#N/A,#N/A,FALSE,"총액대출"}</definedName>
    <definedName name="pojqwpoeqjwd" localSheetId="3" hidden="1">{#N/A,#N/A,FALSE,"주요여수신";#N/A,#N/A,FALSE,"수신금리";#N/A,#N/A,FALSE,"대출금리";#N/A,#N/A,FALSE,"신규대출";#N/A,#N/A,FALSE,"총액대출"}</definedName>
    <definedName name="pojqwpoeqjwd" localSheetId="5" hidden="1">{#N/A,#N/A,FALSE,"주요여수신";#N/A,#N/A,FALSE,"수신금리";#N/A,#N/A,FALSE,"대출금리";#N/A,#N/A,FALSE,"신규대출";#N/A,#N/A,FALSE,"총액대출"}</definedName>
    <definedName name="pojqwpoeqjwd" localSheetId="4" hidden="1">{#N/A,#N/A,FALSE,"주요여수신";#N/A,#N/A,FALSE,"수신금리";#N/A,#N/A,FALSE,"대출금리";#N/A,#N/A,FALSE,"신규대출";#N/A,#N/A,FALSE,"총액대출"}</definedName>
    <definedName name="pojqwpoeqjwd" localSheetId="0" hidden="1">{#N/A,#N/A,FALSE,"주요여수신";#N/A,#N/A,FALSE,"수신금리";#N/A,#N/A,FALSE,"대출금리";#N/A,#N/A,FALSE,"신규대출";#N/A,#N/A,FALSE,"총액대출"}</definedName>
    <definedName name="pojqwpoeqjwd" localSheetId="16" hidden="1">{#N/A,#N/A,FALSE,"주요여수신";#N/A,#N/A,FALSE,"수신금리";#N/A,#N/A,FALSE,"대출금리";#N/A,#N/A,FALSE,"신규대출";#N/A,#N/A,FALSE,"총액대출"}</definedName>
    <definedName name="pojqwpoeqjwd" localSheetId="6" hidden="1">{#N/A,#N/A,FALSE,"주요여수신";#N/A,#N/A,FALSE,"수신금리";#N/A,#N/A,FALSE,"대출금리";#N/A,#N/A,FALSE,"신규대출";#N/A,#N/A,FALSE,"총액대출"}</definedName>
    <definedName name="pojqwpoeqjwd" localSheetId="7" hidden="1">{#N/A,#N/A,FALSE,"주요여수신";#N/A,#N/A,FALSE,"수신금리";#N/A,#N/A,FALSE,"대출금리";#N/A,#N/A,FALSE,"신규대출";#N/A,#N/A,FALSE,"총액대출"}</definedName>
    <definedName name="pojqwpoeqjwd" hidden="1">{#N/A,#N/A,FALSE,"주요여수신";#N/A,#N/A,FALSE,"수신금리";#N/A,#N/A,FALSE,"대출금리";#N/A,#N/A,FALSE,"신규대출";#N/A,#N/A,FALSE,"총액대출"}</definedName>
    <definedName name="Pool목록" localSheetId="3">_xlfn.ANCHORARRAY(#REF!)</definedName>
    <definedName name="Pool목록" localSheetId="0">_xlfn.ANCHORARRAY(#REF!)</definedName>
    <definedName name="Pool목록" localSheetId="16">_xlfn.ANCHORARRAY(#REF!)</definedName>
    <definedName name="Pool목록">_xlfn.ANCHORARRAY(#REF!)</definedName>
    <definedName name="post" localSheetId="3">#REF!</definedName>
    <definedName name="post" localSheetId="5">#REF!</definedName>
    <definedName name="post" localSheetId="0">#REF!</definedName>
    <definedName name="post" localSheetId="16">#REF!</definedName>
    <definedName name="post" localSheetId="6">#REF!</definedName>
    <definedName name="post" localSheetId="7">#REF!</definedName>
    <definedName name="post">#REF!</definedName>
    <definedName name="Post_Production" localSheetId="3">#REF!</definedName>
    <definedName name="Post_Production" localSheetId="16">#REF!</definedName>
    <definedName name="Post_Production" localSheetId="6">#REF!</definedName>
    <definedName name="Post_Production">#REF!</definedName>
    <definedName name="post31" localSheetId="0">#REF!</definedName>
    <definedName name="post31" localSheetId="6">#REF!</definedName>
    <definedName name="post31" localSheetId="7">#REF!</definedName>
    <definedName name="post31">#REF!</definedName>
    <definedName name="post4" localSheetId="6">#REF!</definedName>
    <definedName name="post4" localSheetId="7">#REF!</definedName>
    <definedName name="post4">#REF!</definedName>
    <definedName name="post5" localSheetId="6">#REF!</definedName>
    <definedName name="post5">#REF!</definedName>
    <definedName name="post6" localSheetId="6">#REF!</definedName>
    <definedName name="post6">#REF!</definedName>
    <definedName name="PP" localSheetId="8" hidden="1">{#N/A,#N/A,TRUE,"Y생산";#N/A,#N/A,TRUE,"Y판매";#N/A,#N/A,TRUE,"Y총물량";#N/A,#N/A,TRUE,"Y능력";#N/A,#N/A,TRUE,"YKD"}</definedName>
    <definedName name="PP" localSheetId="10" hidden="1">{#N/A,#N/A,TRUE,"Y생산";#N/A,#N/A,TRUE,"Y판매";#N/A,#N/A,TRUE,"Y총물량";#N/A,#N/A,TRUE,"Y능력";#N/A,#N/A,TRUE,"YKD"}</definedName>
    <definedName name="PP" localSheetId="11" hidden="1">{#N/A,#N/A,TRUE,"Y생산";#N/A,#N/A,TRUE,"Y판매";#N/A,#N/A,TRUE,"Y총물량";#N/A,#N/A,TRUE,"Y능력";#N/A,#N/A,TRUE,"YKD"}</definedName>
    <definedName name="PP" localSheetId="3" hidden="1">{#N/A,#N/A,TRUE,"Y생산";#N/A,#N/A,TRUE,"Y판매";#N/A,#N/A,TRUE,"Y총물량";#N/A,#N/A,TRUE,"Y능력";#N/A,#N/A,TRUE,"YKD"}</definedName>
    <definedName name="PP" localSheetId="5" hidden="1">{#N/A,#N/A,TRUE,"Y생산";#N/A,#N/A,TRUE,"Y판매";#N/A,#N/A,TRUE,"Y총물량";#N/A,#N/A,TRUE,"Y능력";#N/A,#N/A,TRUE,"YKD"}</definedName>
    <definedName name="PP" localSheetId="4" hidden="1">{#N/A,#N/A,TRUE,"Y생산";#N/A,#N/A,TRUE,"Y판매";#N/A,#N/A,TRUE,"Y총물량";#N/A,#N/A,TRUE,"Y능력";#N/A,#N/A,TRUE,"YKD"}</definedName>
    <definedName name="PP" localSheetId="0" hidden="1">{#N/A,#N/A,TRUE,"Y생산";#N/A,#N/A,TRUE,"Y판매";#N/A,#N/A,TRUE,"Y총물량";#N/A,#N/A,TRUE,"Y능력";#N/A,#N/A,TRUE,"YKD"}</definedName>
    <definedName name="PP" localSheetId="16" hidden="1">{#N/A,#N/A,TRUE,"Y생산";#N/A,#N/A,TRUE,"Y판매";#N/A,#N/A,TRUE,"Y총물량";#N/A,#N/A,TRUE,"Y능력";#N/A,#N/A,TRUE,"YKD"}</definedName>
    <definedName name="PP" localSheetId="6" hidden="1">{#N/A,#N/A,TRUE,"Y생산";#N/A,#N/A,TRUE,"Y판매";#N/A,#N/A,TRUE,"Y총물량";#N/A,#N/A,TRUE,"Y능력";#N/A,#N/A,TRUE,"YKD"}</definedName>
    <definedName name="PP" localSheetId="7" hidden="1">{#N/A,#N/A,TRUE,"Y생산";#N/A,#N/A,TRUE,"Y판매";#N/A,#N/A,TRUE,"Y총물량";#N/A,#N/A,TRUE,"Y능력";#N/A,#N/A,TRUE,"YKD"}</definedName>
    <definedName name="PP" hidden="1">{#N/A,#N/A,TRUE,"Y생산";#N/A,#N/A,TRUE,"Y판매";#N/A,#N/A,TRUE,"Y총물량";#N/A,#N/A,TRUE,"Y능력";#N/A,#N/A,TRUE,"YKD"}</definedName>
    <definedName name="PPK" localSheetId="8" hidden="1">{#N/A,#N/A,FALSE,"96 3월물량표";#N/A,#N/A,FALSE,"96 4월물량표";#N/A,#N/A,FALSE,"96 5월물량표"}</definedName>
    <definedName name="PPK" localSheetId="10" hidden="1">{#N/A,#N/A,FALSE,"96 3월물량표";#N/A,#N/A,FALSE,"96 4월물량표";#N/A,#N/A,FALSE,"96 5월물량표"}</definedName>
    <definedName name="PPK" localSheetId="11" hidden="1">{#N/A,#N/A,FALSE,"96 3월물량표";#N/A,#N/A,FALSE,"96 4월물량표";#N/A,#N/A,FALSE,"96 5월물량표"}</definedName>
    <definedName name="PPK" localSheetId="3" hidden="1">{#N/A,#N/A,FALSE,"96 3월물량표";#N/A,#N/A,FALSE,"96 4월물량표";#N/A,#N/A,FALSE,"96 5월물량표"}</definedName>
    <definedName name="PPK" localSheetId="5" hidden="1">{#N/A,#N/A,FALSE,"96 3월물량표";#N/A,#N/A,FALSE,"96 4월물량표";#N/A,#N/A,FALSE,"96 5월물량표"}</definedName>
    <definedName name="PPK" localSheetId="4" hidden="1">{#N/A,#N/A,FALSE,"96 3월물량표";#N/A,#N/A,FALSE,"96 4월물량표";#N/A,#N/A,FALSE,"96 5월물량표"}</definedName>
    <definedName name="PPK" localSheetId="0" hidden="1">{#N/A,#N/A,FALSE,"96 3월물량표";#N/A,#N/A,FALSE,"96 4월물량표";#N/A,#N/A,FALSE,"96 5월물량표"}</definedName>
    <definedName name="PPK" localSheetId="16" hidden="1">{#N/A,#N/A,FALSE,"96 3월물량표";#N/A,#N/A,FALSE,"96 4월물량표";#N/A,#N/A,FALSE,"96 5월물량표"}</definedName>
    <definedName name="PPK" localSheetId="6" hidden="1">{#N/A,#N/A,FALSE,"96 3월물량표";#N/A,#N/A,FALSE,"96 4월물량표";#N/A,#N/A,FALSE,"96 5월물량표"}</definedName>
    <definedName name="PPK" localSheetId="7" hidden="1">{#N/A,#N/A,FALSE,"96 3월물량표";#N/A,#N/A,FALSE,"96 4월물량표";#N/A,#N/A,FALSE,"96 5월물량표"}</definedName>
    <definedName name="PPK" hidden="1">{#N/A,#N/A,FALSE,"96 3월물량표";#N/A,#N/A,FALSE,"96 4월물량표";#N/A,#N/A,FALSE,"96 5월물량표"}</definedName>
    <definedName name="ppo" localSheetId="8" hidden="1">{#N/A,#N/A,FALSE,"단축1";#N/A,#N/A,FALSE,"단축2";#N/A,#N/A,FALSE,"단축3";#N/A,#N/A,FALSE,"장축";#N/A,#N/A,FALSE,"4WD"}</definedName>
    <definedName name="ppo" localSheetId="10" hidden="1">{#N/A,#N/A,FALSE,"단축1";#N/A,#N/A,FALSE,"단축2";#N/A,#N/A,FALSE,"단축3";#N/A,#N/A,FALSE,"장축";#N/A,#N/A,FALSE,"4WD"}</definedName>
    <definedName name="ppo" localSheetId="11" hidden="1">{#N/A,#N/A,FALSE,"단축1";#N/A,#N/A,FALSE,"단축2";#N/A,#N/A,FALSE,"단축3";#N/A,#N/A,FALSE,"장축";#N/A,#N/A,FALSE,"4WD"}</definedName>
    <definedName name="ppo" localSheetId="3" hidden="1">{#N/A,#N/A,FALSE,"단축1";#N/A,#N/A,FALSE,"단축2";#N/A,#N/A,FALSE,"단축3";#N/A,#N/A,FALSE,"장축";#N/A,#N/A,FALSE,"4WD"}</definedName>
    <definedName name="ppo" localSheetId="5" hidden="1">{#N/A,#N/A,FALSE,"단축1";#N/A,#N/A,FALSE,"단축2";#N/A,#N/A,FALSE,"단축3";#N/A,#N/A,FALSE,"장축";#N/A,#N/A,FALSE,"4WD"}</definedName>
    <definedName name="ppo" localSheetId="4" hidden="1">{#N/A,#N/A,FALSE,"단축1";#N/A,#N/A,FALSE,"단축2";#N/A,#N/A,FALSE,"단축3";#N/A,#N/A,FALSE,"장축";#N/A,#N/A,FALSE,"4WD"}</definedName>
    <definedName name="ppo" localSheetId="0" hidden="1">{#N/A,#N/A,FALSE,"단축1";#N/A,#N/A,FALSE,"단축2";#N/A,#N/A,FALSE,"단축3";#N/A,#N/A,FALSE,"장축";#N/A,#N/A,FALSE,"4WD"}</definedName>
    <definedName name="ppo" localSheetId="16" hidden="1">{#N/A,#N/A,FALSE,"단축1";#N/A,#N/A,FALSE,"단축2";#N/A,#N/A,FALSE,"단축3";#N/A,#N/A,FALSE,"장축";#N/A,#N/A,FALSE,"4WD"}</definedName>
    <definedName name="ppo" localSheetId="6" hidden="1">{#N/A,#N/A,FALSE,"단축1";#N/A,#N/A,FALSE,"단축2";#N/A,#N/A,FALSE,"단축3";#N/A,#N/A,FALSE,"장축";#N/A,#N/A,FALSE,"4WD"}</definedName>
    <definedName name="ppo" localSheetId="7" hidden="1">{#N/A,#N/A,FALSE,"단축1";#N/A,#N/A,FALSE,"단축2";#N/A,#N/A,FALSE,"단축3";#N/A,#N/A,FALSE,"장축";#N/A,#N/A,FALSE,"4WD"}</definedName>
    <definedName name="ppo" hidden="1">{#N/A,#N/A,FALSE,"단축1";#N/A,#N/A,FALSE,"단축2";#N/A,#N/A,FALSE,"단축3";#N/A,#N/A,FALSE,"장축";#N/A,#N/A,FALSE,"4WD"}</definedName>
    <definedName name="PPP" hidden="1">{#N/A,#N/A,TRUE,"사업개요";#N/A,#N/A,TRUE,"오피스텔매출액";#N/A,#N/A,TRUE,"문제점1";#N/A,#N/A,TRUE,"문제점2";#N/A,#N/A,TRUE,"당초청구사업성검토안 ";#N/A,#N/A,TRUE,"사업성분석(1)";#N/A,#N/A,TRUE,"사업성분석(2)";#N/A,#N/A,TRUE,"사업성분석(3)";#N/A,#N/A,TRUE,"사업성분석(4)";#N/A,#N/A,TRUE,"사업성분석(5)";#N/A,#N/A,TRUE,"제안조건"}</definedName>
    <definedName name="ppsdjadas" localSheetId="3" hidden="1">{#N/A,#N/A,FALSE,"Aging Summary";#N/A,#N/A,FALSE,"Ratio Analysis";#N/A,#N/A,FALSE,"Test 120 Day Accts";#N/A,#N/A,FALSE,"Tickmarks"}</definedName>
    <definedName name="ppsdjadas" localSheetId="5" hidden="1">{#N/A,#N/A,FALSE,"Aging Summary";#N/A,#N/A,FALSE,"Ratio Analysis";#N/A,#N/A,FALSE,"Test 120 Day Accts";#N/A,#N/A,FALSE,"Tickmarks"}</definedName>
    <definedName name="ppsdjadas" localSheetId="4" hidden="1">{#N/A,#N/A,FALSE,"Aging Summary";#N/A,#N/A,FALSE,"Ratio Analysis";#N/A,#N/A,FALSE,"Test 120 Day Accts";#N/A,#N/A,FALSE,"Tickmarks"}</definedName>
    <definedName name="ppsdjadas" localSheetId="0" hidden="1">{#N/A,#N/A,FALSE,"Aging Summary";#N/A,#N/A,FALSE,"Ratio Analysis";#N/A,#N/A,FALSE,"Test 120 Day Accts";#N/A,#N/A,FALSE,"Tickmarks"}</definedName>
    <definedName name="ppsdjadas" localSheetId="16" hidden="1">{#N/A,#N/A,FALSE,"Aging Summary";#N/A,#N/A,FALSE,"Ratio Analysis";#N/A,#N/A,FALSE,"Test 120 Day Accts";#N/A,#N/A,FALSE,"Tickmarks"}</definedName>
    <definedName name="ppsdjadas" localSheetId="6" hidden="1">{#N/A,#N/A,FALSE,"Aging Summary";#N/A,#N/A,FALSE,"Ratio Analysis";#N/A,#N/A,FALSE,"Test 120 Day Accts";#N/A,#N/A,FALSE,"Tickmarks"}</definedName>
    <definedName name="ppsdjadas" localSheetId="7" hidden="1">{#N/A,#N/A,FALSE,"Aging Summary";#N/A,#N/A,FALSE,"Ratio Analysis";#N/A,#N/A,FALSE,"Test 120 Day Accts";#N/A,#N/A,FALSE,"Tickmarks"}</definedName>
    <definedName name="ppsdjadas" hidden="1">{#N/A,#N/A,FALSE,"Aging Summary";#N/A,#N/A,FALSE,"Ratio Analysis";#N/A,#N/A,FALSE,"Test 120 Day Accts";#N/A,#N/A,FALSE,"Tickmarks"}</definedName>
    <definedName name="pqdjpjsadksald" localSheetId="3"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pqdjpjsadksald" localSheetId="5"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pqdjpjsadksald" localSheetId="4"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pqdjpjsadksald" localSheetId="0"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pqdjpjsadksald" localSheetId="16"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pqdjpjsadksald" localSheetId="6"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pqdjpjsadksald" localSheetId="7"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pqdjpjsadksald"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pqdqpwjdpoq" localSheetId="3" hidden="1">{#N/A,#N/A,FALSE,"주요여수신";#N/A,#N/A,FALSE,"수신금리";#N/A,#N/A,FALSE,"대출금리";#N/A,#N/A,FALSE,"신규대출";#N/A,#N/A,FALSE,"총액대출"}</definedName>
    <definedName name="pqdqpwjdpoq" localSheetId="5" hidden="1">{#N/A,#N/A,FALSE,"주요여수신";#N/A,#N/A,FALSE,"수신금리";#N/A,#N/A,FALSE,"대출금리";#N/A,#N/A,FALSE,"신규대출";#N/A,#N/A,FALSE,"총액대출"}</definedName>
    <definedName name="pqdqpwjdpoq" localSheetId="4" hidden="1">{#N/A,#N/A,FALSE,"주요여수신";#N/A,#N/A,FALSE,"수신금리";#N/A,#N/A,FALSE,"대출금리";#N/A,#N/A,FALSE,"신규대출";#N/A,#N/A,FALSE,"총액대출"}</definedName>
    <definedName name="pqdqpwjdpoq" localSheetId="0" hidden="1">{#N/A,#N/A,FALSE,"주요여수신";#N/A,#N/A,FALSE,"수신금리";#N/A,#N/A,FALSE,"대출금리";#N/A,#N/A,FALSE,"신규대출";#N/A,#N/A,FALSE,"총액대출"}</definedName>
    <definedName name="pqdqpwjdpoq" localSheetId="16" hidden="1">{#N/A,#N/A,FALSE,"주요여수신";#N/A,#N/A,FALSE,"수신금리";#N/A,#N/A,FALSE,"대출금리";#N/A,#N/A,FALSE,"신규대출";#N/A,#N/A,FALSE,"총액대출"}</definedName>
    <definedName name="pqdqpwjdpoq" localSheetId="6" hidden="1">{#N/A,#N/A,FALSE,"주요여수신";#N/A,#N/A,FALSE,"수신금리";#N/A,#N/A,FALSE,"대출금리";#N/A,#N/A,FALSE,"신규대출";#N/A,#N/A,FALSE,"총액대출"}</definedName>
    <definedName name="pqdqpwjdpoq" localSheetId="7" hidden="1">{#N/A,#N/A,FALSE,"주요여수신";#N/A,#N/A,FALSE,"수신금리";#N/A,#N/A,FALSE,"대출금리";#N/A,#N/A,FALSE,"신규대출";#N/A,#N/A,FALSE,"총액대출"}</definedName>
    <definedName name="pqdqpwjdpoq" hidden="1">{#N/A,#N/A,FALSE,"주요여수신";#N/A,#N/A,FALSE,"수신금리";#N/A,#N/A,FALSE,"대출금리";#N/A,#N/A,FALSE,"신규대출";#N/A,#N/A,FALSE,"총액대출"}</definedName>
    <definedName name="pqkwdkqd" localSheetId="3" hidden="1">#REF!</definedName>
    <definedName name="pqkwdkqd" localSheetId="0" hidden="1">#REF!</definedName>
    <definedName name="pqkwdkqd" localSheetId="16" hidden="1">#REF!</definedName>
    <definedName name="pqkwdkqd" hidden="1">#REF!</definedName>
    <definedName name="PRDump" localSheetId="3">#REF!</definedName>
    <definedName name="PRDump" localSheetId="5">#REF!</definedName>
    <definedName name="PRDump" localSheetId="0">#REF!</definedName>
    <definedName name="PRDump" localSheetId="16">#REF!</definedName>
    <definedName name="PRDump" localSheetId="6">#REF!</definedName>
    <definedName name="PRDump" localSheetId="7">#REF!</definedName>
    <definedName name="PRDump">#REF!</definedName>
    <definedName name="prevMonth" localSheetId="3">#REF!</definedName>
    <definedName name="prevMonth" localSheetId="5">#REF!</definedName>
    <definedName name="prevMonth" localSheetId="0">#REF!</definedName>
    <definedName name="prevMonth" localSheetId="16">#REF!</definedName>
    <definedName name="prevMonth" localSheetId="6">#REF!</definedName>
    <definedName name="prevMonth" localSheetId="7">#REF!</definedName>
    <definedName name="prevMonth">#REF!</definedName>
    <definedName name="prevMonthName" localSheetId="6">#REF!</definedName>
    <definedName name="prevMonthName" localSheetId="7">#REF!</definedName>
    <definedName name="prevMonthName">#REF!</definedName>
    <definedName name="PRICE" localSheetId="6">#REF!</definedName>
    <definedName name="PRICE" localSheetId="7">#REF!</definedName>
    <definedName name="PRICE">#REF!</definedName>
    <definedName name="_xlnm.Print_Area" localSheetId="8">'(Sheet A)차주일반정보'!$A$2:$U$132</definedName>
    <definedName name="_xlnm.Print_Area" localSheetId="10">'(Sheet C-1)담보명세'!$A$1:$CC$137</definedName>
    <definedName name="_xlnm.Print_Area" localSheetId="3">#REF!</definedName>
    <definedName name="_xlnm.Print_Area" localSheetId="5">#REF!</definedName>
    <definedName name="_xlnm.Print_Area" localSheetId="4">#N/A</definedName>
    <definedName name="_xlnm.Print_Area" localSheetId="0">#REF!</definedName>
    <definedName name="_xlnm.Print_Area" localSheetId="16">#REF!</definedName>
    <definedName name="_xlnm.Print_Area" localSheetId="6">#REF!</definedName>
    <definedName name="_xlnm.Print_Area" localSheetId="7">#N/A</definedName>
    <definedName name="_xlnm.Print_Area">#REF!</definedName>
    <definedName name="Print_Area_MI">#N/A</definedName>
    <definedName name="PRINT_AREA_MI1" localSheetId="3">#REF!</definedName>
    <definedName name="PRINT_AREA_MI1" localSheetId="5">#REF!</definedName>
    <definedName name="PRINT_AREA_MI1" localSheetId="0">#REF!</definedName>
    <definedName name="PRINT_AREA_MI1" localSheetId="16">#REF!</definedName>
    <definedName name="PRINT_AREA_MI1" localSheetId="6">#REF!</definedName>
    <definedName name="PRINT_AREA_MI1" localSheetId="7">#REF!</definedName>
    <definedName name="PRINT_AREA_MI1">#REF!</definedName>
    <definedName name="_xlnm.Print_Titles" localSheetId="3">#REF!</definedName>
    <definedName name="_xlnm.Print_Titles" localSheetId="5">#REF!</definedName>
    <definedName name="_xlnm.Print_Titles" localSheetId="4">#REF!</definedName>
    <definedName name="_xlnm.Print_Titles" localSheetId="0">#REF!</definedName>
    <definedName name="_xlnm.Print_Titles" localSheetId="16">#REF!</definedName>
    <definedName name="_xlnm.Print_Titles" localSheetId="6">#REF!</definedName>
    <definedName name="_xlnm.Print_Titles" localSheetId="7">#REF!</definedName>
    <definedName name="_xlnm.Print_Titles">#REF!</definedName>
    <definedName name="PRINT_TITLES_MI" localSheetId="3">#REF!</definedName>
    <definedName name="PRINT_TITLES_MI" localSheetId="5">#REF!</definedName>
    <definedName name="PRINT_TITLES_MI" localSheetId="0">#REF!</definedName>
    <definedName name="PRINT_TITLES_MI" localSheetId="16">#REF!</definedName>
    <definedName name="PRINT_TITLES_MI" localSheetId="6">#REF!</definedName>
    <definedName name="PRINT_TITLES_MI" localSheetId="7">#REF!</definedName>
    <definedName name="PRINT_TITLES_MI">#REF!</definedName>
    <definedName name="print1" localSheetId="6">#REF!</definedName>
    <definedName name="print1">#REF!</definedName>
    <definedName name="print2" localSheetId="6">#REF!</definedName>
    <definedName name="print2">#REF!</definedName>
    <definedName name="printall" localSheetId="6">#REF!</definedName>
    <definedName name="printall">#REF!</definedName>
    <definedName name="print모두" localSheetId="6">#REF!</definedName>
    <definedName name="print모두" localSheetId="7">#REF!</definedName>
    <definedName name="print모두">#REF!</definedName>
    <definedName name="Production" localSheetId="6">#REF!</definedName>
    <definedName name="Production">#REF!</definedName>
    <definedName name="Project_Name" localSheetId="6">#REF!</definedName>
    <definedName name="Project_Name" localSheetId="7">#REF!</definedName>
    <definedName name="Project_Name">#REF!</definedName>
    <definedName name="property_type" localSheetId="4">#REF!</definedName>
    <definedName name="property_type" localSheetId="6">#REF!</definedName>
    <definedName name="property_type" localSheetId="7">#REF!</definedName>
    <definedName name="property_type">#REF!</definedName>
    <definedName name="Propertytype" localSheetId="4">#REF!</definedName>
    <definedName name="Propertytype" localSheetId="6">#REF!</definedName>
    <definedName name="Propertytype" localSheetId="7">#REF!</definedName>
    <definedName name="Propertytype">#REF!</definedName>
    <definedName name="PROTO2" localSheetId="8" hidden="1">{#N/A,#N/A,FALSE,"단축1";#N/A,#N/A,FALSE,"단축2";#N/A,#N/A,FALSE,"단축3";#N/A,#N/A,FALSE,"장축";#N/A,#N/A,FALSE,"4WD"}</definedName>
    <definedName name="PROTO2" localSheetId="10" hidden="1">{#N/A,#N/A,FALSE,"단축1";#N/A,#N/A,FALSE,"단축2";#N/A,#N/A,FALSE,"단축3";#N/A,#N/A,FALSE,"장축";#N/A,#N/A,FALSE,"4WD"}</definedName>
    <definedName name="PROTO2" localSheetId="11" hidden="1">{#N/A,#N/A,FALSE,"단축1";#N/A,#N/A,FALSE,"단축2";#N/A,#N/A,FALSE,"단축3";#N/A,#N/A,FALSE,"장축";#N/A,#N/A,FALSE,"4WD"}</definedName>
    <definedName name="PROTO2" localSheetId="3" hidden="1">{#N/A,#N/A,FALSE,"단축1";#N/A,#N/A,FALSE,"단축2";#N/A,#N/A,FALSE,"단축3";#N/A,#N/A,FALSE,"장축";#N/A,#N/A,FALSE,"4WD"}</definedName>
    <definedName name="PROTO2" localSheetId="5" hidden="1">{#N/A,#N/A,FALSE,"단축1";#N/A,#N/A,FALSE,"단축2";#N/A,#N/A,FALSE,"단축3";#N/A,#N/A,FALSE,"장축";#N/A,#N/A,FALSE,"4WD"}</definedName>
    <definedName name="PROTO2" localSheetId="4" hidden="1">{#N/A,#N/A,FALSE,"단축1";#N/A,#N/A,FALSE,"단축2";#N/A,#N/A,FALSE,"단축3";#N/A,#N/A,FALSE,"장축";#N/A,#N/A,FALSE,"4WD"}</definedName>
    <definedName name="PROTO2" localSheetId="0" hidden="1">{#N/A,#N/A,FALSE,"단축1";#N/A,#N/A,FALSE,"단축2";#N/A,#N/A,FALSE,"단축3";#N/A,#N/A,FALSE,"장축";#N/A,#N/A,FALSE,"4WD"}</definedName>
    <definedName name="PROTO2" localSheetId="16" hidden="1">{#N/A,#N/A,FALSE,"단축1";#N/A,#N/A,FALSE,"단축2";#N/A,#N/A,FALSE,"단축3";#N/A,#N/A,FALSE,"장축";#N/A,#N/A,FALSE,"4WD"}</definedName>
    <definedName name="PROTO2" localSheetId="6" hidden="1">{#N/A,#N/A,FALSE,"단축1";#N/A,#N/A,FALSE,"단축2";#N/A,#N/A,FALSE,"단축3";#N/A,#N/A,FALSE,"장축";#N/A,#N/A,FALSE,"4WD"}</definedName>
    <definedName name="PROTO2" localSheetId="7" hidden="1">{#N/A,#N/A,FALSE,"단축1";#N/A,#N/A,FALSE,"단축2";#N/A,#N/A,FALSE,"단축3";#N/A,#N/A,FALSE,"장축";#N/A,#N/A,FALSE,"4WD"}</definedName>
    <definedName name="PROTO2" hidden="1">{#N/A,#N/A,FALSE,"단축1";#N/A,#N/A,FALSE,"단축2";#N/A,#N/A,FALSE,"단축3";#N/A,#N/A,FALSE,"장축";#N/A,#N/A,FALSE,"4WD"}</definedName>
    <definedName name="PROTO3" localSheetId="8" hidden="1">{#N/A,#N/A,FALSE,"단축1";#N/A,#N/A,FALSE,"단축2";#N/A,#N/A,FALSE,"단축3";#N/A,#N/A,FALSE,"장축";#N/A,#N/A,FALSE,"4WD"}</definedName>
    <definedName name="PROTO3" localSheetId="10" hidden="1">{#N/A,#N/A,FALSE,"단축1";#N/A,#N/A,FALSE,"단축2";#N/A,#N/A,FALSE,"단축3";#N/A,#N/A,FALSE,"장축";#N/A,#N/A,FALSE,"4WD"}</definedName>
    <definedName name="PROTO3" localSheetId="11" hidden="1">{#N/A,#N/A,FALSE,"단축1";#N/A,#N/A,FALSE,"단축2";#N/A,#N/A,FALSE,"단축3";#N/A,#N/A,FALSE,"장축";#N/A,#N/A,FALSE,"4WD"}</definedName>
    <definedName name="PROTO3" localSheetId="3" hidden="1">{#N/A,#N/A,FALSE,"단축1";#N/A,#N/A,FALSE,"단축2";#N/A,#N/A,FALSE,"단축3";#N/A,#N/A,FALSE,"장축";#N/A,#N/A,FALSE,"4WD"}</definedName>
    <definedName name="PROTO3" localSheetId="5" hidden="1">{#N/A,#N/A,FALSE,"단축1";#N/A,#N/A,FALSE,"단축2";#N/A,#N/A,FALSE,"단축3";#N/A,#N/A,FALSE,"장축";#N/A,#N/A,FALSE,"4WD"}</definedName>
    <definedName name="PROTO3" localSheetId="4" hidden="1">{#N/A,#N/A,FALSE,"단축1";#N/A,#N/A,FALSE,"단축2";#N/A,#N/A,FALSE,"단축3";#N/A,#N/A,FALSE,"장축";#N/A,#N/A,FALSE,"4WD"}</definedName>
    <definedName name="PROTO3" localSheetId="0" hidden="1">{#N/A,#N/A,FALSE,"단축1";#N/A,#N/A,FALSE,"단축2";#N/A,#N/A,FALSE,"단축3";#N/A,#N/A,FALSE,"장축";#N/A,#N/A,FALSE,"4WD"}</definedName>
    <definedName name="PROTO3" localSheetId="16" hidden="1">{#N/A,#N/A,FALSE,"단축1";#N/A,#N/A,FALSE,"단축2";#N/A,#N/A,FALSE,"단축3";#N/A,#N/A,FALSE,"장축";#N/A,#N/A,FALSE,"4WD"}</definedName>
    <definedName name="PROTO3" localSheetId="6" hidden="1">{#N/A,#N/A,FALSE,"단축1";#N/A,#N/A,FALSE,"단축2";#N/A,#N/A,FALSE,"단축3";#N/A,#N/A,FALSE,"장축";#N/A,#N/A,FALSE,"4WD"}</definedName>
    <definedName name="PROTO3" localSheetId="7" hidden="1">{#N/A,#N/A,FALSE,"단축1";#N/A,#N/A,FALSE,"단축2";#N/A,#N/A,FALSE,"단축3";#N/A,#N/A,FALSE,"장축";#N/A,#N/A,FALSE,"4WD"}</definedName>
    <definedName name="PROTO3" hidden="1">{#N/A,#N/A,FALSE,"단축1";#N/A,#N/A,FALSE,"단축2";#N/A,#N/A,FALSE,"단축3";#N/A,#N/A,FALSE,"장축";#N/A,#N/A,FALSE,"4WD"}</definedName>
    <definedName name="PRT6AL5AR40" localSheetId="3">#REF!</definedName>
    <definedName name="PRT6AL5AR40" localSheetId="5">#REF!</definedName>
    <definedName name="PRT6AL5AR40" localSheetId="0">#REF!</definedName>
    <definedName name="PRT6AL5AR40" localSheetId="16">#REF!</definedName>
    <definedName name="PRT6AL5AR40" localSheetId="7">#REF!</definedName>
    <definedName name="PRT6AL5AR40">#REF!</definedName>
    <definedName name="PRT6AU5BA41" localSheetId="3">#REF!</definedName>
    <definedName name="PRT6AU5BA41" localSheetId="5">#REF!</definedName>
    <definedName name="PRT6AU5BA41" localSheetId="0">#REF!</definedName>
    <definedName name="PRT6AU5BA41" localSheetId="16">#REF!</definedName>
    <definedName name="PRT6AU5BA41" localSheetId="6">#REF!</definedName>
    <definedName name="PRT6AU5BA41" localSheetId="7">#REF!</definedName>
    <definedName name="PRT6AU5BA41">#REF!</definedName>
    <definedName name="PRT6B5H25" localSheetId="3">#REF!</definedName>
    <definedName name="PRT6B5H25" localSheetId="5">#REF!</definedName>
    <definedName name="PRT6B5H25" localSheetId="0">#REF!</definedName>
    <definedName name="PRT6B5H25" localSheetId="16">#REF!</definedName>
    <definedName name="PRT6B5H25" localSheetId="6">#REF!</definedName>
    <definedName name="PRT6B5H25" localSheetId="7">#REF!</definedName>
    <definedName name="PRT6B5H25">#REF!</definedName>
    <definedName name="PRT6BD5BK32" localSheetId="6">#REF!</definedName>
    <definedName name="PRT6BD5BK32" localSheetId="7">#REF!</definedName>
    <definedName name="PRT6BD5BK32">#REF!</definedName>
    <definedName name="prt6bn252bt288" localSheetId="6">#REF!</definedName>
    <definedName name="prt6bn252bt288" localSheetId="7">#REF!</definedName>
    <definedName name="prt6bn252bt288">#REF!</definedName>
    <definedName name="prt6bn46bt82" localSheetId="6">#REF!</definedName>
    <definedName name="prt6bn46bt82" localSheetId="7">#REF!</definedName>
    <definedName name="prt6bn46bt82">#REF!</definedName>
    <definedName name="PRT6BN5BT41" localSheetId="6">#REF!</definedName>
    <definedName name="PRT6BN5BT41" localSheetId="7">#REF!</definedName>
    <definedName name="PRT6BN5BT41">#REF!</definedName>
    <definedName name="prt6bv7cc30" localSheetId="6">#REF!</definedName>
    <definedName name="prt6bv7cc30" localSheetId="7">#REF!</definedName>
    <definedName name="prt6bv7cc30">#REF!</definedName>
    <definedName name="prt6cf5cl37" localSheetId="6">#REF!</definedName>
    <definedName name="prt6cf5cl37" localSheetId="7">#REF!</definedName>
    <definedName name="prt6cf5cl37">#REF!</definedName>
    <definedName name="prt6co5cs41" localSheetId="6">#REF!</definedName>
    <definedName name="prt6co5cs41" localSheetId="7">#REF!</definedName>
    <definedName name="prt6co5cs41">#REF!</definedName>
    <definedName name="prt6cv5dg33" localSheetId="6">#REF!</definedName>
    <definedName name="prt6cv5dg33" localSheetId="7">#REF!</definedName>
    <definedName name="prt6cv5dg33">#REF!</definedName>
    <definedName name="PRT6K31U52" localSheetId="6">#REF!</definedName>
    <definedName name="PRT6K31U52" localSheetId="7">#REF!</definedName>
    <definedName name="PRT6K31U52">#REF!</definedName>
    <definedName name="PRT6K4U25" localSheetId="6">#REF!</definedName>
    <definedName name="PRT6K4U25" localSheetId="7">#REF!</definedName>
    <definedName name="PRT6K4U25">#REF!</definedName>
    <definedName name="PRT6K57W79" localSheetId="6">#REF!</definedName>
    <definedName name="PRT6K57W79" localSheetId="7">#REF!</definedName>
    <definedName name="PRT6K57W79">#REF!</definedName>
    <definedName name="PRT6K85U107" localSheetId="6">#REF!</definedName>
    <definedName name="PRT6K85U107" localSheetId="7">#REF!</definedName>
    <definedName name="PRT6K85U107">#REF!</definedName>
    <definedName name="PRT6X4AI25" localSheetId="6">#REF!</definedName>
    <definedName name="PRT6X4AI25" localSheetId="7">#REF!</definedName>
    <definedName name="PRT6X4AI25">#REF!</definedName>
    <definedName name="pskdaksd" localSheetId="6" hidden="1">#REF!</definedName>
    <definedName name="pskdaksd" hidden="1">#REF!</definedName>
    <definedName name="PT다추가" localSheetId="8" hidden="1">{#N/A,#N/A,TRUE,"Y생산";#N/A,#N/A,TRUE,"Y판매";#N/A,#N/A,TRUE,"Y총물량";#N/A,#N/A,TRUE,"Y능력";#N/A,#N/A,TRUE,"YKD"}</definedName>
    <definedName name="PT다추가" localSheetId="10" hidden="1">{#N/A,#N/A,TRUE,"Y생산";#N/A,#N/A,TRUE,"Y판매";#N/A,#N/A,TRUE,"Y총물량";#N/A,#N/A,TRUE,"Y능력";#N/A,#N/A,TRUE,"YKD"}</definedName>
    <definedName name="PT다추가" localSheetId="11" hidden="1">{#N/A,#N/A,TRUE,"Y생산";#N/A,#N/A,TRUE,"Y판매";#N/A,#N/A,TRUE,"Y총물량";#N/A,#N/A,TRUE,"Y능력";#N/A,#N/A,TRUE,"YKD"}</definedName>
    <definedName name="PT다추가" localSheetId="3" hidden="1">{#N/A,#N/A,TRUE,"Y생산";#N/A,#N/A,TRUE,"Y판매";#N/A,#N/A,TRUE,"Y총물량";#N/A,#N/A,TRUE,"Y능력";#N/A,#N/A,TRUE,"YKD"}</definedName>
    <definedName name="PT다추가" localSheetId="5" hidden="1">{#N/A,#N/A,TRUE,"Y생산";#N/A,#N/A,TRUE,"Y판매";#N/A,#N/A,TRUE,"Y총물량";#N/A,#N/A,TRUE,"Y능력";#N/A,#N/A,TRUE,"YKD"}</definedName>
    <definedName name="PT다추가" localSheetId="4" hidden="1">{#N/A,#N/A,TRUE,"Y생산";#N/A,#N/A,TRUE,"Y판매";#N/A,#N/A,TRUE,"Y총물량";#N/A,#N/A,TRUE,"Y능력";#N/A,#N/A,TRUE,"YKD"}</definedName>
    <definedName name="PT다추가" localSheetId="0" hidden="1">{#N/A,#N/A,TRUE,"Y생산";#N/A,#N/A,TRUE,"Y판매";#N/A,#N/A,TRUE,"Y총물량";#N/A,#N/A,TRUE,"Y능력";#N/A,#N/A,TRUE,"YKD"}</definedName>
    <definedName name="PT다추가" localSheetId="16" hidden="1">{#N/A,#N/A,TRUE,"Y생산";#N/A,#N/A,TRUE,"Y판매";#N/A,#N/A,TRUE,"Y총물량";#N/A,#N/A,TRUE,"Y능력";#N/A,#N/A,TRUE,"YKD"}</definedName>
    <definedName name="PT다추가" localSheetId="6" hidden="1">{#N/A,#N/A,TRUE,"Y생산";#N/A,#N/A,TRUE,"Y판매";#N/A,#N/A,TRUE,"Y총물량";#N/A,#N/A,TRUE,"Y능력";#N/A,#N/A,TRUE,"YKD"}</definedName>
    <definedName name="PT다추가" localSheetId="7" hidden="1">{#N/A,#N/A,TRUE,"Y생산";#N/A,#N/A,TRUE,"Y판매";#N/A,#N/A,TRUE,"Y총물량";#N/A,#N/A,TRUE,"Y능력";#N/A,#N/A,TRUE,"YKD"}</definedName>
    <definedName name="PT다추가" hidden="1">{#N/A,#N/A,TRUE,"Y생산";#N/A,#N/A,TRUE,"Y판매";#N/A,#N/A,TRUE,"Y총물량";#N/A,#N/A,TRUE,"Y능력";#N/A,#N/A,TRUE,"YKD"}</definedName>
    <definedName name="Put" localSheetId="3">#REF!</definedName>
    <definedName name="Put" localSheetId="5">#REF!</definedName>
    <definedName name="Put" localSheetId="0">#REF!</definedName>
    <definedName name="Put" localSheetId="16">#REF!</definedName>
    <definedName name="Put" localSheetId="7">#REF!</definedName>
    <definedName name="Put">#REF!</definedName>
    <definedName name="PY_Cash_Div_Dec" localSheetId="3">#REF!</definedName>
    <definedName name="PY_Cash_Div_Dec" localSheetId="5">#REF!</definedName>
    <definedName name="PY_Cash_Div_Dec" localSheetId="0">#REF!</definedName>
    <definedName name="PY_Cash_Div_Dec" localSheetId="16">#REF!</definedName>
    <definedName name="PY_Cash_Div_Dec" localSheetId="6">#REF!</definedName>
    <definedName name="PY_Cash_Div_Dec" localSheetId="7">#REF!</definedName>
    <definedName name="PY_Cash_Div_Dec">#REF!</definedName>
    <definedName name="PY_Depreciation" localSheetId="3">#REF!</definedName>
    <definedName name="PY_Depreciation" localSheetId="5">#REF!</definedName>
    <definedName name="PY_Depreciation" localSheetId="0">#REF!</definedName>
    <definedName name="PY_Depreciation" localSheetId="16">#REF!</definedName>
    <definedName name="PY_Depreciation" localSheetId="6">#REF!</definedName>
    <definedName name="PY_Depreciation" localSheetId="7">#REF!</definedName>
    <definedName name="PY_Depreciation">#REF!</definedName>
    <definedName name="PY_Market_Value_of_Equity" localSheetId="6">#REF!</definedName>
    <definedName name="PY_Market_Value_of_Equity" localSheetId="7">#REF!</definedName>
    <definedName name="PY_Market_Value_of_Equity">#REF!</definedName>
    <definedName name="PY_Operating_Inc" localSheetId="6">#REF!</definedName>
    <definedName name="PY_Operating_Inc" localSheetId="7">#REF!</definedName>
    <definedName name="PY_Operating_Inc">#REF!</definedName>
    <definedName name="PY_Other_Curr_Assets" localSheetId="6">#REF!</definedName>
    <definedName name="PY_Other_Curr_Assets" localSheetId="7">#REF!</definedName>
    <definedName name="PY_Other_Curr_Assets">#REF!</definedName>
    <definedName name="PY_Other_Exp" localSheetId="6">#REF!</definedName>
    <definedName name="PY_Other_Exp" localSheetId="7">#REF!</definedName>
    <definedName name="PY_Other_Exp">#REF!</definedName>
    <definedName name="PY_Other_LT_Assets" localSheetId="6">#REF!</definedName>
    <definedName name="PY_Other_LT_Assets" localSheetId="7">#REF!</definedName>
    <definedName name="PY_Other_LT_Assets">#REF!</definedName>
    <definedName name="PY_Other_LT_Liabilities" localSheetId="6">#REF!</definedName>
    <definedName name="PY_Other_LT_Liabilities" localSheetId="7">#REF!</definedName>
    <definedName name="PY_Other_LT_Liabilities">#REF!</definedName>
    <definedName name="PY_Selling" localSheetId="6">#REF!</definedName>
    <definedName name="PY_Selling" localSheetId="7">#REF!</definedName>
    <definedName name="PY_Selling">#REF!</definedName>
    <definedName name="PY_Tangible_Net_Worth" localSheetId="6">#REF!</definedName>
    <definedName name="PY_Tangible_Net_Worth" localSheetId="7">#REF!</definedName>
    <definedName name="PY_Tangible_Net_Worth">#REF!</definedName>
    <definedName name="PY_Weighted_Average" localSheetId="6">#REF!</definedName>
    <definedName name="PY_Weighted_Average" localSheetId="7">#REF!</definedName>
    <definedName name="PY_Weighted_Average">#REF!</definedName>
    <definedName name="PY_Working_Capital" localSheetId="6">#REF!</definedName>
    <definedName name="PY_Working_Capital" localSheetId="7">#REF!</definedName>
    <definedName name="PY_Working_Capital">#REF!</definedName>
    <definedName name="PY2_Cash_Div_Dec" localSheetId="6">#REF!</definedName>
    <definedName name="PY2_Cash_Div_Dec" localSheetId="7">#REF!</definedName>
    <definedName name="PY2_Cash_Div_Dec">#REF!</definedName>
    <definedName name="PY2_Depreciation" localSheetId="6">#REF!</definedName>
    <definedName name="PY2_Depreciation" localSheetId="7">#REF!</definedName>
    <definedName name="PY2_Depreciation">#REF!</definedName>
    <definedName name="PY2_Operating_Inc" localSheetId="6">#REF!</definedName>
    <definedName name="PY2_Operating_Inc" localSheetId="7">#REF!</definedName>
    <definedName name="PY2_Operating_Inc">#REF!</definedName>
    <definedName name="PY2_Other_Curr_Assets" localSheetId="6">#REF!</definedName>
    <definedName name="PY2_Other_Curr_Assets" localSheetId="7">#REF!</definedName>
    <definedName name="PY2_Other_Curr_Assets">#REF!</definedName>
    <definedName name="PY2_Other_Exp." localSheetId="6">#REF!</definedName>
    <definedName name="PY2_Other_Exp." localSheetId="7">#REF!</definedName>
    <definedName name="PY2_Other_Exp.">#REF!</definedName>
    <definedName name="PY2_Other_LT_Assets" localSheetId="6">#REF!</definedName>
    <definedName name="PY2_Other_LT_Assets" localSheetId="7">#REF!</definedName>
    <definedName name="PY2_Other_LT_Assets">#REF!</definedName>
    <definedName name="PY2_Other_LT_Liabilities" localSheetId="6">#REF!</definedName>
    <definedName name="PY2_Other_LT_Liabilities" localSheetId="7">#REF!</definedName>
    <definedName name="PY2_Other_LT_Liabilities">#REF!</definedName>
    <definedName name="PY2_Selling" localSheetId="6">#REF!</definedName>
    <definedName name="PY2_Selling" localSheetId="7">#REF!</definedName>
    <definedName name="PY2_Selling">#REF!</definedName>
    <definedName name="PY2_Tangible_Net_Worth" localSheetId="6">#REF!</definedName>
    <definedName name="PY2_Tangible_Net_Worth" localSheetId="7">#REF!</definedName>
    <definedName name="PY2_Tangible_Net_Worth">#REF!</definedName>
    <definedName name="PY2_Weighted_Average" localSheetId="6">#REF!</definedName>
    <definedName name="PY2_Weighted_Average" localSheetId="7">#REF!</definedName>
    <definedName name="PY2_Weighted_Average">#REF!</definedName>
    <definedName name="PY2_Working_Capital" localSheetId="6">#REF!</definedName>
    <definedName name="PY2_Working_Capital" localSheetId="7">#REF!</definedName>
    <definedName name="PY2_Working_Capital">#REF!</definedName>
    <definedName name="q" localSheetId="6">#REF!</definedName>
    <definedName name="q" localSheetId="7">#REF!</definedName>
    <definedName name="q">#REF!</definedName>
    <definedName name="qd"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QEQ" localSheetId="8" hidden="1">{#N/A,#N/A,FALSE,"기술료 비교"}</definedName>
    <definedName name="QEQ" localSheetId="10" hidden="1">{#N/A,#N/A,FALSE,"기술료 비교"}</definedName>
    <definedName name="QEQ" localSheetId="11" hidden="1">{#N/A,#N/A,FALSE,"기술료 비교"}</definedName>
    <definedName name="QEQ" localSheetId="3" hidden="1">{#N/A,#N/A,FALSE,"기술료 비교"}</definedName>
    <definedName name="QEQ" localSheetId="5" hidden="1">{#N/A,#N/A,FALSE,"기술료 비교"}</definedName>
    <definedName name="QEQ" localSheetId="4" hidden="1">{#N/A,#N/A,FALSE,"기술료 비교"}</definedName>
    <definedName name="QEQ" localSheetId="0" hidden="1">{#N/A,#N/A,FALSE,"기술료 비교"}</definedName>
    <definedName name="QEQ" localSheetId="16" hidden="1">{#N/A,#N/A,FALSE,"기술료 비교"}</definedName>
    <definedName name="QEQ" localSheetId="6" hidden="1">{#N/A,#N/A,FALSE,"기술료 비교"}</definedName>
    <definedName name="QEQ" localSheetId="7" hidden="1">{#N/A,#N/A,FALSE,"기술료 비교"}</definedName>
    <definedName name="QEQ" hidden="1">{#N/A,#N/A,FALSE,"기술료 비교"}</definedName>
    <definedName name="qiwjdjsakdas" localSheetId="3" hidden="1">{#N/A,#N/A,FALSE,"Sheet1";#N/A,#N/A,FALSE,"기평9607"}</definedName>
    <definedName name="qiwjdjsakdas" localSheetId="5" hidden="1">{#N/A,#N/A,FALSE,"Sheet1";#N/A,#N/A,FALSE,"기평9607"}</definedName>
    <definedName name="qiwjdjsakdas" localSheetId="4" hidden="1">{#N/A,#N/A,FALSE,"Sheet1";#N/A,#N/A,FALSE,"기평9607"}</definedName>
    <definedName name="qiwjdjsakdas" localSheetId="0" hidden="1">{#N/A,#N/A,FALSE,"Sheet1";#N/A,#N/A,FALSE,"기평9607"}</definedName>
    <definedName name="qiwjdjsakdas" localSheetId="16" hidden="1">{#N/A,#N/A,FALSE,"Sheet1";#N/A,#N/A,FALSE,"기평9607"}</definedName>
    <definedName name="qiwjdjsakdas" localSheetId="6" hidden="1">{#N/A,#N/A,FALSE,"Sheet1";#N/A,#N/A,FALSE,"기평9607"}</definedName>
    <definedName name="qiwjdjsakdas" localSheetId="7" hidden="1">{#N/A,#N/A,FALSE,"Sheet1";#N/A,#N/A,FALSE,"기평9607"}</definedName>
    <definedName name="qiwjdjsakdas" hidden="1">{#N/A,#N/A,FALSE,"Sheet1";#N/A,#N/A,FALSE,"기평9607"}</definedName>
    <definedName name="QL" hidden="1">{#N/A,#N/A,TRUE,"사업자등록증 (2)"}</definedName>
    <definedName name="qlty" localSheetId="8" hidden="1">{#N/A,#N/A,TRUE,"Y생산";#N/A,#N/A,TRUE,"Y판매";#N/A,#N/A,TRUE,"Y총물량";#N/A,#N/A,TRUE,"Y능력";#N/A,#N/A,TRUE,"YKD"}</definedName>
    <definedName name="qlty" localSheetId="10" hidden="1">{#N/A,#N/A,TRUE,"Y생산";#N/A,#N/A,TRUE,"Y판매";#N/A,#N/A,TRUE,"Y총물량";#N/A,#N/A,TRUE,"Y능력";#N/A,#N/A,TRUE,"YKD"}</definedName>
    <definedName name="qlty" localSheetId="11" hidden="1">{#N/A,#N/A,TRUE,"Y생산";#N/A,#N/A,TRUE,"Y판매";#N/A,#N/A,TRUE,"Y총물량";#N/A,#N/A,TRUE,"Y능력";#N/A,#N/A,TRUE,"YKD"}</definedName>
    <definedName name="qlty" localSheetId="3" hidden="1">{#N/A,#N/A,TRUE,"Y생산";#N/A,#N/A,TRUE,"Y판매";#N/A,#N/A,TRUE,"Y총물량";#N/A,#N/A,TRUE,"Y능력";#N/A,#N/A,TRUE,"YKD"}</definedName>
    <definedName name="qlty" localSheetId="5" hidden="1">{#N/A,#N/A,TRUE,"Y생산";#N/A,#N/A,TRUE,"Y판매";#N/A,#N/A,TRUE,"Y총물량";#N/A,#N/A,TRUE,"Y능력";#N/A,#N/A,TRUE,"YKD"}</definedName>
    <definedName name="qlty" localSheetId="4" hidden="1">{#N/A,#N/A,TRUE,"Y생산";#N/A,#N/A,TRUE,"Y판매";#N/A,#N/A,TRUE,"Y총물량";#N/A,#N/A,TRUE,"Y능력";#N/A,#N/A,TRUE,"YKD"}</definedName>
    <definedName name="qlty" localSheetId="0" hidden="1">{#N/A,#N/A,TRUE,"Y생산";#N/A,#N/A,TRUE,"Y판매";#N/A,#N/A,TRUE,"Y총물량";#N/A,#N/A,TRUE,"Y능력";#N/A,#N/A,TRUE,"YKD"}</definedName>
    <definedName name="qlty" localSheetId="16" hidden="1">{#N/A,#N/A,TRUE,"Y생산";#N/A,#N/A,TRUE,"Y판매";#N/A,#N/A,TRUE,"Y총물량";#N/A,#N/A,TRUE,"Y능력";#N/A,#N/A,TRUE,"YKD"}</definedName>
    <definedName name="qlty" localSheetId="6" hidden="1">{#N/A,#N/A,TRUE,"Y생산";#N/A,#N/A,TRUE,"Y판매";#N/A,#N/A,TRUE,"Y총물량";#N/A,#N/A,TRUE,"Y능력";#N/A,#N/A,TRUE,"YKD"}</definedName>
    <definedName name="qlty" localSheetId="7" hidden="1">{#N/A,#N/A,TRUE,"Y생산";#N/A,#N/A,TRUE,"Y판매";#N/A,#N/A,TRUE,"Y총물량";#N/A,#N/A,TRUE,"Y능력";#N/A,#N/A,TRUE,"YKD"}</definedName>
    <definedName name="qlty" hidden="1">{#N/A,#N/A,TRUE,"Y생산";#N/A,#N/A,TRUE,"Y판매";#N/A,#N/A,TRUE,"Y총물량";#N/A,#N/A,TRUE,"Y능력";#N/A,#N/A,TRUE,"YKD"}</definedName>
    <definedName name="qnmcn"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qpowkdanp" localSheetId="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qpowkdanp" localSheetId="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qpowkdanp" localSheetId="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qpowkdanp" localSheetId="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qpowkdanp" localSheetId="16"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qpowkdanp" localSheetId="6"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qpowkdanp"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qpowkdanp"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qq" localSheetId="3">#REF!</definedName>
    <definedName name="qq" localSheetId="0">#REF!</definedName>
    <definedName name="qq" localSheetId="16">#REF!</definedName>
    <definedName name="qq">#REF!</definedName>
    <definedName name="QQQAAASSS" localSheetId="8" hidden="1">{#N/A,#N/A,TRUE,"Y생산";#N/A,#N/A,TRUE,"Y판매";#N/A,#N/A,TRUE,"Y총물량";#N/A,#N/A,TRUE,"Y능력";#N/A,#N/A,TRUE,"YKD"}</definedName>
    <definedName name="QQQAAASSS" localSheetId="10" hidden="1">{#N/A,#N/A,TRUE,"Y생산";#N/A,#N/A,TRUE,"Y판매";#N/A,#N/A,TRUE,"Y총물량";#N/A,#N/A,TRUE,"Y능력";#N/A,#N/A,TRUE,"YKD"}</definedName>
    <definedName name="QQQAAASSS" localSheetId="11" hidden="1">{#N/A,#N/A,TRUE,"Y생산";#N/A,#N/A,TRUE,"Y판매";#N/A,#N/A,TRUE,"Y총물량";#N/A,#N/A,TRUE,"Y능력";#N/A,#N/A,TRUE,"YKD"}</definedName>
    <definedName name="QQQAAASSS" localSheetId="3" hidden="1">{#N/A,#N/A,TRUE,"Y생산";#N/A,#N/A,TRUE,"Y판매";#N/A,#N/A,TRUE,"Y총물량";#N/A,#N/A,TRUE,"Y능력";#N/A,#N/A,TRUE,"YKD"}</definedName>
    <definedName name="QQQAAASSS" localSheetId="5" hidden="1">{#N/A,#N/A,TRUE,"Y생산";#N/A,#N/A,TRUE,"Y판매";#N/A,#N/A,TRUE,"Y총물량";#N/A,#N/A,TRUE,"Y능력";#N/A,#N/A,TRUE,"YKD"}</definedName>
    <definedName name="QQQAAASSS" localSheetId="4" hidden="1">{#N/A,#N/A,TRUE,"Y생산";#N/A,#N/A,TRUE,"Y판매";#N/A,#N/A,TRUE,"Y총물량";#N/A,#N/A,TRUE,"Y능력";#N/A,#N/A,TRUE,"YKD"}</definedName>
    <definedName name="QQQAAASSS" localSheetId="0" hidden="1">{#N/A,#N/A,TRUE,"Y생산";#N/A,#N/A,TRUE,"Y판매";#N/A,#N/A,TRUE,"Y총물량";#N/A,#N/A,TRUE,"Y능력";#N/A,#N/A,TRUE,"YKD"}</definedName>
    <definedName name="QQQAAASSS" localSheetId="16" hidden="1">{#N/A,#N/A,TRUE,"Y생산";#N/A,#N/A,TRUE,"Y판매";#N/A,#N/A,TRUE,"Y총물량";#N/A,#N/A,TRUE,"Y능력";#N/A,#N/A,TRUE,"YKD"}</definedName>
    <definedName name="QQQAAASSS" localSheetId="6" hidden="1">{#N/A,#N/A,TRUE,"Y생산";#N/A,#N/A,TRUE,"Y판매";#N/A,#N/A,TRUE,"Y총물량";#N/A,#N/A,TRUE,"Y능력";#N/A,#N/A,TRUE,"YKD"}</definedName>
    <definedName name="QQQAAASSS" localSheetId="7" hidden="1">{#N/A,#N/A,TRUE,"Y생산";#N/A,#N/A,TRUE,"Y판매";#N/A,#N/A,TRUE,"Y총물량";#N/A,#N/A,TRUE,"Y능력";#N/A,#N/A,TRUE,"YKD"}</definedName>
    <definedName name="QQQAAASSS" hidden="1">{#N/A,#N/A,TRUE,"Y생산";#N/A,#N/A,TRUE,"Y판매";#N/A,#N/A,TRUE,"Y총물량";#N/A,#N/A,TRUE,"Y능력";#N/A,#N/A,TRUE,"YKD"}</definedName>
    <definedName name="QQQQ" localSheetId="8" hidden="1">{#N/A,#N/A,FALSE,"96 3월물량표";#N/A,#N/A,FALSE,"96 4월물량표";#N/A,#N/A,FALSE,"96 5월물량표"}</definedName>
    <definedName name="QQQQ" localSheetId="10" hidden="1">{#N/A,#N/A,FALSE,"96 3월물량표";#N/A,#N/A,FALSE,"96 4월물량표";#N/A,#N/A,FALSE,"96 5월물량표"}</definedName>
    <definedName name="QQQQ" localSheetId="11" hidden="1">{#N/A,#N/A,FALSE,"96 3월물량표";#N/A,#N/A,FALSE,"96 4월물량표";#N/A,#N/A,FALSE,"96 5월물량표"}</definedName>
    <definedName name="QQQQ" localSheetId="3" hidden="1">{#N/A,#N/A,FALSE,"96 3월물량표";#N/A,#N/A,FALSE,"96 4월물량표";#N/A,#N/A,FALSE,"96 5월물량표"}</definedName>
    <definedName name="QQQQ" localSheetId="5" hidden="1">{#N/A,#N/A,FALSE,"96 3월물량표";#N/A,#N/A,FALSE,"96 4월물량표";#N/A,#N/A,FALSE,"96 5월물량표"}</definedName>
    <definedName name="QQQQ" localSheetId="4" hidden="1">{#N/A,#N/A,FALSE,"96 3월물량표";#N/A,#N/A,FALSE,"96 4월물량표";#N/A,#N/A,FALSE,"96 5월물량표"}</definedName>
    <definedName name="QQQQ" localSheetId="0" hidden="1">{#N/A,#N/A,FALSE,"96 3월물량표";#N/A,#N/A,FALSE,"96 4월물량표";#N/A,#N/A,FALSE,"96 5월물량표"}</definedName>
    <definedName name="QQQQ" localSheetId="16" hidden="1">{#N/A,#N/A,FALSE,"96 3월물량표";#N/A,#N/A,FALSE,"96 4월물량표";#N/A,#N/A,FALSE,"96 5월물량표"}</definedName>
    <definedName name="QQQQ" localSheetId="6" hidden="1">{#N/A,#N/A,FALSE,"96 3월물량표";#N/A,#N/A,FALSE,"96 4월물량표";#N/A,#N/A,FALSE,"96 5월물량표"}</definedName>
    <definedName name="QQQQ" localSheetId="7" hidden="1">{#N/A,#N/A,FALSE,"96 3월물량표";#N/A,#N/A,FALSE,"96 4월물량표";#N/A,#N/A,FALSE,"96 5월물량표"}</definedName>
    <definedName name="QQQQ" hidden="1">{#N/A,#N/A,FALSE,"96 3월물량표";#N/A,#N/A,FALSE,"96 4월물량표";#N/A,#N/A,FALSE,"96 5월물량표"}</definedName>
    <definedName name="QQQQQQQ" localSheetId="8" hidden="1">{#N/A,#N/A,TRUE,"Y생산";#N/A,#N/A,TRUE,"Y판매";#N/A,#N/A,TRUE,"Y총물량";#N/A,#N/A,TRUE,"Y능력";#N/A,#N/A,TRUE,"YKD"}</definedName>
    <definedName name="QQQQQQQ" localSheetId="10" hidden="1">{#N/A,#N/A,TRUE,"Y생산";#N/A,#N/A,TRUE,"Y판매";#N/A,#N/A,TRUE,"Y총물량";#N/A,#N/A,TRUE,"Y능력";#N/A,#N/A,TRUE,"YKD"}</definedName>
    <definedName name="QQQQQQQ" localSheetId="11" hidden="1">{#N/A,#N/A,TRUE,"Y생산";#N/A,#N/A,TRUE,"Y판매";#N/A,#N/A,TRUE,"Y총물량";#N/A,#N/A,TRUE,"Y능력";#N/A,#N/A,TRUE,"YKD"}</definedName>
    <definedName name="QQQQQQQ" localSheetId="3" hidden="1">{#N/A,#N/A,TRUE,"Y생산";#N/A,#N/A,TRUE,"Y판매";#N/A,#N/A,TRUE,"Y총물량";#N/A,#N/A,TRUE,"Y능력";#N/A,#N/A,TRUE,"YKD"}</definedName>
    <definedName name="QQQQQQQ" localSheetId="5" hidden="1">{#N/A,#N/A,TRUE,"Y생산";#N/A,#N/A,TRUE,"Y판매";#N/A,#N/A,TRUE,"Y총물량";#N/A,#N/A,TRUE,"Y능력";#N/A,#N/A,TRUE,"YKD"}</definedName>
    <definedName name="QQQQQQQ" localSheetId="4" hidden="1">{#N/A,#N/A,TRUE,"Y생산";#N/A,#N/A,TRUE,"Y판매";#N/A,#N/A,TRUE,"Y총물량";#N/A,#N/A,TRUE,"Y능력";#N/A,#N/A,TRUE,"YKD"}</definedName>
    <definedName name="QQQQQQQ" localSheetId="0" hidden="1">{#N/A,#N/A,TRUE,"Y생산";#N/A,#N/A,TRUE,"Y판매";#N/A,#N/A,TRUE,"Y총물량";#N/A,#N/A,TRUE,"Y능력";#N/A,#N/A,TRUE,"YKD"}</definedName>
    <definedName name="QQQQQQQ" localSheetId="16" hidden="1">{#N/A,#N/A,TRUE,"Y생산";#N/A,#N/A,TRUE,"Y판매";#N/A,#N/A,TRUE,"Y총물량";#N/A,#N/A,TRUE,"Y능력";#N/A,#N/A,TRUE,"YKD"}</definedName>
    <definedName name="QQQQQQQ" localSheetId="6" hidden="1">{#N/A,#N/A,TRUE,"Y생산";#N/A,#N/A,TRUE,"Y판매";#N/A,#N/A,TRUE,"Y총물량";#N/A,#N/A,TRUE,"Y능력";#N/A,#N/A,TRUE,"YKD"}</definedName>
    <definedName name="QQQQQQQ" localSheetId="7" hidden="1">{#N/A,#N/A,TRUE,"Y생산";#N/A,#N/A,TRUE,"Y판매";#N/A,#N/A,TRUE,"Y총물량";#N/A,#N/A,TRUE,"Y능력";#N/A,#N/A,TRUE,"YKD"}</definedName>
    <definedName name="QQQQQQQ" hidden="1">{#N/A,#N/A,TRUE,"Y생산";#N/A,#N/A,TRUE,"Y판매";#N/A,#N/A,TRUE,"Y총물량";#N/A,#N/A,TRUE,"Y능력";#N/A,#N/A,TRUE,"YKD"}</definedName>
    <definedName name="qqqqqqqqq" localSheetId="8" hidden="1">{#N/A,#N/A,TRUE,"Y생산";#N/A,#N/A,TRUE,"Y판매";#N/A,#N/A,TRUE,"Y총물량";#N/A,#N/A,TRUE,"Y능력";#N/A,#N/A,TRUE,"YKD"}</definedName>
    <definedName name="qqqqqqqqq" localSheetId="10" hidden="1">{#N/A,#N/A,TRUE,"Y생산";#N/A,#N/A,TRUE,"Y판매";#N/A,#N/A,TRUE,"Y총물량";#N/A,#N/A,TRUE,"Y능력";#N/A,#N/A,TRUE,"YKD"}</definedName>
    <definedName name="qqqqqqqqq" localSheetId="11" hidden="1">{#N/A,#N/A,TRUE,"Y생산";#N/A,#N/A,TRUE,"Y판매";#N/A,#N/A,TRUE,"Y총물량";#N/A,#N/A,TRUE,"Y능력";#N/A,#N/A,TRUE,"YKD"}</definedName>
    <definedName name="qqqqqqqqq" localSheetId="3" hidden="1">{#N/A,#N/A,TRUE,"Y생산";#N/A,#N/A,TRUE,"Y판매";#N/A,#N/A,TRUE,"Y총물량";#N/A,#N/A,TRUE,"Y능력";#N/A,#N/A,TRUE,"YKD"}</definedName>
    <definedName name="qqqqqqqqq" localSheetId="5" hidden="1">{#N/A,#N/A,TRUE,"Y생산";#N/A,#N/A,TRUE,"Y판매";#N/A,#N/A,TRUE,"Y총물량";#N/A,#N/A,TRUE,"Y능력";#N/A,#N/A,TRUE,"YKD"}</definedName>
    <definedName name="qqqqqqqqq" localSheetId="4" hidden="1">{#N/A,#N/A,TRUE,"Y생산";#N/A,#N/A,TRUE,"Y판매";#N/A,#N/A,TRUE,"Y총물량";#N/A,#N/A,TRUE,"Y능력";#N/A,#N/A,TRUE,"YKD"}</definedName>
    <definedName name="qqqqqqqqq" localSheetId="0" hidden="1">{#N/A,#N/A,TRUE,"Y생산";#N/A,#N/A,TRUE,"Y판매";#N/A,#N/A,TRUE,"Y총물량";#N/A,#N/A,TRUE,"Y능력";#N/A,#N/A,TRUE,"YKD"}</definedName>
    <definedName name="qqqqqqqqq" localSheetId="16" hidden="1">{#N/A,#N/A,TRUE,"Y생산";#N/A,#N/A,TRUE,"Y판매";#N/A,#N/A,TRUE,"Y총물량";#N/A,#N/A,TRUE,"Y능력";#N/A,#N/A,TRUE,"YKD"}</definedName>
    <definedName name="qqqqqqqqq" localSheetId="6" hidden="1">{#N/A,#N/A,TRUE,"Y생산";#N/A,#N/A,TRUE,"Y판매";#N/A,#N/A,TRUE,"Y총물량";#N/A,#N/A,TRUE,"Y능력";#N/A,#N/A,TRUE,"YKD"}</definedName>
    <definedName name="qqqqqqqqq" localSheetId="7" hidden="1">{#N/A,#N/A,TRUE,"Y생산";#N/A,#N/A,TRUE,"Y판매";#N/A,#N/A,TRUE,"Y총물량";#N/A,#N/A,TRUE,"Y능력";#N/A,#N/A,TRUE,"YKD"}</definedName>
    <definedName name="qqqqqqqqq" hidden="1">{#N/A,#N/A,TRUE,"Y생산";#N/A,#N/A,TRUE,"Y판매";#N/A,#N/A,TRUE,"Y총물량";#N/A,#N/A,TRUE,"Y능력";#N/A,#N/A,TRUE,"YKD"}</definedName>
    <definedName name="qre" hidden="1">{#N/A,#N/A,TRUE,"인천시분석(1)";#N/A,#N/A,TRUE,"인천시분석(2)";#N/A,#N/A,TRUE,"인천시분석(3)";#N/A,#N/A,TRUE,"입지분석";#N/A,#N/A,TRUE,"입지분석 2";#N/A,#N/A,TRUE,"입지분석3";#N/A,#N/A,TRUE,"여건분석종합";#N/A,#N/A,TRUE,"공급사례1";#N/A,#N/A,TRUE,"공급사례2";#N/A,#N/A,TRUE,"공급사례3";#N/A,#N/A,TRUE,"공급사례4";#N/A,#N/A,TRUE,"공급사례5";#N/A,#N/A,TRUE,"공급사례6";#N/A,#N/A,TRUE,"공급사례7";#N/A,#N/A,TRUE,"상품최적화(1)";#N/A,#N/A,TRUE,"상품최적화(2)";#N/A,#N/A,TRUE,"상품최적화(3)";#N/A,#N/A,TRUE,"사업개요 ";#N/A,#N/A,TRUE,"주변현황 (1)";#N/A,#N/A,TRUE,"주변현황  (2)";#N/A,#N/A,TRUE,"프로젝트분석";#N/A,#N/A,TRUE,"프로젝트평가";#N/A,#N/A,TRUE,"배치도분석";#N/A,#N/A,TRUE,"설계변경제안";#N/A,#N/A,TRUE,"설계변경제안 (2)";#N/A,#N/A,TRUE,"성공분양기본전제";#N/A,#N/A,TRUE,"수익율";#N/A,#N/A,TRUE,"거래사례(1)";#N/A,#N/A,TRUE,"거래사례(2)";#N/A,#N/A,TRUE,"원가법";#N/A,#N/A,TRUE,"분양가결정";#N/A,#N/A,TRUE,"사업성";#N/A,#N/A,TRUE,"사업성 (2)";#N/A,#N/A,TRUE,"사업성 (3)";#N/A,#N/A,TRUE,"조견표";#N/A,#N/A,TRUE,"target(1)";#N/A,#N/A,TRUE,"target(2)";#N/A,#N/A,TRUE,"단계별분양전략";#N/A,#N/A,TRUE,"분양전략흐름도";#N/A,#N/A,TRUE,"분양활동방향";#N/A,#N/A,TRUE,"Pre-m";#N/A,#N/A,TRUE,"부동산우군화방안";#N/A,#N/A,TRUE,"분양조직운영";#N/A,#N/A,TRUE,"조직도";#N/A,#N/A,TRUE,"세부업무분장";#N/A,#N/A,TRUE,"분양목표";#N/A,#N/A,TRUE,"분양대행수수료 ";#N/A,#N/A,TRUE,"마감제안1";#N/A,#N/A,TRUE,"마감제안2";#N/A,#N/A,TRUE,"컨설팅실적(1)";#N/A,#N/A,TRUE,"컨설팅실적(2)";#N/A,#N/A,TRUE,"컨설팅실적(3)";#N/A,#N/A,TRUE,"조직도 ";#N/A,#N/A,TRUE,"사업자등록증";#N/A,#N/A,TRUE,"등기부등본"}</definedName>
    <definedName name="qrre"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qt"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quit_button_Click" localSheetId="0">#N/A</definedName>
    <definedName name="quit_button_Click">#N/A</definedName>
    <definedName name="qw" localSheetId="3">{0;0;0;0;1;#N/A;0;0;0.3;0.3;2;FALSE;FALSE;FALSE;FALSE;FALSE;#N/A;1;100;#N/A;#N/A;"";""}</definedName>
    <definedName name="qw" localSheetId="5">{0;0;0;0;1;#N/A;0;0;0.3;0.3;2;FALSE;FALSE;FALSE;FALSE;FALSE;#N/A;1;100;#N/A;#N/A;"";""}</definedName>
    <definedName name="qw" localSheetId="4">{0;0;0;0;1;#N/A;0;0;0.3;0.3;2;FALSE;FALSE;FALSE;FALSE;FALSE;#N/A;1;100;#N/A;#N/A;"";""}</definedName>
    <definedName name="qw" localSheetId="0">{0;0;0;0;1;#N/A;0;0;0.3;0.3;2;FALSE;FALSE;FALSE;FALSE;FALSE;#N/A;1;100;#N/A;#N/A;"";""}</definedName>
    <definedName name="qw" localSheetId="16">{0;0;0;0;1;#N/A;0;0;0.3;0.3;2;FALSE;FALSE;FALSE;FALSE;FALSE;#N/A;1;100;#N/A;#N/A;"";""}</definedName>
    <definedName name="qw" localSheetId="6">{0;0;0;0;1;#N/A;0;0;0.3;0.3;2;FALSE;FALSE;FALSE;FALSE;FALSE;#N/A;1;100;#N/A;#N/A;"";""}</definedName>
    <definedName name="qw" localSheetId="7">{0;0;0;0;1;#N/A;0;0;0.3;0.3;2;FALSE;FALSE;FALSE;FALSE;FALSE;#N/A;1;100;#N/A;#N/A;"";""}</definedName>
    <definedName name="qw">{0;0;0;0;1;#N/A;0;0;0.3;0.3;2;FALSE;FALSE;FALSE;FALSE;FALSE;#N/A;1;100;#N/A;#N/A;"";""}</definedName>
    <definedName name="QWE" localSheetId="8" hidden="1">{#N/A,#N/A,FALSE,"단축1";#N/A,#N/A,FALSE,"단축2";#N/A,#N/A,FALSE,"단축3";#N/A,#N/A,FALSE,"장축";#N/A,#N/A,FALSE,"4WD"}</definedName>
    <definedName name="QWE" localSheetId="10" hidden="1">{#N/A,#N/A,FALSE,"단축1";#N/A,#N/A,FALSE,"단축2";#N/A,#N/A,FALSE,"단축3";#N/A,#N/A,FALSE,"장축";#N/A,#N/A,FALSE,"4WD"}</definedName>
    <definedName name="QWE" localSheetId="11" hidden="1">{#N/A,#N/A,FALSE,"단축1";#N/A,#N/A,FALSE,"단축2";#N/A,#N/A,FALSE,"단축3";#N/A,#N/A,FALSE,"장축";#N/A,#N/A,FALSE,"4WD"}</definedName>
    <definedName name="QWE" localSheetId="3" hidden="1">{#N/A,#N/A,FALSE,"단축1";#N/A,#N/A,FALSE,"단축2";#N/A,#N/A,FALSE,"단축3";#N/A,#N/A,FALSE,"장축";#N/A,#N/A,FALSE,"4WD"}</definedName>
    <definedName name="QWE" localSheetId="5" hidden="1">{#N/A,#N/A,FALSE,"단축1";#N/A,#N/A,FALSE,"단축2";#N/A,#N/A,FALSE,"단축3";#N/A,#N/A,FALSE,"장축";#N/A,#N/A,FALSE,"4WD"}</definedName>
    <definedName name="QWE" localSheetId="4" hidden="1">{#N/A,#N/A,FALSE,"단축1";#N/A,#N/A,FALSE,"단축2";#N/A,#N/A,FALSE,"단축3";#N/A,#N/A,FALSE,"장축";#N/A,#N/A,FALSE,"4WD"}</definedName>
    <definedName name="QWE" localSheetId="0" hidden="1">{#N/A,#N/A,FALSE,"단축1";#N/A,#N/A,FALSE,"단축2";#N/A,#N/A,FALSE,"단축3";#N/A,#N/A,FALSE,"장축";#N/A,#N/A,FALSE,"4WD"}</definedName>
    <definedName name="QWE" localSheetId="16" hidden="1">{#N/A,#N/A,FALSE,"단축1";#N/A,#N/A,FALSE,"단축2";#N/A,#N/A,FALSE,"단축3";#N/A,#N/A,FALSE,"장축";#N/A,#N/A,FALSE,"4WD"}</definedName>
    <definedName name="QWE" localSheetId="6" hidden="1">{#N/A,#N/A,FALSE,"단축1";#N/A,#N/A,FALSE,"단축2";#N/A,#N/A,FALSE,"단축3";#N/A,#N/A,FALSE,"장축";#N/A,#N/A,FALSE,"4WD"}</definedName>
    <definedName name="QWE" localSheetId="7" hidden="1">{#N/A,#N/A,FALSE,"단축1";#N/A,#N/A,FALSE,"단축2";#N/A,#N/A,FALSE,"단축3";#N/A,#N/A,FALSE,"장축";#N/A,#N/A,FALSE,"4WD"}</definedName>
    <definedName name="QWE" hidden="1">{#N/A,#N/A,FALSE,"단축1";#N/A,#N/A,FALSE,"단축2";#N/A,#N/A,FALSE,"단축3";#N/A,#N/A,FALSE,"장축";#N/A,#N/A,FALSE,"4WD"}</definedName>
    <definedName name="qweqweojds" hidden="1">#REF!</definedName>
    <definedName name="QWQW" localSheetId="8" hidden="1">{#N/A,#N/A,FALSE,"단축1";#N/A,#N/A,FALSE,"단축2";#N/A,#N/A,FALSE,"단축3";#N/A,#N/A,FALSE,"장축";#N/A,#N/A,FALSE,"4WD"}</definedName>
    <definedName name="QWQW" localSheetId="10" hidden="1">{#N/A,#N/A,FALSE,"단축1";#N/A,#N/A,FALSE,"단축2";#N/A,#N/A,FALSE,"단축3";#N/A,#N/A,FALSE,"장축";#N/A,#N/A,FALSE,"4WD"}</definedName>
    <definedName name="QWQW" localSheetId="11" hidden="1">{#N/A,#N/A,FALSE,"단축1";#N/A,#N/A,FALSE,"단축2";#N/A,#N/A,FALSE,"단축3";#N/A,#N/A,FALSE,"장축";#N/A,#N/A,FALSE,"4WD"}</definedName>
    <definedName name="QWQW" localSheetId="3" hidden="1">{#N/A,#N/A,FALSE,"단축1";#N/A,#N/A,FALSE,"단축2";#N/A,#N/A,FALSE,"단축3";#N/A,#N/A,FALSE,"장축";#N/A,#N/A,FALSE,"4WD"}</definedName>
    <definedName name="QWQW" localSheetId="5" hidden="1">{#N/A,#N/A,FALSE,"단축1";#N/A,#N/A,FALSE,"단축2";#N/A,#N/A,FALSE,"단축3";#N/A,#N/A,FALSE,"장축";#N/A,#N/A,FALSE,"4WD"}</definedName>
    <definedName name="QWQW" localSheetId="4" hidden="1">{#N/A,#N/A,FALSE,"단축1";#N/A,#N/A,FALSE,"단축2";#N/A,#N/A,FALSE,"단축3";#N/A,#N/A,FALSE,"장축";#N/A,#N/A,FALSE,"4WD"}</definedName>
    <definedName name="QWQW" localSheetId="0" hidden="1">{#N/A,#N/A,FALSE,"단축1";#N/A,#N/A,FALSE,"단축2";#N/A,#N/A,FALSE,"단축3";#N/A,#N/A,FALSE,"장축";#N/A,#N/A,FALSE,"4WD"}</definedName>
    <definedName name="QWQW" localSheetId="16" hidden="1">{#N/A,#N/A,FALSE,"단축1";#N/A,#N/A,FALSE,"단축2";#N/A,#N/A,FALSE,"단축3";#N/A,#N/A,FALSE,"장축";#N/A,#N/A,FALSE,"4WD"}</definedName>
    <definedName name="QWQW" localSheetId="6" hidden="1">{#N/A,#N/A,FALSE,"단축1";#N/A,#N/A,FALSE,"단축2";#N/A,#N/A,FALSE,"단축3";#N/A,#N/A,FALSE,"장축";#N/A,#N/A,FALSE,"4WD"}</definedName>
    <definedName name="QWQW" localSheetId="7" hidden="1">{#N/A,#N/A,FALSE,"단축1";#N/A,#N/A,FALSE,"단축2";#N/A,#N/A,FALSE,"단축3";#N/A,#N/A,FALSE,"장축";#N/A,#N/A,FALSE,"4WD"}</definedName>
    <definedName name="QWQW" hidden="1">{#N/A,#N/A,FALSE,"단축1";#N/A,#N/A,FALSE,"단축2";#N/A,#N/A,FALSE,"단축3";#N/A,#N/A,FALSE,"장축";#N/A,#N/A,FALSE,"4WD"}</definedName>
    <definedName name="RA" localSheetId="3">#REF!</definedName>
    <definedName name="RA" localSheetId="0">#REF!</definedName>
    <definedName name="RA" localSheetId="16">#REF!</definedName>
    <definedName name="RA">#REF!</definedName>
    <definedName name="Rab" localSheetId="3">#REF!</definedName>
    <definedName name="Rab" localSheetId="5">#REF!</definedName>
    <definedName name="Rab" localSheetId="4">#REF!</definedName>
    <definedName name="Rab" localSheetId="0">#REF!</definedName>
    <definedName name="Rab" localSheetId="16">#REF!</definedName>
    <definedName name="Rab" localSheetId="6">#REF!</definedName>
    <definedName name="Rab" localSheetId="7">#REF!</definedName>
    <definedName name="Rab">#REF!</definedName>
    <definedName name="random" localSheetId="3">#REF!</definedName>
    <definedName name="random" localSheetId="5">#REF!</definedName>
    <definedName name="random" localSheetId="0">#REF!</definedName>
    <definedName name="random" localSheetId="16">#REF!</definedName>
    <definedName name="random" localSheetId="6">#REF!</definedName>
    <definedName name="random" localSheetId="7">#REF!</definedName>
    <definedName name="random">#REF!</definedName>
    <definedName name="Rate" localSheetId="6">#REF!</definedName>
    <definedName name="Rate" localSheetId="7">#REF!</definedName>
    <definedName name="Rate">#REF!</definedName>
    <definedName name="rating1" localSheetId="6">#REF!</definedName>
    <definedName name="rating1" localSheetId="7">#REF!</definedName>
    <definedName name="rating1">#REF!</definedName>
    <definedName name="RATIO" localSheetId="6">#REF!</definedName>
    <definedName name="RATIO" localSheetId="7">#REF!</definedName>
    <definedName name="RATIO">#REF!</definedName>
    <definedName name="RawAgencyPrice" localSheetId="6">#REF!</definedName>
    <definedName name="RawAgencyPrice" localSheetId="7">#REF!</definedName>
    <definedName name="RawAgencyPrice">#REF!</definedName>
    <definedName name="Rb" localSheetId="4">#REF!</definedName>
    <definedName name="Rb" localSheetId="6">#REF!</definedName>
    <definedName name="Rb" localSheetId="7">#REF!</definedName>
    <definedName name="Rb">#REF!</definedName>
    <definedName name="RBData" localSheetId="6">#REF!</definedName>
    <definedName name="RBData" localSheetId="7">#REF!</definedName>
    <definedName name="RBData">#REF!</definedName>
    <definedName name="Rec_nresult_dambo" localSheetId="6">#REF!</definedName>
    <definedName name="Rec_nresult_dambo" localSheetId="7">#REF!</definedName>
    <definedName name="Rec_nresult_dambo">#REF!</definedName>
    <definedName name="Rec_nresult_goamok" localSheetId="6">#REF!</definedName>
    <definedName name="Rec_nresult_goamok" localSheetId="7">#REF!</definedName>
    <definedName name="Rec_nresult_goamok">#REF!</definedName>
    <definedName name="Rec_nresult_nretail" localSheetId="6">#REF!</definedName>
    <definedName name="Rec_nresult_nretail" localSheetId="7">#REF!</definedName>
    <definedName name="Rec_nresult_nretail">#REF!</definedName>
    <definedName name="_xlnm.Recorder" localSheetId="6">#REF!</definedName>
    <definedName name="_xlnm.Recorder" localSheetId="7">#REF!</definedName>
    <definedName name="_xlnm.Recorder">#REF!</definedName>
    <definedName name="red" localSheetId="3">{0.1;0;0.45;0;0;0;0;0;0.45}</definedName>
    <definedName name="red" localSheetId="5">{0.1;0;0.45;0;0;0;0;0;0.45}</definedName>
    <definedName name="red" localSheetId="4">{0.1;0;0.45;0;0;0;0;0;0.45}</definedName>
    <definedName name="red" localSheetId="0">{0.1;0;0.45;0;0;0;0;0;0.45}</definedName>
    <definedName name="red" localSheetId="16">{0.1;0;0.45;0;0;0;0;0;0.45}</definedName>
    <definedName name="red" localSheetId="6">{0.1;0;0.45;0;0;0;0;0;0.45}</definedName>
    <definedName name="red" localSheetId="7">{0.1;0;0.45;0;0;0;0;0;0.45}</definedName>
    <definedName name="red">{0.1;0;0.45;0;0;0;0;0;0.45}</definedName>
    <definedName name="rel" localSheetId="3">#REF!</definedName>
    <definedName name="rel" localSheetId="0">#REF!</definedName>
    <definedName name="rel" localSheetId="16">#REF!</definedName>
    <definedName name="rel">#REF!</definedName>
    <definedName name="Rental_Days" localSheetId="3">#REF!</definedName>
    <definedName name="Rental_Days" localSheetId="16">#REF!</definedName>
    <definedName name="Rental_Days" localSheetId="6">#REF!</definedName>
    <definedName name="Rental_Days">#REF!</definedName>
    <definedName name="ReportCreated">TRUE</definedName>
    <definedName name="reportPl" localSheetId="0">#N/A</definedName>
    <definedName name="reportPl">#N/A</definedName>
    <definedName name="Reselects" localSheetId="3">#REF!</definedName>
    <definedName name="Reselects" localSheetId="5">#REF!</definedName>
    <definedName name="Reselects" localSheetId="0">#REF!</definedName>
    <definedName name="Reselects" localSheetId="16">#REF!</definedName>
    <definedName name="Reselects" localSheetId="6">#REF!</definedName>
    <definedName name="Reselects" localSheetId="7">#REF!</definedName>
    <definedName name="Reselects">#REF!</definedName>
    <definedName name="rewy"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rgddrgdg" hidden="1">#REF!</definedName>
    <definedName name="RiskCollectDistributionSamples">2</definedName>
    <definedName name="RiskFixedSeed">1</definedName>
    <definedName name="RiskHasSettings">TRUE</definedName>
    <definedName name="RiskMinimizeOnStart">FALSE</definedName>
    <definedName name="RiskMonitorConvergence">FALSE</definedName>
    <definedName name="RiskNumIterations">100</definedName>
    <definedName name="RiskNumSimulations">1</definedName>
    <definedName name="RiskPauseOnError">FALSE</definedName>
    <definedName name="RiskRealTimeResults">FALSE</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tandardRecalc">1</definedName>
    <definedName name="RiskStatFunctionsUpdateFreq">1</definedName>
    <definedName name="RiskUpdateDisplay">FALSE</definedName>
    <definedName name="RiskUpdateStatFunctions">TRUE</definedName>
    <definedName name="RiskUseDifferentSeedForEachSim">FALSE</definedName>
    <definedName name="RiskUseFixedSeed">FALSE</definedName>
    <definedName name="RK" localSheetId="8" hidden="1">{#N/A,#N/A,FALSE,"전제";#N/A,#N/A,FALSE,"표지";#N/A,#N/A,FALSE,"6D16";#N/A,#N/A,FALSE,"6D22";#N/A,#N/A,FALSE,"6D22-T";#N/A,#N/A,FALSE,"Q-DEG";#N/A,#N/A,FALSE,"총손";#N/A,#N/A,FALSE,"대당";#N/A,#N/A,FALSE,"가공비"}</definedName>
    <definedName name="RK" localSheetId="10" hidden="1">{#N/A,#N/A,FALSE,"전제";#N/A,#N/A,FALSE,"표지";#N/A,#N/A,FALSE,"6D16";#N/A,#N/A,FALSE,"6D22";#N/A,#N/A,FALSE,"6D22-T";#N/A,#N/A,FALSE,"Q-DEG";#N/A,#N/A,FALSE,"총손";#N/A,#N/A,FALSE,"대당";#N/A,#N/A,FALSE,"가공비"}</definedName>
    <definedName name="RK" localSheetId="11" hidden="1">{#N/A,#N/A,FALSE,"전제";#N/A,#N/A,FALSE,"표지";#N/A,#N/A,FALSE,"6D16";#N/A,#N/A,FALSE,"6D22";#N/A,#N/A,FALSE,"6D22-T";#N/A,#N/A,FALSE,"Q-DEG";#N/A,#N/A,FALSE,"총손";#N/A,#N/A,FALSE,"대당";#N/A,#N/A,FALSE,"가공비"}</definedName>
    <definedName name="RK" localSheetId="3" hidden="1">{#N/A,#N/A,FALSE,"전제";#N/A,#N/A,FALSE,"표지";#N/A,#N/A,FALSE,"6D16";#N/A,#N/A,FALSE,"6D22";#N/A,#N/A,FALSE,"6D22-T";#N/A,#N/A,FALSE,"Q-DEG";#N/A,#N/A,FALSE,"총손";#N/A,#N/A,FALSE,"대당";#N/A,#N/A,FALSE,"가공비"}</definedName>
    <definedName name="RK" localSheetId="5" hidden="1">{#N/A,#N/A,FALSE,"전제";#N/A,#N/A,FALSE,"표지";#N/A,#N/A,FALSE,"6D16";#N/A,#N/A,FALSE,"6D22";#N/A,#N/A,FALSE,"6D22-T";#N/A,#N/A,FALSE,"Q-DEG";#N/A,#N/A,FALSE,"총손";#N/A,#N/A,FALSE,"대당";#N/A,#N/A,FALSE,"가공비"}</definedName>
    <definedName name="RK" localSheetId="4" hidden="1">{#N/A,#N/A,FALSE,"전제";#N/A,#N/A,FALSE,"표지";#N/A,#N/A,FALSE,"6D16";#N/A,#N/A,FALSE,"6D22";#N/A,#N/A,FALSE,"6D22-T";#N/A,#N/A,FALSE,"Q-DEG";#N/A,#N/A,FALSE,"총손";#N/A,#N/A,FALSE,"대당";#N/A,#N/A,FALSE,"가공비"}</definedName>
    <definedName name="RK" localSheetId="0" hidden="1">{#N/A,#N/A,FALSE,"전제";#N/A,#N/A,FALSE,"표지";#N/A,#N/A,FALSE,"6D16";#N/A,#N/A,FALSE,"6D22";#N/A,#N/A,FALSE,"6D22-T";#N/A,#N/A,FALSE,"Q-DEG";#N/A,#N/A,FALSE,"총손";#N/A,#N/A,FALSE,"대당";#N/A,#N/A,FALSE,"가공비"}</definedName>
    <definedName name="RK" localSheetId="16" hidden="1">{#N/A,#N/A,FALSE,"전제";#N/A,#N/A,FALSE,"표지";#N/A,#N/A,FALSE,"6D16";#N/A,#N/A,FALSE,"6D22";#N/A,#N/A,FALSE,"6D22-T";#N/A,#N/A,FALSE,"Q-DEG";#N/A,#N/A,FALSE,"총손";#N/A,#N/A,FALSE,"대당";#N/A,#N/A,FALSE,"가공비"}</definedName>
    <definedName name="RK" localSheetId="6" hidden="1">{#N/A,#N/A,FALSE,"전제";#N/A,#N/A,FALSE,"표지";#N/A,#N/A,FALSE,"6D16";#N/A,#N/A,FALSE,"6D22";#N/A,#N/A,FALSE,"6D22-T";#N/A,#N/A,FALSE,"Q-DEG";#N/A,#N/A,FALSE,"총손";#N/A,#N/A,FALSE,"대당";#N/A,#N/A,FALSE,"가공비"}</definedName>
    <definedName name="RK" localSheetId="7" hidden="1">{#N/A,#N/A,FALSE,"전제";#N/A,#N/A,FALSE,"표지";#N/A,#N/A,FALSE,"6D16";#N/A,#N/A,FALSE,"6D22";#N/A,#N/A,FALSE,"6D22-T";#N/A,#N/A,FALSE,"Q-DEG";#N/A,#N/A,FALSE,"총손";#N/A,#N/A,FALSE,"대당";#N/A,#N/A,FALSE,"가공비"}</definedName>
    <definedName name="RK" hidden="1">{#N/A,#N/A,FALSE,"전제";#N/A,#N/A,FALSE,"표지";#N/A,#N/A,FALSE,"6D16";#N/A,#N/A,FALSE,"6D22";#N/A,#N/A,FALSE,"6D22-T";#N/A,#N/A,FALSE,"Q-DEG";#N/A,#N/A,FALSE,"총손";#N/A,#N/A,FALSE,"대당";#N/A,#N/A,FALSE,"가공비"}</definedName>
    <definedName name="rkskek" localSheetId="3">#REF!</definedName>
    <definedName name="rkskek" localSheetId="5">#REF!</definedName>
    <definedName name="rkskek" localSheetId="0">#REF!</definedName>
    <definedName name="rkskek" localSheetId="16">#REF!</definedName>
    <definedName name="rkskek" localSheetId="6">#REF!</definedName>
    <definedName name="rkskek" localSheetId="7">#REF!</definedName>
    <definedName name="rkskek">#REF!</definedName>
    <definedName name="RLA" localSheetId="8" hidden="1">{#N/A,#N/A,TRUE,"Y생산";#N/A,#N/A,TRUE,"Y판매";#N/A,#N/A,TRUE,"Y총물량";#N/A,#N/A,TRUE,"Y능력";#N/A,#N/A,TRUE,"YKD"}</definedName>
    <definedName name="RLA" localSheetId="10" hidden="1">{#N/A,#N/A,TRUE,"Y생산";#N/A,#N/A,TRUE,"Y판매";#N/A,#N/A,TRUE,"Y총물량";#N/A,#N/A,TRUE,"Y능력";#N/A,#N/A,TRUE,"YKD"}</definedName>
    <definedName name="RLA" localSheetId="11" hidden="1">{#N/A,#N/A,TRUE,"Y생산";#N/A,#N/A,TRUE,"Y판매";#N/A,#N/A,TRUE,"Y총물량";#N/A,#N/A,TRUE,"Y능력";#N/A,#N/A,TRUE,"YKD"}</definedName>
    <definedName name="RLA" localSheetId="3" hidden="1">{#N/A,#N/A,TRUE,"Y생산";#N/A,#N/A,TRUE,"Y판매";#N/A,#N/A,TRUE,"Y총물량";#N/A,#N/A,TRUE,"Y능력";#N/A,#N/A,TRUE,"YKD"}</definedName>
    <definedName name="RLA" localSheetId="5" hidden="1">{#N/A,#N/A,TRUE,"Y생산";#N/A,#N/A,TRUE,"Y판매";#N/A,#N/A,TRUE,"Y총물량";#N/A,#N/A,TRUE,"Y능력";#N/A,#N/A,TRUE,"YKD"}</definedName>
    <definedName name="RLA" localSheetId="4" hidden="1">{#N/A,#N/A,TRUE,"Y생산";#N/A,#N/A,TRUE,"Y판매";#N/A,#N/A,TRUE,"Y총물량";#N/A,#N/A,TRUE,"Y능력";#N/A,#N/A,TRUE,"YKD"}</definedName>
    <definedName name="RLA" localSheetId="0" hidden="1">{#N/A,#N/A,TRUE,"Y생산";#N/A,#N/A,TRUE,"Y판매";#N/A,#N/A,TRUE,"Y총물량";#N/A,#N/A,TRUE,"Y능력";#N/A,#N/A,TRUE,"YKD"}</definedName>
    <definedName name="RLA" localSheetId="16" hidden="1">{#N/A,#N/A,TRUE,"Y생산";#N/A,#N/A,TRUE,"Y판매";#N/A,#N/A,TRUE,"Y총물량";#N/A,#N/A,TRUE,"Y능력";#N/A,#N/A,TRUE,"YKD"}</definedName>
    <definedName name="RLA" localSheetId="6" hidden="1">{#N/A,#N/A,TRUE,"Y생산";#N/A,#N/A,TRUE,"Y판매";#N/A,#N/A,TRUE,"Y총물량";#N/A,#N/A,TRUE,"Y능력";#N/A,#N/A,TRUE,"YKD"}</definedName>
    <definedName name="RLA" localSheetId="7" hidden="1">{#N/A,#N/A,TRUE,"Y생산";#N/A,#N/A,TRUE,"Y판매";#N/A,#N/A,TRUE,"Y총물량";#N/A,#N/A,TRUE,"Y능력";#N/A,#N/A,TRUE,"YKD"}</definedName>
    <definedName name="RLA" hidden="1">{#N/A,#N/A,TRUE,"Y생산";#N/A,#N/A,TRUE,"Y판매";#N/A,#N/A,TRUE,"Y총물량";#N/A,#N/A,TRUE,"Y능력";#N/A,#N/A,TRUE,"YKD"}</definedName>
    <definedName name="rlawjdgus" localSheetId="3">#REF!</definedName>
    <definedName name="rlawjdgus" localSheetId="0">#REF!</definedName>
    <definedName name="rlawjdgus" localSheetId="16">#REF!</definedName>
    <definedName name="rlawjdgus">#REF!</definedName>
    <definedName name="RNG" localSheetId="3">#REF!</definedName>
    <definedName name="RNG" localSheetId="5">#REF!</definedName>
    <definedName name="RNG" localSheetId="0">#REF!</definedName>
    <definedName name="RNG" localSheetId="16">#REF!</definedName>
    <definedName name="RNG" localSheetId="6">#REF!</definedName>
    <definedName name="RNG" localSheetId="7">#REF!</definedName>
    <definedName name="RNG">#REF!</definedName>
    <definedName name="RNG_HELP" localSheetId="3">#REF!</definedName>
    <definedName name="RNG_HELP" localSheetId="6">#REF!</definedName>
    <definedName name="RNG_HELP">#REF!</definedName>
    <definedName name="RNG_SORT_LIST1" localSheetId="3">OFFSET(#REF!,1,0,MAX(1,COUNTA(#REF!)))</definedName>
    <definedName name="RNG_SORT_LIST1" localSheetId="6">OFFSET(#REF!,1,0,MAX(1,COUNTA(#REF!)))</definedName>
    <definedName name="RNG_SORT_LIST1">OFFSET(#REF!,1,0,MAX(1,COUNTA(#REF!)))</definedName>
    <definedName name="RNG_SORT_LIST2" localSheetId="6">OFFSET(#REF!,1,0,MAX(1,COUNTA(#REF!)))</definedName>
    <definedName name="RNG_SORT_LIST2">OFFSET(#REF!,1,0,MAX(1,COUNTA(#REF!)))</definedName>
    <definedName name="ROTJSRHKWJD1" localSheetId="8" hidden="1">{#N/A,#N/A,FALSE,"단축1";#N/A,#N/A,FALSE,"단축2";#N/A,#N/A,FALSE,"단축3";#N/A,#N/A,FALSE,"장축";#N/A,#N/A,FALSE,"4WD"}</definedName>
    <definedName name="ROTJSRHKWJD1" localSheetId="10" hidden="1">{#N/A,#N/A,FALSE,"단축1";#N/A,#N/A,FALSE,"단축2";#N/A,#N/A,FALSE,"단축3";#N/A,#N/A,FALSE,"장축";#N/A,#N/A,FALSE,"4WD"}</definedName>
    <definedName name="ROTJSRHKWJD1" localSheetId="11" hidden="1">{#N/A,#N/A,FALSE,"단축1";#N/A,#N/A,FALSE,"단축2";#N/A,#N/A,FALSE,"단축3";#N/A,#N/A,FALSE,"장축";#N/A,#N/A,FALSE,"4WD"}</definedName>
    <definedName name="ROTJSRHKWJD1" localSheetId="3" hidden="1">{#N/A,#N/A,FALSE,"단축1";#N/A,#N/A,FALSE,"단축2";#N/A,#N/A,FALSE,"단축3";#N/A,#N/A,FALSE,"장축";#N/A,#N/A,FALSE,"4WD"}</definedName>
    <definedName name="ROTJSRHKWJD1" localSheetId="5" hidden="1">{#N/A,#N/A,FALSE,"단축1";#N/A,#N/A,FALSE,"단축2";#N/A,#N/A,FALSE,"단축3";#N/A,#N/A,FALSE,"장축";#N/A,#N/A,FALSE,"4WD"}</definedName>
    <definedName name="ROTJSRHKWJD1" localSheetId="4" hidden="1">{#N/A,#N/A,FALSE,"단축1";#N/A,#N/A,FALSE,"단축2";#N/A,#N/A,FALSE,"단축3";#N/A,#N/A,FALSE,"장축";#N/A,#N/A,FALSE,"4WD"}</definedName>
    <definedName name="ROTJSRHKWJD1" localSheetId="0" hidden="1">{#N/A,#N/A,FALSE,"단축1";#N/A,#N/A,FALSE,"단축2";#N/A,#N/A,FALSE,"단축3";#N/A,#N/A,FALSE,"장축";#N/A,#N/A,FALSE,"4WD"}</definedName>
    <definedName name="ROTJSRHKWJD1" localSheetId="16" hidden="1">{#N/A,#N/A,FALSE,"단축1";#N/A,#N/A,FALSE,"단축2";#N/A,#N/A,FALSE,"단축3";#N/A,#N/A,FALSE,"장축";#N/A,#N/A,FALSE,"4WD"}</definedName>
    <definedName name="ROTJSRHKWJD1" localSheetId="6" hidden="1">{#N/A,#N/A,FALSE,"단축1";#N/A,#N/A,FALSE,"단축2";#N/A,#N/A,FALSE,"단축3";#N/A,#N/A,FALSE,"장축";#N/A,#N/A,FALSE,"4WD"}</definedName>
    <definedName name="ROTJSRHKWJD1" localSheetId="7" hidden="1">{#N/A,#N/A,FALSE,"단축1";#N/A,#N/A,FALSE,"단축2";#N/A,#N/A,FALSE,"단축3";#N/A,#N/A,FALSE,"장축";#N/A,#N/A,FALSE,"4WD"}</definedName>
    <definedName name="ROTJSRHKWJD1" hidden="1">{#N/A,#N/A,FALSE,"단축1";#N/A,#N/A,FALSE,"단축2";#N/A,#N/A,FALSE,"단축3";#N/A,#N/A,FALSE,"장축";#N/A,#N/A,FALSE,"4WD"}</definedName>
    <definedName name="RP">#REF!</definedName>
    <definedName name="rPghlr" localSheetId="8" hidden="1">{#N/A,#N/A,FALSE,"기술료 비교"}</definedName>
    <definedName name="rPghlr" localSheetId="10" hidden="1">{#N/A,#N/A,FALSE,"기술료 비교"}</definedName>
    <definedName name="rPghlr" localSheetId="11" hidden="1">{#N/A,#N/A,FALSE,"기술료 비교"}</definedName>
    <definedName name="rPghlr" localSheetId="3" hidden="1">{#N/A,#N/A,FALSE,"기술료 비교"}</definedName>
    <definedName name="rPghlr" localSheetId="5" hidden="1">{#N/A,#N/A,FALSE,"기술료 비교"}</definedName>
    <definedName name="rPghlr" localSheetId="4" hidden="1">{#N/A,#N/A,FALSE,"기술료 비교"}</definedName>
    <definedName name="rPghlr" localSheetId="0" hidden="1">{#N/A,#N/A,FALSE,"기술료 비교"}</definedName>
    <definedName name="rPghlr" localSheetId="16" hidden="1">{#N/A,#N/A,FALSE,"기술료 비교"}</definedName>
    <definedName name="rPghlr" localSheetId="6" hidden="1">{#N/A,#N/A,FALSE,"기술료 비교"}</definedName>
    <definedName name="rPghlr" localSheetId="7" hidden="1">{#N/A,#N/A,FALSE,"기술료 비교"}</definedName>
    <definedName name="rPghlr" hidden="1">{#N/A,#N/A,FALSE,"기술료 비교"}</definedName>
    <definedName name="rr"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RRR" localSheetId="8" hidden="1">{#N/A,#N/A,FALSE,"표지";#N/A,#N/A,FALSE,"전제";#N/A,#N/A,FALSE,"손익-자 (2)";#N/A,#N/A,FALSE,"손익-자";#N/A,#N/A,FALSE,"손익-마 (2)";#N/A,#N/A,FALSE,"손익-마";#N/A,#N/A,FALSE,"총손최종"}</definedName>
    <definedName name="RRR" localSheetId="10" hidden="1">{#N/A,#N/A,FALSE,"표지";#N/A,#N/A,FALSE,"전제";#N/A,#N/A,FALSE,"손익-자 (2)";#N/A,#N/A,FALSE,"손익-자";#N/A,#N/A,FALSE,"손익-마 (2)";#N/A,#N/A,FALSE,"손익-마";#N/A,#N/A,FALSE,"총손최종"}</definedName>
    <definedName name="RRR" localSheetId="11" hidden="1">{#N/A,#N/A,FALSE,"표지";#N/A,#N/A,FALSE,"전제";#N/A,#N/A,FALSE,"손익-자 (2)";#N/A,#N/A,FALSE,"손익-자";#N/A,#N/A,FALSE,"손익-마 (2)";#N/A,#N/A,FALSE,"손익-마";#N/A,#N/A,FALSE,"총손최종"}</definedName>
    <definedName name="RRR" localSheetId="3" hidden="1">{#N/A,#N/A,FALSE,"표지";#N/A,#N/A,FALSE,"전제";#N/A,#N/A,FALSE,"손익-자 (2)";#N/A,#N/A,FALSE,"손익-자";#N/A,#N/A,FALSE,"손익-마 (2)";#N/A,#N/A,FALSE,"손익-마";#N/A,#N/A,FALSE,"총손최종"}</definedName>
    <definedName name="RRR" localSheetId="5" hidden="1">{#N/A,#N/A,FALSE,"표지";#N/A,#N/A,FALSE,"전제";#N/A,#N/A,FALSE,"손익-자 (2)";#N/A,#N/A,FALSE,"손익-자";#N/A,#N/A,FALSE,"손익-마 (2)";#N/A,#N/A,FALSE,"손익-마";#N/A,#N/A,FALSE,"총손최종"}</definedName>
    <definedName name="RRR" localSheetId="4" hidden="1">{#N/A,#N/A,FALSE,"표지";#N/A,#N/A,FALSE,"전제";#N/A,#N/A,FALSE,"손익-자 (2)";#N/A,#N/A,FALSE,"손익-자";#N/A,#N/A,FALSE,"손익-마 (2)";#N/A,#N/A,FALSE,"손익-마";#N/A,#N/A,FALSE,"총손최종"}</definedName>
    <definedName name="RRR" localSheetId="0" hidden="1">{#N/A,#N/A,FALSE,"표지";#N/A,#N/A,FALSE,"전제";#N/A,#N/A,FALSE,"손익-자 (2)";#N/A,#N/A,FALSE,"손익-자";#N/A,#N/A,FALSE,"손익-마 (2)";#N/A,#N/A,FALSE,"손익-마";#N/A,#N/A,FALSE,"총손최종"}</definedName>
    <definedName name="RRR" localSheetId="16" hidden="1">{#N/A,#N/A,FALSE,"표지";#N/A,#N/A,FALSE,"전제";#N/A,#N/A,FALSE,"손익-자 (2)";#N/A,#N/A,FALSE,"손익-자";#N/A,#N/A,FALSE,"손익-마 (2)";#N/A,#N/A,FALSE,"손익-마";#N/A,#N/A,FALSE,"총손최종"}</definedName>
    <definedName name="RRR" localSheetId="6" hidden="1">{#N/A,#N/A,FALSE,"표지";#N/A,#N/A,FALSE,"전제";#N/A,#N/A,FALSE,"손익-자 (2)";#N/A,#N/A,FALSE,"손익-자";#N/A,#N/A,FALSE,"손익-마 (2)";#N/A,#N/A,FALSE,"손익-마";#N/A,#N/A,FALSE,"총손최종"}</definedName>
    <definedName name="RRR" localSheetId="7" hidden="1">{#N/A,#N/A,FALSE,"표지";#N/A,#N/A,FALSE,"전제";#N/A,#N/A,FALSE,"손익-자 (2)";#N/A,#N/A,FALSE,"손익-자";#N/A,#N/A,FALSE,"손익-마 (2)";#N/A,#N/A,FALSE,"손익-마";#N/A,#N/A,FALSE,"총손최종"}</definedName>
    <definedName name="RRR" hidden="1">{#N/A,#N/A,FALSE,"표지";#N/A,#N/A,FALSE,"전제";#N/A,#N/A,FALSE,"손익-자 (2)";#N/A,#N/A,FALSE,"손익-자";#N/A,#N/A,FALSE,"손익-마 (2)";#N/A,#N/A,FALSE,"손익-마";#N/A,#N/A,FALSE,"총손최종"}</definedName>
    <definedName name="rrrr"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RRRRR" localSheetId="3">#REF!</definedName>
    <definedName name="RRRRR" localSheetId="5">#REF!</definedName>
    <definedName name="RRRRR" localSheetId="0">#REF!</definedName>
    <definedName name="RRRRR" localSheetId="16">#REF!</definedName>
    <definedName name="RRRRR" localSheetId="7">#REF!</definedName>
    <definedName name="RRRRR">#REF!</definedName>
    <definedName name="rt"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rtrtrt" hidden="1">#REF!</definedName>
    <definedName name="S" localSheetId="3">#REF!</definedName>
    <definedName name="S" localSheetId="5">#REF!</definedName>
    <definedName name="S" localSheetId="0">#REF!</definedName>
    <definedName name="S" localSheetId="16">#REF!</definedName>
    <definedName name="S" localSheetId="6">#REF!</definedName>
    <definedName name="S" localSheetId="7">#REF!</definedName>
    <definedName name="S">#REF!</definedName>
    <definedName name="S_Adjust_Data" localSheetId="3">#REF!</definedName>
    <definedName name="S_Adjust_Data" localSheetId="5">#REF!</definedName>
    <definedName name="S_Adjust_Data" localSheetId="0">#REF!</definedName>
    <definedName name="S_Adjust_Data" localSheetId="16">#REF!</definedName>
    <definedName name="S_Adjust_Data" localSheetId="6">#REF!</definedName>
    <definedName name="S_Adjust_Data" localSheetId="7">#REF!</definedName>
    <definedName name="S_Adjust_Data">#REF!</definedName>
    <definedName name="S_AJE_Tot_Data" localSheetId="6">#REF!</definedName>
    <definedName name="S_AJE_Tot_Data" localSheetId="7">#REF!</definedName>
    <definedName name="S_AJE_Tot_Data">#REF!</definedName>
    <definedName name="s_attach" localSheetId="6">#REF!</definedName>
    <definedName name="s_attach" localSheetId="7">#REF!</definedName>
    <definedName name="s_attach">#REF!</definedName>
    <definedName name="S_CY_Beg_Data" localSheetId="6">#REF!</definedName>
    <definedName name="S_CY_Beg_Data" localSheetId="7">#REF!</definedName>
    <definedName name="S_CY_Beg_Data">#REF!</definedName>
    <definedName name="S_CY_End_Data" localSheetId="6">#REF!</definedName>
    <definedName name="S_CY_End_Data" localSheetId="7">#REF!</definedName>
    <definedName name="S_CY_End_Data">#REF!</definedName>
    <definedName name="S_PY_End_Data" localSheetId="6">#REF!</definedName>
    <definedName name="S_PY_End_Data" localSheetId="7">#REF!</definedName>
    <definedName name="S_PY_End_Data">#REF!</definedName>
    <definedName name="S_RJE_Tot_Data" localSheetId="6">#REF!</definedName>
    <definedName name="S_RJE_Tot_Data" localSheetId="7">#REF!</definedName>
    <definedName name="S_RJE_Tot_Data">#REF!</definedName>
    <definedName name="s5rf" hidden="1">{#N/A,#N/A,TRUE,"인천시분석(1)";#N/A,#N/A,TRUE,"인천시분석(2)";#N/A,#N/A,TRUE,"인천시분석(3)";#N/A,#N/A,TRUE,"입지분석";#N/A,#N/A,TRUE,"입지분석 2";#N/A,#N/A,TRUE,"입지분석3";#N/A,#N/A,TRUE,"여건분석종합";#N/A,#N/A,TRUE,"공급사례1";#N/A,#N/A,TRUE,"공급사례2";#N/A,#N/A,TRUE,"공급사례3";#N/A,#N/A,TRUE,"공급사례4";#N/A,#N/A,TRUE,"공급사례5";#N/A,#N/A,TRUE,"공급사례6";#N/A,#N/A,TRUE,"공급사례7";#N/A,#N/A,TRUE,"상품최적화(1)";#N/A,#N/A,TRUE,"상품최적화(2)";#N/A,#N/A,TRUE,"상품최적화(3)";#N/A,#N/A,TRUE,"사업개요 ";#N/A,#N/A,TRUE,"주변현황 (1)";#N/A,#N/A,TRUE,"주변현황  (2)";#N/A,#N/A,TRUE,"프로젝트분석";#N/A,#N/A,TRUE,"프로젝트평가";#N/A,#N/A,TRUE,"배치도분석";#N/A,#N/A,TRUE,"설계변경제안";#N/A,#N/A,TRUE,"설계변경제안 (2)";#N/A,#N/A,TRUE,"성공분양기본전제";#N/A,#N/A,TRUE,"수익율";#N/A,#N/A,TRUE,"거래사례(1)";#N/A,#N/A,TRUE,"거래사례(2)";#N/A,#N/A,TRUE,"원가법";#N/A,#N/A,TRUE,"분양가결정";#N/A,#N/A,TRUE,"사업성";#N/A,#N/A,TRUE,"사업성 (2)";#N/A,#N/A,TRUE,"사업성 (3)";#N/A,#N/A,TRUE,"조견표";#N/A,#N/A,TRUE,"target(1)";#N/A,#N/A,TRUE,"target(2)";#N/A,#N/A,TRUE,"단계별분양전략";#N/A,#N/A,TRUE,"분양전략흐름도";#N/A,#N/A,TRUE,"분양활동방향";#N/A,#N/A,TRUE,"Pre-m";#N/A,#N/A,TRUE,"부동산우군화방안";#N/A,#N/A,TRUE,"분양조직운영";#N/A,#N/A,TRUE,"조직도";#N/A,#N/A,TRUE,"세부업무분장";#N/A,#N/A,TRUE,"분양목표";#N/A,#N/A,TRUE,"분양대행수수료 ";#N/A,#N/A,TRUE,"마감제안1";#N/A,#N/A,TRUE,"마감제안2";#N/A,#N/A,TRUE,"컨설팅실적(1)";#N/A,#N/A,TRUE,"컨설팅실적(2)";#N/A,#N/A,TRUE,"컨설팅실적(3)";#N/A,#N/A,TRUE,"조직도 ";#N/A,#N/A,TRUE,"사업자등록증";#N/A,#N/A,TRUE,"등기부등본"}</definedName>
    <definedName name="SALESPLAN" localSheetId="6">#REF!</definedName>
    <definedName name="SALESPLAN" localSheetId="7">#REF!</definedName>
    <definedName name="SALESPLAN">#REF!</definedName>
    <definedName name="SC" localSheetId="6">#REF!</definedName>
    <definedName name="SC">#REF!</definedName>
    <definedName name="SC0" localSheetId="6">#REF!</definedName>
    <definedName name="SC0">#REF!</definedName>
    <definedName name="sCell" localSheetId="6">#REF!</definedName>
    <definedName name="sCell" localSheetId="7">#REF!</definedName>
    <definedName name="sCell">#REF!</definedName>
    <definedName name="SD" localSheetId="8" hidden="1">{#N/A,#N/A,FALSE,"표지";#N/A,#N/A,FALSE,"전제";#N/A,#N/A,FALSE,"손익-자 (2)";#N/A,#N/A,FALSE,"손익-자";#N/A,#N/A,FALSE,"손익-마 (2)";#N/A,#N/A,FALSE,"손익-마";#N/A,#N/A,FALSE,"총손최종"}</definedName>
    <definedName name="SD" localSheetId="10" hidden="1">{#N/A,#N/A,FALSE,"표지";#N/A,#N/A,FALSE,"전제";#N/A,#N/A,FALSE,"손익-자 (2)";#N/A,#N/A,FALSE,"손익-자";#N/A,#N/A,FALSE,"손익-마 (2)";#N/A,#N/A,FALSE,"손익-마";#N/A,#N/A,FALSE,"총손최종"}</definedName>
    <definedName name="SD" localSheetId="11" hidden="1">{#N/A,#N/A,FALSE,"표지";#N/A,#N/A,FALSE,"전제";#N/A,#N/A,FALSE,"손익-자 (2)";#N/A,#N/A,FALSE,"손익-자";#N/A,#N/A,FALSE,"손익-마 (2)";#N/A,#N/A,FALSE,"손익-마";#N/A,#N/A,FALSE,"총손최종"}</definedName>
    <definedName name="SD" localSheetId="3" hidden="1">{#N/A,#N/A,FALSE,"표지";#N/A,#N/A,FALSE,"전제";#N/A,#N/A,FALSE,"손익-자 (2)";#N/A,#N/A,FALSE,"손익-자";#N/A,#N/A,FALSE,"손익-마 (2)";#N/A,#N/A,FALSE,"손익-마";#N/A,#N/A,FALSE,"총손최종"}</definedName>
    <definedName name="SD" localSheetId="5" hidden="1">{#N/A,#N/A,FALSE,"표지";#N/A,#N/A,FALSE,"전제";#N/A,#N/A,FALSE,"손익-자 (2)";#N/A,#N/A,FALSE,"손익-자";#N/A,#N/A,FALSE,"손익-마 (2)";#N/A,#N/A,FALSE,"손익-마";#N/A,#N/A,FALSE,"총손최종"}</definedName>
    <definedName name="SD" localSheetId="4" hidden="1">{#N/A,#N/A,FALSE,"표지";#N/A,#N/A,FALSE,"전제";#N/A,#N/A,FALSE,"손익-자 (2)";#N/A,#N/A,FALSE,"손익-자";#N/A,#N/A,FALSE,"손익-마 (2)";#N/A,#N/A,FALSE,"손익-마";#N/A,#N/A,FALSE,"총손최종"}</definedName>
    <definedName name="SD" localSheetId="0" hidden="1">{#N/A,#N/A,FALSE,"표지";#N/A,#N/A,FALSE,"전제";#N/A,#N/A,FALSE,"손익-자 (2)";#N/A,#N/A,FALSE,"손익-자";#N/A,#N/A,FALSE,"손익-마 (2)";#N/A,#N/A,FALSE,"손익-마";#N/A,#N/A,FALSE,"총손최종"}</definedName>
    <definedName name="SD" localSheetId="16" hidden="1">{#N/A,#N/A,FALSE,"표지";#N/A,#N/A,FALSE,"전제";#N/A,#N/A,FALSE,"손익-자 (2)";#N/A,#N/A,FALSE,"손익-자";#N/A,#N/A,FALSE,"손익-마 (2)";#N/A,#N/A,FALSE,"손익-마";#N/A,#N/A,FALSE,"총손최종"}</definedName>
    <definedName name="SD" localSheetId="6" hidden="1">{#N/A,#N/A,FALSE,"표지";#N/A,#N/A,FALSE,"전제";#N/A,#N/A,FALSE,"손익-자 (2)";#N/A,#N/A,FALSE,"손익-자";#N/A,#N/A,FALSE,"손익-마 (2)";#N/A,#N/A,FALSE,"손익-마";#N/A,#N/A,FALSE,"총손최종"}</definedName>
    <definedName name="SD" localSheetId="7" hidden="1">{#N/A,#N/A,FALSE,"표지";#N/A,#N/A,FALSE,"전제";#N/A,#N/A,FALSE,"손익-자 (2)";#N/A,#N/A,FALSE,"손익-자";#N/A,#N/A,FALSE,"손익-마 (2)";#N/A,#N/A,FALSE,"손익-마";#N/A,#N/A,FALSE,"총손최종"}</definedName>
    <definedName name="SD" hidden="1">{#N/A,#N/A,FALSE,"표지";#N/A,#N/A,FALSE,"전제";#N/A,#N/A,FALSE,"손익-자 (2)";#N/A,#N/A,FALSE,"손익-자";#N/A,#N/A,FALSE,"손익-마 (2)";#N/A,#N/A,FALSE,"손익-마";#N/A,#N/A,FALSE,"총손최종"}</definedName>
    <definedName name="sDate" localSheetId="3">#REF!</definedName>
    <definedName name="sDate" localSheetId="5">#REF!</definedName>
    <definedName name="sDate" localSheetId="0">#REF!</definedName>
    <definedName name="sDate" localSheetId="16">#REF!</definedName>
    <definedName name="sDate" localSheetId="7">#REF!</definedName>
    <definedName name="sDate">#REF!</definedName>
    <definedName name="sdfg" hidden="1">{#N/A,#N/A,TRUE,"사업개요";#N/A,#N/A,TRUE,"위치도";#N/A,#N/A,TRUE,"상권분석";#N/A,#N/A,TRUE,"상권분석-1";#N/A,#N/A,TRUE,"현장사진";#N/A,#N/A,TRUE,"현장사진-1";#N/A,#N/A,TRUE,"현장사진-2";#N/A,#N/A,TRUE,"시장성향및방향"}</definedName>
    <definedName name="sdfgsdfhsdfhs" localSheetId="3">#REF!</definedName>
    <definedName name="sdfgsdfhsdfhs" localSheetId="5">#REF!</definedName>
    <definedName name="sdfgsdfhsdfhs" localSheetId="0">#REF!</definedName>
    <definedName name="sdfgsdfhsdfhs" localSheetId="16">#REF!</definedName>
    <definedName name="sdfgsdfhsdfhs" localSheetId="6">#REF!</definedName>
    <definedName name="sdfgsdfhsdfhs" localSheetId="7">#REF!</definedName>
    <definedName name="sdfgsdfhsdfhs">#REF!</definedName>
    <definedName name="sdfyg" hidden="1">{#N/A,#N/A,FALSE,"사업개요";#N/A,#N/A,FALSE,"위치도";#N/A,#N/A,FALSE,"상권분석";#N/A,#N/A,FALSE,"상권분석-1";#N/A,#N/A,FALSE,"주변현황";#N/A,#N/A,FALSE,"주변현황-1";#N/A,#N/A,FALSE,"시장성향";#N/A,#N/A,FALSE,"적정분양가제안 ";#N/A,#N/A,FALSE,"적정분양가제안(1)";#N/A,#N/A,FALSE,"적정분양가제안(2)";#N/A,#N/A,FALSE,"사업추진방향";#N/A,#N/A,FALSE,"MD기획";#N/A,#N/A,FALSE,"MD기획 (2)";#N/A,#N/A,FALSE,"변경분양가 및 수수료율";#N/A,#N/A,FALSE,"분양및 매체일정(1)";#N/A,#N/A,FALSE,"분양 및 매체일정(2)";#N/A,#N/A,FALSE,"실적";#N/A,#N/A,FALSE,"실적-1";#N/A,#N/A,FALSE,"실적-2";#N/A,#N/A,FALSE,"조직도";#N/A,#N/A,FALSE,"등기부등본";#N/A,#N/A,FALSE,"사업자등록증"}</definedName>
    <definedName name="sds" localSheetId="8" hidden="1">{"'보고양식'!$A$58:$K$111"}</definedName>
    <definedName name="sds" localSheetId="9" hidden="1">{"'보고양식'!$A$58:$K$111"}</definedName>
    <definedName name="sds" localSheetId="10" hidden="1">{"'보고양식'!$A$58:$K$111"}</definedName>
    <definedName name="sds" localSheetId="11" hidden="1">{"'보고양식'!$A$58:$K$111"}</definedName>
    <definedName name="sds" localSheetId="3" hidden="1">{"'보고양식'!$A$58:$K$111"}</definedName>
    <definedName name="sds" localSheetId="5" hidden="1">{"'보고양식'!$A$58:$K$111"}</definedName>
    <definedName name="sds" localSheetId="4" hidden="1">{"'보고양식'!$A$58:$K$111"}</definedName>
    <definedName name="sds" localSheetId="0" hidden="1">{"'보고양식'!$A$58:$K$111"}</definedName>
    <definedName name="sds" localSheetId="16" hidden="1">{"'보고양식'!$A$58:$K$111"}</definedName>
    <definedName name="sds" localSheetId="6" hidden="1">{"'보고양식'!$A$58:$K$111"}</definedName>
    <definedName name="sds" localSheetId="7" hidden="1">{"'보고양식'!$A$58:$K$111"}</definedName>
    <definedName name="sds" hidden="1">{"'보고양식'!$A$58:$K$111"}</definedName>
    <definedName name="sectionNames" localSheetId="7">#REF!</definedName>
    <definedName name="sectionNames">#REF!</definedName>
    <definedName name="sell2" localSheetId="4">#REF!</definedName>
    <definedName name="sell2" localSheetId="6">#REF!</definedName>
    <definedName name="sell2" localSheetId="7">#REF!</definedName>
    <definedName name="sell2">#REF!</definedName>
    <definedName name="SELL3" localSheetId="4">#REF!</definedName>
    <definedName name="SELL3" localSheetId="6">#REF!</definedName>
    <definedName name="SELL3" localSheetId="7">#REF!</definedName>
    <definedName name="SELL3">#REF!</definedName>
    <definedName name="serdg"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SERVER" localSheetId="6">#REF!</definedName>
    <definedName name="SERVER">#REF!</definedName>
    <definedName name="SGFA" localSheetId="8" hidden="1">{#N/A,#N/A,FALSE,"인원";#N/A,#N/A,FALSE,"비용2";#N/A,#N/A,FALSE,"비용1";#N/A,#N/A,FALSE,"비용";#N/A,#N/A,FALSE,"보증2";#N/A,#N/A,FALSE,"보증1";#N/A,#N/A,FALSE,"보증";#N/A,#N/A,FALSE,"손익1";#N/A,#N/A,FALSE,"손익";#N/A,#N/A,FALSE,"부서별매출";#N/A,#N/A,FALSE,"매출"}</definedName>
    <definedName name="SGFA" localSheetId="10" hidden="1">{#N/A,#N/A,FALSE,"인원";#N/A,#N/A,FALSE,"비용2";#N/A,#N/A,FALSE,"비용1";#N/A,#N/A,FALSE,"비용";#N/A,#N/A,FALSE,"보증2";#N/A,#N/A,FALSE,"보증1";#N/A,#N/A,FALSE,"보증";#N/A,#N/A,FALSE,"손익1";#N/A,#N/A,FALSE,"손익";#N/A,#N/A,FALSE,"부서별매출";#N/A,#N/A,FALSE,"매출"}</definedName>
    <definedName name="SGFA" localSheetId="11" hidden="1">{#N/A,#N/A,FALSE,"인원";#N/A,#N/A,FALSE,"비용2";#N/A,#N/A,FALSE,"비용1";#N/A,#N/A,FALSE,"비용";#N/A,#N/A,FALSE,"보증2";#N/A,#N/A,FALSE,"보증1";#N/A,#N/A,FALSE,"보증";#N/A,#N/A,FALSE,"손익1";#N/A,#N/A,FALSE,"손익";#N/A,#N/A,FALSE,"부서별매출";#N/A,#N/A,FALSE,"매출"}</definedName>
    <definedName name="SGFA" localSheetId="3" hidden="1">{#N/A,#N/A,FALSE,"인원";#N/A,#N/A,FALSE,"비용2";#N/A,#N/A,FALSE,"비용1";#N/A,#N/A,FALSE,"비용";#N/A,#N/A,FALSE,"보증2";#N/A,#N/A,FALSE,"보증1";#N/A,#N/A,FALSE,"보증";#N/A,#N/A,FALSE,"손익1";#N/A,#N/A,FALSE,"손익";#N/A,#N/A,FALSE,"부서별매출";#N/A,#N/A,FALSE,"매출"}</definedName>
    <definedName name="SGFA" localSheetId="5" hidden="1">{#N/A,#N/A,FALSE,"인원";#N/A,#N/A,FALSE,"비용2";#N/A,#N/A,FALSE,"비용1";#N/A,#N/A,FALSE,"비용";#N/A,#N/A,FALSE,"보증2";#N/A,#N/A,FALSE,"보증1";#N/A,#N/A,FALSE,"보증";#N/A,#N/A,FALSE,"손익1";#N/A,#N/A,FALSE,"손익";#N/A,#N/A,FALSE,"부서별매출";#N/A,#N/A,FALSE,"매출"}</definedName>
    <definedName name="SGFA" localSheetId="4" hidden="1">{#N/A,#N/A,FALSE,"인원";#N/A,#N/A,FALSE,"비용2";#N/A,#N/A,FALSE,"비용1";#N/A,#N/A,FALSE,"비용";#N/A,#N/A,FALSE,"보증2";#N/A,#N/A,FALSE,"보증1";#N/A,#N/A,FALSE,"보증";#N/A,#N/A,FALSE,"손익1";#N/A,#N/A,FALSE,"손익";#N/A,#N/A,FALSE,"부서별매출";#N/A,#N/A,FALSE,"매출"}</definedName>
    <definedName name="SGFA" localSheetId="0" hidden="1">{#N/A,#N/A,FALSE,"인원";#N/A,#N/A,FALSE,"비용2";#N/A,#N/A,FALSE,"비용1";#N/A,#N/A,FALSE,"비용";#N/A,#N/A,FALSE,"보증2";#N/A,#N/A,FALSE,"보증1";#N/A,#N/A,FALSE,"보증";#N/A,#N/A,FALSE,"손익1";#N/A,#N/A,FALSE,"손익";#N/A,#N/A,FALSE,"부서별매출";#N/A,#N/A,FALSE,"매출"}</definedName>
    <definedName name="SGFA" localSheetId="16" hidden="1">{#N/A,#N/A,FALSE,"인원";#N/A,#N/A,FALSE,"비용2";#N/A,#N/A,FALSE,"비용1";#N/A,#N/A,FALSE,"비용";#N/A,#N/A,FALSE,"보증2";#N/A,#N/A,FALSE,"보증1";#N/A,#N/A,FALSE,"보증";#N/A,#N/A,FALSE,"손익1";#N/A,#N/A,FALSE,"손익";#N/A,#N/A,FALSE,"부서별매출";#N/A,#N/A,FALSE,"매출"}</definedName>
    <definedName name="SGFA" localSheetId="6" hidden="1">{#N/A,#N/A,FALSE,"인원";#N/A,#N/A,FALSE,"비용2";#N/A,#N/A,FALSE,"비용1";#N/A,#N/A,FALSE,"비용";#N/A,#N/A,FALSE,"보증2";#N/A,#N/A,FALSE,"보증1";#N/A,#N/A,FALSE,"보증";#N/A,#N/A,FALSE,"손익1";#N/A,#N/A,FALSE,"손익";#N/A,#N/A,FALSE,"부서별매출";#N/A,#N/A,FALSE,"매출"}</definedName>
    <definedName name="SGFA" localSheetId="7" hidden="1">{#N/A,#N/A,FALSE,"인원";#N/A,#N/A,FALSE,"비용2";#N/A,#N/A,FALSE,"비용1";#N/A,#N/A,FALSE,"비용";#N/A,#N/A,FALSE,"보증2";#N/A,#N/A,FALSE,"보증1";#N/A,#N/A,FALSE,"보증";#N/A,#N/A,FALSE,"손익1";#N/A,#N/A,FALSE,"손익";#N/A,#N/A,FALSE,"부서별매출";#N/A,#N/A,FALSE,"매출"}</definedName>
    <definedName name="SGFA" hidden="1">{#N/A,#N/A,FALSE,"인원";#N/A,#N/A,FALSE,"비용2";#N/A,#N/A,FALSE,"비용1";#N/A,#N/A,FALSE,"비용";#N/A,#N/A,FALSE,"보증2";#N/A,#N/A,FALSE,"보증1";#N/A,#N/A,FALSE,"보증";#N/A,#N/A,FALSE,"손익1";#N/A,#N/A,FALSE,"손익";#N/A,#N/A,FALSE,"부서별매출";#N/A,#N/A,FALSE,"매출"}</definedName>
    <definedName name="SHE" localSheetId="8" hidden="1">{#N/A,#N/A,FALSE,"전제";#N/A,#N/A,FALSE,"표지";#N/A,#N/A,FALSE,"6D16";#N/A,#N/A,FALSE,"6D22";#N/A,#N/A,FALSE,"6D22-T";#N/A,#N/A,FALSE,"Q-DEG";#N/A,#N/A,FALSE,"총손";#N/A,#N/A,FALSE,"대당";#N/A,#N/A,FALSE,"가공비"}</definedName>
    <definedName name="SHE" localSheetId="10" hidden="1">{#N/A,#N/A,FALSE,"전제";#N/A,#N/A,FALSE,"표지";#N/A,#N/A,FALSE,"6D16";#N/A,#N/A,FALSE,"6D22";#N/A,#N/A,FALSE,"6D22-T";#N/A,#N/A,FALSE,"Q-DEG";#N/A,#N/A,FALSE,"총손";#N/A,#N/A,FALSE,"대당";#N/A,#N/A,FALSE,"가공비"}</definedName>
    <definedName name="SHE" localSheetId="11" hidden="1">{#N/A,#N/A,FALSE,"전제";#N/A,#N/A,FALSE,"표지";#N/A,#N/A,FALSE,"6D16";#N/A,#N/A,FALSE,"6D22";#N/A,#N/A,FALSE,"6D22-T";#N/A,#N/A,FALSE,"Q-DEG";#N/A,#N/A,FALSE,"총손";#N/A,#N/A,FALSE,"대당";#N/A,#N/A,FALSE,"가공비"}</definedName>
    <definedName name="SHE" localSheetId="3" hidden="1">{#N/A,#N/A,FALSE,"전제";#N/A,#N/A,FALSE,"표지";#N/A,#N/A,FALSE,"6D16";#N/A,#N/A,FALSE,"6D22";#N/A,#N/A,FALSE,"6D22-T";#N/A,#N/A,FALSE,"Q-DEG";#N/A,#N/A,FALSE,"총손";#N/A,#N/A,FALSE,"대당";#N/A,#N/A,FALSE,"가공비"}</definedName>
    <definedName name="SHE" localSheetId="5" hidden="1">{#N/A,#N/A,FALSE,"전제";#N/A,#N/A,FALSE,"표지";#N/A,#N/A,FALSE,"6D16";#N/A,#N/A,FALSE,"6D22";#N/A,#N/A,FALSE,"6D22-T";#N/A,#N/A,FALSE,"Q-DEG";#N/A,#N/A,FALSE,"총손";#N/A,#N/A,FALSE,"대당";#N/A,#N/A,FALSE,"가공비"}</definedName>
    <definedName name="SHE" localSheetId="4" hidden="1">{#N/A,#N/A,FALSE,"전제";#N/A,#N/A,FALSE,"표지";#N/A,#N/A,FALSE,"6D16";#N/A,#N/A,FALSE,"6D22";#N/A,#N/A,FALSE,"6D22-T";#N/A,#N/A,FALSE,"Q-DEG";#N/A,#N/A,FALSE,"총손";#N/A,#N/A,FALSE,"대당";#N/A,#N/A,FALSE,"가공비"}</definedName>
    <definedName name="SHE" localSheetId="0" hidden="1">{#N/A,#N/A,FALSE,"전제";#N/A,#N/A,FALSE,"표지";#N/A,#N/A,FALSE,"6D16";#N/A,#N/A,FALSE,"6D22";#N/A,#N/A,FALSE,"6D22-T";#N/A,#N/A,FALSE,"Q-DEG";#N/A,#N/A,FALSE,"총손";#N/A,#N/A,FALSE,"대당";#N/A,#N/A,FALSE,"가공비"}</definedName>
    <definedName name="SHE" localSheetId="16" hidden="1">{#N/A,#N/A,FALSE,"전제";#N/A,#N/A,FALSE,"표지";#N/A,#N/A,FALSE,"6D16";#N/A,#N/A,FALSE,"6D22";#N/A,#N/A,FALSE,"6D22-T";#N/A,#N/A,FALSE,"Q-DEG";#N/A,#N/A,FALSE,"총손";#N/A,#N/A,FALSE,"대당";#N/A,#N/A,FALSE,"가공비"}</definedName>
    <definedName name="SHE" localSheetId="6" hidden="1">{#N/A,#N/A,FALSE,"전제";#N/A,#N/A,FALSE,"표지";#N/A,#N/A,FALSE,"6D16";#N/A,#N/A,FALSE,"6D22";#N/A,#N/A,FALSE,"6D22-T";#N/A,#N/A,FALSE,"Q-DEG";#N/A,#N/A,FALSE,"총손";#N/A,#N/A,FALSE,"대당";#N/A,#N/A,FALSE,"가공비"}</definedName>
    <definedName name="SHE" localSheetId="7" hidden="1">{#N/A,#N/A,FALSE,"전제";#N/A,#N/A,FALSE,"표지";#N/A,#N/A,FALSE,"6D16";#N/A,#N/A,FALSE,"6D22";#N/A,#N/A,FALSE,"6D22-T";#N/A,#N/A,FALSE,"Q-DEG";#N/A,#N/A,FALSE,"총손";#N/A,#N/A,FALSE,"대당";#N/A,#N/A,FALSE,"가공비"}</definedName>
    <definedName name="SHE" hidden="1">{#N/A,#N/A,FALSE,"전제";#N/A,#N/A,FALSE,"표지";#N/A,#N/A,FALSE,"6D16";#N/A,#N/A,FALSE,"6D22";#N/A,#N/A,FALSE,"6D22-T";#N/A,#N/A,FALSE,"Q-DEG";#N/A,#N/A,FALSE,"총손";#N/A,#N/A,FALSE,"대당";#N/A,#N/A,FALSE,"가공비"}</definedName>
    <definedName name="SheetC1" localSheetId="3" hidden="1">{#N/A,#N/A,FALSE,"단축1";#N/A,#N/A,FALSE,"단축2";#N/A,#N/A,FALSE,"단축3";#N/A,#N/A,FALSE,"장축";#N/A,#N/A,FALSE,"4WD"}</definedName>
    <definedName name="SheetC1" localSheetId="4" hidden="1">{#N/A,#N/A,FALSE,"단축1";#N/A,#N/A,FALSE,"단축2";#N/A,#N/A,FALSE,"단축3";#N/A,#N/A,FALSE,"장축";#N/A,#N/A,FALSE,"4WD"}</definedName>
    <definedName name="SheetC1" localSheetId="16" hidden="1">{#N/A,#N/A,FALSE,"단축1";#N/A,#N/A,FALSE,"단축2";#N/A,#N/A,FALSE,"단축3";#N/A,#N/A,FALSE,"장축";#N/A,#N/A,FALSE,"4WD"}</definedName>
    <definedName name="SheetC1" localSheetId="6" hidden="1">{#N/A,#N/A,FALSE,"단축1";#N/A,#N/A,FALSE,"단축2";#N/A,#N/A,FALSE,"단축3";#N/A,#N/A,FALSE,"장축";#N/A,#N/A,FALSE,"4WD"}</definedName>
    <definedName name="SheetC1" hidden="1">{#N/A,#N/A,FALSE,"단축1";#N/A,#N/A,FALSE,"단축2";#N/A,#N/A,FALSE,"단축3";#N/A,#N/A,FALSE,"장축";#N/A,#N/A,FALSE,"4WD"}</definedName>
    <definedName name="Shoot_Days">#REF!</definedName>
    <definedName name="simple" localSheetId="3">#REF!</definedName>
    <definedName name="simple" localSheetId="5">#REF!</definedName>
    <definedName name="simple" localSheetId="0">#REF!</definedName>
    <definedName name="simple" localSheetId="16">#REF!</definedName>
    <definedName name="simple" localSheetId="6">#REF!</definedName>
    <definedName name="simple" localSheetId="7">#REF!</definedName>
    <definedName name="simple">#REF!</definedName>
    <definedName name="sincode" localSheetId="3">#REF!</definedName>
    <definedName name="sincode" localSheetId="0">#REF!</definedName>
    <definedName name="sincode" localSheetId="16">#REF!</definedName>
    <definedName name="sincode" localSheetId="6">#REF!</definedName>
    <definedName name="sincode" localSheetId="7">#REF!</definedName>
    <definedName name="sincode">#REF!</definedName>
    <definedName name="SK" localSheetId="8" hidden="1">{#N/A,#N/A,FALSE,"표지";#N/A,#N/A,FALSE,"전제";#N/A,#N/A,FALSE,"대당";#N/A,#N/A,FALSE,"가공비";#N/A,#N/A,FALSE,"재료비";#N/A,#N/A,FALSE,"손익"}</definedName>
    <definedName name="SK" localSheetId="10" hidden="1">{#N/A,#N/A,FALSE,"표지";#N/A,#N/A,FALSE,"전제";#N/A,#N/A,FALSE,"대당";#N/A,#N/A,FALSE,"가공비";#N/A,#N/A,FALSE,"재료비";#N/A,#N/A,FALSE,"손익"}</definedName>
    <definedName name="SK" localSheetId="11" hidden="1">{#N/A,#N/A,FALSE,"표지";#N/A,#N/A,FALSE,"전제";#N/A,#N/A,FALSE,"대당";#N/A,#N/A,FALSE,"가공비";#N/A,#N/A,FALSE,"재료비";#N/A,#N/A,FALSE,"손익"}</definedName>
    <definedName name="SK" localSheetId="3" hidden="1">{#N/A,#N/A,FALSE,"표지";#N/A,#N/A,FALSE,"전제";#N/A,#N/A,FALSE,"대당";#N/A,#N/A,FALSE,"가공비";#N/A,#N/A,FALSE,"재료비";#N/A,#N/A,FALSE,"손익"}</definedName>
    <definedName name="SK" localSheetId="5" hidden="1">{#N/A,#N/A,FALSE,"표지";#N/A,#N/A,FALSE,"전제";#N/A,#N/A,FALSE,"대당";#N/A,#N/A,FALSE,"가공비";#N/A,#N/A,FALSE,"재료비";#N/A,#N/A,FALSE,"손익"}</definedName>
    <definedName name="SK" localSheetId="4" hidden="1">{#N/A,#N/A,FALSE,"표지";#N/A,#N/A,FALSE,"전제";#N/A,#N/A,FALSE,"대당";#N/A,#N/A,FALSE,"가공비";#N/A,#N/A,FALSE,"재료비";#N/A,#N/A,FALSE,"손익"}</definedName>
    <definedName name="SK" localSheetId="0" hidden="1">{#N/A,#N/A,FALSE,"표지";#N/A,#N/A,FALSE,"전제";#N/A,#N/A,FALSE,"대당";#N/A,#N/A,FALSE,"가공비";#N/A,#N/A,FALSE,"재료비";#N/A,#N/A,FALSE,"손익"}</definedName>
    <definedName name="SK" localSheetId="16" hidden="1">{#N/A,#N/A,FALSE,"표지";#N/A,#N/A,FALSE,"전제";#N/A,#N/A,FALSE,"대당";#N/A,#N/A,FALSE,"가공비";#N/A,#N/A,FALSE,"재료비";#N/A,#N/A,FALSE,"손익"}</definedName>
    <definedName name="SK" localSheetId="6" hidden="1">{#N/A,#N/A,FALSE,"표지";#N/A,#N/A,FALSE,"전제";#N/A,#N/A,FALSE,"대당";#N/A,#N/A,FALSE,"가공비";#N/A,#N/A,FALSE,"재료비";#N/A,#N/A,FALSE,"손익"}</definedName>
    <definedName name="SK" localSheetId="7" hidden="1">{#N/A,#N/A,FALSE,"표지";#N/A,#N/A,FALSE,"전제";#N/A,#N/A,FALSE,"대당";#N/A,#N/A,FALSE,"가공비";#N/A,#N/A,FALSE,"재료비";#N/A,#N/A,FALSE,"손익"}</definedName>
    <definedName name="SK" hidden="1">{#N/A,#N/A,FALSE,"표지";#N/A,#N/A,FALSE,"전제";#N/A,#N/A,FALSE,"대당";#N/A,#N/A,FALSE,"가공비";#N/A,#N/A,FALSE,"재료비";#N/A,#N/A,FALSE,"손익"}</definedName>
    <definedName name="SKEKSK" localSheetId="8" hidden="1">{#N/A,#N/A,FALSE,"품의서";#N/A,#N/A,FALSE,"전제";#N/A,#N/A,FALSE,"총손";#N/A,#N/A,FALSE,"손익"}</definedName>
    <definedName name="SKEKSK" localSheetId="10" hidden="1">{#N/A,#N/A,FALSE,"품의서";#N/A,#N/A,FALSE,"전제";#N/A,#N/A,FALSE,"총손";#N/A,#N/A,FALSE,"손익"}</definedName>
    <definedName name="SKEKSK" localSheetId="11" hidden="1">{#N/A,#N/A,FALSE,"품의서";#N/A,#N/A,FALSE,"전제";#N/A,#N/A,FALSE,"총손";#N/A,#N/A,FALSE,"손익"}</definedName>
    <definedName name="SKEKSK" localSheetId="3" hidden="1">{#N/A,#N/A,FALSE,"품의서";#N/A,#N/A,FALSE,"전제";#N/A,#N/A,FALSE,"총손";#N/A,#N/A,FALSE,"손익"}</definedName>
    <definedName name="SKEKSK" localSheetId="5" hidden="1">{#N/A,#N/A,FALSE,"품의서";#N/A,#N/A,FALSE,"전제";#N/A,#N/A,FALSE,"총손";#N/A,#N/A,FALSE,"손익"}</definedName>
    <definedName name="SKEKSK" localSheetId="4" hidden="1">{#N/A,#N/A,FALSE,"품의서";#N/A,#N/A,FALSE,"전제";#N/A,#N/A,FALSE,"총손";#N/A,#N/A,FALSE,"손익"}</definedName>
    <definedName name="SKEKSK" localSheetId="0" hidden="1">{#N/A,#N/A,FALSE,"품의서";#N/A,#N/A,FALSE,"전제";#N/A,#N/A,FALSE,"총손";#N/A,#N/A,FALSE,"손익"}</definedName>
    <definedName name="SKEKSK" localSheetId="16" hidden="1">{#N/A,#N/A,FALSE,"품의서";#N/A,#N/A,FALSE,"전제";#N/A,#N/A,FALSE,"총손";#N/A,#N/A,FALSE,"손익"}</definedName>
    <definedName name="SKEKSK" localSheetId="6" hidden="1">{#N/A,#N/A,FALSE,"품의서";#N/A,#N/A,FALSE,"전제";#N/A,#N/A,FALSE,"총손";#N/A,#N/A,FALSE,"손익"}</definedName>
    <definedName name="SKEKSK" localSheetId="7" hidden="1">{#N/A,#N/A,FALSE,"품의서";#N/A,#N/A,FALSE,"전제";#N/A,#N/A,FALSE,"총손";#N/A,#N/A,FALSE,"손익"}</definedName>
    <definedName name="SKEKSK" hidden="1">{#N/A,#N/A,FALSE,"품의서";#N/A,#N/A,FALSE,"전제";#N/A,#N/A,FALSE,"총손";#N/A,#N/A,FALSE,"손익"}</definedName>
    <definedName name="sksk" localSheetId="8" hidden="1">{#N/A,#N/A,FALSE,"주요여수신";#N/A,#N/A,FALSE,"수신금리";#N/A,#N/A,FALSE,"대출금리";#N/A,#N/A,FALSE,"신규대출";#N/A,#N/A,FALSE,"총액대출"}</definedName>
    <definedName name="sksk" localSheetId="10" hidden="1">{#N/A,#N/A,FALSE,"주요여수신";#N/A,#N/A,FALSE,"수신금리";#N/A,#N/A,FALSE,"대출금리";#N/A,#N/A,FALSE,"신규대출";#N/A,#N/A,FALSE,"총액대출"}</definedName>
    <definedName name="sksk" localSheetId="11" hidden="1">{#N/A,#N/A,FALSE,"주요여수신";#N/A,#N/A,FALSE,"수신금리";#N/A,#N/A,FALSE,"대출금리";#N/A,#N/A,FALSE,"신규대출";#N/A,#N/A,FALSE,"총액대출"}</definedName>
    <definedName name="sksk" localSheetId="3" hidden="1">{#N/A,#N/A,FALSE,"주요여수신";#N/A,#N/A,FALSE,"수신금리";#N/A,#N/A,FALSE,"대출금리";#N/A,#N/A,FALSE,"신규대출";#N/A,#N/A,FALSE,"총액대출"}</definedName>
    <definedName name="sksk" localSheetId="5" hidden="1">{#N/A,#N/A,FALSE,"주요여수신";#N/A,#N/A,FALSE,"수신금리";#N/A,#N/A,FALSE,"대출금리";#N/A,#N/A,FALSE,"신규대출";#N/A,#N/A,FALSE,"총액대출"}</definedName>
    <definedName name="sksk" localSheetId="4" hidden="1">{#N/A,#N/A,FALSE,"주요여수신";#N/A,#N/A,FALSE,"수신금리";#N/A,#N/A,FALSE,"대출금리";#N/A,#N/A,FALSE,"신규대출";#N/A,#N/A,FALSE,"총액대출"}</definedName>
    <definedName name="sksk" localSheetId="0" hidden="1">{#N/A,#N/A,FALSE,"주요여수신";#N/A,#N/A,FALSE,"수신금리";#N/A,#N/A,FALSE,"대출금리";#N/A,#N/A,FALSE,"신규대출";#N/A,#N/A,FALSE,"총액대출"}</definedName>
    <definedName name="sksk" localSheetId="16" hidden="1">{#N/A,#N/A,FALSE,"주요여수신";#N/A,#N/A,FALSE,"수신금리";#N/A,#N/A,FALSE,"대출금리";#N/A,#N/A,FALSE,"신규대출";#N/A,#N/A,FALSE,"총액대출"}</definedName>
    <definedName name="sksk" localSheetId="6" hidden="1">{#N/A,#N/A,FALSE,"주요여수신";#N/A,#N/A,FALSE,"수신금리";#N/A,#N/A,FALSE,"대출금리";#N/A,#N/A,FALSE,"신규대출";#N/A,#N/A,FALSE,"총액대출"}</definedName>
    <definedName name="sksk" localSheetId="7" hidden="1">{#N/A,#N/A,FALSE,"주요여수신";#N/A,#N/A,FALSE,"수신금리";#N/A,#N/A,FALSE,"대출금리";#N/A,#N/A,FALSE,"신규대출";#N/A,#N/A,FALSE,"총액대출"}</definedName>
    <definedName name="sksk" hidden="1">{#N/A,#N/A,FALSE,"주요여수신";#N/A,#N/A,FALSE,"수신금리";#N/A,#N/A,FALSE,"대출금리";#N/A,#N/A,FALSE,"신규대출";#N/A,#N/A,FALSE,"총액대출"}</definedName>
    <definedName name="SM" localSheetId="8" hidden="1">{"'보고양식'!$A$58:$K$111"}</definedName>
    <definedName name="SM" localSheetId="10" hidden="1">{"'보고양식'!$A$58:$K$111"}</definedName>
    <definedName name="SM" localSheetId="11" hidden="1">{"'보고양식'!$A$58:$K$111"}</definedName>
    <definedName name="SM" localSheetId="3">#REF!</definedName>
    <definedName name="SM" localSheetId="5">#REF!</definedName>
    <definedName name="SM" localSheetId="4">#REF!</definedName>
    <definedName name="SM" localSheetId="0">#REF!</definedName>
    <definedName name="SM" localSheetId="16">#REF!</definedName>
    <definedName name="SM" localSheetId="6">#REF!</definedName>
    <definedName name="SM" localSheetId="7">#REF!</definedName>
    <definedName name="SM">#REF!</definedName>
    <definedName name="SM부자재" localSheetId="8" hidden="1">{#N/A,#N/A,FALSE,"신규dep";#N/A,#N/A,FALSE,"신규dep-금형상각후";#N/A,#N/A,FALSE,"신규dep-연구비상각후";#N/A,#N/A,FALSE,"신규dep-기계,공구상각후"}</definedName>
    <definedName name="SM부자재" localSheetId="10" hidden="1">{#N/A,#N/A,FALSE,"신규dep";#N/A,#N/A,FALSE,"신규dep-금형상각후";#N/A,#N/A,FALSE,"신규dep-연구비상각후";#N/A,#N/A,FALSE,"신규dep-기계,공구상각후"}</definedName>
    <definedName name="SM부자재" localSheetId="11" hidden="1">{#N/A,#N/A,FALSE,"신규dep";#N/A,#N/A,FALSE,"신규dep-금형상각후";#N/A,#N/A,FALSE,"신규dep-연구비상각후";#N/A,#N/A,FALSE,"신규dep-기계,공구상각후"}</definedName>
    <definedName name="SM부자재" localSheetId="3" hidden="1">{#N/A,#N/A,FALSE,"신규dep";#N/A,#N/A,FALSE,"신규dep-금형상각후";#N/A,#N/A,FALSE,"신규dep-연구비상각후";#N/A,#N/A,FALSE,"신규dep-기계,공구상각후"}</definedName>
    <definedName name="SM부자재" localSheetId="5" hidden="1">{#N/A,#N/A,FALSE,"신규dep";#N/A,#N/A,FALSE,"신규dep-금형상각후";#N/A,#N/A,FALSE,"신규dep-연구비상각후";#N/A,#N/A,FALSE,"신규dep-기계,공구상각후"}</definedName>
    <definedName name="SM부자재" localSheetId="4" hidden="1">{#N/A,#N/A,FALSE,"신규dep";#N/A,#N/A,FALSE,"신규dep-금형상각후";#N/A,#N/A,FALSE,"신규dep-연구비상각후";#N/A,#N/A,FALSE,"신규dep-기계,공구상각후"}</definedName>
    <definedName name="SM부자재" localSheetId="0" hidden="1">{#N/A,#N/A,FALSE,"신규dep";#N/A,#N/A,FALSE,"신규dep-금형상각후";#N/A,#N/A,FALSE,"신규dep-연구비상각후";#N/A,#N/A,FALSE,"신규dep-기계,공구상각후"}</definedName>
    <definedName name="SM부자재" localSheetId="16" hidden="1">{#N/A,#N/A,FALSE,"신규dep";#N/A,#N/A,FALSE,"신규dep-금형상각후";#N/A,#N/A,FALSE,"신규dep-연구비상각후";#N/A,#N/A,FALSE,"신규dep-기계,공구상각후"}</definedName>
    <definedName name="SM부자재" localSheetId="6" hidden="1">{#N/A,#N/A,FALSE,"신규dep";#N/A,#N/A,FALSE,"신규dep-금형상각후";#N/A,#N/A,FALSE,"신규dep-연구비상각후";#N/A,#N/A,FALSE,"신규dep-기계,공구상각후"}</definedName>
    <definedName name="SM부자재" localSheetId="7" hidden="1">{#N/A,#N/A,FALSE,"신규dep";#N/A,#N/A,FALSE,"신규dep-금형상각후";#N/A,#N/A,FALSE,"신규dep-연구비상각후";#N/A,#N/A,FALSE,"신규dep-기계,공구상각후"}</definedName>
    <definedName name="SM부자재" hidden="1">{#N/A,#N/A,FALSE,"신규dep";#N/A,#N/A,FALSE,"신규dep-금형상각후";#N/A,#N/A,FALSE,"신규dep-연구비상각후";#N/A,#N/A,FALSE,"신규dep-기계,공구상각후"}</definedName>
    <definedName name="SON" hidden="1">#REF!</definedName>
    <definedName name="SOOK" localSheetId="3">#REF!</definedName>
    <definedName name="SOOK" localSheetId="0">#REF!</definedName>
    <definedName name="SOOK" localSheetId="16">#REF!</definedName>
    <definedName name="SOOK" localSheetId="6">#REF!</definedName>
    <definedName name="SOOK">#REF!</definedName>
    <definedName name="SOS" localSheetId="3" hidden="1">#REF!</definedName>
    <definedName name="SOS" localSheetId="5" hidden="1">#REF!</definedName>
    <definedName name="SOS" localSheetId="0" hidden="1">#REF!</definedName>
    <definedName name="SOS" localSheetId="16" hidden="1">#REF!</definedName>
    <definedName name="SOS" localSheetId="6" hidden="1">#REF!</definedName>
    <definedName name="SOS" localSheetId="7" hidden="1">#REF!</definedName>
    <definedName name="SOS" hidden="1">#REF!</definedName>
    <definedName name="SP" localSheetId="4">#REF!</definedName>
    <definedName name="SP" localSheetId="6">#REF!</definedName>
    <definedName name="SP" localSheetId="7">#REF!</definedName>
    <definedName name="SP">#REF!</definedName>
    <definedName name="spl" localSheetId="6">#REF!</definedName>
    <definedName name="spl" localSheetId="7">#REF!</definedName>
    <definedName name="spl">#REF!</definedName>
    <definedName name="srtysdfg"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SS" localSheetId="3" hidden="1">{#N/A,#N/A,FALSE,"계약직(여)"}</definedName>
    <definedName name="SS" localSheetId="5" hidden="1">{#N/A,#N/A,FALSE,"계약직(여)"}</definedName>
    <definedName name="SS" localSheetId="4" hidden="1">{#N/A,#N/A,FALSE,"계약직(여)"}</definedName>
    <definedName name="SS" localSheetId="0" hidden="1">{#N/A,#N/A,FALSE,"계약직(여)"}</definedName>
    <definedName name="SS" localSheetId="16" hidden="1">{#N/A,#N/A,FALSE,"계약직(여)"}</definedName>
    <definedName name="SS" localSheetId="6" hidden="1">{#N/A,#N/A,FALSE,"계약직(여)"}</definedName>
    <definedName name="SS" localSheetId="7" hidden="1">{#N/A,#N/A,FALSE,"계약직(여)"}</definedName>
    <definedName name="SS" hidden="1">{#N/A,#N/A,FALSE,"계약직(여)"}</definedName>
    <definedName name="SSS" localSheetId="3" hidden="1">#REF!</definedName>
    <definedName name="SSS" localSheetId="5" hidden="1">#REF!</definedName>
    <definedName name="SSS" localSheetId="0" hidden="1">#REF!</definedName>
    <definedName name="SSS" localSheetId="16" hidden="1">#REF!</definedName>
    <definedName name="SSS" localSheetId="7" hidden="1">#REF!</definedName>
    <definedName name="SSS" hidden="1">#REF!</definedName>
    <definedName name="SSSSSS" localSheetId="8" hidden="1">#REF!</definedName>
    <definedName name="SSSSSS" localSheetId="9" hidden="1">#REF!</definedName>
    <definedName name="SSSSSS" localSheetId="11" hidden="1">#REF!</definedName>
    <definedName name="SSSSSS" localSheetId="3" hidden="1">#REF!</definedName>
    <definedName name="SSSSSS" localSheetId="5" hidden="1">#REF!</definedName>
    <definedName name="SSSSSS" localSheetId="0" hidden="1">#REF!</definedName>
    <definedName name="SSSSSS" localSheetId="16" hidden="1">#REF!</definedName>
    <definedName name="SSSSSS" localSheetId="6" hidden="1">#REF!</definedName>
    <definedName name="SSSSSS" localSheetId="7" hidden="1">#REF!</definedName>
    <definedName name="SSSSSS" hidden="1">#REF!</definedName>
    <definedName name="startDate" localSheetId="3">#REF!</definedName>
    <definedName name="startDate" localSheetId="5">#REF!</definedName>
    <definedName name="startDate" localSheetId="0">#REF!</definedName>
    <definedName name="startDate" localSheetId="16">#REF!</definedName>
    <definedName name="startDate" localSheetId="6">#REF!</definedName>
    <definedName name="startDate" localSheetId="7">#REF!</definedName>
    <definedName name="startDate">#REF!</definedName>
    <definedName name="startDayOfWeek" localSheetId="6">#REF!</definedName>
    <definedName name="startDayOfWeek" localSheetId="7">#REF!</definedName>
    <definedName name="startDayOfWeek">#REF!</definedName>
    <definedName name="status" localSheetId="6">#REF!</definedName>
    <definedName name="status" localSheetId="7">#REF!</definedName>
    <definedName name="status">#REF!</definedName>
    <definedName name="Stock" localSheetId="6">#REF!</definedName>
    <definedName name="Stock" localSheetId="7">#REF!</definedName>
    <definedName name="Stock">#REF!</definedName>
    <definedName name="SVR" localSheetId="6">#REF!</definedName>
    <definedName name="SVR">#REF!</definedName>
    <definedName name="SVRAG" localSheetId="6">#REF!</definedName>
    <definedName name="SVRAG">#REF!</definedName>
    <definedName name="SVRDESC" localSheetId="6">#REF!</definedName>
    <definedName name="SVRDESC">#REF!</definedName>
    <definedName name="swprice" localSheetId="6">#REF!</definedName>
    <definedName name="swprice" localSheetId="7">#REF!</definedName>
    <definedName name="swprice">#REF!</definedName>
    <definedName name="sx" localSheetId="3">{0.1;0;0.382758620689655;0;0;0;0.258620689655172;0;0.258620689655172}</definedName>
    <definedName name="sx" localSheetId="5">{0.1;0;0.382758620689655;0;0;0;0.258620689655172;0;0.258620689655172}</definedName>
    <definedName name="sx" localSheetId="4">{0.1;0;0.382758620689655;0;0;0;0.258620689655172;0;0.258620689655172}</definedName>
    <definedName name="sx" localSheetId="0">{0.1;0;0.382758620689655;0;0;0;0.258620689655172;0;0.258620689655172}</definedName>
    <definedName name="sx" localSheetId="16">{0.1;0;0.382758620689655;0;0;0;0.258620689655172;0;0.258620689655172}</definedName>
    <definedName name="sx" localSheetId="6">{0.1;0;0.382758620689655;0;0;0;0.258620689655172;0;0.258620689655172}</definedName>
    <definedName name="sx" localSheetId="7">{0.1;0;0.382758620689655;0;0;0;0.258620689655172;0;0.258620689655172}</definedName>
    <definedName name="sx">{0.1;0;0.382758620689655;0;0;0;0.258620689655172;0;0.258620689655172}</definedName>
    <definedName name="t" localSheetId="3">#REF!</definedName>
    <definedName name="t" localSheetId="5">#REF!</definedName>
    <definedName name="t" localSheetId="0">#REF!</definedName>
    <definedName name="t" localSheetId="16">#REF!</definedName>
    <definedName name="t" localSheetId="7">#REF!</definedName>
    <definedName name="t">#REF!</definedName>
    <definedName name="Table" localSheetId="3">#REF!</definedName>
    <definedName name="Table" localSheetId="5">#REF!</definedName>
    <definedName name="Table" localSheetId="0">#REF!</definedName>
    <definedName name="Table" localSheetId="16">#REF!</definedName>
    <definedName name="Table" localSheetId="6">#REF!</definedName>
    <definedName name="Table" localSheetId="7">#REF!</definedName>
    <definedName name="Table">#REF!</definedName>
    <definedName name="Table1" localSheetId="6">#REF!</definedName>
    <definedName name="Table1">#REF!</definedName>
    <definedName name="target" localSheetId="6">#REF!</definedName>
    <definedName name="target">#REF!</definedName>
    <definedName name="TAX" localSheetId="6">#REF!</definedName>
    <definedName name="TAX" localSheetId="7">#REF!</definedName>
    <definedName name="TAX">#REF!</definedName>
    <definedName name="tc" localSheetId="8" hidden="1">{#N/A,#N/A,FALSE,"단축1";#N/A,#N/A,FALSE,"단축2";#N/A,#N/A,FALSE,"단축3";#N/A,#N/A,FALSE,"장축";#N/A,#N/A,FALSE,"4WD"}</definedName>
    <definedName name="tc" localSheetId="10" hidden="1">{#N/A,#N/A,FALSE,"단축1";#N/A,#N/A,FALSE,"단축2";#N/A,#N/A,FALSE,"단축3";#N/A,#N/A,FALSE,"장축";#N/A,#N/A,FALSE,"4WD"}</definedName>
    <definedName name="tc" localSheetId="11" hidden="1">{#N/A,#N/A,FALSE,"단축1";#N/A,#N/A,FALSE,"단축2";#N/A,#N/A,FALSE,"단축3";#N/A,#N/A,FALSE,"장축";#N/A,#N/A,FALSE,"4WD"}</definedName>
    <definedName name="tc" localSheetId="3" hidden="1">{#N/A,#N/A,FALSE,"단축1";#N/A,#N/A,FALSE,"단축2";#N/A,#N/A,FALSE,"단축3";#N/A,#N/A,FALSE,"장축";#N/A,#N/A,FALSE,"4WD"}</definedName>
    <definedName name="tc" localSheetId="5" hidden="1">{#N/A,#N/A,FALSE,"단축1";#N/A,#N/A,FALSE,"단축2";#N/A,#N/A,FALSE,"단축3";#N/A,#N/A,FALSE,"장축";#N/A,#N/A,FALSE,"4WD"}</definedName>
    <definedName name="tc" localSheetId="4" hidden="1">{#N/A,#N/A,FALSE,"단축1";#N/A,#N/A,FALSE,"단축2";#N/A,#N/A,FALSE,"단축3";#N/A,#N/A,FALSE,"장축";#N/A,#N/A,FALSE,"4WD"}</definedName>
    <definedName name="tc" localSheetId="0" hidden="1">{#N/A,#N/A,FALSE,"단축1";#N/A,#N/A,FALSE,"단축2";#N/A,#N/A,FALSE,"단축3";#N/A,#N/A,FALSE,"장축";#N/A,#N/A,FALSE,"4WD"}</definedName>
    <definedName name="tc" localSheetId="16" hidden="1">{#N/A,#N/A,FALSE,"단축1";#N/A,#N/A,FALSE,"단축2";#N/A,#N/A,FALSE,"단축3";#N/A,#N/A,FALSE,"장축";#N/A,#N/A,FALSE,"4WD"}</definedName>
    <definedName name="tc" localSheetId="6" hidden="1">{#N/A,#N/A,FALSE,"단축1";#N/A,#N/A,FALSE,"단축2";#N/A,#N/A,FALSE,"단축3";#N/A,#N/A,FALSE,"장축";#N/A,#N/A,FALSE,"4WD"}</definedName>
    <definedName name="tc" localSheetId="7" hidden="1">{#N/A,#N/A,FALSE,"단축1";#N/A,#N/A,FALSE,"단축2";#N/A,#N/A,FALSE,"단축3";#N/A,#N/A,FALSE,"장축";#N/A,#N/A,FALSE,"4WD"}</definedName>
    <definedName name="tc" hidden="1">{#N/A,#N/A,FALSE,"단축1";#N/A,#N/A,FALSE,"단축2";#N/A,#N/A,FALSE,"단축3";#N/A,#N/A,FALSE,"장축";#N/A,#N/A,FALSE,"4WD"}</definedName>
    <definedName name="tci" localSheetId="8" hidden="1">{#N/A,#N/A,FALSE,"단축1";#N/A,#N/A,FALSE,"단축2";#N/A,#N/A,FALSE,"단축3";#N/A,#N/A,FALSE,"장축";#N/A,#N/A,FALSE,"4WD"}</definedName>
    <definedName name="tci" localSheetId="10" hidden="1">{#N/A,#N/A,FALSE,"단축1";#N/A,#N/A,FALSE,"단축2";#N/A,#N/A,FALSE,"단축3";#N/A,#N/A,FALSE,"장축";#N/A,#N/A,FALSE,"4WD"}</definedName>
    <definedName name="tci" localSheetId="11" hidden="1">{#N/A,#N/A,FALSE,"단축1";#N/A,#N/A,FALSE,"단축2";#N/A,#N/A,FALSE,"단축3";#N/A,#N/A,FALSE,"장축";#N/A,#N/A,FALSE,"4WD"}</definedName>
    <definedName name="tci" localSheetId="3" hidden="1">{#N/A,#N/A,FALSE,"단축1";#N/A,#N/A,FALSE,"단축2";#N/A,#N/A,FALSE,"단축3";#N/A,#N/A,FALSE,"장축";#N/A,#N/A,FALSE,"4WD"}</definedName>
    <definedName name="tci" localSheetId="5" hidden="1">{#N/A,#N/A,FALSE,"단축1";#N/A,#N/A,FALSE,"단축2";#N/A,#N/A,FALSE,"단축3";#N/A,#N/A,FALSE,"장축";#N/A,#N/A,FALSE,"4WD"}</definedName>
    <definedName name="tci" localSheetId="4" hidden="1">{#N/A,#N/A,FALSE,"단축1";#N/A,#N/A,FALSE,"단축2";#N/A,#N/A,FALSE,"단축3";#N/A,#N/A,FALSE,"장축";#N/A,#N/A,FALSE,"4WD"}</definedName>
    <definedName name="tci" localSheetId="0" hidden="1">{#N/A,#N/A,FALSE,"단축1";#N/A,#N/A,FALSE,"단축2";#N/A,#N/A,FALSE,"단축3";#N/A,#N/A,FALSE,"장축";#N/A,#N/A,FALSE,"4WD"}</definedName>
    <definedName name="tci" localSheetId="16" hidden="1">{#N/A,#N/A,FALSE,"단축1";#N/A,#N/A,FALSE,"단축2";#N/A,#N/A,FALSE,"단축3";#N/A,#N/A,FALSE,"장축";#N/A,#N/A,FALSE,"4WD"}</definedName>
    <definedName name="tci" localSheetId="6" hidden="1">{#N/A,#N/A,FALSE,"단축1";#N/A,#N/A,FALSE,"단축2";#N/A,#N/A,FALSE,"단축3";#N/A,#N/A,FALSE,"장축";#N/A,#N/A,FALSE,"4WD"}</definedName>
    <definedName name="tci" localSheetId="7" hidden="1">{#N/A,#N/A,FALSE,"단축1";#N/A,#N/A,FALSE,"단축2";#N/A,#N/A,FALSE,"단축3";#N/A,#N/A,FALSE,"장축";#N/A,#N/A,FALSE,"4WD"}</definedName>
    <definedName name="tci" hidden="1">{#N/A,#N/A,FALSE,"단축1";#N/A,#N/A,FALSE,"단축2";#N/A,#N/A,FALSE,"단축3";#N/A,#N/A,FALSE,"장축";#N/A,#N/A,FALSE,"4WD"}</definedName>
    <definedName name="TEST0" localSheetId="3">#REF!</definedName>
    <definedName name="TEST0" localSheetId="5">#REF!</definedName>
    <definedName name="TEST0" localSheetId="0">#REF!</definedName>
    <definedName name="TEST0" localSheetId="16">#REF!</definedName>
    <definedName name="TEST0" localSheetId="7">#REF!</definedName>
    <definedName name="TEST0">#REF!</definedName>
    <definedName name="TEST1" localSheetId="3">#REF!</definedName>
    <definedName name="TEST1" localSheetId="5">#REF!</definedName>
    <definedName name="TEST1" localSheetId="0">#REF!</definedName>
    <definedName name="TEST1" localSheetId="16">#REF!</definedName>
    <definedName name="TEST1" localSheetId="6">#REF!</definedName>
    <definedName name="TEST1" localSheetId="7">#REF!</definedName>
    <definedName name="TEST1">#REF!</definedName>
    <definedName name="TESTHKEY" localSheetId="3">#REF!</definedName>
    <definedName name="TESTHKEY" localSheetId="5">#REF!</definedName>
    <definedName name="TESTHKEY" localSheetId="0">#REF!</definedName>
    <definedName name="TESTHKEY" localSheetId="16">#REF!</definedName>
    <definedName name="TESTHKEY" localSheetId="6">#REF!</definedName>
    <definedName name="TESTHKEY" localSheetId="7">#REF!</definedName>
    <definedName name="TESTHKEY">#REF!</definedName>
    <definedName name="TESTKEYS" localSheetId="6">#REF!</definedName>
    <definedName name="TESTKEYS">#REF!</definedName>
    <definedName name="TESTVKEY" localSheetId="6">#REF!</definedName>
    <definedName name="TESTVKEY">#REF!</definedName>
    <definedName name="TEWR" localSheetId="8" hidden="1">{#N/A,#N/A,TRUE,"Y생산";#N/A,#N/A,TRUE,"Y판매";#N/A,#N/A,TRUE,"Y총물량";#N/A,#N/A,TRUE,"Y능력";#N/A,#N/A,TRUE,"YKD"}</definedName>
    <definedName name="TEWR" localSheetId="10" hidden="1">{#N/A,#N/A,TRUE,"Y생산";#N/A,#N/A,TRUE,"Y판매";#N/A,#N/A,TRUE,"Y총물량";#N/A,#N/A,TRUE,"Y능력";#N/A,#N/A,TRUE,"YKD"}</definedName>
    <definedName name="TEWR" localSheetId="11" hidden="1">{#N/A,#N/A,TRUE,"Y생산";#N/A,#N/A,TRUE,"Y판매";#N/A,#N/A,TRUE,"Y총물량";#N/A,#N/A,TRUE,"Y능력";#N/A,#N/A,TRUE,"YKD"}</definedName>
    <definedName name="TEWR" localSheetId="3" hidden="1">{#N/A,#N/A,TRUE,"Y생산";#N/A,#N/A,TRUE,"Y판매";#N/A,#N/A,TRUE,"Y총물량";#N/A,#N/A,TRUE,"Y능력";#N/A,#N/A,TRUE,"YKD"}</definedName>
    <definedName name="TEWR" localSheetId="5" hidden="1">{#N/A,#N/A,TRUE,"Y생산";#N/A,#N/A,TRUE,"Y판매";#N/A,#N/A,TRUE,"Y총물량";#N/A,#N/A,TRUE,"Y능력";#N/A,#N/A,TRUE,"YKD"}</definedName>
    <definedName name="TEWR" localSheetId="4" hidden="1">{#N/A,#N/A,TRUE,"Y생산";#N/A,#N/A,TRUE,"Y판매";#N/A,#N/A,TRUE,"Y총물량";#N/A,#N/A,TRUE,"Y능력";#N/A,#N/A,TRUE,"YKD"}</definedName>
    <definedName name="TEWR" localSheetId="0" hidden="1">{#N/A,#N/A,TRUE,"Y생산";#N/A,#N/A,TRUE,"Y판매";#N/A,#N/A,TRUE,"Y총물량";#N/A,#N/A,TRUE,"Y능력";#N/A,#N/A,TRUE,"YKD"}</definedName>
    <definedName name="TEWR" localSheetId="16" hidden="1">{#N/A,#N/A,TRUE,"Y생산";#N/A,#N/A,TRUE,"Y판매";#N/A,#N/A,TRUE,"Y총물량";#N/A,#N/A,TRUE,"Y능력";#N/A,#N/A,TRUE,"YKD"}</definedName>
    <definedName name="TEWR" localSheetId="6" hidden="1">{#N/A,#N/A,TRUE,"Y생산";#N/A,#N/A,TRUE,"Y판매";#N/A,#N/A,TRUE,"Y총물량";#N/A,#N/A,TRUE,"Y능력";#N/A,#N/A,TRUE,"YKD"}</definedName>
    <definedName name="TEWR" localSheetId="7" hidden="1">{#N/A,#N/A,TRUE,"Y생산";#N/A,#N/A,TRUE,"Y판매";#N/A,#N/A,TRUE,"Y총물량";#N/A,#N/A,TRUE,"Y능력";#N/A,#N/A,TRUE,"YKD"}</definedName>
    <definedName name="TEWR" hidden="1">{#N/A,#N/A,TRUE,"Y생산";#N/A,#N/A,TRUE,"Y판매";#N/A,#N/A,TRUE,"Y총물량";#N/A,#N/A,TRUE,"Y능력";#N/A,#N/A,TRUE,"YKD"}</definedName>
    <definedName name="TextRefCopy1" localSheetId="3">#REF!</definedName>
    <definedName name="TextRefCopy1" localSheetId="0">#REF!</definedName>
    <definedName name="TextRefCopy1" localSheetId="16">#REF!</definedName>
    <definedName name="TextRefCopy1">#REF!</definedName>
    <definedName name="TextRefCopyRangeCount" hidden="1">2</definedName>
    <definedName name="THEME2" localSheetId="8" hidden="1">{#N/A,#N/A,FALSE,"96 3월물량표";#N/A,#N/A,FALSE,"96 4월물량표";#N/A,#N/A,FALSE,"96 5월물량표"}</definedName>
    <definedName name="THEME2" localSheetId="10" hidden="1">{#N/A,#N/A,FALSE,"96 3월물량표";#N/A,#N/A,FALSE,"96 4월물량표";#N/A,#N/A,FALSE,"96 5월물량표"}</definedName>
    <definedName name="THEME2" localSheetId="11" hidden="1">{#N/A,#N/A,FALSE,"96 3월물량표";#N/A,#N/A,FALSE,"96 4월물량표";#N/A,#N/A,FALSE,"96 5월물량표"}</definedName>
    <definedName name="THEME2" localSheetId="3" hidden="1">{#N/A,#N/A,FALSE,"96 3월물량표";#N/A,#N/A,FALSE,"96 4월물량표";#N/A,#N/A,FALSE,"96 5월물량표"}</definedName>
    <definedName name="THEME2" localSheetId="5" hidden="1">{#N/A,#N/A,FALSE,"96 3월물량표";#N/A,#N/A,FALSE,"96 4월물량표";#N/A,#N/A,FALSE,"96 5월물량표"}</definedName>
    <definedName name="THEME2" localSheetId="4" hidden="1">{#N/A,#N/A,FALSE,"96 3월물량표";#N/A,#N/A,FALSE,"96 4월물량표";#N/A,#N/A,FALSE,"96 5월물량표"}</definedName>
    <definedName name="THEME2" localSheetId="0" hidden="1">{#N/A,#N/A,FALSE,"96 3월물량표";#N/A,#N/A,FALSE,"96 4월물량표";#N/A,#N/A,FALSE,"96 5월물량표"}</definedName>
    <definedName name="THEME2" localSheetId="16" hidden="1">{#N/A,#N/A,FALSE,"96 3월물량표";#N/A,#N/A,FALSE,"96 4월물량표";#N/A,#N/A,FALSE,"96 5월물량표"}</definedName>
    <definedName name="THEME2" localSheetId="6" hidden="1">{#N/A,#N/A,FALSE,"96 3월물량표";#N/A,#N/A,FALSE,"96 4월물량표";#N/A,#N/A,FALSE,"96 5월물량표"}</definedName>
    <definedName name="THEME2" localSheetId="7" hidden="1">{#N/A,#N/A,FALSE,"96 3월물량표";#N/A,#N/A,FALSE,"96 4월물량표";#N/A,#N/A,FALSE,"96 5월물량표"}</definedName>
    <definedName name="THEME2" hidden="1">{#N/A,#N/A,FALSE,"96 3월물량표";#N/A,#N/A,FALSE,"96 4월물량표";#N/A,#N/A,FALSE,"96 5월물량표"}</definedName>
    <definedName name="ti" hidden="1">{#N/A,#N/A,TRUE,"사업개요";#N/A,#N/A,TRUE,"위치도";#N/A,#N/A,TRUE,"상권분석";#N/A,#N/A,TRUE,"상권분석-1";#N/A,#N/A,TRUE,"현장사진";#N/A,#N/A,TRUE,"현장사진-1";#N/A,#N/A,TRUE,"현장사진-2";#N/A,#N/A,TRUE,"시장성향및방향"}</definedName>
    <definedName name="TITLE5" localSheetId="8" hidden="1">{#N/A,#N/A,FALSE,"기술료 비교"}</definedName>
    <definedName name="TITLE5" localSheetId="10" hidden="1">{#N/A,#N/A,FALSE,"기술료 비교"}</definedName>
    <definedName name="TITLE5" localSheetId="11" hidden="1">{#N/A,#N/A,FALSE,"기술료 비교"}</definedName>
    <definedName name="TITLE5" localSheetId="3" hidden="1">{#N/A,#N/A,FALSE,"기술료 비교"}</definedName>
    <definedName name="TITLE5" localSheetId="5" hidden="1">{#N/A,#N/A,FALSE,"기술료 비교"}</definedName>
    <definedName name="TITLE5" localSheetId="4" hidden="1">{#N/A,#N/A,FALSE,"기술료 비교"}</definedName>
    <definedName name="TITLE5" localSheetId="0" hidden="1">{#N/A,#N/A,FALSE,"기술료 비교"}</definedName>
    <definedName name="TITLE5" localSheetId="16" hidden="1">{#N/A,#N/A,FALSE,"기술료 비교"}</definedName>
    <definedName name="TITLE5" localSheetId="6" hidden="1">{#N/A,#N/A,FALSE,"기술료 비교"}</definedName>
    <definedName name="TITLE5" localSheetId="7" hidden="1">{#N/A,#N/A,FALSE,"기술료 비교"}</definedName>
    <definedName name="TITLE5" hidden="1">{#N/A,#N/A,FALSE,"기술료 비교"}</definedName>
    <definedName name="tiy"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TJAUDLWS" localSheetId="8" hidden="1">{#N/A,#N/A,TRUE,"Y생산";#N/A,#N/A,TRUE,"Y판매";#N/A,#N/A,TRUE,"Y총물량";#N/A,#N/A,TRUE,"Y능력";#N/A,#N/A,TRUE,"YKD"}</definedName>
    <definedName name="TJAUDLWS" localSheetId="10" hidden="1">{#N/A,#N/A,TRUE,"Y생산";#N/A,#N/A,TRUE,"Y판매";#N/A,#N/A,TRUE,"Y총물량";#N/A,#N/A,TRUE,"Y능력";#N/A,#N/A,TRUE,"YKD"}</definedName>
    <definedName name="TJAUDLWS" localSheetId="11" hidden="1">{#N/A,#N/A,TRUE,"Y생산";#N/A,#N/A,TRUE,"Y판매";#N/A,#N/A,TRUE,"Y총물량";#N/A,#N/A,TRUE,"Y능력";#N/A,#N/A,TRUE,"YKD"}</definedName>
    <definedName name="TJAUDLWS" localSheetId="3" hidden="1">{#N/A,#N/A,TRUE,"Y생산";#N/A,#N/A,TRUE,"Y판매";#N/A,#N/A,TRUE,"Y총물량";#N/A,#N/A,TRUE,"Y능력";#N/A,#N/A,TRUE,"YKD"}</definedName>
    <definedName name="TJAUDLWS" localSheetId="5" hidden="1">{#N/A,#N/A,TRUE,"Y생산";#N/A,#N/A,TRUE,"Y판매";#N/A,#N/A,TRUE,"Y총물량";#N/A,#N/A,TRUE,"Y능력";#N/A,#N/A,TRUE,"YKD"}</definedName>
    <definedName name="TJAUDLWS" localSheetId="4" hidden="1">{#N/A,#N/A,TRUE,"Y생산";#N/A,#N/A,TRUE,"Y판매";#N/A,#N/A,TRUE,"Y총물량";#N/A,#N/A,TRUE,"Y능력";#N/A,#N/A,TRUE,"YKD"}</definedName>
    <definedName name="TJAUDLWS" localSheetId="0" hidden="1">{#N/A,#N/A,TRUE,"Y생산";#N/A,#N/A,TRUE,"Y판매";#N/A,#N/A,TRUE,"Y총물량";#N/A,#N/A,TRUE,"Y능력";#N/A,#N/A,TRUE,"YKD"}</definedName>
    <definedName name="TJAUDLWS" localSheetId="16" hidden="1">{#N/A,#N/A,TRUE,"Y생산";#N/A,#N/A,TRUE,"Y판매";#N/A,#N/A,TRUE,"Y총물량";#N/A,#N/A,TRUE,"Y능력";#N/A,#N/A,TRUE,"YKD"}</definedName>
    <definedName name="TJAUDLWS" localSheetId="6" hidden="1">{#N/A,#N/A,TRUE,"Y생산";#N/A,#N/A,TRUE,"Y판매";#N/A,#N/A,TRUE,"Y총물량";#N/A,#N/A,TRUE,"Y능력";#N/A,#N/A,TRUE,"YKD"}</definedName>
    <definedName name="TJAUDLWS" localSheetId="7" hidden="1">{#N/A,#N/A,TRUE,"Y생산";#N/A,#N/A,TRUE,"Y판매";#N/A,#N/A,TRUE,"Y총물량";#N/A,#N/A,TRUE,"Y능력";#N/A,#N/A,TRUE,"YKD"}</definedName>
    <definedName name="TJAUDLWS" hidden="1">{#N/A,#N/A,TRUE,"Y생산";#N/A,#N/A,TRUE,"Y판매";#N/A,#N/A,TRUE,"Y총물량";#N/A,#N/A,TRUE,"Y능력";#N/A,#N/A,TRUE,"YKD"}</definedName>
    <definedName name="Tl" localSheetId="3">#REF!</definedName>
    <definedName name="Tl" localSheetId="5">#REF!</definedName>
    <definedName name="Tl" localSheetId="0">#REF!</definedName>
    <definedName name="Tl" localSheetId="16">#REF!</definedName>
    <definedName name="Tl" localSheetId="7">#REF!</definedName>
    <definedName name="Tl">#REF!</definedName>
    <definedName name="TOFHDNS" localSheetId="3" hidden="1">#REF!</definedName>
    <definedName name="TOFHDNS" localSheetId="5" hidden="1">#REF!</definedName>
    <definedName name="TOFHDNS" localSheetId="0" hidden="1">#REF!</definedName>
    <definedName name="TOFHDNS" localSheetId="16" hidden="1">#REF!</definedName>
    <definedName name="TOFHDNS" localSheetId="6" hidden="1">#REF!</definedName>
    <definedName name="TOFHDNS" localSheetId="7" hidden="1">#REF!</definedName>
    <definedName name="TOFHDNS" hidden="1">#REF!</definedName>
    <definedName name="TOTAL" localSheetId="3">#REF!</definedName>
    <definedName name="TOTAL" localSheetId="5">#REF!</definedName>
    <definedName name="TOTAL" localSheetId="0">#REF!</definedName>
    <definedName name="TOTAL" localSheetId="16">#REF!</definedName>
    <definedName name="TOTAL" localSheetId="6">#REF!</definedName>
    <definedName name="TOTAL" localSheetId="7">#REF!</definedName>
    <definedName name="TOTAL">#REF!</definedName>
    <definedName name="Total_Budget" localSheetId="6">#REF!</definedName>
    <definedName name="Total_Budget">#REF!</definedName>
    <definedName name="Total_Debt" localSheetId="3">#REF!+#REF!</definedName>
    <definedName name="Total_Debt" localSheetId="5">#REF!+#REF!</definedName>
    <definedName name="Total_Debt" localSheetId="4">#REF!+#REF!</definedName>
    <definedName name="Total_Debt" localSheetId="0">#REF!+#REF!</definedName>
    <definedName name="Total_Debt" localSheetId="16">#REF!+#REF!</definedName>
    <definedName name="Total_Debt" localSheetId="6">#REF!+#REF!</definedName>
    <definedName name="Total_Debt" localSheetId="7">#REF!+#REF!</definedName>
    <definedName name="Total_Debt">#REF!+#REF!</definedName>
    <definedName name="tp" localSheetId="8" hidden="1">{#N/A,#N/A,FALSE,"주요여수신";#N/A,#N/A,FALSE,"수신금리";#N/A,#N/A,FALSE,"대출금리";#N/A,#N/A,FALSE,"신규대출";#N/A,#N/A,FALSE,"총액대출"}</definedName>
    <definedName name="tp" localSheetId="10" hidden="1">{#N/A,#N/A,FALSE,"주요여수신";#N/A,#N/A,FALSE,"수신금리";#N/A,#N/A,FALSE,"대출금리";#N/A,#N/A,FALSE,"신규대출";#N/A,#N/A,FALSE,"총액대출"}</definedName>
    <definedName name="tp" localSheetId="11" hidden="1">{#N/A,#N/A,FALSE,"주요여수신";#N/A,#N/A,FALSE,"수신금리";#N/A,#N/A,FALSE,"대출금리";#N/A,#N/A,FALSE,"신규대출";#N/A,#N/A,FALSE,"총액대출"}</definedName>
    <definedName name="tp" localSheetId="3" hidden="1">{#N/A,#N/A,FALSE,"주요여수신";#N/A,#N/A,FALSE,"수신금리";#N/A,#N/A,FALSE,"대출금리";#N/A,#N/A,FALSE,"신규대출";#N/A,#N/A,FALSE,"총액대출"}</definedName>
    <definedName name="tp" localSheetId="5" hidden="1">{#N/A,#N/A,FALSE,"주요여수신";#N/A,#N/A,FALSE,"수신금리";#N/A,#N/A,FALSE,"대출금리";#N/A,#N/A,FALSE,"신규대출";#N/A,#N/A,FALSE,"총액대출"}</definedName>
    <definedName name="tp" localSheetId="4" hidden="1">{#N/A,#N/A,FALSE,"주요여수신";#N/A,#N/A,FALSE,"수신금리";#N/A,#N/A,FALSE,"대출금리";#N/A,#N/A,FALSE,"신규대출";#N/A,#N/A,FALSE,"총액대출"}</definedName>
    <definedName name="tp" localSheetId="0" hidden="1">{#N/A,#N/A,FALSE,"주요여수신";#N/A,#N/A,FALSE,"수신금리";#N/A,#N/A,FALSE,"대출금리";#N/A,#N/A,FALSE,"신규대출";#N/A,#N/A,FALSE,"총액대출"}</definedName>
    <definedName name="tp" localSheetId="16" hidden="1">{#N/A,#N/A,FALSE,"주요여수신";#N/A,#N/A,FALSE,"수신금리";#N/A,#N/A,FALSE,"대출금리";#N/A,#N/A,FALSE,"신규대출";#N/A,#N/A,FALSE,"총액대출"}</definedName>
    <definedName name="tp" localSheetId="6" hidden="1">{#N/A,#N/A,FALSE,"주요여수신";#N/A,#N/A,FALSE,"수신금리";#N/A,#N/A,FALSE,"대출금리";#N/A,#N/A,FALSE,"신규대출";#N/A,#N/A,FALSE,"총액대출"}</definedName>
    <definedName name="tp" localSheetId="7" hidden="1">{#N/A,#N/A,FALSE,"주요여수신";#N/A,#N/A,FALSE,"수신금리";#N/A,#N/A,FALSE,"대출금리";#N/A,#N/A,FALSE,"신규대출";#N/A,#N/A,FALSE,"총액대출"}</definedName>
    <definedName name="tp" hidden="1">{#N/A,#N/A,FALSE,"주요여수신";#N/A,#N/A,FALSE,"수신금리";#N/A,#N/A,FALSE,"대출금리";#N/A,#N/A,FALSE,"신규대출";#N/A,#N/A,FALSE,"총액대출"}</definedName>
    <definedName name="trim" localSheetId="3" hidden="1">#REF!</definedName>
    <definedName name="trim" localSheetId="5" hidden="1">#REF!</definedName>
    <definedName name="trim" localSheetId="0" hidden="1">#REF!</definedName>
    <definedName name="trim" localSheetId="16" hidden="1">#REF!</definedName>
    <definedName name="trim" localSheetId="7" hidden="1">#REF!</definedName>
    <definedName name="trim" hidden="1">#REF!</definedName>
    <definedName name="trim1" localSheetId="3" hidden="1">#REF!</definedName>
    <definedName name="trim1" localSheetId="5" hidden="1">#REF!</definedName>
    <definedName name="trim1" localSheetId="0" hidden="1">#REF!</definedName>
    <definedName name="trim1" localSheetId="16" hidden="1">#REF!</definedName>
    <definedName name="trim1" localSheetId="6" hidden="1">#REF!</definedName>
    <definedName name="trim1" localSheetId="7" hidden="1">#REF!</definedName>
    <definedName name="trim1" hidden="1">#REF!</definedName>
    <definedName name="TT" localSheetId="8" hidden="1">{#N/A,#N/A,FALSE,"UNIT";#N/A,#N/A,FALSE,"UNIT";#N/A,#N/A,FALSE,"계정"}</definedName>
    <definedName name="TT" localSheetId="10" hidden="1">{#N/A,#N/A,FALSE,"UNIT";#N/A,#N/A,FALSE,"UNIT";#N/A,#N/A,FALSE,"계정"}</definedName>
    <definedName name="TT" localSheetId="11" hidden="1">{#N/A,#N/A,FALSE,"UNIT";#N/A,#N/A,FALSE,"UNIT";#N/A,#N/A,FALSE,"계정"}</definedName>
    <definedName name="TT" localSheetId="3" hidden="1">{#N/A,#N/A,FALSE,"UNIT";#N/A,#N/A,FALSE,"UNIT";#N/A,#N/A,FALSE,"계정"}</definedName>
    <definedName name="TT" localSheetId="5" hidden="1">{#N/A,#N/A,FALSE,"UNIT";#N/A,#N/A,FALSE,"UNIT";#N/A,#N/A,FALSE,"계정"}</definedName>
    <definedName name="TT" localSheetId="4" hidden="1">{#N/A,#N/A,FALSE,"UNIT";#N/A,#N/A,FALSE,"UNIT";#N/A,#N/A,FALSE,"계정"}</definedName>
    <definedName name="TT" localSheetId="0" hidden="1">{#N/A,#N/A,FALSE,"UNIT";#N/A,#N/A,FALSE,"UNIT";#N/A,#N/A,FALSE,"계정"}</definedName>
    <definedName name="TT" localSheetId="16" hidden="1">{#N/A,#N/A,FALSE,"UNIT";#N/A,#N/A,FALSE,"UNIT";#N/A,#N/A,FALSE,"계정"}</definedName>
    <definedName name="TT" localSheetId="6" hidden="1">{#N/A,#N/A,FALSE,"UNIT";#N/A,#N/A,FALSE,"UNIT";#N/A,#N/A,FALSE,"계정"}</definedName>
    <definedName name="TT" localSheetId="7" hidden="1">{#N/A,#N/A,FALSE,"UNIT";#N/A,#N/A,FALSE,"UNIT";#N/A,#N/A,FALSE,"계정"}</definedName>
    <definedName name="TT" hidden="1">{#N/A,#N/A,FALSE,"UNIT";#N/A,#N/A,FALSE,"UNIT";#N/A,#N/A,FALSE,"계정"}</definedName>
    <definedName name="tttt"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TW">#REF!</definedName>
    <definedName name="TY" localSheetId="3" hidden="1">#REF!</definedName>
    <definedName name="TY" localSheetId="5" hidden="1">#REF!</definedName>
    <definedName name="TY" localSheetId="0" hidden="1">#REF!</definedName>
    <definedName name="TY" localSheetId="16" hidden="1">#REF!</definedName>
    <definedName name="TY" localSheetId="6" hidden="1">#REF!</definedName>
    <definedName name="TY" localSheetId="7" hidden="1">#REF!</definedName>
    <definedName name="TY" hidden="1">#REF!</definedName>
    <definedName name="tyh" hidden="1">{#N/A,#N/A,TRUE,"인천시분석(1)";#N/A,#N/A,TRUE,"인천시분석(2)";#N/A,#N/A,TRUE,"인천시분석(3)";#N/A,#N/A,TRUE,"입지분석";#N/A,#N/A,TRUE,"입지분석 2";#N/A,#N/A,TRUE,"입지분석3";#N/A,#N/A,TRUE,"여건분석종합";#N/A,#N/A,TRUE,"공급사례1";#N/A,#N/A,TRUE,"공급사례2";#N/A,#N/A,TRUE,"공급사례3";#N/A,#N/A,TRUE,"공급사례4";#N/A,#N/A,TRUE,"공급사례5";#N/A,#N/A,TRUE,"공급사례6";#N/A,#N/A,TRUE,"공급사례7";#N/A,#N/A,TRUE,"상품최적화(1)";#N/A,#N/A,TRUE,"상품최적화(2)";#N/A,#N/A,TRUE,"상품최적화(3)";#N/A,#N/A,TRUE,"사업개요 ";#N/A,#N/A,TRUE,"주변현황 (1)";#N/A,#N/A,TRUE,"주변현황  (2)";#N/A,#N/A,TRUE,"프로젝트분석";#N/A,#N/A,TRUE,"프로젝트평가";#N/A,#N/A,TRUE,"배치도분석";#N/A,#N/A,TRUE,"설계변경제안";#N/A,#N/A,TRUE,"설계변경제안 (2)";#N/A,#N/A,TRUE,"성공분양기본전제";#N/A,#N/A,TRUE,"수익율";#N/A,#N/A,TRUE,"거래사례(1)";#N/A,#N/A,TRUE,"거래사례(2)";#N/A,#N/A,TRUE,"원가법";#N/A,#N/A,TRUE,"분양가결정";#N/A,#N/A,TRUE,"사업성";#N/A,#N/A,TRUE,"사업성 (2)";#N/A,#N/A,TRUE,"사업성 (3)";#N/A,#N/A,TRUE,"조견표";#N/A,#N/A,TRUE,"target(1)";#N/A,#N/A,TRUE,"target(2)";#N/A,#N/A,TRUE,"단계별분양전략";#N/A,#N/A,TRUE,"분양전략흐름도";#N/A,#N/A,TRUE,"분양활동방향";#N/A,#N/A,TRUE,"Pre-m";#N/A,#N/A,TRUE,"부동산우군화방안";#N/A,#N/A,TRUE,"분양조직운영";#N/A,#N/A,TRUE,"조직도";#N/A,#N/A,TRUE,"세부업무분장";#N/A,#N/A,TRUE,"분양목표";#N/A,#N/A,TRUE,"분양대행수수료 ";#N/A,#N/A,TRUE,"마감제안1";#N/A,#N/A,TRUE,"마감제안2";#N/A,#N/A,TRUE,"컨설팅실적(1)";#N/A,#N/A,TRUE,"컨설팅실적(2)";#N/A,#N/A,TRUE,"컨설팅실적(3)";#N/A,#N/A,TRUE,"조직도 ";#N/A,#N/A,TRUE,"사업자등록증";#N/A,#N/A,TRUE,"등기부등본"}</definedName>
    <definedName name="u" localSheetId="3" hidden="1">#REF!</definedName>
    <definedName name="u" localSheetId="6" hidden="1">#REF!</definedName>
    <definedName name="u" hidden="1">#REF!</definedName>
    <definedName name="UB" localSheetId="3" hidden="1">#REF!</definedName>
    <definedName name="UB" localSheetId="5" hidden="1">#REF!</definedName>
    <definedName name="UB" localSheetId="0" hidden="1">#REF!</definedName>
    <definedName name="UB" localSheetId="16" hidden="1">#REF!</definedName>
    <definedName name="UB" localSheetId="6" hidden="1">#REF!</definedName>
    <definedName name="UB" localSheetId="7" hidden="1">#REF!</definedName>
    <definedName name="UB" hidden="1">#REF!</definedName>
    <definedName name="uii"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uio"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Units" localSheetId="6">#REF!</definedName>
    <definedName name="Units" localSheetId="7">#REF!</definedName>
    <definedName name="Units">#REF!</definedName>
    <definedName name="Unsecured" localSheetId="6">#REF!</definedName>
    <definedName name="Unsecured">#REF!</definedName>
    <definedName name="USD" localSheetId="4">#REF!</definedName>
    <definedName name="USD" localSheetId="6">#REF!</definedName>
    <definedName name="USD" localSheetId="7">#REF!</definedName>
    <definedName name="USD">#REF!</definedName>
    <definedName name="UU" localSheetId="6">#REF!</definedName>
    <definedName name="UU">#REF!</definedName>
    <definedName name="uuu" hidden="1">{#N/A,#N/A,TRUE,"사업개요";#N/A,#N/A,TRUE,"위치도";#N/A,#N/A,TRUE,"상권분석";#N/A,#N/A,TRUE,"상권분석-1";#N/A,#N/A,TRUE,"현장사진";#N/A,#N/A,TRUE,"현장사진-1";#N/A,#N/A,TRUE,"현장사진-2";#N/A,#N/A,TRUE,"시장성향및방향"}</definedName>
    <definedName name="uuuu" hidden="1">{#N/A,#N/A,TRUE,"사업개요";#N/A,#N/A,TRUE,"위치도";#N/A,#N/A,TRUE,"상권분석";#N/A,#N/A,TRUE,"상권분석-1";#N/A,#N/A,TRUE,"주변현황";#N/A,#N/A,TRUE,"주변현황-1";#N/A,#N/A,TRUE,"시장성향";#N/A,#N/A,TRUE,"적정분양가제안 ";#N/A,#N/A,TRUE,"적정분양가제안(1)";#N/A,#N/A,TRUE,"적정분양가제안(2)";#N/A,#N/A,TRUE,"사업추진방향";#N/A,#N/A,TRUE,"실적";#N/A,#N/A,TRUE,"실적-1";#N/A,#N/A,TRUE,"실적-2";#N/A,#N/A,TRUE,"조직도";#N/A,#N/A,TRUE,"등기부등본";#N/A,#N/A,TRUE,"사업자등록증"}</definedName>
    <definedName name="uyi" hidden="1">{#N/A,#N/A,TRUE,"사업자등록증 (2)"}</definedName>
    <definedName name="uyio"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uyy"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V" localSheetId="6">#REF!</definedName>
    <definedName name="V">#REF!</definedName>
    <definedName name="val" localSheetId="6">#REF!</definedName>
    <definedName name="val" localSheetId="7">#REF!</definedName>
    <definedName name="val">#REF!</definedName>
    <definedName name="VALUE" localSheetId="6">#REF!</definedName>
    <definedName name="VALUE" localSheetId="7">#REF!</definedName>
    <definedName name="VALUE">#REF!</definedName>
    <definedName name="vfdgvfdgdf" localSheetId="6">#REF!</definedName>
    <definedName name="vfdgvfdgdf" localSheetId="7">#REF!</definedName>
    <definedName name="vfdgvfdgdf">#REF!</definedName>
    <definedName name="VIEW_1" localSheetId="6">#REF!</definedName>
    <definedName name="VIEW_1" localSheetId="7">#REF!</definedName>
    <definedName name="VIEW_1">#REF!</definedName>
    <definedName name="VIEW_3" localSheetId="6">#REF!</definedName>
    <definedName name="VIEW_3">#REF!</definedName>
    <definedName name="VIEW_4" localSheetId="6">#REF!</definedName>
    <definedName name="VIEW_4">#REF!</definedName>
    <definedName name="VIEW_5" localSheetId="6">#REF!</definedName>
    <definedName name="VIEW_5">#REF!</definedName>
    <definedName name="VPDLSXM" localSheetId="8" hidden="1">{#N/A,#N/A,TRUE,"Y생산";#N/A,#N/A,TRUE,"Y판매";#N/A,#N/A,TRUE,"Y총물량";#N/A,#N/A,TRUE,"Y능력";#N/A,#N/A,TRUE,"YKD"}</definedName>
    <definedName name="VPDLSXM" localSheetId="10" hidden="1">{#N/A,#N/A,TRUE,"Y생산";#N/A,#N/A,TRUE,"Y판매";#N/A,#N/A,TRUE,"Y총물량";#N/A,#N/A,TRUE,"Y능력";#N/A,#N/A,TRUE,"YKD"}</definedName>
    <definedName name="VPDLSXM" localSheetId="11" hidden="1">{#N/A,#N/A,TRUE,"Y생산";#N/A,#N/A,TRUE,"Y판매";#N/A,#N/A,TRUE,"Y총물량";#N/A,#N/A,TRUE,"Y능력";#N/A,#N/A,TRUE,"YKD"}</definedName>
    <definedName name="VPDLSXM" localSheetId="3" hidden="1">{#N/A,#N/A,TRUE,"Y생산";#N/A,#N/A,TRUE,"Y판매";#N/A,#N/A,TRUE,"Y총물량";#N/A,#N/A,TRUE,"Y능력";#N/A,#N/A,TRUE,"YKD"}</definedName>
    <definedName name="VPDLSXM" localSheetId="5" hidden="1">{#N/A,#N/A,TRUE,"Y생산";#N/A,#N/A,TRUE,"Y판매";#N/A,#N/A,TRUE,"Y총물량";#N/A,#N/A,TRUE,"Y능력";#N/A,#N/A,TRUE,"YKD"}</definedName>
    <definedName name="VPDLSXM" localSheetId="4" hidden="1">{#N/A,#N/A,TRUE,"Y생산";#N/A,#N/A,TRUE,"Y판매";#N/A,#N/A,TRUE,"Y총물량";#N/A,#N/A,TRUE,"Y능력";#N/A,#N/A,TRUE,"YKD"}</definedName>
    <definedName name="VPDLSXM" localSheetId="0" hidden="1">{#N/A,#N/A,TRUE,"Y생산";#N/A,#N/A,TRUE,"Y판매";#N/A,#N/A,TRUE,"Y총물량";#N/A,#N/A,TRUE,"Y능력";#N/A,#N/A,TRUE,"YKD"}</definedName>
    <definedName name="VPDLSXM" localSheetId="16" hidden="1">{#N/A,#N/A,TRUE,"Y생산";#N/A,#N/A,TRUE,"Y판매";#N/A,#N/A,TRUE,"Y총물량";#N/A,#N/A,TRUE,"Y능력";#N/A,#N/A,TRUE,"YKD"}</definedName>
    <definedName name="VPDLSXM" localSheetId="6" hidden="1">{#N/A,#N/A,TRUE,"Y생산";#N/A,#N/A,TRUE,"Y판매";#N/A,#N/A,TRUE,"Y총물량";#N/A,#N/A,TRUE,"Y능력";#N/A,#N/A,TRUE,"YKD"}</definedName>
    <definedName name="VPDLSXM" localSheetId="7" hidden="1">{#N/A,#N/A,TRUE,"Y생산";#N/A,#N/A,TRUE,"Y판매";#N/A,#N/A,TRUE,"Y총물량";#N/A,#N/A,TRUE,"Y능력";#N/A,#N/A,TRUE,"YKD"}</definedName>
    <definedName name="VPDLSXM" hidden="1">{#N/A,#N/A,TRUE,"Y생산";#N/A,#N/A,TRUE,"Y판매";#N/A,#N/A,TRUE,"Y총물량";#N/A,#N/A,TRUE,"Y능력";#N/A,#N/A,TRUE,"YKD"}</definedName>
    <definedName name="VS_BASE_DT_INIT">#REF!</definedName>
    <definedName name="VS_CHECK_ED1" localSheetId="6">#REF!</definedName>
    <definedName name="VS_CHECK_ED1">#REF!</definedName>
    <definedName name="VS_CHECK_ED2" localSheetId="6">#REF!</definedName>
    <definedName name="VS_CHECK_ED2">#REF!</definedName>
    <definedName name="VS_CHK_HELP" localSheetId="6">#REF!</definedName>
    <definedName name="VS_CHK_HELP">#REF!</definedName>
    <definedName name="VS_EMP_ORG" localSheetId="6">#REF!</definedName>
    <definedName name="VS_EMP_ORG">#REF!</definedName>
    <definedName name="VS_OPTIONAL" localSheetId="6">#REF!</definedName>
    <definedName name="VS_OPTIONAL">#REF!</definedName>
    <definedName name="VZXSF"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localSheetId="1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localSheetId="11"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localSheetId="3"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localSheetId="5"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localSheetId="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localSheetId="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localSheetId="1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localSheetId="7"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 hidden="1">{#N/A,#N/A,TRUE,"사업자등록증 (2)"}</definedName>
    <definedName name="w45sd"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WC">#REF!</definedName>
    <definedName name="WCA" localSheetId="6">#REF!</definedName>
    <definedName name="WCA">#REF!</definedName>
    <definedName name="WCB" localSheetId="6">#REF!</definedName>
    <definedName name="WCB">#REF!</definedName>
    <definedName name="WE" localSheetId="8" hidden="1">{#N/A,#N/A,FALSE,"인원";#N/A,#N/A,FALSE,"비용2";#N/A,#N/A,FALSE,"비용1";#N/A,#N/A,FALSE,"비용";#N/A,#N/A,FALSE,"보증2";#N/A,#N/A,FALSE,"보증1";#N/A,#N/A,FALSE,"보증";#N/A,#N/A,FALSE,"손익1";#N/A,#N/A,FALSE,"손익";#N/A,#N/A,FALSE,"부서별매출";#N/A,#N/A,FALSE,"매출"}</definedName>
    <definedName name="WE" localSheetId="10" hidden="1">{#N/A,#N/A,FALSE,"인원";#N/A,#N/A,FALSE,"비용2";#N/A,#N/A,FALSE,"비용1";#N/A,#N/A,FALSE,"비용";#N/A,#N/A,FALSE,"보증2";#N/A,#N/A,FALSE,"보증1";#N/A,#N/A,FALSE,"보증";#N/A,#N/A,FALSE,"손익1";#N/A,#N/A,FALSE,"손익";#N/A,#N/A,FALSE,"부서별매출";#N/A,#N/A,FALSE,"매출"}</definedName>
    <definedName name="WE" localSheetId="11" hidden="1">{#N/A,#N/A,FALSE,"인원";#N/A,#N/A,FALSE,"비용2";#N/A,#N/A,FALSE,"비용1";#N/A,#N/A,FALSE,"비용";#N/A,#N/A,FALSE,"보증2";#N/A,#N/A,FALSE,"보증1";#N/A,#N/A,FALSE,"보증";#N/A,#N/A,FALSE,"손익1";#N/A,#N/A,FALSE,"손익";#N/A,#N/A,FALSE,"부서별매출";#N/A,#N/A,FALSE,"매출"}</definedName>
    <definedName name="WE" localSheetId="3" hidden="1">{#N/A,#N/A,FALSE,"인원";#N/A,#N/A,FALSE,"비용2";#N/A,#N/A,FALSE,"비용1";#N/A,#N/A,FALSE,"비용";#N/A,#N/A,FALSE,"보증2";#N/A,#N/A,FALSE,"보증1";#N/A,#N/A,FALSE,"보증";#N/A,#N/A,FALSE,"손익1";#N/A,#N/A,FALSE,"손익";#N/A,#N/A,FALSE,"부서별매출";#N/A,#N/A,FALSE,"매출"}</definedName>
    <definedName name="WE" localSheetId="5" hidden="1">{#N/A,#N/A,FALSE,"인원";#N/A,#N/A,FALSE,"비용2";#N/A,#N/A,FALSE,"비용1";#N/A,#N/A,FALSE,"비용";#N/A,#N/A,FALSE,"보증2";#N/A,#N/A,FALSE,"보증1";#N/A,#N/A,FALSE,"보증";#N/A,#N/A,FALSE,"손익1";#N/A,#N/A,FALSE,"손익";#N/A,#N/A,FALSE,"부서별매출";#N/A,#N/A,FALSE,"매출"}</definedName>
    <definedName name="WE" localSheetId="4" hidden="1">{#N/A,#N/A,FALSE,"인원";#N/A,#N/A,FALSE,"비용2";#N/A,#N/A,FALSE,"비용1";#N/A,#N/A,FALSE,"비용";#N/A,#N/A,FALSE,"보증2";#N/A,#N/A,FALSE,"보증1";#N/A,#N/A,FALSE,"보증";#N/A,#N/A,FALSE,"손익1";#N/A,#N/A,FALSE,"손익";#N/A,#N/A,FALSE,"부서별매출";#N/A,#N/A,FALSE,"매출"}</definedName>
    <definedName name="WE" localSheetId="0" hidden="1">{#N/A,#N/A,FALSE,"인원";#N/A,#N/A,FALSE,"비용2";#N/A,#N/A,FALSE,"비용1";#N/A,#N/A,FALSE,"비용";#N/A,#N/A,FALSE,"보증2";#N/A,#N/A,FALSE,"보증1";#N/A,#N/A,FALSE,"보증";#N/A,#N/A,FALSE,"손익1";#N/A,#N/A,FALSE,"손익";#N/A,#N/A,FALSE,"부서별매출";#N/A,#N/A,FALSE,"매출"}</definedName>
    <definedName name="WE" localSheetId="16" hidden="1">{#N/A,#N/A,FALSE,"인원";#N/A,#N/A,FALSE,"비용2";#N/A,#N/A,FALSE,"비용1";#N/A,#N/A,FALSE,"비용";#N/A,#N/A,FALSE,"보증2";#N/A,#N/A,FALSE,"보증1";#N/A,#N/A,FALSE,"보증";#N/A,#N/A,FALSE,"손익1";#N/A,#N/A,FALSE,"손익";#N/A,#N/A,FALSE,"부서별매출";#N/A,#N/A,FALSE,"매출"}</definedName>
    <definedName name="WE" localSheetId="6" hidden="1">{#N/A,#N/A,FALSE,"인원";#N/A,#N/A,FALSE,"비용2";#N/A,#N/A,FALSE,"비용1";#N/A,#N/A,FALSE,"비용";#N/A,#N/A,FALSE,"보증2";#N/A,#N/A,FALSE,"보증1";#N/A,#N/A,FALSE,"보증";#N/A,#N/A,FALSE,"손익1";#N/A,#N/A,FALSE,"손익";#N/A,#N/A,FALSE,"부서별매출";#N/A,#N/A,FALSE,"매출"}</definedName>
    <definedName name="WE" localSheetId="7" hidden="1">{#N/A,#N/A,FALSE,"인원";#N/A,#N/A,FALSE,"비용2";#N/A,#N/A,FALSE,"비용1";#N/A,#N/A,FALSE,"비용";#N/A,#N/A,FALSE,"보증2";#N/A,#N/A,FALSE,"보증1";#N/A,#N/A,FALSE,"보증";#N/A,#N/A,FALSE,"손익1";#N/A,#N/A,FALSE,"손익";#N/A,#N/A,FALSE,"부서별매출";#N/A,#N/A,FALSE,"매출"}</definedName>
    <definedName name="WE" hidden="1">{#N/A,#N/A,FALSE,"인원";#N/A,#N/A,FALSE,"비용2";#N/A,#N/A,FALSE,"비용1";#N/A,#N/A,FALSE,"비용";#N/A,#N/A,FALSE,"보증2";#N/A,#N/A,FALSE,"보증1";#N/A,#N/A,FALSE,"보증";#N/A,#N/A,FALSE,"손익1";#N/A,#N/A,FALSE,"손익";#N/A,#N/A,FALSE,"부서별매출";#N/A,#N/A,FALSE,"매출"}</definedName>
    <definedName name="we4t5"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WEARF" localSheetId="8" hidden="1">{#N/A,#N/A,TRUE,"Y생산";#N/A,#N/A,TRUE,"Y판매";#N/A,#N/A,TRUE,"Y총물량";#N/A,#N/A,TRUE,"Y능력";#N/A,#N/A,TRUE,"YKD"}</definedName>
    <definedName name="WEARF" localSheetId="10" hidden="1">{#N/A,#N/A,TRUE,"Y생산";#N/A,#N/A,TRUE,"Y판매";#N/A,#N/A,TRUE,"Y총물량";#N/A,#N/A,TRUE,"Y능력";#N/A,#N/A,TRUE,"YKD"}</definedName>
    <definedName name="WEARF" localSheetId="11" hidden="1">{#N/A,#N/A,TRUE,"Y생산";#N/A,#N/A,TRUE,"Y판매";#N/A,#N/A,TRUE,"Y총물량";#N/A,#N/A,TRUE,"Y능력";#N/A,#N/A,TRUE,"YKD"}</definedName>
    <definedName name="WEARF" localSheetId="3" hidden="1">{#N/A,#N/A,TRUE,"Y생산";#N/A,#N/A,TRUE,"Y판매";#N/A,#N/A,TRUE,"Y총물량";#N/A,#N/A,TRUE,"Y능력";#N/A,#N/A,TRUE,"YKD"}</definedName>
    <definedName name="WEARF" localSheetId="5" hidden="1">{#N/A,#N/A,TRUE,"Y생산";#N/A,#N/A,TRUE,"Y판매";#N/A,#N/A,TRUE,"Y총물량";#N/A,#N/A,TRUE,"Y능력";#N/A,#N/A,TRUE,"YKD"}</definedName>
    <definedName name="WEARF" localSheetId="4" hidden="1">{#N/A,#N/A,TRUE,"Y생산";#N/A,#N/A,TRUE,"Y판매";#N/A,#N/A,TRUE,"Y총물량";#N/A,#N/A,TRUE,"Y능력";#N/A,#N/A,TRUE,"YKD"}</definedName>
    <definedName name="WEARF" localSheetId="0" hidden="1">{#N/A,#N/A,TRUE,"Y생산";#N/A,#N/A,TRUE,"Y판매";#N/A,#N/A,TRUE,"Y총물량";#N/A,#N/A,TRUE,"Y능력";#N/A,#N/A,TRUE,"YKD"}</definedName>
    <definedName name="WEARF" localSheetId="16" hidden="1">{#N/A,#N/A,TRUE,"Y생산";#N/A,#N/A,TRUE,"Y판매";#N/A,#N/A,TRUE,"Y총물량";#N/A,#N/A,TRUE,"Y능력";#N/A,#N/A,TRUE,"YKD"}</definedName>
    <definedName name="WEARF" localSheetId="6" hidden="1">{#N/A,#N/A,TRUE,"Y생산";#N/A,#N/A,TRUE,"Y판매";#N/A,#N/A,TRUE,"Y총물량";#N/A,#N/A,TRUE,"Y능력";#N/A,#N/A,TRUE,"YKD"}</definedName>
    <definedName name="WEARF" localSheetId="7" hidden="1">{#N/A,#N/A,TRUE,"Y생산";#N/A,#N/A,TRUE,"Y판매";#N/A,#N/A,TRUE,"Y총물량";#N/A,#N/A,TRUE,"Y능력";#N/A,#N/A,TRUE,"YKD"}</definedName>
    <definedName name="WEARF" hidden="1">{#N/A,#N/A,TRUE,"Y생산";#N/A,#N/A,TRUE,"Y판매";#N/A,#N/A,TRUE,"Y총물량";#N/A,#N/A,TRUE,"Y능력";#N/A,#N/A,TRUE,"YKD"}</definedName>
    <definedName name="wedfg" localSheetId="3">{0;0;0;0;1;#N/A;0;0;0.3;0.3;2;FALSE;FALSE;FALSE;FALSE;FALSE;#N/A;1;100;#N/A;#N/A;"";""}</definedName>
    <definedName name="wedfg" localSheetId="5">{0;0;0;0;1;#N/A;0;0;0.3;0.3;2;FALSE;FALSE;FALSE;FALSE;FALSE;#N/A;1;100;#N/A;#N/A;"";""}</definedName>
    <definedName name="wedfg" localSheetId="4">{0;0;0;0;1;#N/A;0;0;0.3;0.3;2;FALSE;FALSE;FALSE;FALSE;FALSE;#N/A;1;100;#N/A;#N/A;"";""}</definedName>
    <definedName name="wedfg" localSheetId="0">{0;0;0;0;1;#N/A;0;0;0.3;0.3;2;FALSE;FALSE;FALSE;FALSE;FALSE;#N/A;1;100;#N/A;#N/A;"";""}</definedName>
    <definedName name="wedfg" localSheetId="16">{0;0;0;0;1;#N/A;0;0;0.3;0.3;2;FALSE;FALSE;FALSE;FALSE;FALSE;#N/A;1;100;#N/A;#N/A;"";""}</definedName>
    <definedName name="wedfg" localSheetId="6">{0;0;0;0;1;#N/A;0;0;0.3;0.3;2;FALSE;FALSE;FALSE;FALSE;FALSE;#N/A;1;100;#N/A;#N/A;"";""}</definedName>
    <definedName name="wedfg" localSheetId="7">{0;0;0;0;1;#N/A;0;0;0.3;0.3;2;FALSE;FALSE;FALSE;FALSE;FALSE;#N/A;1;100;#N/A;#N/A;"";""}</definedName>
    <definedName name="wedfg">{0;0;0;0;1;#N/A;0;0;0.3;0.3;2;FALSE;FALSE;FALSE;FALSE;FALSE;#N/A;1;100;#N/A;#N/A;"";""}</definedName>
    <definedName name="weekday" localSheetId="3">{1,2,3,4,5,6,7}</definedName>
    <definedName name="weekday" localSheetId="5">{1,2,3,4,5,6,7}</definedName>
    <definedName name="weekday" localSheetId="4">{1,2,3,4,5,6,7}</definedName>
    <definedName name="weekday" localSheetId="0">{1,2,3,4,5,6,7}</definedName>
    <definedName name="weekday" localSheetId="16">{1,2,3,4,5,6,7}</definedName>
    <definedName name="weekday" localSheetId="6">{1,2,3,4,5,6,7}</definedName>
    <definedName name="weekday" localSheetId="7">{1,2,3,4,5,6,7}</definedName>
    <definedName name="weekday">{1,2,3,4,5,6,7}</definedName>
    <definedName name="weekday_dates" localSheetId="3">#REF!,#REF!,#REF!,#REF!,#REF!,#REF!,#REF!,#REF!,#REF!,#REF!,#REF!,#REF!,#REF!,#REF!,#REF!,#REF!,#REF!,#REF!,#REF!,#REF!,#REF!,#REF!,#REF!,#REF!,#REF!,#REF!</definedName>
    <definedName name="weekday_dates" localSheetId="5">#REF!,#REF!,#REF!,#REF!,#REF!,#REF!,#REF!,#REF!,#REF!,#REF!,#REF!,#REF!,#REF!,#REF!,#REF!,#REF!,#REF!,#REF!,#REF!,#REF!,#REF!,#REF!,#REF!,#REF!,#REF!,#REF!</definedName>
    <definedName name="weekday_dates" localSheetId="0">#REF!,#REF!,#REF!,#REF!,#REF!,#REF!,#REF!,#REF!,#REF!,#REF!,#REF!,#REF!,#REF!,#REF!,#REF!,#REF!,#REF!,#REF!,#REF!,#REF!,#REF!,#REF!,#REF!,#REF!,#REF!,#REF!</definedName>
    <definedName name="weekday_dates" localSheetId="16">#REF!,#REF!,#REF!,#REF!,#REF!,#REF!,#REF!,#REF!,#REF!,#REF!,#REF!,#REF!,#REF!,#REF!,#REF!,#REF!,#REF!,#REF!,#REF!,#REF!,#REF!,#REF!,#REF!,#REF!,#REF!,#REF!</definedName>
    <definedName name="weekday_dates" localSheetId="6">#REF!,#REF!,#REF!,#REF!,#REF!,#REF!,#REF!,#REF!,#REF!,#REF!,#REF!,#REF!,#REF!,#REF!,#REF!,#REF!,#REF!,#REF!,#REF!,#REF!,#REF!,#REF!,#REF!,#REF!,#REF!,#REF!</definedName>
    <definedName name="weekday_dates" localSheetId="7">#REF!,#REF!,#REF!,#REF!,#REF!,#REF!,#REF!,#REF!,#REF!,#REF!,#REF!,#REF!,#REF!,#REF!,#REF!,#REF!,#REF!,#REF!,#REF!,#REF!,#REF!,#REF!,#REF!,#REF!,#REF!,#REF!</definedName>
    <definedName name="weekday_dates">#REF!,#REF!,#REF!,#REF!,#REF!,#REF!,#REF!,#REF!,#REF!,#REF!,#REF!,#REF!,#REF!,#REF!,#REF!,#REF!,#REF!,#REF!,#REF!,#REF!,#REF!,#REF!,#REF!,#REF!,#REF!,#REF!</definedName>
    <definedName name="weekend_dates" localSheetId="3">#REF!,#REF!,#REF!,#REF!,#REF!,#REF!,#REF!,#REF!,#REF!,#REF!,#REF!</definedName>
    <definedName name="weekend_dates" localSheetId="5">#REF!,#REF!,#REF!,#REF!,#REF!,#REF!,#REF!,#REF!,#REF!,#REF!,#REF!</definedName>
    <definedName name="weekend_dates" localSheetId="0">#REF!,#REF!,#REF!,#REF!,#REF!,#REF!,#REF!,#REF!,#REF!,#REF!,#REF!</definedName>
    <definedName name="weekend_dates" localSheetId="16">#REF!,#REF!,#REF!,#REF!,#REF!,#REF!,#REF!,#REF!,#REF!,#REF!,#REF!</definedName>
    <definedName name="weekend_dates" localSheetId="6">#REF!,#REF!,#REF!,#REF!,#REF!,#REF!,#REF!,#REF!,#REF!,#REF!,#REF!</definedName>
    <definedName name="weekend_dates" localSheetId="7">#REF!,#REF!,#REF!,#REF!,#REF!,#REF!,#REF!,#REF!,#REF!,#REF!,#REF!</definedName>
    <definedName name="weekend_dates">#REF!,#REF!,#REF!,#REF!,#REF!,#REF!,#REF!,#REF!,#REF!,#REF!,#REF!</definedName>
    <definedName name="WeekNo" localSheetId="3">{1;2;3;4;5;6}</definedName>
    <definedName name="WeekNo" localSheetId="5">{1;2;3;4;5;6}</definedName>
    <definedName name="WeekNo" localSheetId="4">{1;2;3;4;5;6}</definedName>
    <definedName name="WeekNo" localSheetId="0">{1;2;3;4;5;6}</definedName>
    <definedName name="WeekNo" localSheetId="16">{1;2;3;4;5;6}</definedName>
    <definedName name="WeekNo" localSheetId="6">{1;2;3;4;5;6}</definedName>
    <definedName name="WeekNo" localSheetId="7">{1;2;3;4;5;6}</definedName>
    <definedName name="WeekNo">{1;2;3;4;5;6}</definedName>
    <definedName name="WEFRWE" localSheetId="8" hidden="1">{#N/A,#N/A,FALSE,"단축1";#N/A,#N/A,FALSE,"단축2";#N/A,#N/A,FALSE,"단축3";#N/A,#N/A,FALSE,"장축";#N/A,#N/A,FALSE,"4WD"}</definedName>
    <definedName name="WEFRWE" localSheetId="10" hidden="1">{#N/A,#N/A,FALSE,"단축1";#N/A,#N/A,FALSE,"단축2";#N/A,#N/A,FALSE,"단축3";#N/A,#N/A,FALSE,"장축";#N/A,#N/A,FALSE,"4WD"}</definedName>
    <definedName name="WEFRWE" localSheetId="11" hidden="1">{#N/A,#N/A,FALSE,"단축1";#N/A,#N/A,FALSE,"단축2";#N/A,#N/A,FALSE,"단축3";#N/A,#N/A,FALSE,"장축";#N/A,#N/A,FALSE,"4WD"}</definedName>
    <definedName name="WEFRWE" localSheetId="3" hidden="1">{#N/A,#N/A,FALSE,"단축1";#N/A,#N/A,FALSE,"단축2";#N/A,#N/A,FALSE,"단축3";#N/A,#N/A,FALSE,"장축";#N/A,#N/A,FALSE,"4WD"}</definedName>
    <definedName name="WEFRWE" localSheetId="5" hidden="1">{#N/A,#N/A,FALSE,"단축1";#N/A,#N/A,FALSE,"단축2";#N/A,#N/A,FALSE,"단축3";#N/A,#N/A,FALSE,"장축";#N/A,#N/A,FALSE,"4WD"}</definedName>
    <definedName name="WEFRWE" localSheetId="4" hidden="1">{#N/A,#N/A,FALSE,"단축1";#N/A,#N/A,FALSE,"단축2";#N/A,#N/A,FALSE,"단축3";#N/A,#N/A,FALSE,"장축";#N/A,#N/A,FALSE,"4WD"}</definedName>
    <definedName name="WEFRWE" localSheetId="0" hidden="1">{#N/A,#N/A,FALSE,"단축1";#N/A,#N/A,FALSE,"단축2";#N/A,#N/A,FALSE,"단축3";#N/A,#N/A,FALSE,"장축";#N/A,#N/A,FALSE,"4WD"}</definedName>
    <definedName name="WEFRWE" localSheetId="16" hidden="1">{#N/A,#N/A,FALSE,"단축1";#N/A,#N/A,FALSE,"단축2";#N/A,#N/A,FALSE,"단축3";#N/A,#N/A,FALSE,"장축";#N/A,#N/A,FALSE,"4WD"}</definedName>
    <definedName name="WEFRWE" localSheetId="6" hidden="1">{#N/A,#N/A,FALSE,"단축1";#N/A,#N/A,FALSE,"단축2";#N/A,#N/A,FALSE,"단축3";#N/A,#N/A,FALSE,"장축";#N/A,#N/A,FALSE,"4WD"}</definedName>
    <definedName name="WEFRWE" localSheetId="7" hidden="1">{#N/A,#N/A,FALSE,"단축1";#N/A,#N/A,FALSE,"단축2";#N/A,#N/A,FALSE,"단축3";#N/A,#N/A,FALSE,"장축";#N/A,#N/A,FALSE,"4WD"}</definedName>
    <definedName name="WEFRWE" hidden="1">{#N/A,#N/A,FALSE,"단축1";#N/A,#N/A,FALSE,"단축2";#N/A,#N/A,FALSE,"단축3";#N/A,#N/A,FALSE,"장축";#N/A,#N/A,FALSE,"4WD"}</definedName>
    <definedName name="wefsdgf4" localSheetId="3">{0.1;0;0.382758620689655;0;0;0;0.258620689655172;0;0.258620689655172}</definedName>
    <definedName name="wefsdgf4" localSheetId="5">{0.1;0;0.382758620689655;0;0;0;0.258620689655172;0;0.258620689655172}</definedName>
    <definedName name="wefsdgf4" localSheetId="4">{0.1;0;0.382758620689655;0;0;0;0.258620689655172;0;0.258620689655172}</definedName>
    <definedName name="wefsdgf4" localSheetId="0">{0.1;0;0.382758620689655;0;0;0;0.258620689655172;0;0.258620689655172}</definedName>
    <definedName name="wefsdgf4" localSheetId="16">{0.1;0;0.382758620689655;0;0;0;0.258620689655172;0;0.258620689655172}</definedName>
    <definedName name="wefsdgf4" localSheetId="6">{0.1;0;0.382758620689655;0;0;0;0.258620689655172;0;0.258620689655172}</definedName>
    <definedName name="wefsdgf4" localSheetId="7">{0.1;0;0.382758620689655;0;0;0;0.258620689655172;0;0.258620689655172}</definedName>
    <definedName name="wefsdgf4">{0.1;0;0.382758620689655;0;0;0;0.258620689655172;0;0.258620689655172}</definedName>
    <definedName name="weqreqwerqwreq" hidden="1">#REF!</definedName>
    <definedName name="wer" hidden="1">{#N/A,#N/A,TRUE,"사업개요";#N/A,#N/A,TRUE,"위치도";#N/A,#N/A,TRUE,"상권분석";#N/A,#N/A,TRUE,"상권분석-1";#N/A,#N/A,TRUE,"주변현황";#N/A,#N/A,TRUE,"주변현황-1";#N/A,#N/A,TRUE,"시장성향";#N/A,#N/A,TRUE,"적정분양가제안 ";#N/A,#N/A,TRUE,"적정분양가제안(1)";#N/A,#N/A,TRUE,"적정분양가제안(2)";#N/A,#N/A,TRUE,"사업추진방향";#N/A,#N/A,TRUE,"실적";#N/A,#N/A,TRUE,"실적-1";#N/A,#N/A,TRUE,"실적-2";#N/A,#N/A,TRUE,"조직도";#N/A,#N/A,TRUE,"등기부등본";#N/A,#N/A,TRUE,"사업자등록증"}</definedName>
    <definedName name="werdf" localSheetId="3">{0;0;0;0;1;#N/A;0;0;0.3;0.3;2;FALSE;FALSE;FALSE;FALSE;FALSE;#N/A;1;96;#N/A;#N/A;"";""}</definedName>
    <definedName name="werdf" localSheetId="5">{0;0;0;0;1;#N/A;0;0;0.3;0.3;2;FALSE;FALSE;FALSE;FALSE;FALSE;#N/A;1;96;#N/A;#N/A;"";""}</definedName>
    <definedName name="werdf" localSheetId="4">{0;0;0;0;1;#N/A;0;0;0.3;0.3;2;FALSE;FALSE;FALSE;FALSE;FALSE;#N/A;1;96;#N/A;#N/A;"";""}</definedName>
    <definedName name="werdf" localSheetId="0">{0;0;0;0;1;#N/A;0;0;0.3;0.3;2;FALSE;FALSE;FALSE;FALSE;FALSE;#N/A;1;96;#N/A;#N/A;"";""}</definedName>
    <definedName name="werdf" localSheetId="16">{0;0;0;0;1;#N/A;0;0;0.3;0.3;2;FALSE;FALSE;FALSE;FALSE;FALSE;#N/A;1;96;#N/A;#N/A;"";""}</definedName>
    <definedName name="werdf" localSheetId="6">{0;0;0;0;1;#N/A;0;0;0.3;0.3;2;FALSE;FALSE;FALSE;FALSE;FALSE;#N/A;1;96;#N/A;#N/A;"";""}</definedName>
    <definedName name="werdf" localSheetId="7">{0;0;0;0;1;#N/A;0;0;0.3;0.3;2;FALSE;FALSE;FALSE;FALSE;FALSE;#N/A;1;96;#N/A;#N/A;"";""}</definedName>
    <definedName name="werdf">{0;0;0;0;1;#N/A;0;0;0.3;0.3;2;FALSE;FALSE;FALSE;FALSE;FALSE;#N/A;1;96;#N/A;#N/A;"";""}</definedName>
    <definedName name="wert" hidden="1">{#N/A,#N/A,FALSE,"사업개요";#N/A,#N/A,FALSE,"위치도";#N/A,#N/A,FALSE,"상권분석";#N/A,#N/A,FALSE,"상권분석-1";#N/A,#N/A,FALSE,"주변현황";#N/A,#N/A,FALSE,"주변현황-1";#N/A,#N/A,FALSE,"시장성향";#N/A,#N/A,FALSE,"적정분양가제안 ";#N/A,#N/A,FALSE,"적정분양가제안(1)";#N/A,#N/A,FALSE,"적정분양가제안(2)";#N/A,#N/A,FALSE,"사업추진방향";#N/A,#N/A,FALSE,"MD기획";#N/A,#N/A,FALSE,"MD기획 (2)";#N/A,#N/A,FALSE,"변경분양가 및 수수료율";#N/A,#N/A,FALSE,"분양및 매체일정(1)";#N/A,#N/A,FALSE,"분양 및 매체일정(2)";#N/A,#N/A,FALSE,"실적";#N/A,#N/A,FALSE,"실적-1";#N/A,#N/A,FALSE,"실적-2";#N/A,#N/A,FALSE,"조직도";#N/A,#N/A,FALSE,"등기부등본";#N/A,#N/A,FALSE,"사업자등록증"}</definedName>
    <definedName name="wetr"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WIIWIW" localSheetId="8" hidden="1">{#N/A,#N/A,TRUE,"Y생산";#N/A,#N/A,TRUE,"Y판매";#N/A,#N/A,TRUE,"Y총물량";#N/A,#N/A,TRUE,"Y능력";#N/A,#N/A,TRUE,"YKD"}</definedName>
    <definedName name="WIIWIW" localSheetId="10" hidden="1">{#N/A,#N/A,TRUE,"Y생산";#N/A,#N/A,TRUE,"Y판매";#N/A,#N/A,TRUE,"Y총물량";#N/A,#N/A,TRUE,"Y능력";#N/A,#N/A,TRUE,"YKD"}</definedName>
    <definedName name="WIIWIW" localSheetId="11" hidden="1">{#N/A,#N/A,TRUE,"Y생산";#N/A,#N/A,TRUE,"Y판매";#N/A,#N/A,TRUE,"Y총물량";#N/A,#N/A,TRUE,"Y능력";#N/A,#N/A,TRUE,"YKD"}</definedName>
    <definedName name="WIIWIW" localSheetId="3" hidden="1">{#N/A,#N/A,TRUE,"Y생산";#N/A,#N/A,TRUE,"Y판매";#N/A,#N/A,TRUE,"Y총물량";#N/A,#N/A,TRUE,"Y능력";#N/A,#N/A,TRUE,"YKD"}</definedName>
    <definedName name="WIIWIW" localSheetId="5" hidden="1">{#N/A,#N/A,TRUE,"Y생산";#N/A,#N/A,TRUE,"Y판매";#N/A,#N/A,TRUE,"Y총물량";#N/A,#N/A,TRUE,"Y능력";#N/A,#N/A,TRUE,"YKD"}</definedName>
    <definedName name="WIIWIW" localSheetId="4" hidden="1">{#N/A,#N/A,TRUE,"Y생산";#N/A,#N/A,TRUE,"Y판매";#N/A,#N/A,TRUE,"Y총물량";#N/A,#N/A,TRUE,"Y능력";#N/A,#N/A,TRUE,"YKD"}</definedName>
    <definedName name="WIIWIW" localSheetId="0" hidden="1">{#N/A,#N/A,TRUE,"Y생산";#N/A,#N/A,TRUE,"Y판매";#N/A,#N/A,TRUE,"Y총물량";#N/A,#N/A,TRUE,"Y능력";#N/A,#N/A,TRUE,"YKD"}</definedName>
    <definedName name="WIIWIW" localSheetId="16" hidden="1">{#N/A,#N/A,TRUE,"Y생산";#N/A,#N/A,TRUE,"Y판매";#N/A,#N/A,TRUE,"Y총물량";#N/A,#N/A,TRUE,"Y능력";#N/A,#N/A,TRUE,"YKD"}</definedName>
    <definedName name="WIIWIW" localSheetId="6" hidden="1">{#N/A,#N/A,TRUE,"Y생산";#N/A,#N/A,TRUE,"Y판매";#N/A,#N/A,TRUE,"Y총물량";#N/A,#N/A,TRUE,"Y능력";#N/A,#N/A,TRUE,"YKD"}</definedName>
    <definedName name="WIIWIW" localSheetId="7" hidden="1">{#N/A,#N/A,TRUE,"Y생산";#N/A,#N/A,TRUE,"Y판매";#N/A,#N/A,TRUE,"Y총물량";#N/A,#N/A,TRUE,"Y능력";#N/A,#N/A,TRUE,"YKD"}</definedName>
    <definedName name="WIIWIW" hidden="1">{#N/A,#N/A,TRUE,"Y생산";#N/A,#N/A,TRUE,"Y판매";#N/A,#N/A,TRUE,"Y총물량";#N/A,#N/A,TRUE,"Y능력";#N/A,#N/A,TRUE,"YKD"}</definedName>
    <definedName name="wjdwlswlswlslwlsl" localSheetId="8" hidden="1">{#N/A,#N/A,TRUE,"Y생산";#N/A,#N/A,TRUE,"Y판매";#N/A,#N/A,TRUE,"Y총물량";#N/A,#N/A,TRUE,"Y능력";#N/A,#N/A,TRUE,"YKD"}</definedName>
    <definedName name="wjdwlswlswlslwlsl" localSheetId="10" hidden="1">{#N/A,#N/A,TRUE,"Y생산";#N/A,#N/A,TRUE,"Y판매";#N/A,#N/A,TRUE,"Y총물량";#N/A,#N/A,TRUE,"Y능력";#N/A,#N/A,TRUE,"YKD"}</definedName>
    <definedName name="wjdwlswlswlslwlsl" localSheetId="11" hidden="1">{#N/A,#N/A,TRUE,"Y생산";#N/A,#N/A,TRUE,"Y판매";#N/A,#N/A,TRUE,"Y총물량";#N/A,#N/A,TRUE,"Y능력";#N/A,#N/A,TRUE,"YKD"}</definedName>
    <definedName name="wjdwlswlswlslwlsl" localSheetId="3" hidden="1">{#N/A,#N/A,TRUE,"Y생산";#N/A,#N/A,TRUE,"Y판매";#N/A,#N/A,TRUE,"Y총물량";#N/A,#N/A,TRUE,"Y능력";#N/A,#N/A,TRUE,"YKD"}</definedName>
    <definedName name="wjdwlswlswlslwlsl" localSheetId="5" hidden="1">{#N/A,#N/A,TRUE,"Y생산";#N/A,#N/A,TRUE,"Y판매";#N/A,#N/A,TRUE,"Y총물량";#N/A,#N/A,TRUE,"Y능력";#N/A,#N/A,TRUE,"YKD"}</definedName>
    <definedName name="wjdwlswlswlslwlsl" localSheetId="4" hidden="1">{#N/A,#N/A,TRUE,"Y생산";#N/A,#N/A,TRUE,"Y판매";#N/A,#N/A,TRUE,"Y총물량";#N/A,#N/A,TRUE,"Y능력";#N/A,#N/A,TRUE,"YKD"}</definedName>
    <definedName name="wjdwlswlswlslwlsl" localSheetId="0" hidden="1">{#N/A,#N/A,TRUE,"Y생산";#N/A,#N/A,TRUE,"Y판매";#N/A,#N/A,TRUE,"Y총물량";#N/A,#N/A,TRUE,"Y능력";#N/A,#N/A,TRUE,"YKD"}</definedName>
    <definedName name="wjdwlswlswlslwlsl" localSheetId="16" hidden="1">{#N/A,#N/A,TRUE,"Y생산";#N/A,#N/A,TRUE,"Y판매";#N/A,#N/A,TRUE,"Y총물량";#N/A,#N/A,TRUE,"Y능력";#N/A,#N/A,TRUE,"YKD"}</definedName>
    <definedName name="wjdwlswlswlslwlsl" localSheetId="6" hidden="1">{#N/A,#N/A,TRUE,"Y생산";#N/A,#N/A,TRUE,"Y판매";#N/A,#N/A,TRUE,"Y총물량";#N/A,#N/A,TRUE,"Y능력";#N/A,#N/A,TRUE,"YKD"}</definedName>
    <definedName name="wjdwlswlswlslwlsl" localSheetId="7" hidden="1">{#N/A,#N/A,TRUE,"Y생산";#N/A,#N/A,TRUE,"Y판매";#N/A,#N/A,TRUE,"Y총물량";#N/A,#N/A,TRUE,"Y능력";#N/A,#N/A,TRUE,"YKD"}</definedName>
    <definedName name="wjdwlswlswlslwlsl" hidden="1">{#N/A,#N/A,TRUE,"Y생산";#N/A,#N/A,TRUE,"Y판매";#N/A,#N/A,TRUE,"Y총물량";#N/A,#N/A,TRUE,"Y능력";#N/A,#N/A,TRUE,"YKD"}</definedName>
    <definedName name="wkworhgk" localSheetId="8" hidden="1">{#N/A,#N/A,TRUE,"Y생산";#N/A,#N/A,TRUE,"Y판매";#N/A,#N/A,TRUE,"Y총물량";#N/A,#N/A,TRUE,"Y능력";#N/A,#N/A,TRUE,"YKD"}</definedName>
    <definedName name="wkworhgk" localSheetId="10" hidden="1">{#N/A,#N/A,TRUE,"Y생산";#N/A,#N/A,TRUE,"Y판매";#N/A,#N/A,TRUE,"Y총물량";#N/A,#N/A,TRUE,"Y능력";#N/A,#N/A,TRUE,"YKD"}</definedName>
    <definedName name="wkworhgk" localSheetId="11" hidden="1">{#N/A,#N/A,TRUE,"Y생산";#N/A,#N/A,TRUE,"Y판매";#N/A,#N/A,TRUE,"Y총물량";#N/A,#N/A,TRUE,"Y능력";#N/A,#N/A,TRUE,"YKD"}</definedName>
    <definedName name="wkworhgk" localSheetId="3" hidden="1">{#N/A,#N/A,TRUE,"Y생산";#N/A,#N/A,TRUE,"Y판매";#N/A,#N/A,TRUE,"Y총물량";#N/A,#N/A,TRUE,"Y능력";#N/A,#N/A,TRUE,"YKD"}</definedName>
    <definedName name="wkworhgk" localSheetId="5" hidden="1">{#N/A,#N/A,TRUE,"Y생산";#N/A,#N/A,TRUE,"Y판매";#N/A,#N/A,TRUE,"Y총물량";#N/A,#N/A,TRUE,"Y능력";#N/A,#N/A,TRUE,"YKD"}</definedName>
    <definedName name="wkworhgk" localSheetId="4" hidden="1">{#N/A,#N/A,TRUE,"Y생산";#N/A,#N/A,TRUE,"Y판매";#N/A,#N/A,TRUE,"Y총물량";#N/A,#N/A,TRUE,"Y능력";#N/A,#N/A,TRUE,"YKD"}</definedName>
    <definedName name="wkworhgk" localSheetId="0" hidden="1">{#N/A,#N/A,TRUE,"Y생산";#N/A,#N/A,TRUE,"Y판매";#N/A,#N/A,TRUE,"Y총물량";#N/A,#N/A,TRUE,"Y능력";#N/A,#N/A,TRUE,"YKD"}</definedName>
    <definedName name="wkworhgk" localSheetId="16" hidden="1">{#N/A,#N/A,TRUE,"Y생산";#N/A,#N/A,TRUE,"Y판매";#N/A,#N/A,TRUE,"Y총물량";#N/A,#N/A,TRUE,"Y능력";#N/A,#N/A,TRUE,"YKD"}</definedName>
    <definedName name="wkworhgk" localSheetId="6" hidden="1">{#N/A,#N/A,TRUE,"Y생산";#N/A,#N/A,TRUE,"Y판매";#N/A,#N/A,TRUE,"Y총물량";#N/A,#N/A,TRUE,"Y능력";#N/A,#N/A,TRUE,"YKD"}</definedName>
    <definedName name="wkworhgk" localSheetId="7" hidden="1">{#N/A,#N/A,TRUE,"Y생산";#N/A,#N/A,TRUE,"Y판매";#N/A,#N/A,TRUE,"Y총물량";#N/A,#N/A,TRUE,"Y능력";#N/A,#N/A,TRUE,"YKD"}</definedName>
    <definedName name="wkworhgk" hidden="1">{#N/A,#N/A,TRUE,"Y생산";#N/A,#N/A,TRUE,"Y판매";#N/A,#N/A,TRUE,"Y총물량";#N/A,#N/A,TRUE,"Y능력";#N/A,#N/A,TRUE,"YKD"}</definedName>
    <definedName name="wnd" localSheetId="8" hidden="1">{#N/A,#N/A,TRUE,"Y생산";#N/A,#N/A,TRUE,"Y판매";#N/A,#N/A,TRUE,"Y총물량";#N/A,#N/A,TRUE,"Y능력";#N/A,#N/A,TRUE,"YKD"}</definedName>
    <definedName name="wnd" localSheetId="10" hidden="1">{#N/A,#N/A,TRUE,"Y생산";#N/A,#N/A,TRUE,"Y판매";#N/A,#N/A,TRUE,"Y총물량";#N/A,#N/A,TRUE,"Y능력";#N/A,#N/A,TRUE,"YKD"}</definedName>
    <definedName name="wnd" localSheetId="11" hidden="1">{#N/A,#N/A,TRUE,"Y생산";#N/A,#N/A,TRUE,"Y판매";#N/A,#N/A,TRUE,"Y총물량";#N/A,#N/A,TRUE,"Y능력";#N/A,#N/A,TRUE,"YKD"}</definedName>
    <definedName name="wnd" localSheetId="3" hidden="1">{#N/A,#N/A,TRUE,"Y생산";#N/A,#N/A,TRUE,"Y판매";#N/A,#N/A,TRUE,"Y총물량";#N/A,#N/A,TRUE,"Y능력";#N/A,#N/A,TRUE,"YKD"}</definedName>
    <definedName name="wnd" localSheetId="5" hidden="1">{#N/A,#N/A,TRUE,"Y생산";#N/A,#N/A,TRUE,"Y판매";#N/A,#N/A,TRUE,"Y총물량";#N/A,#N/A,TRUE,"Y능력";#N/A,#N/A,TRUE,"YKD"}</definedName>
    <definedName name="wnd" localSheetId="4" hidden="1">{#N/A,#N/A,TRUE,"Y생산";#N/A,#N/A,TRUE,"Y판매";#N/A,#N/A,TRUE,"Y총물량";#N/A,#N/A,TRUE,"Y능력";#N/A,#N/A,TRUE,"YKD"}</definedName>
    <definedName name="wnd" localSheetId="0" hidden="1">{#N/A,#N/A,TRUE,"Y생산";#N/A,#N/A,TRUE,"Y판매";#N/A,#N/A,TRUE,"Y총물량";#N/A,#N/A,TRUE,"Y능력";#N/A,#N/A,TRUE,"YKD"}</definedName>
    <definedName name="wnd" localSheetId="16" hidden="1">{#N/A,#N/A,TRUE,"Y생산";#N/A,#N/A,TRUE,"Y판매";#N/A,#N/A,TRUE,"Y총물량";#N/A,#N/A,TRUE,"Y능력";#N/A,#N/A,TRUE,"YKD"}</definedName>
    <definedName name="wnd" localSheetId="6" hidden="1">{#N/A,#N/A,TRUE,"Y생산";#N/A,#N/A,TRUE,"Y판매";#N/A,#N/A,TRUE,"Y총물량";#N/A,#N/A,TRUE,"Y능력";#N/A,#N/A,TRUE,"YKD"}</definedName>
    <definedName name="wnd" localSheetId="7" hidden="1">{#N/A,#N/A,TRUE,"Y생산";#N/A,#N/A,TRUE,"Y판매";#N/A,#N/A,TRUE,"Y총물량";#N/A,#N/A,TRUE,"Y능력";#N/A,#N/A,TRUE,"YKD"}</definedName>
    <definedName name="wnd" hidden="1">{#N/A,#N/A,TRUE,"Y생산";#N/A,#N/A,TRUE,"Y판매";#N/A,#N/A,TRUE,"Y총물량";#N/A,#N/A,TRUE,"Y능력";#N/A,#N/A,TRUE,"YKD"}</definedName>
    <definedName name="worksheet" localSheetId="3">#REF!</definedName>
    <definedName name="worksheet" localSheetId="5">#REF!</definedName>
    <definedName name="worksheet" localSheetId="0">#REF!</definedName>
    <definedName name="worksheet" localSheetId="16">#REF!</definedName>
    <definedName name="worksheet" localSheetId="7">#REF!</definedName>
    <definedName name="worksheet">#REF!</definedName>
    <definedName name="wrn" localSheetId="8" hidden="1">{#N/A,#N/A,FALSE,"단축1";#N/A,#N/A,FALSE,"단축2";#N/A,#N/A,FALSE,"단축3";#N/A,#N/A,FALSE,"장축";#N/A,#N/A,FALSE,"4WD"}</definedName>
    <definedName name="wrn" localSheetId="10" hidden="1">{#N/A,#N/A,FALSE,"단축1";#N/A,#N/A,FALSE,"단축2";#N/A,#N/A,FALSE,"단축3";#N/A,#N/A,FALSE,"장축";#N/A,#N/A,FALSE,"4WD"}</definedName>
    <definedName name="wrn" localSheetId="11" hidden="1">{#N/A,#N/A,FALSE,"단축1";#N/A,#N/A,FALSE,"단축2";#N/A,#N/A,FALSE,"단축3";#N/A,#N/A,FALSE,"장축";#N/A,#N/A,FALSE,"4WD"}</definedName>
    <definedName name="wrn" localSheetId="3" hidden="1">{#N/A,#N/A,FALSE,"단축1";#N/A,#N/A,FALSE,"단축2";#N/A,#N/A,FALSE,"단축3";#N/A,#N/A,FALSE,"장축";#N/A,#N/A,FALSE,"4WD"}</definedName>
    <definedName name="wrn" localSheetId="5" hidden="1">{#N/A,#N/A,FALSE,"단축1";#N/A,#N/A,FALSE,"단축2";#N/A,#N/A,FALSE,"단축3";#N/A,#N/A,FALSE,"장축";#N/A,#N/A,FALSE,"4WD"}</definedName>
    <definedName name="wrn" localSheetId="4" hidden="1">{#N/A,#N/A,FALSE,"단축1";#N/A,#N/A,FALSE,"단축2";#N/A,#N/A,FALSE,"단축3";#N/A,#N/A,FALSE,"장축";#N/A,#N/A,FALSE,"4WD"}</definedName>
    <definedName name="wrn" localSheetId="0" hidden="1">{#N/A,#N/A,FALSE,"단축1";#N/A,#N/A,FALSE,"단축2";#N/A,#N/A,FALSE,"단축3";#N/A,#N/A,FALSE,"장축";#N/A,#N/A,FALSE,"4WD"}</definedName>
    <definedName name="wrn" localSheetId="16" hidden="1">{#N/A,#N/A,FALSE,"단축1";#N/A,#N/A,FALSE,"단축2";#N/A,#N/A,FALSE,"단축3";#N/A,#N/A,FALSE,"장축";#N/A,#N/A,FALSE,"4WD"}</definedName>
    <definedName name="wrn" localSheetId="6" hidden="1">{#N/A,#N/A,FALSE,"단축1";#N/A,#N/A,FALSE,"단축2";#N/A,#N/A,FALSE,"단축3";#N/A,#N/A,FALSE,"장축";#N/A,#N/A,FALSE,"4WD"}</definedName>
    <definedName name="wrn" localSheetId="7" hidden="1">{#N/A,#N/A,FALSE,"단축1";#N/A,#N/A,FALSE,"단축2";#N/A,#N/A,FALSE,"단축3";#N/A,#N/A,FALSE,"장축";#N/A,#N/A,FALSE,"4WD"}</definedName>
    <definedName name="wrn" hidden="1">{#N/A,#N/A,FALSE,"단축1";#N/A,#N/A,FALSE,"단축2";#N/A,#N/A,FALSE,"단축3";#N/A,#N/A,FALSE,"장축";#N/A,#N/A,FALSE,"4WD"}</definedName>
    <definedName name="wrn.345." localSheetId="8" hidden="1">{#N/A,#N/A,FALSE,"96 3월물량표";#N/A,#N/A,FALSE,"96 4월물량표";#N/A,#N/A,FALSE,"96 5월물량표"}</definedName>
    <definedName name="wrn.345." localSheetId="10" hidden="1">{#N/A,#N/A,FALSE,"96 3월물량표";#N/A,#N/A,FALSE,"96 4월물량표";#N/A,#N/A,FALSE,"96 5월물량표"}</definedName>
    <definedName name="wrn.345." localSheetId="11" hidden="1">{#N/A,#N/A,FALSE,"96 3월물량표";#N/A,#N/A,FALSE,"96 4월물량표";#N/A,#N/A,FALSE,"96 5월물량표"}</definedName>
    <definedName name="wrn.345." localSheetId="3" hidden="1">{#N/A,#N/A,FALSE,"96 3월물량표";#N/A,#N/A,FALSE,"96 4월물량표";#N/A,#N/A,FALSE,"96 5월물량표"}</definedName>
    <definedName name="wrn.345." localSheetId="5" hidden="1">{#N/A,#N/A,FALSE,"96 3월물량표";#N/A,#N/A,FALSE,"96 4월물량표";#N/A,#N/A,FALSE,"96 5월물량표"}</definedName>
    <definedName name="wrn.345." localSheetId="4" hidden="1">{#N/A,#N/A,FALSE,"96 3월물량표";#N/A,#N/A,FALSE,"96 4월물량표";#N/A,#N/A,FALSE,"96 5월물량표"}</definedName>
    <definedName name="wrn.345." localSheetId="0" hidden="1">{#N/A,#N/A,FALSE,"96 3월물량표";#N/A,#N/A,FALSE,"96 4월물량표";#N/A,#N/A,FALSE,"96 5월물량표"}</definedName>
    <definedName name="wrn.345." localSheetId="16" hidden="1">{#N/A,#N/A,FALSE,"96 3월물량표";#N/A,#N/A,FALSE,"96 4월물량표";#N/A,#N/A,FALSE,"96 5월물량표"}</definedName>
    <definedName name="wrn.345." localSheetId="6" hidden="1">{#N/A,#N/A,FALSE,"96 3월물량표";#N/A,#N/A,FALSE,"96 4월물량표";#N/A,#N/A,FALSE,"96 5월물량표"}</definedName>
    <definedName name="wrn.345." localSheetId="7" hidden="1">{#N/A,#N/A,FALSE,"96 3월물량표";#N/A,#N/A,FALSE,"96 4월물량표";#N/A,#N/A,FALSE,"96 5월물량표"}</definedName>
    <definedName name="wrn.345." hidden="1">{#N/A,#N/A,FALSE,"96 3월물량표";#N/A,#N/A,FALSE,"96 4월물량표";#N/A,#N/A,FALSE,"96 5월물량표"}</definedName>
    <definedName name="wrn.aa." localSheetId="8" hidden="1">{#N/A,#N/A,FALSE,"UNIT";#N/A,#N/A,FALSE,"UNIT";#N/A,#N/A,FALSE,"계정"}</definedName>
    <definedName name="wrn.aa." localSheetId="10" hidden="1">{#N/A,#N/A,FALSE,"UNIT";#N/A,#N/A,FALSE,"UNIT";#N/A,#N/A,FALSE,"계정"}</definedName>
    <definedName name="wrn.aa." localSheetId="11" hidden="1">{#N/A,#N/A,FALSE,"UNIT";#N/A,#N/A,FALSE,"UNIT";#N/A,#N/A,FALSE,"계정"}</definedName>
    <definedName name="wrn.aa." localSheetId="3" hidden="1">{#N/A,#N/A,FALSE,"UNIT";#N/A,#N/A,FALSE,"UNIT";#N/A,#N/A,FALSE,"계정"}</definedName>
    <definedName name="wrn.aa." localSheetId="5" hidden="1">{#N/A,#N/A,FALSE,"UNIT";#N/A,#N/A,FALSE,"UNIT";#N/A,#N/A,FALSE,"계정"}</definedName>
    <definedName name="wrn.aa." localSheetId="4" hidden="1">{#N/A,#N/A,FALSE,"UNIT";#N/A,#N/A,FALSE,"UNIT";#N/A,#N/A,FALSE,"계정"}</definedName>
    <definedName name="wrn.aa." localSheetId="0" hidden="1">{#N/A,#N/A,FALSE,"UNIT";#N/A,#N/A,FALSE,"UNIT";#N/A,#N/A,FALSE,"계정"}</definedName>
    <definedName name="wrn.aa." localSheetId="16" hidden="1">{#N/A,#N/A,FALSE,"UNIT";#N/A,#N/A,FALSE,"UNIT";#N/A,#N/A,FALSE,"계정"}</definedName>
    <definedName name="wrn.aa." localSheetId="6" hidden="1">{#N/A,#N/A,FALSE,"UNIT";#N/A,#N/A,FALSE,"UNIT";#N/A,#N/A,FALSE,"계정"}</definedName>
    <definedName name="wrn.aa." localSheetId="7" hidden="1">{#N/A,#N/A,FALSE,"UNIT";#N/A,#N/A,FALSE,"UNIT";#N/A,#N/A,FALSE,"계정"}</definedName>
    <definedName name="wrn.aa." hidden="1">{#N/A,#N/A,FALSE,"UNIT";#N/A,#N/A,FALSE,"UNIT";#N/A,#N/A,FALSE,"계정"}</definedName>
    <definedName name="wrn.Aging._.and._.Trend._.Analysis." localSheetId="8"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U._.검사성적서." localSheetId="8" hidden="1">{#N/A,#N/A,FALSE,"을지 (4)";#N/A,#N/A,FALSE,"을지 (5)";#N/A,#N/A,FALSE,"을지 (6)"}</definedName>
    <definedName name="wrn.AU._.검사성적서." localSheetId="10" hidden="1">{#N/A,#N/A,FALSE,"을지 (4)";#N/A,#N/A,FALSE,"을지 (5)";#N/A,#N/A,FALSE,"을지 (6)"}</definedName>
    <definedName name="wrn.AU._.검사성적서." localSheetId="11" hidden="1">{#N/A,#N/A,FALSE,"을지 (4)";#N/A,#N/A,FALSE,"을지 (5)";#N/A,#N/A,FALSE,"을지 (6)"}</definedName>
    <definedName name="wrn.AU._.검사성적서." localSheetId="3" hidden="1">{#N/A,#N/A,FALSE,"을지 (4)";#N/A,#N/A,FALSE,"을지 (5)";#N/A,#N/A,FALSE,"을지 (6)"}</definedName>
    <definedName name="wrn.AU._.검사성적서." localSheetId="5" hidden="1">{#N/A,#N/A,FALSE,"을지 (4)";#N/A,#N/A,FALSE,"을지 (5)";#N/A,#N/A,FALSE,"을지 (6)"}</definedName>
    <definedName name="wrn.AU._.검사성적서." localSheetId="4" hidden="1">{#N/A,#N/A,FALSE,"을지 (4)";#N/A,#N/A,FALSE,"을지 (5)";#N/A,#N/A,FALSE,"을지 (6)"}</definedName>
    <definedName name="wrn.AU._.검사성적서." localSheetId="0" hidden="1">{#N/A,#N/A,FALSE,"을지 (4)";#N/A,#N/A,FALSE,"을지 (5)";#N/A,#N/A,FALSE,"을지 (6)"}</definedName>
    <definedName name="wrn.AU._.검사성적서." localSheetId="16" hidden="1">{#N/A,#N/A,FALSE,"을지 (4)";#N/A,#N/A,FALSE,"을지 (5)";#N/A,#N/A,FALSE,"을지 (6)"}</definedName>
    <definedName name="wrn.AU._.검사성적서." localSheetId="6" hidden="1">{#N/A,#N/A,FALSE,"을지 (4)";#N/A,#N/A,FALSE,"을지 (5)";#N/A,#N/A,FALSE,"을지 (6)"}</definedName>
    <definedName name="wrn.AU._.검사성적서." localSheetId="7" hidden="1">{#N/A,#N/A,FALSE,"을지 (4)";#N/A,#N/A,FALSE,"을지 (5)";#N/A,#N/A,FALSE,"을지 (6)"}</definedName>
    <definedName name="wrn.AU._.검사성적서." hidden="1">{#N/A,#N/A,FALSE,"을지 (4)";#N/A,#N/A,FALSE,"을지 (5)";#N/A,#N/A,FALSE,"을지 (6)"}</definedName>
    <definedName name="wrn.AU._.초도품._.보증서." localSheetId="8" hidden="1">{#N/A,#N/A,FALSE,"초도품";#N/A,#N/A,FALSE,"초도품 (2)";#N/A,#N/A,FALSE,"초도품 (3)";#N/A,#N/A,FALSE,"초도품 (4)";#N/A,#N/A,FALSE,"초도품 (5)";#N/A,#N/A,FALSE,"초도품 (6)"}</definedName>
    <definedName name="wrn.AU._.초도품._.보증서." localSheetId="10" hidden="1">{#N/A,#N/A,FALSE,"초도품";#N/A,#N/A,FALSE,"초도품 (2)";#N/A,#N/A,FALSE,"초도품 (3)";#N/A,#N/A,FALSE,"초도품 (4)";#N/A,#N/A,FALSE,"초도품 (5)";#N/A,#N/A,FALSE,"초도품 (6)"}</definedName>
    <definedName name="wrn.AU._.초도품._.보증서." localSheetId="11" hidden="1">{#N/A,#N/A,FALSE,"초도품";#N/A,#N/A,FALSE,"초도품 (2)";#N/A,#N/A,FALSE,"초도품 (3)";#N/A,#N/A,FALSE,"초도품 (4)";#N/A,#N/A,FALSE,"초도품 (5)";#N/A,#N/A,FALSE,"초도품 (6)"}</definedName>
    <definedName name="wrn.AU._.초도품._.보증서." localSheetId="3" hidden="1">{#N/A,#N/A,FALSE,"초도품";#N/A,#N/A,FALSE,"초도품 (2)";#N/A,#N/A,FALSE,"초도품 (3)";#N/A,#N/A,FALSE,"초도품 (4)";#N/A,#N/A,FALSE,"초도품 (5)";#N/A,#N/A,FALSE,"초도품 (6)"}</definedName>
    <definedName name="wrn.AU._.초도품._.보증서." localSheetId="5" hidden="1">{#N/A,#N/A,FALSE,"초도품";#N/A,#N/A,FALSE,"초도품 (2)";#N/A,#N/A,FALSE,"초도품 (3)";#N/A,#N/A,FALSE,"초도품 (4)";#N/A,#N/A,FALSE,"초도품 (5)";#N/A,#N/A,FALSE,"초도품 (6)"}</definedName>
    <definedName name="wrn.AU._.초도품._.보증서." localSheetId="4" hidden="1">{#N/A,#N/A,FALSE,"초도품";#N/A,#N/A,FALSE,"초도품 (2)";#N/A,#N/A,FALSE,"초도품 (3)";#N/A,#N/A,FALSE,"초도품 (4)";#N/A,#N/A,FALSE,"초도품 (5)";#N/A,#N/A,FALSE,"초도품 (6)"}</definedName>
    <definedName name="wrn.AU._.초도품._.보증서." localSheetId="0" hidden="1">{#N/A,#N/A,FALSE,"초도품";#N/A,#N/A,FALSE,"초도품 (2)";#N/A,#N/A,FALSE,"초도품 (3)";#N/A,#N/A,FALSE,"초도품 (4)";#N/A,#N/A,FALSE,"초도품 (5)";#N/A,#N/A,FALSE,"초도품 (6)"}</definedName>
    <definedName name="wrn.AU._.초도품._.보증서." localSheetId="16" hidden="1">{#N/A,#N/A,FALSE,"초도품";#N/A,#N/A,FALSE,"초도품 (2)";#N/A,#N/A,FALSE,"초도품 (3)";#N/A,#N/A,FALSE,"초도품 (4)";#N/A,#N/A,FALSE,"초도품 (5)";#N/A,#N/A,FALSE,"초도품 (6)"}</definedName>
    <definedName name="wrn.AU._.초도품._.보증서." localSheetId="6" hidden="1">{#N/A,#N/A,FALSE,"초도품";#N/A,#N/A,FALSE,"초도품 (2)";#N/A,#N/A,FALSE,"초도품 (3)";#N/A,#N/A,FALSE,"초도품 (4)";#N/A,#N/A,FALSE,"초도품 (5)";#N/A,#N/A,FALSE,"초도품 (6)"}</definedName>
    <definedName name="wrn.AU._.초도품._.보증서." localSheetId="7" hidden="1">{#N/A,#N/A,FALSE,"초도품";#N/A,#N/A,FALSE,"초도품 (2)";#N/A,#N/A,FALSE,"초도품 (3)";#N/A,#N/A,FALSE,"초도품 (4)";#N/A,#N/A,FALSE,"초도품 (5)";#N/A,#N/A,FALSE,"초도품 (6)"}</definedName>
    <definedName name="wrn.AU._.초도품._.보증서." hidden="1">{#N/A,#N/A,FALSE,"초도품";#N/A,#N/A,FALSE,"초도품 (2)";#N/A,#N/A,FALSE,"초도품 (3)";#N/A,#N/A,FALSE,"초도품 (4)";#N/A,#N/A,FALSE,"초도품 (5)";#N/A,#N/A,FALSE,"초도품 (6)"}</definedName>
    <definedName name="wrn.COLLECTION._.HISTORY._.REPORT." localSheetId="8" hidden="1">{#N/A,#N/A,FALSE,"COL-HIS"}</definedName>
    <definedName name="wrn.COLLECTION._.HISTORY._.REPORT." localSheetId="10" hidden="1">{#N/A,#N/A,FALSE,"COL-HIS"}</definedName>
    <definedName name="wrn.COLLECTION._.HISTORY._.REPORT." localSheetId="11" hidden="1">{#N/A,#N/A,FALSE,"COL-HIS"}</definedName>
    <definedName name="wrn.COLLECTION._.HISTORY._.REPORT." localSheetId="3" hidden="1">{#N/A,#N/A,FALSE,"COL-HIS"}</definedName>
    <definedName name="wrn.COLLECTION._.HISTORY._.REPORT." localSheetId="5" hidden="1">{#N/A,#N/A,FALSE,"COL-HIS"}</definedName>
    <definedName name="wrn.COLLECTION._.HISTORY._.REPORT." localSheetId="4" hidden="1">{#N/A,#N/A,FALSE,"COL-HIS"}</definedName>
    <definedName name="wrn.COLLECTION._.HISTORY._.REPORT." localSheetId="0" hidden="1">{#N/A,#N/A,FALSE,"COL-HIS"}</definedName>
    <definedName name="wrn.COLLECTION._.HISTORY._.REPORT." localSheetId="16" hidden="1">{#N/A,#N/A,FALSE,"COL-HIS"}</definedName>
    <definedName name="wrn.COLLECTION._.HISTORY._.REPORT." localSheetId="6" hidden="1">{#N/A,#N/A,FALSE,"COL-HIS"}</definedName>
    <definedName name="wrn.COLLECTION._.HISTORY._.REPORT." localSheetId="7" hidden="1">{#N/A,#N/A,FALSE,"COL-HIS"}</definedName>
    <definedName name="wrn.COLLECTION._.HISTORY._.REPORT." hidden="1">{#N/A,#N/A,FALSE,"COL-HIS"}</definedName>
    <definedName name="wrn.COSA._.FS._.국문." localSheetId="3" hidden="1">{#N/A,#N/A,FALSE,"BS";#N/A,#N/A,FALSE,"PL";#N/A,#N/A,FALSE,"처분";#N/A,#N/A,FALSE,"현금";#N/A,#N/A,FALSE,"매출";#N/A,#N/A,FALSE,"원가";#N/A,#N/A,FALSE,"경영"}</definedName>
    <definedName name="wrn.COSA._.FS._.국문." localSheetId="5" hidden="1">{#N/A,#N/A,FALSE,"BS";#N/A,#N/A,FALSE,"PL";#N/A,#N/A,FALSE,"처분";#N/A,#N/A,FALSE,"현금";#N/A,#N/A,FALSE,"매출";#N/A,#N/A,FALSE,"원가";#N/A,#N/A,FALSE,"경영"}</definedName>
    <definedName name="wrn.COSA._.FS._.국문." localSheetId="4" hidden="1">{#N/A,#N/A,FALSE,"BS";#N/A,#N/A,FALSE,"PL";#N/A,#N/A,FALSE,"처분";#N/A,#N/A,FALSE,"현금";#N/A,#N/A,FALSE,"매출";#N/A,#N/A,FALSE,"원가";#N/A,#N/A,FALSE,"경영"}</definedName>
    <definedName name="wrn.COSA._.FS._.국문." localSheetId="0" hidden="1">{#N/A,#N/A,FALSE,"BS";#N/A,#N/A,FALSE,"PL";#N/A,#N/A,FALSE,"처분";#N/A,#N/A,FALSE,"현금";#N/A,#N/A,FALSE,"매출";#N/A,#N/A,FALSE,"원가";#N/A,#N/A,FALSE,"경영"}</definedName>
    <definedName name="wrn.COSA._.FS._.국문." localSheetId="16" hidden="1">{#N/A,#N/A,FALSE,"BS";#N/A,#N/A,FALSE,"PL";#N/A,#N/A,FALSE,"처분";#N/A,#N/A,FALSE,"현금";#N/A,#N/A,FALSE,"매출";#N/A,#N/A,FALSE,"원가";#N/A,#N/A,FALSE,"경영"}</definedName>
    <definedName name="wrn.COSA._.FS._.국문." localSheetId="6" hidden="1">{#N/A,#N/A,FALSE,"BS";#N/A,#N/A,FALSE,"PL";#N/A,#N/A,FALSE,"처분";#N/A,#N/A,FALSE,"현금";#N/A,#N/A,FALSE,"매출";#N/A,#N/A,FALSE,"원가";#N/A,#N/A,FALSE,"경영"}</definedName>
    <definedName name="wrn.COSA._.FS._.국문." localSheetId="7" hidden="1">{#N/A,#N/A,FALSE,"BS";#N/A,#N/A,FALSE,"PL";#N/A,#N/A,FALSE,"처분";#N/A,#N/A,FALSE,"현금";#N/A,#N/A,FALSE,"매출";#N/A,#N/A,FALSE,"원가";#N/A,#N/A,FALSE,"경영"}</definedName>
    <definedName name="wrn.COSA._.FS._.국문." hidden="1">{#N/A,#N/A,FALSE,"BS";#N/A,#N/A,FALSE,"PL";#N/A,#N/A,FALSE,"처분";#N/A,#N/A,FALSE,"현금";#N/A,#N/A,FALSE,"매출";#N/A,#N/A,FALSE,"원가";#N/A,#N/A,FALSE,"경영"}</definedName>
    <definedName name="wrn.COSA94TAXRETURN." localSheetId="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5"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0"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16"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6"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7"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EM." localSheetId="8" hidden="1">{#N/A,#N/A,FALSE,"전제";#N/A,#N/A,FALSE,"표지";#N/A,#N/A,FALSE,"6D16";#N/A,#N/A,FALSE,"6D22";#N/A,#N/A,FALSE,"6D22-T";#N/A,#N/A,FALSE,"Q-DEG";#N/A,#N/A,FALSE,"총손";#N/A,#N/A,FALSE,"대당";#N/A,#N/A,FALSE,"가공비"}</definedName>
    <definedName name="wrn.EM." localSheetId="10" hidden="1">{#N/A,#N/A,FALSE,"전제";#N/A,#N/A,FALSE,"표지";#N/A,#N/A,FALSE,"6D16";#N/A,#N/A,FALSE,"6D22";#N/A,#N/A,FALSE,"6D22-T";#N/A,#N/A,FALSE,"Q-DEG";#N/A,#N/A,FALSE,"총손";#N/A,#N/A,FALSE,"대당";#N/A,#N/A,FALSE,"가공비"}</definedName>
    <definedName name="wrn.EM." localSheetId="11" hidden="1">{#N/A,#N/A,FALSE,"전제";#N/A,#N/A,FALSE,"표지";#N/A,#N/A,FALSE,"6D16";#N/A,#N/A,FALSE,"6D22";#N/A,#N/A,FALSE,"6D22-T";#N/A,#N/A,FALSE,"Q-DEG";#N/A,#N/A,FALSE,"총손";#N/A,#N/A,FALSE,"대당";#N/A,#N/A,FALSE,"가공비"}</definedName>
    <definedName name="wrn.EM." localSheetId="3" hidden="1">{#N/A,#N/A,FALSE,"전제";#N/A,#N/A,FALSE,"표지";#N/A,#N/A,FALSE,"6D16";#N/A,#N/A,FALSE,"6D22";#N/A,#N/A,FALSE,"6D22-T";#N/A,#N/A,FALSE,"Q-DEG";#N/A,#N/A,FALSE,"총손";#N/A,#N/A,FALSE,"대당";#N/A,#N/A,FALSE,"가공비"}</definedName>
    <definedName name="wrn.EM." localSheetId="5" hidden="1">{#N/A,#N/A,FALSE,"전제";#N/A,#N/A,FALSE,"표지";#N/A,#N/A,FALSE,"6D16";#N/A,#N/A,FALSE,"6D22";#N/A,#N/A,FALSE,"6D22-T";#N/A,#N/A,FALSE,"Q-DEG";#N/A,#N/A,FALSE,"총손";#N/A,#N/A,FALSE,"대당";#N/A,#N/A,FALSE,"가공비"}</definedName>
    <definedName name="wrn.EM." localSheetId="4" hidden="1">{#N/A,#N/A,FALSE,"전제";#N/A,#N/A,FALSE,"표지";#N/A,#N/A,FALSE,"6D16";#N/A,#N/A,FALSE,"6D22";#N/A,#N/A,FALSE,"6D22-T";#N/A,#N/A,FALSE,"Q-DEG";#N/A,#N/A,FALSE,"총손";#N/A,#N/A,FALSE,"대당";#N/A,#N/A,FALSE,"가공비"}</definedName>
    <definedName name="wrn.EM." localSheetId="0" hidden="1">{#N/A,#N/A,FALSE,"전제";#N/A,#N/A,FALSE,"표지";#N/A,#N/A,FALSE,"6D16";#N/A,#N/A,FALSE,"6D22";#N/A,#N/A,FALSE,"6D22-T";#N/A,#N/A,FALSE,"Q-DEG";#N/A,#N/A,FALSE,"총손";#N/A,#N/A,FALSE,"대당";#N/A,#N/A,FALSE,"가공비"}</definedName>
    <definedName name="wrn.EM." localSheetId="16" hidden="1">{#N/A,#N/A,FALSE,"전제";#N/A,#N/A,FALSE,"표지";#N/A,#N/A,FALSE,"6D16";#N/A,#N/A,FALSE,"6D22";#N/A,#N/A,FALSE,"6D22-T";#N/A,#N/A,FALSE,"Q-DEG";#N/A,#N/A,FALSE,"총손";#N/A,#N/A,FALSE,"대당";#N/A,#N/A,FALSE,"가공비"}</definedName>
    <definedName name="wrn.EM." localSheetId="6" hidden="1">{#N/A,#N/A,FALSE,"전제";#N/A,#N/A,FALSE,"표지";#N/A,#N/A,FALSE,"6D16";#N/A,#N/A,FALSE,"6D22";#N/A,#N/A,FALSE,"6D22-T";#N/A,#N/A,FALSE,"Q-DEG";#N/A,#N/A,FALSE,"총손";#N/A,#N/A,FALSE,"대당";#N/A,#N/A,FALSE,"가공비"}</definedName>
    <definedName name="wrn.EM." localSheetId="7" hidden="1">{#N/A,#N/A,FALSE,"전제";#N/A,#N/A,FALSE,"표지";#N/A,#N/A,FALSE,"6D16";#N/A,#N/A,FALSE,"6D22";#N/A,#N/A,FALSE,"6D22-T";#N/A,#N/A,FALSE,"Q-DEG";#N/A,#N/A,FALSE,"총손";#N/A,#N/A,FALSE,"대당";#N/A,#N/A,FALSE,"가공비"}</definedName>
    <definedName name="wrn.EM." hidden="1">{#N/A,#N/A,FALSE,"전제";#N/A,#N/A,FALSE,"표지";#N/A,#N/A,FALSE,"6D16";#N/A,#N/A,FALSE,"6D22";#N/A,#N/A,FALSE,"6D22-T";#N/A,#N/A,FALSE,"Q-DEG";#N/A,#N/A,FALSE,"총손";#N/A,#N/A,FALSE,"대당";#N/A,#N/A,FALSE,"가공비"}</definedName>
    <definedName name="wrn.jck94TAXRETURN." localSheetId="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9"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Lead._.Schedule." localSheetId="3"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5"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4"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0"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16"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6"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7" hidden="1">{#N/A,#N/A,FALSE,"BS";#N/A,#N/A,FALSE,"PL";#N/A,#N/A,FALSE,"A";#N/A,#N/A,FALSE,"B";#N/A,#N/A,FALSE,"B1";#N/A,#N/A,FALSE,"C";#N/A,#N/A,FALSE,"C1";#N/A,#N/A,FALSE,"C2";#N/A,#N/A,FALSE,"D";#N/A,#N/A,FALSE,"E";#N/A,#N/A,FALSE,"F";#N/A,#N/A,FALSE,"AA";#N/A,#N/A,FALSE,"BB";#N/A,#N/A,FALSE,"CC";#N/A,#N/A,FALSE,"DD";#N/A,#N/A,FALSE,"EE";#N/A,#N/A,FALSE,"FF";#N/A,#N/A,FALSE,"PL10";#N/A,#N/A,FALSE,"PL20";#N/A,#N/A,FALSE,"PL30"}</definedName>
    <definedName name="wrn.Lead._.Schedule." hidden="1">{#N/A,#N/A,FALSE,"BS";#N/A,#N/A,FALSE,"PL";#N/A,#N/A,FALSE,"A";#N/A,#N/A,FALSE,"B";#N/A,#N/A,FALSE,"B1";#N/A,#N/A,FALSE,"C";#N/A,#N/A,FALSE,"C1";#N/A,#N/A,FALSE,"C2";#N/A,#N/A,FALSE,"D";#N/A,#N/A,FALSE,"E";#N/A,#N/A,FALSE,"F";#N/A,#N/A,FALSE,"AA";#N/A,#N/A,FALSE,"BB";#N/A,#N/A,FALSE,"CC";#N/A,#N/A,FALSE,"DD";#N/A,#N/A,FALSE,"EE";#N/A,#N/A,FALSE,"FF";#N/A,#N/A,FALSE,"PL10";#N/A,#N/A,FALSE,"PL20";#N/A,#N/A,FALSE,"PL30"}</definedName>
    <definedName name="wrn.RPT." localSheetId="8" hidden="1">{#N/A,#N/A,FALSE,"인원";#N/A,#N/A,FALSE,"비용2";#N/A,#N/A,FALSE,"비용1";#N/A,#N/A,FALSE,"비용";#N/A,#N/A,FALSE,"보증2";#N/A,#N/A,FALSE,"보증1";#N/A,#N/A,FALSE,"보증";#N/A,#N/A,FALSE,"손익1";#N/A,#N/A,FALSE,"손익";#N/A,#N/A,FALSE,"부서별매출";#N/A,#N/A,FALSE,"매출"}</definedName>
    <definedName name="wrn.RPT." localSheetId="10" hidden="1">{#N/A,#N/A,FALSE,"인원";#N/A,#N/A,FALSE,"비용2";#N/A,#N/A,FALSE,"비용1";#N/A,#N/A,FALSE,"비용";#N/A,#N/A,FALSE,"보증2";#N/A,#N/A,FALSE,"보증1";#N/A,#N/A,FALSE,"보증";#N/A,#N/A,FALSE,"손익1";#N/A,#N/A,FALSE,"손익";#N/A,#N/A,FALSE,"부서별매출";#N/A,#N/A,FALSE,"매출"}</definedName>
    <definedName name="wrn.RPT." localSheetId="11" hidden="1">{#N/A,#N/A,FALSE,"인원";#N/A,#N/A,FALSE,"비용2";#N/A,#N/A,FALSE,"비용1";#N/A,#N/A,FALSE,"비용";#N/A,#N/A,FALSE,"보증2";#N/A,#N/A,FALSE,"보증1";#N/A,#N/A,FALSE,"보증";#N/A,#N/A,FALSE,"손익1";#N/A,#N/A,FALSE,"손익";#N/A,#N/A,FALSE,"부서별매출";#N/A,#N/A,FALSE,"매출"}</definedName>
    <definedName name="wrn.RPT." localSheetId="3" hidden="1">{#N/A,#N/A,FALSE,"인원";#N/A,#N/A,FALSE,"비용2";#N/A,#N/A,FALSE,"비용1";#N/A,#N/A,FALSE,"비용";#N/A,#N/A,FALSE,"보증2";#N/A,#N/A,FALSE,"보증1";#N/A,#N/A,FALSE,"보증";#N/A,#N/A,FALSE,"손익1";#N/A,#N/A,FALSE,"손익";#N/A,#N/A,FALSE,"부서별매출";#N/A,#N/A,FALSE,"매출"}</definedName>
    <definedName name="wrn.RPT." localSheetId="5" hidden="1">{#N/A,#N/A,FALSE,"인원";#N/A,#N/A,FALSE,"비용2";#N/A,#N/A,FALSE,"비용1";#N/A,#N/A,FALSE,"비용";#N/A,#N/A,FALSE,"보증2";#N/A,#N/A,FALSE,"보증1";#N/A,#N/A,FALSE,"보증";#N/A,#N/A,FALSE,"손익1";#N/A,#N/A,FALSE,"손익";#N/A,#N/A,FALSE,"부서별매출";#N/A,#N/A,FALSE,"매출"}</definedName>
    <definedName name="wrn.RPT." localSheetId="4" hidden="1">{#N/A,#N/A,FALSE,"인원";#N/A,#N/A,FALSE,"비용2";#N/A,#N/A,FALSE,"비용1";#N/A,#N/A,FALSE,"비용";#N/A,#N/A,FALSE,"보증2";#N/A,#N/A,FALSE,"보증1";#N/A,#N/A,FALSE,"보증";#N/A,#N/A,FALSE,"손익1";#N/A,#N/A,FALSE,"손익";#N/A,#N/A,FALSE,"부서별매출";#N/A,#N/A,FALSE,"매출"}</definedName>
    <definedName name="wrn.RPT." localSheetId="0" hidden="1">{#N/A,#N/A,FALSE,"인원";#N/A,#N/A,FALSE,"비용2";#N/A,#N/A,FALSE,"비용1";#N/A,#N/A,FALSE,"비용";#N/A,#N/A,FALSE,"보증2";#N/A,#N/A,FALSE,"보증1";#N/A,#N/A,FALSE,"보증";#N/A,#N/A,FALSE,"손익1";#N/A,#N/A,FALSE,"손익";#N/A,#N/A,FALSE,"부서별매출";#N/A,#N/A,FALSE,"매출"}</definedName>
    <definedName name="wrn.RPT." localSheetId="16" hidden="1">{#N/A,#N/A,FALSE,"인원";#N/A,#N/A,FALSE,"비용2";#N/A,#N/A,FALSE,"비용1";#N/A,#N/A,FALSE,"비용";#N/A,#N/A,FALSE,"보증2";#N/A,#N/A,FALSE,"보증1";#N/A,#N/A,FALSE,"보증";#N/A,#N/A,FALSE,"손익1";#N/A,#N/A,FALSE,"손익";#N/A,#N/A,FALSE,"부서별매출";#N/A,#N/A,FALSE,"매출"}</definedName>
    <definedName name="wrn.RPT." localSheetId="6" hidden="1">{#N/A,#N/A,FALSE,"인원";#N/A,#N/A,FALSE,"비용2";#N/A,#N/A,FALSE,"비용1";#N/A,#N/A,FALSE,"비용";#N/A,#N/A,FALSE,"보증2";#N/A,#N/A,FALSE,"보증1";#N/A,#N/A,FALSE,"보증";#N/A,#N/A,FALSE,"손익1";#N/A,#N/A,FALSE,"손익";#N/A,#N/A,FALSE,"부서별매출";#N/A,#N/A,FALSE,"매출"}</definedName>
    <definedName name="wrn.RPT." localSheetId="7" hidden="1">{#N/A,#N/A,FALSE,"인원";#N/A,#N/A,FALSE,"비용2";#N/A,#N/A,FALSE,"비용1";#N/A,#N/A,FALSE,"비용";#N/A,#N/A,FALSE,"보증2";#N/A,#N/A,FALSE,"보증1";#N/A,#N/A,FALSE,"보증";#N/A,#N/A,FALSE,"손익1";#N/A,#N/A,FALSE,"손익";#N/A,#N/A,FALSE,"부서별매출";#N/A,#N/A,FALSE,"매출"}</definedName>
    <definedName name="wrn.RPT." hidden="1">{#N/A,#N/A,FALSE,"인원";#N/A,#N/A,FALSE,"비용2";#N/A,#N/A,FALSE,"비용1";#N/A,#N/A,FALSE,"비용";#N/A,#N/A,FALSE,"보증2";#N/A,#N/A,FALSE,"보증1";#N/A,#N/A,FALSE,"보증";#N/A,#N/A,FALSE,"손익1";#N/A,#N/A,FALSE,"손익";#N/A,#N/A,FALSE,"부서별매출";#N/A,#N/A,FALSE,"매출"}</definedName>
    <definedName name="wrn.su." localSheetId="8" hidden="1">{#N/A,#N/A,FALSE,"표지";#N/A,#N/A,FALSE,"전제";#N/A,#N/A,FALSE,"손익-자 (2)";#N/A,#N/A,FALSE,"손익-자";#N/A,#N/A,FALSE,"손익-마 (2)";#N/A,#N/A,FALSE,"손익-마";#N/A,#N/A,FALSE,"총손최종"}</definedName>
    <definedName name="wrn.su." localSheetId="10" hidden="1">{#N/A,#N/A,FALSE,"표지";#N/A,#N/A,FALSE,"전제";#N/A,#N/A,FALSE,"손익-자 (2)";#N/A,#N/A,FALSE,"손익-자";#N/A,#N/A,FALSE,"손익-마 (2)";#N/A,#N/A,FALSE,"손익-마";#N/A,#N/A,FALSE,"총손최종"}</definedName>
    <definedName name="wrn.su." localSheetId="11" hidden="1">{#N/A,#N/A,FALSE,"표지";#N/A,#N/A,FALSE,"전제";#N/A,#N/A,FALSE,"손익-자 (2)";#N/A,#N/A,FALSE,"손익-자";#N/A,#N/A,FALSE,"손익-마 (2)";#N/A,#N/A,FALSE,"손익-마";#N/A,#N/A,FALSE,"총손최종"}</definedName>
    <definedName name="wrn.su." localSheetId="3" hidden="1">{#N/A,#N/A,FALSE,"표지";#N/A,#N/A,FALSE,"전제";#N/A,#N/A,FALSE,"손익-자 (2)";#N/A,#N/A,FALSE,"손익-자";#N/A,#N/A,FALSE,"손익-마 (2)";#N/A,#N/A,FALSE,"손익-마";#N/A,#N/A,FALSE,"총손최종"}</definedName>
    <definedName name="wrn.su." localSheetId="5" hidden="1">{#N/A,#N/A,FALSE,"표지";#N/A,#N/A,FALSE,"전제";#N/A,#N/A,FALSE,"손익-자 (2)";#N/A,#N/A,FALSE,"손익-자";#N/A,#N/A,FALSE,"손익-마 (2)";#N/A,#N/A,FALSE,"손익-마";#N/A,#N/A,FALSE,"총손최종"}</definedName>
    <definedName name="wrn.su." localSheetId="4" hidden="1">{#N/A,#N/A,FALSE,"표지";#N/A,#N/A,FALSE,"전제";#N/A,#N/A,FALSE,"손익-자 (2)";#N/A,#N/A,FALSE,"손익-자";#N/A,#N/A,FALSE,"손익-마 (2)";#N/A,#N/A,FALSE,"손익-마";#N/A,#N/A,FALSE,"총손최종"}</definedName>
    <definedName name="wrn.su." localSheetId="0" hidden="1">{#N/A,#N/A,FALSE,"표지";#N/A,#N/A,FALSE,"전제";#N/A,#N/A,FALSE,"손익-자 (2)";#N/A,#N/A,FALSE,"손익-자";#N/A,#N/A,FALSE,"손익-마 (2)";#N/A,#N/A,FALSE,"손익-마";#N/A,#N/A,FALSE,"총손최종"}</definedName>
    <definedName name="wrn.su." localSheetId="16" hidden="1">{#N/A,#N/A,FALSE,"표지";#N/A,#N/A,FALSE,"전제";#N/A,#N/A,FALSE,"손익-자 (2)";#N/A,#N/A,FALSE,"손익-자";#N/A,#N/A,FALSE,"손익-마 (2)";#N/A,#N/A,FALSE,"손익-마";#N/A,#N/A,FALSE,"총손최종"}</definedName>
    <definedName name="wrn.su." localSheetId="6" hidden="1">{#N/A,#N/A,FALSE,"표지";#N/A,#N/A,FALSE,"전제";#N/A,#N/A,FALSE,"손익-자 (2)";#N/A,#N/A,FALSE,"손익-자";#N/A,#N/A,FALSE,"손익-마 (2)";#N/A,#N/A,FALSE,"손익-마";#N/A,#N/A,FALSE,"총손최종"}</definedName>
    <definedName name="wrn.su." localSheetId="7" hidden="1">{#N/A,#N/A,FALSE,"표지";#N/A,#N/A,FALSE,"전제";#N/A,#N/A,FALSE,"손익-자 (2)";#N/A,#N/A,FALSE,"손익-자";#N/A,#N/A,FALSE,"손익-마 (2)";#N/A,#N/A,FALSE,"손익-마";#N/A,#N/A,FALSE,"총손최종"}</definedName>
    <definedName name="wrn.su." hidden="1">{#N/A,#N/A,FALSE,"표지";#N/A,#N/A,FALSE,"전제";#N/A,#N/A,FALSE,"손익-자 (2)";#N/A,#N/A,FALSE,"손익-자";#N/A,#N/A,FALSE,"손익-마 (2)";#N/A,#N/A,FALSE,"손익-마";#N/A,#N/A,FALSE,"총손최종"}</definedName>
    <definedName name="wrn.tou구매." localSheetId="8" hidden="1">{#N/A,#N/A,FALSE,"견적대비-2"}</definedName>
    <definedName name="wrn.tou구매." localSheetId="10" hidden="1">{#N/A,#N/A,FALSE,"견적대비-2"}</definedName>
    <definedName name="wrn.tou구매." localSheetId="11" hidden="1">{#N/A,#N/A,FALSE,"견적대비-2"}</definedName>
    <definedName name="wrn.tou구매." localSheetId="3" hidden="1">{#N/A,#N/A,FALSE,"견적대비-2"}</definedName>
    <definedName name="wrn.tou구매." localSheetId="5" hidden="1">{#N/A,#N/A,FALSE,"견적대비-2"}</definedName>
    <definedName name="wrn.tou구매." localSheetId="4" hidden="1">{#N/A,#N/A,FALSE,"견적대비-2"}</definedName>
    <definedName name="wrn.tou구매." localSheetId="0" hidden="1">{#N/A,#N/A,FALSE,"견적대비-2"}</definedName>
    <definedName name="wrn.tou구매." localSheetId="16" hidden="1">{#N/A,#N/A,FALSE,"견적대비-2"}</definedName>
    <definedName name="wrn.tou구매." localSheetId="6" hidden="1">{#N/A,#N/A,FALSE,"견적대비-2"}</definedName>
    <definedName name="wrn.tou구매." localSheetId="7" hidden="1">{#N/A,#N/A,FALSE,"견적대비-2"}</definedName>
    <definedName name="wrn.tou구매." hidden="1">{#N/A,#N/A,FALSE,"견적대비-2"}</definedName>
    <definedName name="wrn.VT수익성._.FULL._.SET." localSheetId="8"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localSheetId="10"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localSheetId="11"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localSheetId="3"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localSheetId="5"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localSheetId="4"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localSheetId="0"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localSheetId="16"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localSheetId="6"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localSheetId="7"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VT수익성._.FULL._.SET."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wrn.Y차._.종합." localSheetId="8" hidden="1">{#N/A,#N/A,TRUE,"Y생산";#N/A,#N/A,TRUE,"Y판매";#N/A,#N/A,TRUE,"Y총물량";#N/A,#N/A,TRUE,"Y능력";#N/A,#N/A,TRUE,"YKD"}</definedName>
    <definedName name="wrn.Y차._.종합." localSheetId="10" hidden="1">{#N/A,#N/A,TRUE,"Y생산";#N/A,#N/A,TRUE,"Y판매";#N/A,#N/A,TRUE,"Y총물량";#N/A,#N/A,TRUE,"Y능력";#N/A,#N/A,TRUE,"YKD"}</definedName>
    <definedName name="wrn.Y차._.종합." localSheetId="11" hidden="1">{#N/A,#N/A,TRUE,"Y생산";#N/A,#N/A,TRUE,"Y판매";#N/A,#N/A,TRUE,"Y총물량";#N/A,#N/A,TRUE,"Y능력";#N/A,#N/A,TRUE,"YKD"}</definedName>
    <definedName name="wrn.Y차._.종합." localSheetId="3" hidden="1">{#N/A,#N/A,TRUE,"Y생산";#N/A,#N/A,TRUE,"Y판매";#N/A,#N/A,TRUE,"Y총물량";#N/A,#N/A,TRUE,"Y능력";#N/A,#N/A,TRUE,"YKD"}</definedName>
    <definedName name="wrn.Y차._.종합." localSheetId="5" hidden="1">{#N/A,#N/A,TRUE,"Y생산";#N/A,#N/A,TRUE,"Y판매";#N/A,#N/A,TRUE,"Y총물량";#N/A,#N/A,TRUE,"Y능력";#N/A,#N/A,TRUE,"YKD"}</definedName>
    <definedName name="wrn.Y차._.종합." localSheetId="4" hidden="1">{#N/A,#N/A,TRUE,"Y생산";#N/A,#N/A,TRUE,"Y판매";#N/A,#N/A,TRUE,"Y총물량";#N/A,#N/A,TRUE,"Y능력";#N/A,#N/A,TRUE,"YKD"}</definedName>
    <definedName name="wrn.Y차._.종합." localSheetId="0" hidden="1">{#N/A,#N/A,TRUE,"Y생산";#N/A,#N/A,TRUE,"Y판매";#N/A,#N/A,TRUE,"Y총물량";#N/A,#N/A,TRUE,"Y능력";#N/A,#N/A,TRUE,"YKD"}</definedName>
    <definedName name="wrn.Y차._.종합." localSheetId="16" hidden="1">{#N/A,#N/A,TRUE,"Y생산";#N/A,#N/A,TRUE,"Y판매";#N/A,#N/A,TRUE,"Y총물량";#N/A,#N/A,TRUE,"Y능력";#N/A,#N/A,TRUE,"YKD"}</definedName>
    <definedName name="wrn.Y차._.종합." localSheetId="6" hidden="1">{#N/A,#N/A,TRUE,"Y생산";#N/A,#N/A,TRUE,"Y판매";#N/A,#N/A,TRUE,"Y총물량";#N/A,#N/A,TRUE,"Y능력";#N/A,#N/A,TRUE,"YKD"}</definedName>
    <definedName name="wrn.Y차._.종합." localSheetId="7" hidden="1">{#N/A,#N/A,TRUE,"Y생산";#N/A,#N/A,TRUE,"Y판매";#N/A,#N/A,TRUE,"Y총물량";#N/A,#N/A,TRUE,"Y능력";#N/A,#N/A,TRUE,"YKD"}</definedName>
    <definedName name="wrn.Y차._.종합." hidden="1">{#N/A,#N/A,TRUE,"Y생산";#N/A,#N/A,TRUE,"Y판매";#N/A,#N/A,TRUE,"Y총물량";#N/A,#N/A,TRUE,"Y능력";#N/A,#N/A,TRUE,"YKD"}</definedName>
    <definedName name="wrn.간단한세무조정계산서." localSheetId="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9"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결산서." localSheetId="3" hidden="1">{#N/A,#N/A,FALSE,"확정합계잔액"}</definedName>
    <definedName name="wrn.결산서." localSheetId="5" hidden="1">{#N/A,#N/A,FALSE,"확정합계잔액"}</definedName>
    <definedName name="wrn.결산서." localSheetId="4" hidden="1">{#N/A,#N/A,FALSE,"확정합계잔액"}</definedName>
    <definedName name="wrn.결산서." localSheetId="0" hidden="1">{#N/A,#N/A,FALSE,"확정합계잔액"}</definedName>
    <definedName name="wrn.결산서." localSheetId="16" hidden="1">{#N/A,#N/A,FALSE,"확정합계잔액"}</definedName>
    <definedName name="wrn.결산서." localSheetId="6" hidden="1">{#N/A,#N/A,FALSE,"확정합계잔액"}</definedName>
    <definedName name="wrn.결산서." localSheetId="7" hidden="1">{#N/A,#N/A,FALSE,"확정합계잔액"}</definedName>
    <definedName name="wrn.결산서." hidden="1">{#N/A,#N/A,FALSE,"확정합계잔액"}</definedName>
    <definedName name="wrn.급여인상안." localSheetId="3" hidden="1">{#N/A,#N/A,FALSE,"계약직(여)"}</definedName>
    <definedName name="wrn.급여인상안." localSheetId="5" hidden="1">{#N/A,#N/A,FALSE,"계약직(여)"}</definedName>
    <definedName name="wrn.급여인상안." localSheetId="4" hidden="1">{#N/A,#N/A,FALSE,"계약직(여)"}</definedName>
    <definedName name="wrn.급여인상안." localSheetId="0" hidden="1">{#N/A,#N/A,FALSE,"계약직(여)"}</definedName>
    <definedName name="wrn.급여인상안." localSheetId="16" hidden="1">{#N/A,#N/A,FALSE,"계약직(여)"}</definedName>
    <definedName name="wrn.급여인상안." localSheetId="6" hidden="1">{#N/A,#N/A,FALSE,"계약직(여)"}</definedName>
    <definedName name="wrn.급여인상안." localSheetId="7" hidden="1">{#N/A,#N/A,FALSE,"계약직(여)"}</definedName>
    <definedName name="wrn.급여인상안." hidden="1">{#N/A,#N/A,FALSE,"계약직(여)"}</definedName>
    <definedName name="wrn.기술료._.비교." localSheetId="8" hidden="1">{#N/A,#N/A,FALSE,"기술료 비교"}</definedName>
    <definedName name="wrn.기술료._.비교." localSheetId="10" hidden="1">{#N/A,#N/A,FALSE,"기술료 비교"}</definedName>
    <definedName name="wrn.기술료._.비교." localSheetId="11" hidden="1">{#N/A,#N/A,FALSE,"기술료 비교"}</definedName>
    <definedName name="wrn.기술료._.비교." localSheetId="3" hidden="1">{#N/A,#N/A,FALSE,"기술료 비교"}</definedName>
    <definedName name="wrn.기술료._.비교." localSheetId="5" hidden="1">{#N/A,#N/A,FALSE,"기술료 비교"}</definedName>
    <definedName name="wrn.기술료._.비교." localSheetId="4" hidden="1">{#N/A,#N/A,FALSE,"기술료 비교"}</definedName>
    <definedName name="wrn.기술료._.비교." localSheetId="0" hidden="1">{#N/A,#N/A,FALSE,"기술료 비교"}</definedName>
    <definedName name="wrn.기술료._.비교." localSheetId="16" hidden="1">{#N/A,#N/A,FALSE,"기술료 비교"}</definedName>
    <definedName name="wrn.기술료._.비교." localSheetId="6" hidden="1">{#N/A,#N/A,FALSE,"기술료 비교"}</definedName>
    <definedName name="wrn.기술료._.비교." localSheetId="7" hidden="1">{#N/A,#N/A,FALSE,"기술료 비교"}</definedName>
    <definedName name="wrn.기술료._.비교." hidden="1">{#N/A,#N/A,FALSE,"기술료 비교"}</definedName>
    <definedName name="wrn.동부건설." hidden="1">{#N/A,#N/A,TRUE,"사업개요";#N/A,#N/A,TRUE,"오피스텔매출액";#N/A,#N/A,TRUE,"문제점1";#N/A,#N/A,TRUE,"문제점2";#N/A,#N/A,TRUE,"당초청구사업성검토안 ";#N/A,#N/A,TRUE,"사업성분석(1)";#N/A,#N/A,TRUE,"사업성분석(2)";#N/A,#N/A,TRUE,"사업성분석(3)";#N/A,#N/A,TRUE,"사업성분석(4)";#N/A,#N/A,TRUE,"사업성분석(5)";#N/A,#N/A,TRUE,"제안조건"}</definedName>
    <definedName name="wrn.리스현황." localSheetId="3" hidden="1">{#N/A,#N/A,FALSE,"집계표"}</definedName>
    <definedName name="wrn.리스현황." localSheetId="5" hidden="1">{#N/A,#N/A,FALSE,"집계표"}</definedName>
    <definedName name="wrn.리스현황." localSheetId="4" hidden="1">{#N/A,#N/A,FALSE,"집계표"}</definedName>
    <definedName name="wrn.리스현황." localSheetId="0" hidden="1">{#N/A,#N/A,FALSE,"집계표"}</definedName>
    <definedName name="wrn.리스현황." localSheetId="16" hidden="1">{#N/A,#N/A,FALSE,"집계표"}</definedName>
    <definedName name="wrn.리스현황." localSheetId="6" hidden="1">{#N/A,#N/A,FALSE,"집계표"}</definedName>
    <definedName name="wrn.리스현황." localSheetId="7" hidden="1">{#N/A,#N/A,FALSE,"집계표"}</definedName>
    <definedName name="wrn.리스현황." hidden="1">{#N/A,#N/A,FALSE,"집계표"}</definedName>
    <definedName name="wrn.보고서." localSheetId="8" hidden="1">{#N/A,#N/A,FALSE,"Sheet1";#N/A,#N/A,FALSE,"기평9607"}</definedName>
    <definedName name="wrn.보고서." localSheetId="9" hidden="1">{#N/A,#N/A,FALSE,"Sheet1";#N/A,#N/A,FALSE,"기평9607"}</definedName>
    <definedName name="wrn.보고서." localSheetId="10" hidden="1">{#N/A,#N/A,FALSE,"Sheet1";#N/A,#N/A,FALSE,"기평9607"}</definedName>
    <definedName name="wrn.보고서." localSheetId="11" hidden="1">{#N/A,#N/A,FALSE,"Sheet1";#N/A,#N/A,FALSE,"기평9607"}</definedName>
    <definedName name="wrn.보고서." localSheetId="3" hidden="1">{#N/A,#N/A,FALSE,"Sheet1";#N/A,#N/A,FALSE,"기평9607"}</definedName>
    <definedName name="wrn.보고서." localSheetId="5" hidden="1">{#N/A,#N/A,FALSE,"Sheet1";#N/A,#N/A,FALSE,"기평9607"}</definedName>
    <definedName name="wrn.보고서." localSheetId="4" hidden="1">{#N/A,#N/A,FALSE,"Sheet1";#N/A,#N/A,FALSE,"기평9607"}</definedName>
    <definedName name="wrn.보고서." localSheetId="0" hidden="1">{#N/A,#N/A,FALSE,"Sheet1";#N/A,#N/A,FALSE,"기평9607"}</definedName>
    <definedName name="wrn.보고서." localSheetId="16" hidden="1">{#N/A,#N/A,FALSE,"Sheet1";#N/A,#N/A,FALSE,"기평9607"}</definedName>
    <definedName name="wrn.보고서." localSheetId="6" hidden="1">{#N/A,#N/A,FALSE,"Sheet1";#N/A,#N/A,FALSE,"기평9607"}</definedName>
    <definedName name="wrn.보고서." localSheetId="7" hidden="1">{#N/A,#N/A,FALSE,"Sheet1";#N/A,#N/A,FALSE,"기평9607"}</definedName>
    <definedName name="wrn.보고서." hidden="1">{#N/A,#N/A,FALSE,"Sheet1";#N/A,#N/A,FALSE,"기평9607"}</definedName>
    <definedName name="wrn.보험현황." localSheetId="3" hidden="1">{#N/A,#N/A,FALSE,"보험현황";#N/A,#N/A,FALSE,"보험현황"}</definedName>
    <definedName name="wrn.보험현황." localSheetId="5" hidden="1">{#N/A,#N/A,FALSE,"보험현황";#N/A,#N/A,FALSE,"보험현황"}</definedName>
    <definedName name="wrn.보험현황." localSheetId="4" hidden="1">{#N/A,#N/A,FALSE,"보험현황";#N/A,#N/A,FALSE,"보험현황"}</definedName>
    <definedName name="wrn.보험현황." localSheetId="0" hidden="1">{#N/A,#N/A,FALSE,"보험현황";#N/A,#N/A,FALSE,"보험현황"}</definedName>
    <definedName name="wrn.보험현황." localSheetId="16" hidden="1">{#N/A,#N/A,FALSE,"보험현황";#N/A,#N/A,FALSE,"보험현황"}</definedName>
    <definedName name="wrn.보험현황." localSheetId="6" hidden="1">{#N/A,#N/A,FALSE,"보험현황";#N/A,#N/A,FALSE,"보험현황"}</definedName>
    <definedName name="wrn.보험현황." localSheetId="7" hidden="1">{#N/A,#N/A,FALSE,"보험현황";#N/A,#N/A,FALSE,"보험현황"}</definedName>
    <definedName name="wrn.보험현황." hidden="1">{#N/A,#N/A,FALSE,"보험현황";#N/A,#N/A,FALSE,"보험현황"}</definedName>
    <definedName name="wrn.부산주경기장."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사동오피스텔." hidden="1">{#N/A,#N/A,TRUE,"인천시분석(1)";#N/A,#N/A,TRUE,"인천시분석(2)";#N/A,#N/A,TRUE,"인천시분석(3)";#N/A,#N/A,TRUE,"입지분석";#N/A,#N/A,TRUE,"입지분석 2";#N/A,#N/A,TRUE,"입지분석3";#N/A,#N/A,TRUE,"여건분석종합";#N/A,#N/A,TRUE,"공급사례1";#N/A,#N/A,TRUE,"공급사례2";#N/A,#N/A,TRUE,"공급사례3";#N/A,#N/A,TRUE,"공급사례4";#N/A,#N/A,TRUE,"공급사례5";#N/A,#N/A,TRUE,"공급사례6";#N/A,#N/A,TRUE,"공급사례7";#N/A,#N/A,TRUE,"상품최적화(1)";#N/A,#N/A,TRUE,"상품최적화(2)";#N/A,#N/A,TRUE,"상품최적화(3)";#N/A,#N/A,TRUE,"사업개요 ";#N/A,#N/A,TRUE,"주변현황 (1)";#N/A,#N/A,TRUE,"주변현황  (2)";#N/A,#N/A,TRUE,"프로젝트분석";#N/A,#N/A,TRUE,"프로젝트평가";#N/A,#N/A,TRUE,"배치도분석";#N/A,#N/A,TRUE,"설계변경제안";#N/A,#N/A,TRUE,"설계변경제안 (2)";#N/A,#N/A,TRUE,"성공분양기본전제";#N/A,#N/A,TRUE,"수익율";#N/A,#N/A,TRUE,"거래사례(1)";#N/A,#N/A,TRUE,"거래사례(2)";#N/A,#N/A,TRUE,"원가법";#N/A,#N/A,TRUE,"분양가결정";#N/A,#N/A,TRUE,"사업성";#N/A,#N/A,TRUE,"사업성 (2)";#N/A,#N/A,TRUE,"사업성 (3)";#N/A,#N/A,TRUE,"조견표";#N/A,#N/A,TRUE,"target(1)";#N/A,#N/A,TRUE,"target(2)";#N/A,#N/A,TRUE,"단계별분양전략";#N/A,#N/A,TRUE,"분양전략흐름도";#N/A,#N/A,TRUE,"분양활동방향";#N/A,#N/A,TRUE,"Pre-m";#N/A,#N/A,TRUE,"부동산우군화방안";#N/A,#N/A,TRUE,"분양조직운영";#N/A,#N/A,TRUE,"조직도";#N/A,#N/A,TRUE,"세부업무분장";#N/A,#N/A,TRUE,"분양목표";#N/A,#N/A,TRUE,"분양대행수수료 ";#N/A,#N/A,TRUE,"마감제안1";#N/A,#N/A,TRUE,"마감제안2";#N/A,#N/A,TRUE,"컨설팅실적(1)";#N/A,#N/A,TRUE,"컨설팅실적(2)";#N/A,#N/A,TRUE,"컨설팅실적(3)";#N/A,#N/A,TRUE,"조직도 ";#N/A,#N/A,TRUE,"사업자등록증";#N/A,#N/A,TRUE,"등기부등본"}</definedName>
    <definedName name="wrn.선사." localSheetId="8" hidden="1">{#N/A,#N/A,FALSE,"품의서";#N/A,#N/A,FALSE,"전제";#N/A,#N/A,FALSE,"총손";#N/A,#N/A,FALSE,"손익"}</definedName>
    <definedName name="wrn.선사." localSheetId="10" hidden="1">{#N/A,#N/A,FALSE,"품의서";#N/A,#N/A,FALSE,"전제";#N/A,#N/A,FALSE,"총손";#N/A,#N/A,FALSE,"손익"}</definedName>
    <definedName name="wrn.선사." localSheetId="11" hidden="1">{#N/A,#N/A,FALSE,"품의서";#N/A,#N/A,FALSE,"전제";#N/A,#N/A,FALSE,"총손";#N/A,#N/A,FALSE,"손익"}</definedName>
    <definedName name="wrn.선사." localSheetId="3" hidden="1">{#N/A,#N/A,FALSE,"품의서";#N/A,#N/A,FALSE,"전제";#N/A,#N/A,FALSE,"총손";#N/A,#N/A,FALSE,"손익"}</definedName>
    <definedName name="wrn.선사." localSheetId="5" hidden="1">{#N/A,#N/A,FALSE,"품의서";#N/A,#N/A,FALSE,"전제";#N/A,#N/A,FALSE,"총손";#N/A,#N/A,FALSE,"손익"}</definedName>
    <definedName name="wrn.선사." localSheetId="4" hidden="1">{#N/A,#N/A,FALSE,"품의서";#N/A,#N/A,FALSE,"전제";#N/A,#N/A,FALSE,"총손";#N/A,#N/A,FALSE,"손익"}</definedName>
    <definedName name="wrn.선사." localSheetId="0" hidden="1">{#N/A,#N/A,FALSE,"품의서";#N/A,#N/A,FALSE,"전제";#N/A,#N/A,FALSE,"총손";#N/A,#N/A,FALSE,"손익"}</definedName>
    <definedName name="wrn.선사." localSheetId="16" hidden="1">{#N/A,#N/A,FALSE,"품의서";#N/A,#N/A,FALSE,"전제";#N/A,#N/A,FALSE,"총손";#N/A,#N/A,FALSE,"손익"}</definedName>
    <definedName name="wrn.선사." localSheetId="6" hidden="1">{#N/A,#N/A,FALSE,"품의서";#N/A,#N/A,FALSE,"전제";#N/A,#N/A,FALSE,"총손";#N/A,#N/A,FALSE,"손익"}</definedName>
    <definedName name="wrn.선사." localSheetId="7" hidden="1">{#N/A,#N/A,FALSE,"품의서";#N/A,#N/A,FALSE,"전제";#N/A,#N/A,FALSE,"총손";#N/A,#N/A,FALSE,"손익"}</definedName>
    <definedName name="wrn.선사." hidden="1">{#N/A,#N/A,FALSE,"품의서";#N/A,#N/A,FALSE,"전제";#N/A,#N/A,FALSE,"총손";#N/A,#N/A,FALSE,"손익"}</definedName>
    <definedName name="wrn.성내동."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wrn.성내동._.상가." hidden="1">{#N/A,#N/A,TRUE,"사업개요";#N/A,#N/A,TRUE,"위치도";#N/A,#N/A,TRUE,"상권분석";#N/A,#N/A,TRUE,"상권분석-1";#N/A,#N/A,TRUE,"현장사진";#N/A,#N/A,TRUE,"현장사진-1";#N/A,#N/A,TRUE,"현장사진-2";#N/A,#N/A,TRUE,"시장성향및방향"}</definedName>
    <definedName name="wrn.성내동코오롱상가." hidden="1">{#N/A,#N/A,TRUE,"사업개요";#N/A,#N/A,TRUE,"위치도";#N/A,#N/A,TRUE,"상권분석";#N/A,#N/A,TRUE,"상권분석-1";#N/A,#N/A,TRUE,"주변현황";#N/A,#N/A,TRUE,"주변현황-1";#N/A,#N/A,TRUE,"시장성향";#N/A,#N/A,TRUE,"적정분양가제안 ";#N/A,#N/A,TRUE,"적정분양가제안(1)";#N/A,#N/A,TRUE,"적정분양가제안(2)";#N/A,#N/A,TRUE,"사업추진방향";#N/A,#N/A,TRUE,"실적";#N/A,#N/A,TRUE,"실적-1";#N/A,#N/A,TRUE,"실적-2";#N/A,#N/A,TRUE,"조직도";#N/A,#N/A,TRUE,"등기부등본";#N/A,#N/A,TRUE,"사업자등록증"}</definedName>
    <definedName name="wrn.세림."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wrn.세림._.보고서._.2차."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wrn.세무조정계산서." localSheetId="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9"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6"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6"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9"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신규dep._.full._.set." localSheetId="8" hidden="1">{#N/A,#N/A,FALSE,"신규dep";#N/A,#N/A,FALSE,"신규dep-금형상각후";#N/A,#N/A,FALSE,"신규dep-연구비상각후";#N/A,#N/A,FALSE,"신규dep-기계,공구상각후"}</definedName>
    <definedName name="wrn.신규dep._.full._.set." localSheetId="10" hidden="1">{#N/A,#N/A,FALSE,"신규dep";#N/A,#N/A,FALSE,"신규dep-금형상각후";#N/A,#N/A,FALSE,"신규dep-연구비상각후";#N/A,#N/A,FALSE,"신규dep-기계,공구상각후"}</definedName>
    <definedName name="wrn.신규dep._.full._.set." localSheetId="11" hidden="1">{#N/A,#N/A,FALSE,"신규dep";#N/A,#N/A,FALSE,"신규dep-금형상각후";#N/A,#N/A,FALSE,"신규dep-연구비상각후";#N/A,#N/A,FALSE,"신규dep-기계,공구상각후"}</definedName>
    <definedName name="wrn.신규dep._.full._.set." localSheetId="3" hidden="1">{#N/A,#N/A,FALSE,"신규dep";#N/A,#N/A,FALSE,"신규dep-금형상각후";#N/A,#N/A,FALSE,"신규dep-연구비상각후";#N/A,#N/A,FALSE,"신규dep-기계,공구상각후"}</definedName>
    <definedName name="wrn.신규dep._.full._.set." localSheetId="5" hidden="1">{#N/A,#N/A,FALSE,"신규dep";#N/A,#N/A,FALSE,"신규dep-금형상각후";#N/A,#N/A,FALSE,"신규dep-연구비상각후";#N/A,#N/A,FALSE,"신규dep-기계,공구상각후"}</definedName>
    <definedName name="wrn.신규dep._.full._.set." localSheetId="4" hidden="1">{#N/A,#N/A,FALSE,"신규dep";#N/A,#N/A,FALSE,"신규dep-금형상각후";#N/A,#N/A,FALSE,"신규dep-연구비상각후";#N/A,#N/A,FALSE,"신규dep-기계,공구상각후"}</definedName>
    <definedName name="wrn.신규dep._.full._.set." localSheetId="0" hidden="1">{#N/A,#N/A,FALSE,"신규dep";#N/A,#N/A,FALSE,"신규dep-금형상각후";#N/A,#N/A,FALSE,"신규dep-연구비상각후";#N/A,#N/A,FALSE,"신규dep-기계,공구상각후"}</definedName>
    <definedName name="wrn.신규dep._.full._.set." localSheetId="16" hidden="1">{#N/A,#N/A,FALSE,"신규dep";#N/A,#N/A,FALSE,"신규dep-금형상각후";#N/A,#N/A,FALSE,"신규dep-연구비상각후";#N/A,#N/A,FALSE,"신규dep-기계,공구상각후"}</definedName>
    <definedName name="wrn.신규dep._.full._.set." localSheetId="6" hidden="1">{#N/A,#N/A,FALSE,"신규dep";#N/A,#N/A,FALSE,"신규dep-금형상각후";#N/A,#N/A,FALSE,"신규dep-연구비상각후";#N/A,#N/A,FALSE,"신규dep-기계,공구상각후"}</definedName>
    <definedName name="wrn.신규dep._.full._.set." localSheetId="7" hidden="1">{#N/A,#N/A,FALSE,"신규dep";#N/A,#N/A,FALSE,"신규dep-금형상각후";#N/A,#N/A,FALSE,"신규dep-연구비상각후";#N/A,#N/A,FALSE,"신규dep-기계,공구상각후"}</definedName>
    <definedName name="wrn.신규dep._.full._.set." hidden="1">{#N/A,#N/A,FALSE,"신규dep";#N/A,#N/A,FALSE,"신규dep-금형상각후";#N/A,#N/A,FALSE,"신규dep-연구비상각후";#N/A,#N/A,FALSE,"신규dep-기계,공구상각후"}</definedName>
    <definedName name="wrn.자판정비._.월간회의자료."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localSheetId="1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localSheetId="11"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localSheetId="3"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localSheetId="5"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localSheetId="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localSheetId="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localSheetId="1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localSheetId="7"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재고분석." localSheetId="8" hidden="1">{#N/A,#N/A,TRUE,"재고분석";#N/A,#N/A,TRUE,"입고현황"}</definedName>
    <definedName name="wrn.재고분석." localSheetId="10" hidden="1">{#N/A,#N/A,TRUE,"재고분석";#N/A,#N/A,TRUE,"입고현황"}</definedName>
    <definedName name="wrn.재고분석." localSheetId="11" hidden="1">{#N/A,#N/A,TRUE,"재고분석";#N/A,#N/A,TRUE,"입고현황"}</definedName>
    <definedName name="wrn.재고분석." localSheetId="3" hidden="1">{#N/A,#N/A,TRUE,"재고분석";#N/A,#N/A,TRUE,"입고현황"}</definedName>
    <definedName name="wrn.재고분석." localSheetId="5" hidden="1">{#N/A,#N/A,TRUE,"재고분석";#N/A,#N/A,TRUE,"입고현황"}</definedName>
    <definedName name="wrn.재고분석." localSheetId="4" hidden="1">{#N/A,#N/A,TRUE,"재고분석";#N/A,#N/A,TRUE,"입고현황"}</definedName>
    <definedName name="wrn.재고분석." localSheetId="0" hidden="1">{#N/A,#N/A,TRUE,"재고분석";#N/A,#N/A,TRUE,"입고현황"}</definedName>
    <definedName name="wrn.재고분석." localSheetId="16" hidden="1">{#N/A,#N/A,TRUE,"재고분석";#N/A,#N/A,TRUE,"입고현황"}</definedName>
    <definedName name="wrn.재고분석." localSheetId="6" hidden="1">{#N/A,#N/A,TRUE,"재고분석";#N/A,#N/A,TRUE,"입고현황"}</definedName>
    <definedName name="wrn.재고분석." localSheetId="7" hidden="1">{#N/A,#N/A,TRUE,"재고분석";#N/A,#N/A,TRUE,"입고현황"}</definedName>
    <definedName name="wrn.재고분석." hidden="1">{#N/A,#N/A,TRUE,"재고분석";#N/A,#N/A,TRUE,"입고현황"}</definedName>
    <definedName name="wrn.전부인쇄." localSheetId="8" hidden="1">{#N/A,#N/A,FALSE,"단축1";#N/A,#N/A,FALSE,"단축2";#N/A,#N/A,FALSE,"단축3";#N/A,#N/A,FALSE,"장축";#N/A,#N/A,FALSE,"4WD"}</definedName>
    <definedName name="wrn.전부인쇄." localSheetId="10" hidden="1">{#N/A,#N/A,FALSE,"단축1";#N/A,#N/A,FALSE,"단축2";#N/A,#N/A,FALSE,"단축3";#N/A,#N/A,FALSE,"장축";#N/A,#N/A,FALSE,"4WD"}</definedName>
    <definedName name="wrn.전부인쇄." localSheetId="11" hidden="1">{#N/A,#N/A,FALSE,"단축1";#N/A,#N/A,FALSE,"단축2";#N/A,#N/A,FALSE,"단축3";#N/A,#N/A,FALSE,"장축";#N/A,#N/A,FALSE,"4WD"}</definedName>
    <definedName name="wrn.전부인쇄." localSheetId="3" hidden="1">{#N/A,#N/A,FALSE,"단축1";#N/A,#N/A,FALSE,"단축2";#N/A,#N/A,FALSE,"단축3";#N/A,#N/A,FALSE,"장축";#N/A,#N/A,FALSE,"4WD"}</definedName>
    <definedName name="wrn.전부인쇄." localSheetId="5" hidden="1">{#N/A,#N/A,FALSE,"단축1";#N/A,#N/A,FALSE,"단축2";#N/A,#N/A,FALSE,"단축3";#N/A,#N/A,FALSE,"장축";#N/A,#N/A,FALSE,"4WD"}</definedName>
    <definedName name="wrn.전부인쇄." localSheetId="4" hidden="1">{#N/A,#N/A,FALSE,"단축1";#N/A,#N/A,FALSE,"단축2";#N/A,#N/A,FALSE,"단축3";#N/A,#N/A,FALSE,"장축";#N/A,#N/A,FALSE,"4WD"}</definedName>
    <definedName name="wrn.전부인쇄." localSheetId="0" hidden="1">{#N/A,#N/A,FALSE,"단축1";#N/A,#N/A,FALSE,"단축2";#N/A,#N/A,FALSE,"단축3";#N/A,#N/A,FALSE,"장축";#N/A,#N/A,FALSE,"4WD"}</definedName>
    <definedName name="wrn.전부인쇄." localSheetId="16" hidden="1">{#N/A,#N/A,FALSE,"단축1";#N/A,#N/A,FALSE,"단축2";#N/A,#N/A,FALSE,"단축3";#N/A,#N/A,FALSE,"장축";#N/A,#N/A,FALSE,"4WD"}</definedName>
    <definedName name="wrn.전부인쇄." localSheetId="6" hidden="1">{#N/A,#N/A,FALSE,"단축1";#N/A,#N/A,FALSE,"단축2";#N/A,#N/A,FALSE,"단축3";#N/A,#N/A,FALSE,"장축";#N/A,#N/A,FALSE,"4WD"}</definedName>
    <definedName name="wrn.전부인쇄." localSheetId="7" hidden="1">{#N/A,#N/A,FALSE,"단축1";#N/A,#N/A,FALSE,"단축2";#N/A,#N/A,FALSE,"단축3";#N/A,#N/A,FALSE,"장축";#N/A,#N/A,FALSE,"4WD"}</definedName>
    <definedName name="wrn.전부인쇄." hidden="1">{#N/A,#N/A,FALSE,"단축1";#N/A,#N/A,FALSE,"단축2";#N/A,#N/A,FALSE,"단축3";#N/A,#N/A,FALSE,"장축";#N/A,#N/A,FALSE,"4WD"}</definedName>
    <definedName name="wrn.주간공정보고." localSheetId="8" hidden="1">{#N/A,#N/A,FALSE,"Sheet8"}</definedName>
    <definedName name="wrn.주간공정보고." localSheetId="9" hidden="1">{#N/A,#N/A,FALSE,"Sheet8"}</definedName>
    <definedName name="wrn.주간공정보고." localSheetId="10" hidden="1">{#N/A,#N/A,FALSE,"Sheet8"}</definedName>
    <definedName name="wrn.주간공정보고." localSheetId="11" hidden="1">{#N/A,#N/A,FALSE,"Sheet8"}</definedName>
    <definedName name="wrn.주간공정보고." localSheetId="3" hidden="1">{#N/A,#N/A,FALSE,"Sheet8"}</definedName>
    <definedName name="wrn.주간공정보고." localSheetId="5" hidden="1">{#N/A,#N/A,FALSE,"Sheet8"}</definedName>
    <definedName name="wrn.주간공정보고." localSheetId="4" hidden="1">{#N/A,#N/A,FALSE,"Sheet8"}</definedName>
    <definedName name="wrn.주간공정보고." localSheetId="0" hidden="1">{#N/A,#N/A,FALSE,"Sheet8"}</definedName>
    <definedName name="wrn.주간공정보고." localSheetId="16" hidden="1">{#N/A,#N/A,FALSE,"Sheet8"}</definedName>
    <definedName name="wrn.주간공정보고." localSheetId="6" hidden="1">{#N/A,#N/A,FALSE,"Sheet8"}</definedName>
    <definedName name="wrn.주간공정보고." localSheetId="7" hidden="1">{#N/A,#N/A,FALSE,"Sheet8"}</definedName>
    <definedName name="wrn.주간공정보고." hidden="1">{#N/A,#N/A,FALSE,"Sheet8"}</definedName>
    <definedName name="wrn.주간공정보고서." localSheetId="8" hidden="1">{#N/A,#N/A,FALSE,"Sheet8"}</definedName>
    <definedName name="wrn.주간공정보고서." localSheetId="9" hidden="1">{#N/A,#N/A,FALSE,"Sheet8"}</definedName>
    <definedName name="wrn.주간공정보고서." localSheetId="10" hidden="1">{#N/A,#N/A,FALSE,"Sheet8"}</definedName>
    <definedName name="wrn.주간공정보고서." localSheetId="11" hidden="1">{#N/A,#N/A,FALSE,"Sheet8"}</definedName>
    <definedName name="wrn.주간공정보고서." localSheetId="3" hidden="1">{#N/A,#N/A,FALSE,"Sheet8"}</definedName>
    <definedName name="wrn.주간공정보고서." localSheetId="5" hidden="1">{#N/A,#N/A,FALSE,"Sheet8"}</definedName>
    <definedName name="wrn.주간공정보고서." localSheetId="4" hidden="1">{#N/A,#N/A,FALSE,"Sheet8"}</definedName>
    <definedName name="wrn.주간공정보고서." localSheetId="0" hidden="1">{#N/A,#N/A,FALSE,"Sheet8"}</definedName>
    <definedName name="wrn.주간공정보고서." localSheetId="16" hidden="1">{#N/A,#N/A,FALSE,"Sheet8"}</definedName>
    <definedName name="wrn.주간공정보고서." localSheetId="6" hidden="1">{#N/A,#N/A,FALSE,"Sheet8"}</definedName>
    <definedName name="wrn.주간공정보고서." localSheetId="7" hidden="1">{#N/A,#N/A,FALSE,"Sheet8"}</definedName>
    <definedName name="wrn.주간공정보고서." hidden="1">{#N/A,#N/A,FALSE,"Sheet8"}</definedName>
    <definedName name="wrn.직좌." localSheetId="8" hidden="1">{#N/A,#N/A,FALSE,"품의서";#N/A,#N/A,FALSE,"전제";#N/A,#N/A,FALSE,"총손";#N/A,#N/A,FALSE,"손익";#N/A,#N/A,FALSE,"대당";#N/A,#N/A,FALSE,"가공비";#N/A,#N/A,FALSE,"재료비";#N/A,#N/A,FALSE,"판비";#N/A,#N/A,FALSE,"가격"}</definedName>
    <definedName name="wrn.직좌." localSheetId="10" hidden="1">{#N/A,#N/A,FALSE,"품의서";#N/A,#N/A,FALSE,"전제";#N/A,#N/A,FALSE,"총손";#N/A,#N/A,FALSE,"손익";#N/A,#N/A,FALSE,"대당";#N/A,#N/A,FALSE,"가공비";#N/A,#N/A,FALSE,"재료비";#N/A,#N/A,FALSE,"판비";#N/A,#N/A,FALSE,"가격"}</definedName>
    <definedName name="wrn.직좌." localSheetId="11" hidden="1">{#N/A,#N/A,FALSE,"품의서";#N/A,#N/A,FALSE,"전제";#N/A,#N/A,FALSE,"총손";#N/A,#N/A,FALSE,"손익";#N/A,#N/A,FALSE,"대당";#N/A,#N/A,FALSE,"가공비";#N/A,#N/A,FALSE,"재료비";#N/A,#N/A,FALSE,"판비";#N/A,#N/A,FALSE,"가격"}</definedName>
    <definedName name="wrn.직좌." localSheetId="3" hidden="1">{#N/A,#N/A,FALSE,"품의서";#N/A,#N/A,FALSE,"전제";#N/A,#N/A,FALSE,"총손";#N/A,#N/A,FALSE,"손익";#N/A,#N/A,FALSE,"대당";#N/A,#N/A,FALSE,"가공비";#N/A,#N/A,FALSE,"재료비";#N/A,#N/A,FALSE,"판비";#N/A,#N/A,FALSE,"가격"}</definedName>
    <definedName name="wrn.직좌." localSheetId="5" hidden="1">{#N/A,#N/A,FALSE,"품의서";#N/A,#N/A,FALSE,"전제";#N/A,#N/A,FALSE,"총손";#N/A,#N/A,FALSE,"손익";#N/A,#N/A,FALSE,"대당";#N/A,#N/A,FALSE,"가공비";#N/A,#N/A,FALSE,"재료비";#N/A,#N/A,FALSE,"판비";#N/A,#N/A,FALSE,"가격"}</definedName>
    <definedName name="wrn.직좌." localSheetId="4" hidden="1">{#N/A,#N/A,FALSE,"품의서";#N/A,#N/A,FALSE,"전제";#N/A,#N/A,FALSE,"총손";#N/A,#N/A,FALSE,"손익";#N/A,#N/A,FALSE,"대당";#N/A,#N/A,FALSE,"가공비";#N/A,#N/A,FALSE,"재료비";#N/A,#N/A,FALSE,"판비";#N/A,#N/A,FALSE,"가격"}</definedName>
    <definedName name="wrn.직좌." localSheetId="0" hidden="1">{#N/A,#N/A,FALSE,"품의서";#N/A,#N/A,FALSE,"전제";#N/A,#N/A,FALSE,"총손";#N/A,#N/A,FALSE,"손익";#N/A,#N/A,FALSE,"대당";#N/A,#N/A,FALSE,"가공비";#N/A,#N/A,FALSE,"재료비";#N/A,#N/A,FALSE,"판비";#N/A,#N/A,FALSE,"가격"}</definedName>
    <definedName name="wrn.직좌." localSheetId="16" hidden="1">{#N/A,#N/A,FALSE,"품의서";#N/A,#N/A,FALSE,"전제";#N/A,#N/A,FALSE,"총손";#N/A,#N/A,FALSE,"손익";#N/A,#N/A,FALSE,"대당";#N/A,#N/A,FALSE,"가공비";#N/A,#N/A,FALSE,"재료비";#N/A,#N/A,FALSE,"판비";#N/A,#N/A,FALSE,"가격"}</definedName>
    <definedName name="wrn.직좌." localSheetId="6" hidden="1">{#N/A,#N/A,FALSE,"품의서";#N/A,#N/A,FALSE,"전제";#N/A,#N/A,FALSE,"총손";#N/A,#N/A,FALSE,"손익";#N/A,#N/A,FALSE,"대당";#N/A,#N/A,FALSE,"가공비";#N/A,#N/A,FALSE,"재료비";#N/A,#N/A,FALSE,"판비";#N/A,#N/A,FALSE,"가격"}</definedName>
    <definedName name="wrn.직좌." localSheetId="7" hidden="1">{#N/A,#N/A,FALSE,"품의서";#N/A,#N/A,FALSE,"전제";#N/A,#N/A,FALSE,"총손";#N/A,#N/A,FALSE,"손익";#N/A,#N/A,FALSE,"대당";#N/A,#N/A,FALSE,"가공비";#N/A,#N/A,FALSE,"재료비";#N/A,#N/A,FALSE,"판비";#N/A,#N/A,FALSE,"가격"}</definedName>
    <definedName name="wrn.직좌." hidden="1">{#N/A,#N/A,FALSE,"품의서";#N/A,#N/A,FALSE,"전제";#N/A,#N/A,FALSE,"총손";#N/A,#N/A,FALSE,"손익";#N/A,#N/A,FALSE,"대당";#N/A,#N/A,FALSE,"가공비";#N/A,#N/A,FALSE,"재료비";#N/A,#N/A,FALSE,"판비";#N/A,#N/A,FALSE,"가격"}</definedName>
    <definedName name="wrn.직중." localSheetId="8" hidden="1">{#N/A,#N/A,FALSE,"표지";#N/A,#N/A,FALSE,"전제";#N/A,#N/A,FALSE,"대당";#N/A,#N/A,FALSE,"가공비";#N/A,#N/A,FALSE,"재료비";#N/A,#N/A,FALSE,"손익"}</definedName>
    <definedName name="wrn.직중." localSheetId="10" hidden="1">{#N/A,#N/A,FALSE,"표지";#N/A,#N/A,FALSE,"전제";#N/A,#N/A,FALSE,"대당";#N/A,#N/A,FALSE,"가공비";#N/A,#N/A,FALSE,"재료비";#N/A,#N/A,FALSE,"손익"}</definedName>
    <definedName name="wrn.직중." localSheetId="11" hidden="1">{#N/A,#N/A,FALSE,"표지";#N/A,#N/A,FALSE,"전제";#N/A,#N/A,FALSE,"대당";#N/A,#N/A,FALSE,"가공비";#N/A,#N/A,FALSE,"재료비";#N/A,#N/A,FALSE,"손익"}</definedName>
    <definedName name="wrn.직중." localSheetId="3" hidden="1">{#N/A,#N/A,FALSE,"표지";#N/A,#N/A,FALSE,"전제";#N/A,#N/A,FALSE,"대당";#N/A,#N/A,FALSE,"가공비";#N/A,#N/A,FALSE,"재료비";#N/A,#N/A,FALSE,"손익"}</definedName>
    <definedName name="wrn.직중." localSheetId="5" hidden="1">{#N/A,#N/A,FALSE,"표지";#N/A,#N/A,FALSE,"전제";#N/A,#N/A,FALSE,"대당";#N/A,#N/A,FALSE,"가공비";#N/A,#N/A,FALSE,"재료비";#N/A,#N/A,FALSE,"손익"}</definedName>
    <definedName name="wrn.직중." localSheetId="4" hidden="1">{#N/A,#N/A,FALSE,"표지";#N/A,#N/A,FALSE,"전제";#N/A,#N/A,FALSE,"대당";#N/A,#N/A,FALSE,"가공비";#N/A,#N/A,FALSE,"재료비";#N/A,#N/A,FALSE,"손익"}</definedName>
    <definedName name="wrn.직중." localSheetId="0" hidden="1">{#N/A,#N/A,FALSE,"표지";#N/A,#N/A,FALSE,"전제";#N/A,#N/A,FALSE,"대당";#N/A,#N/A,FALSE,"가공비";#N/A,#N/A,FALSE,"재료비";#N/A,#N/A,FALSE,"손익"}</definedName>
    <definedName name="wrn.직중." localSheetId="16" hidden="1">{#N/A,#N/A,FALSE,"표지";#N/A,#N/A,FALSE,"전제";#N/A,#N/A,FALSE,"대당";#N/A,#N/A,FALSE,"가공비";#N/A,#N/A,FALSE,"재료비";#N/A,#N/A,FALSE,"손익"}</definedName>
    <definedName name="wrn.직중." localSheetId="6" hidden="1">{#N/A,#N/A,FALSE,"표지";#N/A,#N/A,FALSE,"전제";#N/A,#N/A,FALSE,"대당";#N/A,#N/A,FALSE,"가공비";#N/A,#N/A,FALSE,"재료비";#N/A,#N/A,FALSE,"손익"}</definedName>
    <definedName name="wrn.직중." localSheetId="7" hidden="1">{#N/A,#N/A,FALSE,"표지";#N/A,#N/A,FALSE,"전제";#N/A,#N/A,FALSE,"대당";#N/A,#N/A,FALSE,"가공비";#N/A,#N/A,FALSE,"재료비";#N/A,#N/A,FALSE,"손익"}</definedName>
    <definedName name="wrn.직중." hidden="1">{#N/A,#N/A,FALSE,"표지";#N/A,#N/A,FALSE,"전제";#N/A,#N/A,FALSE,"대당";#N/A,#N/A,FALSE,"가공비";#N/A,#N/A,FALSE,"재료비";#N/A,#N/A,FALSE,"손익"}</definedName>
    <definedName name="wrn.진흥." hidden="1">{#N/A,#N/A,TRUE,"사업자등록증 (2)"}</definedName>
    <definedName name="wrn.채권재조정." localSheetId="8"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9"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10"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11"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3"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5"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4"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0"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16"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6"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localSheetId="7"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채권재조정."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wrn.코오롱상가최종보고서." hidden="1">{#N/A,#N/A,FALSE,"사업개요";#N/A,#N/A,FALSE,"위치도";#N/A,#N/A,FALSE,"상권분석";#N/A,#N/A,FALSE,"상권분석-1";#N/A,#N/A,FALSE,"주변현황";#N/A,#N/A,FALSE,"주변현황-1";#N/A,#N/A,FALSE,"시장성향";#N/A,#N/A,FALSE,"적정분양가제안 ";#N/A,#N/A,FALSE,"적정분양가제안(1)";#N/A,#N/A,FALSE,"적정분양가제안(2)";#N/A,#N/A,FALSE,"사업추진방향";#N/A,#N/A,FALSE,"MD기획";#N/A,#N/A,FALSE,"MD기획 (2)";#N/A,#N/A,FALSE,"변경분양가 및 수수료율";#N/A,#N/A,FALSE,"분양및 매체일정(1)";#N/A,#N/A,FALSE,"분양 및 매체일정(2)";#N/A,#N/A,FALSE,"실적";#N/A,#N/A,FALSE,"실적-1";#N/A,#N/A,FALSE,"실적-2";#N/A,#N/A,FALSE,"조직도";#N/A,#N/A,FALSE,"등기부등본";#N/A,#N/A,FALSE,"사업자등록증"}</definedName>
    <definedName name="wrn.평촌."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한국은행._.보고서." localSheetId="8" hidden="1">{#N/A,#N/A,FALSE,"주요여수신";#N/A,#N/A,FALSE,"수신금리";#N/A,#N/A,FALSE,"대출금리";#N/A,#N/A,FALSE,"신규대출";#N/A,#N/A,FALSE,"총액대출"}</definedName>
    <definedName name="wrn.한국은행._.보고서." localSheetId="10" hidden="1">{#N/A,#N/A,FALSE,"주요여수신";#N/A,#N/A,FALSE,"수신금리";#N/A,#N/A,FALSE,"대출금리";#N/A,#N/A,FALSE,"신규대출";#N/A,#N/A,FALSE,"총액대출"}</definedName>
    <definedName name="wrn.한국은행._.보고서." localSheetId="11" hidden="1">{#N/A,#N/A,FALSE,"주요여수신";#N/A,#N/A,FALSE,"수신금리";#N/A,#N/A,FALSE,"대출금리";#N/A,#N/A,FALSE,"신규대출";#N/A,#N/A,FALSE,"총액대출"}</definedName>
    <definedName name="wrn.한국은행._.보고서." localSheetId="3" hidden="1">{#N/A,#N/A,FALSE,"주요여수신";#N/A,#N/A,FALSE,"수신금리";#N/A,#N/A,FALSE,"대출금리";#N/A,#N/A,FALSE,"신규대출";#N/A,#N/A,FALSE,"총액대출"}</definedName>
    <definedName name="wrn.한국은행._.보고서." localSheetId="5" hidden="1">{#N/A,#N/A,FALSE,"주요여수신";#N/A,#N/A,FALSE,"수신금리";#N/A,#N/A,FALSE,"대출금리";#N/A,#N/A,FALSE,"신규대출";#N/A,#N/A,FALSE,"총액대출"}</definedName>
    <definedName name="wrn.한국은행._.보고서." localSheetId="4" hidden="1">{#N/A,#N/A,FALSE,"주요여수신";#N/A,#N/A,FALSE,"수신금리";#N/A,#N/A,FALSE,"대출금리";#N/A,#N/A,FALSE,"신규대출";#N/A,#N/A,FALSE,"총액대출"}</definedName>
    <definedName name="wrn.한국은행._.보고서." localSheetId="0" hidden="1">{#N/A,#N/A,FALSE,"주요여수신";#N/A,#N/A,FALSE,"수신금리";#N/A,#N/A,FALSE,"대출금리";#N/A,#N/A,FALSE,"신규대출";#N/A,#N/A,FALSE,"총액대출"}</definedName>
    <definedName name="wrn.한국은행._.보고서." localSheetId="16" hidden="1">{#N/A,#N/A,FALSE,"주요여수신";#N/A,#N/A,FALSE,"수신금리";#N/A,#N/A,FALSE,"대출금리";#N/A,#N/A,FALSE,"신규대출";#N/A,#N/A,FALSE,"총액대출"}</definedName>
    <definedName name="wrn.한국은행._.보고서." localSheetId="6" hidden="1">{#N/A,#N/A,FALSE,"주요여수신";#N/A,#N/A,FALSE,"수신금리";#N/A,#N/A,FALSE,"대출금리";#N/A,#N/A,FALSE,"신규대출";#N/A,#N/A,FALSE,"총액대출"}</definedName>
    <definedName name="wrn.한국은행._.보고서." localSheetId="7" hidden="1">{#N/A,#N/A,FALSE,"주요여수신";#N/A,#N/A,FALSE,"수신금리";#N/A,#N/A,FALSE,"대출금리";#N/A,#N/A,FALSE,"신규대출";#N/A,#N/A,FALSE,"총액대출"}</definedName>
    <definedName name="wrn.한국은행._.보고서." hidden="1">{#N/A,#N/A,FALSE,"주요여수신";#N/A,#N/A,FALSE,"수신금리";#N/A,#N/A,FALSE,"대출금리";#N/A,#N/A,FALSE,"신규대출";#N/A,#N/A,FALSE,"총액대출"}</definedName>
    <definedName name="wrn.현대정공구매현황." localSheetId="8" hidden="1">{#N/A,#N/A,FALSE,"정공"}</definedName>
    <definedName name="wrn.현대정공구매현황." localSheetId="10" hidden="1">{#N/A,#N/A,FALSE,"정공"}</definedName>
    <definedName name="wrn.현대정공구매현황." localSheetId="11" hidden="1">{#N/A,#N/A,FALSE,"정공"}</definedName>
    <definedName name="wrn.현대정공구매현황." localSheetId="3" hidden="1">{#N/A,#N/A,FALSE,"정공"}</definedName>
    <definedName name="wrn.현대정공구매현황." localSheetId="5" hidden="1">{#N/A,#N/A,FALSE,"정공"}</definedName>
    <definedName name="wrn.현대정공구매현황." localSheetId="4" hidden="1">{#N/A,#N/A,FALSE,"정공"}</definedName>
    <definedName name="wrn.현대정공구매현황." localSheetId="0" hidden="1">{#N/A,#N/A,FALSE,"정공"}</definedName>
    <definedName name="wrn.현대정공구매현황." localSheetId="16" hidden="1">{#N/A,#N/A,FALSE,"정공"}</definedName>
    <definedName name="wrn.현대정공구매현황." localSheetId="6" hidden="1">{#N/A,#N/A,FALSE,"정공"}</definedName>
    <definedName name="wrn.현대정공구매현황." localSheetId="7" hidden="1">{#N/A,#N/A,FALSE,"정공"}</definedName>
    <definedName name="wrn.현대정공구매현황." hidden="1">{#N/A,#N/A,FALSE,"정공"}</definedName>
    <definedName name="wrn.ㅛY차보고" localSheetId="8" hidden="1">{#N/A,#N/A,TRUE,"Y생산";#N/A,#N/A,TRUE,"Y판매";#N/A,#N/A,TRUE,"Y총물량";#N/A,#N/A,TRUE,"Y능력";#N/A,#N/A,TRUE,"YKD"}</definedName>
    <definedName name="wrn.ㅛY차보고" localSheetId="10" hidden="1">{#N/A,#N/A,TRUE,"Y생산";#N/A,#N/A,TRUE,"Y판매";#N/A,#N/A,TRUE,"Y총물량";#N/A,#N/A,TRUE,"Y능력";#N/A,#N/A,TRUE,"YKD"}</definedName>
    <definedName name="wrn.ㅛY차보고" localSheetId="11" hidden="1">{#N/A,#N/A,TRUE,"Y생산";#N/A,#N/A,TRUE,"Y판매";#N/A,#N/A,TRUE,"Y총물량";#N/A,#N/A,TRUE,"Y능력";#N/A,#N/A,TRUE,"YKD"}</definedName>
    <definedName name="wrn.ㅛY차보고" localSheetId="3" hidden="1">{#N/A,#N/A,TRUE,"Y생산";#N/A,#N/A,TRUE,"Y판매";#N/A,#N/A,TRUE,"Y총물량";#N/A,#N/A,TRUE,"Y능력";#N/A,#N/A,TRUE,"YKD"}</definedName>
    <definedName name="wrn.ㅛY차보고" localSheetId="5" hidden="1">{#N/A,#N/A,TRUE,"Y생산";#N/A,#N/A,TRUE,"Y판매";#N/A,#N/A,TRUE,"Y총물량";#N/A,#N/A,TRUE,"Y능력";#N/A,#N/A,TRUE,"YKD"}</definedName>
    <definedName name="wrn.ㅛY차보고" localSheetId="4" hidden="1">{#N/A,#N/A,TRUE,"Y생산";#N/A,#N/A,TRUE,"Y판매";#N/A,#N/A,TRUE,"Y총물량";#N/A,#N/A,TRUE,"Y능력";#N/A,#N/A,TRUE,"YKD"}</definedName>
    <definedName name="wrn.ㅛY차보고" localSheetId="0" hidden="1">{#N/A,#N/A,TRUE,"Y생산";#N/A,#N/A,TRUE,"Y판매";#N/A,#N/A,TRUE,"Y총물량";#N/A,#N/A,TRUE,"Y능력";#N/A,#N/A,TRUE,"YKD"}</definedName>
    <definedName name="wrn.ㅛY차보고" localSheetId="16" hidden="1">{#N/A,#N/A,TRUE,"Y생산";#N/A,#N/A,TRUE,"Y판매";#N/A,#N/A,TRUE,"Y총물량";#N/A,#N/A,TRUE,"Y능력";#N/A,#N/A,TRUE,"YKD"}</definedName>
    <definedName name="wrn.ㅛY차보고" localSheetId="6" hidden="1">{#N/A,#N/A,TRUE,"Y생산";#N/A,#N/A,TRUE,"Y판매";#N/A,#N/A,TRUE,"Y총물량";#N/A,#N/A,TRUE,"Y능력";#N/A,#N/A,TRUE,"YKD"}</definedName>
    <definedName name="wrn.ㅛY차보고" localSheetId="7" hidden="1">{#N/A,#N/A,TRUE,"Y생산";#N/A,#N/A,TRUE,"Y판매";#N/A,#N/A,TRUE,"Y총물량";#N/A,#N/A,TRUE,"Y능력";#N/A,#N/A,TRUE,"YKD"}</definedName>
    <definedName name="wrn.ㅛY차보고" hidden="1">{#N/A,#N/A,TRUE,"Y생산";#N/A,#N/A,TRUE,"Y판매";#N/A,#N/A,TRUE,"Y총물량";#N/A,#N/A,TRUE,"Y능력";#N/A,#N/A,TRUE,"YKD"}</definedName>
    <definedName name="ws" localSheetId="8" hidden="1">{"'보고양식'!$A$58:$K$111"}</definedName>
    <definedName name="ws" localSheetId="9" hidden="1">{"'보고양식'!$A$58:$K$111"}</definedName>
    <definedName name="ws" localSheetId="10" hidden="1">{"'보고양식'!$A$58:$K$111"}</definedName>
    <definedName name="ws" localSheetId="11" hidden="1">{"'보고양식'!$A$58:$K$111"}</definedName>
    <definedName name="ws" localSheetId="3" hidden="1">{"'보고양식'!$A$58:$K$111"}</definedName>
    <definedName name="ws" localSheetId="5" hidden="1">{"'보고양식'!$A$58:$K$111"}</definedName>
    <definedName name="ws" localSheetId="4" hidden="1">{"'보고양식'!$A$58:$K$111"}</definedName>
    <definedName name="ws" localSheetId="0" hidden="1">{"'보고양식'!$A$58:$K$111"}</definedName>
    <definedName name="ws" localSheetId="16" hidden="1">{"'보고양식'!$A$58:$K$111"}</definedName>
    <definedName name="ws" localSheetId="6" hidden="1">{"'보고양식'!$A$58:$K$111"}</definedName>
    <definedName name="ws" localSheetId="7" hidden="1">{"'보고양식'!$A$58:$K$111"}</definedName>
    <definedName name="ws" hidden="1">{"'보고양식'!$A$58:$K$111"}</definedName>
    <definedName name="ww">#REF!</definedName>
    <definedName name="wwww" hidden="1">{#N/A,#N/A,TRUE,"사업개요";#N/A,#N/A,TRUE,"위치도";#N/A,#N/A,TRUE,"상권분석";#N/A,#N/A,TRUE,"상권분석-1";#N/A,#N/A,TRUE,"현장사진";#N/A,#N/A,TRUE,"현장사진-1";#N/A,#N/A,TRUE,"현장사진-2";#N/A,#N/A,TRUE,"시장성향및방향"}</definedName>
    <definedName name="wwwww"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WWWWWW" localSheetId="8" hidden="1">{#N/A,#N/A,FALSE,"표지";#N/A,#N/A,FALSE,"전제";#N/A,#N/A,FALSE,"대당";#N/A,#N/A,FALSE,"가공비";#N/A,#N/A,FALSE,"재료비";#N/A,#N/A,FALSE,"손익"}</definedName>
    <definedName name="WWWWWW" localSheetId="10" hidden="1">{#N/A,#N/A,FALSE,"표지";#N/A,#N/A,FALSE,"전제";#N/A,#N/A,FALSE,"대당";#N/A,#N/A,FALSE,"가공비";#N/A,#N/A,FALSE,"재료비";#N/A,#N/A,FALSE,"손익"}</definedName>
    <definedName name="WWWWWW" localSheetId="11" hidden="1">{#N/A,#N/A,FALSE,"표지";#N/A,#N/A,FALSE,"전제";#N/A,#N/A,FALSE,"대당";#N/A,#N/A,FALSE,"가공비";#N/A,#N/A,FALSE,"재료비";#N/A,#N/A,FALSE,"손익"}</definedName>
    <definedName name="WWWWWW" localSheetId="3" hidden="1">{#N/A,#N/A,FALSE,"표지";#N/A,#N/A,FALSE,"전제";#N/A,#N/A,FALSE,"대당";#N/A,#N/A,FALSE,"가공비";#N/A,#N/A,FALSE,"재료비";#N/A,#N/A,FALSE,"손익"}</definedName>
    <definedName name="WWWWWW" localSheetId="5" hidden="1">{#N/A,#N/A,FALSE,"표지";#N/A,#N/A,FALSE,"전제";#N/A,#N/A,FALSE,"대당";#N/A,#N/A,FALSE,"가공비";#N/A,#N/A,FALSE,"재료비";#N/A,#N/A,FALSE,"손익"}</definedName>
    <definedName name="WWWWWW" localSheetId="4" hidden="1">{#N/A,#N/A,FALSE,"표지";#N/A,#N/A,FALSE,"전제";#N/A,#N/A,FALSE,"대당";#N/A,#N/A,FALSE,"가공비";#N/A,#N/A,FALSE,"재료비";#N/A,#N/A,FALSE,"손익"}</definedName>
    <definedName name="WWWWWW" localSheetId="0" hidden="1">{#N/A,#N/A,FALSE,"표지";#N/A,#N/A,FALSE,"전제";#N/A,#N/A,FALSE,"대당";#N/A,#N/A,FALSE,"가공비";#N/A,#N/A,FALSE,"재료비";#N/A,#N/A,FALSE,"손익"}</definedName>
    <definedName name="WWWWWW" localSheetId="16" hidden="1">{#N/A,#N/A,FALSE,"표지";#N/A,#N/A,FALSE,"전제";#N/A,#N/A,FALSE,"대당";#N/A,#N/A,FALSE,"가공비";#N/A,#N/A,FALSE,"재료비";#N/A,#N/A,FALSE,"손익"}</definedName>
    <definedName name="WWWWWW" localSheetId="6" hidden="1">{#N/A,#N/A,FALSE,"표지";#N/A,#N/A,FALSE,"전제";#N/A,#N/A,FALSE,"대당";#N/A,#N/A,FALSE,"가공비";#N/A,#N/A,FALSE,"재료비";#N/A,#N/A,FALSE,"손익"}</definedName>
    <definedName name="WWWWWW" localSheetId="7" hidden="1">{#N/A,#N/A,FALSE,"표지";#N/A,#N/A,FALSE,"전제";#N/A,#N/A,FALSE,"대당";#N/A,#N/A,FALSE,"가공비";#N/A,#N/A,FALSE,"재료비";#N/A,#N/A,FALSE,"손익"}</definedName>
    <definedName name="WWWWWW" hidden="1">{#N/A,#N/A,FALSE,"표지";#N/A,#N/A,FALSE,"전제";#N/A,#N/A,FALSE,"대당";#N/A,#N/A,FALSE,"가공비";#N/A,#N/A,FALSE,"재료비";#N/A,#N/A,FALSE,"손익"}</definedName>
    <definedName name="x" hidden="1">#REF!</definedName>
    <definedName name="xcv"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XNXNX" localSheetId="8" hidden="1">{#N/A,#N/A,TRUE,"Y생산";#N/A,#N/A,TRUE,"Y판매";#N/A,#N/A,TRUE,"Y총물량";#N/A,#N/A,TRUE,"Y능력";#N/A,#N/A,TRUE,"YKD"}</definedName>
    <definedName name="XNXNX" localSheetId="10" hidden="1">{#N/A,#N/A,TRUE,"Y생산";#N/A,#N/A,TRUE,"Y판매";#N/A,#N/A,TRUE,"Y총물량";#N/A,#N/A,TRUE,"Y능력";#N/A,#N/A,TRUE,"YKD"}</definedName>
    <definedName name="XNXNX" localSheetId="11" hidden="1">{#N/A,#N/A,TRUE,"Y생산";#N/A,#N/A,TRUE,"Y판매";#N/A,#N/A,TRUE,"Y총물량";#N/A,#N/A,TRUE,"Y능력";#N/A,#N/A,TRUE,"YKD"}</definedName>
    <definedName name="XNXNX" localSheetId="3" hidden="1">{#N/A,#N/A,TRUE,"Y생산";#N/A,#N/A,TRUE,"Y판매";#N/A,#N/A,TRUE,"Y총물량";#N/A,#N/A,TRUE,"Y능력";#N/A,#N/A,TRUE,"YKD"}</definedName>
    <definedName name="XNXNX" localSheetId="5" hidden="1">{#N/A,#N/A,TRUE,"Y생산";#N/A,#N/A,TRUE,"Y판매";#N/A,#N/A,TRUE,"Y총물량";#N/A,#N/A,TRUE,"Y능력";#N/A,#N/A,TRUE,"YKD"}</definedName>
    <definedName name="XNXNX" localSheetId="4" hidden="1">{#N/A,#N/A,TRUE,"Y생산";#N/A,#N/A,TRUE,"Y판매";#N/A,#N/A,TRUE,"Y총물량";#N/A,#N/A,TRUE,"Y능력";#N/A,#N/A,TRUE,"YKD"}</definedName>
    <definedName name="XNXNX" localSheetId="0" hidden="1">{#N/A,#N/A,TRUE,"Y생산";#N/A,#N/A,TRUE,"Y판매";#N/A,#N/A,TRUE,"Y총물량";#N/A,#N/A,TRUE,"Y능력";#N/A,#N/A,TRUE,"YKD"}</definedName>
    <definedName name="XNXNX" localSheetId="16" hidden="1">{#N/A,#N/A,TRUE,"Y생산";#N/A,#N/A,TRUE,"Y판매";#N/A,#N/A,TRUE,"Y총물량";#N/A,#N/A,TRUE,"Y능력";#N/A,#N/A,TRUE,"YKD"}</definedName>
    <definedName name="XNXNX" localSheetId="6" hidden="1">{#N/A,#N/A,TRUE,"Y생산";#N/A,#N/A,TRUE,"Y판매";#N/A,#N/A,TRUE,"Y총물량";#N/A,#N/A,TRUE,"Y능력";#N/A,#N/A,TRUE,"YKD"}</definedName>
    <definedName name="XNXNX" localSheetId="7" hidden="1">{#N/A,#N/A,TRUE,"Y생산";#N/A,#N/A,TRUE,"Y판매";#N/A,#N/A,TRUE,"Y총물량";#N/A,#N/A,TRUE,"Y능력";#N/A,#N/A,TRUE,"YKD"}</definedName>
    <definedName name="XNXNX" hidden="1">{#N/A,#N/A,TRUE,"Y생산";#N/A,#N/A,TRUE,"Y판매";#N/A,#N/A,TRUE,"Y총물량";#N/A,#N/A,TRUE,"Y능력";#N/A,#N/A,TRUE,"YKD"}</definedName>
    <definedName name="xRange10001" localSheetId="3">#REF!</definedName>
    <definedName name="xRange10001" localSheetId="0">#REF!</definedName>
    <definedName name="xRange10001" localSheetId="16">#REF!</definedName>
    <definedName name="xRange10001">#REF!</definedName>
    <definedName name="xRange10002" localSheetId="3">#REF!</definedName>
    <definedName name="xRange10002" localSheetId="0">#REF!</definedName>
    <definedName name="xRange10002" localSheetId="16">#REF!</definedName>
    <definedName name="xRange10002" localSheetId="6">#REF!</definedName>
    <definedName name="xRange10002">#REF!</definedName>
    <definedName name="xRange10003" localSheetId="3">#REF!</definedName>
    <definedName name="xRange10003" localSheetId="0">#REF!</definedName>
    <definedName name="xRange10003" localSheetId="16">#REF!</definedName>
    <definedName name="xRange10003" localSheetId="6">#REF!</definedName>
    <definedName name="xRange10003">#REF!</definedName>
    <definedName name="xRange10004" localSheetId="6">#REF!</definedName>
    <definedName name="xRange10004">#REF!</definedName>
    <definedName name="xRange10005" localSheetId="6">#REF!</definedName>
    <definedName name="xRange10005">#REF!</definedName>
    <definedName name="xRange10006" localSheetId="6">#REF!</definedName>
    <definedName name="xRange10006">#REF!</definedName>
    <definedName name="xRange10007" localSheetId="6">#REF!</definedName>
    <definedName name="xRange10007">#REF!</definedName>
    <definedName name="xRange10008" localSheetId="6">#REF!</definedName>
    <definedName name="xRange10008">#REF!</definedName>
    <definedName name="xRange10009" localSheetId="6">#REF!</definedName>
    <definedName name="xRange10009">#REF!</definedName>
    <definedName name="xRange10010" localSheetId="6">#REF!</definedName>
    <definedName name="xRange10010">#REF!</definedName>
    <definedName name="xRange10011" localSheetId="6">#REF!</definedName>
    <definedName name="xRange10011">#REF!</definedName>
    <definedName name="xRange10012" localSheetId="6">#REF!</definedName>
    <definedName name="xRange10012">#REF!</definedName>
    <definedName name="xRange10013" localSheetId="6">#REF!</definedName>
    <definedName name="xRange10013">#REF!</definedName>
    <definedName name="xRange10014" localSheetId="6">#REF!</definedName>
    <definedName name="xRange10014">#REF!</definedName>
    <definedName name="xRange10015" localSheetId="6">#REF!</definedName>
    <definedName name="xRange10015">#REF!</definedName>
    <definedName name="xRange10016" localSheetId="6">#REF!</definedName>
    <definedName name="xRange10016">#REF!</definedName>
    <definedName name="xRange10017" localSheetId="6">#REF!</definedName>
    <definedName name="xRange10017">#REF!</definedName>
    <definedName name="xRange10018" localSheetId="6">#REF!</definedName>
    <definedName name="xRange10018">#REF!</definedName>
    <definedName name="xRange10041" localSheetId="6">#REF!</definedName>
    <definedName name="xRange10041" localSheetId="7">#REF!</definedName>
    <definedName name="xRange10041">#REF!</definedName>
    <definedName name="xRange10042" localSheetId="6">#REF!</definedName>
    <definedName name="xRange10042" localSheetId="7">#REF!</definedName>
    <definedName name="xRange10042">#REF!</definedName>
    <definedName name="xRange10043" localSheetId="6">#REF!</definedName>
    <definedName name="xRange10043" localSheetId="7">#REF!</definedName>
    <definedName name="xRange10043">#REF!</definedName>
    <definedName name="xRange10044" localSheetId="6">#REF!</definedName>
    <definedName name="xRange10044" localSheetId="7">#REF!</definedName>
    <definedName name="xRange10044">#REF!</definedName>
    <definedName name="xRange10045" localSheetId="6">#REF!</definedName>
    <definedName name="xRange10045" localSheetId="7">#REF!</definedName>
    <definedName name="xRange10045">#REF!</definedName>
    <definedName name="xRange10046" localSheetId="6">#REF!</definedName>
    <definedName name="xRange10046" localSheetId="7">#REF!</definedName>
    <definedName name="xRange10046">#REF!</definedName>
    <definedName name="xRange10077" localSheetId="6">#REF!</definedName>
    <definedName name="xRange10077" localSheetId="7">#REF!</definedName>
    <definedName name="xRange10077">#REF!</definedName>
    <definedName name="xRate" localSheetId="6">#REF!</definedName>
    <definedName name="xRate" localSheetId="7">#REF!</definedName>
    <definedName name="xRate">#REF!</definedName>
    <definedName name="xRateJPN" localSheetId="6">#REF!</definedName>
    <definedName name="xRateJPN" localSheetId="7">#REF!</definedName>
    <definedName name="xRateJPN">#REF!</definedName>
    <definedName name="xref" localSheetId="6">#REF!</definedName>
    <definedName name="xref">#REF!</definedName>
    <definedName name="XREF_COLUMN_1" localSheetId="6" hidden="1">#REF!</definedName>
    <definedName name="XREF_COLUMN_1" localSheetId="7" hidden="1">#REF!</definedName>
    <definedName name="XREF_COLUMN_1" hidden="1">#REF!</definedName>
    <definedName name="XREF_COLUMN_100" localSheetId="6" hidden="1">#REF!</definedName>
    <definedName name="XREF_COLUMN_100" localSheetId="7" hidden="1">#REF!</definedName>
    <definedName name="XREF_COLUMN_100" hidden="1">#REF!</definedName>
    <definedName name="XREF_COLUMN_2" localSheetId="6" hidden="1">#REF!</definedName>
    <definedName name="XREF_COLUMN_2" localSheetId="7" hidden="1">#REF!</definedName>
    <definedName name="XREF_COLUMN_2" hidden="1">#REF!</definedName>
    <definedName name="XREF_COLUMN_3" localSheetId="6" hidden="1">#REF!</definedName>
    <definedName name="XREF_COLUMN_3" localSheetId="7" hidden="1">#REF!</definedName>
    <definedName name="XREF_COLUMN_3" hidden="1">#REF!</definedName>
    <definedName name="XREF_COLUMN_4" localSheetId="6" hidden="1">#REF!</definedName>
    <definedName name="XREF_COLUMN_4" localSheetId="7" hidden="1">#REF!</definedName>
    <definedName name="XREF_COLUMN_4" hidden="1">#REF!</definedName>
    <definedName name="XREF_COLUMN_5" localSheetId="6" hidden="1">#REF!</definedName>
    <definedName name="XREF_COLUMN_5" localSheetId="7" hidden="1">#REF!</definedName>
    <definedName name="XREF_COLUMN_5" hidden="1">#REF!</definedName>
    <definedName name="XREF_COLUMN_6" localSheetId="6" hidden="1">#REF!</definedName>
    <definedName name="XREF_COLUMN_6" localSheetId="7" hidden="1">#REF!</definedName>
    <definedName name="XREF_COLUMN_6" hidden="1">#REF!</definedName>
    <definedName name="XREF_COLUMN_7" localSheetId="6" hidden="1">#REF!</definedName>
    <definedName name="XREF_COLUMN_7" localSheetId="7" hidden="1">#REF!</definedName>
    <definedName name="XREF_COLUMN_7" hidden="1">#REF!</definedName>
    <definedName name="XRefActiveRow" localSheetId="6" hidden="1">#REF!</definedName>
    <definedName name="XRefActiveRow" localSheetId="7" hidden="1">#REF!</definedName>
    <definedName name="XRefActiveRow" hidden="1">#REF!</definedName>
    <definedName name="XRefColumnsCount" hidden="1">7</definedName>
    <definedName name="XRefCopy1" localSheetId="3" hidden="1">#REF!</definedName>
    <definedName name="XRefCopy1" localSheetId="5" hidden="1">#REF!</definedName>
    <definedName name="XRefCopy1" localSheetId="0" hidden="1">#REF!</definedName>
    <definedName name="XRefCopy1" localSheetId="16" hidden="1">#REF!</definedName>
    <definedName name="XRefCopy1" localSheetId="6" hidden="1">#REF!</definedName>
    <definedName name="XRefCopy1" localSheetId="7" hidden="1">#REF!</definedName>
    <definedName name="XRefCopy1" hidden="1">#REF!</definedName>
    <definedName name="XRefCopy1Row" localSheetId="3" hidden="1">#REF!</definedName>
    <definedName name="XRefCopy1Row" localSheetId="5" hidden="1">#REF!</definedName>
    <definedName name="XRefCopy1Row" localSheetId="0" hidden="1">#REF!</definedName>
    <definedName name="XRefCopy1Row" localSheetId="16" hidden="1">#REF!</definedName>
    <definedName name="XRefCopy1Row" localSheetId="6" hidden="1">#REF!</definedName>
    <definedName name="XRefCopy1Row" localSheetId="7" hidden="1">#REF!</definedName>
    <definedName name="XRefCopy1Row" hidden="1">#REF!</definedName>
    <definedName name="XRefCopy2" localSheetId="3" hidden="1">#REF!</definedName>
    <definedName name="XRefCopy2" localSheetId="5" hidden="1">#REF!</definedName>
    <definedName name="XRefCopy2" localSheetId="0" hidden="1">#REF!</definedName>
    <definedName name="XRefCopy2" localSheetId="16" hidden="1">#REF!</definedName>
    <definedName name="XRefCopy2" localSheetId="6" hidden="1">#REF!</definedName>
    <definedName name="XRefCopy2" localSheetId="7" hidden="1">#REF!</definedName>
    <definedName name="XRefCopy2" hidden="1">#REF!</definedName>
    <definedName name="XRefCopy2Row" localSheetId="6" hidden="1">#REF!</definedName>
    <definedName name="XRefCopy2Row" localSheetId="7" hidden="1">#REF!</definedName>
    <definedName name="XRefCopy2Row" hidden="1">#REF!</definedName>
    <definedName name="XRefCopyRangeCount" hidden="1">7</definedName>
    <definedName name="XRefPaste5Row" localSheetId="3" hidden="1">#REF!</definedName>
    <definedName name="XRefPaste5Row" localSheetId="5" hidden="1">#REF!</definedName>
    <definedName name="XRefPaste5Row" localSheetId="0" hidden="1">#REF!</definedName>
    <definedName name="XRefPaste5Row" localSheetId="16" hidden="1">#REF!</definedName>
    <definedName name="XRefPaste5Row" localSheetId="6" hidden="1">#REF!</definedName>
    <definedName name="XRefPaste5Row" localSheetId="7" hidden="1">#REF!</definedName>
    <definedName name="XRefPaste5Row" hidden="1">#REF!</definedName>
    <definedName name="XRefPasteRangeCount" hidden="1">9</definedName>
    <definedName name="Y" localSheetId="3">#REF!</definedName>
    <definedName name="Y" localSheetId="5">#REF!</definedName>
    <definedName name="Y" localSheetId="0">#REF!</definedName>
    <definedName name="Y" localSheetId="16">#REF!</definedName>
    <definedName name="Y" localSheetId="6">#REF!</definedName>
    <definedName name="Y" localSheetId="7">#REF!</definedName>
    <definedName name="Y">#REF!</definedName>
    <definedName name="YE03ENR" localSheetId="3">#REF!</definedName>
    <definedName name="YE03ENR" localSheetId="5">#REF!</definedName>
    <definedName name="YE03ENR" localSheetId="0">#REF!</definedName>
    <definedName name="YE03ENR" localSheetId="16">#REF!</definedName>
    <definedName name="YE03ENR" localSheetId="6">#REF!</definedName>
    <definedName name="YE03ENR" localSheetId="7">#REF!</definedName>
    <definedName name="YE03ENR">#REF!</definedName>
    <definedName name="year" localSheetId="3">#REF!</definedName>
    <definedName name="year" localSheetId="5">#REF!</definedName>
    <definedName name="year" localSheetId="0">#REF!</definedName>
    <definedName name="year" localSheetId="16">#REF!</definedName>
    <definedName name="year" localSheetId="6">#REF!</definedName>
    <definedName name="year" localSheetId="7">#REF!</definedName>
    <definedName name="year">#REF!</definedName>
    <definedName name="yhbscode" localSheetId="6">#REF!</definedName>
    <definedName name="yhbscode" localSheetId="7">#REF!</definedName>
    <definedName name="yhbscode">#REF!</definedName>
    <definedName name="yhplcode" localSheetId="6">#REF!</definedName>
    <definedName name="yhplcode" localSheetId="7">#REF!</definedName>
    <definedName name="yhplcode">#REF!</definedName>
    <definedName name="Yield" localSheetId="6">#REF!</definedName>
    <definedName name="Yield" localSheetId="7">#REF!</definedName>
    <definedName name="Yield">#REF!</definedName>
    <definedName name="YT" localSheetId="6">#REF!</definedName>
    <definedName name="YT">#REF!</definedName>
    <definedName name="YTL5" localSheetId="6">#REF!</definedName>
    <definedName name="YTL5">#REF!</definedName>
    <definedName name="yuj"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yy" hidden="1">{#N/A,#N/A,TRUE,"사업개요";#N/A,#N/A,TRUE,"오피스텔매출액";#N/A,#N/A,TRUE,"문제점1";#N/A,#N/A,TRUE,"문제점2";#N/A,#N/A,TRUE,"당초청구사업성검토안 ";#N/A,#N/A,TRUE,"사업성분석(1)";#N/A,#N/A,TRUE,"사업성분석(2)";#N/A,#N/A,TRUE,"사업성분석(3)";#N/A,#N/A,TRUE,"사업성분석(4)";#N/A,#N/A,TRUE,"사업성분석(5)";#N/A,#N/A,TRUE,"제안조건"}</definedName>
    <definedName name="YYY" localSheetId="8" hidden="1">{#N/A,#N/A,TRUE,"Y생산";#N/A,#N/A,TRUE,"Y판매";#N/A,#N/A,TRUE,"Y총물량";#N/A,#N/A,TRUE,"Y능력";#N/A,#N/A,TRUE,"YKD"}</definedName>
    <definedName name="YYY" localSheetId="10" hidden="1">{#N/A,#N/A,TRUE,"Y생산";#N/A,#N/A,TRUE,"Y판매";#N/A,#N/A,TRUE,"Y총물량";#N/A,#N/A,TRUE,"Y능력";#N/A,#N/A,TRUE,"YKD"}</definedName>
    <definedName name="YYY" localSheetId="11" hidden="1">{#N/A,#N/A,TRUE,"Y생산";#N/A,#N/A,TRUE,"Y판매";#N/A,#N/A,TRUE,"Y총물량";#N/A,#N/A,TRUE,"Y능력";#N/A,#N/A,TRUE,"YKD"}</definedName>
    <definedName name="YYY" localSheetId="3" hidden="1">{#N/A,#N/A,TRUE,"Y생산";#N/A,#N/A,TRUE,"Y판매";#N/A,#N/A,TRUE,"Y총물량";#N/A,#N/A,TRUE,"Y능력";#N/A,#N/A,TRUE,"YKD"}</definedName>
    <definedName name="YYY" localSheetId="5" hidden="1">{#N/A,#N/A,TRUE,"Y생산";#N/A,#N/A,TRUE,"Y판매";#N/A,#N/A,TRUE,"Y총물량";#N/A,#N/A,TRUE,"Y능력";#N/A,#N/A,TRUE,"YKD"}</definedName>
    <definedName name="YYY" localSheetId="4" hidden="1">{#N/A,#N/A,TRUE,"Y생산";#N/A,#N/A,TRUE,"Y판매";#N/A,#N/A,TRUE,"Y총물량";#N/A,#N/A,TRUE,"Y능력";#N/A,#N/A,TRUE,"YKD"}</definedName>
    <definedName name="YYY" localSheetId="0" hidden="1">{#N/A,#N/A,TRUE,"Y생산";#N/A,#N/A,TRUE,"Y판매";#N/A,#N/A,TRUE,"Y총물량";#N/A,#N/A,TRUE,"Y능력";#N/A,#N/A,TRUE,"YKD"}</definedName>
    <definedName name="YYY" localSheetId="16" hidden="1">{#N/A,#N/A,TRUE,"Y생산";#N/A,#N/A,TRUE,"Y판매";#N/A,#N/A,TRUE,"Y총물량";#N/A,#N/A,TRUE,"Y능력";#N/A,#N/A,TRUE,"YKD"}</definedName>
    <definedName name="YYY" localSheetId="6" hidden="1">{#N/A,#N/A,TRUE,"Y생산";#N/A,#N/A,TRUE,"Y판매";#N/A,#N/A,TRUE,"Y총물량";#N/A,#N/A,TRUE,"Y능력";#N/A,#N/A,TRUE,"YKD"}</definedName>
    <definedName name="YYY" localSheetId="7" hidden="1">{#N/A,#N/A,TRUE,"Y생산";#N/A,#N/A,TRUE,"Y판매";#N/A,#N/A,TRUE,"Y총물량";#N/A,#N/A,TRUE,"Y능력";#N/A,#N/A,TRUE,"YKD"}</definedName>
    <definedName name="YYY" hidden="1">{#N/A,#N/A,TRUE,"Y생산";#N/A,#N/A,TRUE,"Y판매";#N/A,#N/A,TRUE,"Y총물량";#N/A,#N/A,TRUE,"Y능력";#N/A,#N/A,TRUE,"YKD"}</definedName>
    <definedName name="yyyy"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z" localSheetId="8" hidden="1">{#N/A,#N/A,FALSE,"Aging Summary";#N/A,#N/A,FALSE,"Ratio Analysis";#N/A,#N/A,FALSE,"Test 120 Day Accts";#N/A,#N/A,FALSE,"Tickmarks"}</definedName>
    <definedName name="z" localSheetId="9" hidden="1">{#N/A,#N/A,FALSE,"Aging Summary";#N/A,#N/A,FALSE,"Ratio Analysis";#N/A,#N/A,FALSE,"Test 120 Day Accts";#N/A,#N/A,FALSE,"Tickmarks"}</definedName>
    <definedName name="z" localSheetId="10" hidden="1">{#N/A,#N/A,FALSE,"Aging Summary";#N/A,#N/A,FALSE,"Ratio Analysis";#N/A,#N/A,FALSE,"Test 120 Day Accts";#N/A,#N/A,FALSE,"Tickmarks"}</definedName>
    <definedName name="z" localSheetId="11" hidden="1">{#N/A,#N/A,FALSE,"Aging Summary";#N/A,#N/A,FALSE,"Ratio Analysis";#N/A,#N/A,FALSE,"Test 120 Day Accts";#N/A,#N/A,FALSE,"Tickmarks"}</definedName>
    <definedName name="z" localSheetId="3" hidden="1">{#N/A,#N/A,FALSE,"Aging Summary";#N/A,#N/A,FALSE,"Ratio Analysis";#N/A,#N/A,FALSE,"Test 120 Day Accts";#N/A,#N/A,FALSE,"Tickmarks"}</definedName>
    <definedName name="z" localSheetId="5" hidden="1">{#N/A,#N/A,FALSE,"Aging Summary";#N/A,#N/A,FALSE,"Ratio Analysis";#N/A,#N/A,FALSE,"Test 120 Day Accts";#N/A,#N/A,FALSE,"Tickmarks"}</definedName>
    <definedName name="z" localSheetId="4" hidden="1">{#N/A,#N/A,FALSE,"Aging Summary";#N/A,#N/A,FALSE,"Ratio Analysis";#N/A,#N/A,FALSE,"Test 120 Day Accts";#N/A,#N/A,FALSE,"Tickmarks"}</definedName>
    <definedName name="z" localSheetId="0" hidden="1">{#N/A,#N/A,FALSE,"Aging Summary";#N/A,#N/A,FALSE,"Ratio Analysis";#N/A,#N/A,FALSE,"Test 120 Day Accts";#N/A,#N/A,FALSE,"Tickmarks"}</definedName>
    <definedName name="z" localSheetId="16" hidden="1">{#N/A,#N/A,FALSE,"Aging Summary";#N/A,#N/A,FALSE,"Ratio Analysis";#N/A,#N/A,FALSE,"Test 120 Day Accts";#N/A,#N/A,FALSE,"Tickmarks"}</definedName>
    <definedName name="z" localSheetId="6" hidden="1">{#N/A,#N/A,FALSE,"Aging Summary";#N/A,#N/A,FALSE,"Ratio Analysis";#N/A,#N/A,FALSE,"Test 120 Day Accts";#N/A,#N/A,FALSE,"Tickmarks"}</definedName>
    <definedName name="z" localSheetId="7" hidden="1">{#N/A,#N/A,FALSE,"Aging Summary";#N/A,#N/A,FALSE,"Ratio Analysis";#N/A,#N/A,FALSE,"Test 120 Day Accts";#N/A,#N/A,FALSE,"Tickmarks"}</definedName>
    <definedName name="z" hidden="1">{#N/A,#N/A,FALSE,"Aging Summary";#N/A,#N/A,FALSE,"Ratio Analysis";#N/A,#N/A,FALSE,"Test 120 Day Accts";#N/A,#N/A,FALSE,"Tickmarks"}</definedName>
    <definedName name="Z\">#N/A</definedName>
    <definedName name="ZBN" localSheetId="8" hidden="1">{#N/A,#N/A,FALSE,"단축1";#N/A,#N/A,FALSE,"단축2";#N/A,#N/A,FALSE,"단축3";#N/A,#N/A,FALSE,"장축";#N/A,#N/A,FALSE,"4WD"}</definedName>
    <definedName name="ZBN" localSheetId="10" hidden="1">{#N/A,#N/A,FALSE,"단축1";#N/A,#N/A,FALSE,"단축2";#N/A,#N/A,FALSE,"단축3";#N/A,#N/A,FALSE,"장축";#N/A,#N/A,FALSE,"4WD"}</definedName>
    <definedName name="ZBN" localSheetId="11" hidden="1">{#N/A,#N/A,FALSE,"단축1";#N/A,#N/A,FALSE,"단축2";#N/A,#N/A,FALSE,"단축3";#N/A,#N/A,FALSE,"장축";#N/A,#N/A,FALSE,"4WD"}</definedName>
    <definedName name="ZBN" localSheetId="3" hidden="1">{#N/A,#N/A,FALSE,"단축1";#N/A,#N/A,FALSE,"단축2";#N/A,#N/A,FALSE,"단축3";#N/A,#N/A,FALSE,"장축";#N/A,#N/A,FALSE,"4WD"}</definedName>
    <definedName name="ZBN" localSheetId="5" hidden="1">{#N/A,#N/A,FALSE,"단축1";#N/A,#N/A,FALSE,"단축2";#N/A,#N/A,FALSE,"단축3";#N/A,#N/A,FALSE,"장축";#N/A,#N/A,FALSE,"4WD"}</definedName>
    <definedName name="ZBN" localSheetId="4" hidden="1">{#N/A,#N/A,FALSE,"단축1";#N/A,#N/A,FALSE,"단축2";#N/A,#N/A,FALSE,"단축3";#N/A,#N/A,FALSE,"장축";#N/A,#N/A,FALSE,"4WD"}</definedName>
    <definedName name="ZBN" localSheetId="0" hidden="1">{#N/A,#N/A,FALSE,"단축1";#N/A,#N/A,FALSE,"단축2";#N/A,#N/A,FALSE,"단축3";#N/A,#N/A,FALSE,"장축";#N/A,#N/A,FALSE,"4WD"}</definedName>
    <definedName name="ZBN" localSheetId="16" hidden="1">{#N/A,#N/A,FALSE,"단축1";#N/A,#N/A,FALSE,"단축2";#N/A,#N/A,FALSE,"단축3";#N/A,#N/A,FALSE,"장축";#N/A,#N/A,FALSE,"4WD"}</definedName>
    <definedName name="ZBN" localSheetId="6" hidden="1">{#N/A,#N/A,FALSE,"단축1";#N/A,#N/A,FALSE,"단축2";#N/A,#N/A,FALSE,"단축3";#N/A,#N/A,FALSE,"장축";#N/A,#N/A,FALSE,"4WD"}</definedName>
    <definedName name="ZBN" localSheetId="7" hidden="1">{#N/A,#N/A,FALSE,"단축1";#N/A,#N/A,FALSE,"단축2";#N/A,#N/A,FALSE,"단축3";#N/A,#N/A,FALSE,"장축";#N/A,#N/A,FALSE,"4WD"}</definedName>
    <definedName name="ZBN" hidden="1">{#N/A,#N/A,FALSE,"단축1";#N/A,#N/A,FALSE,"단축2";#N/A,#N/A,FALSE,"단축3";#N/A,#N/A,FALSE,"장축";#N/A,#N/A,FALSE,"4WD"}</definedName>
    <definedName name="ZDHGKSDLG" localSheetId="8" hidden="1">{#N/A,#N/A,FALSE,"인원";#N/A,#N/A,FALSE,"비용2";#N/A,#N/A,FALSE,"비용1";#N/A,#N/A,FALSE,"비용";#N/A,#N/A,FALSE,"보증2";#N/A,#N/A,FALSE,"보증1";#N/A,#N/A,FALSE,"보증";#N/A,#N/A,FALSE,"손익1";#N/A,#N/A,FALSE,"손익";#N/A,#N/A,FALSE,"부서별매출";#N/A,#N/A,FALSE,"매출"}</definedName>
    <definedName name="ZDHGKSDLG" localSheetId="10" hidden="1">{#N/A,#N/A,FALSE,"인원";#N/A,#N/A,FALSE,"비용2";#N/A,#N/A,FALSE,"비용1";#N/A,#N/A,FALSE,"비용";#N/A,#N/A,FALSE,"보증2";#N/A,#N/A,FALSE,"보증1";#N/A,#N/A,FALSE,"보증";#N/A,#N/A,FALSE,"손익1";#N/A,#N/A,FALSE,"손익";#N/A,#N/A,FALSE,"부서별매출";#N/A,#N/A,FALSE,"매출"}</definedName>
    <definedName name="ZDHGKSDLG" localSheetId="11" hidden="1">{#N/A,#N/A,FALSE,"인원";#N/A,#N/A,FALSE,"비용2";#N/A,#N/A,FALSE,"비용1";#N/A,#N/A,FALSE,"비용";#N/A,#N/A,FALSE,"보증2";#N/A,#N/A,FALSE,"보증1";#N/A,#N/A,FALSE,"보증";#N/A,#N/A,FALSE,"손익1";#N/A,#N/A,FALSE,"손익";#N/A,#N/A,FALSE,"부서별매출";#N/A,#N/A,FALSE,"매출"}</definedName>
    <definedName name="ZDHGKSDLG" localSheetId="3" hidden="1">{#N/A,#N/A,FALSE,"인원";#N/A,#N/A,FALSE,"비용2";#N/A,#N/A,FALSE,"비용1";#N/A,#N/A,FALSE,"비용";#N/A,#N/A,FALSE,"보증2";#N/A,#N/A,FALSE,"보증1";#N/A,#N/A,FALSE,"보증";#N/A,#N/A,FALSE,"손익1";#N/A,#N/A,FALSE,"손익";#N/A,#N/A,FALSE,"부서별매출";#N/A,#N/A,FALSE,"매출"}</definedName>
    <definedName name="ZDHGKSDLG" localSheetId="5" hidden="1">{#N/A,#N/A,FALSE,"인원";#N/A,#N/A,FALSE,"비용2";#N/A,#N/A,FALSE,"비용1";#N/A,#N/A,FALSE,"비용";#N/A,#N/A,FALSE,"보증2";#N/A,#N/A,FALSE,"보증1";#N/A,#N/A,FALSE,"보증";#N/A,#N/A,FALSE,"손익1";#N/A,#N/A,FALSE,"손익";#N/A,#N/A,FALSE,"부서별매출";#N/A,#N/A,FALSE,"매출"}</definedName>
    <definedName name="ZDHGKSDLG" localSheetId="4" hidden="1">{#N/A,#N/A,FALSE,"인원";#N/A,#N/A,FALSE,"비용2";#N/A,#N/A,FALSE,"비용1";#N/A,#N/A,FALSE,"비용";#N/A,#N/A,FALSE,"보증2";#N/A,#N/A,FALSE,"보증1";#N/A,#N/A,FALSE,"보증";#N/A,#N/A,FALSE,"손익1";#N/A,#N/A,FALSE,"손익";#N/A,#N/A,FALSE,"부서별매출";#N/A,#N/A,FALSE,"매출"}</definedName>
    <definedName name="ZDHGKSDLG" localSheetId="0" hidden="1">{#N/A,#N/A,FALSE,"인원";#N/A,#N/A,FALSE,"비용2";#N/A,#N/A,FALSE,"비용1";#N/A,#N/A,FALSE,"비용";#N/A,#N/A,FALSE,"보증2";#N/A,#N/A,FALSE,"보증1";#N/A,#N/A,FALSE,"보증";#N/A,#N/A,FALSE,"손익1";#N/A,#N/A,FALSE,"손익";#N/A,#N/A,FALSE,"부서별매출";#N/A,#N/A,FALSE,"매출"}</definedName>
    <definedName name="ZDHGKSDLG" localSheetId="16" hidden="1">{#N/A,#N/A,FALSE,"인원";#N/A,#N/A,FALSE,"비용2";#N/A,#N/A,FALSE,"비용1";#N/A,#N/A,FALSE,"비용";#N/A,#N/A,FALSE,"보증2";#N/A,#N/A,FALSE,"보증1";#N/A,#N/A,FALSE,"보증";#N/A,#N/A,FALSE,"손익1";#N/A,#N/A,FALSE,"손익";#N/A,#N/A,FALSE,"부서별매출";#N/A,#N/A,FALSE,"매출"}</definedName>
    <definedName name="ZDHGKSDLG" localSheetId="6" hidden="1">{#N/A,#N/A,FALSE,"인원";#N/A,#N/A,FALSE,"비용2";#N/A,#N/A,FALSE,"비용1";#N/A,#N/A,FALSE,"비용";#N/A,#N/A,FALSE,"보증2";#N/A,#N/A,FALSE,"보증1";#N/A,#N/A,FALSE,"보증";#N/A,#N/A,FALSE,"손익1";#N/A,#N/A,FALSE,"손익";#N/A,#N/A,FALSE,"부서별매출";#N/A,#N/A,FALSE,"매출"}</definedName>
    <definedName name="ZDHGKSDLG" localSheetId="7" hidden="1">{#N/A,#N/A,FALSE,"인원";#N/A,#N/A,FALSE,"비용2";#N/A,#N/A,FALSE,"비용1";#N/A,#N/A,FALSE,"비용";#N/A,#N/A,FALSE,"보증2";#N/A,#N/A,FALSE,"보증1";#N/A,#N/A,FALSE,"보증";#N/A,#N/A,FALSE,"손익1";#N/A,#N/A,FALSE,"손익";#N/A,#N/A,FALSE,"부서별매출";#N/A,#N/A,FALSE,"매출"}</definedName>
    <definedName name="ZDHGKSDLG" hidden="1">{#N/A,#N/A,FALSE,"인원";#N/A,#N/A,FALSE,"비용2";#N/A,#N/A,FALSE,"비용1";#N/A,#N/A,FALSE,"비용";#N/A,#N/A,FALSE,"보증2";#N/A,#N/A,FALSE,"보증1";#N/A,#N/A,FALSE,"보증";#N/A,#N/A,FALSE,"손익1";#N/A,#N/A,FALSE,"손익";#N/A,#N/A,FALSE,"부서별매출";#N/A,#N/A,FALSE,"매출"}</definedName>
    <definedName name="zxc" localSheetId="3">{0;0;0;0;1;#N/A;0;0;0.3;0.3;2;FALSE;FALSE;FALSE;FALSE;FALSE;#N/A;1;#N/A;1;1;"";""}</definedName>
    <definedName name="zxc" localSheetId="5">{0;0;0;0;1;#N/A;0;0;0.3;0.3;2;FALSE;FALSE;FALSE;FALSE;FALSE;#N/A;1;#N/A;1;1;"";""}</definedName>
    <definedName name="zxc" localSheetId="4">{0;0;0;0;1;#N/A;0;0;0.3;0.3;2;FALSE;FALSE;FALSE;FALSE;FALSE;#N/A;1;#N/A;1;1;"";""}</definedName>
    <definedName name="zxc" localSheetId="0">{0;0;0;0;1;#N/A;0;0;0.3;0.3;2;FALSE;FALSE;FALSE;FALSE;FALSE;#N/A;1;#N/A;1;1;"";""}</definedName>
    <definedName name="zxc" localSheetId="16">{0;0;0;0;1;#N/A;0;0;0.3;0.3;2;FALSE;FALSE;FALSE;FALSE;FALSE;#N/A;1;#N/A;1;1;"";""}</definedName>
    <definedName name="zxc" localSheetId="6">{0;0;0;0;1;#N/A;0;0;0.3;0.3;2;FALSE;FALSE;FALSE;FALSE;FALSE;#N/A;1;#N/A;1;1;"";""}</definedName>
    <definedName name="ZXC" localSheetId="7" hidden="1">#REF!</definedName>
    <definedName name="zxc">{0;0;0;0;1;#N/A;0;0;0.3;0.3;2;FALSE;FALSE;FALSE;FALSE;FALSE;#N/A;1;#N/A;1;1;"";""}</definedName>
    <definedName name="ZXCZXC" localSheetId="3" hidden="1">#REF!</definedName>
    <definedName name="ZXCZXC" localSheetId="5" hidden="1">#REF!</definedName>
    <definedName name="ZXCZXC" localSheetId="0" hidden="1">#REF!</definedName>
    <definedName name="ZXCZXC" localSheetId="16" hidden="1">#REF!</definedName>
    <definedName name="ZXCZXC" localSheetId="7" hidden="1">#REF!</definedName>
    <definedName name="ZXCZXC" hidden="1">#REF!</definedName>
    <definedName name="zz" hidden="1">#REF!</definedName>
    <definedName name="zzz" localSheetId="3" hidden="1">#REF!</definedName>
    <definedName name="zzz" localSheetId="5" hidden="1">#REF!</definedName>
    <definedName name="zzz" localSheetId="0" hidden="1">#REF!</definedName>
    <definedName name="zzz" localSheetId="16" hidden="1">#REF!</definedName>
    <definedName name="zzz" localSheetId="6" hidden="1">#REF!</definedName>
    <definedName name="zzz" localSheetId="7" hidden="1">#REF!</definedName>
    <definedName name="zzz" hidden="1">#REF!</definedName>
    <definedName name="Ε_샥dⅨ" localSheetId="6">#REF!</definedName>
    <definedName name="Ε_샥dⅨ" localSheetId="7">#REF!</definedName>
    <definedName name="Ε_샥dⅨ">#REF!</definedName>
    <definedName name="ㄱ" hidden="1">{#N/A,#N/A,TRUE,"사업자등록증 (2)"}</definedName>
    <definedName name="ㄱ1" localSheetId="6">#REF!</definedName>
    <definedName name="ㄱ1">#REF!</definedName>
    <definedName name="ㄱ70" localSheetId="6">#REF!</definedName>
    <definedName name="ㄱ70">#REF!</definedName>
    <definedName name="ㄱㄱ" localSheetId="8" hidden="1">{#N/A,#N/A,FALSE,"UNIT";#N/A,#N/A,FALSE,"UNIT";#N/A,#N/A,FALSE,"계정"}</definedName>
    <definedName name="ㄱㄱ" localSheetId="10" hidden="1">{#N/A,#N/A,FALSE,"UNIT";#N/A,#N/A,FALSE,"UNIT";#N/A,#N/A,FALSE,"계정"}</definedName>
    <definedName name="ㄱㄱ" localSheetId="11" hidden="1">{#N/A,#N/A,FALSE,"UNIT";#N/A,#N/A,FALSE,"UNIT";#N/A,#N/A,FALSE,"계정"}</definedName>
    <definedName name="ㄱㄱ" localSheetId="3" hidden="1">{#N/A,#N/A,FALSE,"UNIT";#N/A,#N/A,FALSE,"UNIT";#N/A,#N/A,FALSE,"계정"}</definedName>
    <definedName name="ㄱㄱ" localSheetId="5" hidden="1">{#N/A,#N/A,FALSE,"UNIT";#N/A,#N/A,FALSE,"UNIT";#N/A,#N/A,FALSE,"계정"}</definedName>
    <definedName name="ㄱㄱ" localSheetId="4" hidden="1">{#N/A,#N/A,FALSE,"UNIT";#N/A,#N/A,FALSE,"UNIT";#N/A,#N/A,FALSE,"계정"}</definedName>
    <definedName name="ㄱㄱ" localSheetId="0" hidden="1">{#N/A,#N/A,FALSE,"UNIT";#N/A,#N/A,FALSE,"UNIT";#N/A,#N/A,FALSE,"계정"}</definedName>
    <definedName name="ㄱㄱ" localSheetId="16" hidden="1">{#N/A,#N/A,FALSE,"UNIT";#N/A,#N/A,FALSE,"UNIT";#N/A,#N/A,FALSE,"계정"}</definedName>
    <definedName name="ㄱㄱ" localSheetId="6" hidden="1">{#N/A,#N/A,FALSE,"UNIT";#N/A,#N/A,FALSE,"UNIT";#N/A,#N/A,FALSE,"계정"}</definedName>
    <definedName name="ㄱㄱ" localSheetId="7" hidden="1">{#N/A,#N/A,FALSE,"UNIT";#N/A,#N/A,FALSE,"UNIT";#N/A,#N/A,FALSE,"계정"}</definedName>
    <definedName name="ㄱㄱ" hidden="1">{#N/A,#N/A,FALSE,"UNIT";#N/A,#N/A,FALSE,"UNIT";#N/A,#N/A,FALSE,"계정"}</definedName>
    <definedName name="ㄱㄱㄱ" localSheetId="8" hidden="1">{#N/A,#N/A,FALSE,"UNIT";#N/A,#N/A,FALSE,"UNIT";#N/A,#N/A,FALSE,"계정"}</definedName>
    <definedName name="ㄱㄱㄱ" localSheetId="10" hidden="1">{#N/A,#N/A,FALSE,"UNIT";#N/A,#N/A,FALSE,"UNIT";#N/A,#N/A,FALSE,"계정"}</definedName>
    <definedName name="ㄱㄱㄱ" localSheetId="11" hidden="1">{#N/A,#N/A,FALSE,"UNIT";#N/A,#N/A,FALSE,"UNIT";#N/A,#N/A,FALSE,"계정"}</definedName>
    <definedName name="ㄱㄱㄱ" localSheetId="3" hidden="1">{#N/A,#N/A,FALSE,"UNIT";#N/A,#N/A,FALSE,"UNIT";#N/A,#N/A,FALSE,"계정"}</definedName>
    <definedName name="ㄱㄱㄱ" localSheetId="5" hidden="1">{#N/A,#N/A,FALSE,"UNIT";#N/A,#N/A,FALSE,"UNIT";#N/A,#N/A,FALSE,"계정"}</definedName>
    <definedName name="ㄱㄱㄱ" localSheetId="4" hidden="1">{#N/A,#N/A,FALSE,"UNIT";#N/A,#N/A,FALSE,"UNIT";#N/A,#N/A,FALSE,"계정"}</definedName>
    <definedName name="ㄱㄱㄱ" localSheetId="0" hidden="1">{#N/A,#N/A,FALSE,"UNIT";#N/A,#N/A,FALSE,"UNIT";#N/A,#N/A,FALSE,"계정"}</definedName>
    <definedName name="ㄱㄱㄱ" localSheetId="16" hidden="1">{#N/A,#N/A,FALSE,"UNIT";#N/A,#N/A,FALSE,"UNIT";#N/A,#N/A,FALSE,"계정"}</definedName>
    <definedName name="ㄱㄱㄱ" localSheetId="6" hidden="1">{#N/A,#N/A,FALSE,"UNIT";#N/A,#N/A,FALSE,"UNIT";#N/A,#N/A,FALSE,"계정"}</definedName>
    <definedName name="ㄱㄱㄱ" localSheetId="7" hidden="1">{#N/A,#N/A,FALSE,"UNIT";#N/A,#N/A,FALSE,"UNIT";#N/A,#N/A,FALSE,"계정"}</definedName>
    <definedName name="ㄱㄱㄱ" hidden="1">{#N/A,#N/A,FALSE,"UNIT";#N/A,#N/A,FALSE,"UNIT";#N/A,#N/A,FALSE,"계정"}</definedName>
    <definedName name="ㄱㄱㄱㄱㄱ" localSheetId="8" hidden="1">{#N/A,#N/A,FALSE,"UNIT";#N/A,#N/A,FALSE,"UNIT";#N/A,#N/A,FALSE,"계정"}</definedName>
    <definedName name="ㄱㄱㄱㄱㄱ" localSheetId="10" hidden="1">{#N/A,#N/A,FALSE,"UNIT";#N/A,#N/A,FALSE,"UNIT";#N/A,#N/A,FALSE,"계정"}</definedName>
    <definedName name="ㄱㄱㄱㄱㄱ" localSheetId="11" hidden="1">{#N/A,#N/A,FALSE,"UNIT";#N/A,#N/A,FALSE,"UNIT";#N/A,#N/A,FALSE,"계정"}</definedName>
    <definedName name="ㄱㄱㄱㄱㄱ" localSheetId="3" hidden="1">{#N/A,#N/A,FALSE,"UNIT";#N/A,#N/A,FALSE,"UNIT";#N/A,#N/A,FALSE,"계정"}</definedName>
    <definedName name="ㄱㄱㄱㄱㄱ" localSheetId="5" hidden="1">{#N/A,#N/A,FALSE,"UNIT";#N/A,#N/A,FALSE,"UNIT";#N/A,#N/A,FALSE,"계정"}</definedName>
    <definedName name="ㄱㄱㄱㄱㄱ" localSheetId="4" hidden="1">{#N/A,#N/A,FALSE,"UNIT";#N/A,#N/A,FALSE,"UNIT";#N/A,#N/A,FALSE,"계정"}</definedName>
    <definedName name="ㄱㄱㄱㄱㄱ" localSheetId="0" hidden="1">{#N/A,#N/A,FALSE,"UNIT";#N/A,#N/A,FALSE,"UNIT";#N/A,#N/A,FALSE,"계정"}</definedName>
    <definedName name="ㄱㄱㄱㄱㄱ" localSheetId="16" hidden="1">{#N/A,#N/A,FALSE,"UNIT";#N/A,#N/A,FALSE,"UNIT";#N/A,#N/A,FALSE,"계정"}</definedName>
    <definedName name="ㄱㄱㄱㄱㄱ" localSheetId="6" hidden="1">{#N/A,#N/A,FALSE,"UNIT";#N/A,#N/A,FALSE,"UNIT";#N/A,#N/A,FALSE,"계정"}</definedName>
    <definedName name="ㄱㄱㄱㄱㄱ" localSheetId="7" hidden="1">{#N/A,#N/A,FALSE,"UNIT";#N/A,#N/A,FALSE,"UNIT";#N/A,#N/A,FALSE,"계정"}</definedName>
    <definedName name="ㄱㄱㄱㄱㄱ" hidden="1">{#N/A,#N/A,FALSE,"UNIT";#N/A,#N/A,FALSE,"UNIT";#N/A,#N/A,FALSE,"계정"}</definedName>
    <definedName name="ㄱㅇ" localSheetId="8" hidden="1">{#N/A,#N/A,FALSE,"단축1";#N/A,#N/A,FALSE,"단축2";#N/A,#N/A,FALSE,"단축3";#N/A,#N/A,FALSE,"장축";#N/A,#N/A,FALSE,"4WD"}</definedName>
    <definedName name="ㄱㅇ" localSheetId="10" hidden="1">{#N/A,#N/A,FALSE,"단축1";#N/A,#N/A,FALSE,"단축2";#N/A,#N/A,FALSE,"단축3";#N/A,#N/A,FALSE,"장축";#N/A,#N/A,FALSE,"4WD"}</definedName>
    <definedName name="ㄱㅇ" localSheetId="11" hidden="1">{#N/A,#N/A,FALSE,"단축1";#N/A,#N/A,FALSE,"단축2";#N/A,#N/A,FALSE,"단축3";#N/A,#N/A,FALSE,"장축";#N/A,#N/A,FALSE,"4WD"}</definedName>
    <definedName name="ㄱㅇ" localSheetId="3" hidden="1">{#N/A,#N/A,FALSE,"단축1";#N/A,#N/A,FALSE,"단축2";#N/A,#N/A,FALSE,"단축3";#N/A,#N/A,FALSE,"장축";#N/A,#N/A,FALSE,"4WD"}</definedName>
    <definedName name="ㄱㅇ" localSheetId="5" hidden="1">{#N/A,#N/A,FALSE,"단축1";#N/A,#N/A,FALSE,"단축2";#N/A,#N/A,FALSE,"단축3";#N/A,#N/A,FALSE,"장축";#N/A,#N/A,FALSE,"4WD"}</definedName>
    <definedName name="ㄱㅇ" localSheetId="4" hidden="1">{#N/A,#N/A,FALSE,"단축1";#N/A,#N/A,FALSE,"단축2";#N/A,#N/A,FALSE,"단축3";#N/A,#N/A,FALSE,"장축";#N/A,#N/A,FALSE,"4WD"}</definedName>
    <definedName name="ㄱㅇ" localSheetId="0" hidden="1">{#N/A,#N/A,FALSE,"단축1";#N/A,#N/A,FALSE,"단축2";#N/A,#N/A,FALSE,"단축3";#N/A,#N/A,FALSE,"장축";#N/A,#N/A,FALSE,"4WD"}</definedName>
    <definedName name="ㄱㅇ" localSheetId="16" hidden="1">{#N/A,#N/A,FALSE,"단축1";#N/A,#N/A,FALSE,"단축2";#N/A,#N/A,FALSE,"단축3";#N/A,#N/A,FALSE,"장축";#N/A,#N/A,FALSE,"4WD"}</definedName>
    <definedName name="ㄱㅇ" localSheetId="6" hidden="1">{#N/A,#N/A,FALSE,"단축1";#N/A,#N/A,FALSE,"단축2";#N/A,#N/A,FALSE,"단축3";#N/A,#N/A,FALSE,"장축";#N/A,#N/A,FALSE,"4WD"}</definedName>
    <definedName name="ㄱㅇ" localSheetId="7" hidden="1">{#N/A,#N/A,FALSE,"단축1";#N/A,#N/A,FALSE,"단축2";#N/A,#N/A,FALSE,"단축3";#N/A,#N/A,FALSE,"장축";#N/A,#N/A,FALSE,"4WD"}</definedName>
    <definedName name="ㄱㅇ" hidden="1">{#N/A,#N/A,FALSE,"단축1";#N/A,#N/A,FALSE,"단축2";#N/A,#N/A,FALSE,"단축3";#N/A,#N/A,FALSE,"장축";#N/A,#N/A,FALSE,"4WD"}</definedName>
    <definedName name="가" localSheetId="3">#REF!</definedName>
    <definedName name="가" localSheetId="5">#REF!</definedName>
    <definedName name="가" localSheetId="0">#REF!</definedName>
    <definedName name="가" localSheetId="16">#REF!</definedName>
    <definedName name="가" localSheetId="7">#REF!</definedName>
    <definedName name="가">#REF!</definedName>
    <definedName name="가1" localSheetId="8" hidden="1">{#N/A,#N/A,TRUE,"Y생산";#N/A,#N/A,TRUE,"Y판매";#N/A,#N/A,TRUE,"Y총물량";#N/A,#N/A,TRUE,"Y능력";#N/A,#N/A,TRUE,"YKD"}</definedName>
    <definedName name="가1" localSheetId="10" hidden="1">{#N/A,#N/A,TRUE,"Y생산";#N/A,#N/A,TRUE,"Y판매";#N/A,#N/A,TRUE,"Y총물량";#N/A,#N/A,TRUE,"Y능력";#N/A,#N/A,TRUE,"YKD"}</definedName>
    <definedName name="가1" localSheetId="11" hidden="1">{#N/A,#N/A,TRUE,"Y생산";#N/A,#N/A,TRUE,"Y판매";#N/A,#N/A,TRUE,"Y총물량";#N/A,#N/A,TRUE,"Y능력";#N/A,#N/A,TRUE,"YKD"}</definedName>
    <definedName name="가1" localSheetId="3" hidden="1">{#N/A,#N/A,TRUE,"Y생산";#N/A,#N/A,TRUE,"Y판매";#N/A,#N/A,TRUE,"Y총물량";#N/A,#N/A,TRUE,"Y능력";#N/A,#N/A,TRUE,"YKD"}</definedName>
    <definedName name="가1" localSheetId="5" hidden="1">{#N/A,#N/A,TRUE,"Y생산";#N/A,#N/A,TRUE,"Y판매";#N/A,#N/A,TRUE,"Y총물량";#N/A,#N/A,TRUE,"Y능력";#N/A,#N/A,TRUE,"YKD"}</definedName>
    <definedName name="가1" localSheetId="4" hidden="1">{#N/A,#N/A,TRUE,"Y생산";#N/A,#N/A,TRUE,"Y판매";#N/A,#N/A,TRUE,"Y총물량";#N/A,#N/A,TRUE,"Y능력";#N/A,#N/A,TRUE,"YKD"}</definedName>
    <definedName name="가1" localSheetId="0" hidden="1">{#N/A,#N/A,TRUE,"Y생산";#N/A,#N/A,TRUE,"Y판매";#N/A,#N/A,TRUE,"Y총물량";#N/A,#N/A,TRUE,"Y능력";#N/A,#N/A,TRUE,"YKD"}</definedName>
    <definedName name="가1" localSheetId="16" hidden="1">{#N/A,#N/A,TRUE,"Y생산";#N/A,#N/A,TRUE,"Y판매";#N/A,#N/A,TRUE,"Y총물량";#N/A,#N/A,TRUE,"Y능력";#N/A,#N/A,TRUE,"YKD"}</definedName>
    <definedName name="가1" localSheetId="6" hidden="1">{#N/A,#N/A,TRUE,"Y생산";#N/A,#N/A,TRUE,"Y판매";#N/A,#N/A,TRUE,"Y총물량";#N/A,#N/A,TRUE,"Y능력";#N/A,#N/A,TRUE,"YKD"}</definedName>
    <definedName name="가1" localSheetId="7" hidden="1">{#N/A,#N/A,TRUE,"Y생산";#N/A,#N/A,TRUE,"Y판매";#N/A,#N/A,TRUE,"Y총물량";#N/A,#N/A,TRUE,"Y능력";#N/A,#N/A,TRUE,"YKD"}</definedName>
    <definedName name="가1" hidden="1">{#N/A,#N/A,TRUE,"Y생산";#N/A,#N/A,TRUE,"Y판매";#N/A,#N/A,TRUE,"Y총물량";#N/A,#N/A,TRUE,"Y능력";#N/A,#N/A,TRUE,"YKD"}</definedName>
    <definedName name="가2" localSheetId="8" hidden="1">{#N/A,#N/A,TRUE,"Y생산";#N/A,#N/A,TRUE,"Y판매";#N/A,#N/A,TRUE,"Y총물량";#N/A,#N/A,TRUE,"Y능력";#N/A,#N/A,TRUE,"YKD"}</definedName>
    <definedName name="가2" localSheetId="10" hidden="1">{#N/A,#N/A,TRUE,"Y생산";#N/A,#N/A,TRUE,"Y판매";#N/A,#N/A,TRUE,"Y총물량";#N/A,#N/A,TRUE,"Y능력";#N/A,#N/A,TRUE,"YKD"}</definedName>
    <definedName name="가2" localSheetId="11" hidden="1">{#N/A,#N/A,TRUE,"Y생산";#N/A,#N/A,TRUE,"Y판매";#N/A,#N/A,TRUE,"Y총물량";#N/A,#N/A,TRUE,"Y능력";#N/A,#N/A,TRUE,"YKD"}</definedName>
    <definedName name="가2" localSheetId="3" hidden="1">{#N/A,#N/A,TRUE,"Y생산";#N/A,#N/A,TRUE,"Y판매";#N/A,#N/A,TRUE,"Y총물량";#N/A,#N/A,TRUE,"Y능력";#N/A,#N/A,TRUE,"YKD"}</definedName>
    <definedName name="가2" localSheetId="5" hidden="1">{#N/A,#N/A,TRUE,"Y생산";#N/A,#N/A,TRUE,"Y판매";#N/A,#N/A,TRUE,"Y총물량";#N/A,#N/A,TRUE,"Y능력";#N/A,#N/A,TRUE,"YKD"}</definedName>
    <definedName name="가2" localSheetId="4" hidden="1">{#N/A,#N/A,TRUE,"Y생산";#N/A,#N/A,TRUE,"Y판매";#N/A,#N/A,TRUE,"Y총물량";#N/A,#N/A,TRUE,"Y능력";#N/A,#N/A,TRUE,"YKD"}</definedName>
    <definedName name="가2" localSheetId="0" hidden="1">{#N/A,#N/A,TRUE,"Y생산";#N/A,#N/A,TRUE,"Y판매";#N/A,#N/A,TRUE,"Y총물량";#N/A,#N/A,TRUE,"Y능력";#N/A,#N/A,TRUE,"YKD"}</definedName>
    <definedName name="가2" localSheetId="16" hidden="1">{#N/A,#N/A,TRUE,"Y생산";#N/A,#N/A,TRUE,"Y판매";#N/A,#N/A,TRUE,"Y총물량";#N/A,#N/A,TRUE,"Y능력";#N/A,#N/A,TRUE,"YKD"}</definedName>
    <definedName name="가2" localSheetId="6" hidden="1">{#N/A,#N/A,TRUE,"Y생산";#N/A,#N/A,TRUE,"Y판매";#N/A,#N/A,TRUE,"Y총물량";#N/A,#N/A,TRUE,"Y능력";#N/A,#N/A,TRUE,"YKD"}</definedName>
    <definedName name="가2" localSheetId="7" hidden="1">{#N/A,#N/A,TRUE,"Y생산";#N/A,#N/A,TRUE,"Y판매";#N/A,#N/A,TRUE,"Y총물량";#N/A,#N/A,TRUE,"Y능력";#N/A,#N/A,TRUE,"YKD"}</definedName>
    <definedName name="가2" hidden="1">{#N/A,#N/A,TRUE,"Y생산";#N/A,#N/A,TRUE,"Y판매";#N/A,#N/A,TRUE,"Y총물량";#N/A,#N/A,TRUE,"Y능력";#N/A,#N/A,TRUE,"YKD"}</definedName>
    <definedName name="가9504" localSheetId="3">#REF!</definedName>
    <definedName name="가9504" localSheetId="5">#REF!</definedName>
    <definedName name="가9504" localSheetId="0">#REF!</definedName>
    <definedName name="가9504" localSheetId="16">#REF!</definedName>
    <definedName name="가9504" localSheetId="7">#REF!</definedName>
    <definedName name="가9504">#REF!</definedName>
    <definedName name="가격" localSheetId="3">#REF!</definedName>
    <definedName name="가격" localSheetId="5">#REF!</definedName>
    <definedName name="가격" localSheetId="0">#REF!</definedName>
    <definedName name="가격" localSheetId="16">#REF!</definedName>
    <definedName name="가격" localSheetId="6">#REF!</definedName>
    <definedName name="가격" localSheetId="7">#REF!</definedName>
    <definedName name="가격">#REF!</definedName>
    <definedName name="가계대변" localSheetId="3">#REF!</definedName>
    <definedName name="가계대변" localSheetId="5">#REF!</definedName>
    <definedName name="가계대변" localSheetId="0">#REF!</definedName>
    <definedName name="가계대변" localSheetId="16">#REF!</definedName>
    <definedName name="가계대변" localSheetId="6">#REF!</definedName>
    <definedName name="가계대변" localSheetId="7">#REF!</definedName>
    <definedName name="가계대변">#REF!</definedName>
    <definedName name="가계대연체" localSheetId="6">#REF!</definedName>
    <definedName name="가계대연체" localSheetId="7">#REF!</definedName>
    <definedName name="가계대연체">#REF!</definedName>
    <definedName name="가계여신" localSheetId="6">#REF!</definedName>
    <definedName name="가계여신">#REF!</definedName>
    <definedName name="가계차변" localSheetId="6">#REF!</definedName>
    <definedName name="가계차변" localSheetId="7">#REF!</definedName>
    <definedName name="가계차변">#REF!</definedName>
    <definedName name="가구" localSheetId="6">#REF!</definedName>
    <definedName name="가구" localSheetId="7">#REF!</definedName>
    <definedName name="가구">#REF!</definedName>
    <definedName name="가구1" localSheetId="6">#REF!</definedName>
    <definedName name="가구1" localSheetId="7">#REF!</definedName>
    <definedName name="가구1">#REF!</definedName>
    <definedName name="가나" localSheetId="6">#REF!</definedName>
    <definedName name="가나">#REF!</definedName>
    <definedName name="가나다" localSheetId="8" hidden="1">{#N/A,#N/A,FALSE,"단축1";#N/A,#N/A,FALSE,"단축2";#N/A,#N/A,FALSE,"단축3";#N/A,#N/A,FALSE,"장축";#N/A,#N/A,FALSE,"4WD"}</definedName>
    <definedName name="가나다" localSheetId="10" hidden="1">{#N/A,#N/A,FALSE,"단축1";#N/A,#N/A,FALSE,"단축2";#N/A,#N/A,FALSE,"단축3";#N/A,#N/A,FALSE,"장축";#N/A,#N/A,FALSE,"4WD"}</definedName>
    <definedName name="가나다" localSheetId="11" hidden="1">{#N/A,#N/A,FALSE,"단축1";#N/A,#N/A,FALSE,"단축2";#N/A,#N/A,FALSE,"단축3";#N/A,#N/A,FALSE,"장축";#N/A,#N/A,FALSE,"4WD"}</definedName>
    <definedName name="가나다" localSheetId="3">#REF!</definedName>
    <definedName name="가나다" localSheetId="5">#REF!</definedName>
    <definedName name="가나다" localSheetId="0">#REF!</definedName>
    <definedName name="가나다" localSheetId="16">#REF!</definedName>
    <definedName name="가나다" localSheetId="6">#REF!</definedName>
    <definedName name="가나다" localSheetId="7" hidden="1">{#N/A,#N/A,FALSE,"단축1";#N/A,#N/A,FALSE,"단축2";#N/A,#N/A,FALSE,"단축3";#N/A,#N/A,FALSE,"장축";#N/A,#N/A,FALSE,"4WD"}</definedName>
    <definedName name="가나다">#REF!</definedName>
    <definedName name="가나다라" localSheetId="3" hidden="1">{#N/A,#N/A,FALSE,"단축1";#N/A,#N/A,FALSE,"단축2";#N/A,#N/A,FALSE,"단축3";#N/A,#N/A,FALSE,"장축";#N/A,#N/A,FALSE,"4WD"}</definedName>
    <definedName name="가나다라" localSheetId="4" hidden="1">{#N/A,#N/A,FALSE,"단축1";#N/A,#N/A,FALSE,"단축2";#N/A,#N/A,FALSE,"단축3";#N/A,#N/A,FALSE,"장축";#N/A,#N/A,FALSE,"4WD"}</definedName>
    <definedName name="가나다라" localSheetId="16" hidden="1">{#N/A,#N/A,FALSE,"단축1";#N/A,#N/A,FALSE,"단축2";#N/A,#N/A,FALSE,"단축3";#N/A,#N/A,FALSE,"장축";#N/A,#N/A,FALSE,"4WD"}</definedName>
    <definedName name="가나다라" localSheetId="6" hidden="1">{#N/A,#N/A,FALSE,"단축1";#N/A,#N/A,FALSE,"단축2";#N/A,#N/A,FALSE,"단축3";#N/A,#N/A,FALSE,"장축";#N/A,#N/A,FALSE,"4WD"}</definedName>
    <definedName name="가나다라" hidden="1">{#N/A,#N/A,FALSE,"단축1";#N/A,#N/A,FALSE,"단축2";#N/A,#N/A,FALSE,"단축3";#N/A,#N/A,FALSE,"장축";#N/A,#N/A,FALSE,"4WD"}</definedName>
    <definedName name="가동" localSheetId="8" hidden="1">{#N/A,#N/A,TRUE,"Y생산";#N/A,#N/A,TRUE,"Y판매";#N/A,#N/A,TRUE,"Y총물량";#N/A,#N/A,TRUE,"Y능력";#N/A,#N/A,TRUE,"YKD"}</definedName>
    <definedName name="가동" localSheetId="10" hidden="1">{#N/A,#N/A,TRUE,"Y생산";#N/A,#N/A,TRUE,"Y판매";#N/A,#N/A,TRUE,"Y총물량";#N/A,#N/A,TRUE,"Y능력";#N/A,#N/A,TRUE,"YKD"}</definedName>
    <definedName name="가동" localSheetId="11" hidden="1">{#N/A,#N/A,TRUE,"Y생산";#N/A,#N/A,TRUE,"Y판매";#N/A,#N/A,TRUE,"Y총물량";#N/A,#N/A,TRUE,"Y능력";#N/A,#N/A,TRUE,"YKD"}</definedName>
    <definedName name="가동" localSheetId="3" hidden="1">{#N/A,#N/A,TRUE,"Y생산";#N/A,#N/A,TRUE,"Y판매";#N/A,#N/A,TRUE,"Y총물량";#N/A,#N/A,TRUE,"Y능력";#N/A,#N/A,TRUE,"YKD"}</definedName>
    <definedName name="가동" localSheetId="5" hidden="1">{#N/A,#N/A,TRUE,"Y생산";#N/A,#N/A,TRUE,"Y판매";#N/A,#N/A,TRUE,"Y총물량";#N/A,#N/A,TRUE,"Y능력";#N/A,#N/A,TRUE,"YKD"}</definedName>
    <definedName name="가동" localSheetId="4" hidden="1">{#N/A,#N/A,TRUE,"Y생산";#N/A,#N/A,TRUE,"Y판매";#N/A,#N/A,TRUE,"Y총물량";#N/A,#N/A,TRUE,"Y능력";#N/A,#N/A,TRUE,"YKD"}</definedName>
    <definedName name="가동" localSheetId="0" hidden="1">{#N/A,#N/A,TRUE,"Y생산";#N/A,#N/A,TRUE,"Y판매";#N/A,#N/A,TRUE,"Y총물량";#N/A,#N/A,TRUE,"Y능력";#N/A,#N/A,TRUE,"YKD"}</definedName>
    <definedName name="가동" localSheetId="16" hidden="1">{#N/A,#N/A,TRUE,"Y생산";#N/A,#N/A,TRUE,"Y판매";#N/A,#N/A,TRUE,"Y총물량";#N/A,#N/A,TRUE,"Y능력";#N/A,#N/A,TRUE,"YKD"}</definedName>
    <definedName name="가동" localSheetId="6" hidden="1">{#N/A,#N/A,TRUE,"Y생산";#N/A,#N/A,TRUE,"Y판매";#N/A,#N/A,TRUE,"Y총물량";#N/A,#N/A,TRUE,"Y능력";#N/A,#N/A,TRUE,"YKD"}</definedName>
    <definedName name="가동" localSheetId="7" hidden="1">{#N/A,#N/A,TRUE,"Y생산";#N/A,#N/A,TRUE,"Y판매";#N/A,#N/A,TRUE,"Y총물량";#N/A,#N/A,TRUE,"Y능력";#N/A,#N/A,TRUE,"YKD"}</definedName>
    <definedName name="가동" hidden="1">{#N/A,#N/A,TRUE,"Y생산";#N/A,#N/A,TRUE,"Y판매";#N/A,#N/A,TRUE,"Y총물량";#N/A,#N/A,TRUE,"Y능력";#N/A,#N/A,TRUE,"YKD"}</definedName>
    <definedName name="가동2" localSheetId="8" hidden="1">{#N/A,#N/A,TRUE,"Y생산";#N/A,#N/A,TRUE,"Y판매";#N/A,#N/A,TRUE,"Y총물량";#N/A,#N/A,TRUE,"Y능력";#N/A,#N/A,TRUE,"YKD"}</definedName>
    <definedName name="가동2" localSheetId="10" hidden="1">{#N/A,#N/A,TRUE,"Y생산";#N/A,#N/A,TRUE,"Y판매";#N/A,#N/A,TRUE,"Y총물량";#N/A,#N/A,TRUE,"Y능력";#N/A,#N/A,TRUE,"YKD"}</definedName>
    <definedName name="가동2" localSheetId="11" hidden="1">{#N/A,#N/A,TRUE,"Y생산";#N/A,#N/A,TRUE,"Y판매";#N/A,#N/A,TRUE,"Y총물량";#N/A,#N/A,TRUE,"Y능력";#N/A,#N/A,TRUE,"YKD"}</definedName>
    <definedName name="가동2" localSheetId="3" hidden="1">{#N/A,#N/A,TRUE,"Y생산";#N/A,#N/A,TRUE,"Y판매";#N/A,#N/A,TRUE,"Y총물량";#N/A,#N/A,TRUE,"Y능력";#N/A,#N/A,TRUE,"YKD"}</definedName>
    <definedName name="가동2" localSheetId="5" hidden="1">{#N/A,#N/A,TRUE,"Y생산";#N/A,#N/A,TRUE,"Y판매";#N/A,#N/A,TRUE,"Y총물량";#N/A,#N/A,TRUE,"Y능력";#N/A,#N/A,TRUE,"YKD"}</definedName>
    <definedName name="가동2" localSheetId="4" hidden="1">{#N/A,#N/A,TRUE,"Y생산";#N/A,#N/A,TRUE,"Y판매";#N/A,#N/A,TRUE,"Y총물량";#N/A,#N/A,TRUE,"Y능력";#N/A,#N/A,TRUE,"YKD"}</definedName>
    <definedName name="가동2" localSheetId="0" hidden="1">{#N/A,#N/A,TRUE,"Y생산";#N/A,#N/A,TRUE,"Y판매";#N/A,#N/A,TRUE,"Y총물량";#N/A,#N/A,TRUE,"Y능력";#N/A,#N/A,TRUE,"YKD"}</definedName>
    <definedName name="가동2" localSheetId="16" hidden="1">{#N/A,#N/A,TRUE,"Y생산";#N/A,#N/A,TRUE,"Y판매";#N/A,#N/A,TRUE,"Y총물량";#N/A,#N/A,TRUE,"Y능력";#N/A,#N/A,TRUE,"YKD"}</definedName>
    <definedName name="가동2" localSheetId="6" hidden="1">{#N/A,#N/A,TRUE,"Y생산";#N/A,#N/A,TRUE,"Y판매";#N/A,#N/A,TRUE,"Y총물량";#N/A,#N/A,TRUE,"Y능력";#N/A,#N/A,TRUE,"YKD"}</definedName>
    <definedName name="가동2" localSheetId="7" hidden="1">{#N/A,#N/A,TRUE,"Y생산";#N/A,#N/A,TRUE,"Y판매";#N/A,#N/A,TRUE,"Y총물량";#N/A,#N/A,TRUE,"Y능력";#N/A,#N/A,TRUE,"YKD"}</definedName>
    <definedName name="가동2" hidden="1">{#N/A,#N/A,TRUE,"Y생산";#N/A,#N/A,TRUE,"Y판매";#N/A,#N/A,TRUE,"Y총물량";#N/A,#N/A,TRUE,"Y능력";#N/A,#N/A,TRUE,"YKD"}</definedName>
    <definedName name="가동비" localSheetId="3" hidden="1">#REF!</definedName>
    <definedName name="가동비" localSheetId="5" hidden="1">#REF!</definedName>
    <definedName name="가동비" localSheetId="0" hidden="1">#REF!</definedName>
    <definedName name="가동비" localSheetId="16" hidden="1">#REF!</definedName>
    <definedName name="가동비" localSheetId="7" hidden="1">#REF!</definedName>
    <definedName name="가동비" hidden="1">#REF!</definedName>
    <definedName name="가동조건" localSheetId="8" hidden="1">{#N/A,#N/A,FALSE,"96 3월물량표";#N/A,#N/A,FALSE,"96 4월물량표";#N/A,#N/A,FALSE,"96 5월물량표"}</definedName>
    <definedName name="가동조건" localSheetId="10" hidden="1">{#N/A,#N/A,FALSE,"96 3월물량표";#N/A,#N/A,FALSE,"96 4월물량표";#N/A,#N/A,FALSE,"96 5월물량표"}</definedName>
    <definedName name="가동조건" localSheetId="11" hidden="1">{#N/A,#N/A,FALSE,"96 3월물량표";#N/A,#N/A,FALSE,"96 4월물량표";#N/A,#N/A,FALSE,"96 5월물량표"}</definedName>
    <definedName name="가동조건" localSheetId="3" hidden="1">{#N/A,#N/A,FALSE,"96 3월물량표";#N/A,#N/A,FALSE,"96 4월물량표";#N/A,#N/A,FALSE,"96 5월물량표"}</definedName>
    <definedName name="가동조건" localSheetId="5" hidden="1">{#N/A,#N/A,FALSE,"96 3월물량표";#N/A,#N/A,FALSE,"96 4월물량표";#N/A,#N/A,FALSE,"96 5월물량표"}</definedName>
    <definedName name="가동조건" localSheetId="4" hidden="1">{#N/A,#N/A,FALSE,"96 3월물량표";#N/A,#N/A,FALSE,"96 4월물량표";#N/A,#N/A,FALSE,"96 5월물량표"}</definedName>
    <definedName name="가동조건" localSheetId="0" hidden="1">{#N/A,#N/A,FALSE,"96 3월물량표";#N/A,#N/A,FALSE,"96 4월물량표";#N/A,#N/A,FALSE,"96 5월물량표"}</definedName>
    <definedName name="가동조건" localSheetId="16" hidden="1">{#N/A,#N/A,FALSE,"96 3월물량표";#N/A,#N/A,FALSE,"96 4월물량표";#N/A,#N/A,FALSE,"96 5월물량표"}</definedName>
    <definedName name="가동조건" localSheetId="6" hidden="1">{#N/A,#N/A,FALSE,"96 3월물량표";#N/A,#N/A,FALSE,"96 4월물량표";#N/A,#N/A,FALSE,"96 5월물량표"}</definedName>
    <definedName name="가동조건" localSheetId="7" hidden="1">{#N/A,#N/A,FALSE,"96 3월물량표";#N/A,#N/A,FALSE,"96 4월물량표";#N/A,#N/A,FALSE,"96 5월물량표"}</definedName>
    <definedName name="가동조건" hidden="1">{#N/A,#N/A,FALSE,"96 3월물량표";#N/A,#N/A,FALSE,"96 4월물량표";#N/A,#N/A,FALSE,"96 5월물량표"}</definedName>
    <definedName name="가라" localSheetId="3">#REF!</definedName>
    <definedName name="가라" localSheetId="0">#REF!</definedName>
    <definedName name="가라" localSheetId="16">#REF!</definedName>
    <definedName name="가라">#REF!</definedName>
    <definedName name="가람" localSheetId="3">#REF!</definedName>
    <definedName name="가람" localSheetId="0">#REF!</definedName>
    <definedName name="가람" localSheetId="16">#REF!</definedName>
    <definedName name="가람" localSheetId="6">#REF!</definedName>
    <definedName name="가람">#REF!</definedName>
    <definedName name="가랑이" localSheetId="3">#REF!</definedName>
    <definedName name="가랑이" localSheetId="0">#REF!</definedName>
    <definedName name="가랑이" localSheetId="16">#REF!</definedName>
    <definedName name="가랑이" localSheetId="6">#REF!</definedName>
    <definedName name="가랑이">#REF!</definedName>
    <definedName name="가맹점" localSheetId="6">#REF!</definedName>
    <definedName name="가맹점" localSheetId="7">#REF!</definedName>
    <definedName name="가맹점">#REF!</definedName>
    <definedName name="가아" localSheetId="6">#REF!</definedName>
    <definedName name="가아" localSheetId="7">#REF!</definedName>
    <definedName name="가아">#REF!</definedName>
    <definedName name="가아나" localSheetId="8" hidden="1">{#N/A,#N/A,TRUE,"Y생산";#N/A,#N/A,TRUE,"Y판매";#N/A,#N/A,TRUE,"Y총물량";#N/A,#N/A,TRUE,"Y능력";#N/A,#N/A,TRUE,"YKD"}</definedName>
    <definedName name="가아나" localSheetId="10" hidden="1">{#N/A,#N/A,TRUE,"Y생산";#N/A,#N/A,TRUE,"Y판매";#N/A,#N/A,TRUE,"Y총물량";#N/A,#N/A,TRUE,"Y능력";#N/A,#N/A,TRUE,"YKD"}</definedName>
    <definedName name="가아나" localSheetId="11" hidden="1">{#N/A,#N/A,TRUE,"Y생산";#N/A,#N/A,TRUE,"Y판매";#N/A,#N/A,TRUE,"Y총물량";#N/A,#N/A,TRUE,"Y능력";#N/A,#N/A,TRUE,"YKD"}</definedName>
    <definedName name="가아나" localSheetId="3" hidden="1">{#N/A,#N/A,TRUE,"Y생산";#N/A,#N/A,TRUE,"Y판매";#N/A,#N/A,TRUE,"Y총물량";#N/A,#N/A,TRUE,"Y능력";#N/A,#N/A,TRUE,"YKD"}</definedName>
    <definedName name="가아나" localSheetId="5" hidden="1">{#N/A,#N/A,TRUE,"Y생산";#N/A,#N/A,TRUE,"Y판매";#N/A,#N/A,TRUE,"Y총물량";#N/A,#N/A,TRUE,"Y능력";#N/A,#N/A,TRUE,"YKD"}</definedName>
    <definedName name="가아나" localSheetId="4" hidden="1">{#N/A,#N/A,TRUE,"Y생산";#N/A,#N/A,TRUE,"Y판매";#N/A,#N/A,TRUE,"Y총물량";#N/A,#N/A,TRUE,"Y능력";#N/A,#N/A,TRUE,"YKD"}</definedName>
    <definedName name="가아나" localSheetId="0" hidden="1">{#N/A,#N/A,TRUE,"Y생산";#N/A,#N/A,TRUE,"Y판매";#N/A,#N/A,TRUE,"Y총물량";#N/A,#N/A,TRUE,"Y능력";#N/A,#N/A,TRUE,"YKD"}</definedName>
    <definedName name="가아나" localSheetId="16" hidden="1">{#N/A,#N/A,TRUE,"Y생산";#N/A,#N/A,TRUE,"Y판매";#N/A,#N/A,TRUE,"Y총물량";#N/A,#N/A,TRUE,"Y능력";#N/A,#N/A,TRUE,"YKD"}</definedName>
    <definedName name="가아나" localSheetId="6" hidden="1">{#N/A,#N/A,TRUE,"Y생산";#N/A,#N/A,TRUE,"Y판매";#N/A,#N/A,TRUE,"Y총물량";#N/A,#N/A,TRUE,"Y능력";#N/A,#N/A,TRUE,"YKD"}</definedName>
    <definedName name="가아나" localSheetId="7" hidden="1">{#N/A,#N/A,TRUE,"Y생산";#N/A,#N/A,TRUE,"Y판매";#N/A,#N/A,TRUE,"Y총물량";#N/A,#N/A,TRUE,"Y능력";#N/A,#N/A,TRUE,"YKD"}</definedName>
    <definedName name="가아나" hidden="1">{#N/A,#N/A,TRUE,"Y생산";#N/A,#N/A,TRUE,"Y판매";#N/A,#N/A,TRUE,"Y총물량";#N/A,#N/A,TRUE,"Y능력";#N/A,#N/A,TRUE,"YKD"}</definedName>
    <definedName name="가아니" localSheetId="3">#REF!</definedName>
    <definedName name="가아니" localSheetId="0">#REF!</definedName>
    <definedName name="가아니" localSheetId="16">#REF!</definedName>
    <definedName name="가아니">#REF!</definedName>
    <definedName name="가압류수수료" localSheetId="3">#REF!</definedName>
    <definedName name="가압류수수료" localSheetId="5">#REF!</definedName>
    <definedName name="가압류수수료" localSheetId="0">#REF!</definedName>
    <definedName name="가압류수수료" localSheetId="16">#REF!</definedName>
    <definedName name="가압류수수료" localSheetId="6">#REF!</definedName>
    <definedName name="가압류수수료" localSheetId="7">#REF!</definedName>
    <definedName name="가압류수수료">#REF!</definedName>
    <definedName name="가압류신청" localSheetId="3">#REF!</definedName>
    <definedName name="가압류신청" localSheetId="5">#REF!</definedName>
    <definedName name="가압류신청" localSheetId="0">#REF!</definedName>
    <definedName name="가압류신청" localSheetId="16">#REF!</definedName>
    <definedName name="가압류신청" localSheetId="6">#REF!</definedName>
    <definedName name="가압류신청" localSheetId="7">#REF!</definedName>
    <definedName name="가압류신청">#REF!</definedName>
    <definedName name="가을" localSheetId="8" hidden="1">{#N/A,#N/A,TRUE,"Y생산";#N/A,#N/A,TRUE,"Y판매";#N/A,#N/A,TRUE,"Y총물량";#N/A,#N/A,TRUE,"Y능력";#N/A,#N/A,TRUE,"YKD"}</definedName>
    <definedName name="가을" localSheetId="10" hidden="1">{#N/A,#N/A,TRUE,"Y생산";#N/A,#N/A,TRUE,"Y판매";#N/A,#N/A,TRUE,"Y총물량";#N/A,#N/A,TRUE,"Y능력";#N/A,#N/A,TRUE,"YKD"}</definedName>
    <definedName name="가을" localSheetId="11" hidden="1">{#N/A,#N/A,TRUE,"Y생산";#N/A,#N/A,TRUE,"Y판매";#N/A,#N/A,TRUE,"Y총물량";#N/A,#N/A,TRUE,"Y능력";#N/A,#N/A,TRUE,"YKD"}</definedName>
    <definedName name="가을" localSheetId="3" hidden="1">{#N/A,#N/A,TRUE,"Y생산";#N/A,#N/A,TRUE,"Y판매";#N/A,#N/A,TRUE,"Y총물량";#N/A,#N/A,TRUE,"Y능력";#N/A,#N/A,TRUE,"YKD"}</definedName>
    <definedName name="가을" localSheetId="5" hidden="1">{#N/A,#N/A,TRUE,"Y생산";#N/A,#N/A,TRUE,"Y판매";#N/A,#N/A,TRUE,"Y총물량";#N/A,#N/A,TRUE,"Y능력";#N/A,#N/A,TRUE,"YKD"}</definedName>
    <definedName name="가을" localSheetId="4" hidden="1">{#N/A,#N/A,TRUE,"Y생산";#N/A,#N/A,TRUE,"Y판매";#N/A,#N/A,TRUE,"Y총물량";#N/A,#N/A,TRUE,"Y능력";#N/A,#N/A,TRUE,"YKD"}</definedName>
    <definedName name="가을" localSheetId="0" hidden="1">{#N/A,#N/A,TRUE,"Y생산";#N/A,#N/A,TRUE,"Y판매";#N/A,#N/A,TRUE,"Y총물량";#N/A,#N/A,TRUE,"Y능력";#N/A,#N/A,TRUE,"YKD"}</definedName>
    <definedName name="가을" localSheetId="16" hidden="1">{#N/A,#N/A,TRUE,"Y생산";#N/A,#N/A,TRUE,"Y판매";#N/A,#N/A,TRUE,"Y총물량";#N/A,#N/A,TRUE,"Y능력";#N/A,#N/A,TRUE,"YKD"}</definedName>
    <definedName name="가을" localSheetId="6" hidden="1">{#N/A,#N/A,TRUE,"Y생산";#N/A,#N/A,TRUE,"Y판매";#N/A,#N/A,TRUE,"Y총물량";#N/A,#N/A,TRUE,"Y능력";#N/A,#N/A,TRUE,"YKD"}</definedName>
    <definedName name="가을" localSheetId="7" hidden="1">{#N/A,#N/A,TRUE,"Y생산";#N/A,#N/A,TRUE,"Y판매";#N/A,#N/A,TRUE,"Y총물량";#N/A,#N/A,TRUE,"Y능력";#N/A,#N/A,TRUE,"YKD"}</definedName>
    <definedName name="가을" hidden="1">{#N/A,#N/A,TRUE,"Y생산";#N/A,#N/A,TRUE,"Y판매";#N/A,#N/A,TRUE,"Y총물량";#N/A,#N/A,TRUE,"Y능력";#N/A,#N/A,TRUE,"YKD"}</definedName>
    <definedName name="가자" localSheetId="8" hidden="1">{#N/A,#N/A,TRUE,"Y생산";#N/A,#N/A,TRUE,"Y판매";#N/A,#N/A,TRUE,"Y총물량";#N/A,#N/A,TRUE,"Y능력";#N/A,#N/A,TRUE,"YKD"}</definedName>
    <definedName name="가자" localSheetId="10" hidden="1">{#N/A,#N/A,TRUE,"Y생산";#N/A,#N/A,TRUE,"Y판매";#N/A,#N/A,TRUE,"Y총물량";#N/A,#N/A,TRUE,"Y능력";#N/A,#N/A,TRUE,"YKD"}</definedName>
    <definedName name="가자" localSheetId="11" hidden="1">{#N/A,#N/A,TRUE,"Y생산";#N/A,#N/A,TRUE,"Y판매";#N/A,#N/A,TRUE,"Y총물량";#N/A,#N/A,TRUE,"Y능력";#N/A,#N/A,TRUE,"YKD"}</definedName>
    <definedName name="가자" localSheetId="3" hidden="1">{#N/A,#N/A,TRUE,"Y생산";#N/A,#N/A,TRUE,"Y판매";#N/A,#N/A,TRUE,"Y총물량";#N/A,#N/A,TRUE,"Y능력";#N/A,#N/A,TRUE,"YKD"}</definedName>
    <definedName name="가자" localSheetId="5" hidden="1">{#N/A,#N/A,TRUE,"Y생산";#N/A,#N/A,TRUE,"Y판매";#N/A,#N/A,TRUE,"Y총물량";#N/A,#N/A,TRUE,"Y능력";#N/A,#N/A,TRUE,"YKD"}</definedName>
    <definedName name="가자" localSheetId="4" hidden="1">{#N/A,#N/A,TRUE,"Y생산";#N/A,#N/A,TRUE,"Y판매";#N/A,#N/A,TRUE,"Y총물량";#N/A,#N/A,TRUE,"Y능력";#N/A,#N/A,TRUE,"YKD"}</definedName>
    <definedName name="가자" localSheetId="0" hidden="1">{#N/A,#N/A,TRUE,"Y생산";#N/A,#N/A,TRUE,"Y판매";#N/A,#N/A,TRUE,"Y총물량";#N/A,#N/A,TRUE,"Y능력";#N/A,#N/A,TRUE,"YKD"}</definedName>
    <definedName name="가자" localSheetId="16" hidden="1">{#N/A,#N/A,TRUE,"Y생산";#N/A,#N/A,TRUE,"Y판매";#N/A,#N/A,TRUE,"Y총물량";#N/A,#N/A,TRUE,"Y능력";#N/A,#N/A,TRUE,"YKD"}</definedName>
    <definedName name="가자" localSheetId="6" hidden="1">{#N/A,#N/A,TRUE,"Y생산";#N/A,#N/A,TRUE,"Y판매";#N/A,#N/A,TRUE,"Y총물량";#N/A,#N/A,TRUE,"Y능력";#N/A,#N/A,TRUE,"YKD"}</definedName>
    <definedName name="가자" localSheetId="7" hidden="1">{#N/A,#N/A,TRUE,"Y생산";#N/A,#N/A,TRUE,"Y판매";#N/A,#N/A,TRUE,"Y총물량";#N/A,#N/A,TRUE,"Y능력";#N/A,#N/A,TRUE,"YKD"}</definedName>
    <definedName name="가자" hidden="1">{#N/A,#N/A,TRUE,"Y생산";#N/A,#N/A,TRUE,"Y판매";#N/A,#N/A,TRUE,"Y총물량";#N/A,#N/A,TRUE,"Y능력";#N/A,#N/A,TRUE,"YKD"}</definedName>
    <definedName name="가지급">#REF!</definedName>
    <definedName name="가지급금2" localSheetId="3">#REF!</definedName>
    <definedName name="가지급금2" localSheetId="5">#REF!</definedName>
    <definedName name="가지급금2" localSheetId="4">#REF!</definedName>
    <definedName name="가지급금2" localSheetId="0">#REF!</definedName>
    <definedName name="가지급금2" localSheetId="16">#REF!</definedName>
    <definedName name="가지급금2" localSheetId="6">#REF!</definedName>
    <definedName name="가지급금2" localSheetId="7">#REF!</definedName>
    <definedName name="가지급금2">#REF!</definedName>
    <definedName name="가지급금인정율" localSheetId="3">#REF!</definedName>
    <definedName name="가지급금인정율" localSheetId="5">#REF!</definedName>
    <definedName name="가지급금인정율" localSheetId="4">#REF!</definedName>
    <definedName name="가지급금인정율" localSheetId="0">#REF!</definedName>
    <definedName name="가지급금인정율" localSheetId="16">#REF!</definedName>
    <definedName name="가지급금인정율" localSheetId="6">#REF!</definedName>
    <definedName name="가지급금인정율" localSheetId="7">#REF!</definedName>
    <definedName name="가지급금인정율">#REF!</definedName>
    <definedName name="가지급금추가" localSheetId="4">#REF!</definedName>
    <definedName name="가지급금추가" localSheetId="0">#REF!</definedName>
    <definedName name="가지급금추가" localSheetId="6">#REF!</definedName>
    <definedName name="가지급금추가" localSheetId="7">#REF!</definedName>
    <definedName name="가지급금추가">#REF!</definedName>
    <definedName name="가타" localSheetId="8" hidden="1">{#N/A,#N/A,TRUE,"Y생산";#N/A,#N/A,TRUE,"Y판매";#N/A,#N/A,TRUE,"Y총물량";#N/A,#N/A,TRUE,"Y능력";#N/A,#N/A,TRUE,"YKD"}</definedName>
    <definedName name="가타" localSheetId="10" hidden="1">{#N/A,#N/A,TRUE,"Y생산";#N/A,#N/A,TRUE,"Y판매";#N/A,#N/A,TRUE,"Y총물량";#N/A,#N/A,TRUE,"Y능력";#N/A,#N/A,TRUE,"YKD"}</definedName>
    <definedName name="가타" localSheetId="11" hidden="1">{#N/A,#N/A,TRUE,"Y생산";#N/A,#N/A,TRUE,"Y판매";#N/A,#N/A,TRUE,"Y총물량";#N/A,#N/A,TRUE,"Y능력";#N/A,#N/A,TRUE,"YKD"}</definedName>
    <definedName name="가타" localSheetId="3" hidden="1">{#N/A,#N/A,TRUE,"Y생산";#N/A,#N/A,TRUE,"Y판매";#N/A,#N/A,TRUE,"Y총물량";#N/A,#N/A,TRUE,"Y능력";#N/A,#N/A,TRUE,"YKD"}</definedName>
    <definedName name="가타" localSheetId="5" hidden="1">{#N/A,#N/A,TRUE,"Y생산";#N/A,#N/A,TRUE,"Y판매";#N/A,#N/A,TRUE,"Y총물량";#N/A,#N/A,TRUE,"Y능력";#N/A,#N/A,TRUE,"YKD"}</definedName>
    <definedName name="가타" localSheetId="4" hidden="1">{#N/A,#N/A,TRUE,"Y생산";#N/A,#N/A,TRUE,"Y판매";#N/A,#N/A,TRUE,"Y총물량";#N/A,#N/A,TRUE,"Y능력";#N/A,#N/A,TRUE,"YKD"}</definedName>
    <definedName name="가타" localSheetId="0" hidden="1">{#N/A,#N/A,TRUE,"Y생산";#N/A,#N/A,TRUE,"Y판매";#N/A,#N/A,TRUE,"Y총물량";#N/A,#N/A,TRUE,"Y능력";#N/A,#N/A,TRUE,"YKD"}</definedName>
    <definedName name="가타" localSheetId="16" hidden="1">{#N/A,#N/A,TRUE,"Y생산";#N/A,#N/A,TRUE,"Y판매";#N/A,#N/A,TRUE,"Y총물량";#N/A,#N/A,TRUE,"Y능력";#N/A,#N/A,TRUE,"YKD"}</definedName>
    <definedName name="가타" localSheetId="6" hidden="1">{#N/A,#N/A,TRUE,"Y생산";#N/A,#N/A,TRUE,"Y판매";#N/A,#N/A,TRUE,"Y총물량";#N/A,#N/A,TRUE,"Y능력";#N/A,#N/A,TRUE,"YKD"}</definedName>
    <definedName name="가타" localSheetId="7" hidden="1">{#N/A,#N/A,TRUE,"Y생산";#N/A,#N/A,TRUE,"Y판매";#N/A,#N/A,TRUE,"Y총물량";#N/A,#N/A,TRUE,"Y능력";#N/A,#N/A,TRUE,"YKD"}</definedName>
    <definedName name="가타" hidden="1">{#N/A,#N/A,TRUE,"Y생산";#N/A,#N/A,TRUE,"Y판매";#N/A,#N/A,TRUE,"Y총물량";#N/A,#N/A,TRUE,"Y능력";#N/A,#N/A,TRUE,"YKD"}</definedName>
    <definedName name="간" localSheetId="8" hidden="1">{#N/A,#N/A,FALSE,"UNIT";#N/A,#N/A,FALSE,"UNIT";#N/A,#N/A,FALSE,"계정"}</definedName>
    <definedName name="간" localSheetId="10" hidden="1">{#N/A,#N/A,FALSE,"UNIT";#N/A,#N/A,FALSE,"UNIT";#N/A,#N/A,FALSE,"계정"}</definedName>
    <definedName name="간" localSheetId="11" hidden="1">{#N/A,#N/A,FALSE,"UNIT";#N/A,#N/A,FALSE,"UNIT";#N/A,#N/A,FALSE,"계정"}</definedName>
    <definedName name="간" localSheetId="3" hidden="1">{#N/A,#N/A,FALSE,"UNIT";#N/A,#N/A,FALSE,"UNIT";#N/A,#N/A,FALSE,"계정"}</definedName>
    <definedName name="간" localSheetId="5" hidden="1">{#N/A,#N/A,FALSE,"UNIT";#N/A,#N/A,FALSE,"UNIT";#N/A,#N/A,FALSE,"계정"}</definedName>
    <definedName name="간" localSheetId="4" hidden="1">{#N/A,#N/A,FALSE,"UNIT";#N/A,#N/A,FALSE,"UNIT";#N/A,#N/A,FALSE,"계정"}</definedName>
    <definedName name="간" localSheetId="0" hidden="1">{#N/A,#N/A,FALSE,"UNIT";#N/A,#N/A,FALSE,"UNIT";#N/A,#N/A,FALSE,"계정"}</definedName>
    <definedName name="간" localSheetId="16" hidden="1">{#N/A,#N/A,FALSE,"UNIT";#N/A,#N/A,FALSE,"UNIT";#N/A,#N/A,FALSE,"계정"}</definedName>
    <definedName name="간" localSheetId="6" hidden="1">{#N/A,#N/A,FALSE,"UNIT";#N/A,#N/A,FALSE,"UNIT";#N/A,#N/A,FALSE,"계정"}</definedName>
    <definedName name="간" localSheetId="7" hidden="1">{#N/A,#N/A,FALSE,"UNIT";#N/A,#N/A,FALSE,"UNIT";#N/A,#N/A,FALSE,"계정"}</definedName>
    <definedName name="간" hidden="1">{#N/A,#N/A,FALSE,"UNIT";#N/A,#N/A,FALSE,"UNIT";#N/A,#N/A,FALSE,"계정"}</definedName>
    <definedName name="감가상각OT" localSheetId="3">#REF!</definedName>
    <definedName name="감가상각OT" localSheetId="5">#REF!</definedName>
    <definedName name="감가상각OT" localSheetId="0">#REF!</definedName>
    <definedName name="감가상각OT" localSheetId="16">#REF!</definedName>
    <definedName name="감가상각OT" localSheetId="7">#REF!</definedName>
    <definedName name="감가상각OT">#REF!</definedName>
    <definedName name="감독비" localSheetId="3">#REF!</definedName>
    <definedName name="감독비" localSheetId="16">#REF!</definedName>
    <definedName name="감독비" localSheetId="6">#REF!</definedName>
    <definedName name="감독비">#REF!</definedName>
    <definedName name="감독주연숙박" localSheetId="3">#REF!</definedName>
    <definedName name="감독주연숙박" localSheetId="16">#REF!</definedName>
    <definedName name="감독주연숙박" localSheetId="6">#REF!</definedName>
    <definedName name="감독주연숙박">#REF!</definedName>
    <definedName name="감정구분" localSheetId="0">#REF!</definedName>
    <definedName name="감정구분" localSheetId="6">#REF!</definedName>
    <definedName name="감정구분" localSheetId="7">#REF!</definedName>
    <definedName name="감정구분">#REF!</definedName>
    <definedName name="감정수수료" localSheetId="0">#REF!</definedName>
    <definedName name="감정수수료" localSheetId="6">#REF!</definedName>
    <definedName name="감정수수료" localSheetId="7">#REF!</definedName>
    <definedName name="감정수수료">#REF!</definedName>
    <definedName name="감정수수료_2023" localSheetId="6">#REF!</definedName>
    <definedName name="감정수수료_2023">#REF!</definedName>
    <definedName name="감정수수료_기타" localSheetId="6">#REF!</definedName>
    <definedName name="감정수수료_기타">#REF!</definedName>
    <definedName name="감정수수료_아파트" localSheetId="6">#REF!</definedName>
    <definedName name="감정수수료_아파트">#REF!</definedName>
    <definedName name="감정수수료아파트" localSheetId="6">#REF!</definedName>
    <definedName name="감정수수료아파트" localSheetId="7">#REF!</definedName>
    <definedName name="감정수수료아파트">#REF!</definedName>
    <definedName name="감정평가기관" localSheetId="6">#REF!</definedName>
    <definedName name="감정평가기관" localSheetId="7">#REF!</definedName>
    <definedName name="감정평가기관">#REF!</definedName>
    <definedName name="감정평가일" localSheetId="6">#REF!</definedName>
    <definedName name="감정평가일" localSheetId="7">#REF!</definedName>
    <definedName name="감정평가일">#REF!</definedName>
    <definedName name="감평낙찰가율" localSheetId="6">#REF!</definedName>
    <definedName name="감평낙찰가율">#REF!</definedName>
    <definedName name="갑지자동" localSheetId="3">#REF!,#REF!,#REF!,#REF!,#REF!,#REF!,#REF!</definedName>
    <definedName name="갑지자동" localSheetId="5">#REF!,#REF!,#REF!,#REF!,#REF!,#REF!,#REF!</definedName>
    <definedName name="갑지자동" localSheetId="0">#REF!,#REF!,#REF!,#REF!,#REF!,#REF!,#REF!</definedName>
    <definedName name="갑지자동" localSheetId="16">#REF!,#REF!,#REF!,#REF!,#REF!,#REF!,#REF!</definedName>
    <definedName name="갑지자동" localSheetId="6">#REF!,#REF!,#REF!,#REF!,#REF!,#REF!,#REF!</definedName>
    <definedName name="갑지자동" localSheetId="7">#REF!,#REF!,#REF!,#REF!,#REF!,#REF!,#REF!</definedName>
    <definedName name="갑지자동">#REF!,#REF!,#REF!,#REF!,#REF!,#REF!,#REF!</definedName>
    <definedName name="강" localSheetId="8" hidden="1">{#N/A,#N/A,FALSE,"단축1";#N/A,#N/A,FALSE,"단축2";#N/A,#N/A,FALSE,"단축3";#N/A,#N/A,FALSE,"장축";#N/A,#N/A,FALSE,"4WD"}</definedName>
    <definedName name="강" localSheetId="10" hidden="1">{#N/A,#N/A,FALSE,"단축1";#N/A,#N/A,FALSE,"단축2";#N/A,#N/A,FALSE,"단축3";#N/A,#N/A,FALSE,"장축";#N/A,#N/A,FALSE,"4WD"}</definedName>
    <definedName name="강" localSheetId="11" hidden="1">{#N/A,#N/A,FALSE,"단축1";#N/A,#N/A,FALSE,"단축2";#N/A,#N/A,FALSE,"단축3";#N/A,#N/A,FALSE,"장축";#N/A,#N/A,FALSE,"4WD"}</definedName>
    <definedName name="강" localSheetId="3" hidden="1">{#N/A,#N/A,FALSE,"단축1";#N/A,#N/A,FALSE,"단축2";#N/A,#N/A,FALSE,"단축3";#N/A,#N/A,FALSE,"장축";#N/A,#N/A,FALSE,"4WD"}</definedName>
    <definedName name="강" localSheetId="5" hidden="1">{#N/A,#N/A,FALSE,"단축1";#N/A,#N/A,FALSE,"단축2";#N/A,#N/A,FALSE,"단축3";#N/A,#N/A,FALSE,"장축";#N/A,#N/A,FALSE,"4WD"}</definedName>
    <definedName name="강" localSheetId="4" hidden="1">{#N/A,#N/A,FALSE,"단축1";#N/A,#N/A,FALSE,"단축2";#N/A,#N/A,FALSE,"단축3";#N/A,#N/A,FALSE,"장축";#N/A,#N/A,FALSE,"4WD"}</definedName>
    <definedName name="강" localSheetId="0" hidden="1">{#N/A,#N/A,FALSE,"단축1";#N/A,#N/A,FALSE,"단축2";#N/A,#N/A,FALSE,"단축3";#N/A,#N/A,FALSE,"장축";#N/A,#N/A,FALSE,"4WD"}</definedName>
    <definedName name="강" localSheetId="16" hidden="1">{#N/A,#N/A,FALSE,"단축1";#N/A,#N/A,FALSE,"단축2";#N/A,#N/A,FALSE,"단축3";#N/A,#N/A,FALSE,"장축";#N/A,#N/A,FALSE,"4WD"}</definedName>
    <definedName name="강" localSheetId="6" hidden="1">{#N/A,#N/A,FALSE,"단축1";#N/A,#N/A,FALSE,"단축2";#N/A,#N/A,FALSE,"단축3";#N/A,#N/A,FALSE,"장축";#N/A,#N/A,FALSE,"4WD"}</definedName>
    <definedName name="강" localSheetId="7" hidden="1">{#N/A,#N/A,FALSE,"단축1";#N/A,#N/A,FALSE,"단축2";#N/A,#N/A,FALSE,"단축3";#N/A,#N/A,FALSE,"장축";#N/A,#N/A,FALSE,"4WD"}</definedName>
    <definedName name="강" hidden="1">{#N/A,#N/A,FALSE,"단축1";#N/A,#N/A,FALSE,"단축2";#N/A,#N/A,FALSE,"단축3";#N/A,#N/A,FALSE,"장축";#N/A,#N/A,FALSE,"4WD"}</definedName>
    <definedName name="강수희">#REF!</definedName>
    <definedName name="강수희1" localSheetId="6">#REF!</definedName>
    <definedName name="강수희1">#REF!</definedName>
    <definedName name="강수희2" localSheetId="6">#REF!</definedName>
    <definedName name="강수희2">#REF!</definedName>
    <definedName name="강수희3" localSheetId="6">#REF!</definedName>
    <definedName name="강수희3">#REF!</definedName>
    <definedName name="강수희4" localSheetId="6">#REF!</definedName>
    <definedName name="강수희4">#REF!</definedName>
    <definedName name="강원1" localSheetId="6">#REF!</definedName>
    <definedName name="강원1" localSheetId="7">#REF!</definedName>
    <definedName name="강원1">#REF!</definedName>
    <definedName name="강원일계수" localSheetId="6">#REF!</definedName>
    <definedName name="강원일계수">#REF!</definedName>
    <definedName name="강제집행비" localSheetId="6">#REF!</definedName>
    <definedName name="강제집행비">#REF!</definedName>
    <definedName name="개발대변" localSheetId="6">#REF!</definedName>
    <definedName name="개발대변" localSheetId="7">#REF!</definedName>
    <definedName name="개발대변">#REF!</definedName>
    <definedName name="개발비" localSheetId="6">#REF!</definedName>
    <definedName name="개발비">#REF!</definedName>
    <definedName name="개발차변" localSheetId="6">#REF!</definedName>
    <definedName name="개발차변" localSheetId="7">#REF!</definedName>
    <definedName name="개발차변">#REF!</definedName>
    <definedName name="개선과장1" localSheetId="8" hidden="1">{#N/A,#N/A,FALSE,"단축1";#N/A,#N/A,FALSE,"단축2";#N/A,#N/A,FALSE,"단축3";#N/A,#N/A,FALSE,"장축";#N/A,#N/A,FALSE,"4WD"}</definedName>
    <definedName name="개선과장1" localSheetId="10" hidden="1">{#N/A,#N/A,FALSE,"단축1";#N/A,#N/A,FALSE,"단축2";#N/A,#N/A,FALSE,"단축3";#N/A,#N/A,FALSE,"장축";#N/A,#N/A,FALSE,"4WD"}</definedName>
    <definedName name="개선과장1" localSheetId="11" hidden="1">{#N/A,#N/A,FALSE,"단축1";#N/A,#N/A,FALSE,"단축2";#N/A,#N/A,FALSE,"단축3";#N/A,#N/A,FALSE,"장축";#N/A,#N/A,FALSE,"4WD"}</definedName>
    <definedName name="개선과장1" localSheetId="3" hidden="1">{#N/A,#N/A,FALSE,"단축1";#N/A,#N/A,FALSE,"단축2";#N/A,#N/A,FALSE,"단축3";#N/A,#N/A,FALSE,"장축";#N/A,#N/A,FALSE,"4WD"}</definedName>
    <definedName name="개선과장1" localSheetId="5" hidden="1">{#N/A,#N/A,FALSE,"단축1";#N/A,#N/A,FALSE,"단축2";#N/A,#N/A,FALSE,"단축3";#N/A,#N/A,FALSE,"장축";#N/A,#N/A,FALSE,"4WD"}</definedName>
    <definedName name="개선과장1" localSheetId="4" hidden="1">{#N/A,#N/A,FALSE,"단축1";#N/A,#N/A,FALSE,"단축2";#N/A,#N/A,FALSE,"단축3";#N/A,#N/A,FALSE,"장축";#N/A,#N/A,FALSE,"4WD"}</definedName>
    <definedName name="개선과장1" localSheetId="0" hidden="1">{#N/A,#N/A,FALSE,"단축1";#N/A,#N/A,FALSE,"단축2";#N/A,#N/A,FALSE,"단축3";#N/A,#N/A,FALSE,"장축";#N/A,#N/A,FALSE,"4WD"}</definedName>
    <definedName name="개선과장1" localSheetId="16" hidden="1">{#N/A,#N/A,FALSE,"단축1";#N/A,#N/A,FALSE,"단축2";#N/A,#N/A,FALSE,"단축3";#N/A,#N/A,FALSE,"장축";#N/A,#N/A,FALSE,"4WD"}</definedName>
    <definedName name="개선과장1" localSheetId="6" hidden="1">{#N/A,#N/A,FALSE,"단축1";#N/A,#N/A,FALSE,"단축2";#N/A,#N/A,FALSE,"단축3";#N/A,#N/A,FALSE,"장축";#N/A,#N/A,FALSE,"4WD"}</definedName>
    <definedName name="개선과장1" localSheetId="7" hidden="1">{#N/A,#N/A,FALSE,"단축1";#N/A,#N/A,FALSE,"단축2";#N/A,#N/A,FALSE,"단축3";#N/A,#N/A,FALSE,"장축";#N/A,#N/A,FALSE,"4WD"}</definedName>
    <definedName name="개선과장1" hidden="1">{#N/A,#N/A,FALSE,"단축1";#N/A,#N/A,FALSE,"단축2";#N/A,#N/A,FALSE,"단축3";#N/A,#N/A,FALSE,"장축";#N/A,#N/A,FALSE,"4WD"}</definedName>
    <definedName name="개선과정" localSheetId="8" hidden="1">{#N/A,#N/A,FALSE,"단축1";#N/A,#N/A,FALSE,"단축2";#N/A,#N/A,FALSE,"단축3";#N/A,#N/A,FALSE,"장축";#N/A,#N/A,FALSE,"4WD"}</definedName>
    <definedName name="개선과정" localSheetId="10" hidden="1">{#N/A,#N/A,FALSE,"단축1";#N/A,#N/A,FALSE,"단축2";#N/A,#N/A,FALSE,"단축3";#N/A,#N/A,FALSE,"장축";#N/A,#N/A,FALSE,"4WD"}</definedName>
    <definedName name="개선과정" localSheetId="11" hidden="1">{#N/A,#N/A,FALSE,"단축1";#N/A,#N/A,FALSE,"단축2";#N/A,#N/A,FALSE,"단축3";#N/A,#N/A,FALSE,"장축";#N/A,#N/A,FALSE,"4WD"}</definedName>
    <definedName name="개선과정" localSheetId="3" hidden="1">{#N/A,#N/A,FALSE,"단축1";#N/A,#N/A,FALSE,"단축2";#N/A,#N/A,FALSE,"단축3";#N/A,#N/A,FALSE,"장축";#N/A,#N/A,FALSE,"4WD"}</definedName>
    <definedName name="개선과정" localSheetId="5" hidden="1">{#N/A,#N/A,FALSE,"단축1";#N/A,#N/A,FALSE,"단축2";#N/A,#N/A,FALSE,"단축3";#N/A,#N/A,FALSE,"장축";#N/A,#N/A,FALSE,"4WD"}</definedName>
    <definedName name="개선과정" localSheetId="4" hidden="1">{#N/A,#N/A,FALSE,"단축1";#N/A,#N/A,FALSE,"단축2";#N/A,#N/A,FALSE,"단축3";#N/A,#N/A,FALSE,"장축";#N/A,#N/A,FALSE,"4WD"}</definedName>
    <definedName name="개선과정" localSheetId="0" hidden="1">{#N/A,#N/A,FALSE,"단축1";#N/A,#N/A,FALSE,"단축2";#N/A,#N/A,FALSE,"단축3";#N/A,#N/A,FALSE,"장축";#N/A,#N/A,FALSE,"4WD"}</definedName>
    <definedName name="개선과정" localSheetId="16" hidden="1">{#N/A,#N/A,FALSE,"단축1";#N/A,#N/A,FALSE,"단축2";#N/A,#N/A,FALSE,"단축3";#N/A,#N/A,FALSE,"장축";#N/A,#N/A,FALSE,"4WD"}</definedName>
    <definedName name="개선과정" localSheetId="6" hidden="1">{#N/A,#N/A,FALSE,"단축1";#N/A,#N/A,FALSE,"단축2";#N/A,#N/A,FALSE,"단축3";#N/A,#N/A,FALSE,"장축";#N/A,#N/A,FALSE,"4WD"}</definedName>
    <definedName name="개선과정" localSheetId="7" hidden="1">{#N/A,#N/A,FALSE,"단축1";#N/A,#N/A,FALSE,"단축2";#N/A,#N/A,FALSE,"단축3";#N/A,#N/A,FALSE,"장축";#N/A,#N/A,FALSE,"4WD"}</definedName>
    <definedName name="개선과정" hidden="1">{#N/A,#N/A,FALSE,"단축1";#N/A,#N/A,FALSE,"단축2";#N/A,#N/A,FALSE,"단축3";#N/A,#N/A,FALSE,"장축";#N/A,#N/A,FALSE,"4WD"}</definedName>
    <definedName name="개선과제1" localSheetId="8" hidden="1">{#N/A,#N/A,FALSE,"단축1";#N/A,#N/A,FALSE,"단축2";#N/A,#N/A,FALSE,"단축3";#N/A,#N/A,FALSE,"장축";#N/A,#N/A,FALSE,"4WD"}</definedName>
    <definedName name="개선과제1" localSheetId="10" hidden="1">{#N/A,#N/A,FALSE,"단축1";#N/A,#N/A,FALSE,"단축2";#N/A,#N/A,FALSE,"단축3";#N/A,#N/A,FALSE,"장축";#N/A,#N/A,FALSE,"4WD"}</definedName>
    <definedName name="개선과제1" localSheetId="11" hidden="1">{#N/A,#N/A,FALSE,"단축1";#N/A,#N/A,FALSE,"단축2";#N/A,#N/A,FALSE,"단축3";#N/A,#N/A,FALSE,"장축";#N/A,#N/A,FALSE,"4WD"}</definedName>
    <definedName name="개선과제1" localSheetId="3" hidden="1">{#N/A,#N/A,FALSE,"단축1";#N/A,#N/A,FALSE,"단축2";#N/A,#N/A,FALSE,"단축3";#N/A,#N/A,FALSE,"장축";#N/A,#N/A,FALSE,"4WD"}</definedName>
    <definedName name="개선과제1" localSheetId="5" hidden="1">{#N/A,#N/A,FALSE,"단축1";#N/A,#N/A,FALSE,"단축2";#N/A,#N/A,FALSE,"단축3";#N/A,#N/A,FALSE,"장축";#N/A,#N/A,FALSE,"4WD"}</definedName>
    <definedName name="개선과제1" localSheetId="4" hidden="1">{#N/A,#N/A,FALSE,"단축1";#N/A,#N/A,FALSE,"단축2";#N/A,#N/A,FALSE,"단축3";#N/A,#N/A,FALSE,"장축";#N/A,#N/A,FALSE,"4WD"}</definedName>
    <definedName name="개선과제1" localSheetId="0" hidden="1">{#N/A,#N/A,FALSE,"단축1";#N/A,#N/A,FALSE,"단축2";#N/A,#N/A,FALSE,"단축3";#N/A,#N/A,FALSE,"장축";#N/A,#N/A,FALSE,"4WD"}</definedName>
    <definedName name="개선과제1" localSheetId="16" hidden="1">{#N/A,#N/A,FALSE,"단축1";#N/A,#N/A,FALSE,"단축2";#N/A,#N/A,FALSE,"단축3";#N/A,#N/A,FALSE,"장축";#N/A,#N/A,FALSE,"4WD"}</definedName>
    <definedName name="개선과제1" localSheetId="6" hidden="1">{#N/A,#N/A,FALSE,"단축1";#N/A,#N/A,FALSE,"단축2";#N/A,#N/A,FALSE,"단축3";#N/A,#N/A,FALSE,"장축";#N/A,#N/A,FALSE,"4WD"}</definedName>
    <definedName name="개선과제1" localSheetId="7" hidden="1">{#N/A,#N/A,FALSE,"단축1";#N/A,#N/A,FALSE,"단축2";#N/A,#N/A,FALSE,"단축3";#N/A,#N/A,FALSE,"장축";#N/A,#N/A,FALSE,"4WD"}</definedName>
    <definedName name="개선과제1" hidden="1">{#N/A,#N/A,FALSE,"단축1";#N/A,#N/A,FALSE,"단축2";#N/A,#N/A,FALSE,"단축3";#N/A,#N/A,FALSE,"장축";#N/A,#N/A,FALSE,"4WD"}</definedName>
    <definedName name="개선내용" localSheetId="8" hidden="1">{#N/A,#N/A,TRUE,"Y생산";#N/A,#N/A,TRUE,"Y판매";#N/A,#N/A,TRUE,"Y총물량";#N/A,#N/A,TRUE,"Y능력";#N/A,#N/A,TRUE,"YKD"}</definedName>
    <definedName name="개선내용" localSheetId="10" hidden="1">{#N/A,#N/A,TRUE,"Y생산";#N/A,#N/A,TRUE,"Y판매";#N/A,#N/A,TRUE,"Y총물량";#N/A,#N/A,TRUE,"Y능력";#N/A,#N/A,TRUE,"YKD"}</definedName>
    <definedName name="개선내용" localSheetId="11" hidden="1">{#N/A,#N/A,TRUE,"Y생산";#N/A,#N/A,TRUE,"Y판매";#N/A,#N/A,TRUE,"Y총물량";#N/A,#N/A,TRUE,"Y능력";#N/A,#N/A,TRUE,"YKD"}</definedName>
    <definedName name="개선내용" localSheetId="3" hidden="1">{#N/A,#N/A,TRUE,"Y생산";#N/A,#N/A,TRUE,"Y판매";#N/A,#N/A,TRUE,"Y총물량";#N/A,#N/A,TRUE,"Y능력";#N/A,#N/A,TRUE,"YKD"}</definedName>
    <definedName name="개선내용" localSheetId="5" hidden="1">{#N/A,#N/A,TRUE,"Y생산";#N/A,#N/A,TRUE,"Y판매";#N/A,#N/A,TRUE,"Y총물량";#N/A,#N/A,TRUE,"Y능력";#N/A,#N/A,TRUE,"YKD"}</definedName>
    <definedName name="개선내용" localSheetId="4" hidden="1">{#N/A,#N/A,TRUE,"Y생산";#N/A,#N/A,TRUE,"Y판매";#N/A,#N/A,TRUE,"Y총물량";#N/A,#N/A,TRUE,"Y능력";#N/A,#N/A,TRUE,"YKD"}</definedName>
    <definedName name="개선내용" localSheetId="0" hidden="1">{#N/A,#N/A,TRUE,"Y생산";#N/A,#N/A,TRUE,"Y판매";#N/A,#N/A,TRUE,"Y총물량";#N/A,#N/A,TRUE,"Y능력";#N/A,#N/A,TRUE,"YKD"}</definedName>
    <definedName name="개선내용" localSheetId="16" hidden="1">{#N/A,#N/A,TRUE,"Y생산";#N/A,#N/A,TRUE,"Y판매";#N/A,#N/A,TRUE,"Y총물량";#N/A,#N/A,TRUE,"Y능력";#N/A,#N/A,TRUE,"YKD"}</definedName>
    <definedName name="개선내용" localSheetId="6" hidden="1">{#N/A,#N/A,TRUE,"Y생산";#N/A,#N/A,TRUE,"Y판매";#N/A,#N/A,TRUE,"Y총물량";#N/A,#N/A,TRUE,"Y능력";#N/A,#N/A,TRUE,"YKD"}</definedName>
    <definedName name="개선내용" localSheetId="7" hidden="1">{#N/A,#N/A,TRUE,"Y생산";#N/A,#N/A,TRUE,"Y판매";#N/A,#N/A,TRUE,"Y총물량";#N/A,#N/A,TRUE,"Y능력";#N/A,#N/A,TRUE,"YKD"}</definedName>
    <definedName name="개선내용" hidden="1">{#N/A,#N/A,TRUE,"Y생산";#N/A,#N/A,TRUE,"Y판매";#N/A,#N/A,TRUE,"Y총물량";#N/A,#N/A,TRUE,"Y능력";#N/A,#N/A,TRUE,"YKD"}</definedName>
    <definedName name="개선실적" localSheetId="8" hidden="1">{#N/A,#N/A,TRUE,"Y생산";#N/A,#N/A,TRUE,"Y판매";#N/A,#N/A,TRUE,"Y총물량";#N/A,#N/A,TRUE,"Y능력";#N/A,#N/A,TRUE,"YKD"}</definedName>
    <definedName name="개선실적" localSheetId="10" hidden="1">{#N/A,#N/A,TRUE,"Y생산";#N/A,#N/A,TRUE,"Y판매";#N/A,#N/A,TRUE,"Y총물량";#N/A,#N/A,TRUE,"Y능력";#N/A,#N/A,TRUE,"YKD"}</definedName>
    <definedName name="개선실적" localSheetId="11" hidden="1">{#N/A,#N/A,TRUE,"Y생산";#N/A,#N/A,TRUE,"Y판매";#N/A,#N/A,TRUE,"Y총물량";#N/A,#N/A,TRUE,"Y능력";#N/A,#N/A,TRUE,"YKD"}</definedName>
    <definedName name="개선실적" localSheetId="3" hidden="1">{#N/A,#N/A,TRUE,"Y생산";#N/A,#N/A,TRUE,"Y판매";#N/A,#N/A,TRUE,"Y총물량";#N/A,#N/A,TRUE,"Y능력";#N/A,#N/A,TRUE,"YKD"}</definedName>
    <definedName name="개선실적" localSheetId="5" hidden="1">{#N/A,#N/A,TRUE,"Y생산";#N/A,#N/A,TRUE,"Y판매";#N/A,#N/A,TRUE,"Y총물량";#N/A,#N/A,TRUE,"Y능력";#N/A,#N/A,TRUE,"YKD"}</definedName>
    <definedName name="개선실적" localSheetId="4" hidden="1">{#N/A,#N/A,TRUE,"Y생산";#N/A,#N/A,TRUE,"Y판매";#N/A,#N/A,TRUE,"Y총물량";#N/A,#N/A,TRUE,"Y능력";#N/A,#N/A,TRUE,"YKD"}</definedName>
    <definedName name="개선실적" localSheetId="0" hidden="1">{#N/A,#N/A,TRUE,"Y생산";#N/A,#N/A,TRUE,"Y판매";#N/A,#N/A,TRUE,"Y총물량";#N/A,#N/A,TRUE,"Y능력";#N/A,#N/A,TRUE,"YKD"}</definedName>
    <definedName name="개선실적" localSheetId="16" hidden="1">{#N/A,#N/A,TRUE,"Y생산";#N/A,#N/A,TRUE,"Y판매";#N/A,#N/A,TRUE,"Y총물량";#N/A,#N/A,TRUE,"Y능력";#N/A,#N/A,TRUE,"YKD"}</definedName>
    <definedName name="개선실적" localSheetId="6" hidden="1">{#N/A,#N/A,TRUE,"Y생산";#N/A,#N/A,TRUE,"Y판매";#N/A,#N/A,TRUE,"Y총물량";#N/A,#N/A,TRUE,"Y능력";#N/A,#N/A,TRUE,"YKD"}</definedName>
    <definedName name="개선실적" localSheetId="7" hidden="1">{#N/A,#N/A,TRUE,"Y생산";#N/A,#N/A,TRUE,"Y판매";#N/A,#N/A,TRUE,"Y총물량";#N/A,#N/A,TRUE,"Y능력";#N/A,#N/A,TRUE,"YKD"}</definedName>
    <definedName name="개선실적" hidden="1">{#N/A,#N/A,TRUE,"Y생산";#N/A,#N/A,TRUE,"Y판매";#N/A,#N/A,TRUE,"Y총물량";#N/A,#N/A,TRUE,"Y능력";#N/A,#N/A,TRUE,"YKD"}</definedName>
    <definedName name="개시결정일" localSheetId="3">#REF!</definedName>
    <definedName name="개시결정일" localSheetId="0">#REF!</definedName>
    <definedName name="개시결정일" localSheetId="16">#REF!</definedName>
    <definedName name="개시결정일">#REF!</definedName>
    <definedName name="개시전이자" localSheetId="3">#REF!</definedName>
    <definedName name="개시전이자" localSheetId="5">#REF!</definedName>
    <definedName name="개시전이자" localSheetId="0">#REF!</definedName>
    <definedName name="개시전이자" localSheetId="16">#REF!</definedName>
    <definedName name="개시전이자" localSheetId="6">#REF!</definedName>
    <definedName name="개시전이자" localSheetId="7">#REF!</definedName>
    <definedName name="개시전이자">#REF!</definedName>
    <definedName name="개시후이자" localSheetId="3">#REF!,#REF!,#REF!,#REF!,#REF!,#REF!</definedName>
    <definedName name="개시후이자" localSheetId="5">#REF!,#REF!,#REF!,#REF!,#REF!,#REF!</definedName>
    <definedName name="개시후이자" localSheetId="0">#REF!,#REF!,#REF!,#REF!,#REF!,#REF!</definedName>
    <definedName name="개시후이자" localSheetId="16">#REF!,#REF!,#REF!,#REF!,#REF!,#REF!</definedName>
    <definedName name="개시후이자" localSheetId="6">#REF!,#REF!,#REF!,#REF!,#REF!,#REF!</definedName>
    <definedName name="개시후이자" localSheetId="7">#REF!,#REF!,#REF!,#REF!,#REF!,#REF!</definedName>
    <definedName name="개시후이자">#REF!,#REF!,#REF!,#REF!,#REF!,#REF!</definedName>
    <definedName name="개인대변" localSheetId="3">#REF!</definedName>
    <definedName name="개인대변" localSheetId="5">#REF!</definedName>
    <definedName name="개인대변" localSheetId="0">#REF!</definedName>
    <definedName name="개인대변" localSheetId="16">#REF!</definedName>
    <definedName name="개인대변" localSheetId="6">#REF!</definedName>
    <definedName name="개인대변" localSheetId="7">#REF!</definedName>
    <definedName name="개인대변">#REF!</definedName>
    <definedName name="개인법인" localSheetId="3">#REF!</definedName>
    <definedName name="개인법인" localSheetId="5">#REF!</definedName>
    <definedName name="개인법인" localSheetId="4">#REF!</definedName>
    <definedName name="개인법인" localSheetId="0">#REF!</definedName>
    <definedName name="개인법인" localSheetId="16">#REF!</definedName>
    <definedName name="개인법인" localSheetId="6">#REF!</definedName>
    <definedName name="개인법인" localSheetId="7">#REF!</definedName>
    <definedName name="개인법인">#REF!</definedName>
    <definedName name="개인차변" localSheetId="3">#REF!</definedName>
    <definedName name="개인차변" localSheetId="5">#REF!</definedName>
    <definedName name="개인차변" localSheetId="0">#REF!</definedName>
    <definedName name="개인차변" localSheetId="16">#REF!</definedName>
    <definedName name="개인차변" localSheetId="6">#REF!</definedName>
    <definedName name="개인차변" localSheetId="7">#REF!</definedName>
    <definedName name="개인차변">#REF!</definedName>
    <definedName name="갸" localSheetId="8" hidden="1">{#N/A,#N/A,TRUE,"Y생산";#N/A,#N/A,TRUE,"Y판매";#N/A,#N/A,TRUE,"Y총물량";#N/A,#N/A,TRUE,"Y능력";#N/A,#N/A,TRUE,"YKD"}</definedName>
    <definedName name="갸" localSheetId="10" hidden="1">{#N/A,#N/A,TRUE,"Y생산";#N/A,#N/A,TRUE,"Y판매";#N/A,#N/A,TRUE,"Y총물량";#N/A,#N/A,TRUE,"Y능력";#N/A,#N/A,TRUE,"YKD"}</definedName>
    <definedName name="갸" localSheetId="11" hidden="1">{#N/A,#N/A,TRUE,"Y생산";#N/A,#N/A,TRUE,"Y판매";#N/A,#N/A,TRUE,"Y총물량";#N/A,#N/A,TRUE,"Y능력";#N/A,#N/A,TRUE,"YKD"}</definedName>
    <definedName name="갸" localSheetId="3" hidden="1">{#N/A,#N/A,TRUE,"Y생산";#N/A,#N/A,TRUE,"Y판매";#N/A,#N/A,TRUE,"Y총물량";#N/A,#N/A,TRUE,"Y능력";#N/A,#N/A,TRUE,"YKD"}</definedName>
    <definedName name="갸" localSheetId="5" hidden="1">{#N/A,#N/A,TRUE,"Y생산";#N/A,#N/A,TRUE,"Y판매";#N/A,#N/A,TRUE,"Y총물량";#N/A,#N/A,TRUE,"Y능력";#N/A,#N/A,TRUE,"YKD"}</definedName>
    <definedName name="갸" localSheetId="4" hidden="1">{#N/A,#N/A,TRUE,"Y생산";#N/A,#N/A,TRUE,"Y판매";#N/A,#N/A,TRUE,"Y총물량";#N/A,#N/A,TRUE,"Y능력";#N/A,#N/A,TRUE,"YKD"}</definedName>
    <definedName name="갸" localSheetId="0" hidden="1">{#N/A,#N/A,TRUE,"Y생산";#N/A,#N/A,TRUE,"Y판매";#N/A,#N/A,TRUE,"Y총물량";#N/A,#N/A,TRUE,"Y능력";#N/A,#N/A,TRUE,"YKD"}</definedName>
    <definedName name="갸" localSheetId="16" hidden="1">{#N/A,#N/A,TRUE,"Y생산";#N/A,#N/A,TRUE,"Y판매";#N/A,#N/A,TRUE,"Y총물량";#N/A,#N/A,TRUE,"Y능력";#N/A,#N/A,TRUE,"YKD"}</definedName>
    <definedName name="갸" localSheetId="6" hidden="1">{#N/A,#N/A,TRUE,"Y생산";#N/A,#N/A,TRUE,"Y판매";#N/A,#N/A,TRUE,"Y총물량";#N/A,#N/A,TRUE,"Y능력";#N/A,#N/A,TRUE,"YKD"}</definedName>
    <definedName name="갸" localSheetId="7" hidden="1">{#N/A,#N/A,TRUE,"Y생산";#N/A,#N/A,TRUE,"Y판매";#N/A,#N/A,TRUE,"Y총물량";#N/A,#N/A,TRUE,"Y능력";#N/A,#N/A,TRUE,"YKD"}</definedName>
    <definedName name="갸" hidden="1">{#N/A,#N/A,TRUE,"Y생산";#N/A,#N/A,TRUE,"Y판매";#N/A,#N/A,TRUE,"Y총물량";#N/A,#N/A,TRUE,"Y능력";#N/A,#N/A,TRUE,"YKD"}</definedName>
    <definedName name="거_주_구_분" localSheetId="3">#REF!</definedName>
    <definedName name="거_주_구_분" localSheetId="5">#REF!</definedName>
    <definedName name="거_주_구_분" localSheetId="0">#REF!</definedName>
    <definedName name="거_주_구_분" localSheetId="16">#REF!</definedName>
    <definedName name="거_주_구_분" localSheetId="7">#REF!</definedName>
    <definedName name="거_주_구_분">#REF!</definedName>
    <definedName name="거거" localSheetId="8" hidden="1">{#N/A,#N/A,TRUE,"Y생산";#N/A,#N/A,TRUE,"Y판매";#N/A,#N/A,TRUE,"Y총물량";#N/A,#N/A,TRUE,"Y능력";#N/A,#N/A,TRUE,"YKD"}</definedName>
    <definedName name="거거" localSheetId="10" hidden="1">{#N/A,#N/A,TRUE,"Y생산";#N/A,#N/A,TRUE,"Y판매";#N/A,#N/A,TRUE,"Y총물량";#N/A,#N/A,TRUE,"Y능력";#N/A,#N/A,TRUE,"YKD"}</definedName>
    <definedName name="거거" localSheetId="11" hidden="1">{#N/A,#N/A,TRUE,"Y생산";#N/A,#N/A,TRUE,"Y판매";#N/A,#N/A,TRUE,"Y총물량";#N/A,#N/A,TRUE,"Y능력";#N/A,#N/A,TRUE,"YKD"}</definedName>
    <definedName name="거거" localSheetId="3" hidden="1">{#N/A,#N/A,TRUE,"Y생산";#N/A,#N/A,TRUE,"Y판매";#N/A,#N/A,TRUE,"Y총물량";#N/A,#N/A,TRUE,"Y능력";#N/A,#N/A,TRUE,"YKD"}</definedName>
    <definedName name="거거" localSheetId="5" hidden="1">{#N/A,#N/A,TRUE,"Y생산";#N/A,#N/A,TRUE,"Y판매";#N/A,#N/A,TRUE,"Y총물량";#N/A,#N/A,TRUE,"Y능력";#N/A,#N/A,TRUE,"YKD"}</definedName>
    <definedName name="거거" localSheetId="4" hidden="1">{#N/A,#N/A,TRUE,"Y생산";#N/A,#N/A,TRUE,"Y판매";#N/A,#N/A,TRUE,"Y총물량";#N/A,#N/A,TRUE,"Y능력";#N/A,#N/A,TRUE,"YKD"}</definedName>
    <definedName name="거거" localSheetId="0" hidden="1">{#N/A,#N/A,TRUE,"Y생산";#N/A,#N/A,TRUE,"Y판매";#N/A,#N/A,TRUE,"Y총물량";#N/A,#N/A,TRUE,"Y능력";#N/A,#N/A,TRUE,"YKD"}</definedName>
    <definedName name="거거" localSheetId="16" hidden="1">{#N/A,#N/A,TRUE,"Y생산";#N/A,#N/A,TRUE,"Y판매";#N/A,#N/A,TRUE,"Y총물량";#N/A,#N/A,TRUE,"Y능력";#N/A,#N/A,TRUE,"YKD"}</definedName>
    <definedName name="거거" localSheetId="6" hidden="1">{#N/A,#N/A,TRUE,"Y생산";#N/A,#N/A,TRUE,"Y판매";#N/A,#N/A,TRUE,"Y총물량";#N/A,#N/A,TRUE,"Y능력";#N/A,#N/A,TRUE,"YKD"}</definedName>
    <definedName name="거거" localSheetId="7" hidden="1">{#N/A,#N/A,TRUE,"Y생산";#N/A,#N/A,TRUE,"Y판매";#N/A,#N/A,TRUE,"Y총물량";#N/A,#N/A,TRUE,"Y능력";#N/A,#N/A,TRUE,"YKD"}</definedName>
    <definedName name="거거" hidden="1">{#N/A,#N/A,TRUE,"Y생산";#N/A,#N/A,TRUE,"Y판매";#N/A,#N/A,TRUE,"Y총물량";#N/A,#N/A,TRUE,"Y능력";#N/A,#N/A,TRUE,"YKD"}</definedName>
    <definedName name="거래종결일" localSheetId="3">#REF!</definedName>
    <definedName name="거래종결일" localSheetId="5">#REF!</definedName>
    <definedName name="거래종결일" localSheetId="0">#REF!</definedName>
    <definedName name="거래종결일" localSheetId="16">#REF!</definedName>
    <definedName name="거래종결일" localSheetId="7">#REF!</definedName>
    <definedName name="거래종결일">#REF!</definedName>
    <definedName name="거래처명1" localSheetId="3">#REF!</definedName>
    <definedName name="거래처명1" localSheetId="5">#REF!</definedName>
    <definedName name="거래처명1" localSheetId="0">#REF!</definedName>
    <definedName name="거래처명1" localSheetId="16">#REF!</definedName>
    <definedName name="거래처명1" localSheetId="6">#REF!</definedName>
    <definedName name="거래처명1" localSheetId="7">#REF!</definedName>
    <definedName name="거래처명1">#REF!</definedName>
    <definedName name="거액고정" localSheetId="3">#REF!</definedName>
    <definedName name="거액고정" localSheetId="5">#REF!</definedName>
    <definedName name="거액고정" localSheetId="0">#REF!</definedName>
    <definedName name="거액고정" localSheetId="16">#REF!</definedName>
    <definedName name="거액고정" localSheetId="6">#REF!</definedName>
    <definedName name="거액고정" localSheetId="7">#REF!</definedName>
    <definedName name="거액고정">#REF!</definedName>
    <definedName name="거액요주의" localSheetId="6">#REF!</definedName>
    <definedName name="거액요주의">#REF!</definedName>
    <definedName name="건" localSheetId="8" hidden="1">{#N/A,#N/A,FALSE,"단축1";#N/A,#N/A,FALSE,"단축2";#N/A,#N/A,FALSE,"단축3";#N/A,#N/A,FALSE,"장축";#N/A,#N/A,FALSE,"4WD"}</definedName>
    <definedName name="건" localSheetId="10" hidden="1">{#N/A,#N/A,FALSE,"단축1";#N/A,#N/A,FALSE,"단축2";#N/A,#N/A,FALSE,"단축3";#N/A,#N/A,FALSE,"장축";#N/A,#N/A,FALSE,"4WD"}</definedName>
    <definedName name="건" localSheetId="11" hidden="1">{#N/A,#N/A,FALSE,"단축1";#N/A,#N/A,FALSE,"단축2";#N/A,#N/A,FALSE,"단축3";#N/A,#N/A,FALSE,"장축";#N/A,#N/A,FALSE,"4WD"}</definedName>
    <definedName name="건" localSheetId="3" hidden="1">{#N/A,#N/A,FALSE,"단축1";#N/A,#N/A,FALSE,"단축2";#N/A,#N/A,FALSE,"단축3";#N/A,#N/A,FALSE,"장축";#N/A,#N/A,FALSE,"4WD"}</definedName>
    <definedName name="건" localSheetId="5" hidden="1">{#N/A,#N/A,FALSE,"단축1";#N/A,#N/A,FALSE,"단축2";#N/A,#N/A,FALSE,"단축3";#N/A,#N/A,FALSE,"장축";#N/A,#N/A,FALSE,"4WD"}</definedName>
    <definedName name="건" localSheetId="4" hidden="1">{#N/A,#N/A,FALSE,"단축1";#N/A,#N/A,FALSE,"단축2";#N/A,#N/A,FALSE,"단축3";#N/A,#N/A,FALSE,"장축";#N/A,#N/A,FALSE,"4WD"}</definedName>
    <definedName name="건" localSheetId="0" hidden="1">{#N/A,#N/A,FALSE,"단축1";#N/A,#N/A,FALSE,"단축2";#N/A,#N/A,FALSE,"단축3";#N/A,#N/A,FALSE,"장축";#N/A,#N/A,FALSE,"4WD"}</definedName>
    <definedName name="건" localSheetId="16" hidden="1">{#N/A,#N/A,FALSE,"단축1";#N/A,#N/A,FALSE,"단축2";#N/A,#N/A,FALSE,"단축3";#N/A,#N/A,FALSE,"장축";#N/A,#N/A,FALSE,"4WD"}</definedName>
    <definedName name="건" localSheetId="6" hidden="1">{#N/A,#N/A,FALSE,"단축1";#N/A,#N/A,FALSE,"단축2";#N/A,#N/A,FALSE,"단축3";#N/A,#N/A,FALSE,"장축";#N/A,#N/A,FALSE,"4WD"}</definedName>
    <definedName name="건" localSheetId="7" hidden="1">{#N/A,#N/A,FALSE,"단축1";#N/A,#N/A,FALSE,"단축2";#N/A,#N/A,FALSE,"단축3";#N/A,#N/A,FALSE,"장축";#N/A,#N/A,FALSE,"4WD"}</definedName>
    <definedName name="건" hidden="1">{#N/A,#N/A,FALSE,"단축1";#N/A,#N/A,FALSE,"단축2";#N/A,#N/A,FALSE,"단축3";#N/A,#N/A,FALSE,"장축";#N/A,#N/A,FALSE,"4WD"}</definedName>
    <definedName name="건물감정가" localSheetId="3">#REF!</definedName>
    <definedName name="건물감정가" localSheetId="5">#REF!</definedName>
    <definedName name="건물감정가" localSheetId="0">#REF!</definedName>
    <definedName name="건물감정가" localSheetId="16">#REF!</definedName>
    <definedName name="건물감정가" localSheetId="7">#REF!</definedName>
    <definedName name="건물감정가">#REF!</definedName>
    <definedName name="건물면적" localSheetId="3">#REF!</definedName>
    <definedName name="건물면적" localSheetId="5">#REF!</definedName>
    <definedName name="건물면적" localSheetId="0">#REF!</definedName>
    <definedName name="건물면적" localSheetId="16">#REF!</definedName>
    <definedName name="건물면적" localSheetId="6">#REF!</definedName>
    <definedName name="건물면적" localSheetId="7">#REF!</definedName>
    <definedName name="건물면적">#REF!</definedName>
    <definedName name="건설사보증금액" localSheetId="3">#REF!</definedName>
    <definedName name="건설사보증금액" localSheetId="5">#REF!</definedName>
    <definedName name="건설사보증금액" localSheetId="0">#REF!</definedName>
    <definedName name="건설사보증금액" localSheetId="16">#REF!</definedName>
    <definedName name="건설사보증금액" localSheetId="6">#REF!</definedName>
    <definedName name="건설사보증금액" localSheetId="7">#REF!</definedName>
    <definedName name="건설사보증금액">#REF!</definedName>
    <definedName name="건설사순위" localSheetId="6">#REF!</definedName>
    <definedName name="건설사순위" localSheetId="7">#REF!</definedName>
    <definedName name="건설사순위">#REF!</definedName>
    <definedName name="건열" localSheetId="8" hidden="1">{#N/A,#N/A,TRUE,"Y생산";#N/A,#N/A,TRUE,"Y판매";#N/A,#N/A,TRUE,"Y총물량";#N/A,#N/A,TRUE,"Y능력";#N/A,#N/A,TRUE,"YKD"}</definedName>
    <definedName name="건열" localSheetId="10" hidden="1">{#N/A,#N/A,TRUE,"Y생산";#N/A,#N/A,TRUE,"Y판매";#N/A,#N/A,TRUE,"Y총물량";#N/A,#N/A,TRUE,"Y능력";#N/A,#N/A,TRUE,"YKD"}</definedName>
    <definedName name="건열" localSheetId="11" hidden="1">{#N/A,#N/A,TRUE,"Y생산";#N/A,#N/A,TRUE,"Y판매";#N/A,#N/A,TRUE,"Y총물량";#N/A,#N/A,TRUE,"Y능력";#N/A,#N/A,TRUE,"YKD"}</definedName>
    <definedName name="건열" localSheetId="3" hidden="1">{#N/A,#N/A,TRUE,"Y생산";#N/A,#N/A,TRUE,"Y판매";#N/A,#N/A,TRUE,"Y총물량";#N/A,#N/A,TRUE,"Y능력";#N/A,#N/A,TRUE,"YKD"}</definedName>
    <definedName name="건열" localSheetId="5" hidden="1">{#N/A,#N/A,TRUE,"Y생산";#N/A,#N/A,TRUE,"Y판매";#N/A,#N/A,TRUE,"Y총물량";#N/A,#N/A,TRUE,"Y능력";#N/A,#N/A,TRUE,"YKD"}</definedName>
    <definedName name="건열" localSheetId="4" hidden="1">{#N/A,#N/A,TRUE,"Y생산";#N/A,#N/A,TRUE,"Y판매";#N/A,#N/A,TRUE,"Y총물량";#N/A,#N/A,TRUE,"Y능력";#N/A,#N/A,TRUE,"YKD"}</definedName>
    <definedName name="건열" localSheetId="0" hidden="1">{#N/A,#N/A,TRUE,"Y생산";#N/A,#N/A,TRUE,"Y판매";#N/A,#N/A,TRUE,"Y총물량";#N/A,#N/A,TRUE,"Y능력";#N/A,#N/A,TRUE,"YKD"}</definedName>
    <definedName name="건열" localSheetId="16" hidden="1">{#N/A,#N/A,TRUE,"Y생산";#N/A,#N/A,TRUE,"Y판매";#N/A,#N/A,TRUE,"Y총물량";#N/A,#N/A,TRUE,"Y능력";#N/A,#N/A,TRUE,"YKD"}</definedName>
    <definedName name="건열" localSheetId="6" hidden="1">{#N/A,#N/A,TRUE,"Y생산";#N/A,#N/A,TRUE,"Y판매";#N/A,#N/A,TRUE,"Y총물량";#N/A,#N/A,TRUE,"Y능력";#N/A,#N/A,TRUE,"YKD"}</definedName>
    <definedName name="건열" localSheetId="7" hidden="1">{#N/A,#N/A,TRUE,"Y생산";#N/A,#N/A,TRUE,"Y판매";#N/A,#N/A,TRUE,"Y총물량";#N/A,#N/A,TRUE,"Y능력";#N/A,#N/A,TRUE,"YKD"}</definedName>
    <definedName name="건열" hidden="1">{#N/A,#N/A,TRUE,"Y생산";#N/A,#N/A,TRUE,"Y판매";#N/A,#N/A,TRUE,"Y총물량";#N/A,#N/A,TRUE,"Y능력";#N/A,#N/A,TRUE,"YKD"}</definedName>
    <definedName name="건전성" localSheetId="3" hidden="1">#REF!</definedName>
    <definedName name="건전성" localSheetId="5" hidden="1">#REF!</definedName>
    <definedName name="건전성" localSheetId="0" hidden="1">#REF!</definedName>
    <definedName name="건전성" localSheetId="16" hidden="1">#REF!</definedName>
    <definedName name="건전성" localSheetId="7" hidden="1">#REF!</definedName>
    <definedName name="건전성" hidden="1">#REF!</definedName>
    <definedName name="게" localSheetId="8" hidden="1">{#N/A,#N/A,FALSE,"단축1";#N/A,#N/A,FALSE,"단축2";#N/A,#N/A,FALSE,"단축3";#N/A,#N/A,FALSE,"장축";#N/A,#N/A,FALSE,"4WD"}</definedName>
    <definedName name="게" localSheetId="10" hidden="1">{#N/A,#N/A,FALSE,"단축1";#N/A,#N/A,FALSE,"단축2";#N/A,#N/A,FALSE,"단축3";#N/A,#N/A,FALSE,"장축";#N/A,#N/A,FALSE,"4WD"}</definedName>
    <definedName name="게" localSheetId="11" hidden="1">{#N/A,#N/A,FALSE,"단축1";#N/A,#N/A,FALSE,"단축2";#N/A,#N/A,FALSE,"단축3";#N/A,#N/A,FALSE,"장축";#N/A,#N/A,FALSE,"4WD"}</definedName>
    <definedName name="게" localSheetId="3" hidden="1">{#N/A,#N/A,FALSE,"단축1";#N/A,#N/A,FALSE,"단축2";#N/A,#N/A,FALSE,"단축3";#N/A,#N/A,FALSE,"장축";#N/A,#N/A,FALSE,"4WD"}</definedName>
    <definedName name="게" localSheetId="5" hidden="1">{#N/A,#N/A,FALSE,"단축1";#N/A,#N/A,FALSE,"단축2";#N/A,#N/A,FALSE,"단축3";#N/A,#N/A,FALSE,"장축";#N/A,#N/A,FALSE,"4WD"}</definedName>
    <definedName name="게" localSheetId="4" hidden="1">{#N/A,#N/A,FALSE,"단축1";#N/A,#N/A,FALSE,"단축2";#N/A,#N/A,FALSE,"단축3";#N/A,#N/A,FALSE,"장축";#N/A,#N/A,FALSE,"4WD"}</definedName>
    <definedName name="게" localSheetId="0" hidden="1">{#N/A,#N/A,FALSE,"단축1";#N/A,#N/A,FALSE,"단축2";#N/A,#N/A,FALSE,"단축3";#N/A,#N/A,FALSE,"장축";#N/A,#N/A,FALSE,"4WD"}</definedName>
    <definedName name="게" localSheetId="16" hidden="1">{#N/A,#N/A,FALSE,"단축1";#N/A,#N/A,FALSE,"단축2";#N/A,#N/A,FALSE,"단축3";#N/A,#N/A,FALSE,"장축";#N/A,#N/A,FALSE,"4WD"}</definedName>
    <definedName name="게" localSheetId="6" hidden="1">{#N/A,#N/A,FALSE,"단축1";#N/A,#N/A,FALSE,"단축2";#N/A,#N/A,FALSE,"단축3";#N/A,#N/A,FALSE,"장축";#N/A,#N/A,FALSE,"4WD"}</definedName>
    <definedName name="게" localSheetId="7" hidden="1">{#N/A,#N/A,FALSE,"단축1";#N/A,#N/A,FALSE,"단축2";#N/A,#N/A,FALSE,"단축3";#N/A,#N/A,FALSE,"장축";#N/A,#N/A,FALSE,"4WD"}</definedName>
    <definedName name="게" hidden="1">{#N/A,#N/A,FALSE,"단축1";#N/A,#N/A,FALSE,"단축2";#N/A,#N/A,FALSE,"단축3";#N/A,#N/A,FALSE,"장축";#N/A,#N/A,FALSE,"4WD"}</definedName>
    <definedName name="결과" localSheetId="3">#REF!</definedName>
    <definedName name="결과" localSheetId="5">#REF!</definedName>
    <definedName name="결과" localSheetId="0">#REF!</definedName>
    <definedName name="결과" localSheetId="16">#REF!</definedName>
    <definedName name="결과" localSheetId="7">#REF!</definedName>
    <definedName name="결과">#REF!</definedName>
    <definedName name="결과물" localSheetId="3">#REF!</definedName>
    <definedName name="결과물" localSheetId="5">#REF!</definedName>
    <definedName name="결과물" localSheetId="0">#REF!</definedName>
    <definedName name="결과물" localSheetId="16">#REF!</definedName>
    <definedName name="결과물" localSheetId="6">#REF!</definedName>
    <definedName name="결과물" localSheetId="7">#REF!</definedName>
    <definedName name="결과물">#REF!</definedName>
    <definedName name="결산월" localSheetId="3">#REF!</definedName>
    <definedName name="결산월" localSheetId="5">#REF!</definedName>
    <definedName name="결산월" localSheetId="0">#REF!</definedName>
    <definedName name="결산월" localSheetId="16">#REF!</definedName>
    <definedName name="결산월" localSheetId="6">#REF!</definedName>
    <definedName name="결산월" localSheetId="7">#REF!</definedName>
    <definedName name="결산월">#REF!</definedName>
    <definedName name="결산월3" localSheetId="6">#REF!</definedName>
    <definedName name="결산월3">#REF!</definedName>
    <definedName name="결산일" localSheetId="6">#REF!</definedName>
    <definedName name="결산일" localSheetId="7">#REF!</definedName>
    <definedName name="결산일">#REF!</definedName>
    <definedName name="결ㅈ제ㅔㅔ" localSheetId="8" hidden="1">{#N/A,#N/A,FALSE,"주요여수신";#N/A,#N/A,FALSE,"수신금리";#N/A,#N/A,FALSE,"대출금리";#N/A,#N/A,FALSE,"신규대출";#N/A,#N/A,FALSE,"총액대출"}</definedName>
    <definedName name="결ㅈ제ㅔㅔ" localSheetId="10" hidden="1">{#N/A,#N/A,FALSE,"주요여수신";#N/A,#N/A,FALSE,"수신금리";#N/A,#N/A,FALSE,"대출금리";#N/A,#N/A,FALSE,"신규대출";#N/A,#N/A,FALSE,"총액대출"}</definedName>
    <definedName name="결ㅈ제ㅔㅔ" localSheetId="11" hidden="1">{#N/A,#N/A,FALSE,"주요여수신";#N/A,#N/A,FALSE,"수신금리";#N/A,#N/A,FALSE,"대출금리";#N/A,#N/A,FALSE,"신규대출";#N/A,#N/A,FALSE,"총액대출"}</definedName>
    <definedName name="결ㅈ제ㅔㅔ" localSheetId="3" hidden="1">{#N/A,#N/A,FALSE,"주요여수신";#N/A,#N/A,FALSE,"수신금리";#N/A,#N/A,FALSE,"대출금리";#N/A,#N/A,FALSE,"신규대출";#N/A,#N/A,FALSE,"총액대출"}</definedName>
    <definedName name="결ㅈ제ㅔㅔ" localSheetId="5" hidden="1">{#N/A,#N/A,FALSE,"주요여수신";#N/A,#N/A,FALSE,"수신금리";#N/A,#N/A,FALSE,"대출금리";#N/A,#N/A,FALSE,"신규대출";#N/A,#N/A,FALSE,"총액대출"}</definedName>
    <definedName name="결ㅈ제ㅔㅔ" localSheetId="4" hidden="1">{#N/A,#N/A,FALSE,"주요여수신";#N/A,#N/A,FALSE,"수신금리";#N/A,#N/A,FALSE,"대출금리";#N/A,#N/A,FALSE,"신규대출";#N/A,#N/A,FALSE,"총액대출"}</definedName>
    <definedName name="결ㅈ제ㅔㅔ" localSheetId="0" hidden="1">{#N/A,#N/A,FALSE,"주요여수신";#N/A,#N/A,FALSE,"수신금리";#N/A,#N/A,FALSE,"대출금리";#N/A,#N/A,FALSE,"신규대출";#N/A,#N/A,FALSE,"총액대출"}</definedName>
    <definedName name="결ㅈ제ㅔㅔ" localSheetId="16" hidden="1">{#N/A,#N/A,FALSE,"주요여수신";#N/A,#N/A,FALSE,"수신금리";#N/A,#N/A,FALSE,"대출금리";#N/A,#N/A,FALSE,"신규대출";#N/A,#N/A,FALSE,"총액대출"}</definedName>
    <definedName name="결ㅈ제ㅔㅔ" localSheetId="6" hidden="1">{#N/A,#N/A,FALSE,"주요여수신";#N/A,#N/A,FALSE,"수신금리";#N/A,#N/A,FALSE,"대출금리";#N/A,#N/A,FALSE,"신규대출";#N/A,#N/A,FALSE,"총액대출"}</definedName>
    <definedName name="결ㅈ제ㅔㅔ" localSheetId="7" hidden="1">{#N/A,#N/A,FALSE,"주요여수신";#N/A,#N/A,FALSE,"수신금리";#N/A,#N/A,FALSE,"대출금리";#N/A,#N/A,FALSE,"신규대출";#N/A,#N/A,FALSE,"총액대출"}</definedName>
    <definedName name="결ㅈ제ㅔㅔ" hidden="1">{#N/A,#N/A,FALSE,"주요여수신";#N/A,#N/A,FALSE,"수신금리";#N/A,#N/A,FALSE,"대출금리";#N/A,#N/A,FALSE,"신규대출";#N/A,#N/A,FALSE,"총액대출"}</definedName>
    <definedName name="결제2" localSheetId="8" hidden="1">{#N/A,#N/A,FALSE,"주요여수신";#N/A,#N/A,FALSE,"수신금리";#N/A,#N/A,FALSE,"대출금리";#N/A,#N/A,FALSE,"신규대출";#N/A,#N/A,FALSE,"총액대출"}</definedName>
    <definedName name="결제2" localSheetId="10" hidden="1">{#N/A,#N/A,FALSE,"주요여수신";#N/A,#N/A,FALSE,"수신금리";#N/A,#N/A,FALSE,"대출금리";#N/A,#N/A,FALSE,"신규대출";#N/A,#N/A,FALSE,"총액대출"}</definedName>
    <definedName name="결제2" localSheetId="11" hidden="1">{#N/A,#N/A,FALSE,"주요여수신";#N/A,#N/A,FALSE,"수신금리";#N/A,#N/A,FALSE,"대출금리";#N/A,#N/A,FALSE,"신규대출";#N/A,#N/A,FALSE,"총액대출"}</definedName>
    <definedName name="결제2" localSheetId="3" hidden="1">{#N/A,#N/A,FALSE,"주요여수신";#N/A,#N/A,FALSE,"수신금리";#N/A,#N/A,FALSE,"대출금리";#N/A,#N/A,FALSE,"신규대출";#N/A,#N/A,FALSE,"총액대출"}</definedName>
    <definedName name="결제2" localSheetId="5" hidden="1">{#N/A,#N/A,FALSE,"주요여수신";#N/A,#N/A,FALSE,"수신금리";#N/A,#N/A,FALSE,"대출금리";#N/A,#N/A,FALSE,"신규대출";#N/A,#N/A,FALSE,"총액대출"}</definedName>
    <definedName name="결제2" localSheetId="4" hidden="1">{#N/A,#N/A,FALSE,"주요여수신";#N/A,#N/A,FALSE,"수신금리";#N/A,#N/A,FALSE,"대출금리";#N/A,#N/A,FALSE,"신규대출";#N/A,#N/A,FALSE,"총액대출"}</definedName>
    <definedName name="결제2" localSheetId="0" hidden="1">{#N/A,#N/A,FALSE,"주요여수신";#N/A,#N/A,FALSE,"수신금리";#N/A,#N/A,FALSE,"대출금리";#N/A,#N/A,FALSE,"신규대출";#N/A,#N/A,FALSE,"총액대출"}</definedName>
    <definedName name="결제2" localSheetId="16" hidden="1">{#N/A,#N/A,FALSE,"주요여수신";#N/A,#N/A,FALSE,"수신금리";#N/A,#N/A,FALSE,"대출금리";#N/A,#N/A,FALSE,"신규대출";#N/A,#N/A,FALSE,"총액대출"}</definedName>
    <definedName name="결제2" localSheetId="6" hidden="1">{#N/A,#N/A,FALSE,"주요여수신";#N/A,#N/A,FALSE,"수신금리";#N/A,#N/A,FALSE,"대출금리";#N/A,#N/A,FALSE,"신규대출";#N/A,#N/A,FALSE,"총액대출"}</definedName>
    <definedName name="결제2" localSheetId="7" hidden="1">{#N/A,#N/A,FALSE,"주요여수신";#N/A,#N/A,FALSE,"수신금리";#N/A,#N/A,FALSE,"대출금리";#N/A,#N/A,FALSE,"신규대출";#N/A,#N/A,FALSE,"총액대출"}</definedName>
    <definedName name="결제2" hidden="1">{#N/A,#N/A,FALSE,"주요여수신";#N/A,#N/A,FALSE,"수신금리";#N/A,#N/A,FALSE,"대출금리";#N/A,#N/A,FALSE,"신규대출";#N/A,#N/A,FALSE,"총액대출"}</definedName>
    <definedName name="경과이자율">#REF!</definedName>
    <definedName name="경남_산청군_금서면_매촌리_995" localSheetId="6">#REF!</definedName>
    <definedName name="경남_산청군_금서면_매촌리_995">#REF!</definedName>
    <definedName name="경락률" localSheetId="3">#REF!</definedName>
    <definedName name="경락률" localSheetId="5">#REF!</definedName>
    <definedName name="경락률" localSheetId="4">#REF!</definedName>
    <definedName name="경락률" localSheetId="0">#REF!</definedName>
    <definedName name="경락률" localSheetId="16">#REF!</definedName>
    <definedName name="경락률" localSheetId="6">#REF!</definedName>
    <definedName name="경락률" localSheetId="7">#REF!</definedName>
    <definedName name="경락률">#REF!</definedName>
    <definedName name="경로" localSheetId="8" hidden="1">{#N/A,#N/A,TRUE,"Y생산";#N/A,#N/A,TRUE,"Y판매";#N/A,#N/A,TRUE,"Y총물량";#N/A,#N/A,TRUE,"Y능력";#N/A,#N/A,TRUE,"YKD"}</definedName>
    <definedName name="경로" localSheetId="10" hidden="1">{#N/A,#N/A,TRUE,"Y생산";#N/A,#N/A,TRUE,"Y판매";#N/A,#N/A,TRUE,"Y총물량";#N/A,#N/A,TRUE,"Y능력";#N/A,#N/A,TRUE,"YKD"}</definedName>
    <definedName name="경로" localSheetId="11" hidden="1">{#N/A,#N/A,TRUE,"Y생산";#N/A,#N/A,TRUE,"Y판매";#N/A,#N/A,TRUE,"Y총물량";#N/A,#N/A,TRUE,"Y능력";#N/A,#N/A,TRUE,"YKD"}</definedName>
    <definedName name="경로" localSheetId="3" hidden="1">{#N/A,#N/A,TRUE,"Y생산";#N/A,#N/A,TRUE,"Y판매";#N/A,#N/A,TRUE,"Y총물량";#N/A,#N/A,TRUE,"Y능력";#N/A,#N/A,TRUE,"YKD"}</definedName>
    <definedName name="경로" localSheetId="5" hidden="1">{#N/A,#N/A,TRUE,"Y생산";#N/A,#N/A,TRUE,"Y판매";#N/A,#N/A,TRUE,"Y총물량";#N/A,#N/A,TRUE,"Y능력";#N/A,#N/A,TRUE,"YKD"}</definedName>
    <definedName name="경로" localSheetId="4" hidden="1">{#N/A,#N/A,TRUE,"Y생산";#N/A,#N/A,TRUE,"Y판매";#N/A,#N/A,TRUE,"Y총물량";#N/A,#N/A,TRUE,"Y능력";#N/A,#N/A,TRUE,"YKD"}</definedName>
    <definedName name="경로" localSheetId="0" hidden="1">{#N/A,#N/A,TRUE,"Y생산";#N/A,#N/A,TRUE,"Y판매";#N/A,#N/A,TRUE,"Y총물량";#N/A,#N/A,TRUE,"Y능력";#N/A,#N/A,TRUE,"YKD"}</definedName>
    <definedName name="경로" localSheetId="16" hidden="1">{#N/A,#N/A,TRUE,"Y생산";#N/A,#N/A,TRUE,"Y판매";#N/A,#N/A,TRUE,"Y총물량";#N/A,#N/A,TRUE,"Y능력";#N/A,#N/A,TRUE,"YKD"}</definedName>
    <definedName name="경로" localSheetId="6" hidden="1">{#N/A,#N/A,TRUE,"Y생산";#N/A,#N/A,TRUE,"Y판매";#N/A,#N/A,TRUE,"Y총물량";#N/A,#N/A,TRUE,"Y능력";#N/A,#N/A,TRUE,"YKD"}</definedName>
    <definedName name="경로" localSheetId="7" hidden="1">{#N/A,#N/A,TRUE,"Y생산";#N/A,#N/A,TRUE,"Y판매";#N/A,#N/A,TRUE,"Y총물량";#N/A,#N/A,TRUE,"Y능력";#N/A,#N/A,TRUE,"YKD"}</definedName>
    <definedName name="경로" hidden="1">{#N/A,#N/A,TRUE,"Y생산";#N/A,#N/A,TRUE,"Y판매";#N/A,#N/A,TRUE,"Y총물량";#N/A,#N/A,TRUE,"Y능력";#N/A,#N/A,TRUE,"YKD"}</definedName>
    <definedName name="경매" localSheetId="3">#REF!</definedName>
    <definedName name="경매" localSheetId="5">#REF!</definedName>
    <definedName name="경매" localSheetId="4">#REF!</definedName>
    <definedName name="경매" localSheetId="0">#REF!</definedName>
    <definedName name="경매" localSheetId="16">#REF!</definedName>
    <definedName name="경매" localSheetId="7">#REF!</definedName>
    <definedName name="경매">#REF!</definedName>
    <definedName name="경매2" localSheetId="3">#REF!</definedName>
    <definedName name="경매2" localSheetId="5">#REF!</definedName>
    <definedName name="경매2" localSheetId="4">#REF!</definedName>
    <definedName name="경매2" localSheetId="0">#REF!</definedName>
    <definedName name="경매2" localSheetId="16">#REF!</definedName>
    <definedName name="경매2" localSheetId="6">#REF!</definedName>
    <definedName name="경매2" localSheetId="7">#REF!</definedName>
    <definedName name="경매2">#REF!</definedName>
    <definedName name="경매개시결정일" localSheetId="3">#REF!</definedName>
    <definedName name="경매개시결정일" localSheetId="5">#REF!</definedName>
    <definedName name="경매개시결정일" localSheetId="0">#REF!</definedName>
    <definedName name="경매개시결정일" localSheetId="16">#REF!</definedName>
    <definedName name="경매개시결정일" localSheetId="6">#REF!</definedName>
    <definedName name="경매개시결정일" localSheetId="7">#REF!</definedName>
    <definedName name="경매개시결정일">#REF!</definedName>
    <definedName name="경매관할법원" localSheetId="6">#REF!</definedName>
    <definedName name="경매관할법원" localSheetId="7">#REF!</definedName>
    <definedName name="경매관할법원">#REF!</definedName>
    <definedName name="경매구분" localSheetId="6">#REF!</definedName>
    <definedName name="경매구분">#REF!</definedName>
    <definedName name="경매비" localSheetId="6">#REF!</definedName>
    <definedName name="경매비">#REF!</definedName>
    <definedName name="경매비용_여신성" localSheetId="6">#REF!</definedName>
    <definedName name="경매비용_여신성" localSheetId="7">#REF!</definedName>
    <definedName name="경매비용_여신성">#REF!</definedName>
    <definedName name="경매상황" localSheetId="4">#REF!</definedName>
    <definedName name="경매상황" localSheetId="6">#REF!</definedName>
    <definedName name="경매상황" localSheetId="7">#REF!</definedName>
    <definedName name="경매상황">#REF!</definedName>
    <definedName name="경매상황2" localSheetId="4">#REF!</definedName>
    <definedName name="경매상황2" localSheetId="6">#REF!</definedName>
    <definedName name="경매상황2" localSheetId="7">#REF!</definedName>
    <definedName name="경매상황2">#REF!</definedName>
    <definedName name="경매신청기관" localSheetId="6">#REF!</definedName>
    <definedName name="경매신청기관" localSheetId="7">#REF!</definedName>
    <definedName name="경매신청기관">#REF!</definedName>
    <definedName name="경매신청일" localSheetId="6">#REF!</definedName>
    <definedName name="경매신청일" localSheetId="7">#REF!</definedName>
    <definedName name="경매신청일">#REF!</definedName>
    <definedName name="경매신청일C" localSheetId="6">#REF!</definedName>
    <definedName name="경매신청일C">#REF!</definedName>
    <definedName name="경매열람" localSheetId="6">#REF!</definedName>
    <definedName name="경매열람">#REF!</definedName>
    <definedName name="경매열람일" localSheetId="6">#REF!</definedName>
    <definedName name="경매열람일" localSheetId="7">#REF!</definedName>
    <definedName name="경매열람일">#REF!</definedName>
    <definedName name="경매지연기간" localSheetId="6">#REF!</definedName>
    <definedName name="경매지연기간" localSheetId="7">#REF!</definedName>
    <definedName name="경매지연기간">#REF!</definedName>
    <definedName name="경매진행현황" localSheetId="6">#REF!</definedName>
    <definedName name="경매진행현황" localSheetId="7">#REF!</definedName>
    <definedName name="경매진행현황">#REF!</definedName>
    <definedName name="경매회수비용" localSheetId="4">#REF!</definedName>
    <definedName name="경매회수비용" localSheetId="6">#REF!</definedName>
    <definedName name="경매회수비용" localSheetId="7">#REF!</definedName>
    <definedName name="경매회수비용">#REF!</definedName>
    <definedName name="경상비" localSheetId="6">#REF!</definedName>
    <definedName name="경상비">#REF!</definedName>
    <definedName name="경상비8월" localSheetId="8" hidden="1">{#N/A,#N/A,FALSE,"단축1";#N/A,#N/A,FALSE,"단축2";#N/A,#N/A,FALSE,"단축3";#N/A,#N/A,FALSE,"장축";#N/A,#N/A,FALSE,"4WD"}</definedName>
    <definedName name="경상비8월" localSheetId="10" hidden="1">{#N/A,#N/A,FALSE,"단축1";#N/A,#N/A,FALSE,"단축2";#N/A,#N/A,FALSE,"단축3";#N/A,#N/A,FALSE,"장축";#N/A,#N/A,FALSE,"4WD"}</definedName>
    <definedName name="경상비8월" localSheetId="11" hidden="1">{#N/A,#N/A,FALSE,"단축1";#N/A,#N/A,FALSE,"단축2";#N/A,#N/A,FALSE,"단축3";#N/A,#N/A,FALSE,"장축";#N/A,#N/A,FALSE,"4WD"}</definedName>
    <definedName name="경상비8월" localSheetId="3" hidden="1">{#N/A,#N/A,FALSE,"단축1";#N/A,#N/A,FALSE,"단축2";#N/A,#N/A,FALSE,"단축3";#N/A,#N/A,FALSE,"장축";#N/A,#N/A,FALSE,"4WD"}</definedName>
    <definedName name="경상비8월" localSheetId="5" hidden="1">{#N/A,#N/A,FALSE,"단축1";#N/A,#N/A,FALSE,"단축2";#N/A,#N/A,FALSE,"단축3";#N/A,#N/A,FALSE,"장축";#N/A,#N/A,FALSE,"4WD"}</definedName>
    <definedName name="경상비8월" localSheetId="4" hidden="1">{#N/A,#N/A,FALSE,"단축1";#N/A,#N/A,FALSE,"단축2";#N/A,#N/A,FALSE,"단축3";#N/A,#N/A,FALSE,"장축";#N/A,#N/A,FALSE,"4WD"}</definedName>
    <definedName name="경상비8월" localSheetId="0" hidden="1">{#N/A,#N/A,FALSE,"단축1";#N/A,#N/A,FALSE,"단축2";#N/A,#N/A,FALSE,"단축3";#N/A,#N/A,FALSE,"장축";#N/A,#N/A,FALSE,"4WD"}</definedName>
    <definedName name="경상비8월" localSheetId="16" hidden="1">{#N/A,#N/A,FALSE,"단축1";#N/A,#N/A,FALSE,"단축2";#N/A,#N/A,FALSE,"단축3";#N/A,#N/A,FALSE,"장축";#N/A,#N/A,FALSE,"4WD"}</definedName>
    <definedName name="경상비8월" localSheetId="6" hidden="1">{#N/A,#N/A,FALSE,"단축1";#N/A,#N/A,FALSE,"단축2";#N/A,#N/A,FALSE,"단축3";#N/A,#N/A,FALSE,"장축";#N/A,#N/A,FALSE,"4WD"}</definedName>
    <definedName name="경상비8월" localSheetId="7" hidden="1">{#N/A,#N/A,FALSE,"단축1";#N/A,#N/A,FALSE,"단축2";#N/A,#N/A,FALSE,"단축3";#N/A,#N/A,FALSE,"장축";#N/A,#N/A,FALSE,"4WD"}</definedName>
    <definedName name="경상비8월" hidden="1">{#N/A,#N/A,FALSE,"단축1";#N/A,#N/A,FALSE,"단축2";#N/A,#N/A,FALSE,"단축3";#N/A,#N/A,FALSE,"장축";#N/A,#N/A,FALSE,"4WD"}</definedName>
    <definedName name="경합금2과운연계획" localSheetId="8" hidden="1">{#N/A,#N/A,TRUE,"Y생산";#N/A,#N/A,TRUE,"Y판매";#N/A,#N/A,TRUE,"Y총물량";#N/A,#N/A,TRUE,"Y능력";#N/A,#N/A,TRUE,"YKD"}</definedName>
    <definedName name="경합금2과운연계획" localSheetId="10" hidden="1">{#N/A,#N/A,TRUE,"Y생산";#N/A,#N/A,TRUE,"Y판매";#N/A,#N/A,TRUE,"Y총물량";#N/A,#N/A,TRUE,"Y능력";#N/A,#N/A,TRUE,"YKD"}</definedName>
    <definedName name="경합금2과운연계획" localSheetId="11" hidden="1">{#N/A,#N/A,TRUE,"Y생산";#N/A,#N/A,TRUE,"Y판매";#N/A,#N/A,TRUE,"Y총물량";#N/A,#N/A,TRUE,"Y능력";#N/A,#N/A,TRUE,"YKD"}</definedName>
    <definedName name="경합금2과운연계획" localSheetId="3" hidden="1">{#N/A,#N/A,TRUE,"Y생산";#N/A,#N/A,TRUE,"Y판매";#N/A,#N/A,TRUE,"Y총물량";#N/A,#N/A,TRUE,"Y능력";#N/A,#N/A,TRUE,"YKD"}</definedName>
    <definedName name="경합금2과운연계획" localSheetId="5" hidden="1">{#N/A,#N/A,TRUE,"Y생산";#N/A,#N/A,TRUE,"Y판매";#N/A,#N/A,TRUE,"Y총물량";#N/A,#N/A,TRUE,"Y능력";#N/A,#N/A,TRUE,"YKD"}</definedName>
    <definedName name="경합금2과운연계획" localSheetId="4" hidden="1">{#N/A,#N/A,TRUE,"Y생산";#N/A,#N/A,TRUE,"Y판매";#N/A,#N/A,TRUE,"Y총물량";#N/A,#N/A,TRUE,"Y능력";#N/A,#N/A,TRUE,"YKD"}</definedName>
    <definedName name="경합금2과운연계획" localSheetId="0" hidden="1">{#N/A,#N/A,TRUE,"Y생산";#N/A,#N/A,TRUE,"Y판매";#N/A,#N/A,TRUE,"Y총물량";#N/A,#N/A,TRUE,"Y능력";#N/A,#N/A,TRUE,"YKD"}</definedName>
    <definedName name="경합금2과운연계획" localSheetId="16" hidden="1">{#N/A,#N/A,TRUE,"Y생산";#N/A,#N/A,TRUE,"Y판매";#N/A,#N/A,TRUE,"Y총물량";#N/A,#N/A,TRUE,"Y능력";#N/A,#N/A,TRUE,"YKD"}</definedName>
    <definedName name="경합금2과운연계획" localSheetId="6" hidden="1">{#N/A,#N/A,TRUE,"Y생산";#N/A,#N/A,TRUE,"Y판매";#N/A,#N/A,TRUE,"Y총물량";#N/A,#N/A,TRUE,"Y능력";#N/A,#N/A,TRUE,"YKD"}</definedName>
    <definedName name="경합금2과운연계획" localSheetId="7" hidden="1">{#N/A,#N/A,TRUE,"Y생산";#N/A,#N/A,TRUE,"Y판매";#N/A,#N/A,TRUE,"Y총물량";#N/A,#N/A,TRUE,"Y능력";#N/A,#N/A,TRUE,"YKD"}</definedName>
    <definedName name="경합금2과운연계획" hidden="1">{#N/A,#N/A,TRUE,"Y생산";#N/A,#N/A,TRUE,"Y판매";#N/A,#N/A,TRUE,"Y총물량";#N/A,#N/A,TRUE,"Y능력";#N/A,#N/A,TRUE,"YKD"}</definedName>
    <definedName name="계_약_일" localSheetId="3">#REF!</definedName>
    <definedName name="계_약_일" localSheetId="5">#REF!</definedName>
    <definedName name="계_약_일" localSheetId="0">#REF!</definedName>
    <definedName name="계_약_일" localSheetId="16">#REF!</definedName>
    <definedName name="계_약_일" localSheetId="7">#REF!</definedName>
    <definedName name="계_약_일">#REF!</definedName>
    <definedName name="계약" localSheetId="3" hidden="1">{#N/A,#N/A,FALSE,"계약직(여)"}</definedName>
    <definedName name="계약" localSheetId="5" hidden="1">{#N/A,#N/A,FALSE,"계약직(여)"}</definedName>
    <definedName name="계약" localSheetId="4" hidden="1">{#N/A,#N/A,FALSE,"계약직(여)"}</definedName>
    <definedName name="계약" localSheetId="0" hidden="1">{#N/A,#N/A,FALSE,"계약직(여)"}</definedName>
    <definedName name="계약" localSheetId="16" hidden="1">{#N/A,#N/A,FALSE,"계약직(여)"}</definedName>
    <definedName name="계약" localSheetId="6" hidden="1">{#N/A,#N/A,FALSE,"계약직(여)"}</definedName>
    <definedName name="계약" localSheetId="7" hidden="1">{#N/A,#N/A,FALSE,"계약직(여)"}</definedName>
    <definedName name="계약" hidden="1">{#N/A,#N/A,FALSE,"계약직(여)"}</definedName>
    <definedName name="계약서"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계약일" localSheetId="5">#REF!</definedName>
    <definedName name="계약일" localSheetId="7">#REF!</definedName>
    <definedName name="계약일">#REF!</definedName>
    <definedName name="계열" localSheetId="3">#REF!</definedName>
    <definedName name="계열" localSheetId="5">#REF!</definedName>
    <definedName name="계열" localSheetId="0">#REF!</definedName>
    <definedName name="계열" localSheetId="16">#REF!</definedName>
    <definedName name="계열" localSheetId="6">#REF!</definedName>
    <definedName name="계열" localSheetId="7">#REF!</definedName>
    <definedName name="계열">#REF!</definedName>
    <definedName name="계열그룹" localSheetId="3">#REF!</definedName>
    <definedName name="계열그룹" localSheetId="5">#REF!</definedName>
    <definedName name="계열그룹" localSheetId="0">#REF!</definedName>
    <definedName name="계열그룹" localSheetId="16">#REF!</definedName>
    <definedName name="계열그룹" localSheetId="6">#REF!</definedName>
    <definedName name="계열그룹" localSheetId="7">#REF!</definedName>
    <definedName name="계열그룹">#REF!</definedName>
    <definedName name="계열명" localSheetId="6">#REF!</definedName>
    <definedName name="계열명" localSheetId="7">#REF!</definedName>
    <definedName name="계열명">#REF!</definedName>
    <definedName name="계열소그룹" localSheetId="6">#REF!</definedName>
    <definedName name="계열소그룹" localSheetId="7">#REF!</definedName>
    <definedName name="계열소그룹">#REF!</definedName>
    <definedName name="계정" localSheetId="6">#REF!</definedName>
    <definedName name="계정" localSheetId="7">#REF!</definedName>
    <definedName name="계정">#REF!</definedName>
    <definedName name="계정1" localSheetId="6">#REF!</definedName>
    <definedName name="계정1">#REF!</definedName>
    <definedName name="계정11" localSheetId="6">#REF!</definedName>
    <definedName name="계정11">#REF!</definedName>
    <definedName name="계정2" localSheetId="6">#REF!</definedName>
    <definedName name="계정2">#REF!</definedName>
    <definedName name="계정3" localSheetId="6">#REF!</definedName>
    <definedName name="계정3">#REF!</definedName>
    <definedName name="계정4" localSheetId="6">#REF!</definedName>
    <definedName name="계정4">#REF!</definedName>
    <definedName name="계정과목" localSheetId="3">OFFSET(#REF!,0,0,COUNTA(#REF!)-1,1)</definedName>
    <definedName name="계정과목" localSheetId="5">OFFSET(#REF!,0,0,COUNTA(#REF!)-1,1)</definedName>
    <definedName name="계정과목" localSheetId="0">OFFSET(#REF!,0,0,COUNTA(#REF!)-1,1)</definedName>
    <definedName name="계정과목" localSheetId="16">OFFSET(#REF!,0,0,COUNTA(#REF!)-1,1)</definedName>
    <definedName name="계정과목" localSheetId="6">OFFSET(#REF!,0,0,COUNTA(#REF!)-1,1)</definedName>
    <definedName name="계정과목" localSheetId="7">OFFSET(#REF!,0,0,COUNTA(#REF!)-1,1)</definedName>
    <definedName name="계정과목">OFFSET(#REF!,0,0,COUNTA(#REF!)-1,1)</definedName>
    <definedName name="계정종합표" localSheetId="8" hidden="1">{#N/A,#N/A,TRUE,"Y생산";#N/A,#N/A,TRUE,"Y판매";#N/A,#N/A,TRUE,"Y총물량";#N/A,#N/A,TRUE,"Y능력";#N/A,#N/A,TRUE,"YKD"}</definedName>
    <definedName name="계정종합표" localSheetId="10" hidden="1">{#N/A,#N/A,TRUE,"Y생산";#N/A,#N/A,TRUE,"Y판매";#N/A,#N/A,TRUE,"Y총물량";#N/A,#N/A,TRUE,"Y능력";#N/A,#N/A,TRUE,"YKD"}</definedName>
    <definedName name="계정종합표" localSheetId="11" hidden="1">{#N/A,#N/A,TRUE,"Y생산";#N/A,#N/A,TRUE,"Y판매";#N/A,#N/A,TRUE,"Y총물량";#N/A,#N/A,TRUE,"Y능력";#N/A,#N/A,TRUE,"YKD"}</definedName>
    <definedName name="계정종합표" localSheetId="3" hidden="1">{#N/A,#N/A,TRUE,"Y생산";#N/A,#N/A,TRUE,"Y판매";#N/A,#N/A,TRUE,"Y총물량";#N/A,#N/A,TRUE,"Y능력";#N/A,#N/A,TRUE,"YKD"}</definedName>
    <definedName name="계정종합표" localSheetId="5" hidden="1">{#N/A,#N/A,TRUE,"Y생산";#N/A,#N/A,TRUE,"Y판매";#N/A,#N/A,TRUE,"Y총물량";#N/A,#N/A,TRUE,"Y능력";#N/A,#N/A,TRUE,"YKD"}</definedName>
    <definedName name="계정종합표" localSheetId="4" hidden="1">{#N/A,#N/A,TRUE,"Y생산";#N/A,#N/A,TRUE,"Y판매";#N/A,#N/A,TRUE,"Y총물량";#N/A,#N/A,TRUE,"Y능력";#N/A,#N/A,TRUE,"YKD"}</definedName>
    <definedName name="계정종합표" localSheetId="0" hidden="1">{#N/A,#N/A,TRUE,"Y생산";#N/A,#N/A,TRUE,"Y판매";#N/A,#N/A,TRUE,"Y총물량";#N/A,#N/A,TRUE,"Y능력";#N/A,#N/A,TRUE,"YKD"}</definedName>
    <definedName name="계정종합표" localSheetId="16" hidden="1">{#N/A,#N/A,TRUE,"Y생산";#N/A,#N/A,TRUE,"Y판매";#N/A,#N/A,TRUE,"Y총물량";#N/A,#N/A,TRUE,"Y능력";#N/A,#N/A,TRUE,"YKD"}</definedName>
    <definedName name="계정종합표" localSheetId="6" hidden="1">{#N/A,#N/A,TRUE,"Y생산";#N/A,#N/A,TRUE,"Y판매";#N/A,#N/A,TRUE,"Y총물량";#N/A,#N/A,TRUE,"Y능력";#N/A,#N/A,TRUE,"YKD"}</definedName>
    <definedName name="계정종합표" localSheetId="7" hidden="1">{#N/A,#N/A,TRUE,"Y생산";#N/A,#N/A,TRUE,"Y판매";#N/A,#N/A,TRUE,"Y총물량";#N/A,#N/A,TRUE,"Y능력";#N/A,#N/A,TRUE,"YKD"}</definedName>
    <definedName name="계정종합표" hidden="1">{#N/A,#N/A,TRUE,"Y생산";#N/A,#N/A,TRUE,"Y판매";#N/A,#N/A,TRUE,"Y총물량";#N/A,#N/A,TRUE,"Y능력";#N/A,#N/A,TRUE,"YKD"}</definedName>
    <definedName name="계좌번호" localSheetId="3">#REF!</definedName>
    <definedName name="계좌번호" localSheetId="5">#REF!</definedName>
    <definedName name="계좌번호" localSheetId="4">#REF!</definedName>
    <definedName name="계좌번호" localSheetId="0">#REF!</definedName>
    <definedName name="계좌번호" localSheetId="16">#REF!</definedName>
    <definedName name="계좌번호" localSheetId="7">#REF!</definedName>
    <definedName name="계좌번호">#REF!</definedName>
    <definedName name="계획" localSheetId="8" hidden="1">{#N/A,#N/A,FALSE,"기술료 비교"}</definedName>
    <definedName name="계획" localSheetId="10" hidden="1">{#N/A,#N/A,FALSE,"기술료 비교"}</definedName>
    <definedName name="계획" localSheetId="11" hidden="1">{#N/A,#N/A,FALSE,"기술료 비교"}</definedName>
    <definedName name="계획" localSheetId="3" hidden="1">{#N/A,#N/A,FALSE,"기술료 비교"}</definedName>
    <definedName name="계획" localSheetId="5" hidden="1">{#N/A,#N/A,FALSE,"기술료 비교"}</definedName>
    <definedName name="계획" localSheetId="4" hidden="1">{#N/A,#N/A,FALSE,"기술료 비교"}</definedName>
    <definedName name="계획" localSheetId="0" hidden="1">{#N/A,#N/A,FALSE,"기술료 비교"}</definedName>
    <definedName name="계획" localSheetId="16" hidden="1">{#N/A,#N/A,FALSE,"기술료 비교"}</definedName>
    <definedName name="계획" localSheetId="6" hidden="1">{#N/A,#N/A,FALSE,"기술료 비교"}</definedName>
    <definedName name="계획" localSheetId="7" hidden="1">{#N/A,#N/A,FALSE,"기술료 비교"}</definedName>
    <definedName name="계획" hidden="1">{#N/A,#N/A,FALSE,"기술료 비교"}</definedName>
    <definedName name="계획.1" localSheetId="8" hidden="1">{#N/A,#N/A,FALSE,"단축1";#N/A,#N/A,FALSE,"단축2";#N/A,#N/A,FALSE,"단축3";#N/A,#N/A,FALSE,"장축";#N/A,#N/A,FALSE,"4WD"}</definedName>
    <definedName name="계획.1" localSheetId="10" hidden="1">{#N/A,#N/A,FALSE,"단축1";#N/A,#N/A,FALSE,"단축2";#N/A,#N/A,FALSE,"단축3";#N/A,#N/A,FALSE,"장축";#N/A,#N/A,FALSE,"4WD"}</definedName>
    <definedName name="계획.1" localSheetId="11" hidden="1">{#N/A,#N/A,FALSE,"단축1";#N/A,#N/A,FALSE,"단축2";#N/A,#N/A,FALSE,"단축3";#N/A,#N/A,FALSE,"장축";#N/A,#N/A,FALSE,"4WD"}</definedName>
    <definedName name="계획.1" localSheetId="3" hidden="1">{#N/A,#N/A,FALSE,"단축1";#N/A,#N/A,FALSE,"단축2";#N/A,#N/A,FALSE,"단축3";#N/A,#N/A,FALSE,"장축";#N/A,#N/A,FALSE,"4WD"}</definedName>
    <definedName name="계획.1" localSheetId="5" hidden="1">{#N/A,#N/A,FALSE,"단축1";#N/A,#N/A,FALSE,"단축2";#N/A,#N/A,FALSE,"단축3";#N/A,#N/A,FALSE,"장축";#N/A,#N/A,FALSE,"4WD"}</definedName>
    <definedName name="계획.1" localSheetId="4" hidden="1">{#N/A,#N/A,FALSE,"단축1";#N/A,#N/A,FALSE,"단축2";#N/A,#N/A,FALSE,"단축3";#N/A,#N/A,FALSE,"장축";#N/A,#N/A,FALSE,"4WD"}</definedName>
    <definedName name="계획.1" localSheetId="0" hidden="1">{#N/A,#N/A,FALSE,"단축1";#N/A,#N/A,FALSE,"단축2";#N/A,#N/A,FALSE,"단축3";#N/A,#N/A,FALSE,"장축";#N/A,#N/A,FALSE,"4WD"}</definedName>
    <definedName name="계획.1" localSheetId="16" hidden="1">{#N/A,#N/A,FALSE,"단축1";#N/A,#N/A,FALSE,"단축2";#N/A,#N/A,FALSE,"단축3";#N/A,#N/A,FALSE,"장축";#N/A,#N/A,FALSE,"4WD"}</definedName>
    <definedName name="계획.1" localSheetId="6" hidden="1">{#N/A,#N/A,FALSE,"단축1";#N/A,#N/A,FALSE,"단축2";#N/A,#N/A,FALSE,"단축3";#N/A,#N/A,FALSE,"장축";#N/A,#N/A,FALSE,"4WD"}</definedName>
    <definedName name="계획.1" localSheetId="7" hidden="1">{#N/A,#N/A,FALSE,"단축1";#N/A,#N/A,FALSE,"단축2";#N/A,#N/A,FALSE,"단축3";#N/A,#N/A,FALSE,"장축";#N/A,#N/A,FALSE,"4WD"}</definedName>
    <definedName name="계획.1" hidden="1">{#N/A,#N/A,FALSE,"단축1";#N/A,#N/A,FALSE,"단축2";#N/A,#N/A,FALSE,"단축3";#N/A,#N/A,FALSE,"장축";#N/A,#N/A,FALSE,"4WD"}</definedName>
    <definedName name="계획1" localSheetId="8" hidden="1">{#N/A,#N/A,FALSE,"단축1";#N/A,#N/A,FALSE,"단축2";#N/A,#N/A,FALSE,"단축3";#N/A,#N/A,FALSE,"장축";#N/A,#N/A,FALSE,"4WD"}</definedName>
    <definedName name="계획1" localSheetId="10" hidden="1">{#N/A,#N/A,FALSE,"단축1";#N/A,#N/A,FALSE,"단축2";#N/A,#N/A,FALSE,"단축3";#N/A,#N/A,FALSE,"장축";#N/A,#N/A,FALSE,"4WD"}</definedName>
    <definedName name="계획1" localSheetId="11" hidden="1">{#N/A,#N/A,FALSE,"단축1";#N/A,#N/A,FALSE,"단축2";#N/A,#N/A,FALSE,"단축3";#N/A,#N/A,FALSE,"장축";#N/A,#N/A,FALSE,"4WD"}</definedName>
    <definedName name="계획1" localSheetId="3" hidden="1">{#N/A,#N/A,FALSE,"단축1";#N/A,#N/A,FALSE,"단축2";#N/A,#N/A,FALSE,"단축3";#N/A,#N/A,FALSE,"장축";#N/A,#N/A,FALSE,"4WD"}</definedName>
    <definedName name="계획1" localSheetId="5" hidden="1">{#N/A,#N/A,FALSE,"단축1";#N/A,#N/A,FALSE,"단축2";#N/A,#N/A,FALSE,"단축3";#N/A,#N/A,FALSE,"장축";#N/A,#N/A,FALSE,"4WD"}</definedName>
    <definedName name="계획1" localSheetId="4" hidden="1">{#N/A,#N/A,FALSE,"단축1";#N/A,#N/A,FALSE,"단축2";#N/A,#N/A,FALSE,"단축3";#N/A,#N/A,FALSE,"장축";#N/A,#N/A,FALSE,"4WD"}</definedName>
    <definedName name="계획1" localSheetId="0" hidden="1">{#N/A,#N/A,FALSE,"단축1";#N/A,#N/A,FALSE,"단축2";#N/A,#N/A,FALSE,"단축3";#N/A,#N/A,FALSE,"장축";#N/A,#N/A,FALSE,"4WD"}</definedName>
    <definedName name="계획1" localSheetId="16" hidden="1">{#N/A,#N/A,FALSE,"단축1";#N/A,#N/A,FALSE,"단축2";#N/A,#N/A,FALSE,"단축3";#N/A,#N/A,FALSE,"장축";#N/A,#N/A,FALSE,"4WD"}</definedName>
    <definedName name="계획1" localSheetId="6" hidden="1">{#N/A,#N/A,FALSE,"단축1";#N/A,#N/A,FALSE,"단축2";#N/A,#N/A,FALSE,"단축3";#N/A,#N/A,FALSE,"장축";#N/A,#N/A,FALSE,"4WD"}</definedName>
    <definedName name="계획1" localSheetId="7" hidden="1">{#N/A,#N/A,FALSE,"단축1";#N/A,#N/A,FALSE,"단축2";#N/A,#N/A,FALSE,"단축3";#N/A,#N/A,FALSE,"장축";#N/A,#N/A,FALSE,"4WD"}</definedName>
    <definedName name="계획1" hidden="1">{#N/A,#N/A,FALSE,"단축1";#N/A,#N/A,FALSE,"단축2";#N/A,#N/A,FALSE,"단축3";#N/A,#N/A,FALSE,"장축";#N/A,#N/A,FALSE,"4WD"}</definedName>
    <definedName name="계획2" localSheetId="8" hidden="1">{#N/A,#N/A,FALSE,"단축1";#N/A,#N/A,FALSE,"단축2";#N/A,#N/A,FALSE,"단축3";#N/A,#N/A,FALSE,"장축";#N/A,#N/A,FALSE,"4WD"}</definedName>
    <definedName name="계획2" localSheetId="10" hidden="1">{#N/A,#N/A,FALSE,"단축1";#N/A,#N/A,FALSE,"단축2";#N/A,#N/A,FALSE,"단축3";#N/A,#N/A,FALSE,"장축";#N/A,#N/A,FALSE,"4WD"}</definedName>
    <definedName name="계획2" localSheetId="11" hidden="1">{#N/A,#N/A,FALSE,"단축1";#N/A,#N/A,FALSE,"단축2";#N/A,#N/A,FALSE,"단축3";#N/A,#N/A,FALSE,"장축";#N/A,#N/A,FALSE,"4WD"}</definedName>
    <definedName name="계획2" localSheetId="3" hidden="1">{#N/A,#N/A,FALSE,"단축1";#N/A,#N/A,FALSE,"단축2";#N/A,#N/A,FALSE,"단축3";#N/A,#N/A,FALSE,"장축";#N/A,#N/A,FALSE,"4WD"}</definedName>
    <definedName name="계획2" localSheetId="5" hidden="1">{#N/A,#N/A,FALSE,"단축1";#N/A,#N/A,FALSE,"단축2";#N/A,#N/A,FALSE,"단축3";#N/A,#N/A,FALSE,"장축";#N/A,#N/A,FALSE,"4WD"}</definedName>
    <definedName name="계획2" localSheetId="4" hidden="1">{#N/A,#N/A,FALSE,"단축1";#N/A,#N/A,FALSE,"단축2";#N/A,#N/A,FALSE,"단축3";#N/A,#N/A,FALSE,"장축";#N/A,#N/A,FALSE,"4WD"}</definedName>
    <definedName name="계획2" localSheetId="0" hidden="1">{#N/A,#N/A,FALSE,"단축1";#N/A,#N/A,FALSE,"단축2";#N/A,#N/A,FALSE,"단축3";#N/A,#N/A,FALSE,"장축";#N/A,#N/A,FALSE,"4WD"}</definedName>
    <definedName name="계획2" localSheetId="16" hidden="1">{#N/A,#N/A,FALSE,"단축1";#N/A,#N/A,FALSE,"단축2";#N/A,#N/A,FALSE,"단축3";#N/A,#N/A,FALSE,"장축";#N/A,#N/A,FALSE,"4WD"}</definedName>
    <definedName name="계획2" localSheetId="6" hidden="1">{#N/A,#N/A,FALSE,"단축1";#N/A,#N/A,FALSE,"단축2";#N/A,#N/A,FALSE,"단축3";#N/A,#N/A,FALSE,"장축";#N/A,#N/A,FALSE,"4WD"}</definedName>
    <definedName name="계획2" localSheetId="7" hidden="1">{#N/A,#N/A,FALSE,"단축1";#N/A,#N/A,FALSE,"단축2";#N/A,#N/A,FALSE,"단축3";#N/A,#N/A,FALSE,"장축";#N/A,#N/A,FALSE,"4WD"}</definedName>
    <definedName name="계획2" hidden="1">{#N/A,#N/A,FALSE,"단축1";#N/A,#N/A,FALSE,"단축2";#N/A,#N/A,FALSE,"단축3";#N/A,#N/A,FALSE,"장축";#N/A,#N/A,FALSE,"4WD"}</definedName>
    <definedName name="고1" localSheetId="3">#REF!</definedName>
    <definedName name="고1" localSheetId="5">#REF!</definedName>
    <definedName name="고1" localSheetId="4">#REF!</definedName>
    <definedName name="고1" localSheetId="0">#REF!</definedName>
    <definedName name="고1" localSheetId="16">#REF!</definedName>
    <definedName name="고1" localSheetId="7">#REF!</definedName>
    <definedName name="고1">#REF!</definedName>
    <definedName name="고2" localSheetId="3">#REF!</definedName>
    <definedName name="고2" localSheetId="5">#REF!</definedName>
    <definedName name="고2" localSheetId="4">#REF!</definedName>
    <definedName name="고2" localSheetId="0">#REF!</definedName>
    <definedName name="고2" localSheetId="16">#REF!</definedName>
    <definedName name="고2" localSheetId="6">#REF!</definedName>
    <definedName name="고2" localSheetId="7">#REF!</definedName>
    <definedName name="고2">#REF!</definedName>
    <definedName name="고3" localSheetId="3">#REF!</definedName>
    <definedName name="고3" localSheetId="5">#REF!</definedName>
    <definedName name="고3" localSheetId="4">#REF!</definedName>
    <definedName name="고3" localSheetId="0">#REF!</definedName>
    <definedName name="고3" localSheetId="16">#REF!</definedName>
    <definedName name="고3" localSheetId="6">#REF!</definedName>
    <definedName name="고3" localSheetId="7">#REF!</definedName>
    <definedName name="고3">#REF!</definedName>
    <definedName name="고4" localSheetId="4">#REF!</definedName>
    <definedName name="고4" localSheetId="6">#REF!</definedName>
    <definedName name="고4" localSheetId="7">#REF!</definedName>
    <definedName name="고4">#REF!</definedName>
    <definedName name="고5" localSheetId="4">#REF!</definedName>
    <definedName name="고5" localSheetId="6">#REF!</definedName>
    <definedName name="고5" localSheetId="7">#REF!</definedName>
    <definedName name="고5">#REF!</definedName>
    <definedName name="고6" localSheetId="4">#REF!</definedName>
    <definedName name="고6" localSheetId="6">#REF!</definedName>
    <definedName name="고6" localSheetId="7">#REF!</definedName>
    <definedName name="고6">#REF!</definedName>
    <definedName name="고객ID" localSheetId="6">#REF!</definedName>
    <definedName name="고객ID">#REF!</definedName>
    <definedName name="고객명" localSheetId="6">#REF!</definedName>
    <definedName name="고객명" localSheetId="7">#REF!</definedName>
    <definedName name="고객명">#REF!</definedName>
    <definedName name="고객미정" localSheetId="8" hidden="1">{#N/A,#N/A,FALSE,"표지";#N/A,#N/A,FALSE,"전제";#N/A,#N/A,FALSE,"손익-자 (2)";#N/A,#N/A,FALSE,"손익-자";#N/A,#N/A,FALSE,"손익-마 (2)";#N/A,#N/A,FALSE,"손익-마";#N/A,#N/A,FALSE,"총손최종"}</definedName>
    <definedName name="고객미정" localSheetId="10" hidden="1">{#N/A,#N/A,FALSE,"표지";#N/A,#N/A,FALSE,"전제";#N/A,#N/A,FALSE,"손익-자 (2)";#N/A,#N/A,FALSE,"손익-자";#N/A,#N/A,FALSE,"손익-마 (2)";#N/A,#N/A,FALSE,"손익-마";#N/A,#N/A,FALSE,"총손최종"}</definedName>
    <definedName name="고객미정" localSheetId="11" hidden="1">{#N/A,#N/A,FALSE,"표지";#N/A,#N/A,FALSE,"전제";#N/A,#N/A,FALSE,"손익-자 (2)";#N/A,#N/A,FALSE,"손익-자";#N/A,#N/A,FALSE,"손익-마 (2)";#N/A,#N/A,FALSE,"손익-마";#N/A,#N/A,FALSE,"총손최종"}</definedName>
    <definedName name="고객미정" localSheetId="3" hidden="1">{#N/A,#N/A,FALSE,"표지";#N/A,#N/A,FALSE,"전제";#N/A,#N/A,FALSE,"손익-자 (2)";#N/A,#N/A,FALSE,"손익-자";#N/A,#N/A,FALSE,"손익-마 (2)";#N/A,#N/A,FALSE,"손익-마";#N/A,#N/A,FALSE,"총손최종"}</definedName>
    <definedName name="고객미정" localSheetId="5" hidden="1">{#N/A,#N/A,FALSE,"표지";#N/A,#N/A,FALSE,"전제";#N/A,#N/A,FALSE,"손익-자 (2)";#N/A,#N/A,FALSE,"손익-자";#N/A,#N/A,FALSE,"손익-마 (2)";#N/A,#N/A,FALSE,"손익-마";#N/A,#N/A,FALSE,"총손최종"}</definedName>
    <definedName name="고객미정" localSheetId="4" hidden="1">{#N/A,#N/A,FALSE,"표지";#N/A,#N/A,FALSE,"전제";#N/A,#N/A,FALSE,"손익-자 (2)";#N/A,#N/A,FALSE,"손익-자";#N/A,#N/A,FALSE,"손익-마 (2)";#N/A,#N/A,FALSE,"손익-마";#N/A,#N/A,FALSE,"총손최종"}</definedName>
    <definedName name="고객미정" localSheetId="0" hidden="1">{#N/A,#N/A,FALSE,"표지";#N/A,#N/A,FALSE,"전제";#N/A,#N/A,FALSE,"손익-자 (2)";#N/A,#N/A,FALSE,"손익-자";#N/A,#N/A,FALSE,"손익-마 (2)";#N/A,#N/A,FALSE,"손익-마";#N/A,#N/A,FALSE,"총손최종"}</definedName>
    <definedName name="고객미정" localSheetId="16" hidden="1">{#N/A,#N/A,FALSE,"표지";#N/A,#N/A,FALSE,"전제";#N/A,#N/A,FALSE,"손익-자 (2)";#N/A,#N/A,FALSE,"손익-자";#N/A,#N/A,FALSE,"손익-마 (2)";#N/A,#N/A,FALSE,"손익-마";#N/A,#N/A,FALSE,"총손최종"}</definedName>
    <definedName name="고객미정" localSheetId="6" hidden="1">{#N/A,#N/A,FALSE,"표지";#N/A,#N/A,FALSE,"전제";#N/A,#N/A,FALSE,"손익-자 (2)";#N/A,#N/A,FALSE,"손익-자";#N/A,#N/A,FALSE,"손익-마 (2)";#N/A,#N/A,FALSE,"손익-마";#N/A,#N/A,FALSE,"총손최종"}</definedName>
    <definedName name="고객미정" localSheetId="7" hidden="1">{#N/A,#N/A,FALSE,"표지";#N/A,#N/A,FALSE,"전제";#N/A,#N/A,FALSE,"손익-자 (2)";#N/A,#N/A,FALSE,"손익-자";#N/A,#N/A,FALSE,"손익-마 (2)";#N/A,#N/A,FALSE,"손익-마";#N/A,#N/A,FALSE,"총손최종"}</definedName>
    <definedName name="고객미정" hidden="1">{#N/A,#N/A,FALSE,"표지";#N/A,#N/A,FALSE,"전제";#N/A,#N/A,FALSE,"손익-자 (2)";#N/A,#N/A,FALSE,"손익-자";#N/A,#N/A,FALSE,"손익-마 (2)";#N/A,#N/A,FALSE,"손익-마";#N/A,#N/A,FALSE,"총손최종"}</definedName>
    <definedName name="고객번호" localSheetId="3">#REF!</definedName>
    <definedName name="고객번호" localSheetId="5">#REF!</definedName>
    <definedName name="고객번호" localSheetId="0">#REF!</definedName>
    <definedName name="고객번호" localSheetId="16">#REF!</definedName>
    <definedName name="고객번호" localSheetId="7">#REF!</definedName>
    <definedName name="고객번호">#REF!</definedName>
    <definedName name="고객지원부자료" localSheetId="3">#REF!</definedName>
    <definedName name="고객지원부자료" localSheetId="5">#REF!</definedName>
    <definedName name="고객지원부자료" localSheetId="0">#REF!</definedName>
    <definedName name="고객지원부자료" localSheetId="16">#REF!</definedName>
    <definedName name="고객지원부자료" localSheetId="6">#REF!</definedName>
    <definedName name="고객지원부자료" localSheetId="7">#REF!</definedName>
    <definedName name="고객지원부자료">#REF!</definedName>
    <definedName name="고객지원부자료1" localSheetId="3">#REF!</definedName>
    <definedName name="고객지원부자료1" localSheetId="5">#REF!</definedName>
    <definedName name="고객지원부자료1" localSheetId="0">#REF!</definedName>
    <definedName name="고객지원부자료1" localSheetId="16">#REF!</definedName>
    <definedName name="고객지원부자료1" localSheetId="6">#REF!</definedName>
    <definedName name="고객지원부자료1" localSheetId="7">#REF!</definedName>
    <definedName name="고객지원부자료1">#REF!</definedName>
    <definedName name="고객지원부자료2" localSheetId="6">#REF!</definedName>
    <definedName name="고객지원부자료2">#REF!</definedName>
    <definedName name="고블린" localSheetId="6">#REF!</definedName>
    <definedName name="고블린">#REF!</definedName>
    <definedName name="고인돌" localSheetId="8" hidden="1">{#N/A,#N/A,FALSE,"전제";#N/A,#N/A,FALSE,"표지";#N/A,#N/A,FALSE,"6D16";#N/A,#N/A,FALSE,"6D22";#N/A,#N/A,FALSE,"6D22-T";#N/A,#N/A,FALSE,"Q-DEG";#N/A,#N/A,FALSE,"총손";#N/A,#N/A,FALSE,"대당";#N/A,#N/A,FALSE,"가공비"}</definedName>
    <definedName name="고인돌" localSheetId="10" hidden="1">{#N/A,#N/A,FALSE,"전제";#N/A,#N/A,FALSE,"표지";#N/A,#N/A,FALSE,"6D16";#N/A,#N/A,FALSE,"6D22";#N/A,#N/A,FALSE,"6D22-T";#N/A,#N/A,FALSE,"Q-DEG";#N/A,#N/A,FALSE,"총손";#N/A,#N/A,FALSE,"대당";#N/A,#N/A,FALSE,"가공비"}</definedName>
    <definedName name="고인돌" localSheetId="11" hidden="1">{#N/A,#N/A,FALSE,"전제";#N/A,#N/A,FALSE,"표지";#N/A,#N/A,FALSE,"6D16";#N/A,#N/A,FALSE,"6D22";#N/A,#N/A,FALSE,"6D22-T";#N/A,#N/A,FALSE,"Q-DEG";#N/A,#N/A,FALSE,"총손";#N/A,#N/A,FALSE,"대당";#N/A,#N/A,FALSE,"가공비"}</definedName>
    <definedName name="고인돌" localSheetId="3" hidden="1">{#N/A,#N/A,FALSE,"전제";#N/A,#N/A,FALSE,"표지";#N/A,#N/A,FALSE,"6D16";#N/A,#N/A,FALSE,"6D22";#N/A,#N/A,FALSE,"6D22-T";#N/A,#N/A,FALSE,"Q-DEG";#N/A,#N/A,FALSE,"총손";#N/A,#N/A,FALSE,"대당";#N/A,#N/A,FALSE,"가공비"}</definedName>
    <definedName name="고인돌" localSheetId="5" hidden="1">{#N/A,#N/A,FALSE,"전제";#N/A,#N/A,FALSE,"표지";#N/A,#N/A,FALSE,"6D16";#N/A,#N/A,FALSE,"6D22";#N/A,#N/A,FALSE,"6D22-T";#N/A,#N/A,FALSE,"Q-DEG";#N/A,#N/A,FALSE,"총손";#N/A,#N/A,FALSE,"대당";#N/A,#N/A,FALSE,"가공비"}</definedName>
    <definedName name="고인돌" localSheetId="4" hidden="1">{#N/A,#N/A,FALSE,"전제";#N/A,#N/A,FALSE,"표지";#N/A,#N/A,FALSE,"6D16";#N/A,#N/A,FALSE,"6D22";#N/A,#N/A,FALSE,"6D22-T";#N/A,#N/A,FALSE,"Q-DEG";#N/A,#N/A,FALSE,"총손";#N/A,#N/A,FALSE,"대당";#N/A,#N/A,FALSE,"가공비"}</definedName>
    <definedName name="고인돌" localSheetId="0" hidden="1">{#N/A,#N/A,FALSE,"전제";#N/A,#N/A,FALSE,"표지";#N/A,#N/A,FALSE,"6D16";#N/A,#N/A,FALSE,"6D22";#N/A,#N/A,FALSE,"6D22-T";#N/A,#N/A,FALSE,"Q-DEG";#N/A,#N/A,FALSE,"총손";#N/A,#N/A,FALSE,"대당";#N/A,#N/A,FALSE,"가공비"}</definedName>
    <definedName name="고인돌" localSheetId="16" hidden="1">{#N/A,#N/A,FALSE,"전제";#N/A,#N/A,FALSE,"표지";#N/A,#N/A,FALSE,"6D16";#N/A,#N/A,FALSE,"6D22";#N/A,#N/A,FALSE,"6D22-T";#N/A,#N/A,FALSE,"Q-DEG";#N/A,#N/A,FALSE,"총손";#N/A,#N/A,FALSE,"대당";#N/A,#N/A,FALSE,"가공비"}</definedName>
    <definedName name="고인돌" localSheetId="6" hidden="1">{#N/A,#N/A,FALSE,"전제";#N/A,#N/A,FALSE,"표지";#N/A,#N/A,FALSE,"6D16";#N/A,#N/A,FALSE,"6D22";#N/A,#N/A,FALSE,"6D22-T";#N/A,#N/A,FALSE,"Q-DEG";#N/A,#N/A,FALSE,"총손";#N/A,#N/A,FALSE,"대당";#N/A,#N/A,FALSE,"가공비"}</definedName>
    <definedName name="고인돌" localSheetId="7" hidden="1">{#N/A,#N/A,FALSE,"전제";#N/A,#N/A,FALSE,"표지";#N/A,#N/A,FALSE,"6D16";#N/A,#N/A,FALSE,"6D22";#N/A,#N/A,FALSE,"6D22-T";#N/A,#N/A,FALSE,"Q-DEG";#N/A,#N/A,FALSE,"총손";#N/A,#N/A,FALSE,"대당";#N/A,#N/A,FALSE,"가공비"}</definedName>
    <definedName name="고인돌" hidden="1">{#N/A,#N/A,FALSE,"전제";#N/A,#N/A,FALSE,"표지";#N/A,#N/A,FALSE,"6D16";#N/A,#N/A,FALSE,"6D22";#N/A,#N/A,FALSE,"6D22-T";#N/A,#N/A,FALSE,"Q-DEG";#N/A,#N/A,FALSE,"총손";#N/A,#N/A,FALSE,"대당";#N/A,#N/A,FALSE,"가공비"}</definedName>
    <definedName name="고정이하비율" localSheetId="3">#REF!</definedName>
    <definedName name="고정이하비율" localSheetId="0">#REF!</definedName>
    <definedName name="고정이하비율" localSheetId="16">#REF!</definedName>
    <definedName name="고정이하비율">#REF!</definedName>
    <definedName name="공사"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공사원가명세서" localSheetId="3">#REF!</definedName>
    <definedName name="공사원가명세서" localSheetId="5">#REF!</definedName>
    <definedName name="공사원가명세서" localSheetId="0">#REF!</definedName>
    <definedName name="공사원가명세서" localSheetId="16">#REF!</definedName>
    <definedName name="공사원가명세서" localSheetId="6">#REF!</definedName>
    <definedName name="공사원가명세서" localSheetId="7">#REF!</definedName>
    <definedName name="공사원가명세서">#REF!</definedName>
    <definedName name="공사집계" localSheetId="3" hidden="1">{#N/A,#N/A,FALSE,"집계표"}</definedName>
    <definedName name="공사집계" localSheetId="5" hidden="1">{#N/A,#N/A,FALSE,"집계표"}</definedName>
    <definedName name="공사집계" localSheetId="4" hidden="1">{#N/A,#N/A,FALSE,"집계표"}</definedName>
    <definedName name="공사집계" localSheetId="0" hidden="1">{#N/A,#N/A,FALSE,"집계표"}</definedName>
    <definedName name="공사집계" localSheetId="16" hidden="1">{#N/A,#N/A,FALSE,"집계표"}</definedName>
    <definedName name="공사집계" localSheetId="6" hidden="1">{#N/A,#N/A,FALSE,"집계표"}</definedName>
    <definedName name="공사집계" localSheetId="7" hidden="1">{#N/A,#N/A,FALSE,"집계표"}</definedName>
    <definedName name="공사집계" hidden="1">{#N/A,#N/A,FALSE,"집계표"}</definedName>
    <definedName name="공성환" localSheetId="8" hidden="1">{#N/A,#N/A,FALSE,"단축1";#N/A,#N/A,FALSE,"단축2";#N/A,#N/A,FALSE,"단축3";#N/A,#N/A,FALSE,"장축";#N/A,#N/A,FALSE,"4WD"}</definedName>
    <definedName name="공성환" localSheetId="10" hidden="1">{#N/A,#N/A,FALSE,"단축1";#N/A,#N/A,FALSE,"단축2";#N/A,#N/A,FALSE,"단축3";#N/A,#N/A,FALSE,"장축";#N/A,#N/A,FALSE,"4WD"}</definedName>
    <definedName name="공성환" localSheetId="11" hidden="1">{#N/A,#N/A,FALSE,"단축1";#N/A,#N/A,FALSE,"단축2";#N/A,#N/A,FALSE,"단축3";#N/A,#N/A,FALSE,"장축";#N/A,#N/A,FALSE,"4WD"}</definedName>
    <definedName name="공성환" localSheetId="3" hidden="1">{#N/A,#N/A,FALSE,"단축1";#N/A,#N/A,FALSE,"단축2";#N/A,#N/A,FALSE,"단축3";#N/A,#N/A,FALSE,"장축";#N/A,#N/A,FALSE,"4WD"}</definedName>
    <definedName name="공성환" localSheetId="5" hidden="1">{#N/A,#N/A,FALSE,"단축1";#N/A,#N/A,FALSE,"단축2";#N/A,#N/A,FALSE,"단축3";#N/A,#N/A,FALSE,"장축";#N/A,#N/A,FALSE,"4WD"}</definedName>
    <definedName name="공성환" localSheetId="4" hidden="1">{#N/A,#N/A,FALSE,"단축1";#N/A,#N/A,FALSE,"단축2";#N/A,#N/A,FALSE,"단축3";#N/A,#N/A,FALSE,"장축";#N/A,#N/A,FALSE,"4WD"}</definedName>
    <definedName name="공성환" localSheetId="0" hidden="1">{#N/A,#N/A,FALSE,"단축1";#N/A,#N/A,FALSE,"단축2";#N/A,#N/A,FALSE,"단축3";#N/A,#N/A,FALSE,"장축";#N/A,#N/A,FALSE,"4WD"}</definedName>
    <definedName name="공성환" localSheetId="16" hidden="1">{#N/A,#N/A,FALSE,"단축1";#N/A,#N/A,FALSE,"단축2";#N/A,#N/A,FALSE,"단축3";#N/A,#N/A,FALSE,"장축";#N/A,#N/A,FALSE,"4WD"}</definedName>
    <definedName name="공성환" localSheetId="6" hidden="1">{#N/A,#N/A,FALSE,"단축1";#N/A,#N/A,FALSE,"단축2";#N/A,#N/A,FALSE,"단축3";#N/A,#N/A,FALSE,"장축";#N/A,#N/A,FALSE,"4WD"}</definedName>
    <definedName name="공성환" localSheetId="7" hidden="1">{#N/A,#N/A,FALSE,"단축1";#N/A,#N/A,FALSE,"단축2";#N/A,#N/A,FALSE,"단축3";#N/A,#N/A,FALSE,"장축";#N/A,#N/A,FALSE,"4WD"}</definedName>
    <definedName name="공성환" hidden="1">{#N/A,#N/A,FALSE,"단축1";#N/A,#N/A,FALSE,"단축2";#N/A,#N/A,FALSE,"단축3";#N/A,#N/A,FALSE,"장축";#N/A,#N/A,FALSE,"4WD"}</definedName>
    <definedName name="공ㅌ오" localSheetId="8" hidden="1">{#N/A,#N/A,TRUE,"Y생산";#N/A,#N/A,TRUE,"Y판매";#N/A,#N/A,TRUE,"Y총물량";#N/A,#N/A,TRUE,"Y능력";#N/A,#N/A,TRUE,"YKD"}</definedName>
    <definedName name="공ㅌ오" localSheetId="10" hidden="1">{#N/A,#N/A,TRUE,"Y생산";#N/A,#N/A,TRUE,"Y판매";#N/A,#N/A,TRUE,"Y총물량";#N/A,#N/A,TRUE,"Y능력";#N/A,#N/A,TRUE,"YKD"}</definedName>
    <definedName name="공ㅌ오" localSheetId="11" hidden="1">{#N/A,#N/A,TRUE,"Y생산";#N/A,#N/A,TRUE,"Y판매";#N/A,#N/A,TRUE,"Y총물량";#N/A,#N/A,TRUE,"Y능력";#N/A,#N/A,TRUE,"YKD"}</definedName>
    <definedName name="공ㅌ오" localSheetId="3" hidden="1">{#N/A,#N/A,TRUE,"Y생산";#N/A,#N/A,TRUE,"Y판매";#N/A,#N/A,TRUE,"Y총물량";#N/A,#N/A,TRUE,"Y능력";#N/A,#N/A,TRUE,"YKD"}</definedName>
    <definedName name="공ㅌ오" localSheetId="5" hidden="1">{#N/A,#N/A,TRUE,"Y생산";#N/A,#N/A,TRUE,"Y판매";#N/A,#N/A,TRUE,"Y총물량";#N/A,#N/A,TRUE,"Y능력";#N/A,#N/A,TRUE,"YKD"}</definedName>
    <definedName name="공ㅌ오" localSheetId="4" hidden="1">{#N/A,#N/A,TRUE,"Y생산";#N/A,#N/A,TRUE,"Y판매";#N/A,#N/A,TRUE,"Y총물량";#N/A,#N/A,TRUE,"Y능력";#N/A,#N/A,TRUE,"YKD"}</definedName>
    <definedName name="공ㅌ오" localSheetId="0" hidden="1">{#N/A,#N/A,TRUE,"Y생산";#N/A,#N/A,TRUE,"Y판매";#N/A,#N/A,TRUE,"Y총물량";#N/A,#N/A,TRUE,"Y능력";#N/A,#N/A,TRUE,"YKD"}</definedName>
    <definedName name="공ㅌ오" localSheetId="16" hidden="1">{#N/A,#N/A,TRUE,"Y생산";#N/A,#N/A,TRUE,"Y판매";#N/A,#N/A,TRUE,"Y총물량";#N/A,#N/A,TRUE,"Y능력";#N/A,#N/A,TRUE,"YKD"}</definedName>
    <definedName name="공ㅌ오" localSheetId="6" hidden="1">{#N/A,#N/A,TRUE,"Y생산";#N/A,#N/A,TRUE,"Y판매";#N/A,#N/A,TRUE,"Y총물량";#N/A,#N/A,TRUE,"Y능력";#N/A,#N/A,TRUE,"YKD"}</definedName>
    <definedName name="공ㅌ오" localSheetId="7" hidden="1">{#N/A,#N/A,TRUE,"Y생산";#N/A,#N/A,TRUE,"Y판매";#N/A,#N/A,TRUE,"Y총물량";#N/A,#N/A,TRUE,"Y능력";#N/A,#N/A,TRUE,"YKD"}</definedName>
    <definedName name="공ㅌ오" hidden="1">{#N/A,#N/A,TRUE,"Y생산";#N/A,#N/A,TRUE,"Y판매";#N/A,#N/A,TRUE,"Y총물량";#N/A,#N/A,TRUE,"Y능력";#N/A,#N/A,TRUE,"YKD"}</definedName>
    <definedName name="과목세목현황" localSheetId="8" hidden="1">{#N/A,#N/A,TRUE,"Y생산";#N/A,#N/A,TRUE,"Y판매";#N/A,#N/A,TRUE,"Y총물량";#N/A,#N/A,TRUE,"Y능력";#N/A,#N/A,TRUE,"YKD"}</definedName>
    <definedName name="과목세목현황" localSheetId="10" hidden="1">{#N/A,#N/A,TRUE,"Y생산";#N/A,#N/A,TRUE,"Y판매";#N/A,#N/A,TRUE,"Y총물량";#N/A,#N/A,TRUE,"Y능력";#N/A,#N/A,TRUE,"YKD"}</definedName>
    <definedName name="과목세목현황" localSheetId="11" hidden="1">{#N/A,#N/A,TRUE,"Y생산";#N/A,#N/A,TRUE,"Y판매";#N/A,#N/A,TRUE,"Y총물량";#N/A,#N/A,TRUE,"Y능력";#N/A,#N/A,TRUE,"YKD"}</definedName>
    <definedName name="과목세목현황" localSheetId="3" hidden="1">{#N/A,#N/A,TRUE,"Y생산";#N/A,#N/A,TRUE,"Y판매";#N/A,#N/A,TRUE,"Y총물량";#N/A,#N/A,TRUE,"Y능력";#N/A,#N/A,TRUE,"YKD"}</definedName>
    <definedName name="과목세목현황" localSheetId="5" hidden="1">{#N/A,#N/A,TRUE,"Y생산";#N/A,#N/A,TRUE,"Y판매";#N/A,#N/A,TRUE,"Y총물량";#N/A,#N/A,TRUE,"Y능력";#N/A,#N/A,TRUE,"YKD"}</definedName>
    <definedName name="과목세목현황" localSheetId="4" hidden="1">{#N/A,#N/A,TRUE,"Y생산";#N/A,#N/A,TRUE,"Y판매";#N/A,#N/A,TRUE,"Y총물량";#N/A,#N/A,TRUE,"Y능력";#N/A,#N/A,TRUE,"YKD"}</definedName>
    <definedName name="과목세목현황" localSheetId="0" hidden="1">{#N/A,#N/A,TRUE,"Y생산";#N/A,#N/A,TRUE,"Y판매";#N/A,#N/A,TRUE,"Y총물량";#N/A,#N/A,TRUE,"Y능력";#N/A,#N/A,TRUE,"YKD"}</definedName>
    <definedName name="과목세목현황" localSheetId="16" hidden="1">{#N/A,#N/A,TRUE,"Y생산";#N/A,#N/A,TRUE,"Y판매";#N/A,#N/A,TRUE,"Y총물량";#N/A,#N/A,TRUE,"Y능력";#N/A,#N/A,TRUE,"YKD"}</definedName>
    <definedName name="과목세목현황" localSheetId="6" hidden="1">{#N/A,#N/A,TRUE,"Y생산";#N/A,#N/A,TRUE,"Y판매";#N/A,#N/A,TRUE,"Y총물량";#N/A,#N/A,TRUE,"Y능력";#N/A,#N/A,TRUE,"YKD"}</definedName>
    <definedName name="과목세목현황" localSheetId="7" hidden="1">{#N/A,#N/A,TRUE,"Y생산";#N/A,#N/A,TRUE,"Y판매";#N/A,#N/A,TRUE,"Y총물량";#N/A,#N/A,TRUE,"Y능력";#N/A,#N/A,TRUE,"YKD"}</definedName>
    <definedName name="과목세목현황" hidden="1">{#N/A,#N/A,TRUE,"Y생산";#N/A,#N/A,TRUE,"Y판매";#N/A,#N/A,TRUE,"Y총물량";#N/A,#N/A,TRUE,"Y능력";#N/A,#N/A,TRUE,"YKD"}</definedName>
    <definedName name="관리지표2" localSheetId="8" hidden="1">{#N/A,#N/A,TRUE,"Y생산";#N/A,#N/A,TRUE,"Y판매";#N/A,#N/A,TRUE,"Y총물량";#N/A,#N/A,TRUE,"Y능력";#N/A,#N/A,TRUE,"YKD"}</definedName>
    <definedName name="관리지표2" localSheetId="10" hidden="1">{#N/A,#N/A,TRUE,"Y생산";#N/A,#N/A,TRUE,"Y판매";#N/A,#N/A,TRUE,"Y총물량";#N/A,#N/A,TRUE,"Y능력";#N/A,#N/A,TRUE,"YKD"}</definedName>
    <definedName name="관리지표2" localSheetId="11" hidden="1">{#N/A,#N/A,TRUE,"Y생산";#N/A,#N/A,TRUE,"Y판매";#N/A,#N/A,TRUE,"Y총물량";#N/A,#N/A,TRUE,"Y능력";#N/A,#N/A,TRUE,"YKD"}</definedName>
    <definedName name="관리지표2" localSheetId="3" hidden="1">{#N/A,#N/A,TRUE,"Y생산";#N/A,#N/A,TRUE,"Y판매";#N/A,#N/A,TRUE,"Y총물량";#N/A,#N/A,TRUE,"Y능력";#N/A,#N/A,TRUE,"YKD"}</definedName>
    <definedName name="관리지표2" localSheetId="5" hidden="1">{#N/A,#N/A,TRUE,"Y생산";#N/A,#N/A,TRUE,"Y판매";#N/A,#N/A,TRUE,"Y총물량";#N/A,#N/A,TRUE,"Y능력";#N/A,#N/A,TRUE,"YKD"}</definedName>
    <definedName name="관리지표2" localSheetId="4" hidden="1">{#N/A,#N/A,TRUE,"Y생산";#N/A,#N/A,TRUE,"Y판매";#N/A,#N/A,TRUE,"Y총물량";#N/A,#N/A,TRUE,"Y능력";#N/A,#N/A,TRUE,"YKD"}</definedName>
    <definedName name="관리지표2" localSheetId="0" hidden="1">{#N/A,#N/A,TRUE,"Y생산";#N/A,#N/A,TRUE,"Y판매";#N/A,#N/A,TRUE,"Y총물량";#N/A,#N/A,TRUE,"Y능력";#N/A,#N/A,TRUE,"YKD"}</definedName>
    <definedName name="관리지표2" localSheetId="16" hidden="1">{#N/A,#N/A,TRUE,"Y생산";#N/A,#N/A,TRUE,"Y판매";#N/A,#N/A,TRUE,"Y총물량";#N/A,#N/A,TRUE,"Y능력";#N/A,#N/A,TRUE,"YKD"}</definedName>
    <definedName name="관리지표2" localSheetId="6" hidden="1">{#N/A,#N/A,TRUE,"Y생산";#N/A,#N/A,TRUE,"Y판매";#N/A,#N/A,TRUE,"Y총물량";#N/A,#N/A,TRUE,"Y능력";#N/A,#N/A,TRUE,"YKD"}</definedName>
    <definedName name="관리지표2" localSheetId="7" hidden="1">{#N/A,#N/A,TRUE,"Y생산";#N/A,#N/A,TRUE,"Y판매";#N/A,#N/A,TRUE,"Y총물량";#N/A,#N/A,TRUE,"Y능력";#N/A,#N/A,TRUE,"YKD"}</definedName>
    <definedName name="관리지표2" hidden="1">{#N/A,#N/A,TRUE,"Y생산";#N/A,#N/A,TRUE,"Y판매";#N/A,#N/A,TRUE,"Y총물량";#N/A,#N/A,TRUE,"Y능력";#N/A,#N/A,TRUE,"YKD"}</definedName>
    <definedName name="관할법원" localSheetId="3">#REF!</definedName>
    <definedName name="관할법원" localSheetId="0">#REF!</definedName>
    <definedName name="관할법원" localSheetId="16">#REF!</definedName>
    <definedName name="관할법원">#REF!</definedName>
    <definedName name="광고비" localSheetId="3">#REF!</definedName>
    <definedName name="광고비" localSheetId="16">#REF!</definedName>
    <definedName name="광고비" localSheetId="6">#REF!</definedName>
    <definedName name="광고비">#REF!</definedName>
    <definedName name="광고제작비" localSheetId="3">#REF!</definedName>
    <definedName name="광고제작비" localSheetId="16">#REF!</definedName>
    <definedName name="광고제작비" localSheetId="6">#REF!</definedName>
    <definedName name="광고제작비">#REF!</definedName>
    <definedName name="교육" localSheetId="8" hidden="1">{#N/A,#N/A,TRUE,"Y생산";#N/A,#N/A,TRUE,"Y판매";#N/A,#N/A,TRUE,"Y총물량";#N/A,#N/A,TRUE,"Y능력";#N/A,#N/A,TRUE,"YKD"}</definedName>
    <definedName name="교육" localSheetId="10" hidden="1">{#N/A,#N/A,TRUE,"Y생산";#N/A,#N/A,TRUE,"Y판매";#N/A,#N/A,TRUE,"Y총물량";#N/A,#N/A,TRUE,"Y능력";#N/A,#N/A,TRUE,"YKD"}</definedName>
    <definedName name="교육" localSheetId="11" hidden="1">{#N/A,#N/A,TRUE,"Y생산";#N/A,#N/A,TRUE,"Y판매";#N/A,#N/A,TRUE,"Y총물량";#N/A,#N/A,TRUE,"Y능력";#N/A,#N/A,TRUE,"YKD"}</definedName>
    <definedName name="교육" localSheetId="3" hidden="1">{#N/A,#N/A,TRUE,"Y생산";#N/A,#N/A,TRUE,"Y판매";#N/A,#N/A,TRUE,"Y총물량";#N/A,#N/A,TRUE,"Y능력";#N/A,#N/A,TRUE,"YKD"}</definedName>
    <definedName name="교육" localSheetId="5" hidden="1">{#N/A,#N/A,TRUE,"Y생산";#N/A,#N/A,TRUE,"Y판매";#N/A,#N/A,TRUE,"Y총물량";#N/A,#N/A,TRUE,"Y능력";#N/A,#N/A,TRUE,"YKD"}</definedName>
    <definedName name="교육" localSheetId="4" hidden="1">{#N/A,#N/A,TRUE,"Y생산";#N/A,#N/A,TRUE,"Y판매";#N/A,#N/A,TRUE,"Y총물량";#N/A,#N/A,TRUE,"Y능력";#N/A,#N/A,TRUE,"YKD"}</definedName>
    <definedName name="교육" localSheetId="0" hidden="1">{#N/A,#N/A,TRUE,"Y생산";#N/A,#N/A,TRUE,"Y판매";#N/A,#N/A,TRUE,"Y총물량";#N/A,#N/A,TRUE,"Y능력";#N/A,#N/A,TRUE,"YKD"}</definedName>
    <definedName name="교육" localSheetId="16" hidden="1">{#N/A,#N/A,TRUE,"Y생산";#N/A,#N/A,TRUE,"Y판매";#N/A,#N/A,TRUE,"Y총물량";#N/A,#N/A,TRUE,"Y능력";#N/A,#N/A,TRUE,"YKD"}</definedName>
    <definedName name="교육" localSheetId="6" hidden="1">{#N/A,#N/A,TRUE,"Y생산";#N/A,#N/A,TRUE,"Y판매";#N/A,#N/A,TRUE,"Y총물량";#N/A,#N/A,TRUE,"Y능력";#N/A,#N/A,TRUE,"YKD"}</definedName>
    <definedName name="교육" localSheetId="7" hidden="1">{#N/A,#N/A,TRUE,"Y생산";#N/A,#N/A,TRUE,"Y판매";#N/A,#N/A,TRUE,"Y총물량";#N/A,#N/A,TRUE,"Y능력";#N/A,#N/A,TRUE,"YKD"}</definedName>
    <definedName name="교육" hidden="1">{#N/A,#N/A,TRUE,"Y생산";#N/A,#N/A,TRUE,"Y판매";#N/A,#N/A,TRUE,"Y총물량";#N/A,#N/A,TRUE,"Y능력";#N/A,#N/A,TRUE,"YKD"}</definedName>
    <definedName name="교육세" localSheetId="3">#REF!</definedName>
    <definedName name="교육세" localSheetId="5">#REF!</definedName>
    <definedName name="교육세" localSheetId="0">#REF!</definedName>
    <definedName name="교육세" localSheetId="16">#REF!</definedName>
    <definedName name="교육세" localSheetId="7">#REF!</definedName>
    <definedName name="교육세">#REF!</definedName>
    <definedName name="구" localSheetId="3">#REF!</definedName>
    <definedName name="구" localSheetId="5">#REF!</definedName>
    <definedName name="구" localSheetId="0">#REF!</definedName>
    <definedName name="구" localSheetId="16">#REF!</definedName>
    <definedName name="구" localSheetId="6">#REF!</definedName>
    <definedName name="구" localSheetId="7">#REF!</definedName>
    <definedName name="구">#REF!</definedName>
    <definedName name="구분" localSheetId="3">#REF!:#REF!</definedName>
    <definedName name="구분" localSheetId="5">#REF!:#REF!</definedName>
    <definedName name="구분" localSheetId="4">#REF!:#REF!</definedName>
    <definedName name="구분" localSheetId="0">#REF!:#REF!</definedName>
    <definedName name="구분" localSheetId="16">#REF!:#REF!</definedName>
    <definedName name="구분" localSheetId="6">#REF!:#REF!</definedName>
    <definedName name="구분" localSheetId="7">#REF!:#REF!</definedName>
    <definedName name="구분">#REF!:#REF!</definedName>
    <definedName name="구분1" localSheetId="3">#REF!</definedName>
    <definedName name="구분1" localSheetId="5">#REF!</definedName>
    <definedName name="구분1" localSheetId="4">#REF!</definedName>
    <definedName name="구분1" localSheetId="0">#REF!</definedName>
    <definedName name="구분1" localSheetId="16">#REF!</definedName>
    <definedName name="구분1" localSheetId="6">#REF!</definedName>
    <definedName name="구분1" localSheetId="7">#REF!</definedName>
    <definedName name="구분1">#REF!</definedName>
    <definedName name="구분2" localSheetId="3">#REF!</definedName>
    <definedName name="구분2" localSheetId="5">#REF!</definedName>
    <definedName name="구분2" localSheetId="4">#REF!</definedName>
    <definedName name="구분2" localSheetId="0">#REF!</definedName>
    <definedName name="구분2" localSheetId="16">#REF!</definedName>
    <definedName name="구분2" localSheetId="6">#REF!</definedName>
    <definedName name="구분2" localSheetId="7">#REF!</definedName>
    <definedName name="구분2">#REF!</definedName>
    <definedName name="구분3" localSheetId="3">#REF!</definedName>
    <definedName name="구분3" localSheetId="5">#REF!</definedName>
    <definedName name="구분3" localSheetId="4">#REF!</definedName>
    <definedName name="구분3" localSheetId="0">#REF!</definedName>
    <definedName name="구분3" localSheetId="16">#REF!</definedName>
    <definedName name="구분3" localSheetId="6">#REF!</definedName>
    <definedName name="구분3" localSheetId="7">#REF!</definedName>
    <definedName name="구분3">#REF!</definedName>
    <definedName name="구성은" localSheetId="6">#REF!</definedName>
    <definedName name="구성은">#REF!</definedName>
    <definedName name="구성은1" localSheetId="6">#REF!</definedName>
    <definedName name="구성은1">#REF!</definedName>
    <definedName name="구성은2" localSheetId="6">#REF!</definedName>
    <definedName name="구성은2">#REF!</definedName>
    <definedName name="구성은3" localSheetId="6">#REF!</definedName>
    <definedName name="구성은3">#REF!</definedName>
    <definedName name="구성은4" localSheetId="6">#REF!</definedName>
    <definedName name="구성은4">#REF!</definedName>
    <definedName name="구조조정_11" localSheetId="6">#REF!</definedName>
    <definedName name="구조조정_11" localSheetId="7">#REF!</definedName>
    <definedName name="구조조정_11">#REF!</definedName>
    <definedName name="구조화12" localSheetId="6">#REF!</definedName>
    <definedName name="구조화12" localSheetId="7">#REF!</definedName>
    <definedName name="구조화12">#REF!</definedName>
    <definedName name="국가별" localSheetId="4">#REF!</definedName>
    <definedName name="국가별" localSheetId="6">#REF!</definedName>
    <definedName name="국가별" localSheetId="7">#REF!</definedName>
    <definedName name="국가별">#REF!</definedName>
    <definedName name="국고보조" localSheetId="3" hidden="1">{#N/A,#N/A,FALSE,"보험현황";#N/A,#N/A,FALSE,"보험현황"}</definedName>
    <definedName name="국고보조" localSheetId="5" hidden="1">{#N/A,#N/A,FALSE,"보험현황";#N/A,#N/A,FALSE,"보험현황"}</definedName>
    <definedName name="국고보조" localSheetId="4" hidden="1">{#N/A,#N/A,FALSE,"보험현황";#N/A,#N/A,FALSE,"보험현황"}</definedName>
    <definedName name="국고보조" localSheetId="0" hidden="1">{#N/A,#N/A,FALSE,"보험현황";#N/A,#N/A,FALSE,"보험현황"}</definedName>
    <definedName name="국고보조" localSheetId="16" hidden="1">{#N/A,#N/A,FALSE,"보험현황";#N/A,#N/A,FALSE,"보험현황"}</definedName>
    <definedName name="국고보조" localSheetId="6" hidden="1">{#N/A,#N/A,FALSE,"보험현황";#N/A,#N/A,FALSE,"보험현황"}</definedName>
    <definedName name="국고보조" localSheetId="7" hidden="1">{#N/A,#N/A,FALSE,"보험현황";#N/A,#N/A,FALSE,"보험현황"}</definedName>
    <definedName name="국고보조" hidden="1">{#N/A,#N/A,FALSE,"보험현황";#N/A,#N/A,FALSE,"보험현황"}</definedName>
    <definedName name="국민주대변" localSheetId="3">#REF!</definedName>
    <definedName name="국민주대변" localSheetId="5">#REF!</definedName>
    <definedName name="국민주대변" localSheetId="0">#REF!</definedName>
    <definedName name="국민주대변" localSheetId="16">#REF!</definedName>
    <definedName name="국민주대변" localSheetId="7">#REF!</definedName>
    <definedName name="국민주대변">#REF!</definedName>
    <definedName name="국민주차변" localSheetId="3">#REF!</definedName>
    <definedName name="국민주차변" localSheetId="5">#REF!</definedName>
    <definedName name="국민주차변" localSheetId="0">#REF!</definedName>
    <definedName name="국민주차변" localSheetId="16">#REF!</definedName>
    <definedName name="국민주차변" localSheetId="6">#REF!</definedName>
    <definedName name="국민주차변" localSheetId="7">#REF!</definedName>
    <definedName name="국민주차변">#REF!</definedName>
    <definedName name="국산차" localSheetId="3">#REF!</definedName>
    <definedName name="국산차" localSheetId="5">#REF!</definedName>
    <definedName name="국산차" localSheetId="0">#REF!</definedName>
    <definedName name="국산차" localSheetId="16">#REF!</definedName>
    <definedName name="국산차" localSheetId="6">#REF!</definedName>
    <definedName name="국산차" localSheetId="7">#REF!</definedName>
    <definedName name="국산차">#REF!</definedName>
    <definedName name="국산차1" localSheetId="6">#REF!</definedName>
    <definedName name="국산차1" localSheetId="7">#REF!</definedName>
    <definedName name="국산차1">#REF!</definedName>
    <definedName name="군" localSheetId="6">#REF!</definedName>
    <definedName name="군" localSheetId="7">#REF!</definedName>
    <definedName name="군">#REF!</definedName>
    <definedName name="군장" hidden="1">{#N/A,#N/A,TRUE,"사업개요";#N/A,#N/A,TRUE,"위치도";#N/A,#N/A,TRUE,"상권분석";#N/A,#N/A,TRUE,"상권분석-1";#N/A,#N/A,TRUE,"현장사진";#N/A,#N/A,TRUE,"현장사진-1";#N/A,#N/A,TRUE,"현장사진-2";#N/A,#N/A,TRUE,"시장성향및방향"}</definedName>
    <definedName name="군장갑지"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권리분석정보" localSheetId="6">#REF!</definedName>
    <definedName name="권리분석정보">#REF!</definedName>
    <definedName name="권역" localSheetId="6">#REF!</definedName>
    <definedName name="권역" localSheetId="7">#REF!</definedName>
    <definedName name="권역">#REF!</definedName>
    <definedName name="권태우" localSheetId="6">#REF!</definedName>
    <definedName name="권태우">#REF!</definedName>
    <definedName name="권태우1" localSheetId="6">#REF!</definedName>
    <definedName name="권태우1">#REF!</definedName>
    <definedName name="권태우2" localSheetId="6">#REF!</definedName>
    <definedName name="권태우2">#REF!</definedName>
    <definedName name="권태우3" localSheetId="6">#REF!</definedName>
    <definedName name="권태우3">#REF!</definedName>
    <definedName name="권태우4" localSheetId="6">#REF!</definedName>
    <definedName name="권태우4">#REF!</definedName>
    <definedName name="권태우5" localSheetId="6">#REF!</definedName>
    <definedName name="권태우5">#REF!</definedName>
    <definedName name="규모" localSheetId="6">#REF!</definedName>
    <definedName name="규모" localSheetId="7">#REF!</definedName>
    <definedName name="규모">#REF!</definedName>
    <definedName name="규모2" localSheetId="6">#REF!</definedName>
    <definedName name="규모2">#REF!</definedName>
    <definedName name="그" localSheetId="8" hidden="1">{#N/A,#N/A,FALSE,"단축1";#N/A,#N/A,FALSE,"단축2";#N/A,#N/A,FALSE,"단축3";#N/A,#N/A,FALSE,"장축";#N/A,#N/A,FALSE,"4WD"}</definedName>
    <definedName name="그" localSheetId="10" hidden="1">{#N/A,#N/A,FALSE,"단축1";#N/A,#N/A,FALSE,"단축2";#N/A,#N/A,FALSE,"단축3";#N/A,#N/A,FALSE,"장축";#N/A,#N/A,FALSE,"4WD"}</definedName>
    <definedName name="그" localSheetId="11" hidden="1">{#N/A,#N/A,FALSE,"단축1";#N/A,#N/A,FALSE,"단축2";#N/A,#N/A,FALSE,"단축3";#N/A,#N/A,FALSE,"장축";#N/A,#N/A,FALSE,"4WD"}</definedName>
    <definedName name="그" localSheetId="3" hidden="1">{#N/A,#N/A,FALSE,"단축1";#N/A,#N/A,FALSE,"단축2";#N/A,#N/A,FALSE,"단축3";#N/A,#N/A,FALSE,"장축";#N/A,#N/A,FALSE,"4WD"}</definedName>
    <definedName name="그" localSheetId="5" hidden="1">{#N/A,#N/A,FALSE,"단축1";#N/A,#N/A,FALSE,"단축2";#N/A,#N/A,FALSE,"단축3";#N/A,#N/A,FALSE,"장축";#N/A,#N/A,FALSE,"4WD"}</definedName>
    <definedName name="그" localSheetId="4" hidden="1">{#N/A,#N/A,FALSE,"단축1";#N/A,#N/A,FALSE,"단축2";#N/A,#N/A,FALSE,"단축3";#N/A,#N/A,FALSE,"장축";#N/A,#N/A,FALSE,"4WD"}</definedName>
    <definedName name="그" localSheetId="0" hidden="1">{#N/A,#N/A,FALSE,"단축1";#N/A,#N/A,FALSE,"단축2";#N/A,#N/A,FALSE,"단축3";#N/A,#N/A,FALSE,"장축";#N/A,#N/A,FALSE,"4WD"}</definedName>
    <definedName name="그" localSheetId="16" hidden="1">{#N/A,#N/A,FALSE,"단축1";#N/A,#N/A,FALSE,"단축2";#N/A,#N/A,FALSE,"단축3";#N/A,#N/A,FALSE,"장축";#N/A,#N/A,FALSE,"4WD"}</definedName>
    <definedName name="그" localSheetId="6" hidden="1">{#N/A,#N/A,FALSE,"단축1";#N/A,#N/A,FALSE,"단축2";#N/A,#N/A,FALSE,"단축3";#N/A,#N/A,FALSE,"장축";#N/A,#N/A,FALSE,"4WD"}</definedName>
    <definedName name="그" localSheetId="7" hidden="1">{#N/A,#N/A,FALSE,"단축1";#N/A,#N/A,FALSE,"단축2";#N/A,#N/A,FALSE,"단축3";#N/A,#N/A,FALSE,"장축";#N/A,#N/A,FALSE,"4WD"}</definedName>
    <definedName name="그" hidden="1">{#N/A,#N/A,FALSE,"단축1";#N/A,#N/A,FALSE,"단축2";#N/A,#N/A,FALSE,"단축3";#N/A,#N/A,FALSE,"장축";#N/A,#N/A,FALSE,"4WD"}</definedName>
    <definedName name="그냥" localSheetId="3">#REF!</definedName>
    <definedName name="그냥" localSheetId="5">#REF!</definedName>
    <definedName name="그냥" localSheetId="0">#REF!</definedName>
    <definedName name="그냥" localSheetId="16">#REF!</definedName>
    <definedName name="그냥" localSheetId="7">#REF!</definedName>
    <definedName name="그냥">#REF!</definedName>
    <definedName name="그냥2" localSheetId="3">#REF!</definedName>
    <definedName name="그냥2" localSheetId="5">#REF!</definedName>
    <definedName name="그냥2" localSheetId="0">#REF!</definedName>
    <definedName name="그냥2" localSheetId="16">#REF!</definedName>
    <definedName name="그냥2" localSheetId="6">#REF!</definedName>
    <definedName name="그냥2" localSheetId="7">#REF!</definedName>
    <definedName name="그냥2">#REF!</definedName>
    <definedName name="그림1" localSheetId="8" hidden="1">{#N/A,#N/A,FALSE,"을지 (4)";#N/A,#N/A,FALSE,"을지 (5)";#N/A,#N/A,FALSE,"을지 (6)"}</definedName>
    <definedName name="그림1" localSheetId="10" hidden="1">{#N/A,#N/A,FALSE,"을지 (4)";#N/A,#N/A,FALSE,"을지 (5)";#N/A,#N/A,FALSE,"을지 (6)"}</definedName>
    <definedName name="그림1" localSheetId="11" hidden="1">{#N/A,#N/A,FALSE,"을지 (4)";#N/A,#N/A,FALSE,"을지 (5)";#N/A,#N/A,FALSE,"을지 (6)"}</definedName>
    <definedName name="그림1" localSheetId="3" hidden="1">{#N/A,#N/A,FALSE,"을지 (4)";#N/A,#N/A,FALSE,"을지 (5)";#N/A,#N/A,FALSE,"을지 (6)"}</definedName>
    <definedName name="그림1" localSheetId="5" hidden="1">{#N/A,#N/A,FALSE,"을지 (4)";#N/A,#N/A,FALSE,"을지 (5)";#N/A,#N/A,FALSE,"을지 (6)"}</definedName>
    <definedName name="그림1" localSheetId="4" hidden="1">{#N/A,#N/A,FALSE,"을지 (4)";#N/A,#N/A,FALSE,"을지 (5)";#N/A,#N/A,FALSE,"을지 (6)"}</definedName>
    <definedName name="그림1" localSheetId="0" hidden="1">{#N/A,#N/A,FALSE,"을지 (4)";#N/A,#N/A,FALSE,"을지 (5)";#N/A,#N/A,FALSE,"을지 (6)"}</definedName>
    <definedName name="그림1" localSheetId="16" hidden="1">{#N/A,#N/A,FALSE,"을지 (4)";#N/A,#N/A,FALSE,"을지 (5)";#N/A,#N/A,FALSE,"을지 (6)"}</definedName>
    <definedName name="그림1" localSheetId="6" hidden="1">{#N/A,#N/A,FALSE,"을지 (4)";#N/A,#N/A,FALSE,"을지 (5)";#N/A,#N/A,FALSE,"을지 (6)"}</definedName>
    <definedName name="그림1" localSheetId="7" hidden="1">{#N/A,#N/A,FALSE,"을지 (4)";#N/A,#N/A,FALSE,"을지 (5)";#N/A,#N/A,FALSE,"을지 (6)"}</definedName>
    <definedName name="그림1" hidden="1">{#N/A,#N/A,FALSE,"을지 (4)";#N/A,#N/A,FALSE,"을지 (5)";#N/A,#N/A,FALSE,"을지 (6)"}</definedName>
    <definedName name="근거2" localSheetId="8" hidden="1">{#N/A,#N/A,FALSE,"단축1";#N/A,#N/A,FALSE,"단축2";#N/A,#N/A,FALSE,"단축3";#N/A,#N/A,FALSE,"장축";#N/A,#N/A,FALSE,"4WD"}</definedName>
    <definedName name="근거2" localSheetId="10" hidden="1">{#N/A,#N/A,FALSE,"단축1";#N/A,#N/A,FALSE,"단축2";#N/A,#N/A,FALSE,"단축3";#N/A,#N/A,FALSE,"장축";#N/A,#N/A,FALSE,"4WD"}</definedName>
    <definedName name="근거2" localSheetId="11" hidden="1">{#N/A,#N/A,FALSE,"단축1";#N/A,#N/A,FALSE,"단축2";#N/A,#N/A,FALSE,"단축3";#N/A,#N/A,FALSE,"장축";#N/A,#N/A,FALSE,"4WD"}</definedName>
    <definedName name="근거2" localSheetId="3" hidden="1">{#N/A,#N/A,FALSE,"단축1";#N/A,#N/A,FALSE,"단축2";#N/A,#N/A,FALSE,"단축3";#N/A,#N/A,FALSE,"장축";#N/A,#N/A,FALSE,"4WD"}</definedName>
    <definedName name="근거2" localSheetId="5" hidden="1">{#N/A,#N/A,FALSE,"단축1";#N/A,#N/A,FALSE,"단축2";#N/A,#N/A,FALSE,"단축3";#N/A,#N/A,FALSE,"장축";#N/A,#N/A,FALSE,"4WD"}</definedName>
    <definedName name="근거2" localSheetId="4" hidden="1">{#N/A,#N/A,FALSE,"단축1";#N/A,#N/A,FALSE,"단축2";#N/A,#N/A,FALSE,"단축3";#N/A,#N/A,FALSE,"장축";#N/A,#N/A,FALSE,"4WD"}</definedName>
    <definedName name="근거2" localSheetId="0" hidden="1">{#N/A,#N/A,FALSE,"단축1";#N/A,#N/A,FALSE,"단축2";#N/A,#N/A,FALSE,"단축3";#N/A,#N/A,FALSE,"장축";#N/A,#N/A,FALSE,"4WD"}</definedName>
    <definedName name="근거2" localSheetId="16" hidden="1">{#N/A,#N/A,FALSE,"단축1";#N/A,#N/A,FALSE,"단축2";#N/A,#N/A,FALSE,"단축3";#N/A,#N/A,FALSE,"장축";#N/A,#N/A,FALSE,"4WD"}</definedName>
    <definedName name="근거2" localSheetId="6" hidden="1">{#N/A,#N/A,FALSE,"단축1";#N/A,#N/A,FALSE,"단축2";#N/A,#N/A,FALSE,"단축3";#N/A,#N/A,FALSE,"장축";#N/A,#N/A,FALSE,"4WD"}</definedName>
    <definedName name="근거2" localSheetId="7" hidden="1">{#N/A,#N/A,FALSE,"단축1";#N/A,#N/A,FALSE,"단축2";#N/A,#N/A,FALSE,"단축3";#N/A,#N/A,FALSE,"장축";#N/A,#N/A,FALSE,"4WD"}</definedName>
    <definedName name="근거2" hidden="1">{#N/A,#N/A,FALSE,"단축1";#N/A,#N/A,FALSE,"단축2";#N/A,#N/A,FALSE,"단축3";#N/A,#N/A,FALSE,"장축";#N/A,#N/A,FALSE,"4WD"}</definedName>
    <definedName name="근로대변" localSheetId="3">#REF!</definedName>
    <definedName name="근로대변" localSheetId="5">#REF!</definedName>
    <definedName name="근로대변" localSheetId="0">#REF!</definedName>
    <definedName name="근로대변" localSheetId="16">#REF!</definedName>
    <definedName name="근로대변" localSheetId="7">#REF!</definedName>
    <definedName name="근로대변">#REF!</definedName>
    <definedName name="근로차변" localSheetId="3">#REF!</definedName>
    <definedName name="근로차변" localSheetId="5">#REF!</definedName>
    <definedName name="근로차변" localSheetId="0">#REF!</definedName>
    <definedName name="근로차변" localSheetId="16">#REF!</definedName>
    <definedName name="근로차변" localSheetId="6">#REF!</definedName>
    <definedName name="근로차변" localSheetId="7">#REF!</definedName>
    <definedName name="근로차변">#REF!</definedName>
    <definedName name="근저당구분" localSheetId="3">#REF!</definedName>
    <definedName name="근저당구분" localSheetId="5">#REF!</definedName>
    <definedName name="근저당구분" localSheetId="0">#REF!</definedName>
    <definedName name="근저당구분" localSheetId="16">#REF!</definedName>
    <definedName name="근저당구분" localSheetId="6">#REF!</definedName>
    <definedName name="근저당구분" localSheetId="7">#REF!</definedName>
    <definedName name="근저당구분">#REF!</definedName>
    <definedName name="근저당권설정액" localSheetId="6">#REF!</definedName>
    <definedName name="근저당권설정액" localSheetId="7">#REF!</definedName>
    <definedName name="근저당권설정액">#REF!</definedName>
    <definedName name="근저당권순위" localSheetId="6">#REF!</definedName>
    <definedName name="근저당권순위" localSheetId="7">#REF!</definedName>
    <definedName name="근저당권순위">#REF!</definedName>
    <definedName name="금액" localSheetId="3">OFFSET(#REF!,0,0,COUNTA(#REF!)-1,2)</definedName>
    <definedName name="금액" localSheetId="5">OFFSET(#REF!,0,0,COUNTA(#REF!)-1,2)</definedName>
    <definedName name="금액" localSheetId="0">OFFSET(#REF!,0,0,COUNTA(#REF!)-1,2)</definedName>
    <definedName name="금액" localSheetId="16">OFFSET(#REF!,0,0,COUNTA(#REF!)-1,2)</definedName>
    <definedName name="금액" localSheetId="6">OFFSET(#REF!,0,0,COUNTA(#REF!)-1,2)</definedName>
    <definedName name="금액" localSheetId="7">OFFSET(#REF!,0,0,COUNTA(#REF!)-1,2)</definedName>
    <definedName name="금액">OFFSET(#REF!,0,0,COUNTA(#REF!)-1,2)</definedName>
    <definedName name="금액단위" localSheetId="3">#REF!</definedName>
    <definedName name="금액단위" localSheetId="5">#REF!</definedName>
    <definedName name="금액단위" localSheetId="0">#REF!</definedName>
    <definedName name="금액단위" localSheetId="16">#REF!</definedName>
    <definedName name="금액단위" localSheetId="6">#REF!</definedName>
    <definedName name="금액단위" localSheetId="7">#REF!</definedName>
    <definedName name="금액단위">#REF!</definedName>
    <definedName name="금월" localSheetId="8" hidden="1">{#N/A,#N/A,TRUE,"Y생산";#N/A,#N/A,TRUE,"Y판매";#N/A,#N/A,TRUE,"Y총물량";#N/A,#N/A,TRUE,"Y능력";#N/A,#N/A,TRUE,"YKD"}</definedName>
    <definedName name="금월" localSheetId="10" hidden="1">{#N/A,#N/A,TRUE,"Y생산";#N/A,#N/A,TRUE,"Y판매";#N/A,#N/A,TRUE,"Y총물량";#N/A,#N/A,TRUE,"Y능력";#N/A,#N/A,TRUE,"YKD"}</definedName>
    <definedName name="금월" localSheetId="11" hidden="1">{#N/A,#N/A,TRUE,"Y생산";#N/A,#N/A,TRUE,"Y판매";#N/A,#N/A,TRUE,"Y총물량";#N/A,#N/A,TRUE,"Y능력";#N/A,#N/A,TRUE,"YKD"}</definedName>
    <definedName name="금월" localSheetId="3" hidden="1">{#N/A,#N/A,TRUE,"Y생산";#N/A,#N/A,TRUE,"Y판매";#N/A,#N/A,TRUE,"Y총물량";#N/A,#N/A,TRUE,"Y능력";#N/A,#N/A,TRUE,"YKD"}</definedName>
    <definedName name="금월" localSheetId="5" hidden="1">{#N/A,#N/A,TRUE,"Y생산";#N/A,#N/A,TRUE,"Y판매";#N/A,#N/A,TRUE,"Y총물량";#N/A,#N/A,TRUE,"Y능력";#N/A,#N/A,TRUE,"YKD"}</definedName>
    <definedName name="금월" localSheetId="4" hidden="1">{#N/A,#N/A,TRUE,"Y생산";#N/A,#N/A,TRUE,"Y판매";#N/A,#N/A,TRUE,"Y총물량";#N/A,#N/A,TRUE,"Y능력";#N/A,#N/A,TRUE,"YKD"}</definedName>
    <definedName name="금월" localSheetId="0" hidden="1">{#N/A,#N/A,TRUE,"Y생산";#N/A,#N/A,TRUE,"Y판매";#N/A,#N/A,TRUE,"Y총물량";#N/A,#N/A,TRUE,"Y능력";#N/A,#N/A,TRUE,"YKD"}</definedName>
    <definedName name="금월" localSheetId="16" hidden="1">{#N/A,#N/A,TRUE,"Y생산";#N/A,#N/A,TRUE,"Y판매";#N/A,#N/A,TRUE,"Y총물량";#N/A,#N/A,TRUE,"Y능력";#N/A,#N/A,TRUE,"YKD"}</definedName>
    <definedName name="금월" localSheetId="6" hidden="1">{#N/A,#N/A,TRUE,"Y생산";#N/A,#N/A,TRUE,"Y판매";#N/A,#N/A,TRUE,"Y총물량";#N/A,#N/A,TRUE,"Y능력";#N/A,#N/A,TRUE,"YKD"}</definedName>
    <definedName name="금월" localSheetId="7" hidden="1">{#N/A,#N/A,TRUE,"Y생산";#N/A,#N/A,TRUE,"Y판매";#N/A,#N/A,TRUE,"Y총물량";#N/A,#N/A,TRUE,"Y능력";#N/A,#N/A,TRUE,"YKD"}</definedName>
    <definedName name="금월" hidden="1">{#N/A,#N/A,TRUE,"Y생산";#N/A,#N/A,TRUE,"Y판매";#N/A,#N/A,TRUE,"Y총물량";#N/A,#N/A,TRUE,"Y능력";#N/A,#N/A,TRUE,"YKD"}</definedName>
    <definedName name="금월손익" localSheetId="3">#REF!</definedName>
    <definedName name="금월손익" localSheetId="5">#REF!</definedName>
    <definedName name="금월손익" localSheetId="0">#REF!</definedName>
    <definedName name="금월손익" localSheetId="16">#REF!</definedName>
    <definedName name="금월손익" localSheetId="7">#REF!</definedName>
    <definedName name="금월손익">#REF!</definedName>
    <definedName name="금융기관" localSheetId="3">#REF!</definedName>
    <definedName name="금융기관" localSheetId="5">#REF!</definedName>
    <definedName name="금융기관" localSheetId="0">#REF!</definedName>
    <definedName name="금융기관" localSheetId="16">#REF!</definedName>
    <definedName name="금융기관" localSheetId="6">#REF!</definedName>
    <definedName name="금융기관" localSheetId="7">#REF!</definedName>
    <definedName name="금융기관">#REF!</definedName>
    <definedName name="금융비용" localSheetId="3">#REF!</definedName>
    <definedName name="금융비용" localSheetId="5">#REF!</definedName>
    <definedName name="금융비용" localSheetId="0">#REF!</definedName>
    <definedName name="금융비용" localSheetId="16">#REF!</definedName>
    <definedName name="금융비용" localSheetId="6">#REF!</definedName>
    <definedName name="금융비용" localSheetId="7">#REF!</definedName>
    <definedName name="금융비용">#REF!</definedName>
    <definedName name="금융회사" localSheetId="6">#REF!</definedName>
    <definedName name="금융회사" localSheetId="7">#REF!</definedName>
    <definedName name="금융회사">#REF!</definedName>
    <definedName name="금일CD표지RP" localSheetId="6">#REF!</definedName>
    <definedName name="금일CD표지RP" localSheetId="7">#REF!</definedName>
    <definedName name="금일CD표지RP">#REF!</definedName>
    <definedName name="금일실예금" localSheetId="6">#REF!</definedName>
    <definedName name="금일실예금">#REF!</definedName>
    <definedName name="금일총수신" localSheetId="6">#REF!</definedName>
    <definedName name="금일총수신">#REF!</definedName>
    <definedName name="금채단대변" localSheetId="6">#REF!</definedName>
    <definedName name="금채단대변" localSheetId="7">#REF!</definedName>
    <definedName name="금채단대변">#REF!</definedName>
    <definedName name="금채단차변" localSheetId="6">#REF!</definedName>
    <definedName name="금채단차변" localSheetId="7">#REF!</definedName>
    <definedName name="금채단차변">#REF!</definedName>
    <definedName name="금형" localSheetId="8" hidden="1">{#N/A,#N/A,FALSE,"단축1";#N/A,#N/A,FALSE,"단축2";#N/A,#N/A,FALSE,"단축3";#N/A,#N/A,FALSE,"장축";#N/A,#N/A,FALSE,"4WD"}</definedName>
    <definedName name="금형" localSheetId="10" hidden="1">{#N/A,#N/A,FALSE,"단축1";#N/A,#N/A,FALSE,"단축2";#N/A,#N/A,FALSE,"단축3";#N/A,#N/A,FALSE,"장축";#N/A,#N/A,FALSE,"4WD"}</definedName>
    <definedName name="금형" localSheetId="11" hidden="1">{#N/A,#N/A,FALSE,"단축1";#N/A,#N/A,FALSE,"단축2";#N/A,#N/A,FALSE,"단축3";#N/A,#N/A,FALSE,"장축";#N/A,#N/A,FALSE,"4WD"}</definedName>
    <definedName name="금형" localSheetId="3" hidden="1">{#N/A,#N/A,FALSE,"단축1";#N/A,#N/A,FALSE,"단축2";#N/A,#N/A,FALSE,"단축3";#N/A,#N/A,FALSE,"장축";#N/A,#N/A,FALSE,"4WD"}</definedName>
    <definedName name="금형" localSheetId="5" hidden="1">{#N/A,#N/A,FALSE,"단축1";#N/A,#N/A,FALSE,"단축2";#N/A,#N/A,FALSE,"단축3";#N/A,#N/A,FALSE,"장축";#N/A,#N/A,FALSE,"4WD"}</definedName>
    <definedName name="금형" localSheetId="4" hidden="1">{#N/A,#N/A,FALSE,"단축1";#N/A,#N/A,FALSE,"단축2";#N/A,#N/A,FALSE,"단축3";#N/A,#N/A,FALSE,"장축";#N/A,#N/A,FALSE,"4WD"}</definedName>
    <definedName name="금형" localSheetId="0" hidden="1">{#N/A,#N/A,FALSE,"단축1";#N/A,#N/A,FALSE,"단축2";#N/A,#N/A,FALSE,"단축3";#N/A,#N/A,FALSE,"장축";#N/A,#N/A,FALSE,"4WD"}</definedName>
    <definedName name="금형" localSheetId="16" hidden="1">{#N/A,#N/A,FALSE,"단축1";#N/A,#N/A,FALSE,"단축2";#N/A,#N/A,FALSE,"단축3";#N/A,#N/A,FALSE,"장축";#N/A,#N/A,FALSE,"4WD"}</definedName>
    <definedName name="금형" localSheetId="6" hidden="1">{#N/A,#N/A,FALSE,"단축1";#N/A,#N/A,FALSE,"단축2";#N/A,#N/A,FALSE,"단축3";#N/A,#N/A,FALSE,"장축";#N/A,#N/A,FALSE,"4WD"}</definedName>
    <definedName name="금형" localSheetId="7" hidden="1">{#N/A,#N/A,FALSE,"단축1";#N/A,#N/A,FALSE,"단축2";#N/A,#N/A,FALSE,"단축3";#N/A,#N/A,FALSE,"장축";#N/A,#N/A,FALSE,"4WD"}</definedName>
    <definedName name="금형" hidden="1">{#N/A,#N/A,FALSE,"단축1";#N/A,#N/A,FALSE,"단축2";#N/A,#N/A,FALSE,"단축3";#N/A,#N/A,FALSE,"장축";#N/A,#N/A,FALSE,"4WD"}</definedName>
    <definedName name="금형편성표" localSheetId="8" hidden="1">{#N/A,#N/A,FALSE,"단축1";#N/A,#N/A,FALSE,"단축2";#N/A,#N/A,FALSE,"단축3";#N/A,#N/A,FALSE,"장축";#N/A,#N/A,FALSE,"4WD"}</definedName>
    <definedName name="금형편성표" localSheetId="10" hidden="1">{#N/A,#N/A,FALSE,"단축1";#N/A,#N/A,FALSE,"단축2";#N/A,#N/A,FALSE,"단축3";#N/A,#N/A,FALSE,"장축";#N/A,#N/A,FALSE,"4WD"}</definedName>
    <definedName name="금형편성표" localSheetId="11" hidden="1">{#N/A,#N/A,FALSE,"단축1";#N/A,#N/A,FALSE,"단축2";#N/A,#N/A,FALSE,"단축3";#N/A,#N/A,FALSE,"장축";#N/A,#N/A,FALSE,"4WD"}</definedName>
    <definedName name="금형편성표" localSheetId="3" hidden="1">{#N/A,#N/A,FALSE,"단축1";#N/A,#N/A,FALSE,"단축2";#N/A,#N/A,FALSE,"단축3";#N/A,#N/A,FALSE,"장축";#N/A,#N/A,FALSE,"4WD"}</definedName>
    <definedName name="금형편성표" localSheetId="5" hidden="1">{#N/A,#N/A,FALSE,"단축1";#N/A,#N/A,FALSE,"단축2";#N/A,#N/A,FALSE,"단축3";#N/A,#N/A,FALSE,"장축";#N/A,#N/A,FALSE,"4WD"}</definedName>
    <definedName name="금형편성표" localSheetId="4" hidden="1">{#N/A,#N/A,FALSE,"단축1";#N/A,#N/A,FALSE,"단축2";#N/A,#N/A,FALSE,"단축3";#N/A,#N/A,FALSE,"장축";#N/A,#N/A,FALSE,"4WD"}</definedName>
    <definedName name="금형편성표" localSheetId="0" hidden="1">{#N/A,#N/A,FALSE,"단축1";#N/A,#N/A,FALSE,"단축2";#N/A,#N/A,FALSE,"단축3";#N/A,#N/A,FALSE,"장축";#N/A,#N/A,FALSE,"4WD"}</definedName>
    <definedName name="금형편성표" localSheetId="16" hidden="1">{#N/A,#N/A,FALSE,"단축1";#N/A,#N/A,FALSE,"단축2";#N/A,#N/A,FALSE,"단축3";#N/A,#N/A,FALSE,"장축";#N/A,#N/A,FALSE,"4WD"}</definedName>
    <definedName name="금형편성표" localSheetId="6" hidden="1">{#N/A,#N/A,FALSE,"단축1";#N/A,#N/A,FALSE,"단축2";#N/A,#N/A,FALSE,"단축3";#N/A,#N/A,FALSE,"장축";#N/A,#N/A,FALSE,"4WD"}</definedName>
    <definedName name="금형편성표" localSheetId="7" hidden="1">{#N/A,#N/A,FALSE,"단축1";#N/A,#N/A,FALSE,"단축2";#N/A,#N/A,FALSE,"단축3";#N/A,#N/A,FALSE,"장축";#N/A,#N/A,FALSE,"4WD"}</definedName>
    <definedName name="금형편성표" hidden="1">{#N/A,#N/A,FALSE,"단축1";#N/A,#N/A,FALSE,"단축2";#N/A,#N/A,FALSE,"단축3";#N/A,#N/A,FALSE,"장축";#N/A,#N/A,FALSE,"4WD"}</definedName>
    <definedName name="급여10" localSheetId="3">#REF!</definedName>
    <definedName name="급여10" localSheetId="5">#REF!</definedName>
    <definedName name="급여10" localSheetId="0">#REF!</definedName>
    <definedName name="급여10" localSheetId="16">#REF!</definedName>
    <definedName name="급여10" localSheetId="7">#REF!</definedName>
    <definedName name="급여10">#REF!</definedName>
    <definedName name="급여11" localSheetId="3">#REF!</definedName>
    <definedName name="급여11" localSheetId="5">#REF!</definedName>
    <definedName name="급여11" localSheetId="0">#REF!</definedName>
    <definedName name="급여11" localSheetId="16">#REF!</definedName>
    <definedName name="급여11" localSheetId="6">#REF!</definedName>
    <definedName name="급여11" localSheetId="7">#REF!</definedName>
    <definedName name="급여11">#REF!</definedName>
    <definedName name="급여인상안" localSheetId="3" hidden="1">{#N/A,#N/A,FALSE,"계약직(여)"}</definedName>
    <definedName name="급여인상안" localSheetId="5" hidden="1">{#N/A,#N/A,FALSE,"계약직(여)"}</definedName>
    <definedName name="급여인상안" localSheetId="4" hidden="1">{#N/A,#N/A,FALSE,"계약직(여)"}</definedName>
    <definedName name="급여인상안" localSheetId="0" hidden="1">{#N/A,#N/A,FALSE,"계약직(여)"}</definedName>
    <definedName name="급여인상안" localSheetId="16" hidden="1">{#N/A,#N/A,FALSE,"계약직(여)"}</definedName>
    <definedName name="급여인상안" localSheetId="6" hidden="1">{#N/A,#N/A,FALSE,"계약직(여)"}</definedName>
    <definedName name="급여인상안" localSheetId="7" hidden="1">{#N/A,#N/A,FALSE,"계약직(여)"}</definedName>
    <definedName name="급여인상안" hidden="1">{#N/A,#N/A,FALSE,"계약직(여)"}</definedName>
    <definedName name="기" localSheetId="8" hidden="1">{#N/A,#N/A,TRUE,"Y생산";#N/A,#N/A,TRUE,"Y판매";#N/A,#N/A,TRUE,"Y총물량";#N/A,#N/A,TRUE,"Y능력";#N/A,#N/A,TRUE,"YKD"}</definedName>
    <definedName name="기" localSheetId="10" hidden="1">{#N/A,#N/A,TRUE,"Y생산";#N/A,#N/A,TRUE,"Y판매";#N/A,#N/A,TRUE,"Y총물량";#N/A,#N/A,TRUE,"Y능력";#N/A,#N/A,TRUE,"YKD"}</definedName>
    <definedName name="기" localSheetId="11" hidden="1">{#N/A,#N/A,TRUE,"Y생산";#N/A,#N/A,TRUE,"Y판매";#N/A,#N/A,TRUE,"Y총물량";#N/A,#N/A,TRUE,"Y능력";#N/A,#N/A,TRUE,"YKD"}</definedName>
    <definedName name="기" localSheetId="3" hidden="1">{#N/A,#N/A,TRUE,"Y생산";#N/A,#N/A,TRUE,"Y판매";#N/A,#N/A,TRUE,"Y총물량";#N/A,#N/A,TRUE,"Y능력";#N/A,#N/A,TRUE,"YKD"}</definedName>
    <definedName name="기" localSheetId="5" hidden="1">{#N/A,#N/A,TRUE,"Y생산";#N/A,#N/A,TRUE,"Y판매";#N/A,#N/A,TRUE,"Y총물량";#N/A,#N/A,TRUE,"Y능력";#N/A,#N/A,TRUE,"YKD"}</definedName>
    <definedName name="기" localSheetId="4" hidden="1">{#N/A,#N/A,TRUE,"Y생산";#N/A,#N/A,TRUE,"Y판매";#N/A,#N/A,TRUE,"Y총물량";#N/A,#N/A,TRUE,"Y능력";#N/A,#N/A,TRUE,"YKD"}</definedName>
    <definedName name="기" localSheetId="0" hidden="1">{#N/A,#N/A,TRUE,"Y생산";#N/A,#N/A,TRUE,"Y판매";#N/A,#N/A,TRUE,"Y총물량";#N/A,#N/A,TRUE,"Y능력";#N/A,#N/A,TRUE,"YKD"}</definedName>
    <definedName name="기" localSheetId="16" hidden="1">{#N/A,#N/A,TRUE,"Y생산";#N/A,#N/A,TRUE,"Y판매";#N/A,#N/A,TRUE,"Y총물량";#N/A,#N/A,TRUE,"Y능력";#N/A,#N/A,TRUE,"YKD"}</definedName>
    <definedName name="기" localSheetId="6" hidden="1">{#N/A,#N/A,TRUE,"Y생산";#N/A,#N/A,TRUE,"Y판매";#N/A,#N/A,TRUE,"Y총물량";#N/A,#N/A,TRUE,"Y능력";#N/A,#N/A,TRUE,"YKD"}</definedName>
    <definedName name="기" localSheetId="7" hidden="1">{#N/A,#N/A,TRUE,"Y생산";#N/A,#N/A,TRUE,"Y판매";#N/A,#N/A,TRUE,"Y총물량";#N/A,#N/A,TRUE,"Y능력";#N/A,#N/A,TRUE,"YKD"}</definedName>
    <definedName name="기" hidden="1">{#N/A,#N/A,TRUE,"Y생산";#N/A,#N/A,TRUE,"Y판매";#N/A,#N/A,TRUE,"Y총물량";#N/A,#N/A,TRUE,"Y능력";#N/A,#N/A,TRUE,"YKD"}</definedName>
    <definedName name="기간" localSheetId="3">#REF!</definedName>
    <definedName name="기간" localSheetId="0">#REF!</definedName>
    <definedName name="기간" localSheetId="16">#REF!</definedName>
    <definedName name="기간">#REF!</definedName>
    <definedName name="기간금리" localSheetId="3">#REF!</definedName>
    <definedName name="기간금리" localSheetId="5">#REF!</definedName>
    <definedName name="기간금리" localSheetId="0">#REF!</definedName>
    <definedName name="기간금리" localSheetId="16">#REF!</definedName>
    <definedName name="기간금리" localSheetId="6">#REF!</definedName>
    <definedName name="기간금리" localSheetId="7">#REF!</definedName>
    <definedName name="기간금리">#REF!</definedName>
    <definedName name="기계기구" localSheetId="3">#REF!</definedName>
    <definedName name="기계기구" localSheetId="5">#REF!</definedName>
    <definedName name="기계기구" localSheetId="0">#REF!</definedName>
    <definedName name="기계기구" localSheetId="16">#REF!</definedName>
    <definedName name="기계기구" localSheetId="6">#REF!</definedName>
    <definedName name="기계기구" localSheetId="7">#REF!</definedName>
    <definedName name="기계기구">#REF!</definedName>
    <definedName name="기계등감정가" localSheetId="6">#REF!</definedName>
    <definedName name="기계등감정가" localSheetId="7">#REF!</definedName>
    <definedName name="기계등감정가">#REF!</definedName>
    <definedName name="기러" localSheetId="6">#REF!</definedName>
    <definedName name="기러">#REF!</definedName>
    <definedName name="기본저감율" localSheetId="6">#REF!</definedName>
    <definedName name="기본저감율" localSheetId="7">#REF!</definedName>
    <definedName name="기본저감율">#REF!</definedName>
    <definedName name="기아" localSheetId="8" hidden="1">{#N/A,#N/A,FALSE,"단축1";#N/A,#N/A,FALSE,"단축2";#N/A,#N/A,FALSE,"단축3";#N/A,#N/A,FALSE,"장축";#N/A,#N/A,FALSE,"4WD"}</definedName>
    <definedName name="기아" localSheetId="10" hidden="1">{#N/A,#N/A,FALSE,"단축1";#N/A,#N/A,FALSE,"단축2";#N/A,#N/A,FALSE,"단축3";#N/A,#N/A,FALSE,"장축";#N/A,#N/A,FALSE,"4WD"}</definedName>
    <definedName name="기아" localSheetId="11" hidden="1">{#N/A,#N/A,FALSE,"단축1";#N/A,#N/A,FALSE,"단축2";#N/A,#N/A,FALSE,"단축3";#N/A,#N/A,FALSE,"장축";#N/A,#N/A,FALSE,"4WD"}</definedName>
    <definedName name="기아" localSheetId="3" hidden="1">{#N/A,#N/A,FALSE,"단축1";#N/A,#N/A,FALSE,"단축2";#N/A,#N/A,FALSE,"단축3";#N/A,#N/A,FALSE,"장축";#N/A,#N/A,FALSE,"4WD"}</definedName>
    <definedName name="기아" localSheetId="5" hidden="1">{#N/A,#N/A,FALSE,"단축1";#N/A,#N/A,FALSE,"단축2";#N/A,#N/A,FALSE,"단축3";#N/A,#N/A,FALSE,"장축";#N/A,#N/A,FALSE,"4WD"}</definedName>
    <definedName name="기아" localSheetId="4" hidden="1">{#N/A,#N/A,FALSE,"단축1";#N/A,#N/A,FALSE,"단축2";#N/A,#N/A,FALSE,"단축3";#N/A,#N/A,FALSE,"장축";#N/A,#N/A,FALSE,"4WD"}</definedName>
    <definedName name="기아" localSheetId="0" hidden="1">{#N/A,#N/A,FALSE,"단축1";#N/A,#N/A,FALSE,"단축2";#N/A,#N/A,FALSE,"단축3";#N/A,#N/A,FALSE,"장축";#N/A,#N/A,FALSE,"4WD"}</definedName>
    <definedName name="기아" localSheetId="16" hidden="1">{#N/A,#N/A,FALSE,"단축1";#N/A,#N/A,FALSE,"단축2";#N/A,#N/A,FALSE,"단축3";#N/A,#N/A,FALSE,"장축";#N/A,#N/A,FALSE,"4WD"}</definedName>
    <definedName name="기아" localSheetId="6" hidden="1">{#N/A,#N/A,FALSE,"단축1";#N/A,#N/A,FALSE,"단축2";#N/A,#N/A,FALSE,"단축3";#N/A,#N/A,FALSE,"장축";#N/A,#N/A,FALSE,"4WD"}</definedName>
    <definedName name="기아" localSheetId="7" hidden="1">{#N/A,#N/A,FALSE,"단축1";#N/A,#N/A,FALSE,"단축2";#N/A,#N/A,FALSE,"단축3";#N/A,#N/A,FALSE,"장축";#N/A,#N/A,FALSE,"4WD"}</definedName>
    <definedName name="기아" hidden="1">{#N/A,#N/A,FALSE,"단축1";#N/A,#N/A,FALSE,"단축2";#N/A,#N/A,FALSE,"단축3";#N/A,#N/A,FALSE,"장축";#N/A,#N/A,FALSE,"4WD"}</definedName>
    <definedName name="기안2" hidden="1">{#N/A,#N/A,TRUE,"사업개요";#N/A,#N/A,TRUE,"오피스텔매출액";#N/A,#N/A,TRUE,"문제점1";#N/A,#N/A,TRUE,"문제점2";#N/A,#N/A,TRUE,"당초청구사업성검토안 ";#N/A,#N/A,TRUE,"사업성분석(1)";#N/A,#N/A,TRUE,"사업성분석(2)";#N/A,#N/A,TRUE,"사업성분석(3)";#N/A,#N/A,TRUE,"사업성분석(4)";#N/A,#N/A,TRUE,"사업성분석(5)";#N/A,#N/A,TRUE,"제안조건"}</definedName>
    <definedName name="기안갑지2"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기안갑지군장" hidden="1">{#N/A,#N/A,TRUE,"사업자등록증 (2)"}</definedName>
    <definedName name="기업결제성M외잔" localSheetId="3">#REF!</definedName>
    <definedName name="기업결제성M외잔" localSheetId="5">#REF!</definedName>
    <definedName name="기업결제성M외잔" localSheetId="0">#REF!</definedName>
    <definedName name="기업결제성M외잔" localSheetId="16">#REF!</definedName>
    <definedName name="기업결제성M외잔" localSheetId="7">#REF!</definedName>
    <definedName name="기업결제성M외잔">#REF!</definedName>
    <definedName name="기업규모" localSheetId="3">#REF!</definedName>
    <definedName name="기업규모" localSheetId="5">#REF!</definedName>
    <definedName name="기업규모" localSheetId="0">#REF!</definedName>
    <definedName name="기업규모" localSheetId="16">#REF!</definedName>
    <definedName name="기업규모" localSheetId="6">#REF!</definedName>
    <definedName name="기업규모" localSheetId="7">#REF!</definedName>
    <definedName name="기업규모">#REF!</definedName>
    <definedName name="기업대변" localSheetId="3">#REF!</definedName>
    <definedName name="기업대변" localSheetId="5">#REF!</definedName>
    <definedName name="기업대변" localSheetId="0">#REF!</definedName>
    <definedName name="기업대변" localSheetId="16">#REF!</definedName>
    <definedName name="기업대변" localSheetId="6">#REF!</definedName>
    <definedName name="기업대변" localSheetId="7">#REF!</definedName>
    <definedName name="기업대변">#REF!</definedName>
    <definedName name="기업차변" localSheetId="6">#REF!</definedName>
    <definedName name="기업차변" localSheetId="7">#REF!</definedName>
    <definedName name="기업차변">#REF!</definedName>
    <definedName name="기일" localSheetId="6">#REF!</definedName>
    <definedName name="기일" localSheetId="7">#REF!</definedName>
    <definedName name="기일">#REF!</definedName>
    <definedName name="기존" localSheetId="8" hidden="1">{#N/A,#N/A,FALSE,"UNIT";#N/A,#N/A,FALSE,"UNIT";#N/A,#N/A,FALSE,"계정"}</definedName>
    <definedName name="기존" localSheetId="10" hidden="1">{#N/A,#N/A,FALSE,"UNIT";#N/A,#N/A,FALSE,"UNIT";#N/A,#N/A,FALSE,"계정"}</definedName>
    <definedName name="기존" localSheetId="11" hidden="1">{#N/A,#N/A,FALSE,"UNIT";#N/A,#N/A,FALSE,"UNIT";#N/A,#N/A,FALSE,"계정"}</definedName>
    <definedName name="기존" localSheetId="3" hidden="1">{#N/A,#N/A,FALSE,"UNIT";#N/A,#N/A,FALSE,"UNIT";#N/A,#N/A,FALSE,"계정"}</definedName>
    <definedName name="기존" localSheetId="5" hidden="1">{#N/A,#N/A,FALSE,"UNIT";#N/A,#N/A,FALSE,"UNIT";#N/A,#N/A,FALSE,"계정"}</definedName>
    <definedName name="기존" localSheetId="4" hidden="1">{#N/A,#N/A,FALSE,"UNIT";#N/A,#N/A,FALSE,"UNIT";#N/A,#N/A,FALSE,"계정"}</definedName>
    <definedName name="기존" localSheetId="0" hidden="1">{#N/A,#N/A,FALSE,"UNIT";#N/A,#N/A,FALSE,"UNIT";#N/A,#N/A,FALSE,"계정"}</definedName>
    <definedName name="기존" localSheetId="16" hidden="1">{#N/A,#N/A,FALSE,"UNIT";#N/A,#N/A,FALSE,"UNIT";#N/A,#N/A,FALSE,"계정"}</definedName>
    <definedName name="기존" localSheetId="6" hidden="1">{#N/A,#N/A,FALSE,"UNIT";#N/A,#N/A,FALSE,"UNIT";#N/A,#N/A,FALSE,"계정"}</definedName>
    <definedName name="기존" localSheetId="7" hidden="1">{#N/A,#N/A,FALSE,"UNIT";#N/A,#N/A,FALSE,"UNIT";#N/A,#N/A,FALSE,"계정"}</definedName>
    <definedName name="기존" hidden="1">{#N/A,#N/A,FALSE,"UNIT";#N/A,#N/A,FALSE,"UNIT";#N/A,#N/A,FALSE,"계정"}</definedName>
    <definedName name="기주조"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딕"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딕"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딕"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딕"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딕"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딕"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딕"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주조딕"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준" localSheetId="8" hidden="1">{#N/A,#N/A,FALSE,"기술료 비교"}</definedName>
    <definedName name="기준" localSheetId="10" hidden="1">{#N/A,#N/A,FALSE,"기술료 비교"}</definedName>
    <definedName name="기준" localSheetId="11" hidden="1">{#N/A,#N/A,FALSE,"기술료 비교"}</definedName>
    <definedName name="기준" localSheetId="3" hidden="1">{#N/A,#N/A,FALSE,"기술료 비교"}</definedName>
    <definedName name="기준" localSheetId="5" hidden="1">{#N/A,#N/A,FALSE,"기술료 비교"}</definedName>
    <definedName name="기준" localSheetId="4" hidden="1">{#N/A,#N/A,FALSE,"기술료 비교"}</definedName>
    <definedName name="기준" localSheetId="0" hidden="1">{#N/A,#N/A,FALSE,"기술료 비교"}</definedName>
    <definedName name="기준" localSheetId="16" hidden="1">{#N/A,#N/A,FALSE,"기술료 비교"}</definedName>
    <definedName name="기준" localSheetId="6" hidden="1">{#N/A,#N/A,FALSE,"기술료 비교"}</definedName>
    <definedName name="기준" localSheetId="7" hidden="1">{#N/A,#N/A,FALSE,"기술료 비교"}</definedName>
    <definedName name="기준" hidden="1">{#N/A,#N/A,FALSE,"기술료 비교"}</definedName>
    <definedName name="기준실적" localSheetId="3">#REF!</definedName>
    <definedName name="기준실적" localSheetId="0">#REF!</definedName>
    <definedName name="기준실적" localSheetId="16">#REF!</definedName>
    <definedName name="기준실적">#REF!</definedName>
    <definedName name="기준월" localSheetId="3">#REF!</definedName>
    <definedName name="기준월" localSheetId="5">#REF!</definedName>
    <definedName name="기준월" localSheetId="0">#REF!</definedName>
    <definedName name="기준월" localSheetId="16">#REF!</definedName>
    <definedName name="기준월" localSheetId="6">#REF!</definedName>
    <definedName name="기준월" localSheetId="7">#REF!</definedName>
    <definedName name="기준월">#REF!</definedName>
    <definedName name="기준일" localSheetId="3">#REF!</definedName>
    <definedName name="기준일" localSheetId="5">#REF!</definedName>
    <definedName name="기준일" localSheetId="0">#REF!</definedName>
    <definedName name="기준일" localSheetId="16">#REF!</definedName>
    <definedName name="기준일" localSheetId="6">#REF!</definedName>
    <definedName name="기준일" localSheetId="7">#REF!</definedName>
    <definedName name="기준일">#REF!</definedName>
    <definedName name="기준점" localSheetId="6">#REF!</definedName>
    <definedName name="기준점" localSheetId="7">#REF!</definedName>
    <definedName name="기준점">#REF!</definedName>
    <definedName name="기중본지점" localSheetId="6">#REF!</definedName>
    <definedName name="기중본지점" localSheetId="7">#REF!</definedName>
    <definedName name="기중본지점">#REF!</definedName>
    <definedName name="기중손익" localSheetId="6">#REF!</definedName>
    <definedName name="기중손익" localSheetId="7">#REF!</definedName>
    <definedName name="기중손익">#REF!</definedName>
    <definedName name="기타" localSheetId="4">#REF!</definedName>
    <definedName name="기타" localSheetId="6">#REF!</definedName>
    <definedName name="기타" localSheetId="7">#REF!</definedName>
    <definedName name="기타">#REF!</definedName>
    <definedName name="기타1" localSheetId="6">#REF!</definedName>
    <definedName name="기타1" localSheetId="7">#REF!</definedName>
    <definedName name="기타1">#REF!</definedName>
    <definedName name="기타대출금" localSheetId="6">#REF!</definedName>
    <definedName name="기타대출금" localSheetId="7">#REF!</definedName>
    <definedName name="기타대출금">#REF!</definedName>
    <definedName name="기타대출금1" localSheetId="6">#REF!</definedName>
    <definedName name="기타대출금1">#REF!</definedName>
    <definedName name="기타대출금2" localSheetId="6">#REF!</definedName>
    <definedName name="기타대출금2">#REF!</definedName>
    <definedName name="기타대출금3" localSheetId="6">#REF!</definedName>
    <definedName name="기타대출금3">#REF!</definedName>
    <definedName name="기타지방지역영업점" localSheetId="3">권리분석!기타지방지역영업점</definedName>
    <definedName name="기타지방지역영업점" localSheetId="5">기계기구!기타지방지역영업점</definedName>
    <definedName name="기타지방지역영업점" localSheetId="4">설정순위!기타지방지역영업점</definedName>
    <definedName name="기타지방지역영업점" localSheetId="0">입력시트!기타지방지역영업점</definedName>
    <definedName name="기타지방지역영업점" localSheetId="16">#REF!</definedName>
    <definedName name="기타지방지역영업점" localSheetId="6">주소록!기타지방지역영업점</definedName>
    <definedName name="기타지방지역영업점" localSheetId="7">#REF!</definedName>
    <definedName name="기타지방지역영업점">[0]!기타지방지역영업점</definedName>
    <definedName name="기타차입금" localSheetId="3">#REF!</definedName>
    <definedName name="기타차입금" localSheetId="5">#REF!</definedName>
    <definedName name="기타차입금" localSheetId="0">#REF!</definedName>
    <definedName name="기타차입금" localSheetId="16">#REF!</definedName>
    <definedName name="기타차입금" localSheetId="6">#REF!</definedName>
    <definedName name="기타차입금" localSheetId="7">#REF!</definedName>
    <definedName name="기타차입금">#REF!</definedName>
    <definedName name="기타차입금1" localSheetId="3">#REF!</definedName>
    <definedName name="기타차입금1" localSheetId="5">#REF!</definedName>
    <definedName name="기타차입금1" localSheetId="0">#REF!</definedName>
    <definedName name="기타차입금1" localSheetId="6">#REF!</definedName>
    <definedName name="기타차입금1" localSheetId="7">#REF!</definedName>
    <definedName name="기타차입금1">#REF!</definedName>
    <definedName name="기타채권" localSheetId="3">#REF!</definedName>
    <definedName name="기타채권" localSheetId="5">#REF!</definedName>
    <definedName name="기타채권" localSheetId="4">#REF!</definedName>
    <definedName name="기타채권" localSheetId="0">#REF!</definedName>
    <definedName name="기타채권" localSheetId="6">#REF!</definedName>
    <definedName name="기타채권" localSheetId="7">#REF!</definedName>
    <definedName name="기타채권">#REF!</definedName>
    <definedName name="기타채권21" localSheetId="4">#REF!</definedName>
    <definedName name="기타채권21" localSheetId="6">#REF!</definedName>
    <definedName name="기타채권21" localSheetId="7">#REF!</definedName>
    <definedName name="기타채권21">#REF!</definedName>
    <definedName name="기항고" localSheetId="4">#REF!</definedName>
    <definedName name="기항고" localSheetId="6">#REF!</definedName>
    <definedName name="기항고" localSheetId="7">#REF!</definedName>
    <definedName name="기항고">#REF!</definedName>
    <definedName name="길남현" localSheetId="6">#REF!</definedName>
    <definedName name="길남현">#REF!</definedName>
    <definedName name="길남현1" localSheetId="6">#REF!</definedName>
    <definedName name="길남현1">#REF!</definedName>
    <definedName name="길남현2" localSheetId="6">#REF!</definedName>
    <definedName name="길남현2">#REF!</definedName>
    <definedName name="길남현3" localSheetId="6">#REF!</definedName>
    <definedName name="길남현3">#REF!</definedName>
    <definedName name="길남현4" localSheetId="6">#REF!</definedName>
    <definedName name="길남현4">#REF!</definedName>
    <definedName name="길남현5" localSheetId="6">#REF!</definedName>
    <definedName name="길남현5">#REF!</definedName>
    <definedName name="김" localSheetId="6">#REF!</definedName>
    <definedName name="김">#REF!</definedName>
    <definedName name="김대현" localSheetId="6">#REF!</definedName>
    <definedName name="김대현">#REF!</definedName>
    <definedName name="김대현1" localSheetId="6">#REF!</definedName>
    <definedName name="김대현1">#REF!</definedName>
    <definedName name="김대현2" localSheetId="6">#REF!</definedName>
    <definedName name="김대현2">#REF!</definedName>
    <definedName name="김대현3" localSheetId="6">#REF!</definedName>
    <definedName name="김대현3">#REF!</definedName>
    <definedName name="김대현4" localSheetId="6">#REF!</definedName>
    <definedName name="김대현4">#REF!</definedName>
    <definedName name="김대현5" localSheetId="6">#REF!</definedName>
    <definedName name="김대현5">#REF!</definedName>
    <definedName name="김도윤" localSheetId="8" hidden="1">{#N/A,#N/A,TRUE,"Y생산";#N/A,#N/A,TRUE,"Y판매";#N/A,#N/A,TRUE,"Y총물량";#N/A,#N/A,TRUE,"Y능력";#N/A,#N/A,TRUE,"YKD"}</definedName>
    <definedName name="김도윤" localSheetId="10" hidden="1">{#N/A,#N/A,TRUE,"Y생산";#N/A,#N/A,TRUE,"Y판매";#N/A,#N/A,TRUE,"Y총물량";#N/A,#N/A,TRUE,"Y능력";#N/A,#N/A,TRUE,"YKD"}</definedName>
    <definedName name="김도윤" localSheetId="11" hidden="1">{#N/A,#N/A,TRUE,"Y생산";#N/A,#N/A,TRUE,"Y판매";#N/A,#N/A,TRUE,"Y총물량";#N/A,#N/A,TRUE,"Y능력";#N/A,#N/A,TRUE,"YKD"}</definedName>
    <definedName name="김도윤" localSheetId="3" hidden="1">{#N/A,#N/A,TRUE,"Y생산";#N/A,#N/A,TRUE,"Y판매";#N/A,#N/A,TRUE,"Y총물량";#N/A,#N/A,TRUE,"Y능력";#N/A,#N/A,TRUE,"YKD"}</definedName>
    <definedName name="김도윤" localSheetId="5" hidden="1">{#N/A,#N/A,TRUE,"Y생산";#N/A,#N/A,TRUE,"Y판매";#N/A,#N/A,TRUE,"Y총물량";#N/A,#N/A,TRUE,"Y능력";#N/A,#N/A,TRUE,"YKD"}</definedName>
    <definedName name="김도윤" localSheetId="4" hidden="1">{#N/A,#N/A,TRUE,"Y생산";#N/A,#N/A,TRUE,"Y판매";#N/A,#N/A,TRUE,"Y총물량";#N/A,#N/A,TRUE,"Y능력";#N/A,#N/A,TRUE,"YKD"}</definedName>
    <definedName name="김도윤" localSheetId="0" hidden="1">{#N/A,#N/A,TRUE,"Y생산";#N/A,#N/A,TRUE,"Y판매";#N/A,#N/A,TRUE,"Y총물량";#N/A,#N/A,TRUE,"Y능력";#N/A,#N/A,TRUE,"YKD"}</definedName>
    <definedName name="김도윤" localSheetId="16" hidden="1">{#N/A,#N/A,TRUE,"Y생산";#N/A,#N/A,TRUE,"Y판매";#N/A,#N/A,TRUE,"Y총물량";#N/A,#N/A,TRUE,"Y능력";#N/A,#N/A,TRUE,"YKD"}</definedName>
    <definedName name="김도윤" localSheetId="6" hidden="1">{#N/A,#N/A,TRUE,"Y생산";#N/A,#N/A,TRUE,"Y판매";#N/A,#N/A,TRUE,"Y총물량";#N/A,#N/A,TRUE,"Y능력";#N/A,#N/A,TRUE,"YKD"}</definedName>
    <definedName name="김도윤" localSheetId="7" hidden="1">{#N/A,#N/A,TRUE,"Y생산";#N/A,#N/A,TRUE,"Y판매";#N/A,#N/A,TRUE,"Y총물량";#N/A,#N/A,TRUE,"Y능력";#N/A,#N/A,TRUE,"YKD"}</definedName>
    <definedName name="김도윤" hidden="1">{#N/A,#N/A,TRUE,"Y생산";#N/A,#N/A,TRUE,"Y판매";#N/A,#N/A,TRUE,"Y총물량";#N/A,#N/A,TRUE,"Y능력";#N/A,#N/A,TRUE,"YKD"}</definedName>
    <definedName name="김돌" localSheetId="8" hidden="1">{#N/A,#N/A,TRUE,"Y생산";#N/A,#N/A,TRUE,"Y판매";#N/A,#N/A,TRUE,"Y총물량";#N/A,#N/A,TRUE,"Y능력";#N/A,#N/A,TRUE,"YKD"}</definedName>
    <definedName name="김돌" localSheetId="10" hidden="1">{#N/A,#N/A,TRUE,"Y생산";#N/A,#N/A,TRUE,"Y판매";#N/A,#N/A,TRUE,"Y총물량";#N/A,#N/A,TRUE,"Y능력";#N/A,#N/A,TRUE,"YKD"}</definedName>
    <definedName name="김돌" localSheetId="11" hidden="1">{#N/A,#N/A,TRUE,"Y생산";#N/A,#N/A,TRUE,"Y판매";#N/A,#N/A,TRUE,"Y총물량";#N/A,#N/A,TRUE,"Y능력";#N/A,#N/A,TRUE,"YKD"}</definedName>
    <definedName name="김돌" localSheetId="3" hidden="1">{#N/A,#N/A,TRUE,"Y생산";#N/A,#N/A,TRUE,"Y판매";#N/A,#N/A,TRUE,"Y총물량";#N/A,#N/A,TRUE,"Y능력";#N/A,#N/A,TRUE,"YKD"}</definedName>
    <definedName name="김돌" localSheetId="5" hidden="1">{#N/A,#N/A,TRUE,"Y생산";#N/A,#N/A,TRUE,"Y판매";#N/A,#N/A,TRUE,"Y총물량";#N/A,#N/A,TRUE,"Y능력";#N/A,#N/A,TRUE,"YKD"}</definedName>
    <definedName name="김돌" localSheetId="4" hidden="1">{#N/A,#N/A,TRUE,"Y생산";#N/A,#N/A,TRUE,"Y판매";#N/A,#N/A,TRUE,"Y총물량";#N/A,#N/A,TRUE,"Y능력";#N/A,#N/A,TRUE,"YKD"}</definedName>
    <definedName name="김돌" localSheetId="0" hidden="1">{#N/A,#N/A,TRUE,"Y생산";#N/A,#N/A,TRUE,"Y판매";#N/A,#N/A,TRUE,"Y총물량";#N/A,#N/A,TRUE,"Y능력";#N/A,#N/A,TRUE,"YKD"}</definedName>
    <definedName name="김돌" localSheetId="16" hidden="1">{#N/A,#N/A,TRUE,"Y생산";#N/A,#N/A,TRUE,"Y판매";#N/A,#N/A,TRUE,"Y총물량";#N/A,#N/A,TRUE,"Y능력";#N/A,#N/A,TRUE,"YKD"}</definedName>
    <definedName name="김돌" localSheetId="6" hidden="1">{#N/A,#N/A,TRUE,"Y생산";#N/A,#N/A,TRUE,"Y판매";#N/A,#N/A,TRUE,"Y총물량";#N/A,#N/A,TRUE,"Y능력";#N/A,#N/A,TRUE,"YKD"}</definedName>
    <definedName name="김돌" localSheetId="7" hidden="1">{#N/A,#N/A,TRUE,"Y생산";#N/A,#N/A,TRUE,"Y판매";#N/A,#N/A,TRUE,"Y총물량";#N/A,#N/A,TRUE,"Y능력";#N/A,#N/A,TRUE,"YKD"}</definedName>
    <definedName name="김돌" hidden="1">{#N/A,#N/A,TRUE,"Y생산";#N/A,#N/A,TRUE,"Y판매";#N/A,#N/A,TRUE,"Y총물량";#N/A,#N/A,TRUE,"Y능력";#N/A,#N/A,TRUE,"YKD"}</definedName>
    <definedName name="김동탁" localSheetId="8" hidden="1">{#N/A,#N/A,FALSE,"단축1";#N/A,#N/A,FALSE,"단축2";#N/A,#N/A,FALSE,"단축3";#N/A,#N/A,FALSE,"장축";#N/A,#N/A,FALSE,"4WD"}</definedName>
    <definedName name="김동탁" localSheetId="10" hidden="1">{#N/A,#N/A,FALSE,"단축1";#N/A,#N/A,FALSE,"단축2";#N/A,#N/A,FALSE,"단축3";#N/A,#N/A,FALSE,"장축";#N/A,#N/A,FALSE,"4WD"}</definedName>
    <definedName name="김동탁" localSheetId="11" hidden="1">{#N/A,#N/A,FALSE,"단축1";#N/A,#N/A,FALSE,"단축2";#N/A,#N/A,FALSE,"단축3";#N/A,#N/A,FALSE,"장축";#N/A,#N/A,FALSE,"4WD"}</definedName>
    <definedName name="김동탁" localSheetId="3" hidden="1">{#N/A,#N/A,FALSE,"단축1";#N/A,#N/A,FALSE,"단축2";#N/A,#N/A,FALSE,"단축3";#N/A,#N/A,FALSE,"장축";#N/A,#N/A,FALSE,"4WD"}</definedName>
    <definedName name="김동탁" localSheetId="5" hidden="1">{#N/A,#N/A,FALSE,"단축1";#N/A,#N/A,FALSE,"단축2";#N/A,#N/A,FALSE,"단축3";#N/A,#N/A,FALSE,"장축";#N/A,#N/A,FALSE,"4WD"}</definedName>
    <definedName name="김동탁" localSheetId="4" hidden="1">{#N/A,#N/A,FALSE,"단축1";#N/A,#N/A,FALSE,"단축2";#N/A,#N/A,FALSE,"단축3";#N/A,#N/A,FALSE,"장축";#N/A,#N/A,FALSE,"4WD"}</definedName>
    <definedName name="김동탁" localSheetId="0" hidden="1">{#N/A,#N/A,FALSE,"단축1";#N/A,#N/A,FALSE,"단축2";#N/A,#N/A,FALSE,"단축3";#N/A,#N/A,FALSE,"장축";#N/A,#N/A,FALSE,"4WD"}</definedName>
    <definedName name="김동탁" localSheetId="16" hidden="1">{#N/A,#N/A,FALSE,"단축1";#N/A,#N/A,FALSE,"단축2";#N/A,#N/A,FALSE,"단축3";#N/A,#N/A,FALSE,"장축";#N/A,#N/A,FALSE,"4WD"}</definedName>
    <definedName name="김동탁" localSheetId="6" hidden="1">{#N/A,#N/A,FALSE,"단축1";#N/A,#N/A,FALSE,"단축2";#N/A,#N/A,FALSE,"단축3";#N/A,#N/A,FALSE,"장축";#N/A,#N/A,FALSE,"4WD"}</definedName>
    <definedName name="김동탁" localSheetId="7" hidden="1">{#N/A,#N/A,FALSE,"단축1";#N/A,#N/A,FALSE,"단축2";#N/A,#N/A,FALSE,"단축3";#N/A,#N/A,FALSE,"장축";#N/A,#N/A,FALSE,"4WD"}</definedName>
    <definedName name="김동탁" hidden="1">{#N/A,#N/A,FALSE,"단축1";#N/A,#N/A,FALSE,"단축2";#N/A,#N/A,FALSE,"단축3";#N/A,#N/A,FALSE,"장축";#N/A,#N/A,FALSE,"4WD"}</definedName>
    <definedName name="김명희">#REF!</definedName>
    <definedName name="김명희1" localSheetId="6">#REF!</definedName>
    <definedName name="김명희1">#REF!</definedName>
    <definedName name="김명희2" localSheetId="6">#REF!</definedName>
    <definedName name="김명희2">#REF!</definedName>
    <definedName name="김명희3" localSheetId="6">#REF!</definedName>
    <definedName name="김명희3">#REF!</definedName>
    <definedName name="김명희4" localSheetId="6">#REF!</definedName>
    <definedName name="김명희4">#REF!</definedName>
    <definedName name="김명희5" localSheetId="6">#REF!</definedName>
    <definedName name="김명희5">#REF!</definedName>
    <definedName name="김선영" localSheetId="6">#REF!</definedName>
    <definedName name="김선영">#REF!</definedName>
    <definedName name="김선영1" localSheetId="6">#REF!</definedName>
    <definedName name="김선영1">#REF!</definedName>
    <definedName name="김선영2" localSheetId="6">#REF!</definedName>
    <definedName name="김선영2">#REF!</definedName>
    <definedName name="김선영3" localSheetId="6">#REF!</definedName>
    <definedName name="김선영3">#REF!</definedName>
    <definedName name="김선영4" localSheetId="6">#REF!</definedName>
    <definedName name="김선영4">#REF!</definedName>
    <definedName name="김선영5" localSheetId="6">#REF!</definedName>
    <definedName name="김선영5">#REF!</definedName>
    <definedName name="김선화"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김선화"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김선화"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김선화"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김선화"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김선화"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김선화"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김선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김영선1">#REF!</definedName>
    <definedName name="김영선2" localSheetId="6">#REF!</definedName>
    <definedName name="김영선2">#REF!</definedName>
    <definedName name="김원대" localSheetId="3">#REF!</definedName>
    <definedName name="김원대" localSheetId="5">#REF!</definedName>
    <definedName name="김원대" localSheetId="0">#REF!</definedName>
    <definedName name="김원대" localSheetId="16">#REF!</definedName>
    <definedName name="김원대" localSheetId="6">#REF!</definedName>
    <definedName name="김원대" localSheetId="7">#REF!</definedName>
    <definedName name="김원대">#REF!</definedName>
    <definedName name="김원대1" localSheetId="5">#REF!</definedName>
    <definedName name="김원대1" localSheetId="0">#REF!</definedName>
    <definedName name="김원대1" localSheetId="6">#REF!</definedName>
    <definedName name="김원대1" localSheetId="7">#REF!</definedName>
    <definedName name="김원대1">#REF!</definedName>
    <definedName name="김원대2" localSheetId="5">#REF!</definedName>
    <definedName name="김원대2" localSheetId="0">#REF!</definedName>
    <definedName name="김원대2" localSheetId="6">#REF!</definedName>
    <definedName name="김원대2" localSheetId="7">#REF!</definedName>
    <definedName name="김원대2">#REF!</definedName>
    <definedName name="김원대3" localSheetId="6">#REF!</definedName>
    <definedName name="김원대3">#REF!</definedName>
    <definedName name="김원대4" localSheetId="6">#REF!</definedName>
    <definedName name="김원대4">#REF!</definedName>
    <definedName name="김원대5" localSheetId="6">#REF!</definedName>
    <definedName name="김원대5">#REF!</definedName>
    <definedName name="김재" localSheetId="6">#REF!</definedName>
    <definedName name="김재">#REF!</definedName>
    <definedName name="김재성" localSheetId="6">#REF!</definedName>
    <definedName name="김재성">#REF!</definedName>
    <definedName name="김정용" localSheetId="6">#REF!</definedName>
    <definedName name="김정용">#REF!</definedName>
    <definedName name="김정용1" localSheetId="6">#REF!</definedName>
    <definedName name="김정용1">#REF!</definedName>
    <definedName name="김정용2" localSheetId="6">#REF!</definedName>
    <definedName name="김정용2">#REF!</definedName>
    <definedName name="김정용3" localSheetId="6">#REF!</definedName>
    <definedName name="김정용3">#REF!</definedName>
    <definedName name="김정용4" localSheetId="6">#REF!</definedName>
    <definedName name="김정용4">#REF!</definedName>
    <definedName name="김정현" localSheetId="6">#REF!</definedName>
    <definedName name="김정현" localSheetId="7">#REF!</definedName>
    <definedName name="김정현">#REF!</definedName>
    <definedName name="김진용" localSheetId="6">#REF!</definedName>
    <definedName name="김진용">#REF!</definedName>
    <definedName name="김진용1" localSheetId="6">#REF!</definedName>
    <definedName name="김진용1">#REF!</definedName>
    <definedName name="김진용2" localSheetId="6">#REF!</definedName>
    <definedName name="김진용2">#REF!</definedName>
    <definedName name="김진용3" localSheetId="6">#REF!</definedName>
    <definedName name="김진용3">#REF!</definedName>
    <definedName name="김진용4" localSheetId="6">#REF!</definedName>
    <definedName name="김진용4">#REF!</definedName>
    <definedName name="김태완" localSheetId="6">#REF!</definedName>
    <definedName name="김태완">#REF!</definedName>
    <definedName name="김태완1" localSheetId="6">#REF!</definedName>
    <definedName name="김태완1">#REF!</definedName>
    <definedName name="김태완2" localSheetId="6">#REF!</definedName>
    <definedName name="김태완2">#REF!</definedName>
    <definedName name="김태완3" localSheetId="6">#REF!</definedName>
    <definedName name="김태완3">#REF!</definedName>
    <definedName name="김태완4" localSheetId="6">#REF!</definedName>
    <definedName name="김태완4">#REF!</definedName>
    <definedName name="김혁" localSheetId="6">#REF!</definedName>
    <definedName name="김혁">#REF!</definedName>
    <definedName name="김혁1" localSheetId="6">#REF!</definedName>
    <definedName name="김혁1">#REF!</definedName>
    <definedName name="김혁2" localSheetId="6">#REF!</definedName>
    <definedName name="김혁2">#REF!</definedName>
    <definedName name="김혁3" localSheetId="6">#REF!</definedName>
    <definedName name="김혁3">#REF!</definedName>
    <definedName name="김혁4" localSheetId="6">#REF!</definedName>
    <definedName name="김혁4">#REF!</definedName>
    <definedName name="끼니수" localSheetId="6">#REF!</definedName>
    <definedName name="끼니수">#REF!</definedName>
    <definedName name="ㄴ" localSheetId="8" hidden="1">{#N/A,#N/A,FALSE,"주요여수신";#N/A,#N/A,FALSE,"수신금리";#N/A,#N/A,FALSE,"대출금리";#N/A,#N/A,FALSE,"신규대출";#N/A,#N/A,FALSE,"총액대출"}</definedName>
    <definedName name="ㄴ" localSheetId="10" hidden="1">{#N/A,#N/A,FALSE,"주요여수신";#N/A,#N/A,FALSE,"수신금리";#N/A,#N/A,FALSE,"대출금리";#N/A,#N/A,FALSE,"신규대출";#N/A,#N/A,FALSE,"총액대출"}</definedName>
    <definedName name="ㄴ" localSheetId="11" hidden="1">{#N/A,#N/A,FALSE,"주요여수신";#N/A,#N/A,FALSE,"수신금리";#N/A,#N/A,FALSE,"대출금리";#N/A,#N/A,FALSE,"신규대출";#N/A,#N/A,FALSE,"총액대출"}</definedName>
    <definedName name="ㄴ" localSheetId="3" hidden="1">{#N/A,#N/A,FALSE,"주요여수신";#N/A,#N/A,FALSE,"수신금리";#N/A,#N/A,FALSE,"대출금리";#N/A,#N/A,FALSE,"신규대출";#N/A,#N/A,FALSE,"총액대출"}</definedName>
    <definedName name="ㄴ" localSheetId="5" hidden="1">{#N/A,#N/A,FALSE,"주요여수신";#N/A,#N/A,FALSE,"수신금리";#N/A,#N/A,FALSE,"대출금리";#N/A,#N/A,FALSE,"신규대출";#N/A,#N/A,FALSE,"총액대출"}</definedName>
    <definedName name="ㄴ" localSheetId="4" hidden="1">{#N/A,#N/A,FALSE,"주요여수신";#N/A,#N/A,FALSE,"수신금리";#N/A,#N/A,FALSE,"대출금리";#N/A,#N/A,FALSE,"신규대출";#N/A,#N/A,FALSE,"총액대출"}</definedName>
    <definedName name="ㄴ" localSheetId="0" hidden="1">{#N/A,#N/A,FALSE,"주요여수신";#N/A,#N/A,FALSE,"수신금리";#N/A,#N/A,FALSE,"대출금리";#N/A,#N/A,FALSE,"신규대출";#N/A,#N/A,FALSE,"총액대출"}</definedName>
    <definedName name="ㄴ" localSheetId="16" hidden="1">{#N/A,#N/A,FALSE,"주요여수신";#N/A,#N/A,FALSE,"수신금리";#N/A,#N/A,FALSE,"대출금리";#N/A,#N/A,FALSE,"신규대출";#N/A,#N/A,FALSE,"총액대출"}</definedName>
    <definedName name="ㄴ" localSheetId="6" hidden="1">{#N/A,#N/A,FALSE,"주요여수신";#N/A,#N/A,FALSE,"수신금리";#N/A,#N/A,FALSE,"대출금리";#N/A,#N/A,FALSE,"신규대출";#N/A,#N/A,FALSE,"총액대출"}</definedName>
    <definedName name="ㄴ" localSheetId="7" hidden="1">{#N/A,#N/A,FALSE,"주요여수신";#N/A,#N/A,FALSE,"수신금리";#N/A,#N/A,FALSE,"대출금리";#N/A,#N/A,FALSE,"신규대출";#N/A,#N/A,FALSE,"총액대출"}</definedName>
    <definedName name="ㄴ" hidden="1">{#N/A,#N/A,FALSE,"주요여수신";#N/A,#N/A,FALSE,"수신금리";#N/A,#N/A,FALSE,"대출금리";#N/A,#N/A,FALSE,"신규대출";#N/A,#N/A,FALSE,"총액대출"}</definedName>
    <definedName name="ㄴㄴ" localSheetId="8" hidden="1">{#N/A,#N/A,FALSE,"Aging Summary";#N/A,#N/A,FALSE,"Ratio Analysis";#N/A,#N/A,FALSE,"Test 120 Day Accts";#N/A,#N/A,FALSE,"Tickmarks"}</definedName>
    <definedName name="ㄴㄴ" localSheetId="9" hidden="1">{#N/A,#N/A,FALSE,"Aging Summary";#N/A,#N/A,FALSE,"Ratio Analysis";#N/A,#N/A,FALSE,"Test 120 Day Accts";#N/A,#N/A,FALSE,"Tickmarks"}</definedName>
    <definedName name="ㄴㄴ" localSheetId="10" hidden="1">{#N/A,#N/A,FALSE,"Aging Summary";#N/A,#N/A,FALSE,"Ratio Analysis";#N/A,#N/A,FALSE,"Test 120 Day Accts";#N/A,#N/A,FALSE,"Tickmarks"}</definedName>
    <definedName name="ㄴㄴ" localSheetId="11" hidden="1">{#N/A,#N/A,FALSE,"Aging Summary";#N/A,#N/A,FALSE,"Ratio Analysis";#N/A,#N/A,FALSE,"Test 120 Day Accts";#N/A,#N/A,FALSE,"Tickmarks"}</definedName>
    <definedName name="ㄴㄴ" localSheetId="3" hidden="1">{#N/A,#N/A,FALSE,"Aging Summary";#N/A,#N/A,FALSE,"Ratio Analysis";#N/A,#N/A,FALSE,"Test 120 Day Accts";#N/A,#N/A,FALSE,"Tickmarks"}</definedName>
    <definedName name="ㄴㄴ" localSheetId="5" hidden="1">{#N/A,#N/A,FALSE,"Aging Summary";#N/A,#N/A,FALSE,"Ratio Analysis";#N/A,#N/A,FALSE,"Test 120 Day Accts";#N/A,#N/A,FALSE,"Tickmarks"}</definedName>
    <definedName name="ㄴㄴ" localSheetId="4" hidden="1">{#N/A,#N/A,FALSE,"Aging Summary";#N/A,#N/A,FALSE,"Ratio Analysis";#N/A,#N/A,FALSE,"Test 120 Day Accts";#N/A,#N/A,FALSE,"Tickmarks"}</definedName>
    <definedName name="ㄴㄴ" localSheetId="0" hidden="1">{#N/A,#N/A,FALSE,"Aging Summary";#N/A,#N/A,FALSE,"Ratio Analysis";#N/A,#N/A,FALSE,"Test 120 Day Accts";#N/A,#N/A,FALSE,"Tickmarks"}</definedName>
    <definedName name="ㄴㄴ" localSheetId="16" hidden="1">{#N/A,#N/A,FALSE,"Aging Summary";#N/A,#N/A,FALSE,"Ratio Analysis";#N/A,#N/A,FALSE,"Test 120 Day Accts";#N/A,#N/A,FALSE,"Tickmarks"}</definedName>
    <definedName name="ㄴㄴ" localSheetId="6" hidden="1">{#N/A,#N/A,FALSE,"Aging Summary";#N/A,#N/A,FALSE,"Ratio Analysis";#N/A,#N/A,FALSE,"Test 120 Day Accts";#N/A,#N/A,FALSE,"Tickmarks"}</definedName>
    <definedName name="ㄴㄴ" localSheetId="7" hidden="1">{#N/A,#N/A,FALSE,"Aging Summary";#N/A,#N/A,FALSE,"Ratio Analysis";#N/A,#N/A,FALSE,"Test 120 Day Accts";#N/A,#N/A,FALSE,"Tickmarks"}</definedName>
    <definedName name="ㄴㄴ" hidden="1">{#N/A,#N/A,FALSE,"Aging Summary";#N/A,#N/A,FALSE,"Ratio Analysis";#N/A,#N/A,FALSE,"Test 120 Day Accts";#N/A,#N/A,FALSE,"Tickmarks"}</definedName>
    <definedName name="ㄴㄴㄴ" localSheetId="3">#REF!</definedName>
    <definedName name="ㄴㄴㄴ" localSheetId="0">#REF!</definedName>
    <definedName name="ㄴㄴㄴ" localSheetId="16">#REF!</definedName>
    <definedName name="ㄴㄴㄴ">#REF!</definedName>
    <definedName name="ㄴㄴㄴㄴㄴㄴ" localSheetId="3" hidden="1">#REF!</definedName>
    <definedName name="ㄴㄴㄴㄴㄴㄴ" localSheetId="5" hidden="1">#REF!</definedName>
    <definedName name="ㄴㄴㄴㄴㄴㄴ" localSheetId="0" hidden="1">#REF!</definedName>
    <definedName name="ㄴㄴㄴㄴㄴㄴ" localSheetId="16" hidden="1">#REF!</definedName>
    <definedName name="ㄴㄴㄴㄴㄴㄴ" localSheetId="6" hidden="1">#REF!</definedName>
    <definedName name="ㄴㄴㄴㄴㄴㄴ" localSheetId="7" hidden="1">#REF!</definedName>
    <definedName name="ㄴㄴㄴㄴㄴㄴ" hidden="1">#REF!</definedName>
    <definedName name="ㄴㄴㅁ" localSheetId="3" hidden="1">#REF!</definedName>
    <definedName name="ㄴㄴㅁ" localSheetId="5" hidden="1">#REF!</definedName>
    <definedName name="ㄴㄴㅁ" localSheetId="0" hidden="1">#REF!</definedName>
    <definedName name="ㄴㄴㅁ" localSheetId="16" hidden="1">#REF!</definedName>
    <definedName name="ㄴㄴㅁ" localSheetId="6" hidden="1">#REF!</definedName>
    <definedName name="ㄴㄴㅁ" localSheetId="7" hidden="1">#REF!</definedName>
    <definedName name="ㄴㄴㅁ" hidden="1">#REF!</definedName>
    <definedName name="ㄴㄹ" localSheetId="6">#REF!</definedName>
    <definedName name="ㄴㄹ">#REF!</definedName>
    <definedName name="ㄴㄻㄹ" localSheetId="6">#REF!</definedName>
    <definedName name="ㄴㄻㄹ">#REF!</definedName>
    <definedName name="ㄴㅁㅇㅎㅇ롱로" localSheetId="6" hidden="1">#REF!</definedName>
    <definedName name="ㄴㅁㅇㅎㅇ롱로" localSheetId="7" hidden="1">#REF!</definedName>
    <definedName name="ㄴㅁㅇㅎㅇ롱로" hidden="1">#REF!</definedName>
    <definedName name="ㄴㅇ" localSheetId="8" hidden="1">{#N/A,#N/A,TRUE,"Y생산";#N/A,#N/A,TRUE,"Y판매";#N/A,#N/A,TRUE,"Y총물량";#N/A,#N/A,TRUE,"Y능력";#N/A,#N/A,TRUE,"YKD"}</definedName>
    <definedName name="ㄴㅇ" localSheetId="10" hidden="1">{#N/A,#N/A,TRUE,"Y생산";#N/A,#N/A,TRUE,"Y판매";#N/A,#N/A,TRUE,"Y총물량";#N/A,#N/A,TRUE,"Y능력";#N/A,#N/A,TRUE,"YKD"}</definedName>
    <definedName name="ㄴㅇ" localSheetId="11" hidden="1">{#N/A,#N/A,TRUE,"Y생산";#N/A,#N/A,TRUE,"Y판매";#N/A,#N/A,TRUE,"Y총물량";#N/A,#N/A,TRUE,"Y능력";#N/A,#N/A,TRUE,"YKD"}</definedName>
    <definedName name="ㄴㅇ" localSheetId="3" hidden="1">{#N/A,#N/A,TRUE,"Y생산";#N/A,#N/A,TRUE,"Y판매";#N/A,#N/A,TRUE,"Y총물량";#N/A,#N/A,TRUE,"Y능력";#N/A,#N/A,TRUE,"YKD"}</definedName>
    <definedName name="ㄴㅇ" localSheetId="5" hidden="1">{#N/A,#N/A,TRUE,"Y생산";#N/A,#N/A,TRUE,"Y판매";#N/A,#N/A,TRUE,"Y총물량";#N/A,#N/A,TRUE,"Y능력";#N/A,#N/A,TRUE,"YKD"}</definedName>
    <definedName name="ㄴㅇ" localSheetId="4" hidden="1">{#N/A,#N/A,TRUE,"Y생산";#N/A,#N/A,TRUE,"Y판매";#N/A,#N/A,TRUE,"Y총물량";#N/A,#N/A,TRUE,"Y능력";#N/A,#N/A,TRUE,"YKD"}</definedName>
    <definedName name="ㄴㅇ" localSheetId="0" hidden="1">{#N/A,#N/A,TRUE,"Y생산";#N/A,#N/A,TRUE,"Y판매";#N/A,#N/A,TRUE,"Y총물량";#N/A,#N/A,TRUE,"Y능력";#N/A,#N/A,TRUE,"YKD"}</definedName>
    <definedName name="ㄴㅇ" localSheetId="16" hidden="1">{#N/A,#N/A,TRUE,"Y생산";#N/A,#N/A,TRUE,"Y판매";#N/A,#N/A,TRUE,"Y총물량";#N/A,#N/A,TRUE,"Y능력";#N/A,#N/A,TRUE,"YKD"}</definedName>
    <definedName name="ㄴㅇ" localSheetId="6" hidden="1">{#N/A,#N/A,TRUE,"Y생산";#N/A,#N/A,TRUE,"Y판매";#N/A,#N/A,TRUE,"Y총물량";#N/A,#N/A,TRUE,"Y능력";#N/A,#N/A,TRUE,"YKD"}</definedName>
    <definedName name="ㄴㅇ" localSheetId="7" hidden="1">{#N/A,#N/A,TRUE,"Y생산";#N/A,#N/A,TRUE,"Y판매";#N/A,#N/A,TRUE,"Y총물량";#N/A,#N/A,TRUE,"Y능력";#N/A,#N/A,TRUE,"YKD"}</definedName>
    <definedName name="ㄴㅇ" hidden="1">{#N/A,#N/A,TRUE,"Y생산";#N/A,#N/A,TRUE,"Y판매";#N/A,#N/A,TRUE,"Y총물량";#N/A,#N/A,TRUE,"Y능력";#N/A,#N/A,TRUE,"YKD"}</definedName>
    <definedName name="ㄴㅇㄴ" localSheetId="8" hidden="1">{#N/A,#N/A,FALSE,"단축1";#N/A,#N/A,FALSE,"단축2";#N/A,#N/A,FALSE,"단축3";#N/A,#N/A,FALSE,"장축";#N/A,#N/A,FALSE,"4WD"}</definedName>
    <definedName name="ㄴㅇㄴ" localSheetId="10" hidden="1">{#N/A,#N/A,FALSE,"단축1";#N/A,#N/A,FALSE,"단축2";#N/A,#N/A,FALSE,"단축3";#N/A,#N/A,FALSE,"장축";#N/A,#N/A,FALSE,"4WD"}</definedName>
    <definedName name="ㄴㅇㄴ" localSheetId="11" hidden="1">{#N/A,#N/A,FALSE,"단축1";#N/A,#N/A,FALSE,"단축2";#N/A,#N/A,FALSE,"단축3";#N/A,#N/A,FALSE,"장축";#N/A,#N/A,FALSE,"4WD"}</definedName>
    <definedName name="ㄴㅇㄴ" localSheetId="3" hidden="1">{#N/A,#N/A,FALSE,"단축1";#N/A,#N/A,FALSE,"단축2";#N/A,#N/A,FALSE,"단축3";#N/A,#N/A,FALSE,"장축";#N/A,#N/A,FALSE,"4WD"}</definedName>
    <definedName name="ㄴㅇㄴ" localSheetId="5" hidden="1">{#N/A,#N/A,FALSE,"단축1";#N/A,#N/A,FALSE,"단축2";#N/A,#N/A,FALSE,"단축3";#N/A,#N/A,FALSE,"장축";#N/A,#N/A,FALSE,"4WD"}</definedName>
    <definedName name="ㄴㅇㄴ" localSheetId="4" hidden="1">{#N/A,#N/A,FALSE,"단축1";#N/A,#N/A,FALSE,"단축2";#N/A,#N/A,FALSE,"단축3";#N/A,#N/A,FALSE,"장축";#N/A,#N/A,FALSE,"4WD"}</definedName>
    <definedName name="ㄴㅇㄴ" localSheetId="0" hidden="1">{#N/A,#N/A,FALSE,"단축1";#N/A,#N/A,FALSE,"단축2";#N/A,#N/A,FALSE,"단축3";#N/A,#N/A,FALSE,"장축";#N/A,#N/A,FALSE,"4WD"}</definedName>
    <definedName name="ㄴㅇㄴ" localSheetId="16" hidden="1">{#N/A,#N/A,FALSE,"단축1";#N/A,#N/A,FALSE,"단축2";#N/A,#N/A,FALSE,"단축3";#N/A,#N/A,FALSE,"장축";#N/A,#N/A,FALSE,"4WD"}</definedName>
    <definedName name="ㄴㅇㄴ" localSheetId="6" hidden="1">{#N/A,#N/A,FALSE,"단축1";#N/A,#N/A,FALSE,"단축2";#N/A,#N/A,FALSE,"단축3";#N/A,#N/A,FALSE,"장축";#N/A,#N/A,FALSE,"4WD"}</definedName>
    <definedName name="ㄴㅇㄴ" localSheetId="7" hidden="1">{#N/A,#N/A,FALSE,"단축1";#N/A,#N/A,FALSE,"단축2";#N/A,#N/A,FALSE,"단축3";#N/A,#N/A,FALSE,"장축";#N/A,#N/A,FALSE,"4WD"}</definedName>
    <definedName name="ㄴㅇㄴ" hidden="1">{#N/A,#N/A,FALSE,"단축1";#N/A,#N/A,FALSE,"단축2";#N/A,#N/A,FALSE,"단축3";#N/A,#N/A,FALSE,"장축";#N/A,#N/A,FALSE,"4WD"}</definedName>
    <definedName name="ㄴㅇㄹ" localSheetId="8" hidden="1">{#N/A,#N/A,FALSE,"UNIT";#N/A,#N/A,FALSE,"UNIT";#N/A,#N/A,FALSE,"계정"}</definedName>
    <definedName name="ㄴㅇㄹ" localSheetId="10" hidden="1">{#N/A,#N/A,FALSE,"UNIT";#N/A,#N/A,FALSE,"UNIT";#N/A,#N/A,FALSE,"계정"}</definedName>
    <definedName name="ㄴㅇㄹ" localSheetId="11" hidden="1">{#N/A,#N/A,FALSE,"UNIT";#N/A,#N/A,FALSE,"UNIT";#N/A,#N/A,FALSE,"계정"}</definedName>
    <definedName name="ㄴㅇㄹ" localSheetId="3" hidden="1">{#N/A,#N/A,FALSE,"UNIT";#N/A,#N/A,FALSE,"UNIT";#N/A,#N/A,FALSE,"계정"}</definedName>
    <definedName name="ㄴㅇㄹ" localSheetId="5" hidden="1">{#N/A,#N/A,FALSE,"UNIT";#N/A,#N/A,FALSE,"UNIT";#N/A,#N/A,FALSE,"계정"}</definedName>
    <definedName name="ㄴㅇㄹ" localSheetId="4" hidden="1">{#N/A,#N/A,FALSE,"UNIT";#N/A,#N/A,FALSE,"UNIT";#N/A,#N/A,FALSE,"계정"}</definedName>
    <definedName name="ㄴㅇㄹ" localSheetId="0" hidden="1">{#N/A,#N/A,FALSE,"UNIT";#N/A,#N/A,FALSE,"UNIT";#N/A,#N/A,FALSE,"계정"}</definedName>
    <definedName name="ㄴㅇㄹ" localSheetId="16" hidden="1">{#N/A,#N/A,FALSE,"UNIT";#N/A,#N/A,FALSE,"UNIT";#N/A,#N/A,FALSE,"계정"}</definedName>
    <definedName name="ㄴㅇㄹ" localSheetId="6" hidden="1">{#N/A,#N/A,FALSE,"UNIT";#N/A,#N/A,FALSE,"UNIT";#N/A,#N/A,FALSE,"계정"}</definedName>
    <definedName name="ㄴㅇㄹ" localSheetId="7" hidden="1">{#N/A,#N/A,FALSE,"UNIT";#N/A,#N/A,FALSE,"UNIT";#N/A,#N/A,FALSE,"계정"}</definedName>
    <definedName name="ㄴㅇㄹ" hidden="1">{#N/A,#N/A,FALSE,"UNIT";#N/A,#N/A,FALSE,"UNIT";#N/A,#N/A,FALSE,"계정"}</definedName>
    <definedName name="ㄴㅇㄹㄴㅇ" localSheetId="3">#REF!</definedName>
    <definedName name="ㄴㅇㄹㄴㅇ" localSheetId="5">#REF!</definedName>
    <definedName name="ㄴㅇㄹㄴㅇ" localSheetId="0">#REF!</definedName>
    <definedName name="ㄴㅇㄹㄴㅇ" localSheetId="16">#REF!</definedName>
    <definedName name="ㄴㅇㄹㄴㅇ" localSheetId="7">#REF!</definedName>
    <definedName name="ㄴㅇㄹㄴㅇ">#REF!</definedName>
    <definedName name="ㄴㅇㄹㅁㅇㄹ" localSheetId="8" hidden="1">{#N/A,#N/A,FALSE,"UNIT";#N/A,#N/A,FALSE,"UNIT";#N/A,#N/A,FALSE,"계정"}</definedName>
    <definedName name="ㄴㅇㄹㅁㅇㄹ" localSheetId="10" hidden="1">{#N/A,#N/A,FALSE,"UNIT";#N/A,#N/A,FALSE,"UNIT";#N/A,#N/A,FALSE,"계정"}</definedName>
    <definedName name="ㄴㅇㄹㅁㅇㄹ" localSheetId="11" hidden="1">{#N/A,#N/A,FALSE,"UNIT";#N/A,#N/A,FALSE,"UNIT";#N/A,#N/A,FALSE,"계정"}</definedName>
    <definedName name="ㄴㅇㄹㅁㅇㄹ" localSheetId="3" hidden="1">{#N/A,#N/A,FALSE,"UNIT";#N/A,#N/A,FALSE,"UNIT";#N/A,#N/A,FALSE,"계정"}</definedName>
    <definedName name="ㄴㅇㄹㅁㅇㄹ" localSheetId="5" hidden="1">{#N/A,#N/A,FALSE,"UNIT";#N/A,#N/A,FALSE,"UNIT";#N/A,#N/A,FALSE,"계정"}</definedName>
    <definedName name="ㄴㅇㄹㅁㅇㄹ" localSheetId="4" hidden="1">{#N/A,#N/A,FALSE,"UNIT";#N/A,#N/A,FALSE,"UNIT";#N/A,#N/A,FALSE,"계정"}</definedName>
    <definedName name="ㄴㅇㄹㅁㅇㄹ" localSheetId="0" hidden="1">{#N/A,#N/A,FALSE,"UNIT";#N/A,#N/A,FALSE,"UNIT";#N/A,#N/A,FALSE,"계정"}</definedName>
    <definedName name="ㄴㅇㄹㅁㅇㄹ" localSheetId="16" hidden="1">{#N/A,#N/A,FALSE,"UNIT";#N/A,#N/A,FALSE,"UNIT";#N/A,#N/A,FALSE,"계정"}</definedName>
    <definedName name="ㄴㅇㄹㅁㅇㄹ" localSheetId="6" hidden="1">{#N/A,#N/A,FALSE,"UNIT";#N/A,#N/A,FALSE,"UNIT";#N/A,#N/A,FALSE,"계정"}</definedName>
    <definedName name="ㄴㅇㄹㅁㅇㄹ" localSheetId="7" hidden="1">{#N/A,#N/A,FALSE,"UNIT";#N/A,#N/A,FALSE,"UNIT";#N/A,#N/A,FALSE,"계정"}</definedName>
    <definedName name="ㄴㅇㄹㅁㅇㄹ" hidden="1">{#N/A,#N/A,FALSE,"UNIT";#N/A,#N/A,FALSE,"UNIT";#N/A,#N/A,FALSE,"계정"}</definedName>
    <definedName name="ㄴㅇ라" localSheetId="3" hidden="1">{#N/A,#N/A,FALSE,"계약직(여)"}</definedName>
    <definedName name="ㄴㅇ라" localSheetId="5" hidden="1">{#N/A,#N/A,FALSE,"계약직(여)"}</definedName>
    <definedName name="ㄴㅇ라" localSheetId="4" hidden="1">{#N/A,#N/A,FALSE,"계약직(여)"}</definedName>
    <definedName name="ㄴㅇ라" localSheetId="0" hidden="1">{#N/A,#N/A,FALSE,"계약직(여)"}</definedName>
    <definedName name="ㄴㅇ라" localSheetId="16" hidden="1">{#N/A,#N/A,FALSE,"계약직(여)"}</definedName>
    <definedName name="ㄴㅇ라" localSheetId="6" hidden="1">{#N/A,#N/A,FALSE,"계약직(여)"}</definedName>
    <definedName name="ㄴㅇ라" localSheetId="7" hidden="1">{#N/A,#N/A,FALSE,"계약직(여)"}</definedName>
    <definedName name="ㄴㅇ라" hidden="1">{#N/A,#N/A,FALSE,"계약직(여)"}</definedName>
    <definedName name="ㄴㅇㅁㅇ" localSheetId="3" hidden="1">#REF!</definedName>
    <definedName name="ㄴㅇㅁㅇ" localSheetId="5" hidden="1">#REF!</definedName>
    <definedName name="ㄴㅇㅁㅇ" localSheetId="0" hidden="1">#REF!</definedName>
    <definedName name="ㄴㅇㅁㅇ" localSheetId="16" hidden="1">#REF!</definedName>
    <definedName name="ㄴㅇㅁㅇ" localSheetId="7" hidden="1">#REF!</definedName>
    <definedName name="ㄴㅇㅁㅇ" hidden="1">#REF!</definedName>
    <definedName name="ㄴㅋ" localSheetId="8" hidden="1">{#N/A,#N/A,FALSE,"단축1";#N/A,#N/A,FALSE,"단축2";#N/A,#N/A,FALSE,"단축3";#N/A,#N/A,FALSE,"장축";#N/A,#N/A,FALSE,"4WD"}</definedName>
    <definedName name="ㄴㅋ" localSheetId="10" hidden="1">{#N/A,#N/A,FALSE,"단축1";#N/A,#N/A,FALSE,"단축2";#N/A,#N/A,FALSE,"단축3";#N/A,#N/A,FALSE,"장축";#N/A,#N/A,FALSE,"4WD"}</definedName>
    <definedName name="ㄴㅋ" localSheetId="11" hidden="1">{#N/A,#N/A,FALSE,"단축1";#N/A,#N/A,FALSE,"단축2";#N/A,#N/A,FALSE,"단축3";#N/A,#N/A,FALSE,"장축";#N/A,#N/A,FALSE,"4WD"}</definedName>
    <definedName name="ㄴㅋ" localSheetId="3" hidden="1">{#N/A,#N/A,FALSE,"단축1";#N/A,#N/A,FALSE,"단축2";#N/A,#N/A,FALSE,"단축3";#N/A,#N/A,FALSE,"장축";#N/A,#N/A,FALSE,"4WD"}</definedName>
    <definedName name="ㄴㅋ" localSheetId="5" hidden="1">{#N/A,#N/A,FALSE,"단축1";#N/A,#N/A,FALSE,"단축2";#N/A,#N/A,FALSE,"단축3";#N/A,#N/A,FALSE,"장축";#N/A,#N/A,FALSE,"4WD"}</definedName>
    <definedName name="ㄴㅋ" localSheetId="4" hidden="1">{#N/A,#N/A,FALSE,"단축1";#N/A,#N/A,FALSE,"단축2";#N/A,#N/A,FALSE,"단축3";#N/A,#N/A,FALSE,"장축";#N/A,#N/A,FALSE,"4WD"}</definedName>
    <definedName name="ㄴㅋ" localSheetId="0" hidden="1">{#N/A,#N/A,FALSE,"단축1";#N/A,#N/A,FALSE,"단축2";#N/A,#N/A,FALSE,"단축3";#N/A,#N/A,FALSE,"장축";#N/A,#N/A,FALSE,"4WD"}</definedName>
    <definedName name="ㄴㅋ" localSheetId="16" hidden="1">{#N/A,#N/A,FALSE,"단축1";#N/A,#N/A,FALSE,"단축2";#N/A,#N/A,FALSE,"단축3";#N/A,#N/A,FALSE,"장축";#N/A,#N/A,FALSE,"4WD"}</definedName>
    <definedName name="ㄴㅋ" localSheetId="6" hidden="1">{#N/A,#N/A,FALSE,"단축1";#N/A,#N/A,FALSE,"단축2";#N/A,#N/A,FALSE,"단축3";#N/A,#N/A,FALSE,"장축";#N/A,#N/A,FALSE,"4WD"}</definedName>
    <definedName name="ㄴㅋ" localSheetId="7" hidden="1">{#N/A,#N/A,FALSE,"단축1";#N/A,#N/A,FALSE,"단축2";#N/A,#N/A,FALSE,"단축3";#N/A,#N/A,FALSE,"장축";#N/A,#N/A,FALSE,"4WD"}</definedName>
    <definedName name="ㄴㅋ" hidden="1">{#N/A,#N/A,FALSE,"단축1";#N/A,#N/A,FALSE,"단축2";#N/A,#N/A,FALSE,"단축3";#N/A,#N/A,FALSE,"장축";#N/A,#N/A,FALSE,"4WD"}</definedName>
    <definedName name="나" localSheetId="8" hidden="1">{#N/A,#N/A,FALSE,"전제";#N/A,#N/A,FALSE,"표지";#N/A,#N/A,FALSE,"6D16";#N/A,#N/A,FALSE,"6D22";#N/A,#N/A,FALSE,"6D22-T";#N/A,#N/A,FALSE,"Q-DEG";#N/A,#N/A,FALSE,"총손";#N/A,#N/A,FALSE,"대당";#N/A,#N/A,FALSE,"가공비"}</definedName>
    <definedName name="나" localSheetId="10" hidden="1">{#N/A,#N/A,FALSE,"전제";#N/A,#N/A,FALSE,"표지";#N/A,#N/A,FALSE,"6D16";#N/A,#N/A,FALSE,"6D22";#N/A,#N/A,FALSE,"6D22-T";#N/A,#N/A,FALSE,"Q-DEG";#N/A,#N/A,FALSE,"총손";#N/A,#N/A,FALSE,"대당";#N/A,#N/A,FALSE,"가공비"}</definedName>
    <definedName name="나" localSheetId="11" hidden="1">{#N/A,#N/A,FALSE,"전제";#N/A,#N/A,FALSE,"표지";#N/A,#N/A,FALSE,"6D16";#N/A,#N/A,FALSE,"6D22";#N/A,#N/A,FALSE,"6D22-T";#N/A,#N/A,FALSE,"Q-DEG";#N/A,#N/A,FALSE,"총손";#N/A,#N/A,FALSE,"대당";#N/A,#N/A,FALSE,"가공비"}</definedName>
    <definedName name="나" localSheetId="3" hidden="1">{#N/A,#N/A,FALSE,"전제";#N/A,#N/A,FALSE,"표지";#N/A,#N/A,FALSE,"6D16";#N/A,#N/A,FALSE,"6D22";#N/A,#N/A,FALSE,"6D22-T";#N/A,#N/A,FALSE,"Q-DEG";#N/A,#N/A,FALSE,"총손";#N/A,#N/A,FALSE,"대당";#N/A,#N/A,FALSE,"가공비"}</definedName>
    <definedName name="나" localSheetId="5" hidden="1">{#N/A,#N/A,FALSE,"전제";#N/A,#N/A,FALSE,"표지";#N/A,#N/A,FALSE,"6D16";#N/A,#N/A,FALSE,"6D22";#N/A,#N/A,FALSE,"6D22-T";#N/A,#N/A,FALSE,"Q-DEG";#N/A,#N/A,FALSE,"총손";#N/A,#N/A,FALSE,"대당";#N/A,#N/A,FALSE,"가공비"}</definedName>
    <definedName name="나" localSheetId="4" hidden="1">{#N/A,#N/A,FALSE,"전제";#N/A,#N/A,FALSE,"표지";#N/A,#N/A,FALSE,"6D16";#N/A,#N/A,FALSE,"6D22";#N/A,#N/A,FALSE,"6D22-T";#N/A,#N/A,FALSE,"Q-DEG";#N/A,#N/A,FALSE,"총손";#N/A,#N/A,FALSE,"대당";#N/A,#N/A,FALSE,"가공비"}</definedName>
    <definedName name="나" localSheetId="0" hidden="1">{#N/A,#N/A,FALSE,"전제";#N/A,#N/A,FALSE,"표지";#N/A,#N/A,FALSE,"6D16";#N/A,#N/A,FALSE,"6D22";#N/A,#N/A,FALSE,"6D22-T";#N/A,#N/A,FALSE,"Q-DEG";#N/A,#N/A,FALSE,"총손";#N/A,#N/A,FALSE,"대당";#N/A,#N/A,FALSE,"가공비"}</definedName>
    <definedName name="나" localSheetId="16" hidden="1">{#N/A,#N/A,FALSE,"전제";#N/A,#N/A,FALSE,"표지";#N/A,#N/A,FALSE,"6D16";#N/A,#N/A,FALSE,"6D22";#N/A,#N/A,FALSE,"6D22-T";#N/A,#N/A,FALSE,"Q-DEG";#N/A,#N/A,FALSE,"총손";#N/A,#N/A,FALSE,"대당";#N/A,#N/A,FALSE,"가공비"}</definedName>
    <definedName name="나" localSheetId="6" hidden="1">{#N/A,#N/A,FALSE,"전제";#N/A,#N/A,FALSE,"표지";#N/A,#N/A,FALSE,"6D16";#N/A,#N/A,FALSE,"6D22";#N/A,#N/A,FALSE,"6D22-T";#N/A,#N/A,FALSE,"Q-DEG";#N/A,#N/A,FALSE,"총손";#N/A,#N/A,FALSE,"대당";#N/A,#N/A,FALSE,"가공비"}</definedName>
    <definedName name="나" localSheetId="7" hidden="1">{#N/A,#N/A,FALSE,"전제";#N/A,#N/A,FALSE,"표지";#N/A,#N/A,FALSE,"6D16";#N/A,#N/A,FALSE,"6D22";#N/A,#N/A,FALSE,"6D22-T";#N/A,#N/A,FALSE,"Q-DEG";#N/A,#N/A,FALSE,"총손";#N/A,#N/A,FALSE,"대당";#N/A,#N/A,FALSE,"가공비"}</definedName>
    <definedName name="나" hidden="1">{#N/A,#N/A,FALSE,"전제";#N/A,#N/A,FALSE,"표지";#N/A,#N/A,FALSE,"6D16";#N/A,#N/A,FALSE,"6D22";#N/A,#N/A,FALSE,"6D22-T";#N/A,#N/A,FALSE,"Q-DEG";#N/A,#N/A,FALSE,"총손";#N/A,#N/A,FALSE,"대당";#N/A,#N/A,FALSE,"가공비"}</definedName>
    <definedName name="나9504" localSheetId="3">#REF!</definedName>
    <definedName name="나9504" localSheetId="5">#REF!</definedName>
    <definedName name="나9504" localSheetId="0">#REF!</definedName>
    <definedName name="나9504" localSheetId="16">#REF!</definedName>
    <definedName name="나9504" localSheetId="7">#REF!</definedName>
    <definedName name="나9504">#REF!</definedName>
    <definedName name="나다" localSheetId="8" hidden="1">{#N/A,#N/A,FALSE,"품의서";#N/A,#N/A,FALSE,"전제";#N/A,#N/A,FALSE,"총손";#N/A,#N/A,FALSE,"손익"}</definedName>
    <definedName name="나다" localSheetId="10" hidden="1">{#N/A,#N/A,FALSE,"품의서";#N/A,#N/A,FALSE,"전제";#N/A,#N/A,FALSE,"총손";#N/A,#N/A,FALSE,"손익"}</definedName>
    <definedName name="나다" localSheetId="11" hidden="1">{#N/A,#N/A,FALSE,"품의서";#N/A,#N/A,FALSE,"전제";#N/A,#N/A,FALSE,"총손";#N/A,#N/A,FALSE,"손익"}</definedName>
    <definedName name="나다" localSheetId="3" hidden="1">{#N/A,#N/A,FALSE,"품의서";#N/A,#N/A,FALSE,"전제";#N/A,#N/A,FALSE,"총손";#N/A,#N/A,FALSE,"손익"}</definedName>
    <definedName name="나다" localSheetId="5" hidden="1">{#N/A,#N/A,FALSE,"품의서";#N/A,#N/A,FALSE,"전제";#N/A,#N/A,FALSE,"총손";#N/A,#N/A,FALSE,"손익"}</definedName>
    <definedName name="나다" localSheetId="4" hidden="1">{#N/A,#N/A,FALSE,"품의서";#N/A,#N/A,FALSE,"전제";#N/A,#N/A,FALSE,"총손";#N/A,#N/A,FALSE,"손익"}</definedName>
    <definedName name="나다" localSheetId="0" hidden="1">{#N/A,#N/A,FALSE,"품의서";#N/A,#N/A,FALSE,"전제";#N/A,#N/A,FALSE,"총손";#N/A,#N/A,FALSE,"손익"}</definedName>
    <definedName name="나다" localSheetId="16" hidden="1">{#N/A,#N/A,FALSE,"품의서";#N/A,#N/A,FALSE,"전제";#N/A,#N/A,FALSE,"총손";#N/A,#N/A,FALSE,"손익"}</definedName>
    <definedName name="나다" localSheetId="6" hidden="1">{#N/A,#N/A,FALSE,"품의서";#N/A,#N/A,FALSE,"전제";#N/A,#N/A,FALSE,"총손";#N/A,#N/A,FALSE,"손익"}</definedName>
    <definedName name="나다" localSheetId="7" hidden="1">{#N/A,#N/A,FALSE,"품의서";#N/A,#N/A,FALSE,"전제";#N/A,#N/A,FALSE,"총손";#N/A,#N/A,FALSE,"손익"}</definedName>
    <definedName name="나다" hidden="1">{#N/A,#N/A,FALSE,"품의서";#N/A,#N/A,FALSE,"전제";#N/A,#N/A,FALSE,"총손";#N/A,#N/A,FALSE,"손익"}</definedName>
    <definedName name="나이스">#REF!</definedName>
    <definedName name="나이스이익" localSheetId="6">#REF!</definedName>
    <definedName name="나이스이익">#REF!</definedName>
    <definedName name="낙찰_배당" localSheetId="3">#REF!</definedName>
    <definedName name="낙찰_배당" localSheetId="5">#REF!</definedName>
    <definedName name="낙찰_배당" localSheetId="0">#REF!</definedName>
    <definedName name="낙찰_배당" localSheetId="16">#REF!</definedName>
    <definedName name="낙찰_배당" localSheetId="6">#REF!</definedName>
    <definedName name="낙찰_배당" localSheetId="7">#REF!</definedName>
    <definedName name="낙찰_배당">#REF!</definedName>
    <definedName name="낙찰대금" localSheetId="6">#REF!</definedName>
    <definedName name="낙찰대금" localSheetId="7">#REF!</definedName>
    <definedName name="낙찰대금">#REF!</definedName>
    <definedName name="낙찰대금_낙관" localSheetId="6">#REF!</definedName>
    <definedName name="낙찰대금_낙관">#REF!</definedName>
    <definedName name="낙찰대금_비관" localSheetId="6">#REF!</definedName>
    <definedName name="낙찰대금_비관">#REF!</definedName>
    <definedName name="낙찰대금_특별" localSheetId="6">#REF!</definedName>
    <definedName name="낙찰대금_특별">#REF!</definedName>
    <definedName name="낙찰률" localSheetId="6">#REF!</definedName>
    <definedName name="낙찰률">#REF!</definedName>
    <definedName name="날짜" localSheetId="6">#REF!</definedName>
    <definedName name="날짜" localSheetId="7">#REF!</definedName>
    <definedName name="날짜">#REF!</definedName>
    <definedName name="남석" localSheetId="6">#REF!</definedName>
    <definedName name="남석">#REF!</definedName>
    <definedName name="남양" localSheetId="6">#REF!</definedName>
    <definedName name="남양">#REF!</definedName>
    <definedName name="남채" localSheetId="6">#REF!</definedName>
    <definedName name="남채">#REF!</definedName>
    <definedName name="냉난방" localSheetId="6">#REF!</definedName>
    <definedName name="냉난방" localSheetId="7">#REF!</definedName>
    <definedName name="냉난방">#REF!</definedName>
    <definedName name="냉난방1" localSheetId="6">#REF!</definedName>
    <definedName name="냉난방1" localSheetId="7">#REF!</definedName>
    <definedName name="냉난방1">#REF!</definedName>
    <definedName name="냉무" localSheetId="3" hidden="1">{#N/A,#N/A,FALSE,"계약직(여)"}</definedName>
    <definedName name="냉무" localSheetId="5" hidden="1">{#N/A,#N/A,FALSE,"계약직(여)"}</definedName>
    <definedName name="냉무" localSheetId="4" hidden="1">{#N/A,#N/A,FALSE,"계약직(여)"}</definedName>
    <definedName name="냉무" localSheetId="0" hidden="1">{#N/A,#N/A,FALSE,"계약직(여)"}</definedName>
    <definedName name="냉무" localSheetId="16" hidden="1">{#N/A,#N/A,FALSE,"계약직(여)"}</definedName>
    <definedName name="냉무" localSheetId="6" hidden="1">{#N/A,#N/A,FALSE,"계약직(여)"}</definedName>
    <definedName name="냉무" localSheetId="7" hidden="1">{#N/A,#N/A,FALSE,"계약직(여)"}</definedName>
    <definedName name="냉무" hidden="1">{#N/A,#N/A,FALSE,"계약직(여)"}</definedName>
    <definedName name="너" localSheetId="8" hidden="1">{#N/A,#N/A,FALSE,"전제";#N/A,#N/A,FALSE,"표지";#N/A,#N/A,FALSE,"6D16";#N/A,#N/A,FALSE,"6D22";#N/A,#N/A,FALSE,"6D22-T";#N/A,#N/A,FALSE,"Q-DEG";#N/A,#N/A,FALSE,"총손";#N/A,#N/A,FALSE,"대당";#N/A,#N/A,FALSE,"가공비"}</definedName>
    <definedName name="너" localSheetId="10" hidden="1">{#N/A,#N/A,FALSE,"전제";#N/A,#N/A,FALSE,"표지";#N/A,#N/A,FALSE,"6D16";#N/A,#N/A,FALSE,"6D22";#N/A,#N/A,FALSE,"6D22-T";#N/A,#N/A,FALSE,"Q-DEG";#N/A,#N/A,FALSE,"총손";#N/A,#N/A,FALSE,"대당";#N/A,#N/A,FALSE,"가공비"}</definedName>
    <definedName name="너" localSheetId="11" hidden="1">{#N/A,#N/A,FALSE,"전제";#N/A,#N/A,FALSE,"표지";#N/A,#N/A,FALSE,"6D16";#N/A,#N/A,FALSE,"6D22";#N/A,#N/A,FALSE,"6D22-T";#N/A,#N/A,FALSE,"Q-DEG";#N/A,#N/A,FALSE,"총손";#N/A,#N/A,FALSE,"대당";#N/A,#N/A,FALSE,"가공비"}</definedName>
    <definedName name="너" localSheetId="3" hidden="1">{#N/A,#N/A,FALSE,"전제";#N/A,#N/A,FALSE,"표지";#N/A,#N/A,FALSE,"6D16";#N/A,#N/A,FALSE,"6D22";#N/A,#N/A,FALSE,"6D22-T";#N/A,#N/A,FALSE,"Q-DEG";#N/A,#N/A,FALSE,"총손";#N/A,#N/A,FALSE,"대당";#N/A,#N/A,FALSE,"가공비"}</definedName>
    <definedName name="너" localSheetId="5" hidden="1">{#N/A,#N/A,FALSE,"전제";#N/A,#N/A,FALSE,"표지";#N/A,#N/A,FALSE,"6D16";#N/A,#N/A,FALSE,"6D22";#N/A,#N/A,FALSE,"6D22-T";#N/A,#N/A,FALSE,"Q-DEG";#N/A,#N/A,FALSE,"총손";#N/A,#N/A,FALSE,"대당";#N/A,#N/A,FALSE,"가공비"}</definedName>
    <definedName name="너" localSheetId="4" hidden="1">{#N/A,#N/A,FALSE,"전제";#N/A,#N/A,FALSE,"표지";#N/A,#N/A,FALSE,"6D16";#N/A,#N/A,FALSE,"6D22";#N/A,#N/A,FALSE,"6D22-T";#N/A,#N/A,FALSE,"Q-DEG";#N/A,#N/A,FALSE,"총손";#N/A,#N/A,FALSE,"대당";#N/A,#N/A,FALSE,"가공비"}</definedName>
    <definedName name="너" localSheetId="0" hidden="1">{#N/A,#N/A,FALSE,"전제";#N/A,#N/A,FALSE,"표지";#N/A,#N/A,FALSE,"6D16";#N/A,#N/A,FALSE,"6D22";#N/A,#N/A,FALSE,"6D22-T";#N/A,#N/A,FALSE,"Q-DEG";#N/A,#N/A,FALSE,"총손";#N/A,#N/A,FALSE,"대당";#N/A,#N/A,FALSE,"가공비"}</definedName>
    <definedName name="너" localSheetId="16" hidden="1">{#N/A,#N/A,FALSE,"전제";#N/A,#N/A,FALSE,"표지";#N/A,#N/A,FALSE,"6D16";#N/A,#N/A,FALSE,"6D22";#N/A,#N/A,FALSE,"6D22-T";#N/A,#N/A,FALSE,"Q-DEG";#N/A,#N/A,FALSE,"총손";#N/A,#N/A,FALSE,"대당";#N/A,#N/A,FALSE,"가공비"}</definedName>
    <definedName name="너" localSheetId="6" hidden="1">{#N/A,#N/A,FALSE,"전제";#N/A,#N/A,FALSE,"표지";#N/A,#N/A,FALSE,"6D16";#N/A,#N/A,FALSE,"6D22";#N/A,#N/A,FALSE,"6D22-T";#N/A,#N/A,FALSE,"Q-DEG";#N/A,#N/A,FALSE,"총손";#N/A,#N/A,FALSE,"대당";#N/A,#N/A,FALSE,"가공비"}</definedName>
    <definedName name="너" localSheetId="7" hidden="1">{#N/A,#N/A,FALSE,"전제";#N/A,#N/A,FALSE,"표지";#N/A,#N/A,FALSE,"6D16";#N/A,#N/A,FALSE,"6D22";#N/A,#N/A,FALSE,"6D22-T";#N/A,#N/A,FALSE,"Q-DEG";#N/A,#N/A,FALSE,"총손";#N/A,#N/A,FALSE,"대당";#N/A,#N/A,FALSE,"가공비"}</definedName>
    <definedName name="너" hidden="1">{#N/A,#N/A,FALSE,"전제";#N/A,#N/A,FALSE,"표지";#N/A,#N/A,FALSE,"6D16";#N/A,#N/A,FALSE,"6D22";#N/A,#N/A,FALSE,"6D22-T";#N/A,#N/A,FALSE,"Q-DEG";#N/A,#N/A,FALSE,"총손";#N/A,#N/A,FALSE,"대당";#N/A,#N/A,FALSE,"가공비"}</definedName>
    <definedName name="노원문화"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후대변" localSheetId="3">#REF!</definedName>
    <definedName name="노후대변" localSheetId="5">#REF!</definedName>
    <definedName name="노후대변" localSheetId="0">#REF!</definedName>
    <definedName name="노후대변" localSheetId="16">#REF!</definedName>
    <definedName name="노후대변" localSheetId="7">#REF!</definedName>
    <definedName name="노후대변">#REF!</definedName>
    <definedName name="노후차변" localSheetId="3">#REF!</definedName>
    <definedName name="노후차변" localSheetId="5">#REF!</definedName>
    <definedName name="노후차변" localSheetId="0">#REF!</definedName>
    <definedName name="노후차변" localSheetId="16">#REF!</definedName>
    <definedName name="노후차변" localSheetId="6">#REF!</definedName>
    <definedName name="노후차변" localSheetId="7">#REF!</definedName>
    <definedName name="노후차변">#REF!</definedName>
    <definedName name="누리" localSheetId="8" hidden="1">{#N/A,#N/A,TRUE,"Y생산";#N/A,#N/A,TRUE,"Y판매";#N/A,#N/A,TRUE,"Y총물량";#N/A,#N/A,TRUE,"Y능력";#N/A,#N/A,TRUE,"YKD"}</definedName>
    <definedName name="누리" localSheetId="10" hidden="1">{#N/A,#N/A,TRUE,"Y생산";#N/A,#N/A,TRUE,"Y판매";#N/A,#N/A,TRUE,"Y총물량";#N/A,#N/A,TRUE,"Y능력";#N/A,#N/A,TRUE,"YKD"}</definedName>
    <definedName name="누리" localSheetId="11" hidden="1">{#N/A,#N/A,TRUE,"Y생산";#N/A,#N/A,TRUE,"Y판매";#N/A,#N/A,TRUE,"Y총물량";#N/A,#N/A,TRUE,"Y능력";#N/A,#N/A,TRUE,"YKD"}</definedName>
    <definedName name="누리" localSheetId="3" hidden="1">{#N/A,#N/A,TRUE,"Y생산";#N/A,#N/A,TRUE,"Y판매";#N/A,#N/A,TRUE,"Y총물량";#N/A,#N/A,TRUE,"Y능력";#N/A,#N/A,TRUE,"YKD"}</definedName>
    <definedName name="누리" localSheetId="5" hidden="1">{#N/A,#N/A,TRUE,"Y생산";#N/A,#N/A,TRUE,"Y판매";#N/A,#N/A,TRUE,"Y총물량";#N/A,#N/A,TRUE,"Y능력";#N/A,#N/A,TRUE,"YKD"}</definedName>
    <definedName name="누리" localSheetId="4" hidden="1">{#N/A,#N/A,TRUE,"Y생산";#N/A,#N/A,TRUE,"Y판매";#N/A,#N/A,TRUE,"Y총물량";#N/A,#N/A,TRUE,"Y능력";#N/A,#N/A,TRUE,"YKD"}</definedName>
    <definedName name="누리" localSheetId="0" hidden="1">{#N/A,#N/A,TRUE,"Y생산";#N/A,#N/A,TRUE,"Y판매";#N/A,#N/A,TRUE,"Y총물량";#N/A,#N/A,TRUE,"Y능력";#N/A,#N/A,TRUE,"YKD"}</definedName>
    <definedName name="누리" localSheetId="16" hidden="1">{#N/A,#N/A,TRUE,"Y생산";#N/A,#N/A,TRUE,"Y판매";#N/A,#N/A,TRUE,"Y총물량";#N/A,#N/A,TRUE,"Y능력";#N/A,#N/A,TRUE,"YKD"}</definedName>
    <definedName name="누리" localSheetId="6" hidden="1">{#N/A,#N/A,TRUE,"Y생산";#N/A,#N/A,TRUE,"Y판매";#N/A,#N/A,TRUE,"Y총물량";#N/A,#N/A,TRUE,"Y능력";#N/A,#N/A,TRUE,"YKD"}</definedName>
    <definedName name="누리" localSheetId="7" hidden="1">{#N/A,#N/A,TRUE,"Y생산";#N/A,#N/A,TRUE,"Y판매";#N/A,#N/A,TRUE,"Y총물량";#N/A,#N/A,TRUE,"Y능력";#N/A,#N/A,TRUE,"YKD"}</definedName>
    <definedName name="누리" hidden="1">{#N/A,#N/A,TRUE,"Y생산";#N/A,#N/A,TRUE,"Y판매";#N/A,#N/A,TRUE,"Y총물량";#N/A,#N/A,TRUE,"Y능력";#N/A,#N/A,TRUE,"YKD"}</definedName>
    <definedName name="누적비용" localSheetId="8" hidden="1">{#N/A,#N/A,TRUE,"Y생산";#N/A,#N/A,TRUE,"Y판매";#N/A,#N/A,TRUE,"Y총물량";#N/A,#N/A,TRUE,"Y능력";#N/A,#N/A,TRUE,"YKD"}</definedName>
    <definedName name="누적비용" localSheetId="10" hidden="1">{#N/A,#N/A,TRUE,"Y생산";#N/A,#N/A,TRUE,"Y판매";#N/A,#N/A,TRUE,"Y총물량";#N/A,#N/A,TRUE,"Y능력";#N/A,#N/A,TRUE,"YKD"}</definedName>
    <definedName name="누적비용" localSheetId="11" hidden="1">{#N/A,#N/A,TRUE,"Y생산";#N/A,#N/A,TRUE,"Y판매";#N/A,#N/A,TRUE,"Y총물량";#N/A,#N/A,TRUE,"Y능력";#N/A,#N/A,TRUE,"YKD"}</definedName>
    <definedName name="누적비용" localSheetId="3" hidden="1">{#N/A,#N/A,TRUE,"Y생산";#N/A,#N/A,TRUE,"Y판매";#N/A,#N/A,TRUE,"Y총물량";#N/A,#N/A,TRUE,"Y능력";#N/A,#N/A,TRUE,"YKD"}</definedName>
    <definedName name="누적비용" localSheetId="5" hidden="1">{#N/A,#N/A,TRUE,"Y생산";#N/A,#N/A,TRUE,"Y판매";#N/A,#N/A,TRUE,"Y총물량";#N/A,#N/A,TRUE,"Y능력";#N/A,#N/A,TRUE,"YKD"}</definedName>
    <definedName name="누적비용" localSheetId="4" hidden="1">{#N/A,#N/A,TRUE,"Y생산";#N/A,#N/A,TRUE,"Y판매";#N/A,#N/A,TRUE,"Y총물량";#N/A,#N/A,TRUE,"Y능력";#N/A,#N/A,TRUE,"YKD"}</definedName>
    <definedName name="누적비용" localSheetId="0" hidden="1">{#N/A,#N/A,TRUE,"Y생산";#N/A,#N/A,TRUE,"Y판매";#N/A,#N/A,TRUE,"Y총물량";#N/A,#N/A,TRUE,"Y능력";#N/A,#N/A,TRUE,"YKD"}</definedName>
    <definedName name="누적비용" localSheetId="16" hidden="1">{#N/A,#N/A,TRUE,"Y생산";#N/A,#N/A,TRUE,"Y판매";#N/A,#N/A,TRUE,"Y총물량";#N/A,#N/A,TRUE,"Y능력";#N/A,#N/A,TRUE,"YKD"}</definedName>
    <definedName name="누적비용" localSheetId="6" hidden="1">{#N/A,#N/A,TRUE,"Y생산";#N/A,#N/A,TRUE,"Y판매";#N/A,#N/A,TRUE,"Y총물량";#N/A,#N/A,TRUE,"Y능력";#N/A,#N/A,TRUE,"YKD"}</definedName>
    <definedName name="누적비용" localSheetId="7" hidden="1">{#N/A,#N/A,TRUE,"Y생산";#N/A,#N/A,TRUE,"Y판매";#N/A,#N/A,TRUE,"Y총물량";#N/A,#N/A,TRUE,"Y능력";#N/A,#N/A,TRUE,"YKD"}</definedName>
    <definedName name="누적비용" hidden="1">{#N/A,#N/A,TRUE,"Y생산";#N/A,#N/A,TRUE,"Y판매";#N/A,#N/A,TRUE,"Y총물량";#N/A,#N/A,TRUE,"Y능력";#N/A,#N/A,TRUE,"YKD"}</definedName>
    <definedName name="닝잉" localSheetId="8" hidden="1">{#N/A,#N/A,TRUE,"Y생산";#N/A,#N/A,TRUE,"Y판매";#N/A,#N/A,TRUE,"Y총물량";#N/A,#N/A,TRUE,"Y능력";#N/A,#N/A,TRUE,"YKD"}</definedName>
    <definedName name="닝잉" localSheetId="10" hidden="1">{#N/A,#N/A,TRUE,"Y생산";#N/A,#N/A,TRUE,"Y판매";#N/A,#N/A,TRUE,"Y총물량";#N/A,#N/A,TRUE,"Y능력";#N/A,#N/A,TRUE,"YKD"}</definedName>
    <definedName name="닝잉" localSheetId="11" hidden="1">{#N/A,#N/A,TRUE,"Y생산";#N/A,#N/A,TRUE,"Y판매";#N/A,#N/A,TRUE,"Y총물량";#N/A,#N/A,TRUE,"Y능력";#N/A,#N/A,TRUE,"YKD"}</definedName>
    <definedName name="닝잉" localSheetId="3" hidden="1">{#N/A,#N/A,TRUE,"Y생산";#N/A,#N/A,TRUE,"Y판매";#N/A,#N/A,TRUE,"Y총물량";#N/A,#N/A,TRUE,"Y능력";#N/A,#N/A,TRUE,"YKD"}</definedName>
    <definedName name="닝잉" localSheetId="5" hidden="1">{#N/A,#N/A,TRUE,"Y생산";#N/A,#N/A,TRUE,"Y판매";#N/A,#N/A,TRUE,"Y총물량";#N/A,#N/A,TRUE,"Y능력";#N/A,#N/A,TRUE,"YKD"}</definedName>
    <definedName name="닝잉" localSheetId="4" hidden="1">{#N/A,#N/A,TRUE,"Y생산";#N/A,#N/A,TRUE,"Y판매";#N/A,#N/A,TRUE,"Y총물량";#N/A,#N/A,TRUE,"Y능력";#N/A,#N/A,TRUE,"YKD"}</definedName>
    <definedName name="닝잉" localSheetId="0" hidden="1">{#N/A,#N/A,TRUE,"Y생산";#N/A,#N/A,TRUE,"Y판매";#N/A,#N/A,TRUE,"Y총물량";#N/A,#N/A,TRUE,"Y능력";#N/A,#N/A,TRUE,"YKD"}</definedName>
    <definedName name="닝잉" localSheetId="16" hidden="1">{#N/A,#N/A,TRUE,"Y생산";#N/A,#N/A,TRUE,"Y판매";#N/A,#N/A,TRUE,"Y총물량";#N/A,#N/A,TRUE,"Y능력";#N/A,#N/A,TRUE,"YKD"}</definedName>
    <definedName name="닝잉" localSheetId="6" hidden="1">{#N/A,#N/A,TRUE,"Y생산";#N/A,#N/A,TRUE,"Y판매";#N/A,#N/A,TRUE,"Y총물량";#N/A,#N/A,TRUE,"Y능력";#N/A,#N/A,TRUE,"YKD"}</definedName>
    <definedName name="닝잉" localSheetId="7" hidden="1">{#N/A,#N/A,TRUE,"Y생산";#N/A,#N/A,TRUE,"Y판매";#N/A,#N/A,TRUE,"Y총물량";#N/A,#N/A,TRUE,"Y능력";#N/A,#N/A,TRUE,"YKD"}</definedName>
    <definedName name="닝잉" hidden="1">{#N/A,#N/A,TRUE,"Y생산";#N/A,#N/A,TRUE,"Y판매";#N/A,#N/A,TRUE,"Y총물량";#N/A,#N/A,TRUE,"Y능력";#N/A,#N/A,TRUE,"YKD"}</definedName>
    <definedName name="ㄷ"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ㄷ294" localSheetId="3">#REF!</definedName>
    <definedName name="ㄷ294" localSheetId="5">#REF!</definedName>
    <definedName name="ㄷ294" localSheetId="0">#REF!</definedName>
    <definedName name="ㄷ294" localSheetId="16">#REF!</definedName>
    <definedName name="ㄷ294" localSheetId="7">#REF!</definedName>
    <definedName name="ㄷ294">#REF!</definedName>
    <definedName name="ㄷㄴ밈" localSheetId="3">{0;0;0;0;1;#N/A;0;0;0.3;0.3;2;FALSE;FALSE;FALSE;FALSE;FALSE;#N/A;1;96;#N/A;#N/A;"";""}</definedName>
    <definedName name="ㄷㄴ밈" localSheetId="5">{0;0;0;0;1;#N/A;0;0;0.3;0.3;2;FALSE;FALSE;FALSE;FALSE;FALSE;#N/A;1;96;#N/A;#N/A;"";""}</definedName>
    <definedName name="ㄷㄴ밈" localSheetId="4">{0;0;0;0;1;#N/A;0;0;0.3;0.3;2;FALSE;FALSE;FALSE;FALSE;FALSE;#N/A;1;96;#N/A;#N/A;"";""}</definedName>
    <definedName name="ㄷㄴ밈" localSheetId="0">{0;0;0;0;1;#N/A;0;0;0.3;0.3;2;FALSE;FALSE;FALSE;FALSE;FALSE;#N/A;1;96;#N/A;#N/A;"";""}</definedName>
    <definedName name="ㄷㄴ밈" localSheetId="16">{0;0;0;0;1;#N/A;0;0;0.3;0.3;2;FALSE;FALSE;FALSE;FALSE;FALSE;#N/A;1;96;#N/A;#N/A;"";""}</definedName>
    <definedName name="ㄷㄴ밈" localSheetId="6">{0;0;0;0;1;#N/A;0;0;0.3;0.3;2;FALSE;FALSE;FALSE;FALSE;FALSE;#N/A;1;96;#N/A;#N/A;"";""}</definedName>
    <definedName name="ㄷㄴ밈" localSheetId="7">{0;0;0;0;1;#N/A;0;0;0.3;0.3;2;FALSE;FALSE;FALSE;FALSE;FALSE;#N/A;1;96;#N/A;#N/A;"";""}</definedName>
    <definedName name="ㄷㄴ밈">{0;0;0;0;1;#N/A;0;0;0.3;0.3;2;FALSE;FALSE;FALSE;FALSE;FALSE;#N/A;1;96;#N/A;#N/A;"";""}</definedName>
    <definedName name="ㄷㄴㅊ투ㅠ" localSheetId="8" hidden="1">{#N/A,#N/A,FALSE,"96 3월물량표";#N/A,#N/A,FALSE,"96 4월물량표";#N/A,#N/A,FALSE,"96 5월물량표"}</definedName>
    <definedName name="ㄷㄴㅊ투ㅠ" localSheetId="10" hidden="1">{#N/A,#N/A,FALSE,"96 3월물량표";#N/A,#N/A,FALSE,"96 4월물량표";#N/A,#N/A,FALSE,"96 5월물량표"}</definedName>
    <definedName name="ㄷㄴㅊ투ㅠ" localSheetId="11" hidden="1">{#N/A,#N/A,FALSE,"96 3월물량표";#N/A,#N/A,FALSE,"96 4월물량표";#N/A,#N/A,FALSE,"96 5월물량표"}</definedName>
    <definedName name="ㄷㄴㅊ투ㅠ" localSheetId="3" hidden="1">{#N/A,#N/A,FALSE,"96 3월물량표";#N/A,#N/A,FALSE,"96 4월물량표";#N/A,#N/A,FALSE,"96 5월물량표"}</definedName>
    <definedName name="ㄷㄴㅊ투ㅠ" localSheetId="5" hidden="1">{#N/A,#N/A,FALSE,"96 3월물량표";#N/A,#N/A,FALSE,"96 4월물량표";#N/A,#N/A,FALSE,"96 5월물량표"}</definedName>
    <definedName name="ㄷㄴㅊ투ㅠ" localSheetId="4" hidden="1">{#N/A,#N/A,FALSE,"96 3월물량표";#N/A,#N/A,FALSE,"96 4월물량표";#N/A,#N/A,FALSE,"96 5월물량표"}</definedName>
    <definedName name="ㄷㄴㅊ투ㅠ" localSheetId="0" hidden="1">{#N/A,#N/A,FALSE,"96 3월물량표";#N/A,#N/A,FALSE,"96 4월물량표";#N/A,#N/A,FALSE,"96 5월물량표"}</definedName>
    <definedName name="ㄷㄴㅊ투ㅠ" localSheetId="16" hidden="1">{#N/A,#N/A,FALSE,"96 3월물량표";#N/A,#N/A,FALSE,"96 4월물량표";#N/A,#N/A,FALSE,"96 5월물량표"}</definedName>
    <definedName name="ㄷㄴㅊ투ㅠ" localSheetId="6" hidden="1">{#N/A,#N/A,FALSE,"96 3월물량표";#N/A,#N/A,FALSE,"96 4월물량표";#N/A,#N/A,FALSE,"96 5월물량표"}</definedName>
    <definedName name="ㄷㄴㅊ투ㅠ" localSheetId="7" hidden="1">{#N/A,#N/A,FALSE,"96 3월물량표";#N/A,#N/A,FALSE,"96 4월물량표";#N/A,#N/A,FALSE,"96 5월물량표"}</definedName>
    <definedName name="ㄷㄴㅊ투ㅠ" hidden="1">{#N/A,#N/A,FALSE,"96 3월물량표";#N/A,#N/A,FALSE,"96 4월물량표";#N/A,#N/A,FALSE,"96 5월물량표"}</definedName>
    <definedName name="ㄷㄷ" localSheetId="8" hidden="1">{#N/A,#N/A,FALSE,"단축1";#N/A,#N/A,FALSE,"단축2";#N/A,#N/A,FALSE,"단축3";#N/A,#N/A,FALSE,"장축";#N/A,#N/A,FALSE,"4WD"}</definedName>
    <definedName name="ㄷㄷ" localSheetId="10" hidden="1">{#N/A,#N/A,FALSE,"단축1";#N/A,#N/A,FALSE,"단축2";#N/A,#N/A,FALSE,"단축3";#N/A,#N/A,FALSE,"장축";#N/A,#N/A,FALSE,"4WD"}</definedName>
    <definedName name="ㄷㄷ" localSheetId="11" hidden="1">{#N/A,#N/A,FALSE,"단축1";#N/A,#N/A,FALSE,"단축2";#N/A,#N/A,FALSE,"단축3";#N/A,#N/A,FALSE,"장축";#N/A,#N/A,FALSE,"4WD"}</definedName>
    <definedName name="ㄷㄷ" localSheetId="3" hidden="1">{#N/A,#N/A,FALSE,"단축1";#N/A,#N/A,FALSE,"단축2";#N/A,#N/A,FALSE,"단축3";#N/A,#N/A,FALSE,"장축";#N/A,#N/A,FALSE,"4WD"}</definedName>
    <definedName name="ㄷㄷ" localSheetId="5" hidden="1">{#N/A,#N/A,FALSE,"단축1";#N/A,#N/A,FALSE,"단축2";#N/A,#N/A,FALSE,"단축3";#N/A,#N/A,FALSE,"장축";#N/A,#N/A,FALSE,"4WD"}</definedName>
    <definedName name="ㄷㄷ" localSheetId="4" hidden="1">{#N/A,#N/A,FALSE,"단축1";#N/A,#N/A,FALSE,"단축2";#N/A,#N/A,FALSE,"단축3";#N/A,#N/A,FALSE,"장축";#N/A,#N/A,FALSE,"4WD"}</definedName>
    <definedName name="ㄷㄷ" localSheetId="0" hidden="1">{#N/A,#N/A,FALSE,"단축1";#N/A,#N/A,FALSE,"단축2";#N/A,#N/A,FALSE,"단축3";#N/A,#N/A,FALSE,"장축";#N/A,#N/A,FALSE,"4WD"}</definedName>
    <definedName name="ㄷㄷ" localSheetId="16" hidden="1">{#N/A,#N/A,FALSE,"단축1";#N/A,#N/A,FALSE,"단축2";#N/A,#N/A,FALSE,"단축3";#N/A,#N/A,FALSE,"장축";#N/A,#N/A,FALSE,"4WD"}</definedName>
    <definedName name="ㄷㄷ" localSheetId="6" hidden="1">{#N/A,#N/A,FALSE,"단축1";#N/A,#N/A,FALSE,"단축2";#N/A,#N/A,FALSE,"단축3";#N/A,#N/A,FALSE,"장축";#N/A,#N/A,FALSE,"4WD"}</definedName>
    <definedName name="ㄷㄷ" localSheetId="7" hidden="1">{#N/A,#N/A,FALSE,"단축1";#N/A,#N/A,FALSE,"단축2";#N/A,#N/A,FALSE,"단축3";#N/A,#N/A,FALSE,"장축";#N/A,#N/A,FALSE,"4WD"}</definedName>
    <definedName name="ㄷㄷ" hidden="1">{#N/A,#N/A,FALSE,"단축1";#N/A,#N/A,FALSE,"단축2";#N/A,#N/A,FALSE,"단축3";#N/A,#N/A,FALSE,"장축";#N/A,#N/A,FALSE,"4WD"}</definedName>
    <definedName name="ㄷㄷㄷ" localSheetId="8" hidden="1">{#N/A,#N/A,FALSE,"UNIT";#N/A,#N/A,FALSE,"UNIT";#N/A,#N/A,FALSE,"계정"}</definedName>
    <definedName name="ㄷㄷㄷ" localSheetId="10" hidden="1">{#N/A,#N/A,FALSE,"UNIT";#N/A,#N/A,FALSE,"UNIT";#N/A,#N/A,FALSE,"계정"}</definedName>
    <definedName name="ㄷㄷㄷ" localSheetId="11" hidden="1">{#N/A,#N/A,FALSE,"UNIT";#N/A,#N/A,FALSE,"UNIT";#N/A,#N/A,FALSE,"계정"}</definedName>
    <definedName name="ㄷㄷㄷ" localSheetId="3">#REF!</definedName>
    <definedName name="ㄷㄷㄷ" localSheetId="5" hidden="1">{#N/A,#N/A,FALSE,"UNIT";#N/A,#N/A,FALSE,"UNIT";#N/A,#N/A,FALSE,"계정"}</definedName>
    <definedName name="ㄷㄷㄷ" localSheetId="0" hidden="1">{#N/A,#N/A,FALSE,"UNIT";#N/A,#N/A,FALSE,"UNIT";#N/A,#N/A,FALSE,"계정"}</definedName>
    <definedName name="ㄷㄷㄷ" localSheetId="16" hidden="1">{#N/A,#N/A,FALSE,"UNIT";#N/A,#N/A,FALSE,"UNIT";#N/A,#N/A,FALSE,"계정"}</definedName>
    <definedName name="ㄷㄷㄷ" localSheetId="7" hidden="1">{#N/A,#N/A,FALSE,"UNIT";#N/A,#N/A,FALSE,"UNIT";#N/A,#N/A,FALSE,"계정"}</definedName>
    <definedName name="ㄷㄷㄷ">#REF!</definedName>
    <definedName name="ㄷㄷㄷㄷㄷㄷㄷㄷ" localSheetId="3" hidden="1">#REF!</definedName>
    <definedName name="ㄷㄷㄷㄷㄷㄷㄷㄷ" localSheetId="5" hidden="1">#REF!</definedName>
    <definedName name="ㄷㄷㄷㄷㄷㄷㄷㄷ" localSheetId="0" hidden="1">#REF!</definedName>
    <definedName name="ㄷㄷㄷㄷㄷㄷㄷㄷ" localSheetId="16" hidden="1">#REF!</definedName>
    <definedName name="ㄷㄷㄷㄷㄷㄷㄷㄷ" localSheetId="6" hidden="1">#REF!</definedName>
    <definedName name="ㄷㄷㄷㄷㄷㄷㄷㄷ" localSheetId="7" hidden="1">#REF!</definedName>
    <definedName name="ㄷㄷㄷㄷㄷㄷㄷㄷ" hidden="1">#REF!</definedName>
    <definedName name="ㄷㅇ" localSheetId="8" hidden="1">{#N/A,#N/A,TRUE,"Y생산";#N/A,#N/A,TRUE,"Y판매";#N/A,#N/A,TRUE,"Y총물량";#N/A,#N/A,TRUE,"Y능력";#N/A,#N/A,TRUE,"YKD"}</definedName>
    <definedName name="ㄷㅇ" localSheetId="10" hidden="1">{#N/A,#N/A,TRUE,"Y생산";#N/A,#N/A,TRUE,"Y판매";#N/A,#N/A,TRUE,"Y총물량";#N/A,#N/A,TRUE,"Y능력";#N/A,#N/A,TRUE,"YKD"}</definedName>
    <definedName name="ㄷㅇ" localSheetId="11" hidden="1">{#N/A,#N/A,TRUE,"Y생산";#N/A,#N/A,TRUE,"Y판매";#N/A,#N/A,TRUE,"Y총물량";#N/A,#N/A,TRUE,"Y능력";#N/A,#N/A,TRUE,"YKD"}</definedName>
    <definedName name="ㄷㅇ" localSheetId="3" hidden="1">{#N/A,#N/A,TRUE,"Y생산";#N/A,#N/A,TRUE,"Y판매";#N/A,#N/A,TRUE,"Y총물량";#N/A,#N/A,TRUE,"Y능력";#N/A,#N/A,TRUE,"YKD"}</definedName>
    <definedName name="ㄷㅇ" localSheetId="5" hidden="1">{#N/A,#N/A,TRUE,"Y생산";#N/A,#N/A,TRUE,"Y판매";#N/A,#N/A,TRUE,"Y총물량";#N/A,#N/A,TRUE,"Y능력";#N/A,#N/A,TRUE,"YKD"}</definedName>
    <definedName name="ㄷㅇ" localSheetId="4" hidden="1">{#N/A,#N/A,TRUE,"Y생산";#N/A,#N/A,TRUE,"Y판매";#N/A,#N/A,TRUE,"Y총물량";#N/A,#N/A,TRUE,"Y능력";#N/A,#N/A,TRUE,"YKD"}</definedName>
    <definedName name="ㄷㅇ" localSheetId="0" hidden="1">{#N/A,#N/A,TRUE,"Y생산";#N/A,#N/A,TRUE,"Y판매";#N/A,#N/A,TRUE,"Y총물량";#N/A,#N/A,TRUE,"Y능력";#N/A,#N/A,TRUE,"YKD"}</definedName>
    <definedName name="ㄷㅇ" localSheetId="16" hidden="1">{#N/A,#N/A,TRUE,"Y생산";#N/A,#N/A,TRUE,"Y판매";#N/A,#N/A,TRUE,"Y총물량";#N/A,#N/A,TRUE,"Y능력";#N/A,#N/A,TRUE,"YKD"}</definedName>
    <definedName name="ㄷㅇ" localSheetId="6" hidden="1">{#N/A,#N/A,TRUE,"Y생산";#N/A,#N/A,TRUE,"Y판매";#N/A,#N/A,TRUE,"Y총물량";#N/A,#N/A,TRUE,"Y능력";#N/A,#N/A,TRUE,"YKD"}</definedName>
    <definedName name="ㄷㅇ" localSheetId="7" hidden="1">{#N/A,#N/A,TRUE,"Y생산";#N/A,#N/A,TRUE,"Y판매";#N/A,#N/A,TRUE,"Y총물량";#N/A,#N/A,TRUE,"Y능력";#N/A,#N/A,TRUE,"YKD"}</definedName>
    <definedName name="ㄷㅇ" hidden="1">{#N/A,#N/A,TRUE,"Y생산";#N/A,#N/A,TRUE,"Y판매";#N/A,#N/A,TRUE,"Y총물량";#N/A,#N/A,TRUE,"Y능력";#N/A,#N/A,TRUE,"YKD"}</definedName>
    <definedName name="다9504" localSheetId="3">#REF!</definedName>
    <definedName name="다9504" localSheetId="5">#REF!</definedName>
    <definedName name="다9504" localSheetId="0">#REF!</definedName>
    <definedName name="다9504" localSheetId="16">#REF!</definedName>
    <definedName name="다9504" localSheetId="7">#REF!</definedName>
    <definedName name="다9504">#REF!</definedName>
    <definedName name="다시" localSheetId="8" hidden="1">{#N/A,#N/A,TRUE,"Y생산";#N/A,#N/A,TRUE,"Y판매";#N/A,#N/A,TRUE,"Y총물량";#N/A,#N/A,TRUE,"Y능력";#N/A,#N/A,TRUE,"YKD"}</definedName>
    <definedName name="다시" localSheetId="10" hidden="1">{#N/A,#N/A,TRUE,"Y생산";#N/A,#N/A,TRUE,"Y판매";#N/A,#N/A,TRUE,"Y총물량";#N/A,#N/A,TRUE,"Y능력";#N/A,#N/A,TRUE,"YKD"}</definedName>
    <definedName name="다시" localSheetId="11" hidden="1">{#N/A,#N/A,TRUE,"Y생산";#N/A,#N/A,TRUE,"Y판매";#N/A,#N/A,TRUE,"Y총물량";#N/A,#N/A,TRUE,"Y능력";#N/A,#N/A,TRUE,"YKD"}</definedName>
    <definedName name="다시" localSheetId="3" hidden="1">{#N/A,#N/A,TRUE,"Y생산";#N/A,#N/A,TRUE,"Y판매";#N/A,#N/A,TRUE,"Y총물량";#N/A,#N/A,TRUE,"Y능력";#N/A,#N/A,TRUE,"YKD"}</definedName>
    <definedName name="다시" localSheetId="5" hidden="1">{#N/A,#N/A,TRUE,"Y생산";#N/A,#N/A,TRUE,"Y판매";#N/A,#N/A,TRUE,"Y총물량";#N/A,#N/A,TRUE,"Y능력";#N/A,#N/A,TRUE,"YKD"}</definedName>
    <definedName name="다시" localSheetId="4" hidden="1">{#N/A,#N/A,TRUE,"Y생산";#N/A,#N/A,TRUE,"Y판매";#N/A,#N/A,TRUE,"Y총물량";#N/A,#N/A,TRUE,"Y능력";#N/A,#N/A,TRUE,"YKD"}</definedName>
    <definedName name="다시" localSheetId="0" hidden="1">{#N/A,#N/A,TRUE,"Y생산";#N/A,#N/A,TRUE,"Y판매";#N/A,#N/A,TRUE,"Y총물량";#N/A,#N/A,TRUE,"Y능력";#N/A,#N/A,TRUE,"YKD"}</definedName>
    <definedName name="다시" localSheetId="16" hidden="1">{#N/A,#N/A,TRUE,"Y생산";#N/A,#N/A,TRUE,"Y판매";#N/A,#N/A,TRUE,"Y총물량";#N/A,#N/A,TRUE,"Y능력";#N/A,#N/A,TRUE,"YKD"}</definedName>
    <definedName name="다시" localSheetId="6" hidden="1">{#N/A,#N/A,TRUE,"Y생산";#N/A,#N/A,TRUE,"Y판매";#N/A,#N/A,TRUE,"Y총물량";#N/A,#N/A,TRUE,"Y능력";#N/A,#N/A,TRUE,"YKD"}</definedName>
    <definedName name="다시" localSheetId="7" hidden="1">{#N/A,#N/A,TRUE,"Y생산";#N/A,#N/A,TRUE,"Y판매";#N/A,#N/A,TRUE,"Y총물량";#N/A,#N/A,TRUE,"Y능력";#N/A,#N/A,TRUE,"YKD"}</definedName>
    <definedName name="다시" hidden="1">{#N/A,#N/A,TRUE,"Y생산";#N/A,#N/A,TRUE,"Y판매";#N/A,#N/A,TRUE,"Y총물량";#N/A,#N/A,TRUE,"Y능력";#N/A,#N/A,TRUE,"YKD"}</definedName>
    <definedName name="다시사" localSheetId="8" hidden="1">{#N/A,#N/A,TRUE,"Y생산";#N/A,#N/A,TRUE,"Y판매";#N/A,#N/A,TRUE,"Y총물량";#N/A,#N/A,TRUE,"Y능력";#N/A,#N/A,TRUE,"YKD"}</definedName>
    <definedName name="다시사" localSheetId="10" hidden="1">{#N/A,#N/A,TRUE,"Y생산";#N/A,#N/A,TRUE,"Y판매";#N/A,#N/A,TRUE,"Y총물량";#N/A,#N/A,TRUE,"Y능력";#N/A,#N/A,TRUE,"YKD"}</definedName>
    <definedName name="다시사" localSheetId="11" hidden="1">{#N/A,#N/A,TRUE,"Y생산";#N/A,#N/A,TRUE,"Y판매";#N/A,#N/A,TRUE,"Y총물량";#N/A,#N/A,TRUE,"Y능력";#N/A,#N/A,TRUE,"YKD"}</definedName>
    <definedName name="다시사" localSheetId="3" hidden="1">{#N/A,#N/A,TRUE,"Y생산";#N/A,#N/A,TRUE,"Y판매";#N/A,#N/A,TRUE,"Y총물량";#N/A,#N/A,TRUE,"Y능력";#N/A,#N/A,TRUE,"YKD"}</definedName>
    <definedName name="다시사" localSheetId="5" hidden="1">{#N/A,#N/A,TRUE,"Y생산";#N/A,#N/A,TRUE,"Y판매";#N/A,#N/A,TRUE,"Y총물량";#N/A,#N/A,TRUE,"Y능력";#N/A,#N/A,TRUE,"YKD"}</definedName>
    <definedName name="다시사" localSheetId="4" hidden="1">{#N/A,#N/A,TRUE,"Y생산";#N/A,#N/A,TRUE,"Y판매";#N/A,#N/A,TRUE,"Y총물량";#N/A,#N/A,TRUE,"Y능력";#N/A,#N/A,TRUE,"YKD"}</definedName>
    <definedName name="다시사" localSheetId="0" hidden="1">{#N/A,#N/A,TRUE,"Y생산";#N/A,#N/A,TRUE,"Y판매";#N/A,#N/A,TRUE,"Y총물량";#N/A,#N/A,TRUE,"Y능력";#N/A,#N/A,TRUE,"YKD"}</definedName>
    <definedName name="다시사" localSheetId="16" hidden="1">{#N/A,#N/A,TRUE,"Y생산";#N/A,#N/A,TRUE,"Y판매";#N/A,#N/A,TRUE,"Y총물량";#N/A,#N/A,TRUE,"Y능력";#N/A,#N/A,TRUE,"YKD"}</definedName>
    <definedName name="다시사" localSheetId="6" hidden="1">{#N/A,#N/A,TRUE,"Y생산";#N/A,#N/A,TRUE,"Y판매";#N/A,#N/A,TRUE,"Y총물량";#N/A,#N/A,TRUE,"Y능력";#N/A,#N/A,TRUE,"YKD"}</definedName>
    <definedName name="다시사" localSheetId="7" hidden="1">{#N/A,#N/A,TRUE,"Y생산";#N/A,#N/A,TRUE,"Y판매";#N/A,#N/A,TRUE,"Y총물량";#N/A,#N/A,TRUE,"Y능력";#N/A,#N/A,TRUE,"YKD"}</definedName>
    <definedName name="다시사" hidden="1">{#N/A,#N/A,TRUE,"Y생산";#N/A,#N/A,TRUE,"Y판매";#N/A,#N/A,TRUE,"Y총물량";#N/A,#N/A,TRUE,"Y능력";#N/A,#N/A,TRUE,"YKD"}</definedName>
    <definedName name="단가기준" localSheetId="8" hidden="1">{#N/A,#N/A,TRUE,"Y생산";#N/A,#N/A,TRUE,"Y판매";#N/A,#N/A,TRUE,"Y총물량";#N/A,#N/A,TRUE,"Y능력";#N/A,#N/A,TRUE,"YKD"}</definedName>
    <definedName name="단가기준" localSheetId="10" hidden="1">{#N/A,#N/A,TRUE,"Y생산";#N/A,#N/A,TRUE,"Y판매";#N/A,#N/A,TRUE,"Y총물량";#N/A,#N/A,TRUE,"Y능력";#N/A,#N/A,TRUE,"YKD"}</definedName>
    <definedName name="단가기준" localSheetId="11" hidden="1">{#N/A,#N/A,TRUE,"Y생산";#N/A,#N/A,TRUE,"Y판매";#N/A,#N/A,TRUE,"Y총물량";#N/A,#N/A,TRUE,"Y능력";#N/A,#N/A,TRUE,"YKD"}</definedName>
    <definedName name="단가기준" localSheetId="3" hidden="1">{#N/A,#N/A,TRUE,"Y생산";#N/A,#N/A,TRUE,"Y판매";#N/A,#N/A,TRUE,"Y총물량";#N/A,#N/A,TRUE,"Y능력";#N/A,#N/A,TRUE,"YKD"}</definedName>
    <definedName name="단가기준" localSheetId="5" hidden="1">{#N/A,#N/A,TRUE,"Y생산";#N/A,#N/A,TRUE,"Y판매";#N/A,#N/A,TRUE,"Y총물량";#N/A,#N/A,TRUE,"Y능력";#N/A,#N/A,TRUE,"YKD"}</definedName>
    <definedName name="단가기준" localSheetId="4" hidden="1">{#N/A,#N/A,TRUE,"Y생산";#N/A,#N/A,TRUE,"Y판매";#N/A,#N/A,TRUE,"Y총물량";#N/A,#N/A,TRUE,"Y능력";#N/A,#N/A,TRUE,"YKD"}</definedName>
    <definedName name="단가기준" localSheetId="0" hidden="1">{#N/A,#N/A,TRUE,"Y생산";#N/A,#N/A,TRUE,"Y판매";#N/A,#N/A,TRUE,"Y총물량";#N/A,#N/A,TRUE,"Y능력";#N/A,#N/A,TRUE,"YKD"}</definedName>
    <definedName name="단가기준" localSheetId="16" hidden="1">{#N/A,#N/A,TRUE,"Y생산";#N/A,#N/A,TRUE,"Y판매";#N/A,#N/A,TRUE,"Y총물량";#N/A,#N/A,TRUE,"Y능력";#N/A,#N/A,TRUE,"YKD"}</definedName>
    <definedName name="단가기준" localSheetId="6" hidden="1">{#N/A,#N/A,TRUE,"Y생산";#N/A,#N/A,TRUE,"Y판매";#N/A,#N/A,TRUE,"Y총물량";#N/A,#N/A,TRUE,"Y능력";#N/A,#N/A,TRUE,"YKD"}</definedName>
    <definedName name="단가기준" localSheetId="7" hidden="1">{#N/A,#N/A,TRUE,"Y생산";#N/A,#N/A,TRUE,"Y판매";#N/A,#N/A,TRUE,"Y총물량";#N/A,#N/A,TRUE,"Y능력";#N/A,#N/A,TRUE,"YKD"}</definedName>
    <definedName name="단가기준" hidden="1">{#N/A,#N/A,TRUE,"Y생산";#N/A,#N/A,TRUE,"Y판매";#N/A,#N/A,TRUE,"Y총물량";#N/A,#N/A,TRUE,"Y능력";#N/A,#N/A,TRUE,"YKD"}</definedName>
    <definedName name="단기" localSheetId="8" hidden="1">{#N/A,#N/A,TRUE,"Y생산";#N/A,#N/A,TRUE,"Y판매";#N/A,#N/A,TRUE,"Y총물량";#N/A,#N/A,TRUE,"Y능력";#N/A,#N/A,TRUE,"YKD"}</definedName>
    <definedName name="단기" localSheetId="10" hidden="1">{#N/A,#N/A,TRUE,"Y생산";#N/A,#N/A,TRUE,"Y판매";#N/A,#N/A,TRUE,"Y총물량";#N/A,#N/A,TRUE,"Y능력";#N/A,#N/A,TRUE,"YKD"}</definedName>
    <definedName name="단기" localSheetId="11" hidden="1">{#N/A,#N/A,TRUE,"Y생산";#N/A,#N/A,TRUE,"Y판매";#N/A,#N/A,TRUE,"Y총물량";#N/A,#N/A,TRUE,"Y능력";#N/A,#N/A,TRUE,"YKD"}</definedName>
    <definedName name="단기" localSheetId="3" hidden="1">{#N/A,#N/A,TRUE,"Y생산";#N/A,#N/A,TRUE,"Y판매";#N/A,#N/A,TRUE,"Y총물량";#N/A,#N/A,TRUE,"Y능력";#N/A,#N/A,TRUE,"YKD"}</definedName>
    <definedName name="단기" localSheetId="5" hidden="1">{#N/A,#N/A,TRUE,"Y생산";#N/A,#N/A,TRUE,"Y판매";#N/A,#N/A,TRUE,"Y총물량";#N/A,#N/A,TRUE,"Y능력";#N/A,#N/A,TRUE,"YKD"}</definedName>
    <definedName name="단기" localSheetId="4" hidden="1">{#N/A,#N/A,TRUE,"Y생산";#N/A,#N/A,TRUE,"Y판매";#N/A,#N/A,TRUE,"Y총물량";#N/A,#N/A,TRUE,"Y능력";#N/A,#N/A,TRUE,"YKD"}</definedName>
    <definedName name="단기" localSheetId="0" hidden="1">{#N/A,#N/A,TRUE,"Y생산";#N/A,#N/A,TRUE,"Y판매";#N/A,#N/A,TRUE,"Y총물량";#N/A,#N/A,TRUE,"Y능력";#N/A,#N/A,TRUE,"YKD"}</definedName>
    <definedName name="단기" localSheetId="16" hidden="1">{#N/A,#N/A,TRUE,"Y생산";#N/A,#N/A,TRUE,"Y판매";#N/A,#N/A,TRUE,"Y총물량";#N/A,#N/A,TRUE,"Y능력";#N/A,#N/A,TRUE,"YKD"}</definedName>
    <definedName name="단기" localSheetId="6" hidden="1">{#N/A,#N/A,TRUE,"Y생산";#N/A,#N/A,TRUE,"Y판매";#N/A,#N/A,TRUE,"Y총물량";#N/A,#N/A,TRUE,"Y능력";#N/A,#N/A,TRUE,"YKD"}</definedName>
    <definedName name="단기" localSheetId="7" hidden="1">{#N/A,#N/A,TRUE,"Y생산";#N/A,#N/A,TRUE,"Y판매";#N/A,#N/A,TRUE,"Y총물량";#N/A,#N/A,TRUE,"Y능력";#N/A,#N/A,TRUE,"YKD"}</definedName>
    <definedName name="단기" hidden="1">{#N/A,#N/A,TRUE,"Y생산";#N/A,#N/A,TRUE,"Y판매";#N/A,#N/A,TRUE,"Y총물량";#N/A,#N/A,TRUE,"Y능력";#N/A,#N/A,TRUE,"YKD"}</definedName>
    <definedName name="단기금융상품2003" localSheetId="3">#REF!</definedName>
    <definedName name="단기금융상품2003" localSheetId="5">#REF!</definedName>
    <definedName name="단기금융상품2003" localSheetId="0">#REF!</definedName>
    <definedName name="단기금융상품2003" localSheetId="16">#REF!</definedName>
    <definedName name="단기금융상품2003" localSheetId="7">#REF!</definedName>
    <definedName name="단기금융상품2003">#REF!</definedName>
    <definedName name="단기금융상품2004" localSheetId="3">#REF!</definedName>
    <definedName name="단기금융상품2004" localSheetId="5">#REF!</definedName>
    <definedName name="단기금융상품2004" localSheetId="0">#REF!</definedName>
    <definedName name="단기금융상품2004" localSheetId="16">#REF!</definedName>
    <definedName name="단기금융상품2004" localSheetId="6">#REF!</definedName>
    <definedName name="단기금융상품2004" localSheetId="7">#REF!</definedName>
    <definedName name="단기금융상품2004">#REF!</definedName>
    <definedName name="단기금융상품2005" localSheetId="3">#REF!</definedName>
    <definedName name="단기금융상품2005" localSheetId="5">#REF!</definedName>
    <definedName name="단기금융상품2005" localSheetId="0">#REF!</definedName>
    <definedName name="단기금융상품2005" localSheetId="16">#REF!</definedName>
    <definedName name="단기금융상품2005" localSheetId="6">#REF!</definedName>
    <definedName name="단기금융상품2005" localSheetId="7">#REF!</definedName>
    <definedName name="단기금융상품2005">#REF!</definedName>
    <definedName name="단기금융상품2006" localSheetId="6">#REF!</definedName>
    <definedName name="단기금융상품2006">#REF!</definedName>
    <definedName name="단기금융상품2007" localSheetId="6">#REF!</definedName>
    <definedName name="단기금융상품2007">#REF!</definedName>
    <definedName name="단기대여금" localSheetId="8" hidden="1">{#N/A,#N/A,TRUE,"Y생산";#N/A,#N/A,TRUE,"Y판매";#N/A,#N/A,TRUE,"Y총물량";#N/A,#N/A,TRUE,"Y능력";#N/A,#N/A,TRUE,"YKD"}</definedName>
    <definedName name="단기대여금" localSheetId="10" hidden="1">{#N/A,#N/A,TRUE,"Y생산";#N/A,#N/A,TRUE,"Y판매";#N/A,#N/A,TRUE,"Y총물량";#N/A,#N/A,TRUE,"Y능력";#N/A,#N/A,TRUE,"YKD"}</definedName>
    <definedName name="단기대여금" localSheetId="11" hidden="1">{#N/A,#N/A,TRUE,"Y생산";#N/A,#N/A,TRUE,"Y판매";#N/A,#N/A,TRUE,"Y총물량";#N/A,#N/A,TRUE,"Y능력";#N/A,#N/A,TRUE,"YKD"}</definedName>
    <definedName name="단기대여금" localSheetId="3" hidden="1">{#N/A,#N/A,TRUE,"Y생산";#N/A,#N/A,TRUE,"Y판매";#N/A,#N/A,TRUE,"Y총물량";#N/A,#N/A,TRUE,"Y능력";#N/A,#N/A,TRUE,"YKD"}</definedName>
    <definedName name="단기대여금" localSheetId="5" hidden="1">{#N/A,#N/A,TRUE,"Y생산";#N/A,#N/A,TRUE,"Y판매";#N/A,#N/A,TRUE,"Y총물량";#N/A,#N/A,TRUE,"Y능력";#N/A,#N/A,TRUE,"YKD"}</definedName>
    <definedName name="단기대여금" localSheetId="4" hidden="1">{#N/A,#N/A,TRUE,"Y생산";#N/A,#N/A,TRUE,"Y판매";#N/A,#N/A,TRUE,"Y총물량";#N/A,#N/A,TRUE,"Y능력";#N/A,#N/A,TRUE,"YKD"}</definedName>
    <definedName name="단기대여금" localSheetId="0" hidden="1">{#N/A,#N/A,TRUE,"Y생산";#N/A,#N/A,TRUE,"Y판매";#N/A,#N/A,TRUE,"Y총물량";#N/A,#N/A,TRUE,"Y능력";#N/A,#N/A,TRUE,"YKD"}</definedName>
    <definedName name="단기대여금" localSheetId="16" hidden="1">{#N/A,#N/A,TRUE,"Y생산";#N/A,#N/A,TRUE,"Y판매";#N/A,#N/A,TRUE,"Y총물량";#N/A,#N/A,TRUE,"Y능력";#N/A,#N/A,TRUE,"YKD"}</definedName>
    <definedName name="단기대여금" localSheetId="6" hidden="1">{#N/A,#N/A,TRUE,"Y생산";#N/A,#N/A,TRUE,"Y판매";#N/A,#N/A,TRUE,"Y총물량";#N/A,#N/A,TRUE,"Y능력";#N/A,#N/A,TRUE,"YKD"}</definedName>
    <definedName name="단기대여금" localSheetId="7" hidden="1">{#N/A,#N/A,TRUE,"Y생산";#N/A,#N/A,TRUE,"Y판매";#N/A,#N/A,TRUE,"Y총물량";#N/A,#N/A,TRUE,"Y능력";#N/A,#N/A,TRUE,"YKD"}</definedName>
    <definedName name="단기대여금" hidden="1">{#N/A,#N/A,TRUE,"Y생산";#N/A,#N/A,TRUE,"Y판매";#N/A,#N/A,TRUE,"Y총물량";#N/A,#N/A,TRUE,"Y능력";#N/A,#N/A,TRUE,"YKD"}</definedName>
    <definedName name="단기대여금2005" localSheetId="3">#REF!</definedName>
    <definedName name="단기대여금2005" localSheetId="0">#REF!</definedName>
    <definedName name="단기대여금2005" localSheetId="16">#REF!</definedName>
    <definedName name="단기대여금2005">#REF!</definedName>
    <definedName name="단기대여금2006" localSheetId="3">#REF!</definedName>
    <definedName name="단기대여금2006" localSheetId="0">#REF!</definedName>
    <definedName name="단기대여금2006" localSheetId="16">#REF!</definedName>
    <definedName name="단기대여금2006" localSheetId="6">#REF!</definedName>
    <definedName name="단기대여금2006">#REF!</definedName>
    <definedName name="단기대여금2007" localSheetId="3">#REF!</definedName>
    <definedName name="단기대여금2007" localSheetId="0">#REF!</definedName>
    <definedName name="단기대여금2007" localSheetId="16">#REF!</definedName>
    <definedName name="단기대여금2007" localSheetId="6">#REF!</definedName>
    <definedName name="단기대여금2007">#REF!</definedName>
    <definedName name="단기미수금2005" localSheetId="6">#REF!</definedName>
    <definedName name="단기미수금2005">#REF!</definedName>
    <definedName name="단기미수금2006" localSheetId="6">#REF!</definedName>
    <definedName name="단기미수금2006">#REF!</definedName>
    <definedName name="단기미수금2007" localSheetId="6">#REF!</definedName>
    <definedName name="단기미수금2007">#REF!</definedName>
    <definedName name="단기차입금2003" localSheetId="6">#REF!</definedName>
    <definedName name="단기차입금2003">#REF!</definedName>
    <definedName name="단기차입금2004" localSheetId="6">#REF!</definedName>
    <definedName name="단기차입금2004">#REF!</definedName>
    <definedName name="단기차입금2005" localSheetId="6">#REF!</definedName>
    <definedName name="단기차입금2005">#REF!</definedName>
    <definedName name="단기차입금2006" localSheetId="6">#REF!</definedName>
    <definedName name="단기차입금2006">#REF!</definedName>
    <definedName name="단기차입금2007" localSheetId="6">#REF!</definedName>
    <definedName name="단기차입금2007">#REF!</definedName>
    <definedName name="단역" localSheetId="6">#REF!</definedName>
    <definedName name="단역">#REF!</definedName>
    <definedName name="단역수" localSheetId="6">#REF!</definedName>
    <definedName name="단역수">#REF!</definedName>
    <definedName name="단위대변" localSheetId="6">#REF!</definedName>
    <definedName name="단위대변" localSheetId="7">#REF!</definedName>
    <definedName name="단위대변">#REF!</definedName>
    <definedName name="단위차변" localSheetId="6">#REF!</definedName>
    <definedName name="단위차변" localSheetId="7">#REF!</definedName>
    <definedName name="단위차변">#REF!</definedName>
    <definedName name="단조편성표" localSheetId="8" hidden="1">{#N/A,#N/A,FALSE,"단축1";#N/A,#N/A,FALSE,"단축2";#N/A,#N/A,FALSE,"단축3";#N/A,#N/A,FALSE,"장축";#N/A,#N/A,FALSE,"4WD"}</definedName>
    <definedName name="단조편성표" localSheetId="10" hidden="1">{#N/A,#N/A,FALSE,"단축1";#N/A,#N/A,FALSE,"단축2";#N/A,#N/A,FALSE,"단축3";#N/A,#N/A,FALSE,"장축";#N/A,#N/A,FALSE,"4WD"}</definedName>
    <definedName name="단조편성표" localSheetId="11" hidden="1">{#N/A,#N/A,FALSE,"단축1";#N/A,#N/A,FALSE,"단축2";#N/A,#N/A,FALSE,"단축3";#N/A,#N/A,FALSE,"장축";#N/A,#N/A,FALSE,"4WD"}</definedName>
    <definedName name="단조편성표" localSheetId="3" hidden="1">{#N/A,#N/A,FALSE,"단축1";#N/A,#N/A,FALSE,"단축2";#N/A,#N/A,FALSE,"단축3";#N/A,#N/A,FALSE,"장축";#N/A,#N/A,FALSE,"4WD"}</definedName>
    <definedName name="단조편성표" localSheetId="5" hidden="1">{#N/A,#N/A,FALSE,"단축1";#N/A,#N/A,FALSE,"단축2";#N/A,#N/A,FALSE,"단축3";#N/A,#N/A,FALSE,"장축";#N/A,#N/A,FALSE,"4WD"}</definedName>
    <definedName name="단조편성표" localSheetId="4" hidden="1">{#N/A,#N/A,FALSE,"단축1";#N/A,#N/A,FALSE,"단축2";#N/A,#N/A,FALSE,"단축3";#N/A,#N/A,FALSE,"장축";#N/A,#N/A,FALSE,"4WD"}</definedName>
    <definedName name="단조편성표" localSheetId="0" hidden="1">{#N/A,#N/A,FALSE,"단축1";#N/A,#N/A,FALSE,"단축2";#N/A,#N/A,FALSE,"단축3";#N/A,#N/A,FALSE,"장축";#N/A,#N/A,FALSE,"4WD"}</definedName>
    <definedName name="단조편성표" localSheetId="16" hidden="1">{#N/A,#N/A,FALSE,"단축1";#N/A,#N/A,FALSE,"단축2";#N/A,#N/A,FALSE,"단축3";#N/A,#N/A,FALSE,"장축";#N/A,#N/A,FALSE,"4WD"}</definedName>
    <definedName name="단조편성표" localSheetId="6" hidden="1">{#N/A,#N/A,FALSE,"단축1";#N/A,#N/A,FALSE,"단축2";#N/A,#N/A,FALSE,"단축3";#N/A,#N/A,FALSE,"장축";#N/A,#N/A,FALSE,"4WD"}</definedName>
    <definedName name="단조편성표" localSheetId="7" hidden="1">{#N/A,#N/A,FALSE,"단축1";#N/A,#N/A,FALSE,"단축2";#N/A,#N/A,FALSE,"단축3";#N/A,#N/A,FALSE,"장축";#N/A,#N/A,FALSE,"4WD"}</definedName>
    <definedName name="단조편성표" hidden="1">{#N/A,#N/A,FALSE,"단축1";#N/A,#N/A,FALSE,"단축2";#N/A,#N/A,FALSE,"단축3";#N/A,#N/A,FALSE,"장축";#N/A,#N/A,FALSE,"4WD"}</definedName>
    <definedName name="달러" localSheetId="3">#REF!</definedName>
    <definedName name="달러" localSheetId="5">#REF!</definedName>
    <definedName name="달러" localSheetId="0">#REF!</definedName>
    <definedName name="달러" localSheetId="16">#REF!</definedName>
    <definedName name="달러" localSheetId="7">#REF!</definedName>
    <definedName name="달러">#REF!</definedName>
    <definedName name="담당별조정" localSheetId="8" hidden="1">{#N/A,#N/A,FALSE,"신규dep";#N/A,#N/A,FALSE,"신규dep-금형상각후";#N/A,#N/A,FALSE,"신규dep-연구비상각후";#N/A,#N/A,FALSE,"신규dep-기계,공구상각후"}</definedName>
    <definedName name="담당별조정" localSheetId="10" hidden="1">{#N/A,#N/A,FALSE,"신규dep";#N/A,#N/A,FALSE,"신규dep-금형상각후";#N/A,#N/A,FALSE,"신규dep-연구비상각후";#N/A,#N/A,FALSE,"신규dep-기계,공구상각후"}</definedName>
    <definedName name="담당별조정" localSheetId="11" hidden="1">{#N/A,#N/A,FALSE,"신규dep";#N/A,#N/A,FALSE,"신규dep-금형상각후";#N/A,#N/A,FALSE,"신규dep-연구비상각후";#N/A,#N/A,FALSE,"신규dep-기계,공구상각후"}</definedName>
    <definedName name="담당별조정" localSheetId="3" hidden="1">{#N/A,#N/A,FALSE,"신규dep";#N/A,#N/A,FALSE,"신규dep-금형상각후";#N/A,#N/A,FALSE,"신규dep-연구비상각후";#N/A,#N/A,FALSE,"신규dep-기계,공구상각후"}</definedName>
    <definedName name="담당별조정" localSheetId="5" hidden="1">{#N/A,#N/A,FALSE,"신규dep";#N/A,#N/A,FALSE,"신규dep-금형상각후";#N/A,#N/A,FALSE,"신규dep-연구비상각후";#N/A,#N/A,FALSE,"신규dep-기계,공구상각후"}</definedName>
    <definedName name="담당별조정" localSheetId="4" hidden="1">{#N/A,#N/A,FALSE,"신규dep";#N/A,#N/A,FALSE,"신규dep-금형상각후";#N/A,#N/A,FALSE,"신규dep-연구비상각후";#N/A,#N/A,FALSE,"신규dep-기계,공구상각후"}</definedName>
    <definedName name="담당별조정" localSheetId="0" hidden="1">{#N/A,#N/A,FALSE,"신규dep";#N/A,#N/A,FALSE,"신규dep-금형상각후";#N/A,#N/A,FALSE,"신규dep-연구비상각후";#N/A,#N/A,FALSE,"신규dep-기계,공구상각후"}</definedName>
    <definedName name="담당별조정" localSheetId="16" hidden="1">{#N/A,#N/A,FALSE,"신규dep";#N/A,#N/A,FALSE,"신규dep-금형상각후";#N/A,#N/A,FALSE,"신규dep-연구비상각후";#N/A,#N/A,FALSE,"신규dep-기계,공구상각후"}</definedName>
    <definedName name="담당별조정" localSheetId="6" hidden="1">{#N/A,#N/A,FALSE,"신규dep";#N/A,#N/A,FALSE,"신규dep-금형상각후";#N/A,#N/A,FALSE,"신규dep-연구비상각후";#N/A,#N/A,FALSE,"신규dep-기계,공구상각후"}</definedName>
    <definedName name="담당별조정" localSheetId="7" hidden="1">{#N/A,#N/A,FALSE,"신규dep";#N/A,#N/A,FALSE,"신규dep-금형상각후";#N/A,#N/A,FALSE,"신규dep-연구비상각후";#N/A,#N/A,FALSE,"신규dep-기계,공구상각후"}</definedName>
    <definedName name="담당별조정" hidden="1">{#N/A,#N/A,FALSE,"신규dep";#N/A,#N/A,FALSE,"신규dep-금형상각후";#N/A,#N/A,FALSE,"신규dep-연구비상각후";#N/A,#N/A,FALSE,"신규dep-기계,공구상각후"}</definedName>
    <definedName name="담당심사역" localSheetId="3">#REF!</definedName>
    <definedName name="담당심사역" localSheetId="5">#REF!</definedName>
    <definedName name="담당심사역" localSheetId="0">#REF!</definedName>
    <definedName name="담당심사역" localSheetId="16">#REF!</definedName>
    <definedName name="담당심사역" localSheetId="7">#REF!</definedName>
    <definedName name="담당심사역">#REF!</definedName>
    <definedName name="담보" localSheetId="3">#REF!</definedName>
    <definedName name="담보" localSheetId="5">#REF!</definedName>
    <definedName name="담보" localSheetId="4">#REF!</definedName>
    <definedName name="담보" localSheetId="0">#REF!</definedName>
    <definedName name="담보" localSheetId="16">#REF!</definedName>
    <definedName name="담보" localSheetId="6">#REF!</definedName>
    <definedName name="담보" localSheetId="7">#REF!</definedName>
    <definedName name="담보">#REF!</definedName>
    <definedName name="담보2" localSheetId="3">#REF!</definedName>
    <definedName name="담보2" localSheetId="5">#REF!</definedName>
    <definedName name="담보2" localSheetId="4">#REF!</definedName>
    <definedName name="담보2" localSheetId="0">#REF!</definedName>
    <definedName name="담보2" localSheetId="16">#REF!</definedName>
    <definedName name="담보2" localSheetId="6">#REF!</definedName>
    <definedName name="담보2" localSheetId="7">#REF!</definedName>
    <definedName name="담보2">#REF!</definedName>
    <definedName name="담보권이자율1안" localSheetId="6">#REF!</definedName>
    <definedName name="담보권이자율1안" localSheetId="7">#REF!</definedName>
    <definedName name="담보권이자율1안">#REF!</definedName>
    <definedName name="담보권이자율2안" localSheetId="6">#REF!</definedName>
    <definedName name="담보권이자율2안" localSheetId="7">#REF!</definedName>
    <definedName name="담보권이자율2안">#REF!</definedName>
    <definedName name="담보물소유자" localSheetId="6">#REF!</definedName>
    <definedName name="담보물소유자" localSheetId="7">#REF!</definedName>
    <definedName name="담보물소유자">#REF!</definedName>
    <definedName name="담보물유형" localSheetId="6">#REF!</definedName>
    <definedName name="담보물유형" localSheetId="7">#REF!</definedName>
    <definedName name="담보물유형">#REF!</definedName>
    <definedName name="담보물형태" localSheetId="6">#REF!</definedName>
    <definedName name="담보물형태" localSheetId="7">#REF!</definedName>
    <definedName name="담보물형태">#REF!</definedName>
    <definedName name="담보물형태2" localSheetId="6">#REF!</definedName>
    <definedName name="담보물형태2" localSheetId="7">#REF!</definedName>
    <definedName name="담보물형태2">#REF!</definedName>
    <definedName name="담보부자산관리수수료" localSheetId="6">#REF!</definedName>
    <definedName name="담보부자산관리수수료" localSheetId="7">#REF!</definedName>
    <definedName name="담보부자산관리수수료">#REF!</definedName>
    <definedName name="담보소유자" localSheetId="6">#REF!</definedName>
    <definedName name="담보소유자" localSheetId="7">#REF!</definedName>
    <definedName name="담보소유자">#REF!</definedName>
    <definedName name="담보소재지" localSheetId="6">#REF!</definedName>
    <definedName name="담보소재지" localSheetId="7">#REF!</definedName>
    <definedName name="담보소재지">#REF!</definedName>
    <definedName name="담보유무" localSheetId="6">#REF!</definedName>
    <definedName name="담보유무" localSheetId="7">#REF!</definedName>
    <definedName name="담보유무">#REF!</definedName>
    <definedName name="담보유형" localSheetId="6">#REF!</definedName>
    <definedName name="담보유형">#REF!</definedName>
    <definedName name="담보정보" localSheetId="6">#REF!</definedName>
    <definedName name="담보정보">#REF!</definedName>
    <definedName name="담보차주" localSheetId="6">#REF!</definedName>
    <definedName name="담보차주" localSheetId="7">#REF!</definedName>
    <definedName name="담보차주">#REF!</definedName>
    <definedName name="담보차주번호" localSheetId="6">#REF!</definedName>
    <definedName name="담보차주번호" localSheetId="7">#REF!</definedName>
    <definedName name="담보차주번호">#REF!</definedName>
    <definedName name="담보평가" localSheetId="6">#REF!</definedName>
    <definedName name="담보평가">#REF!</definedName>
    <definedName name="담보평가액" localSheetId="4">#REF!</definedName>
    <definedName name="담보평가액" localSheetId="6">#REF!</definedName>
    <definedName name="담보평가액" localSheetId="7">#REF!</definedName>
    <definedName name="담보평가액">#REF!</definedName>
    <definedName name="당기순이익2003" localSheetId="6">#REF!</definedName>
    <definedName name="당기순이익2003">#REF!</definedName>
    <definedName name="당기순이익2004" localSheetId="6">#REF!</definedName>
    <definedName name="당기순이익2004">#REF!</definedName>
    <definedName name="당기순이익2005" localSheetId="6">#REF!</definedName>
    <definedName name="당기순이익2005">#REF!</definedName>
    <definedName name="당기순이익2006" localSheetId="6">#REF!</definedName>
    <definedName name="당기순이익2006">#REF!</definedName>
    <definedName name="당기순이익2007" localSheetId="6">#REF!</definedName>
    <definedName name="당기순이익2007">#REF!</definedName>
    <definedName name="당행회수경매비용" localSheetId="6">#REF!</definedName>
    <definedName name="당행회수경매비용" localSheetId="7">#REF!</definedName>
    <definedName name="당행회수경매비용">#REF!</definedName>
    <definedName name="당행회수경매비용현가" localSheetId="4">#REF!</definedName>
    <definedName name="당행회수경매비용현가" localSheetId="6">#REF!</definedName>
    <definedName name="당행회수경매비용현가" localSheetId="7">#REF!</definedName>
    <definedName name="당행회수경매비용현가">#REF!</definedName>
    <definedName name="대4" localSheetId="8" hidden="1">{#N/A,#N/A,FALSE,"전제";#N/A,#N/A,FALSE,"표지";#N/A,#N/A,FALSE,"6D16";#N/A,#N/A,FALSE,"6D22";#N/A,#N/A,FALSE,"6D22-T";#N/A,#N/A,FALSE,"Q-DEG";#N/A,#N/A,FALSE,"총손";#N/A,#N/A,FALSE,"대당";#N/A,#N/A,FALSE,"가공비"}</definedName>
    <definedName name="대4" localSheetId="10" hidden="1">{#N/A,#N/A,FALSE,"전제";#N/A,#N/A,FALSE,"표지";#N/A,#N/A,FALSE,"6D16";#N/A,#N/A,FALSE,"6D22";#N/A,#N/A,FALSE,"6D22-T";#N/A,#N/A,FALSE,"Q-DEG";#N/A,#N/A,FALSE,"총손";#N/A,#N/A,FALSE,"대당";#N/A,#N/A,FALSE,"가공비"}</definedName>
    <definedName name="대4" localSheetId="11" hidden="1">{#N/A,#N/A,FALSE,"전제";#N/A,#N/A,FALSE,"표지";#N/A,#N/A,FALSE,"6D16";#N/A,#N/A,FALSE,"6D22";#N/A,#N/A,FALSE,"6D22-T";#N/A,#N/A,FALSE,"Q-DEG";#N/A,#N/A,FALSE,"총손";#N/A,#N/A,FALSE,"대당";#N/A,#N/A,FALSE,"가공비"}</definedName>
    <definedName name="대4" localSheetId="3" hidden="1">{#N/A,#N/A,FALSE,"전제";#N/A,#N/A,FALSE,"표지";#N/A,#N/A,FALSE,"6D16";#N/A,#N/A,FALSE,"6D22";#N/A,#N/A,FALSE,"6D22-T";#N/A,#N/A,FALSE,"Q-DEG";#N/A,#N/A,FALSE,"총손";#N/A,#N/A,FALSE,"대당";#N/A,#N/A,FALSE,"가공비"}</definedName>
    <definedName name="대4" localSheetId="5" hidden="1">{#N/A,#N/A,FALSE,"전제";#N/A,#N/A,FALSE,"표지";#N/A,#N/A,FALSE,"6D16";#N/A,#N/A,FALSE,"6D22";#N/A,#N/A,FALSE,"6D22-T";#N/A,#N/A,FALSE,"Q-DEG";#N/A,#N/A,FALSE,"총손";#N/A,#N/A,FALSE,"대당";#N/A,#N/A,FALSE,"가공비"}</definedName>
    <definedName name="대4" localSheetId="4" hidden="1">{#N/A,#N/A,FALSE,"전제";#N/A,#N/A,FALSE,"표지";#N/A,#N/A,FALSE,"6D16";#N/A,#N/A,FALSE,"6D22";#N/A,#N/A,FALSE,"6D22-T";#N/A,#N/A,FALSE,"Q-DEG";#N/A,#N/A,FALSE,"총손";#N/A,#N/A,FALSE,"대당";#N/A,#N/A,FALSE,"가공비"}</definedName>
    <definedName name="대4" localSheetId="0" hidden="1">{#N/A,#N/A,FALSE,"전제";#N/A,#N/A,FALSE,"표지";#N/A,#N/A,FALSE,"6D16";#N/A,#N/A,FALSE,"6D22";#N/A,#N/A,FALSE,"6D22-T";#N/A,#N/A,FALSE,"Q-DEG";#N/A,#N/A,FALSE,"총손";#N/A,#N/A,FALSE,"대당";#N/A,#N/A,FALSE,"가공비"}</definedName>
    <definedName name="대4" localSheetId="16" hidden="1">{#N/A,#N/A,FALSE,"전제";#N/A,#N/A,FALSE,"표지";#N/A,#N/A,FALSE,"6D16";#N/A,#N/A,FALSE,"6D22";#N/A,#N/A,FALSE,"6D22-T";#N/A,#N/A,FALSE,"Q-DEG";#N/A,#N/A,FALSE,"총손";#N/A,#N/A,FALSE,"대당";#N/A,#N/A,FALSE,"가공비"}</definedName>
    <definedName name="대4" localSheetId="6" hidden="1">{#N/A,#N/A,FALSE,"전제";#N/A,#N/A,FALSE,"표지";#N/A,#N/A,FALSE,"6D16";#N/A,#N/A,FALSE,"6D22";#N/A,#N/A,FALSE,"6D22-T";#N/A,#N/A,FALSE,"Q-DEG";#N/A,#N/A,FALSE,"총손";#N/A,#N/A,FALSE,"대당";#N/A,#N/A,FALSE,"가공비"}</definedName>
    <definedName name="대4" localSheetId="7" hidden="1">{#N/A,#N/A,FALSE,"전제";#N/A,#N/A,FALSE,"표지";#N/A,#N/A,FALSE,"6D16";#N/A,#N/A,FALSE,"6D22";#N/A,#N/A,FALSE,"6D22-T";#N/A,#N/A,FALSE,"Q-DEG";#N/A,#N/A,FALSE,"총손";#N/A,#N/A,FALSE,"대당";#N/A,#N/A,FALSE,"가공비"}</definedName>
    <definedName name="대4" hidden="1">{#N/A,#N/A,FALSE,"전제";#N/A,#N/A,FALSE,"표지";#N/A,#N/A,FALSE,"6D16";#N/A,#N/A,FALSE,"6D22";#N/A,#N/A,FALSE,"6D22-T";#N/A,#N/A,FALSE,"Q-DEG";#N/A,#N/A,FALSE,"총손";#N/A,#N/A,FALSE,"대당";#N/A,#N/A,FALSE,"가공비"}</definedName>
    <definedName name="대5" localSheetId="8" hidden="1">{#N/A,#N/A,FALSE,"표지";#N/A,#N/A,FALSE,"전제";#N/A,#N/A,FALSE,"대당";#N/A,#N/A,FALSE,"가공비";#N/A,#N/A,FALSE,"재료비";#N/A,#N/A,FALSE,"손익"}</definedName>
    <definedName name="대5" localSheetId="10" hidden="1">{#N/A,#N/A,FALSE,"표지";#N/A,#N/A,FALSE,"전제";#N/A,#N/A,FALSE,"대당";#N/A,#N/A,FALSE,"가공비";#N/A,#N/A,FALSE,"재료비";#N/A,#N/A,FALSE,"손익"}</definedName>
    <definedName name="대5" localSheetId="11" hidden="1">{#N/A,#N/A,FALSE,"표지";#N/A,#N/A,FALSE,"전제";#N/A,#N/A,FALSE,"대당";#N/A,#N/A,FALSE,"가공비";#N/A,#N/A,FALSE,"재료비";#N/A,#N/A,FALSE,"손익"}</definedName>
    <definedName name="대5" localSheetId="3" hidden="1">{#N/A,#N/A,FALSE,"표지";#N/A,#N/A,FALSE,"전제";#N/A,#N/A,FALSE,"대당";#N/A,#N/A,FALSE,"가공비";#N/A,#N/A,FALSE,"재료비";#N/A,#N/A,FALSE,"손익"}</definedName>
    <definedName name="대5" localSheetId="5" hidden="1">{#N/A,#N/A,FALSE,"표지";#N/A,#N/A,FALSE,"전제";#N/A,#N/A,FALSE,"대당";#N/A,#N/A,FALSE,"가공비";#N/A,#N/A,FALSE,"재료비";#N/A,#N/A,FALSE,"손익"}</definedName>
    <definedName name="대5" localSheetId="4" hidden="1">{#N/A,#N/A,FALSE,"표지";#N/A,#N/A,FALSE,"전제";#N/A,#N/A,FALSE,"대당";#N/A,#N/A,FALSE,"가공비";#N/A,#N/A,FALSE,"재료비";#N/A,#N/A,FALSE,"손익"}</definedName>
    <definedName name="대5" localSheetId="0" hidden="1">{#N/A,#N/A,FALSE,"표지";#N/A,#N/A,FALSE,"전제";#N/A,#N/A,FALSE,"대당";#N/A,#N/A,FALSE,"가공비";#N/A,#N/A,FALSE,"재료비";#N/A,#N/A,FALSE,"손익"}</definedName>
    <definedName name="대5" localSheetId="16" hidden="1">{#N/A,#N/A,FALSE,"표지";#N/A,#N/A,FALSE,"전제";#N/A,#N/A,FALSE,"대당";#N/A,#N/A,FALSE,"가공비";#N/A,#N/A,FALSE,"재료비";#N/A,#N/A,FALSE,"손익"}</definedName>
    <definedName name="대5" localSheetId="6" hidden="1">{#N/A,#N/A,FALSE,"표지";#N/A,#N/A,FALSE,"전제";#N/A,#N/A,FALSE,"대당";#N/A,#N/A,FALSE,"가공비";#N/A,#N/A,FALSE,"재료비";#N/A,#N/A,FALSE,"손익"}</definedName>
    <definedName name="대5" localSheetId="7" hidden="1">{#N/A,#N/A,FALSE,"표지";#N/A,#N/A,FALSE,"전제";#N/A,#N/A,FALSE,"대당";#N/A,#N/A,FALSE,"가공비";#N/A,#N/A,FALSE,"재료비";#N/A,#N/A,FALSE,"손익"}</definedName>
    <definedName name="대5" hidden="1">{#N/A,#N/A,FALSE,"표지";#N/A,#N/A,FALSE,"전제";#N/A,#N/A,FALSE,"대당";#N/A,#N/A,FALSE,"가공비";#N/A,#N/A,FALSE,"재료비";#N/A,#N/A,FALSE,"손익"}</definedName>
    <definedName name="대6" localSheetId="8" hidden="1">{#N/A,#N/A,FALSE,"품의서";#N/A,#N/A,FALSE,"전제";#N/A,#N/A,FALSE,"총손";#N/A,#N/A,FALSE,"손익"}</definedName>
    <definedName name="대6" localSheetId="10" hidden="1">{#N/A,#N/A,FALSE,"품의서";#N/A,#N/A,FALSE,"전제";#N/A,#N/A,FALSE,"총손";#N/A,#N/A,FALSE,"손익"}</definedName>
    <definedName name="대6" localSheetId="11" hidden="1">{#N/A,#N/A,FALSE,"품의서";#N/A,#N/A,FALSE,"전제";#N/A,#N/A,FALSE,"총손";#N/A,#N/A,FALSE,"손익"}</definedName>
    <definedName name="대6" localSheetId="3" hidden="1">{#N/A,#N/A,FALSE,"품의서";#N/A,#N/A,FALSE,"전제";#N/A,#N/A,FALSE,"총손";#N/A,#N/A,FALSE,"손익"}</definedName>
    <definedName name="대6" localSheetId="5" hidden="1">{#N/A,#N/A,FALSE,"품의서";#N/A,#N/A,FALSE,"전제";#N/A,#N/A,FALSE,"총손";#N/A,#N/A,FALSE,"손익"}</definedName>
    <definedName name="대6" localSheetId="4" hidden="1">{#N/A,#N/A,FALSE,"품의서";#N/A,#N/A,FALSE,"전제";#N/A,#N/A,FALSE,"총손";#N/A,#N/A,FALSE,"손익"}</definedName>
    <definedName name="대6" localSheetId="0" hidden="1">{#N/A,#N/A,FALSE,"품의서";#N/A,#N/A,FALSE,"전제";#N/A,#N/A,FALSE,"총손";#N/A,#N/A,FALSE,"손익"}</definedName>
    <definedName name="대6" localSheetId="16" hidden="1">{#N/A,#N/A,FALSE,"품의서";#N/A,#N/A,FALSE,"전제";#N/A,#N/A,FALSE,"총손";#N/A,#N/A,FALSE,"손익"}</definedName>
    <definedName name="대6" localSheetId="6" hidden="1">{#N/A,#N/A,FALSE,"품의서";#N/A,#N/A,FALSE,"전제";#N/A,#N/A,FALSE,"총손";#N/A,#N/A,FALSE,"손익"}</definedName>
    <definedName name="대6" localSheetId="7" hidden="1">{#N/A,#N/A,FALSE,"품의서";#N/A,#N/A,FALSE,"전제";#N/A,#N/A,FALSE,"총손";#N/A,#N/A,FALSE,"손익"}</definedName>
    <definedName name="대6" hidden="1">{#N/A,#N/A,FALSE,"품의서";#N/A,#N/A,FALSE,"전제";#N/A,#N/A,FALSE,"총손";#N/A,#N/A,FALSE,"손익"}</definedName>
    <definedName name="대미환율" localSheetId="3">#REF!</definedName>
    <definedName name="대미환율" localSheetId="5">#REF!</definedName>
    <definedName name="대미환율" localSheetId="4">#REF!</definedName>
    <definedName name="대미환율" localSheetId="0">#REF!</definedName>
    <definedName name="대미환율" localSheetId="16">#REF!</definedName>
    <definedName name="대미환율" localSheetId="7">#REF!</definedName>
    <definedName name="대미환율">#REF!</definedName>
    <definedName name="대발이"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발이"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발이"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발이"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발이"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발이"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발이"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발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방총괄" localSheetId="8" hidden="1">{#N/A,#N/A,FALSE,"단축1";#N/A,#N/A,FALSE,"단축2";#N/A,#N/A,FALSE,"단축3";#N/A,#N/A,FALSE,"장축";#N/A,#N/A,FALSE,"4WD"}</definedName>
    <definedName name="대방총괄" localSheetId="10" hidden="1">{#N/A,#N/A,FALSE,"단축1";#N/A,#N/A,FALSE,"단축2";#N/A,#N/A,FALSE,"단축3";#N/A,#N/A,FALSE,"장축";#N/A,#N/A,FALSE,"4WD"}</definedName>
    <definedName name="대방총괄" localSheetId="11" hidden="1">{#N/A,#N/A,FALSE,"단축1";#N/A,#N/A,FALSE,"단축2";#N/A,#N/A,FALSE,"단축3";#N/A,#N/A,FALSE,"장축";#N/A,#N/A,FALSE,"4WD"}</definedName>
    <definedName name="대방총괄" localSheetId="3" hidden="1">{#N/A,#N/A,FALSE,"단축1";#N/A,#N/A,FALSE,"단축2";#N/A,#N/A,FALSE,"단축3";#N/A,#N/A,FALSE,"장축";#N/A,#N/A,FALSE,"4WD"}</definedName>
    <definedName name="대방총괄" localSheetId="5" hidden="1">{#N/A,#N/A,FALSE,"단축1";#N/A,#N/A,FALSE,"단축2";#N/A,#N/A,FALSE,"단축3";#N/A,#N/A,FALSE,"장축";#N/A,#N/A,FALSE,"4WD"}</definedName>
    <definedName name="대방총괄" localSheetId="4" hidden="1">{#N/A,#N/A,FALSE,"단축1";#N/A,#N/A,FALSE,"단축2";#N/A,#N/A,FALSE,"단축3";#N/A,#N/A,FALSE,"장축";#N/A,#N/A,FALSE,"4WD"}</definedName>
    <definedName name="대방총괄" localSheetId="0" hidden="1">{#N/A,#N/A,FALSE,"단축1";#N/A,#N/A,FALSE,"단축2";#N/A,#N/A,FALSE,"단축3";#N/A,#N/A,FALSE,"장축";#N/A,#N/A,FALSE,"4WD"}</definedName>
    <definedName name="대방총괄" localSheetId="16" hidden="1">{#N/A,#N/A,FALSE,"단축1";#N/A,#N/A,FALSE,"단축2";#N/A,#N/A,FALSE,"단축3";#N/A,#N/A,FALSE,"장축";#N/A,#N/A,FALSE,"4WD"}</definedName>
    <definedName name="대방총괄" localSheetId="6" hidden="1">{#N/A,#N/A,FALSE,"단축1";#N/A,#N/A,FALSE,"단축2";#N/A,#N/A,FALSE,"단축3";#N/A,#N/A,FALSE,"장축";#N/A,#N/A,FALSE,"4WD"}</definedName>
    <definedName name="대방총괄" localSheetId="7" hidden="1">{#N/A,#N/A,FALSE,"단축1";#N/A,#N/A,FALSE,"단축2";#N/A,#N/A,FALSE,"단축3";#N/A,#N/A,FALSE,"장축";#N/A,#N/A,FALSE,"4WD"}</definedName>
    <definedName name="대방총괄" hidden="1">{#N/A,#N/A,FALSE,"단축1";#N/A,#N/A,FALSE,"단축2";#N/A,#N/A,FALSE,"단축3";#N/A,#N/A,FALSE,"장축";#N/A,#N/A,FALSE,"4WD"}</definedName>
    <definedName name="대변합계" localSheetId="3">#REF!</definedName>
    <definedName name="대변합계" localSheetId="5">#REF!</definedName>
    <definedName name="대변합계" localSheetId="0">#REF!</definedName>
    <definedName name="대변합계" localSheetId="16">#REF!</definedName>
    <definedName name="대변합계" localSheetId="7">#REF!</definedName>
    <definedName name="대변합계">#REF!</definedName>
    <definedName name="대상" localSheetId="8" hidden="1">{#N/A,#N/A,FALSE,"품의서";#N/A,#N/A,FALSE,"전제";#N/A,#N/A,FALSE,"총손";#N/A,#N/A,FALSE,"손익"}</definedName>
    <definedName name="대상" localSheetId="10" hidden="1">{#N/A,#N/A,FALSE,"품의서";#N/A,#N/A,FALSE,"전제";#N/A,#N/A,FALSE,"총손";#N/A,#N/A,FALSE,"손익"}</definedName>
    <definedName name="대상" localSheetId="11" hidden="1">{#N/A,#N/A,FALSE,"품의서";#N/A,#N/A,FALSE,"전제";#N/A,#N/A,FALSE,"총손";#N/A,#N/A,FALSE,"손익"}</definedName>
    <definedName name="대상" localSheetId="3" hidden="1">{#N/A,#N/A,FALSE,"품의서";#N/A,#N/A,FALSE,"전제";#N/A,#N/A,FALSE,"총손";#N/A,#N/A,FALSE,"손익"}</definedName>
    <definedName name="대상" localSheetId="5" hidden="1">{#N/A,#N/A,FALSE,"품의서";#N/A,#N/A,FALSE,"전제";#N/A,#N/A,FALSE,"총손";#N/A,#N/A,FALSE,"손익"}</definedName>
    <definedName name="대상" localSheetId="4" hidden="1">{#N/A,#N/A,FALSE,"품의서";#N/A,#N/A,FALSE,"전제";#N/A,#N/A,FALSE,"총손";#N/A,#N/A,FALSE,"손익"}</definedName>
    <definedName name="대상" localSheetId="0" hidden="1">{#N/A,#N/A,FALSE,"품의서";#N/A,#N/A,FALSE,"전제";#N/A,#N/A,FALSE,"총손";#N/A,#N/A,FALSE,"손익"}</definedName>
    <definedName name="대상" localSheetId="16" hidden="1">{#N/A,#N/A,FALSE,"품의서";#N/A,#N/A,FALSE,"전제";#N/A,#N/A,FALSE,"총손";#N/A,#N/A,FALSE,"손익"}</definedName>
    <definedName name="대상" localSheetId="6" hidden="1">{#N/A,#N/A,FALSE,"품의서";#N/A,#N/A,FALSE,"전제";#N/A,#N/A,FALSE,"총손";#N/A,#N/A,FALSE,"손익"}</definedName>
    <definedName name="대상" localSheetId="7" hidden="1">{#N/A,#N/A,FALSE,"품의서";#N/A,#N/A,FALSE,"전제";#N/A,#N/A,FALSE,"총손";#N/A,#N/A,FALSE,"손익"}</definedName>
    <definedName name="대상" hidden="1">{#N/A,#N/A,FALSE,"품의서";#N/A,#N/A,FALSE,"전제";#N/A,#N/A,FALSE,"총손";#N/A,#N/A,FALSE,"손익"}</definedName>
    <definedName name="대상전기" localSheetId="8" hidden="1">{#N/A,#N/A,FALSE,"품의서";#N/A,#N/A,FALSE,"전제";#N/A,#N/A,FALSE,"총손";#N/A,#N/A,FALSE,"손익";#N/A,#N/A,FALSE,"대당";#N/A,#N/A,FALSE,"가공비";#N/A,#N/A,FALSE,"재료비";#N/A,#N/A,FALSE,"판비";#N/A,#N/A,FALSE,"가격"}</definedName>
    <definedName name="대상전기" localSheetId="10" hidden="1">{#N/A,#N/A,FALSE,"품의서";#N/A,#N/A,FALSE,"전제";#N/A,#N/A,FALSE,"총손";#N/A,#N/A,FALSE,"손익";#N/A,#N/A,FALSE,"대당";#N/A,#N/A,FALSE,"가공비";#N/A,#N/A,FALSE,"재료비";#N/A,#N/A,FALSE,"판비";#N/A,#N/A,FALSE,"가격"}</definedName>
    <definedName name="대상전기" localSheetId="11" hidden="1">{#N/A,#N/A,FALSE,"품의서";#N/A,#N/A,FALSE,"전제";#N/A,#N/A,FALSE,"총손";#N/A,#N/A,FALSE,"손익";#N/A,#N/A,FALSE,"대당";#N/A,#N/A,FALSE,"가공비";#N/A,#N/A,FALSE,"재료비";#N/A,#N/A,FALSE,"판비";#N/A,#N/A,FALSE,"가격"}</definedName>
    <definedName name="대상전기" localSheetId="3" hidden="1">{#N/A,#N/A,FALSE,"품의서";#N/A,#N/A,FALSE,"전제";#N/A,#N/A,FALSE,"총손";#N/A,#N/A,FALSE,"손익";#N/A,#N/A,FALSE,"대당";#N/A,#N/A,FALSE,"가공비";#N/A,#N/A,FALSE,"재료비";#N/A,#N/A,FALSE,"판비";#N/A,#N/A,FALSE,"가격"}</definedName>
    <definedName name="대상전기" localSheetId="5" hidden="1">{#N/A,#N/A,FALSE,"품의서";#N/A,#N/A,FALSE,"전제";#N/A,#N/A,FALSE,"총손";#N/A,#N/A,FALSE,"손익";#N/A,#N/A,FALSE,"대당";#N/A,#N/A,FALSE,"가공비";#N/A,#N/A,FALSE,"재료비";#N/A,#N/A,FALSE,"판비";#N/A,#N/A,FALSE,"가격"}</definedName>
    <definedName name="대상전기" localSheetId="4" hidden="1">{#N/A,#N/A,FALSE,"품의서";#N/A,#N/A,FALSE,"전제";#N/A,#N/A,FALSE,"총손";#N/A,#N/A,FALSE,"손익";#N/A,#N/A,FALSE,"대당";#N/A,#N/A,FALSE,"가공비";#N/A,#N/A,FALSE,"재료비";#N/A,#N/A,FALSE,"판비";#N/A,#N/A,FALSE,"가격"}</definedName>
    <definedName name="대상전기" localSheetId="0" hidden="1">{#N/A,#N/A,FALSE,"품의서";#N/A,#N/A,FALSE,"전제";#N/A,#N/A,FALSE,"총손";#N/A,#N/A,FALSE,"손익";#N/A,#N/A,FALSE,"대당";#N/A,#N/A,FALSE,"가공비";#N/A,#N/A,FALSE,"재료비";#N/A,#N/A,FALSE,"판비";#N/A,#N/A,FALSE,"가격"}</definedName>
    <definedName name="대상전기" localSheetId="16" hidden="1">{#N/A,#N/A,FALSE,"품의서";#N/A,#N/A,FALSE,"전제";#N/A,#N/A,FALSE,"총손";#N/A,#N/A,FALSE,"손익";#N/A,#N/A,FALSE,"대당";#N/A,#N/A,FALSE,"가공비";#N/A,#N/A,FALSE,"재료비";#N/A,#N/A,FALSE,"판비";#N/A,#N/A,FALSE,"가격"}</definedName>
    <definedName name="대상전기" localSheetId="6" hidden="1">{#N/A,#N/A,FALSE,"품의서";#N/A,#N/A,FALSE,"전제";#N/A,#N/A,FALSE,"총손";#N/A,#N/A,FALSE,"손익";#N/A,#N/A,FALSE,"대당";#N/A,#N/A,FALSE,"가공비";#N/A,#N/A,FALSE,"재료비";#N/A,#N/A,FALSE,"판비";#N/A,#N/A,FALSE,"가격"}</definedName>
    <definedName name="대상전기" localSheetId="7" hidden="1">{#N/A,#N/A,FALSE,"품의서";#N/A,#N/A,FALSE,"전제";#N/A,#N/A,FALSE,"총손";#N/A,#N/A,FALSE,"손익";#N/A,#N/A,FALSE,"대당";#N/A,#N/A,FALSE,"가공비";#N/A,#N/A,FALSE,"재료비";#N/A,#N/A,FALSE,"판비";#N/A,#N/A,FALSE,"가격"}</definedName>
    <definedName name="대상전기" hidden="1">{#N/A,#N/A,FALSE,"품의서";#N/A,#N/A,FALSE,"전제";#N/A,#N/A,FALSE,"총손";#N/A,#N/A,FALSE,"손익";#N/A,#N/A,FALSE,"대당";#N/A,#N/A,FALSE,"가공비";#N/A,#N/A,FALSE,"재료비";#N/A,#N/A,FALSE,"판비";#N/A,#N/A,FALSE,"가격"}</definedName>
    <definedName name="대손상각회수실적" localSheetId="3">{0;0;0;0;1;#N/A;0;0;0.3;0.3;2;FALSE;FALSE;FALSE;FALSE;FALSE;#N/A;1;96;#N/A;#N/A;"";""}</definedName>
    <definedName name="대손상각회수실적" localSheetId="5">{0;0;0;0;1;#N/A;0;0;0.3;0.3;2;FALSE;FALSE;FALSE;FALSE;FALSE;#N/A;1;96;#N/A;#N/A;"";""}</definedName>
    <definedName name="대손상각회수실적" localSheetId="4">{0;0;0;0;1;#N/A;0;0;0.3;0.3;2;FALSE;FALSE;FALSE;FALSE;FALSE;#N/A;1;96;#N/A;#N/A;"";""}</definedName>
    <definedName name="대손상각회수실적" localSheetId="0">{0;0;0;0;1;#N/A;0;0;0.3;0.3;2;FALSE;FALSE;FALSE;FALSE;FALSE;#N/A;1;96;#N/A;#N/A;"";""}</definedName>
    <definedName name="대손상각회수실적" localSheetId="16">{0;0;0;0;1;#N/A;0;0;0.3;0.3;2;FALSE;FALSE;FALSE;FALSE;FALSE;#N/A;1;96;#N/A;#N/A;"";""}</definedName>
    <definedName name="대손상각회수실적" localSheetId="6">{0;0;0;0;1;#N/A;0;0;0.3;0.3;2;FALSE;FALSE;FALSE;FALSE;FALSE;#N/A;1;96;#N/A;#N/A;"";""}</definedName>
    <definedName name="대손상각회수실적" localSheetId="7">{0;0;0;0;1;#N/A;0;0;0.3;0.3;2;FALSE;FALSE;FALSE;FALSE;FALSE;#N/A;1;96;#N/A;#N/A;"";""}</definedName>
    <definedName name="대손상각회수실적">{0;0;0;0;1;#N/A;0;0;0.3;0.3;2;FALSE;FALSE;FALSE;FALSE;FALSE;#N/A;1;96;#N/A;#N/A;"";""}</definedName>
    <definedName name="대여금" localSheetId="3" hidden="1">{#N/A,#N/A,FALSE,"보험현황";#N/A,#N/A,FALSE,"보험현황"}</definedName>
    <definedName name="대여금" localSheetId="5" hidden="1">{#N/A,#N/A,FALSE,"보험현황";#N/A,#N/A,FALSE,"보험현황"}</definedName>
    <definedName name="대여금" localSheetId="4" hidden="1">{#N/A,#N/A,FALSE,"보험현황";#N/A,#N/A,FALSE,"보험현황"}</definedName>
    <definedName name="대여금" localSheetId="0" hidden="1">{#N/A,#N/A,FALSE,"보험현황";#N/A,#N/A,FALSE,"보험현황"}</definedName>
    <definedName name="대여금" localSheetId="16" hidden="1">{#N/A,#N/A,FALSE,"보험현황";#N/A,#N/A,FALSE,"보험현황"}</definedName>
    <definedName name="대여금" localSheetId="6" hidden="1">{#N/A,#N/A,FALSE,"보험현황";#N/A,#N/A,FALSE,"보험현황"}</definedName>
    <definedName name="대여금" localSheetId="7" hidden="1">{#N/A,#N/A,FALSE,"보험현황";#N/A,#N/A,FALSE,"보험현황"}</definedName>
    <definedName name="대여금" hidden="1">{#N/A,#N/A,FALSE,"보험현황";#N/A,#N/A,FALSE,"보험현황"}</definedName>
    <definedName name="대열기계" localSheetId="3">#REF!</definedName>
    <definedName name="대열기계" localSheetId="5">#REF!</definedName>
    <definedName name="대열기계" localSheetId="0">#REF!</definedName>
    <definedName name="대열기계" localSheetId="16">#REF!</definedName>
    <definedName name="대열기계" localSheetId="7">#REF!</definedName>
    <definedName name="대열기계">#REF!</definedName>
    <definedName name="대원" localSheetId="3" hidden="1">#REF!</definedName>
    <definedName name="대원" localSheetId="5" hidden="1">#REF!</definedName>
    <definedName name="대원" localSheetId="0" hidden="1">#REF!</definedName>
    <definedName name="대원" localSheetId="16" hidden="1">#REF!</definedName>
    <definedName name="대원" localSheetId="6" hidden="1">#REF!</definedName>
    <definedName name="대원" localSheetId="7" hidden="1">#REF!</definedName>
    <definedName name="대원" hidden="1">#REF!</definedName>
    <definedName name="대원3" localSheetId="3" hidden="1">#REF!</definedName>
    <definedName name="대원3" localSheetId="5" hidden="1">#REF!</definedName>
    <definedName name="대원3" localSheetId="0" hidden="1">#REF!</definedName>
    <definedName name="대원3" localSheetId="16" hidden="1">#REF!</definedName>
    <definedName name="대원3" localSheetId="6" hidden="1">#REF!</definedName>
    <definedName name="대원3" localSheetId="7" hidden="1">#REF!</definedName>
    <definedName name="대원3" hidden="1">#REF!</definedName>
    <definedName name="대원4" localSheetId="6" hidden="1">#REF!</definedName>
    <definedName name="대원4" localSheetId="7" hidden="1">#REF!</definedName>
    <definedName name="대원4" hidden="1">#REF!</definedName>
    <definedName name="대위변제청구일" localSheetId="4">#REF!</definedName>
    <definedName name="대위변제청구일" localSheetId="6">#REF!</definedName>
    <definedName name="대위변제청구일" localSheetId="7">#REF!</definedName>
    <definedName name="대위변제청구일">#REF!</definedName>
    <definedName name="대지감정가" localSheetId="6">#REF!</definedName>
    <definedName name="대지감정가" localSheetId="7">#REF!</definedName>
    <definedName name="대지감정가">#REF!</definedName>
    <definedName name="대지권비율" localSheetId="6">#REF!</definedName>
    <definedName name="대지권비율" localSheetId="7">#REF!</definedName>
    <definedName name="대지권비율">#REF!</definedName>
    <definedName name="대지면적" localSheetId="6">#REF!</definedName>
    <definedName name="대지면적" localSheetId="7">#REF!</definedName>
    <definedName name="대지면적">#REF!</definedName>
    <definedName name="대차대조표" localSheetId="3" hidden="1">{#N/A,#N/A,FALSE,"보험현황";#N/A,#N/A,FALSE,"보험현황"}</definedName>
    <definedName name="대차대조표" localSheetId="5">#REF!</definedName>
    <definedName name="대차대조표" localSheetId="4" hidden="1">{#N/A,#N/A,FALSE,"보험현황";#N/A,#N/A,FALSE,"보험현황"}</definedName>
    <definedName name="대차대조표" localSheetId="0">#REF!</definedName>
    <definedName name="대차대조표" localSheetId="16" hidden="1">{#N/A,#N/A,FALSE,"보험현황";#N/A,#N/A,FALSE,"보험현황"}</definedName>
    <definedName name="대차대조표" localSheetId="6" hidden="1">{#N/A,#N/A,FALSE,"보험현황";#N/A,#N/A,FALSE,"보험현황"}</definedName>
    <definedName name="대차대조표" localSheetId="7" hidden="1">{#N/A,#N/A,FALSE,"보험현황";#N/A,#N/A,FALSE,"보험현황"}</definedName>
    <definedName name="대차대조표" hidden="1">{#N/A,#N/A,FALSE,"보험현황";#N/A,#N/A,FALSE,"보험현황"}</definedName>
    <definedName name="대차대조표_최종" localSheetId="3" hidden="1">{#N/A,#N/A,FALSE,"보험현황";#N/A,#N/A,FALSE,"보험현황"}</definedName>
    <definedName name="대차대조표_최종" localSheetId="5" hidden="1">{#N/A,#N/A,FALSE,"보험현황";#N/A,#N/A,FALSE,"보험현황"}</definedName>
    <definedName name="대차대조표_최종" localSheetId="4" hidden="1">{#N/A,#N/A,FALSE,"보험현황";#N/A,#N/A,FALSE,"보험현황"}</definedName>
    <definedName name="대차대조표_최종" localSheetId="0" hidden="1">{#N/A,#N/A,FALSE,"보험현황";#N/A,#N/A,FALSE,"보험현황"}</definedName>
    <definedName name="대차대조표_최종" localSheetId="16" hidden="1">{#N/A,#N/A,FALSE,"보험현황";#N/A,#N/A,FALSE,"보험현황"}</definedName>
    <definedName name="대차대조표_최종" localSheetId="6" hidden="1">{#N/A,#N/A,FALSE,"보험현황";#N/A,#N/A,FALSE,"보험현황"}</definedName>
    <definedName name="대차대조표_최종" localSheetId="7" hidden="1">{#N/A,#N/A,FALSE,"보험현황";#N/A,#N/A,FALSE,"보험현황"}</definedName>
    <definedName name="대차대조표_최종" hidden="1">{#N/A,#N/A,FALSE,"보험현황";#N/A,#N/A,FALSE,"보험현황"}</definedName>
    <definedName name="대출" localSheetId="3">#REF!</definedName>
    <definedName name="대출" localSheetId="5">#REF!</definedName>
    <definedName name="대출" localSheetId="0">#REF!</definedName>
    <definedName name="대출" localSheetId="16">#REF!</definedName>
    <definedName name="대출" localSheetId="7">#REF!</definedName>
    <definedName name="대출">#REF!</definedName>
    <definedName name="대출잔액" localSheetId="3">#REF!</definedName>
    <definedName name="대출잔액" localSheetId="5">#REF!</definedName>
    <definedName name="대출잔액" localSheetId="4">#REF!</definedName>
    <definedName name="대출잔액" localSheetId="0">#REF!</definedName>
    <definedName name="대출잔액" localSheetId="16">#REF!</definedName>
    <definedName name="대출잔액" localSheetId="6">#REF!</definedName>
    <definedName name="대출잔액" localSheetId="7">#REF!</definedName>
    <definedName name="대출잔액">#REF!</definedName>
    <definedName name="도급" localSheetId="3">#REF!</definedName>
    <definedName name="도급" localSheetId="5">#REF!</definedName>
    <definedName name="도급" localSheetId="0">#REF!</definedName>
    <definedName name="도급" localSheetId="16">#REF!</definedName>
    <definedName name="도급" localSheetId="6">#REF!</definedName>
    <definedName name="도급" localSheetId="7">#REF!</definedName>
    <definedName name="도급">#REF!</definedName>
    <definedName name="도장" localSheetId="8" hidden="1">{#N/A,#N/A,TRUE,"Y생산";#N/A,#N/A,TRUE,"Y판매";#N/A,#N/A,TRUE,"Y총물량";#N/A,#N/A,TRUE,"Y능력";#N/A,#N/A,TRUE,"YKD"}</definedName>
    <definedName name="도장" localSheetId="10" hidden="1">{#N/A,#N/A,TRUE,"Y생산";#N/A,#N/A,TRUE,"Y판매";#N/A,#N/A,TRUE,"Y총물량";#N/A,#N/A,TRUE,"Y능력";#N/A,#N/A,TRUE,"YKD"}</definedName>
    <definedName name="도장" localSheetId="11" hidden="1">{#N/A,#N/A,TRUE,"Y생산";#N/A,#N/A,TRUE,"Y판매";#N/A,#N/A,TRUE,"Y총물량";#N/A,#N/A,TRUE,"Y능력";#N/A,#N/A,TRUE,"YKD"}</definedName>
    <definedName name="도장" localSheetId="3" hidden="1">{#N/A,#N/A,TRUE,"Y생산";#N/A,#N/A,TRUE,"Y판매";#N/A,#N/A,TRUE,"Y총물량";#N/A,#N/A,TRUE,"Y능력";#N/A,#N/A,TRUE,"YKD"}</definedName>
    <definedName name="도장" localSheetId="5" hidden="1">{#N/A,#N/A,TRUE,"Y생산";#N/A,#N/A,TRUE,"Y판매";#N/A,#N/A,TRUE,"Y총물량";#N/A,#N/A,TRUE,"Y능력";#N/A,#N/A,TRUE,"YKD"}</definedName>
    <definedName name="도장" localSheetId="4" hidden="1">{#N/A,#N/A,TRUE,"Y생산";#N/A,#N/A,TRUE,"Y판매";#N/A,#N/A,TRUE,"Y총물량";#N/A,#N/A,TRUE,"Y능력";#N/A,#N/A,TRUE,"YKD"}</definedName>
    <definedName name="도장" localSheetId="0" hidden="1">{#N/A,#N/A,TRUE,"Y생산";#N/A,#N/A,TRUE,"Y판매";#N/A,#N/A,TRUE,"Y총물량";#N/A,#N/A,TRUE,"Y능력";#N/A,#N/A,TRUE,"YKD"}</definedName>
    <definedName name="도장" localSheetId="16" hidden="1">{#N/A,#N/A,TRUE,"Y생산";#N/A,#N/A,TRUE,"Y판매";#N/A,#N/A,TRUE,"Y총물량";#N/A,#N/A,TRUE,"Y능력";#N/A,#N/A,TRUE,"YKD"}</definedName>
    <definedName name="도장" localSheetId="6" hidden="1">{#N/A,#N/A,TRUE,"Y생산";#N/A,#N/A,TRUE,"Y판매";#N/A,#N/A,TRUE,"Y총물량";#N/A,#N/A,TRUE,"Y능력";#N/A,#N/A,TRUE,"YKD"}</definedName>
    <definedName name="도장" localSheetId="7" hidden="1">{#N/A,#N/A,TRUE,"Y생산";#N/A,#N/A,TRUE,"Y판매";#N/A,#N/A,TRUE,"Y총물량";#N/A,#N/A,TRUE,"Y능력";#N/A,#N/A,TRUE,"YKD"}</definedName>
    <definedName name="도장" hidden="1">{#N/A,#N/A,TRUE,"Y생산";#N/A,#N/A,TRUE,"Y판매";#N/A,#N/A,TRUE,"Y총물량";#N/A,#N/A,TRUE,"Y능력";#N/A,#N/A,TRUE,"YKD"}</definedName>
    <definedName name="독일" localSheetId="8" hidden="1">{#N/A,#N/A,TRUE,"Y생산";#N/A,#N/A,TRUE,"Y판매";#N/A,#N/A,TRUE,"Y총물량";#N/A,#N/A,TRUE,"Y능력";#N/A,#N/A,TRUE,"YKD"}</definedName>
    <definedName name="독일" localSheetId="10" hidden="1">{#N/A,#N/A,TRUE,"Y생산";#N/A,#N/A,TRUE,"Y판매";#N/A,#N/A,TRUE,"Y총물량";#N/A,#N/A,TRUE,"Y능력";#N/A,#N/A,TRUE,"YKD"}</definedName>
    <definedName name="독일" localSheetId="11" hidden="1">{#N/A,#N/A,TRUE,"Y생산";#N/A,#N/A,TRUE,"Y판매";#N/A,#N/A,TRUE,"Y총물량";#N/A,#N/A,TRUE,"Y능력";#N/A,#N/A,TRUE,"YKD"}</definedName>
    <definedName name="독일" localSheetId="3" hidden="1">{#N/A,#N/A,TRUE,"Y생산";#N/A,#N/A,TRUE,"Y판매";#N/A,#N/A,TRUE,"Y총물량";#N/A,#N/A,TRUE,"Y능력";#N/A,#N/A,TRUE,"YKD"}</definedName>
    <definedName name="독일" localSheetId="5" hidden="1">{#N/A,#N/A,TRUE,"Y생산";#N/A,#N/A,TRUE,"Y판매";#N/A,#N/A,TRUE,"Y총물량";#N/A,#N/A,TRUE,"Y능력";#N/A,#N/A,TRUE,"YKD"}</definedName>
    <definedName name="독일" localSheetId="4" hidden="1">{#N/A,#N/A,TRUE,"Y생산";#N/A,#N/A,TRUE,"Y판매";#N/A,#N/A,TRUE,"Y총물량";#N/A,#N/A,TRUE,"Y능력";#N/A,#N/A,TRUE,"YKD"}</definedName>
    <definedName name="독일" localSheetId="0" hidden="1">{#N/A,#N/A,TRUE,"Y생산";#N/A,#N/A,TRUE,"Y판매";#N/A,#N/A,TRUE,"Y총물량";#N/A,#N/A,TRUE,"Y능력";#N/A,#N/A,TRUE,"YKD"}</definedName>
    <definedName name="독일" localSheetId="16" hidden="1">{#N/A,#N/A,TRUE,"Y생산";#N/A,#N/A,TRUE,"Y판매";#N/A,#N/A,TRUE,"Y총물량";#N/A,#N/A,TRUE,"Y능력";#N/A,#N/A,TRUE,"YKD"}</definedName>
    <definedName name="독일" localSheetId="6" hidden="1">{#N/A,#N/A,TRUE,"Y생산";#N/A,#N/A,TRUE,"Y판매";#N/A,#N/A,TRUE,"Y총물량";#N/A,#N/A,TRUE,"Y능력";#N/A,#N/A,TRUE,"YKD"}</definedName>
    <definedName name="독일" localSheetId="7" hidden="1">{#N/A,#N/A,TRUE,"Y생산";#N/A,#N/A,TRUE,"Y판매";#N/A,#N/A,TRUE,"Y총물량";#N/A,#N/A,TRUE,"Y능력";#N/A,#N/A,TRUE,"YKD"}</definedName>
    <definedName name="독일" hidden="1">{#N/A,#N/A,TRUE,"Y생산";#N/A,#N/A,TRUE,"Y판매";#N/A,#N/A,TRUE,"Y총물량";#N/A,#N/A,TRUE,"Y능력";#N/A,#N/A,TRUE,"YKD"}</definedName>
    <definedName name="동.호수배치도" hidden="1">{#N/A,#N/A,TRUE,"사업자등록증 (2)"}</definedName>
    <definedName name="동서별2" localSheetId="3">#REF!</definedName>
    <definedName name="동서별2" localSheetId="5">#REF!</definedName>
    <definedName name="동서별2" localSheetId="0">#REF!</definedName>
    <definedName name="동서별2" localSheetId="16">#REF!</definedName>
    <definedName name="동서별2" localSheetId="7">#REF!</definedName>
    <definedName name="동서별2">#REF!</definedName>
    <definedName name="동시녹음비" localSheetId="3">#REF!</definedName>
    <definedName name="동시녹음비" localSheetId="16">#REF!</definedName>
    <definedName name="동시녹음비" localSheetId="6">#REF!</definedName>
    <definedName name="동시녹음비">#REF!</definedName>
    <definedName name="듈오ㅠ처ㅠㅂ쳐ㅓㅠㅂ" hidden="1">{#N/A,#N/A,TRUE,"사업개요";#N/A,#N/A,TRUE,"위치도";#N/A,#N/A,TRUE,"상권분석";#N/A,#N/A,TRUE,"상권분석-1";#N/A,#N/A,TRUE,"주변현황";#N/A,#N/A,TRUE,"주변현황-1";#N/A,#N/A,TRUE,"시장성향";#N/A,#N/A,TRUE,"적정분양가제안 ";#N/A,#N/A,TRUE,"적정분양가제안(1)";#N/A,#N/A,TRUE,"적정분양가제안(2)";#N/A,#N/A,TRUE,"사업추진방향";#N/A,#N/A,TRUE,"실적";#N/A,#N/A,TRUE,"실적-1";#N/A,#N/A,TRUE,"실적-2";#N/A,#N/A,TRUE,"조직도";#N/A,#N/A,TRUE,"등기부등본";#N/A,#N/A,TRUE,"사업자등록증"}</definedName>
    <definedName name="등기부등록번호" localSheetId="3">#REF!</definedName>
    <definedName name="등기부등록번호" localSheetId="5">#REF!</definedName>
    <definedName name="등기부등록번호" localSheetId="0">#REF!</definedName>
    <definedName name="등기부등록번호" localSheetId="16">#REF!</definedName>
    <definedName name="등기부등록번호" localSheetId="6">#REF!</definedName>
    <definedName name="등기부등록번호" localSheetId="7">#REF!</definedName>
    <definedName name="등기부등록번호">#REF!</definedName>
    <definedName name="등록세" localSheetId="0">#REF!</definedName>
    <definedName name="등록세" localSheetId="6">#REF!</definedName>
    <definedName name="등록세" localSheetId="7">#REF!</definedName>
    <definedName name="등록세">#REF!</definedName>
    <definedName name="등록세율" localSheetId="6">#REF!</definedName>
    <definedName name="등록세율" localSheetId="7">#REF!</definedName>
    <definedName name="등록세율">#REF!</definedName>
    <definedName name="디젤1" localSheetId="8" hidden="1">{#N/A,#N/A,FALSE,"단축1";#N/A,#N/A,FALSE,"단축2";#N/A,#N/A,FALSE,"단축3";#N/A,#N/A,FALSE,"장축";#N/A,#N/A,FALSE,"4WD"}</definedName>
    <definedName name="디젤1" localSheetId="10" hidden="1">{#N/A,#N/A,FALSE,"단축1";#N/A,#N/A,FALSE,"단축2";#N/A,#N/A,FALSE,"단축3";#N/A,#N/A,FALSE,"장축";#N/A,#N/A,FALSE,"4WD"}</definedName>
    <definedName name="디젤1" localSheetId="11" hidden="1">{#N/A,#N/A,FALSE,"단축1";#N/A,#N/A,FALSE,"단축2";#N/A,#N/A,FALSE,"단축3";#N/A,#N/A,FALSE,"장축";#N/A,#N/A,FALSE,"4WD"}</definedName>
    <definedName name="디젤1" localSheetId="3" hidden="1">{#N/A,#N/A,FALSE,"단축1";#N/A,#N/A,FALSE,"단축2";#N/A,#N/A,FALSE,"단축3";#N/A,#N/A,FALSE,"장축";#N/A,#N/A,FALSE,"4WD"}</definedName>
    <definedName name="디젤1" localSheetId="5" hidden="1">{#N/A,#N/A,FALSE,"단축1";#N/A,#N/A,FALSE,"단축2";#N/A,#N/A,FALSE,"단축3";#N/A,#N/A,FALSE,"장축";#N/A,#N/A,FALSE,"4WD"}</definedName>
    <definedName name="디젤1" localSheetId="4" hidden="1">{#N/A,#N/A,FALSE,"단축1";#N/A,#N/A,FALSE,"단축2";#N/A,#N/A,FALSE,"단축3";#N/A,#N/A,FALSE,"장축";#N/A,#N/A,FALSE,"4WD"}</definedName>
    <definedName name="디젤1" localSheetId="0" hidden="1">{#N/A,#N/A,FALSE,"단축1";#N/A,#N/A,FALSE,"단축2";#N/A,#N/A,FALSE,"단축3";#N/A,#N/A,FALSE,"장축";#N/A,#N/A,FALSE,"4WD"}</definedName>
    <definedName name="디젤1" localSheetId="16" hidden="1">{#N/A,#N/A,FALSE,"단축1";#N/A,#N/A,FALSE,"단축2";#N/A,#N/A,FALSE,"단축3";#N/A,#N/A,FALSE,"장축";#N/A,#N/A,FALSE,"4WD"}</definedName>
    <definedName name="디젤1" localSheetId="6" hidden="1">{#N/A,#N/A,FALSE,"단축1";#N/A,#N/A,FALSE,"단축2";#N/A,#N/A,FALSE,"단축3";#N/A,#N/A,FALSE,"장축";#N/A,#N/A,FALSE,"4WD"}</definedName>
    <definedName name="디젤1" localSheetId="7" hidden="1">{#N/A,#N/A,FALSE,"단축1";#N/A,#N/A,FALSE,"단축2";#N/A,#N/A,FALSE,"단축3";#N/A,#N/A,FALSE,"장축";#N/A,#N/A,FALSE,"4WD"}</definedName>
    <definedName name="디젤1" hidden="1">{#N/A,#N/A,FALSE,"단축1";#N/A,#N/A,FALSE,"단축2";#N/A,#N/A,FALSE,"단축3";#N/A,#N/A,FALSE,"장축";#N/A,#N/A,FALSE,"4WD"}</definedName>
    <definedName name="디ㅣ낭" localSheetId="8" hidden="1">{#N/A,#N/A,TRUE,"Y생산";#N/A,#N/A,TRUE,"Y판매";#N/A,#N/A,TRUE,"Y총물량";#N/A,#N/A,TRUE,"Y능력";#N/A,#N/A,TRUE,"YKD"}</definedName>
    <definedName name="디ㅣ낭" localSheetId="10" hidden="1">{#N/A,#N/A,TRUE,"Y생산";#N/A,#N/A,TRUE,"Y판매";#N/A,#N/A,TRUE,"Y총물량";#N/A,#N/A,TRUE,"Y능력";#N/A,#N/A,TRUE,"YKD"}</definedName>
    <definedName name="디ㅣ낭" localSheetId="11" hidden="1">{#N/A,#N/A,TRUE,"Y생산";#N/A,#N/A,TRUE,"Y판매";#N/A,#N/A,TRUE,"Y총물량";#N/A,#N/A,TRUE,"Y능력";#N/A,#N/A,TRUE,"YKD"}</definedName>
    <definedName name="디ㅣ낭" localSheetId="3" hidden="1">{#N/A,#N/A,TRUE,"Y생산";#N/A,#N/A,TRUE,"Y판매";#N/A,#N/A,TRUE,"Y총물량";#N/A,#N/A,TRUE,"Y능력";#N/A,#N/A,TRUE,"YKD"}</definedName>
    <definedName name="디ㅣ낭" localSheetId="5" hidden="1">{#N/A,#N/A,TRUE,"Y생산";#N/A,#N/A,TRUE,"Y판매";#N/A,#N/A,TRUE,"Y총물량";#N/A,#N/A,TRUE,"Y능력";#N/A,#N/A,TRUE,"YKD"}</definedName>
    <definedName name="디ㅣ낭" localSheetId="4" hidden="1">{#N/A,#N/A,TRUE,"Y생산";#N/A,#N/A,TRUE,"Y판매";#N/A,#N/A,TRUE,"Y총물량";#N/A,#N/A,TRUE,"Y능력";#N/A,#N/A,TRUE,"YKD"}</definedName>
    <definedName name="디ㅣ낭" localSheetId="0" hidden="1">{#N/A,#N/A,TRUE,"Y생산";#N/A,#N/A,TRUE,"Y판매";#N/A,#N/A,TRUE,"Y총물량";#N/A,#N/A,TRUE,"Y능력";#N/A,#N/A,TRUE,"YKD"}</definedName>
    <definedName name="디ㅣ낭" localSheetId="16" hidden="1">{#N/A,#N/A,TRUE,"Y생산";#N/A,#N/A,TRUE,"Y판매";#N/A,#N/A,TRUE,"Y총물량";#N/A,#N/A,TRUE,"Y능력";#N/A,#N/A,TRUE,"YKD"}</definedName>
    <definedName name="디ㅣ낭" localSheetId="6" hidden="1">{#N/A,#N/A,TRUE,"Y생산";#N/A,#N/A,TRUE,"Y판매";#N/A,#N/A,TRUE,"Y총물량";#N/A,#N/A,TRUE,"Y능력";#N/A,#N/A,TRUE,"YKD"}</definedName>
    <definedName name="디ㅣ낭" localSheetId="7" hidden="1">{#N/A,#N/A,TRUE,"Y생산";#N/A,#N/A,TRUE,"Y판매";#N/A,#N/A,TRUE,"Y총물량";#N/A,#N/A,TRUE,"Y능력";#N/A,#N/A,TRUE,"YKD"}</definedName>
    <definedName name="디ㅣ낭" hidden="1">{#N/A,#N/A,TRUE,"Y생산";#N/A,#N/A,TRUE,"Y판매";#N/A,#N/A,TRUE,"Y총물량";#N/A,#N/A,TRUE,"Y능력";#N/A,#N/A,TRUE,"YKD"}</definedName>
    <definedName name="ㄹ" localSheetId="3">#REF!</definedName>
    <definedName name="ㄹ" localSheetId="0">#REF!</definedName>
    <definedName name="ㄹ" localSheetId="16">#REF!</definedName>
    <definedName name="ㄹ">#REF!</definedName>
    <definedName name="ㄹㄴㅇㅁㅇㄴ" localSheetId="8" hidden="1">{#N/A,#N/A,FALSE,"UNIT";#N/A,#N/A,FALSE,"UNIT";#N/A,#N/A,FALSE,"계정"}</definedName>
    <definedName name="ㄹㄴㅇㅁㅇㄴ" localSheetId="10" hidden="1">{#N/A,#N/A,FALSE,"UNIT";#N/A,#N/A,FALSE,"UNIT";#N/A,#N/A,FALSE,"계정"}</definedName>
    <definedName name="ㄹㄴㅇㅁㅇㄴ" localSheetId="11" hidden="1">{#N/A,#N/A,FALSE,"UNIT";#N/A,#N/A,FALSE,"UNIT";#N/A,#N/A,FALSE,"계정"}</definedName>
    <definedName name="ㄹㄴㅇㅁㅇㄴ" localSheetId="3" hidden="1">{#N/A,#N/A,FALSE,"UNIT";#N/A,#N/A,FALSE,"UNIT";#N/A,#N/A,FALSE,"계정"}</definedName>
    <definedName name="ㄹㄴㅇㅁㅇㄴ" localSheetId="5" hidden="1">{#N/A,#N/A,FALSE,"UNIT";#N/A,#N/A,FALSE,"UNIT";#N/A,#N/A,FALSE,"계정"}</definedName>
    <definedName name="ㄹㄴㅇㅁㅇㄴ" localSheetId="4" hidden="1">{#N/A,#N/A,FALSE,"UNIT";#N/A,#N/A,FALSE,"UNIT";#N/A,#N/A,FALSE,"계정"}</definedName>
    <definedName name="ㄹㄴㅇㅁㅇㄴ" localSheetId="0" hidden="1">{#N/A,#N/A,FALSE,"UNIT";#N/A,#N/A,FALSE,"UNIT";#N/A,#N/A,FALSE,"계정"}</definedName>
    <definedName name="ㄹㄴㅇㅁㅇㄴ" localSheetId="16" hidden="1">{#N/A,#N/A,FALSE,"UNIT";#N/A,#N/A,FALSE,"UNIT";#N/A,#N/A,FALSE,"계정"}</definedName>
    <definedName name="ㄹㄴㅇㅁㅇㄴ" localSheetId="6" hidden="1">{#N/A,#N/A,FALSE,"UNIT";#N/A,#N/A,FALSE,"UNIT";#N/A,#N/A,FALSE,"계정"}</definedName>
    <definedName name="ㄹㄴㅇㅁㅇㄴ" localSheetId="7" hidden="1">{#N/A,#N/A,FALSE,"UNIT";#N/A,#N/A,FALSE,"UNIT";#N/A,#N/A,FALSE,"계정"}</definedName>
    <definedName name="ㄹㄴㅇㅁㅇㄴ" hidden="1">{#N/A,#N/A,FALSE,"UNIT";#N/A,#N/A,FALSE,"UNIT";#N/A,#N/A,FALSE,"계정"}</definedName>
    <definedName name="ㄹㄴㅇㅁㅇㄹ" localSheetId="8" hidden="1">{#N/A,#N/A,FALSE,"UNIT";#N/A,#N/A,FALSE,"UNIT";#N/A,#N/A,FALSE,"계정"}</definedName>
    <definedName name="ㄹㄴㅇㅁㅇㄹ" localSheetId="10" hidden="1">{#N/A,#N/A,FALSE,"UNIT";#N/A,#N/A,FALSE,"UNIT";#N/A,#N/A,FALSE,"계정"}</definedName>
    <definedName name="ㄹㄴㅇㅁㅇㄹ" localSheetId="11" hidden="1">{#N/A,#N/A,FALSE,"UNIT";#N/A,#N/A,FALSE,"UNIT";#N/A,#N/A,FALSE,"계정"}</definedName>
    <definedName name="ㄹㄴㅇㅁㅇㄹ" localSheetId="3" hidden="1">{#N/A,#N/A,FALSE,"UNIT";#N/A,#N/A,FALSE,"UNIT";#N/A,#N/A,FALSE,"계정"}</definedName>
    <definedName name="ㄹㄴㅇㅁㅇㄹ" localSheetId="5" hidden="1">{#N/A,#N/A,FALSE,"UNIT";#N/A,#N/A,FALSE,"UNIT";#N/A,#N/A,FALSE,"계정"}</definedName>
    <definedName name="ㄹㄴㅇㅁㅇㄹ" localSheetId="4" hidden="1">{#N/A,#N/A,FALSE,"UNIT";#N/A,#N/A,FALSE,"UNIT";#N/A,#N/A,FALSE,"계정"}</definedName>
    <definedName name="ㄹㄴㅇㅁㅇㄹ" localSheetId="0" hidden="1">{#N/A,#N/A,FALSE,"UNIT";#N/A,#N/A,FALSE,"UNIT";#N/A,#N/A,FALSE,"계정"}</definedName>
    <definedName name="ㄹㄴㅇㅁㅇㄹ" localSheetId="16" hidden="1">{#N/A,#N/A,FALSE,"UNIT";#N/A,#N/A,FALSE,"UNIT";#N/A,#N/A,FALSE,"계정"}</definedName>
    <definedName name="ㄹㄴㅇㅁㅇㄹ" localSheetId="6" hidden="1">{#N/A,#N/A,FALSE,"UNIT";#N/A,#N/A,FALSE,"UNIT";#N/A,#N/A,FALSE,"계정"}</definedName>
    <definedName name="ㄹㄴㅇㅁㅇㄹ" localSheetId="7" hidden="1">{#N/A,#N/A,FALSE,"UNIT";#N/A,#N/A,FALSE,"UNIT";#N/A,#N/A,FALSE,"계정"}</definedName>
    <definedName name="ㄹㄴㅇㅁㅇㄹ" hidden="1">{#N/A,#N/A,FALSE,"UNIT";#N/A,#N/A,FALSE,"UNIT";#N/A,#N/A,FALSE,"계정"}</definedName>
    <definedName name="ㄹㄷㄹㅈㄷㄹ" hidden="1">#REF!</definedName>
    <definedName name="ㄹ덪루" hidden="1">{#N/A,#N/A,TRUE,"사업개요";#N/A,#N/A,TRUE,"위치도";#N/A,#N/A,TRUE,"상권분석";#N/A,#N/A,TRUE,"상권분석-1";#N/A,#N/A,TRUE,"현장사진";#N/A,#N/A,TRUE,"현장사진-1";#N/A,#N/A,TRUE,"현장사진-2";#N/A,#N/A,TRUE,"시장성향및방향"}</definedName>
    <definedName name="ㄹㄹㄹ" localSheetId="8" hidden="1">#REF!</definedName>
    <definedName name="ㄹㄹㄹ" localSheetId="9" hidden="1">#REF!</definedName>
    <definedName name="ㄹㄹㄹ" localSheetId="11" hidden="1">#REF!</definedName>
    <definedName name="ㄹㄹㄹ" localSheetId="3" hidden="1">#REF!</definedName>
    <definedName name="ㄹㄹㄹ" localSheetId="5" hidden="1">#REF!</definedName>
    <definedName name="ㄹㄹㄹ" localSheetId="0" hidden="1">#REF!</definedName>
    <definedName name="ㄹㄹㄹ" localSheetId="16" hidden="1">#REF!</definedName>
    <definedName name="ㄹㄹㄹ" localSheetId="7" hidden="1">#REF!</definedName>
    <definedName name="ㄹㄹㄹ" hidden="1">#REF!</definedName>
    <definedName name="ㄹㄹㄹㄹㄹㄹㄹ" localSheetId="3" hidden="1">#REF!</definedName>
    <definedName name="ㄹㄹㄹㄹㄹㄹㄹ" localSheetId="5" hidden="1">#REF!</definedName>
    <definedName name="ㄹㄹㄹㄹㄹㄹㄹ" localSheetId="0" hidden="1">#REF!</definedName>
    <definedName name="ㄹㄹㄹㄹㄹㄹㄹ" localSheetId="16" hidden="1">#REF!</definedName>
    <definedName name="ㄹㄹㄹㄹㄹㄹㄹ" localSheetId="6" hidden="1">#REF!</definedName>
    <definedName name="ㄹㄹㄹㄹㄹㄹㄹ" localSheetId="7" hidden="1">#REF!</definedName>
    <definedName name="ㄹㄹㄹㄹㄹㄹㄹ" hidden="1">#REF!</definedName>
    <definedName name="ㄹㅇ" localSheetId="8" hidden="1">{#N/A,#N/A,TRUE,"Y생산";#N/A,#N/A,TRUE,"Y판매";#N/A,#N/A,TRUE,"Y총물량";#N/A,#N/A,TRUE,"Y능력";#N/A,#N/A,TRUE,"YKD"}</definedName>
    <definedName name="ㄹㅇ" localSheetId="10" hidden="1">{#N/A,#N/A,TRUE,"Y생산";#N/A,#N/A,TRUE,"Y판매";#N/A,#N/A,TRUE,"Y총물량";#N/A,#N/A,TRUE,"Y능력";#N/A,#N/A,TRUE,"YKD"}</definedName>
    <definedName name="ㄹㅇ" localSheetId="11" hidden="1">{#N/A,#N/A,TRUE,"Y생산";#N/A,#N/A,TRUE,"Y판매";#N/A,#N/A,TRUE,"Y총물량";#N/A,#N/A,TRUE,"Y능력";#N/A,#N/A,TRUE,"YKD"}</definedName>
    <definedName name="ㄹㅇ" localSheetId="3" hidden="1">{#N/A,#N/A,TRUE,"Y생산";#N/A,#N/A,TRUE,"Y판매";#N/A,#N/A,TRUE,"Y총물량";#N/A,#N/A,TRUE,"Y능력";#N/A,#N/A,TRUE,"YKD"}</definedName>
    <definedName name="ㄹㅇ" localSheetId="5" hidden="1">{#N/A,#N/A,TRUE,"Y생산";#N/A,#N/A,TRUE,"Y판매";#N/A,#N/A,TRUE,"Y총물량";#N/A,#N/A,TRUE,"Y능력";#N/A,#N/A,TRUE,"YKD"}</definedName>
    <definedName name="ㄹㅇ" localSheetId="4" hidden="1">{#N/A,#N/A,TRUE,"Y생산";#N/A,#N/A,TRUE,"Y판매";#N/A,#N/A,TRUE,"Y총물량";#N/A,#N/A,TRUE,"Y능력";#N/A,#N/A,TRUE,"YKD"}</definedName>
    <definedName name="ㄹㅇ" localSheetId="0" hidden="1">{#N/A,#N/A,TRUE,"Y생산";#N/A,#N/A,TRUE,"Y판매";#N/A,#N/A,TRUE,"Y총물량";#N/A,#N/A,TRUE,"Y능력";#N/A,#N/A,TRUE,"YKD"}</definedName>
    <definedName name="ㄹㅇ" localSheetId="16" hidden="1">{#N/A,#N/A,TRUE,"Y생산";#N/A,#N/A,TRUE,"Y판매";#N/A,#N/A,TRUE,"Y총물량";#N/A,#N/A,TRUE,"Y능력";#N/A,#N/A,TRUE,"YKD"}</definedName>
    <definedName name="ㄹㅇ" localSheetId="6" hidden="1">{#N/A,#N/A,TRUE,"Y생산";#N/A,#N/A,TRUE,"Y판매";#N/A,#N/A,TRUE,"Y총물량";#N/A,#N/A,TRUE,"Y능력";#N/A,#N/A,TRUE,"YKD"}</definedName>
    <definedName name="ㄹㅇ" localSheetId="7" hidden="1">{#N/A,#N/A,TRUE,"Y생산";#N/A,#N/A,TRUE,"Y판매";#N/A,#N/A,TRUE,"Y총물량";#N/A,#N/A,TRUE,"Y능력";#N/A,#N/A,TRUE,"YKD"}</definedName>
    <definedName name="ㄹㅇ" hidden="1">{#N/A,#N/A,TRUE,"Y생산";#N/A,#N/A,TRUE,"Y판매";#N/A,#N/A,TRUE,"Y총물량";#N/A,#N/A,TRUE,"Y능력";#N/A,#N/A,TRUE,"YKD"}</definedName>
    <definedName name="ㄹ어ㅓ럴" localSheetId="8" hidden="1">{#N/A,#N/A,FALSE,"단축1";#N/A,#N/A,FALSE,"단축2";#N/A,#N/A,FALSE,"단축3";#N/A,#N/A,FALSE,"장축";#N/A,#N/A,FALSE,"4WD"}</definedName>
    <definedName name="ㄹ어ㅓ럴" localSheetId="10" hidden="1">{#N/A,#N/A,FALSE,"단축1";#N/A,#N/A,FALSE,"단축2";#N/A,#N/A,FALSE,"단축3";#N/A,#N/A,FALSE,"장축";#N/A,#N/A,FALSE,"4WD"}</definedName>
    <definedName name="ㄹ어ㅓ럴" localSheetId="11" hidden="1">{#N/A,#N/A,FALSE,"단축1";#N/A,#N/A,FALSE,"단축2";#N/A,#N/A,FALSE,"단축3";#N/A,#N/A,FALSE,"장축";#N/A,#N/A,FALSE,"4WD"}</definedName>
    <definedName name="ㄹ어ㅓ럴" localSheetId="3" hidden="1">{#N/A,#N/A,FALSE,"단축1";#N/A,#N/A,FALSE,"단축2";#N/A,#N/A,FALSE,"단축3";#N/A,#N/A,FALSE,"장축";#N/A,#N/A,FALSE,"4WD"}</definedName>
    <definedName name="ㄹ어ㅓ럴" localSheetId="5" hidden="1">{#N/A,#N/A,FALSE,"단축1";#N/A,#N/A,FALSE,"단축2";#N/A,#N/A,FALSE,"단축3";#N/A,#N/A,FALSE,"장축";#N/A,#N/A,FALSE,"4WD"}</definedName>
    <definedName name="ㄹ어ㅓ럴" localSheetId="4" hidden="1">{#N/A,#N/A,FALSE,"단축1";#N/A,#N/A,FALSE,"단축2";#N/A,#N/A,FALSE,"단축3";#N/A,#N/A,FALSE,"장축";#N/A,#N/A,FALSE,"4WD"}</definedName>
    <definedName name="ㄹ어ㅓ럴" localSheetId="0" hidden="1">{#N/A,#N/A,FALSE,"단축1";#N/A,#N/A,FALSE,"단축2";#N/A,#N/A,FALSE,"단축3";#N/A,#N/A,FALSE,"장축";#N/A,#N/A,FALSE,"4WD"}</definedName>
    <definedName name="ㄹ어ㅓ럴" localSheetId="16" hidden="1">{#N/A,#N/A,FALSE,"단축1";#N/A,#N/A,FALSE,"단축2";#N/A,#N/A,FALSE,"단축3";#N/A,#N/A,FALSE,"장축";#N/A,#N/A,FALSE,"4WD"}</definedName>
    <definedName name="ㄹ어ㅓ럴" localSheetId="6" hidden="1">{#N/A,#N/A,FALSE,"단축1";#N/A,#N/A,FALSE,"단축2";#N/A,#N/A,FALSE,"단축3";#N/A,#N/A,FALSE,"장축";#N/A,#N/A,FALSE,"4WD"}</definedName>
    <definedName name="ㄹ어ㅓ럴" localSheetId="7" hidden="1">{#N/A,#N/A,FALSE,"단축1";#N/A,#N/A,FALSE,"단축2";#N/A,#N/A,FALSE,"단축3";#N/A,#N/A,FALSE,"장축";#N/A,#N/A,FALSE,"4WD"}</definedName>
    <definedName name="ㄹ어ㅓ럴" hidden="1">{#N/A,#N/A,FALSE,"단축1";#N/A,#N/A,FALSE,"단축2";#N/A,#N/A,FALSE,"단축3";#N/A,#N/A,FALSE,"장축";#N/A,#N/A,FALSE,"4WD"}</definedName>
    <definedName name="ㄹ히" localSheetId="8" hidden="1">{#N/A,#N/A,TRUE,"Y생산";#N/A,#N/A,TRUE,"Y판매";#N/A,#N/A,TRUE,"Y총물량";#N/A,#N/A,TRUE,"Y능력";#N/A,#N/A,TRUE,"YKD"}</definedName>
    <definedName name="ㄹ히" localSheetId="10" hidden="1">{#N/A,#N/A,TRUE,"Y생산";#N/A,#N/A,TRUE,"Y판매";#N/A,#N/A,TRUE,"Y총물량";#N/A,#N/A,TRUE,"Y능력";#N/A,#N/A,TRUE,"YKD"}</definedName>
    <definedName name="ㄹ히" localSheetId="11" hidden="1">{#N/A,#N/A,TRUE,"Y생산";#N/A,#N/A,TRUE,"Y판매";#N/A,#N/A,TRUE,"Y총물량";#N/A,#N/A,TRUE,"Y능력";#N/A,#N/A,TRUE,"YKD"}</definedName>
    <definedName name="ㄹ히" localSheetId="3" hidden="1">{#N/A,#N/A,TRUE,"Y생산";#N/A,#N/A,TRUE,"Y판매";#N/A,#N/A,TRUE,"Y총물량";#N/A,#N/A,TRUE,"Y능력";#N/A,#N/A,TRUE,"YKD"}</definedName>
    <definedName name="ㄹ히" localSheetId="5" hidden="1">{#N/A,#N/A,TRUE,"Y생산";#N/A,#N/A,TRUE,"Y판매";#N/A,#N/A,TRUE,"Y총물량";#N/A,#N/A,TRUE,"Y능력";#N/A,#N/A,TRUE,"YKD"}</definedName>
    <definedName name="ㄹ히" localSheetId="4" hidden="1">{#N/A,#N/A,TRUE,"Y생산";#N/A,#N/A,TRUE,"Y판매";#N/A,#N/A,TRUE,"Y총물량";#N/A,#N/A,TRUE,"Y능력";#N/A,#N/A,TRUE,"YKD"}</definedName>
    <definedName name="ㄹ히" localSheetId="0" hidden="1">{#N/A,#N/A,TRUE,"Y생산";#N/A,#N/A,TRUE,"Y판매";#N/A,#N/A,TRUE,"Y총물량";#N/A,#N/A,TRUE,"Y능력";#N/A,#N/A,TRUE,"YKD"}</definedName>
    <definedName name="ㄹ히" localSheetId="16" hidden="1">{#N/A,#N/A,TRUE,"Y생산";#N/A,#N/A,TRUE,"Y판매";#N/A,#N/A,TRUE,"Y총물량";#N/A,#N/A,TRUE,"Y능력";#N/A,#N/A,TRUE,"YKD"}</definedName>
    <definedName name="ㄹ히" localSheetId="6" hidden="1">{#N/A,#N/A,TRUE,"Y생산";#N/A,#N/A,TRUE,"Y판매";#N/A,#N/A,TRUE,"Y총물량";#N/A,#N/A,TRUE,"Y능력";#N/A,#N/A,TRUE,"YKD"}</definedName>
    <definedName name="ㄹ히" localSheetId="7" hidden="1">{#N/A,#N/A,TRUE,"Y생산";#N/A,#N/A,TRUE,"Y판매";#N/A,#N/A,TRUE,"Y총물량";#N/A,#N/A,TRUE,"Y능력";#N/A,#N/A,TRUE,"YKD"}</definedName>
    <definedName name="ㄹ히" hidden="1">{#N/A,#N/A,TRUE,"Y생산";#N/A,#N/A,TRUE,"Y판매";#N/A,#N/A,TRUE,"Y총물량";#N/A,#N/A,TRUE,"Y능력";#N/A,#N/A,TRUE,"YKD"}</definedName>
    <definedName name="라라" localSheetId="3">#REF!</definedName>
    <definedName name="라라" localSheetId="0">#REF!</definedName>
    <definedName name="라라" localSheetId="16">#REF!</definedName>
    <definedName name="라라">#REF!</definedName>
    <definedName name="라라라" localSheetId="3">#REF!</definedName>
    <definedName name="라라라" localSheetId="0">#REF!</definedName>
    <definedName name="라라라" localSheetId="16">#REF!</definedName>
    <definedName name="라라라" localSheetId="6">#REF!</definedName>
    <definedName name="라라라">#REF!</definedName>
    <definedName name="라마바" localSheetId="3">#REF!</definedName>
    <definedName name="라마바" localSheetId="5">#REF!</definedName>
    <definedName name="라마바" localSheetId="0">#REF!</definedName>
    <definedName name="라마바" localSheetId="16">#REF!</definedName>
    <definedName name="라마바" localSheetId="6">#REF!</definedName>
    <definedName name="라마바" localSheetId="7">#REF!</definedName>
    <definedName name="라마바">#REF!</definedName>
    <definedName name="라미" localSheetId="6">#REF!</definedName>
    <definedName name="라미" localSheetId="7">#REF!</definedName>
    <definedName name="라미">#REF!</definedName>
    <definedName name="러시아" localSheetId="8" hidden="1">{#N/A,#N/A,FALSE,"단축1";#N/A,#N/A,FALSE,"단축2";#N/A,#N/A,FALSE,"단축3";#N/A,#N/A,FALSE,"장축";#N/A,#N/A,FALSE,"4WD"}</definedName>
    <definedName name="러시아" localSheetId="10" hidden="1">{#N/A,#N/A,FALSE,"단축1";#N/A,#N/A,FALSE,"단축2";#N/A,#N/A,FALSE,"단축3";#N/A,#N/A,FALSE,"장축";#N/A,#N/A,FALSE,"4WD"}</definedName>
    <definedName name="러시아" localSheetId="11" hidden="1">{#N/A,#N/A,FALSE,"단축1";#N/A,#N/A,FALSE,"단축2";#N/A,#N/A,FALSE,"단축3";#N/A,#N/A,FALSE,"장축";#N/A,#N/A,FALSE,"4WD"}</definedName>
    <definedName name="러시아" localSheetId="3" hidden="1">{#N/A,#N/A,FALSE,"단축1";#N/A,#N/A,FALSE,"단축2";#N/A,#N/A,FALSE,"단축3";#N/A,#N/A,FALSE,"장축";#N/A,#N/A,FALSE,"4WD"}</definedName>
    <definedName name="러시아" localSheetId="5" hidden="1">{#N/A,#N/A,FALSE,"단축1";#N/A,#N/A,FALSE,"단축2";#N/A,#N/A,FALSE,"단축3";#N/A,#N/A,FALSE,"장축";#N/A,#N/A,FALSE,"4WD"}</definedName>
    <definedName name="러시아" localSheetId="4" hidden="1">{#N/A,#N/A,FALSE,"단축1";#N/A,#N/A,FALSE,"단축2";#N/A,#N/A,FALSE,"단축3";#N/A,#N/A,FALSE,"장축";#N/A,#N/A,FALSE,"4WD"}</definedName>
    <definedName name="러시아" localSheetId="0" hidden="1">{#N/A,#N/A,FALSE,"단축1";#N/A,#N/A,FALSE,"단축2";#N/A,#N/A,FALSE,"단축3";#N/A,#N/A,FALSE,"장축";#N/A,#N/A,FALSE,"4WD"}</definedName>
    <definedName name="러시아" localSheetId="16" hidden="1">{#N/A,#N/A,FALSE,"단축1";#N/A,#N/A,FALSE,"단축2";#N/A,#N/A,FALSE,"단축3";#N/A,#N/A,FALSE,"장축";#N/A,#N/A,FALSE,"4WD"}</definedName>
    <definedName name="러시아" localSheetId="6" hidden="1">{#N/A,#N/A,FALSE,"단축1";#N/A,#N/A,FALSE,"단축2";#N/A,#N/A,FALSE,"단축3";#N/A,#N/A,FALSE,"장축";#N/A,#N/A,FALSE,"4WD"}</definedName>
    <definedName name="러시아" localSheetId="7" hidden="1">{#N/A,#N/A,FALSE,"단축1";#N/A,#N/A,FALSE,"단축2";#N/A,#N/A,FALSE,"단축3";#N/A,#N/A,FALSE,"장축";#N/A,#N/A,FALSE,"4WD"}</definedName>
    <definedName name="러시아" hidden="1">{#N/A,#N/A,FALSE,"단축1";#N/A,#N/A,FALSE,"단축2";#N/A,#N/A,FALSE,"단축3";#N/A,#N/A,FALSE,"장축";#N/A,#N/A,FALSE,"4WD"}</definedName>
    <definedName name="렁ㅁ니만ㅇ" localSheetId="8" hidden="1">{#N/A,#N/A,FALSE,"주요여수신";#N/A,#N/A,FALSE,"수신금리";#N/A,#N/A,FALSE,"대출금리";#N/A,#N/A,FALSE,"신규대출";#N/A,#N/A,FALSE,"총액대출"}</definedName>
    <definedName name="렁ㅁ니만ㅇ" localSheetId="10" hidden="1">{#N/A,#N/A,FALSE,"주요여수신";#N/A,#N/A,FALSE,"수신금리";#N/A,#N/A,FALSE,"대출금리";#N/A,#N/A,FALSE,"신규대출";#N/A,#N/A,FALSE,"총액대출"}</definedName>
    <definedName name="렁ㅁ니만ㅇ" localSheetId="11" hidden="1">{#N/A,#N/A,FALSE,"주요여수신";#N/A,#N/A,FALSE,"수신금리";#N/A,#N/A,FALSE,"대출금리";#N/A,#N/A,FALSE,"신규대출";#N/A,#N/A,FALSE,"총액대출"}</definedName>
    <definedName name="렁ㅁ니만ㅇ" localSheetId="3" hidden="1">{#N/A,#N/A,FALSE,"주요여수신";#N/A,#N/A,FALSE,"수신금리";#N/A,#N/A,FALSE,"대출금리";#N/A,#N/A,FALSE,"신규대출";#N/A,#N/A,FALSE,"총액대출"}</definedName>
    <definedName name="렁ㅁ니만ㅇ" localSheetId="5" hidden="1">{#N/A,#N/A,FALSE,"주요여수신";#N/A,#N/A,FALSE,"수신금리";#N/A,#N/A,FALSE,"대출금리";#N/A,#N/A,FALSE,"신규대출";#N/A,#N/A,FALSE,"총액대출"}</definedName>
    <definedName name="렁ㅁ니만ㅇ" localSheetId="4" hidden="1">{#N/A,#N/A,FALSE,"주요여수신";#N/A,#N/A,FALSE,"수신금리";#N/A,#N/A,FALSE,"대출금리";#N/A,#N/A,FALSE,"신규대출";#N/A,#N/A,FALSE,"총액대출"}</definedName>
    <definedName name="렁ㅁ니만ㅇ" localSheetId="0" hidden="1">{#N/A,#N/A,FALSE,"주요여수신";#N/A,#N/A,FALSE,"수신금리";#N/A,#N/A,FALSE,"대출금리";#N/A,#N/A,FALSE,"신규대출";#N/A,#N/A,FALSE,"총액대출"}</definedName>
    <definedName name="렁ㅁ니만ㅇ" localSheetId="16" hidden="1">{#N/A,#N/A,FALSE,"주요여수신";#N/A,#N/A,FALSE,"수신금리";#N/A,#N/A,FALSE,"대출금리";#N/A,#N/A,FALSE,"신규대출";#N/A,#N/A,FALSE,"총액대출"}</definedName>
    <definedName name="렁ㅁ니만ㅇ" localSheetId="6" hidden="1">{#N/A,#N/A,FALSE,"주요여수신";#N/A,#N/A,FALSE,"수신금리";#N/A,#N/A,FALSE,"대출금리";#N/A,#N/A,FALSE,"신규대출";#N/A,#N/A,FALSE,"총액대출"}</definedName>
    <definedName name="렁ㅁ니만ㅇ" localSheetId="7" hidden="1">{#N/A,#N/A,FALSE,"주요여수신";#N/A,#N/A,FALSE,"수신금리";#N/A,#N/A,FALSE,"대출금리";#N/A,#N/A,FALSE,"신규대출";#N/A,#N/A,FALSE,"총액대출"}</definedName>
    <definedName name="렁ㅁ니만ㅇ" hidden="1">{#N/A,#N/A,FALSE,"주요여수신";#N/A,#N/A,FALSE,"수신금리";#N/A,#N/A,FALSE,"대출금리";#N/A,#N/A,FALSE,"신규대출";#N/A,#N/A,FALSE,"총액대출"}</definedName>
    <definedName name="로케이션비">#REF!</definedName>
    <definedName name="루슨트" localSheetId="3">#REF!</definedName>
    <definedName name="루슨트" localSheetId="5">#REF!</definedName>
    <definedName name="루슨트" localSheetId="0">#REF!</definedName>
    <definedName name="루슨트" localSheetId="16">#REF!</definedName>
    <definedName name="루슨트" localSheetId="6">#REF!</definedName>
    <definedName name="루슨트" localSheetId="7">#REF!</definedName>
    <definedName name="루슨트">#REF!</definedName>
    <definedName name="루슨트할인율" localSheetId="3">#REF!</definedName>
    <definedName name="루슨트할인율" localSheetId="0">#REF!</definedName>
    <definedName name="루슨트할인율" localSheetId="16">#REF!</definedName>
    <definedName name="루슨트할인율" localSheetId="6">#REF!</definedName>
    <definedName name="루슨트할인율" localSheetId="7">#REF!</definedName>
    <definedName name="루슨트할인율">#REF!</definedName>
    <definedName name="류" localSheetId="8" hidden="1">{#N/A,#N/A,TRUE,"Y생산";#N/A,#N/A,TRUE,"Y판매";#N/A,#N/A,TRUE,"Y총물량";#N/A,#N/A,TRUE,"Y능력";#N/A,#N/A,TRUE,"YKD"}</definedName>
    <definedName name="류" localSheetId="10" hidden="1">{#N/A,#N/A,TRUE,"Y생산";#N/A,#N/A,TRUE,"Y판매";#N/A,#N/A,TRUE,"Y총물량";#N/A,#N/A,TRUE,"Y능력";#N/A,#N/A,TRUE,"YKD"}</definedName>
    <definedName name="류" localSheetId="11" hidden="1">{#N/A,#N/A,TRUE,"Y생산";#N/A,#N/A,TRUE,"Y판매";#N/A,#N/A,TRUE,"Y총물량";#N/A,#N/A,TRUE,"Y능력";#N/A,#N/A,TRUE,"YKD"}</definedName>
    <definedName name="류" localSheetId="3" hidden="1">{#N/A,#N/A,TRUE,"Y생산";#N/A,#N/A,TRUE,"Y판매";#N/A,#N/A,TRUE,"Y총물량";#N/A,#N/A,TRUE,"Y능력";#N/A,#N/A,TRUE,"YKD"}</definedName>
    <definedName name="류" localSheetId="5" hidden="1">{#N/A,#N/A,TRUE,"Y생산";#N/A,#N/A,TRUE,"Y판매";#N/A,#N/A,TRUE,"Y총물량";#N/A,#N/A,TRUE,"Y능력";#N/A,#N/A,TRUE,"YKD"}</definedName>
    <definedName name="류" localSheetId="4" hidden="1">{#N/A,#N/A,TRUE,"Y생산";#N/A,#N/A,TRUE,"Y판매";#N/A,#N/A,TRUE,"Y총물량";#N/A,#N/A,TRUE,"Y능력";#N/A,#N/A,TRUE,"YKD"}</definedName>
    <definedName name="류" localSheetId="0" hidden="1">{#N/A,#N/A,TRUE,"Y생산";#N/A,#N/A,TRUE,"Y판매";#N/A,#N/A,TRUE,"Y총물량";#N/A,#N/A,TRUE,"Y능력";#N/A,#N/A,TRUE,"YKD"}</definedName>
    <definedName name="류" localSheetId="16" hidden="1">{#N/A,#N/A,TRUE,"Y생산";#N/A,#N/A,TRUE,"Y판매";#N/A,#N/A,TRUE,"Y총물량";#N/A,#N/A,TRUE,"Y능력";#N/A,#N/A,TRUE,"YKD"}</definedName>
    <definedName name="류" localSheetId="6" hidden="1">{#N/A,#N/A,TRUE,"Y생산";#N/A,#N/A,TRUE,"Y판매";#N/A,#N/A,TRUE,"Y총물량";#N/A,#N/A,TRUE,"Y능력";#N/A,#N/A,TRUE,"YKD"}</definedName>
    <definedName name="류" localSheetId="7" hidden="1">{#N/A,#N/A,TRUE,"Y생산";#N/A,#N/A,TRUE,"Y판매";#N/A,#N/A,TRUE,"Y총물량";#N/A,#N/A,TRUE,"Y능력";#N/A,#N/A,TRUE,"YKD"}</definedName>
    <definedName name="류" hidden="1">{#N/A,#N/A,TRUE,"Y생산";#N/A,#N/A,TRUE,"Y판매";#N/A,#N/A,TRUE,"Y총물량";#N/A,#N/A,TRUE,"Y능력";#N/A,#N/A,TRUE,"YKD"}</definedName>
    <definedName name="류승우">#REF!</definedName>
    <definedName name="류승우1" localSheetId="6">#REF!</definedName>
    <definedName name="류승우1">#REF!</definedName>
    <definedName name="류승우2" localSheetId="6">#REF!</definedName>
    <definedName name="류승우2">#REF!</definedName>
    <definedName name="류승우3" localSheetId="6">#REF!</definedName>
    <definedName name="류승우3">#REF!</definedName>
    <definedName name="류승우4" localSheetId="6">#REF!</definedName>
    <definedName name="류승우4">#REF!</definedName>
    <definedName name="리부1" localSheetId="8" hidden="1">{"'보고양식'!$A$58:$K$111"}</definedName>
    <definedName name="리부1" localSheetId="10" hidden="1">{"'보고양식'!$A$58:$K$111"}</definedName>
    <definedName name="리부1" localSheetId="11" hidden="1">{"'보고양식'!$A$58:$K$111"}</definedName>
    <definedName name="리부1" localSheetId="3" hidden="1">{"'보고양식'!$A$58:$K$111"}</definedName>
    <definedName name="리부1" localSheetId="5" hidden="1">{"'보고양식'!$A$58:$K$111"}</definedName>
    <definedName name="리부1" localSheetId="4" hidden="1">{"'보고양식'!$A$58:$K$111"}</definedName>
    <definedName name="리부1" localSheetId="0" hidden="1">{"'보고양식'!$A$58:$K$111"}</definedName>
    <definedName name="리부1" localSheetId="16" hidden="1">{"'보고양식'!$A$58:$K$111"}</definedName>
    <definedName name="리부1" localSheetId="6" hidden="1">{"'보고양식'!$A$58:$K$111"}</definedName>
    <definedName name="리부1" localSheetId="7" hidden="1">{"'보고양식'!$A$58:$K$111"}</definedName>
    <definedName name="리부1" hidden="1">{"'보고양식'!$A$58:$K$111"}</definedName>
    <definedName name="ㅀㅇ" localSheetId="7" hidden="1">#REF!</definedName>
    <definedName name="ㅀㅇ" hidden="1">#REF!</definedName>
    <definedName name="ㅁ" localSheetId="0">#REF!</definedName>
    <definedName name="ㅁ" localSheetId="6">#REF!</definedName>
    <definedName name="ㅁ" localSheetId="7">#REF!</definedName>
    <definedName name="ㅁ">#REF!</definedName>
    <definedName name="ㅁ1" localSheetId="6">#REF!</definedName>
    <definedName name="ㅁ1" localSheetId="7">#REF!</definedName>
    <definedName name="ㅁ1">#REF!</definedName>
    <definedName name="ㅁㄴ" localSheetId="8" hidden="1">{#N/A,#N/A,TRUE,"Y생산";#N/A,#N/A,TRUE,"Y판매";#N/A,#N/A,TRUE,"Y총물량";#N/A,#N/A,TRUE,"Y능력";#N/A,#N/A,TRUE,"YKD"}</definedName>
    <definedName name="ㅁㄴ" localSheetId="10" hidden="1">{#N/A,#N/A,TRUE,"Y생산";#N/A,#N/A,TRUE,"Y판매";#N/A,#N/A,TRUE,"Y총물량";#N/A,#N/A,TRUE,"Y능력";#N/A,#N/A,TRUE,"YKD"}</definedName>
    <definedName name="ㅁㄴ" localSheetId="11" hidden="1">{#N/A,#N/A,TRUE,"Y생산";#N/A,#N/A,TRUE,"Y판매";#N/A,#N/A,TRUE,"Y총물량";#N/A,#N/A,TRUE,"Y능력";#N/A,#N/A,TRUE,"YKD"}</definedName>
    <definedName name="ㅁㄴ" localSheetId="3" hidden="1">{#N/A,#N/A,TRUE,"Y생산";#N/A,#N/A,TRUE,"Y판매";#N/A,#N/A,TRUE,"Y총물량";#N/A,#N/A,TRUE,"Y능력";#N/A,#N/A,TRUE,"YKD"}</definedName>
    <definedName name="ㅁㄴ" localSheetId="5" hidden="1">{#N/A,#N/A,TRUE,"Y생산";#N/A,#N/A,TRUE,"Y판매";#N/A,#N/A,TRUE,"Y총물량";#N/A,#N/A,TRUE,"Y능력";#N/A,#N/A,TRUE,"YKD"}</definedName>
    <definedName name="ㅁㄴ" localSheetId="4" hidden="1">{#N/A,#N/A,TRUE,"Y생산";#N/A,#N/A,TRUE,"Y판매";#N/A,#N/A,TRUE,"Y총물량";#N/A,#N/A,TRUE,"Y능력";#N/A,#N/A,TRUE,"YKD"}</definedName>
    <definedName name="ㅁㄴ" localSheetId="0" hidden="1">{#N/A,#N/A,TRUE,"Y생산";#N/A,#N/A,TRUE,"Y판매";#N/A,#N/A,TRUE,"Y총물량";#N/A,#N/A,TRUE,"Y능력";#N/A,#N/A,TRUE,"YKD"}</definedName>
    <definedName name="ㅁㄴ" localSheetId="16" hidden="1">{#N/A,#N/A,TRUE,"Y생산";#N/A,#N/A,TRUE,"Y판매";#N/A,#N/A,TRUE,"Y총물량";#N/A,#N/A,TRUE,"Y능력";#N/A,#N/A,TRUE,"YKD"}</definedName>
    <definedName name="ㅁㄴ" localSheetId="6" hidden="1">{#N/A,#N/A,TRUE,"Y생산";#N/A,#N/A,TRUE,"Y판매";#N/A,#N/A,TRUE,"Y총물량";#N/A,#N/A,TRUE,"Y능력";#N/A,#N/A,TRUE,"YKD"}</definedName>
    <definedName name="ㅁㄴ" localSheetId="7" hidden="1">{#N/A,#N/A,TRUE,"Y생산";#N/A,#N/A,TRUE,"Y판매";#N/A,#N/A,TRUE,"Y총물량";#N/A,#N/A,TRUE,"Y능력";#N/A,#N/A,TRUE,"YKD"}</definedName>
    <definedName name="ㅁㄴ" hidden="1">{#N/A,#N/A,TRUE,"Y생산";#N/A,#N/A,TRUE,"Y판매";#N/A,#N/A,TRUE,"Y총물량";#N/A,#N/A,TRUE,"Y능력";#N/A,#N/A,TRUE,"YKD"}</definedName>
    <definedName name="ㅁㄴㄹ">#REF!</definedName>
    <definedName name="ㅁㄴㄹㅇㄴㄹ" localSheetId="3">#REF!</definedName>
    <definedName name="ㅁㄴㄹㅇㄴㄹ" localSheetId="5">#REF!</definedName>
    <definedName name="ㅁㄴㄹㅇㄴㄹ" localSheetId="0">#REF!</definedName>
    <definedName name="ㅁㄴㄹㅇㄴㄹ" localSheetId="16">#REF!</definedName>
    <definedName name="ㅁㄴㄹㅇㄴㄹ" localSheetId="6">#REF!</definedName>
    <definedName name="ㅁㄴㄹㅇㄴㄹ" localSheetId="7">#REF!</definedName>
    <definedName name="ㅁㄴㄹㅇㄴㄹ">#REF!</definedName>
    <definedName name="ㅁㄴㅁ" localSheetId="8" hidden="1">{#N/A,#N/A,TRUE,"Y생산";#N/A,#N/A,TRUE,"Y판매";#N/A,#N/A,TRUE,"Y총물량";#N/A,#N/A,TRUE,"Y능력";#N/A,#N/A,TRUE,"YKD"}</definedName>
    <definedName name="ㅁㄴㅁ" localSheetId="10" hidden="1">{#N/A,#N/A,TRUE,"Y생산";#N/A,#N/A,TRUE,"Y판매";#N/A,#N/A,TRUE,"Y총물량";#N/A,#N/A,TRUE,"Y능력";#N/A,#N/A,TRUE,"YKD"}</definedName>
    <definedName name="ㅁㄴㅁ" localSheetId="11" hidden="1">{#N/A,#N/A,TRUE,"Y생산";#N/A,#N/A,TRUE,"Y판매";#N/A,#N/A,TRUE,"Y총물량";#N/A,#N/A,TRUE,"Y능력";#N/A,#N/A,TRUE,"YKD"}</definedName>
    <definedName name="ㅁㄴㅁ" localSheetId="3" hidden="1">{#N/A,#N/A,TRUE,"Y생산";#N/A,#N/A,TRUE,"Y판매";#N/A,#N/A,TRUE,"Y총물량";#N/A,#N/A,TRUE,"Y능력";#N/A,#N/A,TRUE,"YKD"}</definedName>
    <definedName name="ㅁㄴㅁ" localSheetId="5" hidden="1">{#N/A,#N/A,TRUE,"Y생산";#N/A,#N/A,TRUE,"Y판매";#N/A,#N/A,TRUE,"Y총물량";#N/A,#N/A,TRUE,"Y능력";#N/A,#N/A,TRUE,"YKD"}</definedName>
    <definedName name="ㅁㄴㅁ" localSheetId="4" hidden="1">{#N/A,#N/A,TRUE,"Y생산";#N/A,#N/A,TRUE,"Y판매";#N/A,#N/A,TRUE,"Y총물량";#N/A,#N/A,TRUE,"Y능력";#N/A,#N/A,TRUE,"YKD"}</definedName>
    <definedName name="ㅁㄴㅁ" localSheetId="0" hidden="1">{#N/A,#N/A,TRUE,"Y생산";#N/A,#N/A,TRUE,"Y판매";#N/A,#N/A,TRUE,"Y총물량";#N/A,#N/A,TRUE,"Y능력";#N/A,#N/A,TRUE,"YKD"}</definedName>
    <definedName name="ㅁㄴㅁ" localSheetId="16" hidden="1">{#N/A,#N/A,TRUE,"Y생산";#N/A,#N/A,TRUE,"Y판매";#N/A,#N/A,TRUE,"Y총물량";#N/A,#N/A,TRUE,"Y능력";#N/A,#N/A,TRUE,"YKD"}</definedName>
    <definedName name="ㅁㄴㅁ" localSheetId="6" hidden="1">{#N/A,#N/A,TRUE,"Y생산";#N/A,#N/A,TRUE,"Y판매";#N/A,#N/A,TRUE,"Y총물량";#N/A,#N/A,TRUE,"Y능력";#N/A,#N/A,TRUE,"YKD"}</definedName>
    <definedName name="ㅁㄴㅁ" localSheetId="7" hidden="1">{#N/A,#N/A,TRUE,"Y생산";#N/A,#N/A,TRUE,"Y판매";#N/A,#N/A,TRUE,"Y총물량";#N/A,#N/A,TRUE,"Y능력";#N/A,#N/A,TRUE,"YKD"}</definedName>
    <definedName name="ㅁㄴㅁ" hidden="1">{#N/A,#N/A,TRUE,"Y생산";#N/A,#N/A,TRUE,"Y판매";#N/A,#N/A,TRUE,"Y총물량";#N/A,#N/A,TRUE,"Y능력";#N/A,#N/A,TRUE,"YKD"}</definedName>
    <definedName name="ㅁㄴㅇㄴㄹ" localSheetId="8" hidden="1">#REF!</definedName>
    <definedName name="ㅁㄴㅇㄴㄹ" localSheetId="9" hidden="1">#REF!</definedName>
    <definedName name="ㅁㄴㅇㄴㄹ" localSheetId="11" hidden="1">#REF!</definedName>
    <definedName name="ㅁㄴㅇㄴㄹ" localSheetId="3" hidden="1">#REF!</definedName>
    <definedName name="ㅁㄴㅇㄴㄹ" localSheetId="5" hidden="1">#REF!</definedName>
    <definedName name="ㅁㄴㅇㄴㄹ" localSheetId="0" hidden="1">#REF!</definedName>
    <definedName name="ㅁㄴㅇㄴㄹ" localSheetId="16" hidden="1">#REF!</definedName>
    <definedName name="ㅁㄴㅇㄴㄹ" localSheetId="7" hidden="1">#REF!</definedName>
    <definedName name="ㅁㄴㅇㄴㄹ" hidden="1">#REF!</definedName>
    <definedName name="ㅁㄴㅇㄹ" localSheetId="8" hidden="1">{#N/A,#N/A,TRUE,"Y생산";#N/A,#N/A,TRUE,"Y판매";#N/A,#N/A,TRUE,"Y총물량";#N/A,#N/A,TRUE,"Y능력";#N/A,#N/A,TRUE,"YKD"}</definedName>
    <definedName name="ㅁㄴㅇㄹ" localSheetId="10" hidden="1">{#N/A,#N/A,TRUE,"Y생산";#N/A,#N/A,TRUE,"Y판매";#N/A,#N/A,TRUE,"Y총물량";#N/A,#N/A,TRUE,"Y능력";#N/A,#N/A,TRUE,"YKD"}</definedName>
    <definedName name="ㅁㄴㅇㄹ" localSheetId="11" hidden="1">{#N/A,#N/A,TRUE,"Y생산";#N/A,#N/A,TRUE,"Y판매";#N/A,#N/A,TRUE,"Y총물량";#N/A,#N/A,TRUE,"Y능력";#N/A,#N/A,TRUE,"YKD"}</definedName>
    <definedName name="ㅁㄴㅇㄹ" localSheetId="3" hidden="1">{#N/A,#N/A,TRUE,"Y생산";#N/A,#N/A,TRUE,"Y판매";#N/A,#N/A,TRUE,"Y총물량";#N/A,#N/A,TRUE,"Y능력";#N/A,#N/A,TRUE,"YKD"}</definedName>
    <definedName name="ㅁㄴㅇㄹ" localSheetId="5" hidden="1">{#N/A,#N/A,TRUE,"Y생산";#N/A,#N/A,TRUE,"Y판매";#N/A,#N/A,TRUE,"Y총물량";#N/A,#N/A,TRUE,"Y능력";#N/A,#N/A,TRUE,"YKD"}</definedName>
    <definedName name="ㅁㄴㅇㄹ" localSheetId="4" hidden="1">{#N/A,#N/A,TRUE,"Y생산";#N/A,#N/A,TRUE,"Y판매";#N/A,#N/A,TRUE,"Y총물량";#N/A,#N/A,TRUE,"Y능력";#N/A,#N/A,TRUE,"YKD"}</definedName>
    <definedName name="ㅁㄴㅇㄹ" localSheetId="0" hidden="1">{#N/A,#N/A,TRUE,"Y생산";#N/A,#N/A,TRUE,"Y판매";#N/A,#N/A,TRUE,"Y총물량";#N/A,#N/A,TRUE,"Y능력";#N/A,#N/A,TRUE,"YKD"}</definedName>
    <definedName name="ㅁㄴㅇㄹ" localSheetId="16" hidden="1">{#N/A,#N/A,TRUE,"Y생산";#N/A,#N/A,TRUE,"Y판매";#N/A,#N/A,TRUE,"Y총물량";#N/A,#N/A,TRUE,"Y능력";#N/A,#N/A,TRUE,"YKD"}</definedName>
    <definedName name="ㅁㄴㅇㄹ" localSheetId="6" hidden="1">{#N/A,#N/A,TRUE,"Y생산";#N/A,#N/A,TRUE,"Y판매";#N/A,#N/A,TRUE,"Y총물량";#N/A,#N/A,TRUE,"Y능력";#N/A,#N/A,TRUE,"YKD"}</definedName>
    <definedName name="ㅁㄴㅇㄹ" localSheetId="7" hidden="1">{#N/A,#N/A,TRUE,"Y생산";#N/A,#N/A,TRUE,"Y판매";#N/A,#N/A,TRUE,"Y총물량";#N/A,#N/A,TRUE,"Y능력";#N/A,#N/A,TRUE,"YKD"}</definedName>
    <definedName name="ㅁㄴㅇㄹ" hidden="1">{#N/A,#N/A,TRUE,"Y생산";#N/A,#N/A,TRUE,"Y판매";#N/A,#N/A,TRUE,"Y총물량";#N/A,#N/A,TRUE,"Y능력";#N/A,#N/A,TRUE,"YKD"}</definedName>
    <definedName name="ㅁㄷ륭ㄴ류"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ㅁㅁ" localSheetId="3">#REF!</definedName>
    <definedName name="ㅁㅁ" localSheetId="5">#REF!</definedName>
    <definedName name="ㅁㅁ" localSheetId="4">#REF!</definedName>
    <definedName name="ㅁㅁ" localSheetId="0">#REF!</definedName>
    <definedName name="ㅁㅁ" localSheetId="16">#REF!</definedName>
    <definedName name="ㅁㅁ" localSheetId="7">#REF!</definedName>
    <definedName name="ㅁㅁ">#REF!</definedName>
    <definedName name="ㅁㅁㅁ" localSheetId="3">#REF!</definedName>
    <definedName name="ㅁㅁㅁ" localSheetId="5">#REF!</definedName>
    <definedName name="ㅁㅁㅁ" localSheetId="0">#REF!</definedName>
    <definedName name="ㅁㅁㅁ" localSheetId="16">#REF!</definedName>
    <definedName name="ㅁㅁㅁ" localSheetId="6">#REF!</definedName>
    <definedName name="ㅁㅁㅁ" localSheetId="7">#REF!</definedName>
    <definedName name="ㅁㅁㅁ">#REF!</definedName>
    <definedName name="ㅁㅁㅁㅁ" localSheetId="8" hidden="1">{#N/A,#N/A,FALSE,"UNIT";#N/A,#N/A,FALSE,"UNIT";#N/A,#N/A,FALSE,"계정"}</definedName>
    <definedName name="ㅁㅁㅁㅁ" localSheetId="10" hidden="1">{#N/A,#N/A,FALSE,"UNIT";#N/A,#N/A,FALSE,"UNIT";#N/A,#N/A,FALSE,"계정"}</definedName>
    <definedName name="ㅁㅁㅁㅁ" localSheetId="11" hidden="1">{#N/A,#N/A,FALSE,"UNIT";#N/A,#N/A,FALSE,"UNIT";#N/A,#N/A,FALSE,"계정"}</definedName>
    <definedName name="ㅁㅁㅁㅁ" localSheetId="3" hidden="1">{#N/A,#N/A,FALSE,"UNIT";#N/A,#N/A,FALSE,"UNIT";#N/A,#N/A,FALSE,"계정"}</definedName>
    <definedName name="ㅁㅁㅁㅁ" localSheetId="5" hidden="1">{#N/A,#N/A,FALSE,"UNIT";#N/A,#N/A,FALSE,"UNIT";#N/A,#N/A,FALSE,"계정"}</definedName>
    <definedName name="ㅁㅁㅁㅁ" localSheetId="4" hidden="1">{#N/A,#N/A,FALSE,"UNIT";#N/A,#N/A,FALSE,"UNIT";#N/A,#N/A,FALSE,"계정"}</definedName>
    <definedName name="ㅁㅁㅁㅁ" localSheetId="0" hidden="1">{#N/A,#N/A,FALSE,"UNIT";#N/A,#N/A,FALSE,"UNIT";#N/A,#N/A,FALSE,"계정"}</definedName>
    <definedName name="ㅁㅁㅁㅁ" localSheetId="16" hidden="1">{#N/A,#N/A,FALSE,"UNIT";#N/A,#N/A,FALSE,"UNIT";#N/A,#N/A,FALSE,"계정"}</definedName>
    <definedName name="ㅁㅁㅁㅁ" localSheetId="6" hidden="1">{#N/A,#N/A,FALSE,"UNIT";#N/A,#N/A,FALSE,"UNIT";#N/A,#N/A,FALSE,"계정"}</definedName>
    <definedName name="ㅁㅁㅁㅁ" localSheetId="7" hidden="1">{#N/A,#N/A,FALSE,"UNIT";#N/A,#N/A,FALSE,"UNIT";#N/A,#N/A,FALSE,"계정"}</definedName>
    <definedName name="ㅁㅁㅁㅁ" hidden="1">{#N/A,#N/A,FALSE,"UNIT";#N/A,#N/A,FALSE,"UNIT";#N/A,#N/A,FALSE,"계정"}</definedName>
    <definedName name="ㅁㅁㅁㅁㅁ" localSheetId="8" hidden="1">{#N/A,#N/A,FALSE,"UNIT";#N/A,#N/A,FALSE,"UNIT";#N/A,#N/A,FALSE,"계정"}</definedName>
    <definedName name="ㅁㅁㅁㅁㅁ" localSheetId="10" hidden="1">{#N/A,#N/A,FALSE,"UNIT";#N/A,#N/A,FALSE,"UNIT";#N/A,#N/A,FALSE,"계정"}</definedName>
    <definedName name="ㅁㅁㅁㅁㅁ" localSheetId="11" hidden="1">{#N/A,#N/A,FALSE,"UNIT";#N/A,#N/A,FALSE,"UNIT";#N/A,#N/A,FALSE,"계정"}</definedName>
    <definedName name="ㅁㅁㅁㅁㅁ" localSheetId="3" hidden="1">{#N/A,#N/A,FALSE,"UNIT";#N/A,#N/A,FALSE,"UNIT";#N/A,#N/A,FALSE,"계정"}</definedName>
    <definedName name="ㅁㅁㅁㅁㅁ" localSheetId="5" hidden="1">{#N/A,#N/A,FALSE,"UNIT";#N/A,#N/A,FALSE,"UNIT";#N/A,#N/A,FALSE,"계정"}</definedName>
    <definedName name="ㅁㅁㅁㅁㅁ" localSheetId="4" hidden="1">{#N/A,#N/A,FALSE,"UNIT";#N/A,#N/A,FALSE,"UNIT";#N/A,#N/A,FALSE,"계정"}</definedName>
    <definedName name="ㅁㅁㅁㅁㅁ" localSheetId="0" hidden="1">{#N/A,#N/A,FALSE,"UNIT";#N/A,#N/A,FALSE,"UNIT";#N/A,#N/A,FALSE,"계정"}</definedName>
    <definedName name="ㅁㅁㅁㅁㅁ" localSheetId="16" hidden="1">{#N/A,#N/A,FALSE,"UNIT";#N/A,#N/A,FALSE,"UNIT";#N/A,#N/A,FALSE,"계정"}</definedName>
    <definedName name="ㅁㅁㅁㅁㅁ" localSheetId="6" hidden="1">{#N/A,#N/A,FALSE,"UNIT";#N/A,#N/A,FALSE,"UNIT";#N/A,#N/A,FALSE,"계정"}</definedName>
    <definedName name="ㅁㅁㅁㅁㅁ" localSheetId="7" hidden="1">{#N/A,#N/A,FALSE,"UNIT";#N/A,#N/A,FALSE,"UNIT";#N/A,#N/A,FALSE,"계정"}</definedName>
    <definedName name="ㅁㅁㅁㅁㅁ" hidden="1">{#N/A,#N/A,FALSE,"UNIT";#N/A,#N/A,FALSE,"UNIT";#N/A,#N/A,FALSE,"계정"}</definedName>
    <definedName name="ㅁㅇ" localSheetId="8" hidden="1">{#N/A,#N/A,TRUE,"Y생산";#N/A,#N/A,TRUE,"Y판매";#N/A,#N/A,TRUE,"Y총물량";#N/A,#N/A,TRUE,"Y능력";#N/A,#N/A,TRUE,"YKD"}</definedName>
    <definedName name="ㅁㅇ" localSheetId="10" hidden="1">{#N/A,#N/A,TRUE,"Y생산";#N/A,#N/A,TRUE,"Y판매";#N/A,#N/A,TRUE,"Y총물량";#N/A,#N/A,TRUE,"Y능력";#N/A,#N/A,TRUE,"YKD"}</definedName>
    <definedName name="ㅁㅇ" localSheetId="11" hidden="1">{#N/A,#N/A,TRUE,"Y생산";#N/A,#N/A,TRUE,"Y판매";#N/A,#N/A,TRUE,"Y총물량";#N/A,#N/A,TRUE,"Y능력";#N/A,#N/A,TRUE,"YKD"}</definedName>
    <definedName name="ㅁㅇ" localSheetId="3" hidden="1">{#N/A,#N/A,TRUE,"Y생산";#N/A,#N/A,TRUE,"Y판매";#N/A,#N/A,TRUE,"Y총물량";#N/A,#N/A,TRUE,"Y능력";#N/A,#N/A,TRUE,"YKD"}</definedName>
    <definedName name="ㅁㅇ" localSheetId="5" hidden="1">{#N/A,#N/A,TRUE,"Y생산";#N/A,#N/A,TRUE,"Y판매";#N/A,#N/A,TRUE,"Y총물량";#N/A,#N/A,TRUE,"Y능력";#N/A,#N/A,TRUE,"YKD"}</definedName>
    <definedName name="ㅁㅇ" localSheetId="4" hidden="1">{#N/A,#N/A,TRUE,"Y생산";#N/A,#N/A,TRUE,"Y판매";#N/A,#N/A,TRUE,"Y총물량";#N/A,#N/A,TRUE,"Y능력";#N/A,#N/A,TRUE,"YKD"}</definedName>
    <definedName name="ㅁㅇ" localSheetId="0" hidden="1">{#N/A,#N/A,TRUE,"Y생산";#N/A,#N/A,TRUE,"Y판매";#N/A,#N/A,TRUE,"Y총물량";#N/A,#N/A,TRUE,"Y능력";#N/A,#N/A,TRUE,"YKD"}</definedName>
    <definedName name="ㅁㅇ" localSheetId="16" hidden="1">{#N/A,#N/A,TRUE,"Y생산";#N/A,#N/A,TRUE,"Y판매";#N/A,#N/A,TRUE,"Y총물량";#N/A,#N/A,TRUE,"Y능력";#N/A,#N/A,TRUE,"YKD"}</definedName>
    <definedName name="ㅁㅇ" localSheetId="6" hidden="1">{#N/A,#N/A,TRUE,"Y생산";#N/A,#N/A,TRUE,"Y판매";#N/A,#N/A,TRUE,"Y총물량";#N/A,#N/A,TRUE,"Y능력";#N/A,#N/A,TRUE,"YKD"}</definedName>
    <definedName name="ㅁㅇ" localSheetId="7" hidden="1">{#N/A,#N/A,TRUE,"Y생산";#N/A,#N/A,TRUE,"Y판매";#N/A,#N/A,TRUE,"Y총물량";#N/A,#N/A,TRUE,"Y능력";#N/A,#N/A,TRUE,"YKD"}</definedName>
    <definedName name="ㅁㅇ" hidden="1">{#N/A,#N/A,TRUE,"Y생산";#N/A,#N/A,TRUE,"Y판매";#N/A,#N/A,TRUE,"Y총물량";#N/A,#N/A,TRUE,"Y능력";#N/A,#N/A,TRUE,"YKD"}</definedName>
    <definedName name="마11111" localSheetId="8" hidden="1">{#N/A,#N/A,TRUE,"Y생산";#N/A,#N/A,TRUE,"Y판매";#N/A,#N/A,TRUE,"Y총물량";#N/A,#N/A,TRUE,"Y능력";#N/A,#N/A,TRUE,"YKD"}</definedName>
    <definedName name="마11111" localSheetId="10" hidden="1">{#N/A,#N/A,TRUE,"Y생산";#N/A,#N/A,TRUE,"Y판매";#N/A,#N/A,TRUE,"Y총물량";#N/A,#N/A,TRUE,"Y능력";#N/A,#N/A,TRUE,"YKD"}</definedName>
    <definedName name="마11111" localSheetId="11" hidden="1">{#N/A,#N/A,TRUE,"Y생산";#N/A,#N/A,TRUE,"Y판매";#N/A,#N/A,TRUE,"Y총물량";#N/A,#N/A,TRUE,"Y능력";#N/A,#N/A,TRUE,"YKD"}</definedName>
    <definedName name="마11111" localSheetId="3" hidden="1">{#N/A,#N/A,TRUE,"Y생산";#N/A,#N/A,TRUE,"Y판매";#N/A,#N/A,TRUE,"Y총물량";#N/A,#N/A,TRUE,"Y능력";#N/A,#N/A,TRUE,"YKD"}</definedName>
    <definedName name="마11111" localSheetId="5" hidden="1">{#N/A,#N/A,TRUE,"Y생산";#N/A,#N/A,TRUE,"Y판매";#N/A,#N/A,TRUE,"Y총물량";#N/A,#N/A,TRUE,"Y능력";#N/A,#N/A,TRUE,"YKD"}</definedName>
    <definedName name="마11111" localSheetId="4" hidden="1">{#N/A,#N/A,TRUE,"Y생산";#N/A,#N/A,TRUE,"Y판매";#N/A,#N/A,TRUE,"Y총물량";#N/A,#N/A,TRUE,"Y능력";#N/A,#N/A,TRUE,"YKD"}</definedName>
    <definedName name="마11111" localSheetId="0" hidden="1">{#N/A,#N/A,TRUE,"Y생산";#N/A,#N/A,TRUE,"Y판매";#N/A,#N/A,TRUE,"Y총물량";#N/A,#N/A,TRUE,"Y능력";#N/A,#N/A,TRUE,"YKD"}</definedName>
    <definedName name="마11111" localSheetId="16" hidden="1">{#N/A,#N/A,TRUE,"Y생산";#N/A,#N/A,TRUE,"Y판매";#N/A,#N/A,TRUE,"Y총물량";#N/A,#N/A,TRUE,"Y능력";#N/A,#N/A,TRUE,"YKD"}</definedName>
    <definedName name="마11111" localSheetId="6" hidden="1">{#N/A,#N/A,TRUE,"Y생산";#N/A,#N/A,TRUE,"Y판매";#N/A,#N/A,TRUE,"Y총물량";#N/A,#N/A,TRUE,"Y능력";#N/A,#N/A,TRUE,"YKD"}</definedName>
    <definedName name="마11111" localSheetId="7" hidden="1">{#N/A,#N/A,TRUE,"Y생산";#N/A,#N/A,TRUE,"Y판매";#N/A,#N/A,TRUE,"Y총물량";#N/A,#N/A,TRUE,"Y능력";#N/A,#N/A,TRUE,"YKD"}</definedName>
    <definedName name="마11111" hidden="1">{#N/A,#N/A,TRUE,"Y생산";#N/A,#N/A,TRUE,"Y판매";#N/A,#N/A,TRUE,"Y총물량";#N/A,#N/A,TRUE,"Y능력";#N/A,#N/A,TRUE,"YKD"}</definedName>
    <definedName name="마감" localSheetId="8" hidden="1">{#N/A,#N/A,TRUE,"Y생산";#N/A,#N/A,TRUE,"Y판매";#N/A,#N/A,TRUE,"Y총물량";#N/A,#N/A,TRUE,"Y능력";#N/A,#N/A,TRUE,"YKD"}</definedName>
    <definedName name="마감" localSheetId="10" hidden="1">{#N/A,#N/A,TRUE,"Y생산";#N/A,#N/A,TRUE,"Y판매";#N/A,#N/A,TRUE,"Y총물량";#N/A,#N/A,TRUE,"Y능력";#N/A,#N/A,TRUE,"YKD"}</definedName>
    <definedName name="마감" localSheetId="11" hidden="1">{#N/A,#N/A,TRUE,"Y생산";#N/A,#N/A,TRUE,"Y판매";#N/A,#N/A,TRUE,"Y총물량";#N/A,#N/A,TRUE,"Y능력";#N/A,#N/A,TRUE,"YKD"}</definedName>
    <definedName name="마감" localSheetId="3" hidden="1">{#N/A,#N/A,TRUE,"Y생산";#N/A,#N/A,TRUE,"Y판매";#N/A,#N/A,TRUE,"Y총물량";#N/A,#N/A,TRUE,"Y능력";#N/A,#N/A,TRUE,"YKD"}</definedName>
    <definedName name="마감" localSheetId="5" hidden="1">{#N/A,#N/A,TRUE,"Y생산";#N/A,#N/A,TRUE,"Y판매";#N/A,#N/A,TRUE,"Y총물량";#N/A,#N/A,TRUE,"Y능력";#N/A,#N/A,TRUE,"YKD"}</definedName>
    <definedName name="마감" localSheetId="4" hidden="1">{#N/A,#N/A,TRUE,"Y생산";#N/A,#N/A,TRUE,"Y판매";#N/A,#N/A,TRUE,"Y총물량";#N/A,#N/A,TRUE,"Y능력";#N/A,#N/A,TRUE,"YKD"}</definedName>
    <definedName name="마감" localSheetId="0" hidden="1">{#N/A,#N/A,TRUE,"Y생산";#N/A,#N/A,TRUE,"Y판매";#N/A,#N/A,TRUE,"Y총물량";#N/A,#N/A,TRUE,"Y능력";#N/A,#N/A,TRUE,"YKD"}</definedName>
    <definedName name="마감" localSheetId="16" hidden="1">{#N/A,#N/A,TRUE,"Y생산";#N/A,#N/A,TRUE,"Y판매";#N/A,#N/A,TRUE,"Y총물량";#N/A,#N/A,TRUE,"Y능력";#N/A,#N/A,TRUE,"YKD"}</definedName>
    <definedName name="마감" localSheetId="6" hidden="1">{#N/A,#N/A,TRUE,"Y생산";#N/A,#N/A,TRUE,"Y판매";#N/A,#N/A,TRUE,"Y총물량";#N/A,#N/A,TRUE,"Y능력";#N/A,#N/A,TRUE,"YKD"}</definedName>
    <definedName name="마감" localSheetId="7" hidden="1">{#N/A,#N/A,TRUE,"Y생산";#N/A,#N/A,TRUE,"Y판매";#N/A,#N/A,TRUE,"Y총물량";#N/A,#N/A,TRUE,"Y능력";#N/A,#N/A,TRUE,"YKD"}</definedName>
    <definedName name="마감" hidden="1">{#N/A,#N/A,TRUE,"Y생산";#N/A,#N/A,TRUE,"Y판매";#N/A,#N/A,TRUE,"Y총물량";#N/A,#N/A,TRUE,"Y능력";#N/A,#N/A,TRUE,"YKD"}</definedName>
    <definedName name="마감12" localSheetId="8" hidden="1">{#N/A,#N/A,TRUE,"Y생산";#N/A,#N/A,TRUE,"Y판매";#N/A,#N/A,TRUE,"Y총물량";#N/A,#N/A,TRUE,"Y능력";#N/A,#N/A,TRUE,"YKD"}</definedName>
    <definedName name="마감12" localSheetId="10" hidden="1">{#N/A,#N/A,TRUE,"Y생산";#N/A,#N/A,TRUE,"Y판매";#N/A,#N/A,TRUE,"Y총물량";#N/A,#N/A,TRUE,"Y능력";#N/A,#N/A,TRUE,"YKD"}</definedName>
    <definedName name="마감12" localSheetId="11" hidden="1">{#N/A,#N/A,TRUE,"Y생산";#N/A,#N/A,TRUE,"Y판매";#N/A,#N/A,TRUE,"Y총물량";#N/A,#N/A,TRUE,"Y능력";#N/A,#N/A,TRUE,"YKD"}</definedName>
    <definedName name="마감12" localSheetId="3" hidden="1">{#N/A,#N/A,TRUE,"Y생산";#N/A,#N/A,TRUE,"Y판매";#N/A,#N/A,TRUE,"Y총물량";#N/A,#N/A,TRUE,"Y능력";#N/A,#N/A,TRUE,"YKD"}</definedName>
    <definedName name="마감12" localSheetId="5" hidden="1">{#N/A,#N/A,TRUE,"Y생산";#N/A,#N/A,TRUE,"Y판매";#N/A,#N/A,TRUE,"Y총물량";#N/A,#N/A,TRUE,"Y능력";#N/A,#N/A,TRUE,"YKD"}</definedName>
    <definedName name="마감12" localSheetId="4" hidden="1">{#N/A,#N/A,TRUE,"Y생산";#N/A,#N/A,TRUE,"Y판매";#N/A,#N/A,TRUE,"Y총물량";#N/A,#N/A,TRUE,"Y능력";#N/A,#N/A,TRUE,"YKD"}</definedName>
    <definedName name="마감12" localSheetId="0" hidden="1">{#N/A,#N/A,TRUE,"Y생산";#N/A,#N/A,TRUE,"Y판매";#N/A,#N/A,TRUE,"Y총물량";#N/A,#N/A,TRUE,"Y능력";#N/A,#N/A,TRUE,"YKD"}</definedName>
    <definedName name="마감12" localSheetId="16" hidden="1">{#N/A,#N/A,TRUE,"Y생산";#N/A,#N/A,TRUE,"Y판매";#N/A,#N/A,TRUE,"Y총물량";#N/A,#N/A,TRUE,"Y능력";#N/A,#N/A,TRUE,"YKD"}</definedName>
    <definedName name="마감12" localSheetId="6" hidden="1">{#N/A,#N/A,TRUE,"Y생산";#N/A,#N/A,TRUE,"Y판매";#N/A,#N/A,TRUE,"Y총물량";#N/A,#N/A,TRUE,"Y능력";#N/A,#N/A,TRUE,"YKD"}</definedName>
    <definedName name="마감12" localSheetId="7" hidden="1">{#N/A,#N/A,TRUE,"Y생산";#N/A,#N/A,TRUE,"Y판매";#N/A,#N/A,TRUE,"Y총물량";#N/A,#N/A,TRUE,"Y능력";#N/A,#N/A,TRUE,"YKD"}</definedName>
    <definedName name="마감12" hidden="1">{#N/A,#N/A,TRUE,"Y생산";#N/A,#N/A,TRUE,"Y판매";#N/A,#N/A,TRUE,"Y총물량";#N/A,#N/A,TRUE,"Y능력";#N/A,#N/A,TRUE,"YKD"}</definedName>
    <definedName name="마감123" localSheetId="8" hidden="1">{#N/A,#N/A,FALSE,"96 3월물량표";#N/A,#N/A,FALSE,"96 4월물량표";#N/A,#N/A,FALSE,"96 5월물량표"}</definedName>
    <definedName name="마감123" localSheetId="10" hidden="1">{#N/A,#N/A,FALSE,"96 3월물량표";#N/A,#N/A,FALSE,"96 4월물량표";#N/A,#N/A,FALSE,"96 5월물량표"}</definedName>
    <definedName name="마감123" localSheetId="11" hidden="1">{#N/A,#N/A,FALSE,"96 3월물량표";#N/A,#N/A,FALSE,"96 4월물량표";#N/A,#N/A,FALSE,"96 5월물량표"}</definedName>
    <definedName name="마감123" localSheetId="3" hidden="1">{#N/A,#N/A,FALSE,"96 3월물량표";#N/A,#N/A,FALSE,"96 4월물량표";#N/A,#N/A,FALSE,"96 5월물량표"}</definedName>
    <definedName name="마감123" localSheetId="5" hidden="1">{#N/A,#N/A,FALSE,"96 3월물량표";#N/A,#N/A,FALSE,"96 4월물량표";#N/A,#N/A,FALSE,"96 5월물량표"}</definedName>
    <definedName name="마감123" localSheetId="4" hidden="1">{#N/A,#N/A,FALSE,"96 3월물량표";#N/A,#N/A,FALSE,"96 4월물량표";#N/A,#N/A,FALSE,"96 5월물량표"}</definedName>
    <definedName name="마감123" localSheetId="0" hidden="1">{#N/A,#N/A,FALSE,"96 3월물량표";#N/A,#N/A,FALSE,"96 4월물량표";#N/A,#N/A,FALSE,"96 5월물량표"}</definedName>
    <definedName name="마감123" localSheetId="16" hidden="1">{#N/A,#N/A,FALSE,"96 3월물량표";#N/A,#N/A,FALSE,"96 4월물량표";#N/A,#N/A,FALSE,"96 5월물량표"}</definedName>
    <definedName name="마감123" localSheetId="6" hidden="1">{#N/A,#N/A,FALSE,"96 3월물량표";#N/A,#N/A,FALSE,"96 4월물량표";#N/A,#N/A,FALSE,"96 5월물량표"}</definedName>
    <definedName name="마감123" localSheetId="7" hidden="1">{#N/A,#N/A,FALSE,"96 3월물량표";#N/A,#N/A,FALSE,"96 4월물량표";#N/A,#N/A,FALSE,"96 5월물량표"}</definedName>
    <definedName name="마감123" hidden="1">{#N/A,#N/A,FALSE,"96 3월물량표";#N/A,#N/A,FALSE,"96 4월물량표";#N/A,#N/A,FALSE,"96 5월물량표"}</definedName>
    <definedName name="마감830" localSheetId="8" hidden="1">{#N/A,#N/A,TRUE,"Y생산";#N/A,#N/A,TRUE,"Y판매";#N/A,#N/A,TRUE,"Y총물량";#N/A,#N/A,TRUE,"Y능력";#N/A,#N/A,TRUE,"YKD"}</definedName>
    <definedName name="마감830" localSheetId="10" hidden="1">{#N/A,#N/A,TRUE,"Y생산";#N/A,#N/A,TRUE,"Y판매";#N/A,#N/A,TRUE,"Y총물량";#N/A,#N/A,TRUE,"Y능력";#N/A,#N/A,TRUE,"YKD"}</definedName>
    <definedName name="마감830" localSheetId="11" hidden="1">{#N/A,#N/A,TRUE,"Y생산";#N/A,#N/A,TRUE,"Y판매";#N/A,#N/A,TRUE,"Y총물량";#N/A,#N/A,TRUE,"Y능력";#N/A,#N/A,TRUE,"YKD"}</definedName>
    <definedName name="마감830" localSheetId="3" hidden="1">{#N/A,#N/A,TRUE,"Y생산";#N/A,#N/A,TRUE,"Y판매";#N/A,#N/A,TRUE,"Y총물량";#N/A,#N/A,TRUE,"Y능력";#N/A,#N/A,TRUE,"YKD"}</definedName>
    <definedName name="마감830" localSheetId="5" hidden="1">{#N/A,#N/A,TRUE,"Y생산";#N/A,#N/A,TRUE,"Y판매";#N/A,#N/A,TRUE,"Y총물량";#N/A,#N/A,TRUE,"Y능력";#N/A,#N/A,TRUE,"YKD"}</definedName>
    <definedName name="마감830" localSheetId="4" hidden="1">{#N/A,#N/A,TRUE,"Y생산";#N/A,#N/A,TRUE,"Y판매";#N/A,#N/A,TRUE,"Y총물량";#N/A,#N/A,TRUE,"Y능력";#N/A,#N/A,TRUE,"YKD"}</definedName>
    <definedName name="마감830" localSheetId="0" hidden="1">{#N/A,#N/A,TRUE,"Y생산";#N/A,#N/A,TRUE,"Y판매";#N/A,#N/A,TRUE,"Y총물량";#N/A,#N/A,TRUE,"Y능력";#N/A,#N/A,TRUE,"YKD"}</definedName>
    <definedName name="마감830" localSheetId="16" hidden="1">{#N/A,#N/A,TRUE,"Y생산";#N/A,#N/A,TRUE,"Y판매";#N/A,#N/A,TRUE,"Y총물량";#N/A,#N/A,TRUE,"Y능력";#N/A,#N/A,TRUE,"YKD"}</definedName>
    <definedName name="마감830" localSheetId="6" hidden="1">{#N/A,#N/A,TRUE,"Y생산";#N/A,#N/A,TRUE,"Y판매";#N/A,#N/A,TRUE,"Y총물량";#N/A,#N/A,TRUE,"Y능력";#N/A,#N/A,TRUE,"YKD"}</definedName>
    <definedName name="마감830" localSheetId="7" hidden="1">{#N/A,#N/A,TRUE,"Y생산";#N/A,#N/A,TRUE,"Y판매";#N/A,#N/A,TRUE,"Y총물량";#N/A,#N/A,TRUE,"Y능력";#N/A,#N/A,TRUE,"YKD"}</definedName>
    <definedName name="마감830" hidden="1">{#N/A,#N/A,TRUE,"Y생산";#N/A,#N/A,TRUE,"Y판매";#N/A,#N/A,TRUE,"Y총물량";#N/A,#N/A,TRUE,"Y능력";#N/A,#N/A,TRUE,"YKD"}</definedName>
    <definedName name="마감831" localSheetId="8" hidden="1">{#N/A,#N/A,FALSE,"96 3월물량표";#N/A,#N/A,FALSE,"96 4월물량표";#N/A,#N/A,FALSE,"96 5월물량표"}</definedName>
    <definedName name="마감831" localSheetId="10" hidden="1">{#N/A,#N/A,FALSE,"96 3월물량표";#N/A,#N/A,FALSE,"96 4월물량표";#N/A,#N/A,FALSE,"96 5월물량표"}</definedName>
    <definedName name="마감831" localSheetId="11" hidden="1">{#N/A,#N/A,FALSE,"96 3월물량표";#N/A,#N/A,FALSE,"96 4월물량표";#N/A,#N/A,FALSE,"96 5월물량표"}</definedName>
    <definedName name="마감831" localSheetId="3" hidden="1">{#N/A,#N/A,FALSE,"96 3월물량표";#N/A,#N/A,FALSE,"96 4월물량표";#N/A,#N/A,FALSE,"96 5월물량표"}</definedName>
    <definedName name="마감831" localSheetId="5" hidden="1">{#N/A,#N/A,FALSE,"96 3월물량표";#N/A,#N/A,FALSE,"96 4월물량표";#N/A,#N/A,FALSE,"96 5월물량표"}</definedName>
    <definedName name="마감831" localSheetId="4" hidden="1">{#N/A,#N/A,FALSE,"96 3월물량표";#N/A,#N/A,FALSE,"96 4월물량표";#N/A,#N/A,FALSE,"96 5월물량표"}</definedName>
    <definedName name="마감831" localSheetId="0" hidden="1">{#N/A,#N/A,FALSE,"96 3월물량표";#N/A,#N/A,FALSE,"96 4월물량표";#N/A,#N/A,FALSE,"96 5월물량표"}</definedName>
    <definedName name="마감831" localSheetId="16" hidden="1">{#N/A,#N/A,FALSE,"96 3월물량표";#N/A,#N/A,FALSE,"96 4월물량표";#N/A,#N/A,FALSE,"96 5월물량표"}</definedName>
    <definedName name="마감831" localSheetId="6" hidden="1">{#N/A,#N/A,FALSE,"96 3월물량표";#N/A,#N/A,FALSE,"96 4월물량표";#N/A,#N/A,FALSE,"96 5월물량표"}</definedName>
    <definedName name="마감831" localSheetId="7" hidden="1">{#N/A,#N/A,FALSE,"96 3월물량표";#N/A,#N/A,FALSE,"96 4월물량표";#N/A,#N/A,FALSE,"96 5월물량표"}</definedName>
    <definedName name="마감831" hidden="1">{#N/A,#N/A,FALSE,"96 3월물량표";#N/A,#N/A,FALSE,"96 4월물량표";#N/A,#N/A,FALSE,"96 5월물량표"}</definedName>
    <definedName name="만_기_일" localSheetId="3">#REF!</definedName>
    <definedName name="만_기_일" localSheetId="5">#REF!</definedName>
    <definedName name="만_기_일" localSheetId="0">#REF!</definedName>
    <definedName name="만_기_일" localSheetId="16">#REF!</definedName>
    <definedName name="만_기_일" localSheetId="7">#REF!</definedName>
    <definedName name="만_기_일">#REF!</definedName>
    <definedName name="만기보장수익율" localSheetId="3">#REF!</definedName>
    <definedName name="만기보장수익율" localSheetId="5">#REF!</definedName>
    <definedName name="만기보장수익율" localSheetId="0">#REF!</definedName>
    <definedName name="만기보장수익율" localSheetId="16">#REF!</definedName>
    <definedName name="만기보장수익율" localSheetId="6">#REF!</definedName>
    <definedName name="만기보장수익율" localSheetId="7">#REF!</definedName>
    <definedName name="만기보장수익율">#REF!</definedName>
    <definedName name="매각수수료" localSheetId="3">#REF!</definedName>
    <definedName name="매각수수료" localSheetId="5">#REF!</definedName>
    <definedName name="매각수수료" localSheetId="0">#REF!</definedName>
    <definedName name="매각수수료" localSheetId="16">#REF!</definedName>
    <definedName name="매각수수료" localSheetId="6">#REF!</definedName>
    <definedName name="매각수수료" localSheetId="7">#REF!</definedName>
    <definedName name="매각수수료">#REF!</definedName>
    <definedName name="매각은행" localSheetId="6">#REF!</definedName>
    <definedName name="매각은행" localSheetId="7">#REF!</definedName>
    <definedName name="매각은행">#REF!</definedName>
    <definedName name="매각일자" localSheetId="4">#REF!</definedName>
    <definedName name="매각일자" localSheetId="6">#REF!</definedName>
    <definedName name="매각일자" localSheetId="7">#REF!</definedName>
    <definedName name="매각일자">#REF!</definedName>
    <definedName name="매입채무2003" localSheetId="6">#REF!</definedName>
    <definedName name="매입채무2003">#REF!</definedName>
    <definedName name="매입채무2004" localSheetId="6">#REF!</definedName>
    <definedName name="매입채무2004">#REF!</definedName>
    <definedName name="매입채무2005" localSheetId="6">#REF!</definedName>
    <definedName name="매입채무2005">#REF!</definedName>
    <definedName name="매입채무2006" localSheetId="6">#REF!</definedName>
    <definedName name="매입채무2006">#REF!</definedName>
    <definedName name="매입채무2007" localSheetId="6">#REF!</definedName>
    <definedName name="매입채무2007">#REF!</definedName>
    <definedName name="매출05" localSheetId="8" hidden="1">{#N/A,#N/A,FALSE,"단축1";#N/A,#N/A,FALSE,"단축2";#N/A,#N/A,FALSE,"단축3";#N/A,#N/A,FALSE,"장축";#N/A,#N/A,FALSE,"4WD"}</definedName>
    <definedName name="매출05" localSheetId="10" hidden="1">{#N/A,#N/A,FALSE,"단축1";#N/A,#N/A,FALSE,"단축2";#N/A,#N/A,FALSE,"단축3";#N/A,#N/A,FALSE,"장축";#N/A,#N/A,FALSE,"4WD"}</definedName>
    <definedName name="매출05" localSheetId="11" hidden="1">{#N/A,#N/A,FALSE,"단축1";#N/A,#N/A,FALSE,"단축2";#N/A,#N/A,FALSE,"단축3";#N/A,#N/A,FALSE,"장축";#N/A,#N/A,FALSE,"4WD"}</definedName>
    <definedName name="매출05" localSheetId="3" hidden="1">{#N/A,#N/A,FALSE,"단축1";#N/A,#N/A,FALSE,"단축2";#N/A,#N/A,FALSE,"단축3";#N/A,#N/A,FALSE,"장축";#N/A,#N/A,FALSE,"4WD"}</definedName>
    <definedName name="매출05" localSheetId="5" hidden="1">{#N/A,#N/A,FALSE,"단축1";#N/A,#N/A,FALSE,"단축2";#N/A,#N/A,FALSE,"단축3";#N/A,#N/A,FALSE,"장축";#N/A,#N/A,FALSE,"4WD"}</definedName>
    <definedName name="매출05" localSheetId="4" hidden="1">{#N/A,#N/A,FALSE,"단축1";#N/A,#N/A,FALSE,"단축2";#N/A,#N/A,FALSE,"단축3";#N/A,#N/A,FALSE,"장축";#N/A,#N/A,FALSE,"4WD"}</definedName>
    <definedName name="매출05" localSheetId="0" hidden="1">{#N/A,#N/A,FALSE,"단축1";#N/A,#N/A,FALSE,"단축2";#N/A,#N/A,FALSE,"단축3";#N/A,#N/A,FALSE,"장축";#N/A,#N/A,FALSE,"4WD"}</definedName>
    <definedName name="매출05" localSheetId="16" hidden="1">{#N/A,#N/A,FALSE,"단축1";#N/A,#N/A,FALSE,"단축2";#N/A,#N/A,FALSE,"단축3";#N/A,#N/A,FALSE,"장축";#N/A,#N/A,FALSE,"4WD"}</definedName>
    <definedName name="매출05" localSheetId="6" hidden="1">{#N/A,#N/A,FALSE,"단축1";#N/A,#N/A,FALSE,"단축2";#N/A,#N/A,FALSE,"단축3";#N/A,#N/A,FALSE,"장축";#N/A,#N/A,FALSE,"4WD"}</definedName>
    <definedName name="매출05" localSheetId="7" hidden="1">{#N/A,#N/A,FALSE,"단축1";#N/A,#N/A,FALSE,"단축2";#N/A,#N/A,FALSE,"단축3";#N/A,#N/A,FALSE,"장축";#N/A,#N/A,FALSE,"4WD"}</definedName>
    <definedName name="매출05" hidden="1">{#N/A,#N/A,FALSE,"단축1";#N/A,#N/A,FALSE,"단축2";#N/A,#N/A,FALSE,"단축3";#N/A,#N/A,FALSE,"장축";#N/A,#N/A,FALSE,"4WD"}</definedName>
    <definedName name="매출2005" localSheetId="8" hidden="1">{#N/A,#N/A,FALSE,"단축1";#N/A,#N/A,FALSE,"단축2";#N/A,#N/A,FALSE,"단축3";#N/A,#N/A,FALSE,"장축";#N/A,#N/A,FALSE,"4WD"}</definedName>
    <definedName name="매출2005" localSheetId="10" hidden="1">{#N/A,#N/A,FALSE,"단축1";#N/A,#N/A,FALSE,"단축2";#N/A,#N/A,FALSE,"단축3";#N/A,#N/A,FALSE,"장축";#N/A,#N/A,FALSE,"4WD"}</definedName>
    <definedName name="매출2005" localSheetId="11" hidden="1">{#N/A,#N/A,FALSE,"단축1";#N/A,#N/A,FALSE,"단축2";#N/A,#N/A,FALSE,"단축3";#N/A,#N/A,FALSE,"장축";#N/A,#N/A,FALSE,"4WD"}</definedName>
    <definedName name="매출2005" localSheetId="3" hidden="1">{#N/A,#N/A,FALSE,"단축1";#N/A,#N/A,FALSE,"단축2";#N/A,#N/A,FALSE,"단축3";#N/A,#N/A,FALSE,"장축";#N/A,#N/A,FALSE,"4WD"}</definedName>
    <definedName name="매출2005" localSheetId="5" hidden="1">{#N/A,#N/A,FALSE,"단축1";#N/A,#N/A,FALSE,"단축2";#N/A,#N/A,FALSE,"단축3";#N/A,#N/A,FALSE,"장축";#N/A,#N/A,FALSE,"4WD"}</definedName>
    <definedName name="매출2005" localSheetId="4" hidden="1">{#N/A,#N/A,FALSE,"단축1";#N/A,#N/A,FALSE,"단축2";#N/A,#N/A,FALSE,"단축3";#N/A,#N/A,FALSE,"장축";#N/A,#N/A,FALSE,"4WD"}</definedName>
    <definedName name="매출2005" localSheetId="0" hidden="1">{#N/A,#N/A,FALSE,"단축1";#N/A,#N/A,FALSE,"단축2";#N/A,#N/A,FALSE,"단축3";#N/A,#N/A,FALSE,"장축";#N/A,#N/A,FALSE,"4WD"}</definedName>
    <definedName name="매출2005" localSheetId="16" hidden="1">{#N/A,#N/A,FALSE,"단축1";#N/A,#N/A,FALSE,"단축2";#N/A,#N/A,FALSE,"단축3";#N/A,#N/A,FALSE,"장축";#N/A,#N/A,FALSE,"4WD"}</definedName>
    <definedName name="매출2005" localSheetId="6" hidden="1">{#N/A,#N/A,FALSE,"단축1";#N/A,#N/A,FALSE,"단축2";#N/A,#N/A,FALSE,"단축3";#N/A,#N/A,FALSE,"장축";#N/A,#N/A,FALSE,"4WD"}</definedName>
    <definedName name="매출2005" localSheetId="7" hidden="1">{#N/A,#N/A,FALSE,"단축1";#N/A,#N/A,FALSE,"단축2";#N/A,#N/A,FALSE,"단축3";#N/A,#N/A,FALSE,"장축";#N/A,#N/A,FALSE,"4WD"}</definedName>
    <definedName name="매출2005" hidden="1">{#N/A,#N/A,FALSE,"단축1";#N/A,#N/A,FALSE,"단축2";#N/A,#N/A,FALSE,"단축3";#N/A,#N/A,FALSE,"장축";#N/A,#N/A,FALSE,"4WD"}</definedName>
    <definedName name="매출5" localSheetId="8" hidden="1">{#N/A,#N/A,FALSE,"품의서";#N/A,#N/A,FALSE,"전제";#N/A,#N/A,FALSE,"총손";#N/A,#N/A,FALSE,"손익";#N/A,#N/A,FALSE,"대당";#N/A,#N/A,FALSE,"가공비";#N/A,#N/A,FALSE,"재료비";#N/A,#N/A,FALSE,"판비";#N/A,#N/A,FALSE,"가격"}</definedName>
    <definedName name="매출5" localSheetId="10" hidden="1">{#N/A,#N/A,FALSE,"품의서";#N/A,#N/A,FALSE,"전제";#N/A,#N/A,FALSE,"총손";#N/A,#N/A,FALSE,"손익";#N/A,#N/A,FALSE,"대당";#N/A,#N/A,FALSE,"가공비";#N/A,#N/A,FALSE,"재료비";#N/A,#N/A,FALSE,"판비";#N/A,#N/A,FALSE,"가격"}</definedName>
    <definedName name="매출5" localSheetId="11" hidden="1">{#N/A,#N/A,FALSE,"품의서";#N/A,#N/A,FALSE,"전제";#N/A,#N/A,FALSE,"총손";#N/A,#N/A,FALSE,"손익";#N/A,#N/A,FALSE,"대당";#N/A,#N/A,FALSE,"가공비";#N/A,#N/A,FALSE,"재료비";#N/A,#N/A,FALSE,"판비";#N/A,#N/A,FALSE,"가격"}</definedName>
    <definedName name="매출5" localSheetId="3" hidden="1">{#N/A,#N/A,FALSE,"품의서";#N/A,#N/A,FALSE,"전제";#N/A,#N/A,FALSE,"총손";#N/A,#N/A,FALSE,"손익";#N/A,#N/A,FALSE,"대당";#N/A,#N/A,FALSE,"가공비";#N/A,#N/A,FALSE,"재료비";#N/A,#N/A,FALSE,"판비";#N/A,#N/A,FALSE,"가격"}</definedName>
    <definedName name="매출5" localSheetId="5" hidden="1">{#N/A,#N/A,FALSE,"품의서";#N/A,#N/A,FALSE,"전제";#N/A,#N/A,FALSE,"총손";#N/A,#N/A,FALSE,"손익";#N/A,#N/A,FALSE,"대당";#N/A,#N/A,FALSE,"가공비";#N/A,#N/A,FALSE,"재료비";#N/A,#N/A,FALSE,"판비";#N/A,#N/A,FALSE,"가격"}</definedName>
    <definedName name="매출5" localSheetId="4" hidden="1">{#N/A,#N/A,FALSE,"품의서";#N/A,#N/A,FALSE,"전제";#N/A,#N/A,FALSE,"총손";#N/A,#N/A,FALSE,"손익";#N/A,#N/A,FALSE,"대당";#N/A,#N/A,FALSE,"가공비";#N/A,#N/A,FALSE,"재료비";#N/A,#N/A,FALSE,"판비";#N/A,#N/A,FALSE,"가격"}</definedName>
    <definedName name="매출5" localSheetId="0" hidden="1">{#N/A,#N/A,FALSE,"품의서";#N/A,#N/A,FALSE,"전제";#N/A,#N/A,FALSE,"총손";#N/A,#N/A,FALSE,"손익";#N/A,#N/A,FALSE,"대당";#N/A,#N/A,FALSE,"가공비";#N/A,#N/A,FALSE,"재료비";#N/A,#N/A,FALSE,"판비";#N/A,#N/A,FALSE,"가격"}</definedName>
    <definedName name="매출5" localSheetId="16" hidden="1">{#N/A,#N/A,FALSE,"품의서";#N/A,#N/A,FALSE,"전제";#N/A,#N/A,FALSE,"총손";#N/A,#N/A,FALSE,"손익";#N/A,#N/A,FALSE,"대당";#N/A,#N/A,FALSE,"가공비";#N/A,#N/A,FALSE,"재료비";#N/A,#N/A,FALSE,"판비";#N/A,#N/A,FALSE,"가격"}</definedName>
    <definedName name="매출5" localSheetId="6" hidden="1">{#N/A,#N/A,FALSE,"품의서";#N/A,#N/A,FALSE,"전제";#N/A,#N/A,FALSE,"총손";#N/A,#N/A,FALSE,"손익";#N/A,#N/A,FALSE,"대당";#N/A,#N/A,FALSE,"가공비";#N/A,#N/A,FALSE,"재료비";#N/A,#N/A,FALSE,"판비";#N/A,#N/A,FALSE,"가격"}</definedName>
    <definedName name="매출5" localSheetId="7" hidden="1">{#N/A,#N/A,FALSE,"품의서";#N/A,#N/A,FALSE,"전제";#N/A,#N/A,FALSE,"총손";#N/A,#N/A,FALSE,"손익";#N/A,#N/A,FALSE,"대당";#N/A,#N/A,FALSE,"가공비";#N/A,#N/A,FALSE,"재료비";#N/A,#N/A,FALSE,"판비";#N/A,#N/A,FALSE,"가격"}</definedName>
    <definedName name="매출5" hidden="1">{#N/A,#N/A,FALSE,"품의서";#N/A,#N/A,FALSE,"전제";#N/A,#N/A,FALSE,"총손";#N/A,#N/A,FALSE,"손익";#N/A,#N/A,FALSE,"대당";#N/A,#N/A,FALSE,"가공비";#N/A,#N/A,FALSE,"재료비";#N/A,#N/A,FALSE,"판비";#N/A,#N/A,FALSE,"가격"}</definedName>
    <definedName name="매출계획" localSheetId="8" hidden="1">{#N/A,#N/A,FALSE,"UNIT";#N/A,#N/A,FALSE,"UNIT";#N/A,#N/A,FALSE,"계정"}</definedName>
    <definedName name="매출계획" localSheetId="10" hidden="1">{#N/A,#N/A,FALSE,"UNIT";#N/A,#N/A,FALSE,"UNIT";#N/A,#N/A,FALSE,"계정"}</definedName>
    <definedName name="매출계획" localSheetId="11" hidden="1">{#N/A,#N/A,FALSE,"UNIT";#N/A,#N/A,FALSE,"UNIT";#N/A,#N/A,FALSE,"계정"}</definedName>
    <definedName name="매출계획" localSheetId="3" hidden="1">{#N/A,#N/A,FALSE,"UNIT";#N/A,#N/A,FALSE,"UNIT";#N/A,#N/A,FALSE,"계정"}</definedName>
    <definedName name="매출계획" localSheetId="5" hidden="1">{#N/A,#N/A,FALSE,"UNIT";#N/A,#N/A,FALSE,"UNIT";#N/A,#N/A,FALSE,"계정"}</definedName>
    <definedName name="매출계획" localSheetId="4" hidden="1">{#N/A,#N/A,FALSE,"UNIT";#N/A,#N/A,FALSE,"UNIT";#N/A,#N/A,FALSE,"계정"}</definedName>
    <definedName name="매출계획" localSheetId="0" hidden="1">{#N/A,#N/A,FALSE,"UNIT";#N/A,#N/A,FALSE,"UNIT";#N/A,#N/A,FALSE,"계정"}</definedName>
    <definedName name="매출계획" localSheetId="16" hidden="1">{#N/A,#N/A,FALSE,"UNIT";#N/A,#N/A,FALSE,"UNIT";#N/A,#N/A,FALSE,"계정"}</definedName>
    <definedName name="매출계획" localSheetId="6" hidden="1">{#N/A,#N/A,FALSE,"UNIT";#N/A,#N/A,FALSE,"UNIT";#N/A,#N/A,FALSE,"계정"}</definedName>
    <definedName name="매출계획" localSheetId="7" hidden="1">{#N/A,#N/A,FALSE,"UNIT";#N/A,#N/A,FALSE,"UNIT";#N/A,#N/A,FALSE,"계정"}</definedName>
    <definedName name="매출계획" hidden="1">{#N/A,#N/A,FALSE,"UNIT";#N/A,#N/A,FALSE,"UNIT";#N/A,#N/A,FALSE,"계정"}</definedName>
    <definedName name="매출성장율" localSheetId="3">#REF!</definedName>
    <definedName name="매출성장율" localSheetId="0">#REF!</definedName>
    <definedName name="매출성장율" localSheetId="16">#REF!</definedName>
    <definedName name="매출성장율">#REF!</definedName>
    <definedName name="매출액2003" localSheetId="3">#REF!</definedName>
    <definedName name="매출액2003" localSheetId="0">#REF!</definedName>
    <definedName name="매출액2003" localSheetId="16">#REF!</definedName>
    <definedName name="매출액2003" localSheetId="6">#REF!</definedName>
    <definedName name="매출액2003">#REF!</definedName>
    <definedName name="매출액2004" localSheetId="3">#REF!</definedName>
    <definedName name="매출액2004" localSheetId="0">#REF!</definedName>
    <definedName name="매출액2004" localSheetId="16">#REF!</definedName>
    <definedName name="매출액2004" localSheetId="6">#REF!</definedName>
    <definedName name="매출액2004">#REF!</definedName>
    <definedName name="매출액2005" localSheetId="6">#REF!</definedName>
    <definedName name="매출액2005">#REF!</definedName>
    <definedName name="매출액2006" localSheetId="6">#REF!</definedName>
    <definedName name="매출액2006">#REF!</definedName>
    <definedName name="매출액2007" localSheetId="6">#REF!</definedName>
    <definedName name="매출액2007">#REF!</definedName>
    <definedName name="매출원가" localSheetId="8" hidden="1">{#N/A,#N/A,FALSE,"Aging Summary";#N/A,#N/A,FALSE,"Ratio Analysis";#N/A,#N/A,FALSE,"Test 120 Day Accts";#N/A,#N/A,FALSE,"Tickmarks"}</definedName>
    <definedName name="매출원가" localSheetId="9" hidden="1">{#N/A,#N/A,FALSE,"Aging Summary";#N/A,#N/A,FALSE,"Ratio Analysis";#N/A,#N/A,FALSE,"Test 120 Day Accts";#N/A,#N/A,FALSE,"Tickmarks"}</definedName>
    <definedName name="매출원가" localSheetId="10" hidden="1">{#N/A,#N/A,FALSE,"Aging Summary";#N/A,#N/A,FALSE,"Ratio Analysis";#N/A,#N/A,FALSE,"Test 120 Day Accts";#N/A,#N/A,FALSE,"Tickmarks"}</definedName>
    <definedName name="매출원가" localSheetId="11" hidden="1">{#N/A,#N/A,FALSE,"Aging Summary";#N/A,#N/A,FALSE,"Ratio Analysis";#N/A,#N/A,FALSE,"Test 120 Day Accts";#N/A,#N/A,FALSE,"Tickmarks"}</definedName>
    <definedName name="매출원가" localSheetId="3" hidden="1">{#N/A,#N/A,FALSE,"Aging Summary";#N/A,#N/A,FALSE,"Ratio Analysis";#N/A,#N/A,FALSE,"Test 120 Day Accts";#N/A,#N/A,FALSE,"Tickmarks"}</definedName>
    <definedName name="매출원가" localSheetId="5" hidden="1">{#N/A,#N/A,FALSE,"Aging Summary";#N/A,#N/A,FALSE,"Ratio Analysis";#N/A,#N/A,FALSE,"Test 120 Day Accts";#N/A,#N/A,FALSE,"Tickmarks"}</definedName>
    <definedName name="매출원가" localSheetId="4" hidden="1">{#N/A,#N/A,FALSE,"Aging Summary";#N/A,#N/A,FALSE,"Ratio Analysis";#N/A,#N/A,FALSE,"Test 120 Day Accts";#N/A,#N/A,FALSE,"Tickmarks"}</definedName>
    <definedName name="매출원가" localSheetId="0" hidden="1">{#N/A,#N/A,FALSE,"Aging Summary";#N/A,#N/A,FALSE,"Ratio Analysis";#N/A,#N/A,FALSE,"Test 120 Day Accts";#N/A,#N/A,FALSE,"Tickmarks"}</definedName>
    <definedName name="매출원가" localSheetId="16" hidden="1">{#N/A,#N/A,FALSE,"Aging Summary";#N/A,#N/A,FALSE,"Ratio Analysis";#N/A,#N/A,FALSE,"Test 120 Day Accts";#N/A,#N/A,FALSE,"Tickmarks"}</definedName>
    <definedName name="매출원가" localSheetId="6" hidden="1">{#N/A,#N/A,FALSE,"Aging Summary";#N/A,#N/A,FALSE,"Ratio Analysis";#N/A,#N/A,FALSE,"Test 120 Day Accts";#N/A,#N/A,FALSE,"Tickmarks"}</definedName>
    <definedName name="매출원가" localSheetId="7" hidden="1">{#N/A,#N/A,FALSE,"Aging Summary";#N/A,#N/A,FALSE,"Ratio Analysis";#N/A,#N/A,FALSE,"Test 120 Day Accts";#N/A,#N/A,FALSE,"Tickmarks"}</definedName>
    <definedName name="매출원가" hidden="1">{#N/A,#N/A,FALSE,"Aging Summary";#N/A,#N/A,FALSE,"Ratio Analysis";#N/A,#N/A,FALSE,"Test 120 Day Accts";#N/A,#N/A,FALSE,"Tickmarks"}</definedName>
    <definedName name="매출원가1" localSheetId="8" hidden="1">{#N/A,#N/A,FALSE,"Aging Summary";#N/A,#N/A,FALSE,"Ratio Analysis";#N/A,#N/A,FALSE,"Test 120 Day Accts";#N/A,#N/A,FALSE,"Tickmarks"}</definedName>
    <definedName name="매출원가1" localSheetId="9" hidden="1">{#N/A,#N/A,FALSE,"Aging Summary";#N/A,#N/A,FALSE,"Ratio Analysis";#N/A,#N/A,FALSE,"Test 120 Day Accts";#N/A,#N/A,FALSE,"Tickmarks"}</definedName>
    <definedName name="매출원가1" localSheetId="10" hidden="1">{#N/A,#N/A,FALSE,"Aging Summary";#N/A,#N/A,FALSE,"Ratio Analysis";#N/A,#N/A,FALSE,"Test 120 Day Accts";#N/A,#N/A,FALSE,"Tickmarks"}</definedName>
    <definedName name="매출원가1" localSheetId="11" hidden="1">{#N/A,#N/A,FALSE,"Aging Summary";#N/A,#N/A,FALSE,"Ratio Analysis";#N/A,#N/A,FALSE,"Test 120 Day Accts";#N/A,#N/A,FALSE,"Tickmarks"}</definedName>
    <definedName name="매출원가1" localSheetId="3" hidden="1">{#N/A,#N/A,FALSE,"Aging Summary";#N/A,#N/A,FALSE,"Ratio Analysis";#N/A,#N/A,FALSE,"Test 120 Day Accts";#N/A,#N/A,FALSE,"Tickmarks"}</definedName>
    <definedName name="매출원가1" localSheetId="5" hidden="1">{#N/A,#N/A,FALSE,"Aging Summary";#N/A,#N/A,FALSE,"Ratio Analysis";#N/A,#N/A,FALSE,"Test 120 Day Accts";#N/A,#N/A,FALSE,"Tickmarks"}</definedName>
    <definedName name="매출원가1" localSheetId="4" hidden="1">{#N/A,#N/A,FALSE,"Aging Summary";#N/A,#N/A,FALSE,"Ratio Analysis";#N/A,#N/A,FALSE,"Test 120 Day Accts";#N/A,#N/A,FALSE,"Tickmarks"}</definedName>
    <definedName name="매출원가1" localSheetId="0" hidden="1">{#N/A,#N/A,FALSE,"Aging Summary";#N/A,#N/A,FALSE,"Ratio Analysis";#N/A,#N/A,FALSE,"Test 120 Day Accts";#N/A,#N/A,FALSE,"Tickmarks"}</definedName>
    <definedName name="매출원가1" localSheetId="16" hidden="1">{#N/A,#N/A,FALSE,"Aging Summary";#N/A,#N/A,FALSE,"Ratio Analysis";#N/A,#N/A,FALSE,"Test 120 Day Accts";#N/A,#N/A,FALSE,"Tickmarks"}</definedName>
    <definedName name="매출원가1" localSheetId="6" hidden="1">{#N/A,#N/A,FALSE,"Aging Summary";#N/A,#N/A,FALSE,"Ratio Analysis";#N/A,#N/A,FALSE,"Test 120 Day Accts";#N/A,#N/A,FALSE,"Tickmarks"}</definedName>
    <definedName name="매출원가1" localSheetId="7" hidden="1">{#N/A,#N/A,FALSE,"Aging Summary";#N/A,#N/A,FALSE,"Ratio Analysis";#N/A,#N/A,FALSE,"Test 120 Day Accts";#N/A,#N/A,FALSE,"Tickmarks"}</definedName>
    <definedName name="매출원가1" hidden="1">{#N/A,#N/A,FALSE,"Aging Summary";#N/A,#N/A,FALSE,"Ratio Analysis";#N/A,#N/A,FALSE,"Test 120 Day Accts";#N/A,#N/A,FALSE,"Tickmarks"}</definedName>
    <definedName name="매출원가2003">#REF!</definedName>
    <definedName name="매출원가2004" localSheetId="3">#REF!</definedName>
    <definedName name="매출원가2004" localSheetId="0">#REF!</definedName>
    <definedName name="매출원가2004" localSheetId="16">#REF!</definedName>
    <definedName name="매출원가2004" localSheetId="6">#REF!</definedName>
    <definedName name="매출원가2004">#REF!</definedName>
    <definedName name="매출원가2005" localSheetId="3">#REF!</definedName>
    <definedName name="매출원가2005" localSheetId="0">#REF!</definedName>
    <definedName name="매출원가2005" localSheetId="16">#REF!</definedName>
    <definedName name="매출원가2005" localSheetId="6">#REF!</definedName>
    <definedName name="매출원가2005">#REF!</definedName>
    <definedName name="매출원가2006" localSheetId="6">#REF!</definedName>
    <definedName name="매출원가2006">#REF!</definedName>
    <definedName name="매출원가2007" localSheetId="6">#REF!</definedName>
    <definedName name="매출원가2007">#REF!</definedName>
    <definedName name="매출채권_금감원" localSheetId="3" hidden="1">{#N/A,#N/A,FALSE,"보험현황";#N/A,#N/A,FALSE,"보험현황"}</definedName>
    <definedName name="매출채권_금감원" localSheetId="5" hidden="1">{#N/A,#N/A,FALSE,"보험현황";#N/A,#N/A,FALSE,"보험현황"}</definedName>
    <definedName name="매출채권_금감원" localSheetId="4" hidden="1">{#N/A,#N/A,FALSE,"보험현황";#N/A,#N/A,FALSE,"보험현황"}</definedName>
    <definedName name="매출채권_금감원" localSheetId="0" hidden="1">{#N/A,#N/A,FALSE,"보험현황";#N/A,#N/A,FALSE,"보험현황"}</definedName>
    <definedName name="매출채권_금감원" localSheetId="16" hidden="1">{#N/A,#N/A,FALSE,"보험현황";#N/A,#N/A,FALSE,"보험현황"}</definedName>
    <definedName name="매출채권_금감원" localSheetId="6" hidden="1">{#N/A,#N/A,FALSE,"보험현황";#N/A,#N/A,FALSE,"보험현황"}</definedName>
    <definedName name="매출채권_금감원" localSheetId="7" hidden="1">{#N/A,#N/A,FALSE,"보험현황";#N/A,#N/A,FALSE,"보험현황"}</definedName>
    <definedName name="매출채권_금감원" hidden="1">{#N/A,#N/A,FALSE,"보험현황";#N/A,#N/A,FALSE,"보험현황"}</definedName>
    <definedName name="매출채권2003" localSheetId="3">#REF!</definedName>
    <definedName name="매출채권2003" localSheetId="5">#REF!</definedName>
    <definedName name="매출채권2003" localSheetId="0">#REF!</definedName>
    <definedName name="매출채권2003" localSheetId="16">#REF!</definedName>
    <definedName name="매출채권2003" localSheetId="7">#REF!</definedName>
    <definedName name="매출채권2003">#REF!</definedName>
    <definedName name="매출채권2004" localSheetId="3">#REF!</definedName>
    <definedName name="매출채권2004" localSheetId="5">#REF!</definedName>
    <definedName name="매출채권2004" localSheetId="0">#REF!</definedName>
    <definedName name="매출채권2004" localSheetId="16">#REF!</definedName>
    <definedName name="매출채권2004" localSheetId="6">#REF!</definedName>
    <definedName name="매출채권2004" localSheetId="7">#REF!</definedName>
    <definedName name="매출채권2004">#REF!</definedName>
    <definedName name="매출채권2005" localSheetId="3">#REF!</definedName>
    <definedName name="매출채권2005" localSheetId="5">#REF!</definedName>
    <definedName name="매출채권2005" localSheetId="0">#REF!</definedName>
    <definedName name="매출채권2005" localSheetId="16">#REF!</definedName>
    <definedName name="매출채권2005" localSheetId="6">#REF!</definedName>
    <definedName name="매출채권2005" localSheetId="7">#REF!</definedName>
    <definedName name="매출채권2005">#REF!</definedName>
    <definedName name="매출채권2006" localSheetId="6">#REF!</definedName>
    <definedName name="매출채권2006">#REF!</definedName>
    <definedName name="매출채권2007" localSheetId="6">#REF!</definedName>
    <definedName name="매출채권2007">#REF!</definedName>
    <definedName name="머ㅗ야" hidden="1">#REF!</definedName>
    <definedName name="메이크업비" localSheetId="6">#REF!</definedName>
    <definedName name="메이크업비">#REF!</definedName>
    <definedName name="명목GDP20034" localSheetId="6">#REF!</definedName>
    <definedName name="명목GDP20034">#REF!</definedName>
    <definedName name="명목GDP20041" localSheetId="6">#REF!</definedName>
    <definedName name="명목GDP20041">#REF!</definedName>
    <definedName name="명목GDP20042" localSheetId="6">#REF!</definedName>
    <definedName name="명목GDP20042">#REF!</definedName>
    <definedName name="명목GDP20043" localSheetId="6">#REF!</definedName>
    <definedName name="명목GDP20043">#REF!</definedName>
    <definedName name="명목GDP20044" localSheetId="6">#REF!</definedName>
    <definedName name="명목GDP20044">#REF!</definedName>
    <definedName name="명목GDP20051" localSheetId="6">#REF!</definedName>
    <definedName name="명목GDP20051">#REF!</definedName>
    <definedName name="명목GDP20052" localSheetId="6">#REF!</definedName>
    <definedName name="명목GDP20052">#REF!</definedName>
    <definedName name="명목GDP20053" localSheetId="6">#REF!</definedName>
    <definedName name="명목GDP20053">#REF!</definedName>
    <definedName name="명목GDP20054" localSheetId="6">#REF!</definedName>
    <definedName name="명목GDP20054">#REF!</definedName>
    <definedName name="명목GDP20061" localSheetId="6">#REF!</definedName>
    <definedName name="명목GDP20061">#REF!</definedName>
    <definedName name="명목GDP20062" localSheetId="6">#REF!</definedName>
    <definedName name="명목GDP20062">#REF!</definedName>
    <definedName name="명목GDP20063" localSheetId="6">#REF!</definedName>
    <definedName name="명목GDP20063">#REF!</definedName>
    <definedName name="명목GDP20064" localSheetId="6">#REF!</definedName>
    <definedName name="명목GDP20064">#REF!</definedName>
    <definedName name="명목GDP20071" localSheetId="6">#REF!</definedName>
    <definedName name="명목GDP20071">#REF!</definedName>
    <definedName name="명목GDP단위" localSheetId="6">#REF!</definedName>
    <definedName name="명목GDP단위">#REF!</definedName>
    <definedName name="명목GDP산업분류" localSheetId="6">#REF!</definedName>
    <definedName name="명목GDP산업분류">#REF!</definedName>
    <definedName name="명목GDP산업분류2" localSheetId="6">#REF!</definedName>
    <definedName name="명목GDP산업분류2" localSheetId="7">#REF!</definedName>
    <definedName name="명목GDP산업분류2">#REF!</definedName>
    <definedName name="명목GDP항목명1" localSheetId="6">#REF!</definedName>
    <definedName name="명목GDP항목명1" localSheetId="7">#REF!</definedName>
    <definedName name="명목GDP항목명1">#REF!</definedName>
    <definedName name="명세" localSheetId="4">#REF!</definedName>
    <definedName name="명세" localSheetId="6">#REF!</definedName>
    <definedName name="명세" localSheetId="7">#REF!</definedName>
    <definedName name="명세">#REF!</definedName>
    <definedName name="명세_기업대출_은행용_평가년도_20130430_enc_Crosstab" localSheetId="6">#REF!</definedName>
    <definedName name="명세_기업대출_은행용_평가년도_20130430_enc_Crosstab">#REF!</definedName>
    <definedName name="모" localSheetId="8" hidden="1">{#N/A,#N/A,FALSE,"UNIT";#N/A,#N/A,FALSE,"UNIT";#N/A,#N/A,FALSE,"계정"}</definedName>
    <definedName name="모" localSheetId="10" hidden="1">{#N/A,#N/A,FALSE,"UNIT";#N/A,#N/A,FALSE,"UNIT";#N/A,#N/A,FALSE,"계정"}</definedName>
    <definedName name="모" localSheetId="11" hidden="1">{#N/A,#N/A,FALSE,"UNIT";#N/A,#N/A,FALSE,"UNIT";#N/A,#N/A,FALSE,"계정"}</definedName>
    <definedName name="모" localSheetId="3" hidden="1">{#N/A,#N/A,FALSE,"UNIT";#N/A,#N/A,FALSE,"UNIT";#N/A,#N/A,FALSE,"계정"}</definedName>
    <definedName name="모" localSheetId="5" hidden="1">{#N/A,#N/A,FALSE,"UNIT";#N/A,#N/A,FALSE,"UNIT";#N/A,#N/A,FALSE,"계정"}</definedName>
    <definedName name="모" localSheetId="4" hidden="1">{#N/A,#N/A,FALSE,"UNIT";#N/A,#N/A,FALSE,"UNIT";#N/A,#N/A,FALSE,"계정"}</definedName>
    <definedName name="모" localSheetId="0" hidden="1">{#N/A,#N/A,FALSE,"UNIT";#N/A,#N/A,FALSE,"UNIT";#N/A,#N/A,FALSE,"계정"}</definedName>
    <definedName name="모" localSheetId="16" hidden="1">{#N/A,#N/A,FALSE,"UNIT";#N/A,#N/A,FALSE,"UNIT";#N/A,#N/A,FALSE,"계정"}</definedName>
    <definedName name="모" localSheetId="6" hidden="1">{#N/A,#N/A,FALSE,"UNIT";#N/A,#N/A,FALSE,"UNIT";#N/A,#N/A,FALSE,"계정"}</definedName>
    <definedName name="모" localSheetId="7" hidden="1">{#N/A,#N/A,FALSE,"UNIT";#N/A,#N/A,FALSE,"UNIT";#N/A,#N/A,FALSE,"계정"}</definedName>
    <definedName name="모" hidden="1">{#N/A,#N/A,FALSE,"UNIT";#N/A,#N/A,FALSE,"UNIT";#N/A,#N/A,FALSE,"계정"}</definedName>
    <definedName name="목차" localSheetId="8" hidden="1">{#N/A,#N/A,FALSE,"주요여수신";#N/A,#N/A,FALSE,"수신금리";#N/A,#N/A,FALSE,"대출금리";#N/A,#N/A,FALSE,"신규대출";#N/A,#N/A,FALSE,"총액대출"}</definedName>
    <definedName name="목차" localSheetId="10" hidden="1">{#N/A,#N/A,FALSE,"주요여수신";#N/A,#N/A,FALSE,"수신금리";#N/A,#N/A,FALSE,"대출금리";#N/A,#N/A,FALSE,"신규대출";#N/A,#N/A,FALSE,"총액대출"}</definedName>
    <definedName name="목차" localSheetId="11" hidden="1">{#N/A,#N/A,FALSE,"주요여수신";#N/A,#N/A,FALSE,"수신금리";#N/A,#N/A,FALSE,"대출금리";#N/A,#N/A,FALSE,"신규대출";#N/A,#N/A,FALSE,"총액대출"}</definedName>
    <definedName name="목차" localSheetId="3" hidden="1">{#N/A,#N/A,FALSE,"주요여수신";#N/A,#N/A,FALSE,"수신금리";#N/A,#N/A,FALSE,"대출금리";#N/A,#N/A,FALSE,"신규대출";#N/A,#N/A,FALSE,"총액대출"}</definedName>
    <definedName name="목차" localSheetId="5" hidden="1">{#N/A,#N/A,FALSE,"주요여수신";#N/A,#N/A,FALSE,"수신금리";#N/A,#N/A,FALSE,"대출금리";#N/A,#N/A,FALSE,"신규대출";#N/A,#N/A,FALSE,"총액대출"}</definedName>
    <definedName name="목차" localSheetId="4" hidden="1">{#N/A,#N/A,FALSE,"주요여수신";#N/A,#N/A,FALSE,"수신금리";#N/A,#N/A,FALSE,"대출금리";#N/A,#N/A,FALSE,"신규대출";#N/A,#N/A,FALSE,"총액대출"}</definedName>
    <definedName name="목차" localSheetId="0" hidden="1">{#N/A,#N/A,FALSE,"주요여수신";#N/A,#N/A,FALSE,"수신금리";#N/A,#N/A,FALSE,"대출금리";#N/A,#N/A,FALSE,"신규대출";#N/A,#N/A,FALSE,"총액대출"}</definedName>
    <definedName name="목차" localSheetId="16" hidden="1">{#N/A,#N/A,FALSE,"주요여수신";#N/A,#N/A,FALSE,"수신금리";#N/A,#N/A,FALSE,"대출금리";#N/A,#N/A,FALSE,"신규대출";#N/A,#N/A,FALSE,"총액대출"}</definedName>
    <definedName name="목차" localSheetId="6" hidden="1">{#N/A,#N/A,FALSE,"주요여수신";#N/A,#N/A,FALSE,"수신금리";#N/A,#N/A,FALSE,"대출금리";#N/A,#N/A,FALSE,"신규대출";#N/A,#N/A,FALSE,"총액대출"}</definedName>
    <definedName name="목차" localSheetId="7" hidden="1">{#N/A,#N/A,FALSE,"주요여수신";#N/A,#N/A,FALSE,"수신금리";#N/A,#N/A,FALSE,"대출금리";#N/A,#N/A,FALSE,"신규대출";#N/A,#N/A,FALSE,"총액대출"}</definedName>
    <definedName name="목차" hidden="1">{#N/A,#N/A,FALSE,"주요여수신";#N/A,#N/A,FALSE,"수신금리";#N/A,#N/A,FALSE,"대출금리";#N/A,#N/A,FALSE,"신규대출";#N/A,#N/A,FALSE,"총액대출"}</definedName>
    <definedName name="목차2" localSheetId="8"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localSheetId="10"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localSheetId="11"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localSheetId="3"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localSheetId="5"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localSheetId="4"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localSheetId="0"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localSheetId="16"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localSheetId="6"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localSheetId="7"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차2" hidden="1">{#N/A,#N/A,FALSE,"내수MGT 2.5T목표대비";#N/A,#N/A,FALSE,"내수 2.5T";#N/A,#N/A,FALSE,"내수VT 2.5T 목표대비";#N/A,#N/A,FALSE,"내수 2.5T S_CAB";#N/A,#N/A,FALSE,"내수 2.5T DBL";#N/A,#N/A,FALSE,"내수 2.5T DBL-한계";#N/A,#N/A,FALSE,"내수MGT 3.5T 목표대비";#N/A,#N/A,FALSE,"내수 3.5T";#N/A,#N/A,FALSE,"내수VT 3.5T 목표대비";#N/A,#N/A,FALSE,"수출MGT 2.5T 목표대비";#N/A,#N/A,FALSE,"수출 2.5T";#N/A,#N/A,FALSE,"수출VT 2.5T 목표대비";#N/A,#N/A,FALSE,"수출현 3.5T 목표대비";#N/A,#N/A,FALSE,"수출 3.5T";#N/A,#N/A,FALSE,"수출VT 3.5T 목표대비"}</definedName>
    <definedName name="목표고객속보" localSheetId="3">#REF!</definedName>
    <definedName name="목표고객속보" localSheetId="5">#REF!</definedName>
    <definedName name="목표고객속보" localSheetId="0">#REF!</definedName>
    <definedName name="목표고객속보" localSheetId="16">#REF!</definedName>
    <definedName name="목표고객속보" localSheetId="7">#REF!</definedName>
    <definedName name="목표고객속보">#REF!</definedName>
    <definedName name="무담보" localSheetId="3">#REF!</definedName>
    <definedName name="무담보" localSheetId="5">#REF!</definedName>
    <definedName name="무담보" localSheetId="4">#REF!</definedName>
    <definedName name="무담보" localSheetId="0">#REF!</definedName>
    <definedName name="무담보" localSheetId="16">#REF!</definedName>
    <definedName name="무담보" localSheetId="6">#REF!</definedName>
    <definedName name="무담보" localSheetId="7">#REF!</definedName>
    <definedName name="무담보">#REF!</definedName>
    <definedName name="무담보회수율" localSheetId="3">#REF!</definedName>
    <definedName name="무담보회수율" localSheetId="5">#REF!</definedName>
    <definedName name="무담보회수율" localSheetId="0">#REF!</definedName>
    <definedName name="무담보회수율" localSheetId="16">#REF!</definedName>
    <definedName name="무담보회수율" localSheetId="6">#REF!</definedName>
    <definedName name="무담보회수율" localSheetId="7">#REF!</definedName>
    <definedName name="무담보회수율">#REF!</definedName>
    <definedName name="무빙로보트현황" localSheetId="8" hidden="1">{#N/A,#N/A,FALSE,"단축1";#N/A,#N/A,FALSE,"단축2";#N/A,#N/A,FALSE,"단축3";#N/A,#N/A,FALSE,"장축";#N/A,#N/A,FALSE,"4WD"}</definedName>
    <definedName name="무빙로보트현황" localSheetId="10" hidden="1">{#N/A,#N/A,FALSE,"단축1";#N/A,#N/A,FALSE,"단축2";#N/A,#N/A,FALSE,"단축3";#N/A,#N/A,FALSE,"장축";#N/A,#N/A,FALSE,"4WD"}</definedName>
    <definedName name="무빙로보트현황" localSheetId="11" hidden="1">{#N/A,#N/A,FALSE,"단축1";#N/A,#N/A,FALSE,"단축2";#N/A,#N/A,FALSE,"단축3";#N/A,#N/A,FALSE,"장축";#N/A,#N/A,FALSE,"4WD"}</definedName>
    <definedName name="무빙로보트현황" localSheetId="3" hidden="1">{#N/A,#N/A,FALSE,"단축1";#N/A,#N/A,FALSE,"단축2";#N/A,#N/A,FALSE,"단축3";#N/A,#N/A,FALSE,"장축";#N/A,#N/A,FALSE,"4WD"}</definedName>
    <definedName name="무빙로보트현황" localSheetId="5" hidden="1">{#N/A,#N/A,FALSE,"단축1";#N/A,#N/A,FALSE,"단축2";#N/A,#N/A,FALSE,"단축3";#N/A,#N/A,FALSE,"장축";#N/A,#N/A,FALSE,"4WD"}</definedName>
    <definedName name="무빙로보트현황" localSheetId="4" hidden="1">{#N/A,#N/A,FALSE,"단축1";#N/A,#N/A,FALSE,"단축2";#N/A,#N/A,FALSE,"단축3";#N/A,#N/A,FALSE,"장축";#N/A,#N/A,FALSE,"4WD"}</definedName>
    <definedName name="무빙로보트현황" localSheetId="0" hidden="1">{#N/A,#N/A,FALSE,"단축1";#N/A,#N/A,FALSE,"단축2";#N/A,#N/A,FALSE,"단축3";#N/A,#N/A,FALSE,"장축";#N/A,#N/A,FALSE,"4WD"}</definedName>
    <definedName name="무빙로보트현황" localSheetId="16" hidden="1">{#N/A,#N/A,FALSE,"단축1";#N/A,#N/A,FALSE,"단축2";#N/A,#N/A,FALSE,"단축3";#N/A,#N/A,FALSE,"장축";#N/A,#N/A,FALSE,"4WD"}</definedName>
    <definedName name="무빙로보트현황" localSheetId="6" hidden="1">{#N/A,#N/A,FALSE,"단축1";#N/A,#N/A,FALSE,"단축2";#N/A,#N/A,FALSE,"단축3";#N/A,#N/A,FALSE,"장축";#N/A,#N/A,FALSE,"4WD"}</definedName>
    <definedName name="무빙로보트현황" localSheetId="7" hidden="1">{#N/A,#N/A,FALSE,"단축1";#N/A,#N/A,FALSE,"단축2";#N/A,#N/A,FALSE,"단축3";#N/A,#N/A,FALSE,"장축";#N/A,#N/A,FALSE,"4WD"}</definedName>
    <definedName name="무빙로보트현황" hidden="1">{#N/A,#N/A,FALSE,"단축1";#N/A,#N/A,FALSE,"단축2";#N/A,#N/A,FALSE,"단축3";#N/A,#N/A,FALSE,"장축";#N/A,#N/A,FALSE,"4WD"}</definedName>
    <definedName name="무선" localSheetId="3">#REF!</definedName>
    <definedName name="무선" localSheetId="5">#REF!</definedName>
    <definedName name="무선" localSheetId="0">#REF!</definedName>
    <definedName name="무선" localSheetId="16">#REF!</definedName>
    <definedName name="무선" localSheetId="7">#REF!</definedName>
    <definedName name="무선">#REF!</definedName>
    <definedName name="무선1" localSheetId="3">#REF!</definedName>
    <definedName name="무선1" localSheetId="5">#REF!</definedName>
    <definedName name="무선1" localSheetId="0">#REF!</definedName>
    <definedName name="무선1" localSheetId="16">#REF!</definedName>
    <definedName name="무선1" localSheetId="6">#REF!</definedName>
    <definedName name="무선1" localSheetId="7">#REF!</definedName>
    <definedName name="무선1">#REF!</definedName>
    <definedName name="무형자산" localSheetId="8" hidden="1">{#N/A,#N/A,FALSE,"Aging Summary";#N/A,#N/A,FALSE,"Ratio Analysis";#N/A,#N/A,FALSE,"Test 120 Day Accts";#N/A,#N/A,FALSE,"Tickmarks"}</definedName>
    <definedName name="무형자산" localSheetId="9" hidden="1">{#N/A,#N/A,FALSE,"Aging Summary";#N/A,#N/A,FALSE,"Ratio Analysis";#N/A,#N/A,FALSE,"Test 120 Day Accts";#N/A,#N/A,FALSE,"Tickmarks"}</definedName>
    <definedName name="무형자산" localSheetId="10" hidden="1">{#N/A,#N/A,FALSE,"Aging Summary";#N/A,#N/A,FALSE,"Ratio Analysis";#N/A,#N/A,FALSE,"Test 120 Day Accts";#N/A,#N/A,FALSE,"Tickmarks"}</definedName>
    <definedName name="무형자산" localSheetId="11" hidden="1">{#N/A,#N/A,FALSE,"Aging Summary";#N/A,#N/A,FALSE,"Ratio Analysis";#N/A,#N/A,FALSE,"Test 120 Day Accts";#N/A,#N/A,FALSE,"Tickmarks"}</definedName>
    <definedName name="무형자산" localSheetId="3" hidden="1">{#N/A,#N/A,FALSE,"Aging Summary";#N/A,#N/A,FALSE,"Ratio Analysis";#N/A,#N/A,FALSE,"Test 120 Day Accts";#N/A,#N/A,FALSE,"Tickmarks"}</definedName>
    <definedName name="무형자산" localSheetId="5" hidden="1">{#N/A,#N/A,FALSE,"Aging Summary";#N/A,#N/A,FALSE,"Ratio Analysis";#N/A,#N/A,FALSE,"Test 120 Day Accts";#N/A,#N/A,FALSE,"Tickmarks"}</definedName>
    <definedName name="무형자산" localSheetId="4" hidden="1">{#N/A,#N/A,FALSE,"Aging Summary";#N/A,#N/A,FALSE,"Ratio Analysis";#N/A,#N/A,FALSE,"Test 120 Day Accts";#N/A,#N/A,FALSE,"Tickmarks"}</definedName>
    <definedName name="무형자산" localSheetId="0" hidden="1">{#N/A,#N/A,FALSE,"Aging Summary";#N/A,#N/A,FALSE,"Ratio Analysis";#N/A,#N/A,FALSE,"Test 120 Day Accts";#N/A,#N/A,FALSE,"Tickmarks"}</definedName>
    <definedName name="무형자산" localSheetId="16" hidden="1">{#N/A,#N/A,FALSE,"Aging Summary";#N/A,#N/A,FALSE,"Ratio Analysis";#N/A,#N/A,FALSE,"Test 120 Day Accts";#N/A,#N/A,FALSE,"Tickmarks"}</definedName>
    <definedName name="무형자산" localSheetId="6" hidden="1">{#N/A,#N/A,FALSE,"Aging Summary";#N/A,#N/A,FALSE,"Ratio Analysis";#N/A,#N/A,FALSE,"Test 120 Day Accts";#N/A,#N/A,FALSE,"Tickmarks"}</definedName>
    <definedName name="무형자산" localSheetId="7" hidden="1">{#N/A,#N/A,FALSE,"Aging Summary";#N/A,#N/A,FALSE,"Ratio Analysis";#N/A,#N/A,FALSE,"Test 120 Day Accts";#N/A,#N/A,FALSE,"Tickmarks"}</definedName>
    <definedName name="무형자산" hidden="1">{#N/A,#N/A,FALSE,"Aging Summary";#N/A,#N/A,FALSE,"Ratio Analysis";#N/A,#N/A,FALSE,"Test 120 Day Accts";#N/A,#N/A,FALSE,"Tickmarks"}</definedName>
    <definedName name="문의처" localSheetId="3">#REF!</definedName>
    <definedName name="문의처" localSheetId="5">#REF!</definedName>
    <definedName name="문의처" localSheetId="0">#REF!</definedName>
    <definedName name="문의처" localSheetId="16">#REF!</definedName>
    <definedName name="문의처" localSheetId="7">#REF!</definedName>
    <definedName name="문의처">#REF!</definedName>
    <definedName name="문제3" localSheetId="8" hidden="1">{#N/A,#N/A,FALSE,"단축1";#N/A,#N/A,FALSE,"단축2";#N/A,#N/A,FALSE,"단축3";#N/A,#N/A,FALSE,"장축";#N/A,#N/A,FALSE,"4WD"}</definedName>
    <definedName name="문제3" localSheetId="10" hidden="1">{#N/A,#N/A,FALSE,"단축1";#N/A,#N/A,FALSE,"단축2";#N/A,#N/A,FALSE,"단축3";#N/A,#N/A,FALSE,"장축";#N/A,#N/A,FALSE,"4WD"}</definedName>
    <definedName name="문제3" localSheetId="11" hidden="1">{#N/A,#N/A,FALSE,"단축1";#N/A,#N/A,FALSE,"단축2";#N/A,#N/A,FALSE,"단축3";#N/A,#N/A,FALSE,"장축";#N/A,#N/A,FALSE,"4WD"}</definedName>
    <definedName name="문제3" localSheetId="3" hidden="1">{#N/A,#N/A,FALSE,"단축1";#N/A,#N/A,FALSE,"단축2";#N/A,#N/A,FALSE,"단축3";#N/A,#N/A,FALSE,"장축";#N/A,#N/A,FALSE,"4WD"}</definedName>
    <definedName name="문제3" localSheetId="5" hidden="1">{#N/A,#N/A,FALSE,"단축1";#N/A,#N/A,FALSE,"단축2";#N/A,#N/A,FALSE,"단축3";#N/A,#N/A,FALSE,"장축";#N/A,#N/A,FALSE,"4WD"}</definedName>
    <definedName name="문제3" localSheetId="4" hidden="1">{#N/A,#N/A,FALSE,"단축1";#N/A,#N/A,FALSE,"단축2";#N/A,#N/A,FALSE,"단축3";#N/A,#N/A,FALSE,"장축";#N/A,#N/A,FALSE,"4WD"}</definedName>
    <definedName name="문제3" localSheetId="0" hidden="1">{#N/A,#N/A,FALSE,"단축1";#N/A,#N/A,FALSE,"단축2";#N/A,#N/A,FALSE,"단축3";#N/A,#N/A,FALSE,"장축";#N/A,#N/A,FALSE,"4WD"}</definedName>
    <definedName name="문제3" localSheetId="16" hidden="1">{#N/A,#N/A,FALSE,"단축1";#N/A,#N/A,FALSE,"단축2";#N/A,#N/A,FALSE,"단축3";#N/A,#N/A,FALSE,"장축";#N/A,#N/A,FALSE,"4WD"}</definedName>
    <definedName name="문제3" localSheetId="6" hidden="1">{#N/A,#N/A,FALSE,"단축1";#N/A,#N/A,FALSE,"단축2";#N/A,#N/A,FALSE,"단축3";#N/A,#N/A,FALSE,"장축";#N/A,#N/A,FALSE,"4WD"}</definedName>
    <definedName name="문제3" localSheetId="7" hidden="1">{#N/A,#N/A,FALSE,"단축1";#N/A,#N/A,FALSE,"단축2";#N/A,#N/A,FALSE,"단축3";#N/A,#N/A,FALSE,"장축";#N/A,#N/A,FALSE,"4WD"}</definedName>
    <definedName name="문제3" hidden="1">{#N/A,#N/A,FALSE,"단축1";#N/A,#N/A,FALSE,"단축2";#N/A,#N/A,FALSE,"단축3";#N/A,#N/A,FALSE,"장축";#N/A,#N/A,FALSE,"4WD"}</definedName>
    <definedName name="물건번호" localSheetId="3">#REF!</definedName>
    <definedName name="물건번호" localSheetId="5">#REF!</definedName>
    <definedName name="물건번호" localSheetId="0">#REF!</definedName>
    <definedName name="물건번호" localSheetId="16">#REF!</definedName>
    <definedName name="물건번호" localSheetId="7">#REF!</definedName>
    <definedName name="물건번호">#REF!</definedName>
    <definedName name="물건유형" localSheetId="3">#REF!</definedName>
    <definedName name="물건유형" localSheetId="5">#REF!</definedName>
    <definedName name="물건유형" localSheetId="0">#REF!</definedName>
    <definedName name="물건유형" localSheetId="16">#REF!</definedName>
    <definedName name="물건유형" localSheetId="6">#REF!</definedName>
    <definedName name="물건유형" localSheetId="7">#REF!</definedName>
    <definedName name="물건유형">#REF!</definedName>
    <definedName name="물랴자" localSheetId="8" hidden="1">{#N/A,#N/A,TRUE,"Y생산";#N/A,#N/A,TRUE,"Y판매";#N/A,#N/A,TRUE,"Y총물량";#N/A,#N/A,TRUE,"Y능력";#N/A,#N/A,TRUE,"YKD"}</definedName>
    <definedName name="물랴자" localSheetId="10" hidden="1">{#N/A,#N/A,TRUE,"Y생산";#N/A,#N/A,TRUE,"Y판매";#N/A,#N/A,TRUE,"Y총물량";#N/A,#N/A,TRUE,"Y능력";#N/A,#N/A,TRUE,"YKD"}</definedName>
    <definedName name="물랴자" localSheetId="11" hidden="1">{#N/A,#N/A,TRUE,"Y생산";#N/A,#N/A,TRUE,"Y판매";#N/A,#N/A,TRUE,"Y총물량";#N/A,#N/A,TRUE,"Y능력";#N/A,#N/A,TRUE,"YKD"}</definedName>
    <definedName name="물랴자" localSheetId="3" hidden="1">{#N/A,#N/A,TRUE,"Y생산";#N/A,#N/A,TRUE,"Y판매";#N/A,#N/A,TRUE,"Y총물량";#N/A,#N/A,TRUE,"Y능력";#N/A,#N/A,TRUE,"YKD"}</definedName>
    <definedName name="물랴자" localSheetId="5" hidden="1">{#N/A,#N/A,TRUE,"Y생산";#N/A,#N/A,TRUE,"Y판매";#N/A,#N/A,TRUE,"Y총물량";#N/A,#N/A,TRUE,"Y능력";#N/A,#N/A,TRUE,"YKD"}</definedName>
    <definedName name="물랴자" localSheetId="4" hidden="1">{#N/A,#N/A,TRUE,"Y생산";#N/A,#N/A,TRUE,"Y판매";#N/A,#N/A,TRUE,"Y총물량";#N/A,#N/A,TRUE,"Y능력";#N/A,#N/A,TRUE,"YKD"}</definedName>
    <definedName name="물랴자" localSheetId="0" hidden="1">{#N/A,#N/A,TRUE,"Y생산";#N/A,#N/A,TRUE,"Y판매";#N/A,#N/A,TRUE,"Y총물량";#N/A,#N/A,TRUE,"Y능력";#N/A,#N/A,TRUE,"YKD"}</definedName>
    <definedName name="물랴자" localSheetId="16" hidden="1">{#N/A,#N/A,TRUE,"Y생산";#N/A,#N/A,TRUE,"Y판매";#N/A,#N/A,TRUE,"Y총물량";#N/A,#N/A,TRUE,"Y능력";#N/A,#N/A,TRUE,"YKD"}</definedName>
    <definedName name="물랴자" localSheetId="6" hidden="1">{#N/A,#N/A,TRUE,"Y생산";#N/A,#N/A,TRUE,"Y판매";#N/A,#N/A,TRUE,"Y총물량";#N/A,#N/A,TRUE,"Y능력";#N/A,#N/A,TRUE,"YKD"}</definedName>
    <definedName name="물랴자" localSheetId="7" hidden="1">{#N/A,#N/A,TRUE,"Y생산";#N/A,#N/A,TRUE,"Y판매";#N/A,#N/A,TRUE,"Y총물량";#N/A,#N/A,TRUE,"Y능력";#N/A,#N/A,TRUE,"YKD"}</definedName>
    <definedName name="물랴자" hidden="1">{#N/A,#N/A,TRUE,"Y생산";#N/A,#N/A,TRUE,"Y판매";#N/A,#N/A,TRUE,"Y총물량";#N/A,#N/A,TRUE,"Y능력";#N/A,#N/A,TRUE,"YKD"}</definedName>
    <definedName name="물량수" localSheetId="8" hidden="1">{#N/A,#N/A,TRUE,"Y생산";#N/A,#N/A,TRUE,"Y판매";#N/A,#N/A,TRUE,"Y총물량";#N/A,#N/A,TRUE,"Y능력";#N/A,#N/A,TRUE,"YKD"}</definedName>
    <definedName name="물량수" localSheetId="10" hidden="1">{#N/A,#N/A,TRUE,"Y생산";#N/A,#N/A,TRUE,"Y판매";#N/A,#N/A,TRUE,"Y총물량";#N/A,#N/A,TRUE,"Y능력";#N/A,#N/A,TRUE,"YKD"}</definedName>
    <definedName name="물량수" localSheetId="11" hidden="1">{#N/A,#N/A,TRUE,"Y생산";#N/A,#N/A,TRUE,"Y판매";#N/A,#N/A,TRUE,"Y총물량";#N/A,#N/A,TRUE,"Y능력";#N/A,#N/A,TRUE,"YKD"}</definedName>
    <definedName name="물량수" localSheetId="3" hidden="1">{#N/A,#N/A,TRUE,"Y생산";#N/A,#N/A,TRUE,"Y판매";#N/A,#N/A,TRUE,"Y총물량";#N/A,#N/A,TRUE,"Y능력";#N/A,#N/A,TRUE,"YKD"}</definedName>
    <definedName name="물량수" localSheetId="5" hidden="1">{#N/A,#N/A,TRUE,"Y생산";#N/A,#N/A,TRUE,"Y판매";#N/A,#N/A,TRUE,"Y총물량";#N/A,#N/A,TRUE,"Y능력";#N/A,#N/A,TRUE,"YKD"}</definedName>
    <definedName name="물량수" localSheetId="4" hidden="1">{#N/A,#N/A,TRUE,"Y생산";#N/A,#N/A,TRUE,"Y판매";#N/A,#N/A,TRUE,"Y총물량";#N/A,#N/A,TRUE,"Y능력";#N/A,#N/A,TRUE,"YKD"}</definedName>
    <definedName name="물량수" localSheetId="0" hidden="1">{#N/A,#N/A,TRUE,"Y생산";#N/A,#N/A,TRUE,"Y판매";#N/A,#N/A,TRUE,"Y총물량";#N/A,#N/A,TRUE,"Y능력";#N/A,#N/A,TRUE,"YKD"}</definedName>
    <definedName name="물량수" localSheetId="16" hidden="1">{#N/A,#N/A,TRUE,"Y생산";#N/A,#N/A,TRUE,"Y판매";#N/A,#N/A,TRUE,"Y총물량";#N/A,#N/A,TRUE,"Y능력";#N/A,#N/A,TRUE,"YKD"}</definedName>
    <definedName name="물량수" localSheetId="6" hidden="1">{#N/A,#N/A,TRUE,"Y생산";#N/A,#N/A,TRUE,"Y판매";#N/A,#N/A,TRUE,"Y총물량";#N/A,#N/A,TRUE,"Y능력";#N/A,#N/A,TRUE,"YKD"}</definedName>
    <definedName name="물량수" localSheetId="7" hidden="1">{#N/A,#N/A,TRUE,"Y생산";#N/A,#N/A,TRUE,"Y판매";#N/A,#N/A,TRUE,"Y총물량";#N/A,#N/A,TRUE,"Y능력";#N/A,#N/A,TRUE,"YKD"}</definedName>
    <definedName name="물량수" hidden="1">{#N/A,#N/A,TRUE,"Y생산";#N/A,#N/A,TRUE,"Y판매";#N/A,#N/A,TRUE,"Y총물량";#N/A,#N/A,TRUE,"Y능력";#N/A,#N/A,TRUE,"YKD"}</definedName>
    <definedName name="물량수전ㅇ" localSheetId="8" hidden="1">{#N/A,#N/A,TRUE,"Y생산";#N/A,#N/A,TRUE,"Y판매";#N/A,#N/A,TRUE,"Y총물량";#N/A,#N/A,TRUE,"Y능력";#N/A,#N/A,TRUE,"YKD"}</definedName>
    <definedName name="물량수전ㅇ" localSheetId="10" hidden="1">{#N/A,#N/A,TRUE,"Y생산";#N/A,#N/A,TRUE,"Y판매";#N/A,#N/A,TRUE,"Y총물량";#N/A,#N/A,TRUE,"Y능력";#N/A,#N/A,TRUE,"YKD"}</definedName>
    <definedName name="물량수전ㅇ" localSheetId="11" hidden="1">{#N/A,#N/A,TRUE,"Y생산";#N/A,#N/A,TRUE,"Y판매";#N/A,#N/A,TRUE,"Y총물량";#N/A,#N/A,TRUE,"Y능력";#N/A,#N/A,TRUE,"YKD"}</definedName>
    <definedName name="물량수전ㅇ" localSheetId="3" hidden="1">{#N/A,#N/A,TRUE,"Y생산";#N/A,#N/A,TRUE,"Y판매";#N/A,#N/A,TRUE,"Y총물량";#N/A,#N/A,TRUE,"Y능력";#N/A,#N/A,TRUE,"YKD"}</definedName>
    <definedName name="물량수전ㅇ" localSheetId="5" hidden="1">{#N/A,#N/A,TRUE,"Y생산";#N/A,#N/A,TRUE,"Y판매";#N/A,#N/A,TRUE,"Y총물량";#N/A,#N/A,TRUE,"Y능력";#N/A,#N/A,TRUE,"YKD"}</definedName>
    <definedName name="물량수전ㅇ" localSheetId="4" hidden="1">{#N/A,#N/A,TRUE,"Y생산";#N/A,#N/A,TRUE,"Y판매";#N/A,#N/A,TRUE,"Y총물량";#N/A,#N/A,TRUE,"Y능력";#N/A,#N/A,TRUE,"YKD"}</definedName>
    <definedName name="물량수전ㅇ" localSheetId="0" hidden="1">{#N/A,#N/A,TRUE,"Y생산";#N/A,#N/A,TRUE,"Y판매";#N/A,#N/A,TRUE,"Y총물량";#N/A,#N/A,TRUE,"Y능력";#N/A,#N/A,TRUE,"YKD"}</definedName>
    <definedName name="물량수전ㅇ" localSheetId="16" hidden="1">{#N/A,#N/A,TRUE,"Y생산";#N/A,#N/A,TRUE,"Y판매";#N/A,#N/A,TRUE,"Y총물량";#N/A,#N/A,TRUE,"Y능력";#N/A,#N/A,TRUE,"YKD"}</definedName>
    <definedName name="물량수전ㅇ" localSheetId="6" hidden="1">{#N/A,#N/A,TRUE,"Y생산";#N/A,#N/A,TRUE,"Y판매";#N/A,#N/A,TRUE,"Y총물량";#N/A,#N/A,TRUE,"Y능력";#N/A,#N/A,TRUE,"YKD"}</definedName>
    <definedName name="물량수전ㅇ" localSheetId="7" hidden="1">{#N/A,#N/A,TRUE,"Y생산";#N/A,#N/A,TRUE,"Y판매";#N/A,#N/A,TRUE,"Y총물량";#N/A,#N/A,TRUE,"Y능력";#N/A,#N/A,TRUE,"YKD"}</definedName>
    <definedName name="물량수전ㅇ" hidden="1">{#N/A,#N/A,TRUE,"Y생산";#N/A,#N/A,TRUE,"Y판매";#N/A,#N/A,TRUE,"Y총물량";#N/A,#N/A,TRUE,"Y능력";#N/A,#N/A,TRUE,"YKD"}</definedName>
    <definedName name="물량수정" localSheetId="8" hidden="1">{#N/A,#N/A,TRUE,"Y생산";#N/A,#N/A,TRUE,"Y판매";#N/A,#N/A,TRUE,"Y총물량";#N/A,#N/A,TRUE,"Y능력";#N/A,#N/A,TRUE,"YKD"}</definedName>
    <definedName name="물량수정" localSheetId="10" hidden="1">{#N/A,#N/A,TRUE,"Y생산";#N/A,#N/A,TRUE,"Y판매";#N/A,#N/A,TRUE,"Y총물량";#N/A,#N/A,TRUE,"Y능력";#N/A,#N/A,TRUE,"YKD"}</definedName>
    <definedName name="물량수정" localSheetId="11" hidden="1">{#N/A,#N/A,TRUE,"Y생산";#N/A,#N/A,TRUE,"Y판매";#N/A,#N/A,TRUE,"Y총물량";#N/A,#N/A,TRUE,"Y능력";#N/A,#N/A,TRUE,"YKD"}</definedName>
    <definedName name="물량수정" localSheetId="3" hidden="1">{#N/A,#N/A,TRUE,"Y생산";#N/A,#N/A,TRUE,"Y판매";#N/A,#N/A,TRUE,"Y총물량";#N/A,#N/A,TRUE,"Y능력";#N/A,#N/A,TRUE,"YKD"}</definedName>
    <definedName name="물량수정" localSheetId="5" hidden="1">{#N/A,#N/A,TRUE,"Y생산";#N/A,#N/A,TRUE,"Y판매";#N/A,#N/A,TRUE,"Y총물량";#N/A,#N/A,TRUE,"Y능력";#N/A,#N/A,TRUE,"YKD"}</definedName>
    <definedName name="물량수정" localSheetId="4" hidden="1">{#N/A,#N/A,TRUE,"Y생산";#N/A,#N/A,TRUE,"Y판매";#N/A,#N/A,TRUE,"Y총물량";#N/A,#N/A,TRUE,"Y능력";#N/A,#N/A,TRUE,"YKD"}</definedName>
    <definedName name="물량수정" localSheetId="0" hidden="1">{#N/A,#N/A,TRUE,"Y생산";#N/A,#N/A,TRUE,"Y판매";#N/A,#N/A,TRUE,"Y총물량";#N/A,#N/A,TRUE,"Y능력";#N/A,#N/A,TRUE,"YKD"}</definedName>
    <definedName name="물량수정" localSheetId="16" hidden="1">{#N/A,#N/A,TRUE,"Y생산";#N/A,#N/A,TRUE,"Y판매";#N/A,#N/A,TRUE,"Y총물량";#N/A,#N/A,TRUE,"Y능력";#N/A,#N/A,TRUE,"YKD"}</definedName>
    <definedName name="물량수정" localSheetId="6" hidden="1">{#N/A,#N/A,TRUE,"Y생산";#N/A,#N/A,TRUE,"Y판매";#N/A,#N/A,TRUE,"Y총물량";#N/A,#N/A,TRUE,"Y능력";#N/A,#N/A,TRUE,"YKD"}</definedName>
    <definedName name="물량수정" localSheetId="7" hidden="1">{#N/A,#N/A,TRUE,"Y생산";#N/A,#N/A,TRUE,"Y판매";#N/A,#N/A,TRUE,"Y총물량";#N/A,#N/A,TRUE,"Y능력";#N/A,#N/A,TRUE,"YKD"}</definedName>
    <definedName name="물량수정" hidden="1">{#N/A,#N/A,TRUE,"Y생산";#N/A,#N/A,TRUE,"Y판매";#N/A,#N/A,TRUE,"Y총물량";#N/A,#N/A,TRUE,"Y능력";#N/A,#N/A,TRUE,"YKD"}</definedName>
    <definedName name="물량수정1" localSheetId="8" hidden="1">{#N/A,#N/A,TRUE,"Y생산";#N/A,#N/A,TRUE,"Y판매";#N/A,#N/A,TRUE,"Y총물량";#N/A,#N/A,TRUE,"Y능력";#N/A,#N/A,TRUE,"YKD"}</definedName>
    <definedName name="물량수정1" localSheetId="10" hidden="1">{#N/A,#N/A,TRUE,"Y생산";#N/A,#N/A,TRUE,"Y판매";#N/A,#N/A,TRUE,"Y총물량";#N/A,#N/A,TRUE,"Y능력";#N/A,#N/A,TRUE,"YKD"}</definedName>
    <definedName name="물량수정1" localSheetId="11" hidden="1">{#N/A,#N/A,TRUE,"Y생산";#N/A,#N/A,TRUE,"Y판매";#N/A,#N/A,TRUE,"Y총물량";#N/A,#N/A,TRUE,"Y능력";#N/A,#N/A,TRUE,"YKD"}</definedName>
    <definedName name="물량수정1" localSheetId="3" hidden="1">{#N/A,#N/A,TRUE,"Y생산";#N/A,#N/A,TRUE,"Y판매";#N/A,#N/A,TRUE,"Y총물량";#N/A,#N/A,TRUE,"Y능력";#N/A,#N/A,TRUE,"YKD"}</definedName>
    <definedName name="물량수정1" localSheetId="5" hidden="1">{#N/A,#N/A,TRUE,"Y생산";#N/A,#N/A,TRUE,"Y판매";#N/A,#N/A,TRUE,"Y총물량";#N/A,#N/A,TRUE,"Y능력";#N/A,#N/A,TRUE,"YKD"}</definedName>
    <definedName name="물량수정1" localSheetId="4" hidden="1">{#N/A,#N/A,TRUE,"Y생산";#N/A,#N/A,TRUE,"Y판매";#N/A,#N/A,TRUE,"Y총물량";#N/A,#N/A,TRUE,"Y능력";#N/A,#N/A,TRUE,"YKD"}</definedName>
    <definedName name="물량수정1" localSheetId="0" hidden="1">{#N/A,#N/A,TRUE,"Y생산";#N/A,#N/A,TRUE,"Y판매";#N/A,#N/A,TRUE,"Y총물량";#N/A,#N/A,TRUE,"Y능력";#N/A,#N/A,TRUE,"YKD"}</definedName>
    <definedName name="물량수정1" localSheetId="16" hidden="1">{#N/A,#N/A,TRUE,"Y생산";#N/A,#N/A,TRUE,"Y판매";#N/A,#N/A,TRUE,"Y총물량";#N/A,#N/A,TRUE,"Y능력";#N/A,#N/A,TRUE,"YKD"}</definedName>
    <definedName name="물량수정1" localSheetId="6" hidden="1">{#N/A,#N/A,TRUE,"Y생산";#N/A,#N/A,TRUE,"Y판매";#N/A,#N/A,TRUE,"Y총물량";#N/A,#N/A,TRUE,"Y능력";#N/A,#N/A,TRUE,"YKD"}</definedName>
    <definedName name="물량수정1" localSheetId="7" hidden="1">{#N/A,#N/A,TRUE,"Y생산";#N/A,#N/A,TRUE,"Y판매";#N/A,#N/A,TRUE,"Y총물량";#N/A,#N/A,TRUE,"Y능력";#N/A,#N/A,TRUE,"YKD"}</definedName>
    <definedName name="물량수정1" hidden="1">{#N/A,#N/A,TRUE,"Y생산";#N/A,#N/A,TRUE,"Y판매";#N/A,#N/A,TRUE,"Y총물량";#N/A,#N/A,TRUE,"Y능력";#N/A,#N/A,TRUE,"YKD"}</definedName>
    <definedName name="물량수정2" localSheetId="8" hidden="1">{#N/A,#N/A,TRUE,"Y생산";#N/A,#N/A,TRUE,"Y판매";#N/A,#N/A,TRUE,"Y총물량";#N/A,#N/A,TRUE,"Y능력";#N/A,#N/A,TRUE,"YKD"}</definedName>
    <definedName name="물량수정2" localSheetId="10" hidden="1">{#N/A,#N/A,TRUE,"Y생산";#N/A,#N/A,TRUE,"Y판매";#N/A,#N/A,TRUE,"Y총물량";#N/A,#N/A,TRUE,"Y능력";#N/A,#N/A,TRUE,"YKD"}</definedName>
    <definedName name="물량수정2" localSheetId="11" hidden="1">{#N/A,#N/A,TRUE,"Y생산";#N/A,#N/A,TRUE,"Y판매";#N/A,#N/A,TRUE,"Y총물량";#N/A,#N/A,TRUE,"Y능력";#N/A,#N/A,TRUE,"YKD"}</definedName>
    <definedName name="물량수정2" localSheetId="3" hidden="1">{#N/A,#N/A,TRUE,"Y생산";#N/A,#N/A,TRUE,"Y판매";#N/A,#N/A,TRUE,"Y총물량";#N/A,#N/A,TRUE,"Y능력";#N/A,#N/A,TRUE,"YKD"}</definedName>
    <definedName name="물량수정2" localSheetId="5" hidden="1">{#N/A,#N/A,TRUE,"Y생산";#N/A,#N/A,TRUE,"Y판매";#N/A,#N/A,TRUE,"Y총물량";#N/A,#N/A,TRUE,"Y능력";#N/A,#N/A,TRUE,"YKD"}</definedName>
    <definedName name="물량수정2" localSheetId="4" hidden="1">{#N/A,#N/A,TRUE,"Y생산";#N/A,#N/A,TRUE,"Y판매";#N/A,#N/A,TRUE,"Y총물량";#N/A,#N/A,TRUE,"Y능력";#N/A,#N/A,TRUE,"YKD"}</definedName>
    <definedName name="물량수정2" localSheetId="0" hidden="1">{#N/A,#N/A,TRUE,"Y생산";#N/A,#N/A,TRUE,"Y판매";#N/A,#N/A,TRUE,"Y총물량";#N/A,#N/A,TRUE,"Y능력";#N/A,#N/A,TRUE,"YKD"}</definedName>
    <definedName name="물량수정2" localSheetId="16" hidden="1">{#N/A,#N/A,TRUE,"Y생산";#N/A,#N/A,TRUE,"Y판매";#N/A,#N/A,TRUE,"Y총물량";#N/A,#N/A,TRUE,"Y능력";#N/A,#N/A,TRUE,"YKD"}</definedName>
    <definedName name="물량수정2" localSheetId="6" hidden="1">{#N/A,#N/A,TRUE,"Y생산";#N/A,#N/A,TRUE,"Y판매";#N/A,#N/A,TRUE,"Y총물량";#N/A,#N/A,TRUE,"Y능력";#N/A,#N/A,TRUE,"YKD"}</definedName>
    <definedName name="물량수정2" localSheetId="7" hidden="1">{#N/A,#N/A,TRUE,"Y생산";#N/A,#N/A,TRUE,"Y판매";#N/A,#N/A,TRUE,"Y총물량";#N/A,#N/A,TRUE,"Y능력";#N/A,#N/A,TRUE,"YKD"}</definedName>
    <definedName name="물량수정2" hidden="1">{#N/A,#N/A,TRUE,"Y생산";#N/A,#N/A,TRUE,"Y판매";#N/A,#N/A,TRUE,"Y총물량";#N/A,#N/A,TRUE,"Y능력";#N/A,#N/A,TRUE,"YKD"}</definedName>
    <definedName name="물량정" localSheetId="8" hidden="1">{#N/A,#N/A,TRUE,"Y생산";#N/A,#N/A,TRUE,"Y판매";#N/A,#N/A,TRUE,"Y총물량";#N/A,#N/A,TRUE,"Y능력";#N/A,#N/A,TRUE,"YKD"}</definedName>
    <definedName name="물량정" localSheetId="10" hidden="1">{#N/A,#N/A,TRUE,"Y생산";#N/A,#N/A,TRUE,"Y판매";#N/A,#N/A,TRUE,"Y총물량";#N/A,#N/A,TRUE,"Y능력";#N/A,#N/A,TRUE,"YKD"}</definedName>
    <definedName name="물량정" localSheetId="11" hidden="1">{#N/A,#N/A,TRUE,"Y생산";#N/A,#N/A,TRUE,"Y판매";#N/A,#N/A,TRUE,"Y총물량";#N/A,#N/A,TRUE,"Y능력";#N/A,#N/A,TRUE,"YKD"}</definedName>
    <definedName name="물량정" localSheetId="3" hidden="1">{#N/A,#N/A,TRUE,"Y생산";#N/A,#N/A,TRUE,"Y판매";#N/A,#N/A,TRUE,"Y총물량";#N/A,#N/A,TRUE,"Y능력";#N/A,#N/A,TRUE,"YKD"}</definedName>
    <definedName name="물량정" localSheetId="5" hidden="1">{#N/A,#N/A,TRUE,"Y생산";#N/A,#N/A,TRUE,"Y판매";#N/A,#N/A,TRUE,"Y총물량";#N/A,#N/A,TRUE,"Y능력";#N/A,#N/A,TRUE,"YKD"}</definedName>
    <definedName name="물량정" localSheetId="4" hidden="1">{#N/A,#N/A,TRUE,"Y생산";#N/A,#N/A,TRUE,"Y판매";#N/A,#N/A,TRUE,"Y총물량";#N/A,#N/A,TRUE,"Y능력";#N/A,#N/A,TRUE,"YKD"}</definedName>
    <definedName name="물량정" localSheetId="0" hidden="1">{#N/A,#N/A,TRUE,"Y생산";#N/A,#N/A,TRUE,"Y판매";#N/A,#N/A,TRUE,"Y총물량";#N/A,#N/A,TRUE,"Y능력";#N/A,#N/A,TRUE,"YKD"}</definedName>
    <definedName name="물량정" localSheetId="16" hidden="1">{#N/A,#N/A,TRUE,"Y생산";#N/A,#N/A,TRUE,"Y판매";#N/A,#N/A,TRUE,"Y총물량";#N/A,#N/A,TRUE,"Y능력";#N/A,#N/A,TRUE,"YKD"}</definedName>
    <definedName name="물량정" localSheetId="6" hidden="1">{#N/A,#N/A,TRUE,"Y생산";#N/A,#N/A,TRUE,"Y판매";#N/A,#N/A,TRUE,"Y총물량";#N/A,#N/A,TRUE,"Y능력";#N/A,#N/A,TRUE,"YKD"}</definedName>
    <definedName name="물량정" localSheetId="7" hidden="1">{#N/A,#N/A,TRUE,"Y생산";#N/A,#N/A,TRUE,"Y판매";#N/A,#N/A,TRUE,"Y총물량";#N/A,#N/A,TRUE,"Y능력";#N/A,#N/A,TRUE,"YKD"}</definedName>
    <definedName name="물량정" hidden="1">{#N/A,#N/A,TRUE,"Y생산";#N/A,#N/A,TRUE,"Y판매";#N/A,#N/A,TRUE,"Y총물량";#N/A,#N/A,TRUE,"Y능력";#N/A,#N/A,TRUE,"YKD"}</definedName>
    <definedName name="물량조정" localSheetId="8" hidden="1">{#N/A,#N/A,TRUE,"Y생산";#N/A,#N/A,TRUE,"Y판매";#N/A,#N/A,TRUE,"Y총물량";#N/A,#N/A,TRUE,"Y능력";#N/A,#N/A,TRUE,"YKD"}</definedName>
    <definedName name="물량조정" localSheetId="10" hidden="1">{#N/A,#N/A,TRUE,"Y생산";#N/A,#N/A,TRUE,"Y판매";#N/A,#N/A,TRUE,"Y총물량";#N/A,#N/A,TRUE,"Y능력";#N/A,#N/A,TRUE,"YKD"}</definedName>
    <definedName name="물량조정" localSheetId="11" hidden="1">{#N/A,#N/A,TRUE,"Y생산";#N/A,#N/A,TRUE,"Y판매";#N/A,#N/A,TRUE,"Y총물량";#N/A,#N/A,TRUE,"Y능력";#N/A,#N/A,TRUE,"YKD"}</definedName>
    <definedName name="물량조정" localSheetId="3" hidden="1">{#N/A,#N/A,TRUE,"Y생산";#N/A,#N/A,TRUE,"Y판매";#N/A,#N/A,TRUE,"Y총물량";#N/A,#N/A,TRUE,"Y능력";#N/A,#N/A,TRUE,"YKD"}</definedName>
    <definedName name="물량조정" localSheetId="5" hidden="1">{#N/A,#N/A,TRUE,"Y생산";#N/A,#N/A,TRUE,"Y판매";#N/A,#N/A,TRUE,"Y총물량";#N/A,#N/A,TRUE,"Y능력";#N/A,#N/A,TRUE,"YKD"}</definedName>
    <definedName name="물량조정" localSheetId="4" hidden="1">{#N/A,#N/A,TRUE,"Y생산";#N/A,#N/A,TRUE,"Y판매";#N/A,#N/A,TRUE,"Y총물량";#N/A,#N/A,TRUE,"Y능력";#N/A,#N/A,TRUE,"YKD"}</definedName>
    <definedName name="물량조정" localSheetId="0" hidden="1">{#N/A,#N/A,TRUE,"Y생산";#N/A,#N/A,TRUE,"Y판매";#N/A,#N/A,TRUE,"Y총물량";#N/A,#N/A,TRUE,"Y능력";#N/A,#N/A,TRUE,"YKD"}</definedName>
    <definedName name="물량조정" localSheetId="16" hidden="1">{#N/A,#N/A,TRUE,"Y생산";#N/A,#N/A,TRUE,"Y판매";#N/A,#N/A,TRUE,"Y총물량";#N/A,#N/A,TRUE,"Y능력";#N/A,#N/A,TRUE,"YKD"}</definedName>
    <definedName name="물량조정" localSheetId="6" hidden="1">{#N/A,#N/A,TRUE,"Y생산";#N/A,#N/A,TRUE,"Y판매";#N/A,#N/A,TRUE,"Y총물량";#N/A,#N/A,TRUE,"Y능력";#N/A,#N/A,TRUE,"YKD"}</definedName>
    <definedName name="물량조정" localSheetId="7" hidden="1">{#N/A,#N/A,TRUE,"Y생산";#N/A,#N/A,TRUE,"Y판매";#N/A,#N/A,TRUE,"Y총물량";#N/A,#N/A,TRUE,"Y능력";#N/A,#N/A,TRUE,"YKD"}</definedName>
    <definedName name="물량조정" hidden="1">{#N/A,#N/A,TRUE,"Y생산";#N/A,#N/A,TRUE,"Y판매";#N/A,#N/A,TRUE,"Y총물량";#N/A,#N/A,TRUE,"Y능력";#N/A,#N/A,TRUE,"YKD"}</definedName>
    <definedName name="물수" localSheetId="8" hidden="1">{#N/A,#N/A,TRUE,"Y생산";#N/A,#N/A,TRUE,"Y판매";#N/A,#N/A,TRUE,"Y총물량";#N/A,#N/A,TRUE,"Y능력";#N/A,#N/A,TRUE,"YKD"}</definedName>
    <definedName name="물수" localSheetId="10" hidden="1">{#N/A,#N/A,TRUE,"Y생산";#N/A,#N/A,TRUE,"Y판매";#N/A,#N/A,TRUE,"Y총물량";#N/A,#N/A,TRUE,"Y능력";#N/A,#N/A,TRUE,"YKD"}</definedName>
    <definedName name="물수" localSheetId="11" hidden="1">{#N/A,#N/A,TRUE,"Y생산";#N/A,#N/A,TRUE,"Y판매";#N/A,#N/A,TRUE,"Y총물량";#N/A,#N/A,TRUE,"Y능력";#N/A,#N/A,TRUE,"YKD"}</definedName>
    <definedName name="물수" localSheetId="3" hidden="1">{#N/A,#N/A,TRUE,"Y생산";#N/A,#N/A,TRUE,"Y판매";#N/A,#N/A,TRUE,"Y총물량";#N/A,#N/A,TRUE,"Y능력";#N/A,#N/A,TRUE,"YKD"}</definedName>
    <definedName name="물수" localSheetId="5" hidden="1">{#N/A,#N/A,TRUE,"Y생산";#N/A,#N/A,TRUE,"Y판매";#N/A,#N/A,TRUE,"Y총물량";#N/A,#N/A,TRUE,"Y능력";#N/A,#N/A,TRUE,"YKD"}</definedName>
    <definedName name="물수" localSheetId="4" hidden="1">{#N/A,#N/A,TRUE,"Y생산";#N/A,#N/A,TRUE,"Y판매";#N/A,#N/A,TRUE,"Y총물량";#N/A,#N/A,TRUE,"Y능력";#N/A,#N/A,TRUE,"YKD"}</definedName>
    <definedName name="물수" localSheetId="0" hidden="1">{#N/A,#N/A,TRUE,"Y생산";#N/A,#N/A,TRUE,"Y판매";#N/A,#N/A,TRUE,"Y총물량";#N/A,#N/A,TRUE,"Y능력";#N/A,#N/A,TRUE,"YKD"}</definedName>
    <definedName name="물수" localSheetId="16" hidden="1">{#N/A,#N/A,TRUE,"Y생산";#N/A,#N/A,TRUE,"Y판매";#N/A,#N/A,TRUE,"Y총물량";#N/A,#N/A,TRUE,"Y능력";#N/A,#N/A,TRUE,"YKD"}</definedName>
    <definedName name="물수" localSheetId="6" hidden="1">{#N/A,#N/A,TRUE,"Y생산";#N/A,#N/A,TRUE,"Y판매";#N/A,#N/A,TRUE,"Y총물량";#N/A,#N/A,TRUE,"Y능력";#N/A,#N/A,TRUE,"YKD"}</definedName>
    <definedName name="물수" localSheetId="7" hidden="1">{#N/A,#N/A,TRUE,"Y생산";#N/A,#N/A,TRUE,"Y판매";#N/A,#N/A,TRUE,"Y총물량";#N/A,#N/A,TRUE,"Y능력";#N/A,#N/A,TRUE,"YKD"}</definedName>
    <definedName name="물수" hidden="1">{#N/A,#N/A,TRUE,"Y생산";#N/A,#N/A,TRUE,"Y판매";#N/A,#N/A,TRUE,"Y총물량";#N/A,#N/A,TRUE,"Y능력";#N/A,#N/A,TRUE,"YKD"}</definedName>
    <definedName name="뮤" localSheetId="8" hidden="1">{#N/A,#N/A,FALSE,"기술료 비교"}</definedName>
    <definedName name="뮤" localSheetId="10" hidden="1">{#N/A,#N/A,FALSE,"기술료 비교"}</definedName>
    <definedName name="뮤" localSheetId="11" hidden="1">{#N/A,#N/A,FALSE,"기술료 비교"}</definedName>
    <definedName name="뮤" localSheetId="3" hidden="1">{#N/A,#N/A,FALSE,"기술료 비교"}</definedName>
    <definedName name="뮤" localSheetId="5" hidden="1">{#N/A,#N/A,FALSE,"기술료 비교"}</definedName>
    <definedName name="뮤" localSheetId="4" hidden="1">{#N/A,#N/A,FALSE,"기술료 비교"}</definedName>
    <definedName name="뮤" localSheetId="0" hidden="1">{#N/A,#N/A,FALSE,"기술료 비교"}</definedName>
    <definedName name="뮤" localSheetId="16" hidden="1">{#N/A,#N/A,FALSE,"기술료 비교"}</definedName>
    <definedName name="뮤" localSheetId="6" hidden="1">{#N/A,#N/A,FALSE,"기술료 비교"}</definedName>
    <definedName name="뮤" localSheetId="7" hidden="1">{#N/A,#N/A,FALSE,"기술료 비교"}</definedName>
    <definedName name="뮤" hidden="1">{#N/A,#N/A,FALSE,"기술료 비교"}</definedName>
    <definedName name="미수금2003" localSheetId="3">#REF!</definedName>
    <definedName name="미수금2003" localSheetId="5">#REF!</definedName>
    <definedName name="미수금2003" localSheetId="0">#REF!</definedName>
    <definedName name="미수금2003" localSheetId="16">#REF!</definedName>
    <definedName name="미수금2003" localSheetId="7">#REF!</definedName>
    <definedName name="미수금2003">#REF!</definedName>
    <definedName name="미수금2004" localSheetId="3">#REF!</definedName>
    <definedName name="미수금2004" localSheetId="5">#REF!</definedName>
    <definedName name="미수금2004" localSheetId="0">#REF!</definedName>
    <definedName name="미수금2004" localSheetId="16">#REF!</definedName>
    <definedName name="미수금2004" localSheetId="6">#REF!</definedName>
    <definedName name="미수금2004" localSheetId="7">#REF!</definedName>
    <definedName name="미수금2004">#REF!</definedName>
    <definedName name="미수금2005" localSheetId="3">#REF!</definedName>
    <definedName name="미수금2005" localSheetId="5">#REF!</definedName>
    <definedName name="미수금2005" localSheetId="0">#REF!</definedName>
    <definedName name="미수금2005" localSheetId="16">#REF!</definedName>
    <definedName name="미수금2005" localSheetId="6">#REF!</definedName>
    <definedName name="미수금2005" localSheetId="7">#REF!</definedName>
    <definedName name="미수금2005">#REF!</definedName>
    <definedName name="미수금2006" localSheetId="6">#REF!</definedName>
    <definedName name="미수금2006">#REF!</definedName>
    <definedName name="미수금2007" localSheetId="6">#REF!</definedName>
    <definedName name="미수금2007">#REF!</definedName>
    <definedName name="미수이자" localSheetId="4">#REF!</definedName>
    <definedName name="미수이자" localSheetId="6">#REF!</definedName>
    <definedName name="미수이자" localSheetId="7">#REF!</definedName>
    <definedName name="미수이자">#REF!</definedName>
    <definedName name="미술비" localSheetId="6">#REF!</definedName>
    <definedName name="미술비">#REF!</definedName>
    <definedName name="미아디" localSheetId="6">#REF!</definedName>
    <definedName name="미아디">#REF!</definedName>
    <definedName name="미이행" localSheetId="3">권리분석!미이행</definedName>
    <definedName name="미이행" localSheetId="5">기계기구!미이행</definedName>
    <definedName name="미이행" localSheetId="4">설정순위!미이행</definedName>
    <definedName name="미이행" localSheetId="0">입력시트!미이행</definedName>
    <definedName name="미이행" localSheetId="16">#REF!</definedName>
    <definedName name="미이행" localSheetId="6">주소록!미이행</definedName>
    <definedName name="미이행" localSheetId="7">#REF!</definedName>
    <definedName name="미이행">[0]!미이행</definedName>
    <definedName name="미접수0805" localSheetId="8" hidden="1">{"'Sheet1'!$A$1:$D$15"}</definedName>
    <definedName name="미접수0805" localSheetId="10" hidden="1">{"'Sheet1'!$A$1:$D$15"}</definedName>
    <definedName name="미접수0805" localSheetId="11" hidden="1">{"'Sheet1'!$A$1:$D$15"}</definedName>
    <definedName name="미접수0805" localSheetId="3">{"'Sheet1'!$A$1:$D$15"}</definedName>
    <definedName name="미접수0805" localSheetId="5" hidden="1">{"'Sheet1'!$A$1:$D$15"}</definedName>
    <definedName name="미접수0805" localSheetId="4">{"'Sheet1'!$A$1:$D$15"}</definedName>
    <definedName name="미접수0805" localSheetId="0" hidden="1">{"'Sheet1'!$A$1:$D$15"}</definedName>
    <definedName name="미접수0805" localSheetId="16">{"'Sheet1'!$A$1:$D$15"}</definedName>
    <definedName name="미접수0805" localSheetId="6">{"'Sheet1'!$A$1:$D$15"}</definedName>
    <definedName name="미접수0805" localSheetId="7" hidden="1">{"'Sheet1'!$A$1:$D$15"}</definedName>
    <definedName name="미접수0805">{"'Sheet1'!$A$1:$D$15"}</definedName>
    <definedName name="미항고" localSheetId="4">#REF!</definedName>
    <definedName name="미항고" localSheetId="7">#REF!</definedName>
    <definedName name="미항고">#REF!</definedName>
    <definedName name="미환율" localSheetId="6">#REF!</definedName>
    <definedName name="미환율">#REF!</definedName>
    <definedName name="미ㅣ" localSheetId="3">{0;0;0;0;1;#N/A;0;0;0.3;0.3;2;FALSE;FALSE;FALSE;FALSE;FALSE;#N/A;1;96;#N/A;#N/A;"";""}</definedName>
    <definedName name="미ㅣ" localSheetId="5">{0;0;0;0;1;#N/A;0;0;0.3;0.3;2;FALSE;FALSE;FALSE;FALSE;FALSE;#N/A;1;96;#N/A;#N/A;"";""}</definedName>
    <definedName name="미ㅣ" localSheetId="4">{0;0;0;0;1;#N/A;0;0;0.3;0.3;2;FALSE;FALSE;FALSE;FALSE;FALSE;#N/A;1;96;#N/A;#N/A;"";""}</definedName>
    <definedName name="미ㅣ" localSheetId="0">{0;0;0;0;1;#N/A;0;0;0.3;0.3;2;FALSE;FALSE;FALSE;FALSE;FALSE;#N/A;1;96;#N/A;#N/A;"";""}</definedName>
    <definedName name="미ㅣ" localSheetId="16">{0;0;0;0;1;#N/A;0;0;0.3;0.3;2;FALSE;FALSE;FALSE;FALSE;FALSE;#N/A;1;96;#N/A;#N/A;"";""}</definedName>
    <definedName name="미ㅣ" localSheetId="6">{0;0;0;0;1;#N/A;0;0;0.3;0.3;2;FALSE;FALSE;FALSE;FALSE;FALSE;#N/A;1;96;#N/A;#N/A;"";""}</definedName>
    <definedName name="미ㅣ" localSheetId="7">{0;0;0;0;1;#N/A;0;0;0.3;0.3;2;FALSE;FALSE;FALSE;FALSE;FALSE;#N/A;1;96;#N/A;#N/A;"";""}</definedName>
    <definedName name="미ㅣ">{0;0;0;0;1;#N/A;0;0;0.3;0.3;2;FALSE;FALSE;FALSE;FALSE;FALSE;#N/A;1;96;#N/A;#N/A;"";""}</definedName>
    <definedName name="ㅂ" localSheetId="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ㅂ" localSheetId="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ㅂ" localSheetId="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ㅂ" localSheetId="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ㅂ"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ㅂ" localSheetId="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ㅂ"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ㅂ"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ㅂㄹ어ㅏㄹ아ㅐㅑ" localSheetId="3" hidden="1">#REF!</definedName>
    <definedName name="ㅂㄹ어ㅏㄹ아ㅐㅑ" localSheetId="5" hidden="1">#REF!</definedName>
    <definedName name="ㅂㄹ어ㅏㄹ아ㅐㅑ" localSheetId="0" hidden="1">#REF!</definedName>
    <definedName name="ㅂㄹ어ㅏㄹ아ㅐㅑ" localSheetId="16" hidden="1">#REF!</definedName>
    <definedName name="ㅂㄹ어ㅏㄹ아ㅐㅑ" localSheetId="7" hidden="1">#REF!</definedName>
    <definedName name="ㅂㄹ어ㅏㄹ아ㅐㅑ" hidden="1">#REF!</definedName>
    <definedName name="ㅂㅂ" localSheetId="8" hidden="1">{#N/A,#N/A,FALSE,"단축1";#N/A,#N/A,FALSE,"단축2";#N/A,#N/A,FALSE,"단축3";#N/A,#N/A,FALSE,"장축";#N/A,#N/A,FALSE,"4WD"}</definedName>
    <definedName name="ㅂㅂ" localSheetId="10" hidden="1">{#N/A,#N/A,FALSE,"단축1";#N/A,#N/A,FALSE,"단축2";#N/A,#N/A,FALSE,"단축3";#N/A,#N/A,FALSE,"장축";#N/A,#N/A,FALSE,"4WD"}</definedName>
    <definedName name="ㅂㅂ" localSheetId="11" hidden="1">{#N/A,#N/A,FALSE,"단축1";#N/A,#N/A,FALSE,"단축2";#N/A,#N/A,FALSE,"단축3";#N/A,#N/A,FALSE,"장축";#N/A,#N/A,FALSE,"4WD"}</definedName>
    <definedName name="ㅂㅂ" localSheetId="3">#REF!</definedName>
    <definedName name="ㅂㅂ" localSheetId="5">#REF!</definedName>
    <definedName name="ㅂㅂ" localSheetId="0">#REF!</definedName>
    <definedName name="ㅂㅂ" localSheetId="16">#REF!</definedName>
    <definedName name="ㅂㅂ" localSheetId="6">#REF!</definedName>
    <definedName name="ㅂㅂ" localSheetId="7" hidden="1">{#N/A,#N/A,FALSE,"단축1";#N/A,#N/A,FALSE,"단축2";#N/A,#N/A,FALSE,"단축3";#N/A,#N/A,FALSE,"장축";#N/A,#N/A,FALSE,"4WD"}</definedName>
    <definedName name="ㅂㅂ">#REF!</definedName>
    <definedName name="ㅂㅂㅂ" localSheetId="8" hidden="1">{#N/A,#N/A,FALSE,"96 3월물량표";#N/A,#N/A,FALSE,"96 4월물량표";#N/A,#N/A,FALSE,"96 5월물량표"}</definedName>
    <definedName name="ㅂㅂㅂ" localSheetId="10" hidden="1">{#N/A,#N/A,FALSE,"96 3월물량표";#N/A,#N/A,FALSE,"96 4월물량표";#N/A,#N/A,FALSE,"96 5월물량표"}</definedName>
    <definedName name="ㅂㅂㅂ" localSheetId="11" hidden="1">{#N/A,#N/A,FALSE,"96 3월물량표";#N/A,#N/A,FALSE,"96 4월물량표";#N/A,#N/A,FALSE,"96 5월물량표"}</definedName>
    <definedName name="ㅂㅂㅂ" localSheetId="3">#REF!</definedName>
    <definedName name="ㅂㅂㅂ" localSheetId="5" hidden="1">{#N/A,#N/A,FALSE,"96 3월물량표";#N/A,#N/A,FALSE,"96 4월물량표";#N/A,#N/A,FALSE,"96 5월물량표"}</definedName>
    <definedName name="ㅂㅂㅂ" localSheetId="0" hidden="1">{#N/A,#N/A,FALSE,"96 3월물량표";#N/A,#N/A,FALSE,"96 4월물량표";#N/A,#N/A,FALSE,"96 5월물량표"}</definedName>
    <definedName name="ㅂㅂㅂ" localSheetId="16" hidden="1">{#N/A,#N/A,FALSE,"96 3월물량표";#N/A,#N/A,FALSE,"96 4월물량표";#N/A,#N/A,FALSE,"96 5월물량표"}</definedName>
    <definedName name="ㅂㅂㅂ" localSheetId="6">#REF!</definedName>
    <definedName name="ㅂㅂㅂ" localSheetId="7" hidden="1">{#N/A,#N/A,FALSE,"96 3월물량표";#N/A,#N/A,FALSE,"96 4월물량표";#N/A,#N/A,FALSE,"96 5월물량표"}</definedName>
    <definedName name="ㅂㅂㅂ">#REF!</definedName>
    <definedName name="바바라" localSheetId="8" hidden="1">{#N/A,#N/A,TRUE,"Y생산";#N/A,#N/A,TRUE,"Y판매";#N/A,#N/A,TRUE,"Y총물량";#N/A,#N/A,TRUE,"Y능력";#N/A,#N/A,TRUE,"YKD"}</definedName>
    <definedName name="바바라" localSheetId="10" hidden="1">{#N/A,#N/A,TRUE,"Y생산";#N/A,#N/A,TRUE,"Y판매";#N/A,#N/A,TRUE,"Y총물량";#N/A,#N/A,TRUE,"Y능력";#N/A,#N/A,TRUE,"YKD"}</definedName>
    <definedName name="바바라" localSheetId="11" hidden="1">{#N/A,#N/A,TRUE,"Y생산";#N/A,#N/A,TRUE,"Y판매";#N/A,#N/A,TRUE,"Y총물량";#N/A,#N/A,TRUE,"Y능력";#N/A,#N/A,TRUE,"YKD"}</definedName>
    <definedName name="바바라" localSheetId="3" hidden="1">{#N/A,#N/A,TRUE,"Y생산";#N/A,#N/A,TRUE,"Y판매";#N/A,#N/A,TRUE,"Y총물량";#N/A,#N/A,TRUE,"Y능력";#N/A,#N/A,TRUE,"YKD"}</definedName>
    <definedName name="바바라" localSheetId="5" hidden="1">{#N/A,#N/A,TRUE,"Y생산";#N/A,#N/A,TRUE,"Y판매";#N/A,#N/A,TRUE,"Y총물량";#N/A,#N/A,TRUE,"Y능력";#N/A,#N/A,TRUE,"YKD"}</definedName>
    <definedName name="바바라" localSheetId="4" hidden="1">{#N/A,#N/A,TRUE,"Y생산";#N/A,#N/A,TRUE,"Y판매";#N/A,#N/A,TRUE,"Y총물량";#N/A,#N/A,TRUE,"Y능력";#N/A,#N/A,TRUE,"YKD"}</definedName>
    <definedName name="바바라" localSheetId="0" hidden="1">{#N/A,#N/A,TRUE,"Y생산";#N/A,#N/A,TRUE,"Y판매";#N/A,#N/A,TRUE,"Y총물량";#N/A,#N/A,TRUE,"Y능력";#N/A,#N/A,TRUE,"YKD"}</definedName>
    <definedName name="바바라" localSheetId="16" hidden="1">{#N/A,#N/A,TRUE,"Y생산";#N/A,#N/A,TRUE,"Y판매";#N/A,#N/A,TRUE,"Y총물량";#N/A,#N/A,TRUE,"Y능력";#N/A,#N/A,TRUE,"YKD"}</definedName>
    <definedName name="바바라" localSheetId="6" hidden="1">{#N/A,#N/A,TRUE,"Y생산";#N/A,#N/A,TRUE,"Y판매";#N/A,#N/A,TRUE,"Y총물량";#N/A,#N/A,TRUE,"Y능력";#N/A,#N/A,TRUE,"YKD"}</definedName>
    <definedName name="바바라" localSheetId="7" hidden="1">{#N/A,#N/A,TRUE,"Y생산";#N/A,#N/A,TRUE,"Y판매";#N/A,#N/A,TRUE,"Y총물량";#N/A,#N/A,TRUE,"Y능력";#N/A,#N/A,TRUE,"YKD"}</definedName>
    <definedName name="바바라" hidden="1">{#N/A,#N/A,TRUE,"Y생산";#N/A,#N/A,TRUE,"Y판매";#N/A,#N/A,TRUE,"Y총물량";#N/A,#N/A,TRUE,"Y능력";#N/A,#N/A,TRUE,"YKD"}</definedName>
    <definedName name="바보야" localSheetId="8" hidden="1">{#N/A,#N/A,TRUE,"Y생산";#N/A,#N/A,TRUE,"Y판매";#N/A,#N/A,TRUE,"Y총물량";#N/A,#N/A,TRUE,"Y능력";#N/A,#N/A,TRUE,"YKD"}</definedName>
    <definedName name="바보야" localSheetId="10" hidden="1">{#N/A,#N/A,TRUE,"Y생산";#N/A,#N/A,TRUE,"Y판매";#N/A,#N/A,TRUE,"Y총물량";#N/A,#N/A,TRUE,"Y능력";#N/A,#N/A,TRUE,"YKD"}</definedName>
    <definedName name="바보야" localSheetId="11" hidden="1">{#N/A,#N/A,TRUE,"Y생산";#N/A,#N/A,TRUE,"Y판매";#N/A,#N/A,TRUE,"Y총물량";#N/A,#N/A,TRUE,"Y능력";#N/A,#N/A,TRUE,"YKD"}</definedName>
    <definedName name="바보야" localSheetId="3" hidden="1">{#N/A,#N/A,TRUE,"Y생산";#N/A,#N/A,TRUE,"Y판매";#N/A,#N/A,TRUE,"Y총물량";#N/A,#N/A,TRUE,"Y능력";#N/A,#N/A,TRUE,"YKD"}</definedName>
    <definedName name="바보야" localSheetId="5" hidden="1">{#N/A,#N/A,TRUE,"Y생산";#N/A,#N/A,TRUE,"Y판매";#N/A,#N/A,TRUE,"Y총물량";#N/A,#N/A,TRUE,"Y능력";#N/A,#N/A,TRUE,"YKD"}</definedName>
    <definedName name="바보야" localSheetId="4" hidden="1">{#N/A,#N/A,TRUE,"Y생산";#N/A,#N/A,TRUE,"Y판매";#N/A,#N/A,TRUE,"Y총물량";#N/A,#N/A,TRUE,"Y능력";#N/A,#N/A,TRUE,"YKD"}</definedName>
    <definedName name="바보야" localSheetId="0" hidden="1">{#N/A,#N/A,TRUE,"Y생산";#N/A,#N/A,TRUE,"Y판매";#N/A,#N/A,TRUE,"Y총물량";#N/A,#N/A,TRUE,"Y능력";#N/A,#N/A,TRUE,"YKD"}</definedName>
    <definedName name="바보야" localSheetId="16" hidden="1">{#N/A,#N/A,TRUE,"Y생산";#N/A,#N/A,TRUE,"Y판매";#N/A,#N/A,TRUE,"Y총물량";#N/A,#N/A,TRUE,"Y능력";#N/A,#N/A,TRUE,"YKD"}</definedName>
    <definedName name="바보야" localSheetId="6" hidden="1">{#N/A,#N/A,TRUE,"Y생산";#N/A,#N/A,TRUE,"Y판매";#N/A,#N/A,TRUE,"Y총물량";#N/A,#N/A,TRUE,"Y능력";#N/A,#N/A,TRUE,"YKD"}</definedName>
    <definedName name="바보야" localSheetId="7" hidden="1">{#N/A,#N/A,TRUE,"Y생산";#N/A,#N/A,TRUE,"Y판매";#N/A,#N/A,TRUE,"Y총물량";#N/A,#N/A,TRUE,"Y능력";#N/A,#N/A,TRUE,"YKD"}</definedName>
    <definedName name="바보야" hidden="1">{#N/A,#N/A,TRUE,"Y생산";#N/A,#N/A,TRUE,"Y판매";#N/A,#N/A,TRUE,"Y총물량";#N/A,#N/A,TRUE,"Y능력";#N/A,#N/A,TRUE,"YKD"}</definedName>
    <definedName name="박" localSheetId="8" hidden="1">{#N/A,#N/A,FALSE,"주요여수신";#N/A,#N/A,FALSE,"수신금리";#N/A,#N/A,FALSE,"대출금리";#N/A,#N/A,FALSE,"신규대출";#N/A,#N/A,FALSE,"총액대출"}</definedName>
    <definedName name="박" localSheetId="10" hidden="1">{#N/A,#N/A,FALSE,"주요여수신";#N/A,#N/A,FALSE,"수신금리";#N/A,#N/A,FALSE,"대출금리";#N/A,#N/A,FALSE,"신규대출";#N/A,#N/A,FALSE,"총액대출"}</definedName>
    <definedName name="박" localSheetId="11" hidden="1">{#N/A,#N/A,FALSE,"주요여수신";#N/A,#N/A,FALSE,"수신금리";#N/A,#N/A,FALSE,"대출금리";#N/A,#N/A,FALSE,"신규대출";#N/A,#N/A,FALSE,"총액대출"}</definedName>
    <definedName name="박" localSheetId="3" hidden="1">{#N/A,#N/A,FALSE,"주요여수신";#N/A,#N/A,FALSE,"수신금리";#N/A,#N/A,FALSE,"대출금리";#N/A,#N/A,FALSE,"신규대출";#N/A,#N/A,FALSE,"총액대출"}</definedName>
    <definedName name="박" localSheetId="5" hidden="1">{#N/A,#N/A,FALSE,"주요여수신";#N/A,#N/A,FALSE,"수신금리";#N/A,#N/A,FALSE,"대출금리";#N/A,#N/A,FALSE,"신규대출";#N/A,#N/A,FALSE,"총액대출"}</definedName>
    <definedName name="박" localSheetId="4" hidden="1">{#N/A,#N/A,FALSE,"주요여수신";#N/A,#N/A,FALSE,"수신금리";#N/A,#N/A,FALSE,"대출금리";#N/A,#N/A,FALSE,"신규대출";#N/A,#N/A,FALSE,"총액대출"}</definedName>
    <definedName name="박" localSheetId="0" hidden="1">{#N/A,#N/A,FALSE,"주요여수신";#N/A,#N/A,FALSE,"수신금리";#N/A,#N/A,FALSE,"대출금리";#N/A,#N/A,FALSE,"신규대출";#N/A,#N/A,FALSE,"총액대출"}</definedName>
    <definedName name="박" localSheetId="16" hidden="1">{#N/A,#N/A,FALSE,"주요여수신";#N/A,#N/A,FALSE,"수신금리";#N/A,#N/A,FALSE,"대출금리";#N/A,#N/A,FALSE,"신규대출";#N/A,#N/A,FALSE,"총액대출"}</definedName>
    <definedName name="박" localSheetId="6" hidden="1">{#N/A,#N/A,FALSE,"주요여수신";#N/A,#N/A,FALSE,"수신금리";#N/A,#N/A,FALSE,"대출금리";#N/A,#N/A,FALSE,"신규대출";#N/A,#N/A,FALSE,"총액대출"}</definedName>
    <definedName name="박" localSheetId="7" hidden="1">{#N/A,#N/A,FALSE,"주요여수신";#N/A,#N/A,FALSE,"수신금리";#N/A,#N/A,FALSE,"대출금리";#N/A,#N/A,FALSE,"신규대출";#N/A,#N/A,FALSE,"총액대출"}</definedName>
    <definedName name="박" hidden="1">{#N/A,#N/A,FALSE,"주요여수신";#N/A,#N/A,FALSE,"수신금리";#N/A,#N/A,FALSE,"대출금리";#N/A,#N/A,FALSE,"신규대출";#N/A,#N/A,FALSE,"총액대출"}</definedName>
    <definedName name="박광호" localSheetId="3">#REF!</definedName>
    <definedName name="박광호" localSheetId="5">#REF!</definedName>
    <definedName name="박광호" localSheetId="0">#REF!</definedName>
    <definedName name="박광호" localSheetId="16">#REF!</definedName>
    <definedName name="박광호" localSheetId="7">#REF!</definedName>
    <definedName name="박광호">#REF!</definedName>
    <definedName name="박기태" localSheetId="3">#REF!</definedName>
    <definedName name="박기태" localSheetId="5">#REF!</definedName>
    <definedName name="박기태" localSheetId="0">#REF!</definedName>
    <definedName name="박기태" localSheetId="16">#REF!</definedName>
    <definedName name="박기태" localSheetId="6">#REF!</definedName>
    <definedName name="박기태" localSheetId="7">#REF!</definedName>
    <definedName name="박기태">#REF!</definedName>
    <definedName name="박기태1" localSheetId="3">#REF!</definedName>
    <definedName name="박기태1" localSheetId="5">#REF!</definedName>
    <definedName name="박기태1" localSheetId="0">#REF!</definedName>
    <definedName name="박기태1" localSheetId="16">#REF!</definedName>
    <definedName name="박기태1" localSheetId="6">#REF!</definedName>
    <definedName name="박기태1" localSheetId="7">#REF!</definedName>
    <definedName name="박기태1">#REF!</definedName>
    <definedName name="박기태2" localSheetId="6">#REF!</definedName>
    <definedName name="박기태2">#REF!</definedName>
    <definedName name="박기태3" localSheetId="6">#REF!</definedName>
    <definedName name="박기태3">#REF!</definedName>
    <definedName name="박기태4" localSheetId="6">#REF!</definedName>
    <definedName name="박기태4">#REF!</definedName>
    <definedName name="박기태5" localSheetId="6">#REF!</definedName>
    <definedName name="박기태5">#REF!</definedName>
    <definedName name="박기현" localSheetId="8" hidden="1">{#N/A,#N/A,TRUE,"Y생산";#N/A,#N/A,TRUE,"Y판매";#N/A,#N/A,TRUE,"Y총물량";#N/A,#N/A,TRUE,"Y능력";#N/A,#N/A,TRUE,"YKD"}</definedName>
    <definedName name="박기현" localSheetId="10" hidden="1">{#N/A,#N/A,TRUE,"Y생산";#N/A,#N/A,TRUE,"Y판매";#N/A,#N/A,TRUE,"Y총물량";#N/A,#N/A,TRUE,"Y능력";#N/A,#N/A,TRUE,"YKD"}</definedName>
    <definedName name="박기현" localSheetId="11" hidden="1">{#N/A,#N/A,TRUE,"Y생산";#N/A,#N/A,TRUE,"Y판매";#N/A,#N/A,TRUE,"Y총물량";#N/A,#N/A,TRUE,"Y능력";#N/A,#N/A,TRUE,"YKD"}</definedName>
    <definedName name="박기현" localSheetId="3" hidden="1">{#N/A,#N/A,TRUE,"Y생산";#N/A,#N/A,TRUE,"Y판매";#N/A,#N/A,TRUE,"Y총물량";#N/A,#N/A,TRUE,"Y능력";#N/A,#N/A,TRUE,"YKD"}</definedName>
    <definedName name="박기현" localSheetId="5" hidden="1">{#N/A,#N/A,TRUE,"Y생산";#N/A,#N/A,TRUE,"Y판매";#N/A,#N/A,TRUE,"Y총물량";#N/A,#N/A,TRUE,"Y능력";#N/A,#N/A,TRUE,"YKD"}</definedName>
    <definedName name="박기현" localSheetId="4" hidden="1">{#N/A,#N/A,TRUE,"Y생산";#N/A,#N/A,TRUE,"Y판매";#N/A,#N/A,TRUE,"Y총물량";#N/A,#N/A,TRUE,"Y능력";#N/A,#N/A,TRUE,"YKD"}</definedName>
    <definedName name="박기현" localSheetId="0" hidden="1">{#N/A,#N/A,TRUE,"Y생산";#N/A,#N/A,TRUE,"Y판매";#N/A,#N/A,TRUE,"Y총물량";#N/A,#N/A,TRUE,"Y능력";#N/A,#N/A,TRUE,"YKD"}</definedName>
    <definedName name="박기현" localSheetId="16" hidden="1">{#N/A,#N/A,TRUE,"Y생산";#N/A,#N/A,TRUE,"Y판매";#N/A,#N/A,TRUE,"Y총물량";#N/A,#N/A,TRUE,"Y능력";#N/A,#N/A,TRUE,"YKD"}</definedName>
    <definedName name="박기현" localSheetId="6" hidden="1">{#N/A,#N/A,TRUE,"Y생산";#N/A,#N/A,TRUE,"Y판매";#N/A,#N/A,TRUE,"Y총물량";#N/A,#N/A,TRUE,"Y능력";#N/A,#N/A,TRUE,"YKD"}</definedName>
    <definedName name="박기현" localSheetId="7" hidden="1">{#N/A,#N/A,TRUE,"Y생산";#N/A,#N/A,TRUE,"Y판매";#N/A,#N/A,TRUE,"Y총물량";#N/A,#N/A,TRUE,"Y능력";#N/A,#N/A,TRUE,"YKD"}</definedName>
    <definedName name="박기현" hidden="1">{#N/A,#N/A,TRUE,"Y생산";#N/A,#N/A,TRUE,"Y판매";#N/A,#N/A,TRUE,"Y총물량";#N/A,#N/A,TRUE,"Y능력";#N/A,#N/A,TRUE,"YKD"}</definedName>
    <definedName name="박명용" localSheetId="8" hidden="1">{#N/A,#N/A,TRUE,"Y생산";#N/A,#N/A,TRUE,"Y판매";#N/A,#N/A,TRUE,"Y총물량";#N/A,#N/A,TRUE,"Y능력";#N/A,#N/A,TRUE,"YKD"}</definedName>
    <definedName name="박명용" localSheetId="10" hidden="1">{#N/A,#N/A,TRUE,"Y생산";#N/A,#N/A,TRUE,"Y판매";#N/A,#N/A,TRUE,"Y총물량";#N/A,#N/A,TRUE,"Y능력";#N/A,#N/A,TRUE,"YKD"}</definedName>
    <definedName name="박명용" localSheetId="11" hidden="1">{#N/A,#N/A,TRUE,"Y생산";#N/A,#N/A,TRUE,"Y판매";#N/A,#N/A,TRUE,"Y총물량";#N/A,#N/A,TRUE,"Y능력";#N/A,#N/A,TRUE,"YKD"}</definedName>
    <definedName name="박명용" localSheetId="3" hidden="1">{#N/A,#N/A,TRUE,"Y생산";#N/A,#N/A,TRUE,"Y판매";#N/A,#N/A,TRUE,"Y총물량";#N/A,#N/A,TRUE,"Y능력";#N/A,#N/A,TRUE,"YKD"}</definedName>
    <definedName name="박명용" localSheetId="5" hidden="1">{#N/A,#N/A,TRUE,"Y생산";#N/A,#N/A,TRUE,"Y판매";#N/A,#N/A,TRUE,"Y총물량";#N/A,#N/A,TRUE,"Y능력";#N/A,#N/A,TRUE,"YKD"}</definedName>
    <definedName name="박명용" localSheetId="4" hidden="1">{#N/A,#N/A,TRUE,"Y생산";#N/A,#N/A,TRUE,"Y판매";#N/A,#N/A,TRUE,"Y총물량";#N/A,#N/A,TRUE,"Y능력";#N/A,#N/A,TRUE,"YKD"}</definedName>
    <definedName name="박명용" localSheetId="0" hidden="1">{#N/A,#N/A,TRUE,"Y생산";#N/A,#N/A,TRUE,"Y판매";#N/A,#N/A,TRUE,"Y총물량";#N/A,#N/A,TRUE,"Y능력";#N/A,#N/A,TRUE,"YKD"}</definedName>
    <definedName name="박명용" localSheetId="16" hidden="1">{#N/A,#N/A,TRUE,"Y생산";#N/A,#N/A,TRUE,"Y판매";#N/A,#N/A,TRUE,"Y총물량";#N/A,#N/A,TRUE,"Y능력";#N/A,#N/A,TRUE,"YKD"}</definedName>
    <definedName name="박명용" localSheetId="6" hidden="1">{#N/A,#N/A,TRUE,"Y생산";#N/A,#N/A,TRUE,"Y판매";#N/A,#N/A,TRUE,"Y총물량";#N/A,#N/A,TRUE,"Y능력";#N/A,#N/A,TRUE,"YKD"}</definedName>
    <definedName name="박명용" localSheetId="7" hidden="1">{#N/A,#N/A,TRUE,"Y생산";#N/A,#N/A,TRUE,"Y판매";#N/A,#N/A,TRUE,"Y총물량";#N/A,#N/A,TRUE,"Y능력";#N/A,#N/A,TRUE,"YKD"}</definedName>
    <definedName name="박명용" hidden="1">{#N/A,#N/A,TRUE,"Y생산";#N/A,#N/A,TRUE,"Y판매";#N/A,#N/A,TRUE,"Y총물량";#N/A,#N/A,TRUE,"Y능력";#N/A,#N/A,TRUE,"YKD"}</definedName>
    <definedName name="박성진">#REF!</definedName>
    <definedName name="박성진1" localSheetId="6">#REF!</definedName>
    <definedName name="박성진1">#REF!</definedName>
    <definedName name="박성진2" localSheetId="6">#REF!</definedName>
    <definedName name="박성진2">#REF!</definedName>
    <definedName name="박성진3" localSheetId="6">#REF!</definedName>
    <definedName name="박성진3">#REF!</definedName>
    <definedName name="박세환" localSheetId="6">#REF!</definedName>
    <definedName name="박세환">#REF!</definedName>
    <definedName name="박세환1" localSheetId="6">#REF!</definedName>
    <definedName name="박세환1">#REF!</definedName>
    <definedName name="박세환2" localSheetId="6">#REF!</definedName>
    <definedName name="박세환2">#REF!</definedName>
    <definedName name="박세환3" localSheetId="6">#REF!</definedName>
    <definedName name="박세환3">#REF!</definedName>
    <definedName name="박세환4" localSheetId="6">#REF!</definedName>
    <definedName name="박세환4">#REF!</definedName>
    <definedName name="박세환5" localSheetId="6">#REF!</definedName>
    <definedName name="박세환5">#REF!</definedName>
    <definedName name="박스" localSheetId="6">#REF!</definedName>
    <definedName name="박스" localSheetId="7">#REF!</definedName>
    <definedName name="박스">#REF!</definedName>
    <definedName name="반영율" localSheetId="6">#REF!</definedName>
    <definedName name="반영율" localSheetId="7">#REF!</definedName>
    <definedName name="반영율">#REF!</definedName>
    <definedName name="받" localSheetId="8" hidden="1">{#N/A,#N/A,TRUE,"Y생산";#N/A,#N/A,TRUE,"Y판매";#N/A,#N/A,TRUE,"Y총물량";#N/A,#N/A,TRUE,"Y능력";#N/A,#N/A,TRUE,"YKD"}</definedName>
    <definedName name="받" localSheetId="10" hidden="1">{#N/A,#N/A,TRUE,"Y생산";#N/A,#N/A,TRUE,"Y판매";#N/A,#N/A,TRUE,"Y총물량";#N/A,#N/A,TRUE,"Y능력";#N/A,#N/A,TRUE,"YKD"}</definedName>
    <definedName name="받" localSheetId="11" hidden="1">{#N/A,#N/A,TRUE,"Y생산";#N/A,#N/A,TRUE,"Y판매";#N/A,#N/A,TRUE,"Y총물량";#N/A,#N/A,TRUE,"Y능력";#N/A,#N/A,TRUE,"YKD"}</definedName>
    <definedName name="받" localSheetId="3" hidden="1">{#N/A,#N/A,TRUE,"Y생산";#N/A,#N/A,TRUE,"Y판매";#N/A,#N/A,TRUE,"Y총물량";#N/A,#N/A,TRUE,"Y능력";#N/A,#N/A,TRUE,"YKD"}</definedName>
    <definedName name="받" localSheetId="5" hidden="1">{#N/A,#N/A,TRUE,"Y생산";#N/A,#N/A,TRUE,"Y판매";#N/A,#N/A,TRUE,"Y총물량";#N/A,#N/A,TRUE,"Y능력";#N/A,#N/A,TRUE,"YKD"}</definedName>
    <definedName name="받" localSheetId="4" hidden="1">{#N/A,#N/A,TRUE,"Y생산";#N/A,#N/A,TRUE,"Y판매";#N/A,#N/A,TRUE,"Y총물량";#N/A,#N/A,TRUE,"Y능력";#N/A,#N/A,TRUE,"YKD"}</definedName>
    <definedName name="받" localSheetId="0" hidden="1">{#N/A,#N/A,TRUE,"Y생산";#N/A,#N/A,TRUE,"Y판매";#N/A,#N/A,TRUE,"Y총물량";#N/A,#N/A,TRUE,"Y능력";#N/A,#N/A,TRUE,"YKD"}</definedName>
    <definedName name="받" localSheetId="16" hidden="1">{#N/A,#N/A,TRUE,"Y생산";#N/A,#N/A,TRUE,"Y판매";#N/A,#N/A,TRUE,"Y총물량";#N/A,#N/A,TRUE,"Y능력";#N/A,#N/A,TRUE,"YKD"}</definedName>
    <definedName name="받" localSheetId="6" hidden="1">{#N/A,#N/A,TRUE,"Y생산";#N/A,#N/A,TRUE,"Y판매";#N/A,#N/A,TRUE,"Y총물량";#N/A,#N/A,TRUE,"Y능력";#N/A,#N/A,TRUE,"YKD"}</definedName>
    <definedName name="받" localSheetId="7" hidden="1">{#N/A,#N/A,TRUE,"Y생산";#N/A,#N/A,TRUE,"Y판매";#N/A,#N/A,TRUE,"Y총물량";#N/A,#N/A,TRUE,"Y능력";#N/A,#N/A,TRUE,"YKD"}</definedName>
    <definedName name="받" hidden="1">{#N/A,#N/A,TRUE,"Y생산";#N/A,#N/A,TRUE,"Y판매";#N/A,#N/A,TRUE,"Y총물량";#N/A,#N/A,TRUE,"Y능력";#N/A,#N/A,TRUE,"YKD"}</definedName>
    <definedName name="발급당시보증금액" localSheetId="3">#REF!</definedName>
    <definedName name="발급당시보증금액" localSheetId="5">#REF!</definedName>
    <definedName name="발급당시보증금액" localSheetId="4">#REF!</definedName>
    <definedName name="발급당시보증금액" localSheetId="0">#REF!</definedName>
    <definedName name="발급당시보증금액" localSheetId="16">#REF!</definedName>
    <definedName name="발급당시보증금액" localSheetId="7">#REF!</definedName>
    <definedName name="발급당시보증금액">#REF!</definedName>
    <definedName name="밤" localSheetId="3">#REF!</definedName>
    <definedName name="밤" localSheetId="5">#REF!</definedName>
    <definedName name="밤" localSheetId="0">#REF!</definedName>
    <definedName name="밤" localSheetId="16">#REF!</definedName>
    <definedName name="밤" localSheetId="6">#REF!</definedName>
    <definedName name="밤" localSheetId="7">#REF!</definedName>
    <definedName name="밤">#REF!</definedName>
    <definedName name="밥" localSheetId="3">#REF!</definedName>
    <definedName name="밥" localSheetId="5">#REF!</definedName>
    <definedName name="밥" localSheetId="0">#REF!</definedName>
    <definedName name="밥" localSheetId="16">#REF!</definedName>
    <definedName name="밥" localSheetId="6">#REF!</definedName>
    <definedName name="밥" localSheetId="7">#REF!</definedName>
    <definedName name="밥">#REF!</definedName>
    <definedName name="밥1" localSheetId="6">#REF!</definedName>
    <definedName name="밥1">#REF!</definedName>
    <definedName name="밥2" localSheetId="6">#REF!</definedName>
    <definedName name="밥2" localSheetId="7">#REF!</definedName>
    <definedName name="밥2">#REF!</definedName>
    <definedName name="밥3" localSheetId="6">#REF!</definedName>
    <definedName name="밥3" localSheetId="7">#REF!</definedName>
    <definedName name="밥3">#REF!</definedName>
    <definedName name="밥4" localSheetId="6">#REF!</definedName>
    <definedName name="밥4" localSheetId="7">#REF!</definedName>
    <definedName name="밥4">#REF!</definedName>
    <definedName name="배급VAT" localSheetId="6">#REF!</definedName>
    <definedName name="배급VAT">#REF!</definedName>
    <definedName name="배급개봉비" localSheetId="6">#REF!</definedName>
    <definedName name="배급개봉비">#REF!</definedName>
    <definedName name="배당기일" localSheetId="6">#REF!</definedName>
    <definedName name="배당기일" localSheetId="7">#REF!</definedName>
    <definedName name="배당기일">#REF!</definedName>
    <definedName name="배당액" localSheetId="6">#REF!</definedName>
    <definedName name="배당액" localSheetId="7">#REF!</definedName>
    <definedName name="배당액">#REF!</definedName>
    <definedName name="배당율1" localSheetId="6">#REF!</definedName>
    <definedName name="배당율1" localSheetId="7">#REF!</definedName>
    <definedName name="배당율1">#REF!</definedName>
    <definedName name="배당율2" localSheetId="6">#REF!</definedName>
    <definedName name="배당율2" localSheetId="7">#REF!</definedName>
    <definedName name="배당율2">#REF!</definedName>
    <definedName name="배당표" localSheetId="4">#REF!</definedName>
    <definedName name="배당표" localSheetId="6">#REF!</definedName>
    <definedName name="배당표" localSheetId="7">#REF!</definedName>
    <definedName name="배당표">#REF!</definedName>
    <definedName name="배수" localSheetId="6">#REF!</definedName>
    <definedName name="배수">#REF!</definedName>
    <definedName name="배정_신청" localSheetId="6">#REF!</definedName>
    <definedName name="배정_신청" localSheetId="7">#REF!</definedName>
    <definedName name="배정_신청">#REF!</definedName>
    <definedName name="백만원단위" localSheetId="6">#REF!</definedName>
    <definedName name="백만원단위" localSheetId="7">#REF!</definedName>
    <definedName name="백만원단위">#REF!</definedName>
    <definedName name="뱌뱌" hidden="1">#REF!</definedName>
    <definedName name="버가" localSheetId="8" hidden="1">{#N/A,#N/A,FALSE,"96 3월물량표";#N/A,#N/A,FALSE,"96 4월물량표";#N/A,#N/A,FALSE,"96 5월물량표"}</definedName>
    <definedName name="버가" localSheetId="10" hidden="1">{#N/A,#N/A,FALSE,"96 3월물량표";#N/A,#N/A,FALSE,"96 4월물량표";#N/A,#N/A,FALSE,"96 5월물량표"}</definedName>
    <definedName name="버가" localSheetId="11" hidden="1">{#N/A,#N/A,FALSE,"96 3월물량표";#N/A,#N/A,FALSE,"96 4월물량표";#N/A,#N/A,FALSE,"96 5월물량표"}</definedName>
    <definedName name="버가" localSheetId="3" hidden="1">{#N/A,#N/A,FALSE,"96 3월물량표";#N/A,#N/A,FALSE,"96 4월물량표";#N/A,#N/A,FALSE,"96 5월물량표"}</definedName>
    <definedName name="버가" localSheetId="5" hidden="1">{#N/A,#N/A,FALSE,"96 3월물량표";#N/A,#N/A,FALSE,"96 4월물량표";#N/A,#N/A,FALSE,"96 5월물량표"}</definedName>
    <definedName name="버가" localSheetId="4" hidden="1">{#N/A,#N/A,FALSE,"96 3월물량표";#N/A,#N/A,FALSE,"96 4월물량표";#N/A,#N/A,FALSE,"96 5월물량표"}</definedName>
    <definedName name="버가" localSheetId="0" hidden="1">{#N/A,#N/A,FALSE,"96 3월물량표";#N/A,#N/A,FALSE,"96 4월물량표";#N/A,#N/A,FALSE,"96 5월물량표"}</definedName>
    <definedName name="버가" localSheetId="16" hidden="1">{#N/A,#N/A,FALSE,"96 3월물량표";#N/A,#N/A,FALSE,"96 4월물량표";#N/A,#N/A,FALSE,"96 5월물량표"}</definedName>
    <definedName name="버가" localSheetId="6" hidden="1">{#N/A,#N/A,FALSE,"96 3월물량표";#N/A,#N/A,FALSE,"96 4월물량표";#N/A,#N/A,FALSE,"96 5월물량표"}</definedName>
    <definedName name="버가" localSheetId="7" hidden="1">{#N/A,#N/A,FALSE,"96 3월물량표";#N/A,#N/A,FALSE,"96 4월물량표";#N/A,#N/A,FALSE,"96 5월물량표"}</definedName>
    <definedName name="버가" hidden="1">{#N/A,#N/A,FALSE,"96 3월물량표";#N/A,#N/A,FALSE,"96 4월물량표";#N/A,#N/A,FALSE,"96 5월물량표"}</definedName>
    <definedName name="범위" localSheetId="3">#REF!</definedName>
    <definedName name="범위" localSheetId="5">#REF!</definedName>
    <definedName name="범위" localSheetId="0">#REF!</definedName>
    <definedName name="범위" localSheetId="16">#REF!</definedName>
    <definedName name="범위" localSheetId="7">#REF!</definedName>
    <definedName name="범위">#REF!</definedName>
    <definedName name="법원별낙찰기간" localSheetId="3">#REF!</definedName>
    <definedName name="법원별낙찰기간" localSheetId="5">#REF!</definedName>
    <definedName name="법원별낙찰기간" localSheetId="0">#REF!</definedName>
    <definedName name="법원별낙찰기간" localSheetId="16">#REF!</definedName>
    <definedName name="법원별낙찰기간" localSheetId="6">#REF!</definedName>
    <definedName name="법원별낙찰기간" localSheetId="7">#REF!</definedName>
    <definedName name="법원별낙찰기간">#REF!</definedName>
    <definedName name="법원별배당기간" localSheetId="3">#REF!</definedName>
    <definedName name="법원별배당기간" localSheetId="16">#REF!</definedName>
    <definedName name="법원별배당기간" localSheetId="6">#REF!</definedName>
    <definedName name="법원별배당기간">#REF!</definedName>
    <definedName name="법인개인" localSheetId="4">#REF!</definedName>
    <definedName name="법인개인" localSheetId="0">#REF!</definedName>
    <definedName name="법인개인" localSheetId="6">#REF!</definedName>
    <definedName name="법인개인" localSheetId="7">#REF!</definedName>
    <definedName name="법인개인">#REF!</definedName>
    <definedName name="법인명_상호명" localSheetId="6">#REF!</definedName>
    <definedName name="법인명_상호명" localSheetId="7">#REF!</definedName>
    <definedName name="법인명_상호명">#REF!</definedName>
    <definedName name="법인번호" localSheetId="6">#REF!</definedName>
    <definedName name="법인번호" localSheetId="7">#REF!</definedName>
    <definedName name="법인번호">#REF!</definedName>
    <definedName name="법인세"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법인세"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법인세"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법인세"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법인세"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법인세"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법인세"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법인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법정" localSheetId="3">#REF!</definedName>
    <definedName name="법정" localSheetId="5">#REF!</definedName>
    <definedName name="법정" localSheetId="0">#REF!</definedName>
    <definedName name="법정" localSheetId="16">#REF!</definedName>
    <definedName name="법정" localSheetId="7">#REF!</definedName>
    <definedName name="법정">#REF!</definedName>
    <definedName name="법정관리9712" localSheetId="3">#REF!</definedName>
    <definedName name="법정관리9712" localSheetId="5">#REF!</definedName>
    <definedName name="법정관리9712" localSheetId="0">#REF!</definedName>
    <definedName name="법정관리9712" localSheetId="16">#REF!</definedName>
    <definedName name="법정관리9712" localSheetId="6">#REF!</definedName>
    <definedName name="법정관리9712" localSheetId="7">#REF!</definedName>
    <definedName name="법정관리9712">#REF!</definedName>
    <definedName name="변경후" localSheetId="8" hidden="1">{#N/A,#N/A,FALSE,"단축1";#N/A,#N/A,FALSE,"단축2";#N/A,#N/A,FALSE,"단축3";#N/A,#N/A,FALSE,"장축";#N/A,#N/A,FALSE,"4WD"}</definedName>
    <definedName name="변경후" localSheetId="10" hidden="1">{#N/A,#N/A,FALSE,"단축1";#N/A,#N/A,FALSE,"단축2";#N/A,#N/A,FALSE,"단축3";#N/A,#N/A,FALSE,"장축";#N/A,#N/A,FALSE,"4WD"}</definedName>
    <definedName name="변경후" localSheetId="11" hidden="1">{#N/A,#N/A,FALSE,"단축1";#N/A,#N/A,FALSE,"단축2";#N/A,#N/A,FALSE,"단축3";#N/A,#N/A,FALSE,"장축";#N/A,#N/A,FALSE,"4WD"}</definedName>
    <definedName name="변경후" localSheetId="3" hidden="1">{#N/A,#N/A,FALSE,"단축1";#N/A,#N/A,FALSE,"단축2";#N/A,#N/A,FALSE,"단축3";#N/A,#N/A,FALSE,"장축";#N/A,#N/A,FALSE,"4WD"}</definedName>
    <definedName name="변경후" localSheetId="5" hidden="1">{#N/A,#N/A,FALSE,"단축1";#N/A,#N/A,FALSE,"단축2";#N/A,#N/A,FALSE,"단축3";#N/A,#N/A,FALSE,"장축";#N/A,#N/A,FALSE,"4WD"}</definedName>
    <definedName name="변경후" localSheetId="4" hidden="1">{#N/A,#N/A,FALSE,"단축1";#N/A,#N/A,FALSE,"단축2";#N/A,#N/A,FALSE,"단축3";#N/A,#N/A,FALSE,"장축";#N/A,#N/A,FALSE,"4WD"}</definedName>
    <definedName name="변경후" localSheetId="0" hidden="1">{#N/A,#N/A,FALSE,"단축1";#N/A,#N/A,FALSE,"단축2";#N/A,#N/A,FALSE,"단축3";#N/A,#N/A,FALSE,"장축";#N/A,#N/A,FALSE,"4WD"}</definedName>
    <definedName name="변경후" localSheetId="16" hidden="1">{#N/A,#N/A,FALSE,"단축1";#N/A,#N/A,FALSE,"단축2";#N/A,#N/A,FALSE,"단축3";#N/A,#N/A,FALSE,"장축";#N/A,#N/A,FALSE,"4WD"}</definedName>
    <definedName name="변경후" localSheetId="6" hidden="1">{#N/A,#N/A,FALSE,"단축1";#N/A,#N/A,FALSE,"단축2";#N/A,#N/A,FALSE,"단축3";#N/A,#N/A,FALSE,"장축";#N/A,#N/A,FALSE,"4WD"}</definedName>
    <definedName name="변경후" localSheetId="7" hidden="1">{#N/A,#N/A,FALSE,"단축1";#N/A,#N/A,FALSE,"단축2";#N/A,#N/A,FALSE,"단축3";#N/A,#N/A,FALSE,"장축";#N/A,#N/A,FALSE,"4WD"}</definedName>
    <definedName name="변경후" hidden="1">{#N/A,#N/A,FALSE,"단축1";#N/A,#N/A,FALSE,"단축2";#N/A,#N/A,FALSE,"단축3";#N/A,#N/A,FALSE,"장축";#N/A,#N/A,FALSE,"4WD"}</definedName>
    <definedName name="변환사급가" localSheetId="8" hidden="1">{#N/A,#N/A,TRUE,"Y생산";#N/A,#N/A,TRUE,"Y판매";#N/A,#N/A,TRUE,"Y총물량";#N/A,#N/A,TRUE,"Y능력";#N/A,#N/A,TRUE,"YKD"}</definedName>
    <definedName name="변환사급가" localSheetId="10" hidden="1">{#N/A,#N/A,TRUE,"Y생산";#N/A,#N/A,TRUE,"Y판매";#N/A,#N/A,TRUE,"Y총물량";#N/A,#N/A,TRUE,"Y능력";#N/A,#N/A,TRUE,"YKD"}</definedName>
    <definedName name="변환사급가" localSheetId="11" hidden="1">{#N/A,#N/A,TRUE,"Y생산";#N/A,#N/A,TRUE,"Y판매";#N/A,#N/A,TRUE,"Y총물량";#N/A,#N/A,TRUE,"Y능력";#N/A,#N/A,TRUE,"YKD"}</definedName>
    <definedName name="변환사급가" localSheetId="3" hidden="1">{#N/A,#N/A,TRUE,"Y생산";#N/A,#N/A,TRUE,"Y판매";#N/A,#N/A,TRUE,"Y총물량";#N/A,#N/A,TRUE,"Y능력";#N/A,#N/A,TRUE,"YKD"}</definedName>
    <definedName name="변환사급가" localSheetId="5" hidden="1">{#N/A,#N/A,TRUE,"Y생산";#N/A,#N/A,TRUE,"Y판매";#N/A,#N/A,TRUE,"Y총물량";#N/A,#N/A,TRUE,"Y능력";#N/A,#N/A,TRUE,"YKD"}</definedName>
    <definedName name="변환사급가" localSheetId="4" hidden="1">{#N/A,#N/A,TRUE,"Y생산";#N/A,#N/A,TRUE,"Y판매";#N/A,#N/A,TRUE,"Y총물량";#N/A,#N/A,TRUE,"Y능력";#N/A,#N/A,TRUE,"YKD"}</definedName>
    <definedName name="변환사급가" localSheetId="0" hidden="1">{#N/A,#N/A,TRUE,"Y생산";#N/A,#N/A,TRUE,"Y판매";#N/A,#N/A,TRUE,"Y총물량";#N/A,#N/A,TRUE,"Y능력";#N/A,#N/A,TRUE,"YKD"}</definedName>
    <definedName name="변환사급가" localSheetId="16" hidden="1">{#N/A,#N/A,TRUE,"Y생산";#N/A,#N/A,TRUE,"Y판매";#N/A,#N/A,TRUE,"Y총물량";#N/A,#N/A,TRUE,"Y능력";#N/A,#N/A,TRUE,"YKD"}</definedName>
    <definedName name="변환사급가" localSheetId="6" hidden="1">{#N/A,#N/A,TRUE,"Y생산";#N/A,#N/A,TRUE,"Y판매";#N/A,#N/A,TRUE,"Y총물량";#N/A,#N/A,TRUE,"Y능력";#N/A,#N/A,TRUE,"YKD"}</definedName>
    <definedName name="변환사급가" localSheetId="7" hidden="1">{#N/A,#N/A,TRUE,"Y생산";#N/A,#N/A,TRUE,"Y판매";#N/A,#N/A,TRUE,"Y총물량";#N/A,#N/A,TRUE,"Y능력";#N/A,#N/A,TRUE,"YKD"}</definedName>
    <definedName name="변환사급가" hidden="1">{#N/A,#N/A,TRUE,"Y생산";#N/A,#N/A,TRUE,"Y판매";#N/A,#N/A,TRUE,"Y총물량";#N/A,#N/A,TRUE,"Y능력";#N/A,#N/A,TRUE,"YKD"}</definedName>
    <definedName name="별단공금잔" localSheetId="3">#REF!</definedName>
    <definedName name="별단공금잔" localSheetId="5">#REF!</definedName>
    <definedName name="별단공금잔" localSheetId="0">#REF!</definedName>
    <definedName name="별단공금잔" localSheetId="16">#REF!</definedName>
    <definedName name="별단공금잔" localSheetId="7">#REF!</definedName>
    <definedName name="별단공금잔">#REF!</definedName>
    <definedName name="보" hidden="1">{#N/A,#N/A,TRUE,"사업자등록증 (2)"}</definedName>
    <definedName name="보_증_사" localSheetId="3">#REF!</definedName>
    <definedName name="보_증_사" localSheetId="5">#REF!</definedName>
    <definedName name="보_증_사" localSheetId="0">#REF!</definedName>
    <definedName name="보_증_사" localSheetId="16">#REF!</definedName>
    <definedName name="보_증_사" localSheetId="6">#REF!</definedName>
    <definedName name="보_증_사" localSheetId="7">#REF!</definedName>
    <definedName name="보_증_사">#REF!</definedName>
    <definedName name="보고" localSheetId="8" hidden="1">{#N/A,#N/A,FALSE,"UNIT";#N/A,#N/A,FALSE,"UNIT";#N/A,#N/A,FALSE,"계정"}</definedName>
    <definedName name="보고" localSheetId="10" hidden="1">{#N/A,#N/A,FALSE,"UNIT";#N/A,#N/A,FALSE,"UNIT";#N/A,#N/A,FALSE,"계정"}</definedName>
    <definedName name="보고" localSheetId="11" hidden="1">{#N/A,#N/A,FALSE,"UNIT";#N/A,#N/A,FALSE,"UNIT";#N/A,#N/A,FALSE,"계정"}</definedName>
    <definedName name="보고" localSheetId="3" hidden="1">{#N/A,#N/A,FALSE,"UNIT";#N/A,#N/A,FALSE,"UNIT";#N/A,#N/A,FALSE,"계정"}</definedName>
    <definedName name="보고" localSheetId="5" hidden="1">{#N/A,#N/A,FALSE,"UNIT";#N/A,#N/A,FALSE,"UNIT";#N/A,#N/A,FALSE,"계정"}</definedName>
    <definedName name="보고" localSheetId="4" hidden="1">{#N/A,#N/A,FALSE,"UNIT";#N/A,#N/A,FALSE,"UNIT";#N/A,#N/A,FALSE,"계정"}</definedName>
    <definedName name="보고" localSheetId="0" hidden="1">{#N/A,#N/A,FALSE,"UNIT";#N/A,#N/A,FALSE,"UNIT";#N/A,#N/A,FALSE,"계정"}</definedName>
    <definedName name="보고" localSheetId="16" hidden="1">{#N/A,#N/A,FALSE,"UNIT";#N/A,#N/A,FALSE,"UNIT";#N/A,#N/A,FALSE,"계정"}</definedName>
    <definedName name="보고" localSheetId="6" hidden="1">{#N/A,#N/A,FALSE,"UNIT";#N/A,#N/A,FALSE,"UNIT";#N/A,#N/A,FALSE,"계정"}</definedName>
    <definedName name="보고" localSheetId="7" hidden="1">{#N/A,#N/A,FALSE,"UNIT";#N/A,#N/A,FALSE,"UNIT";#N/A,#N/A,FALSE,"계정"}</definedName>
    <definedName name="보고" hidden="1">{#N/A,#N/A,FALSE,"UNIT";#N/A,#N/A,FALSE,"UNIT";#N/A,#N/A,FALSE,"계정"}</definedName>
    <definedName name="보고기준" localSheetId="8" hidden="1">{#N/A,#N/A,FALSE,"UNIT";#N/A,#N/A,FALSE,"UNIT";#N/A,#N/A,FALSE,"계정"}</definedName>
    <definedName name="보고기준" localSheetId="10" hidden="1">{#N/A,#N/A,FALSE,"UNIT";#N/A,#N/A,FALSE,"UNIT";#N/A,#N/A,FALSE,"계정"}</definedName>
    <definedName name="보고기준" localSheetId="11" hidden="1">{#N/A,#N/A,FALSE,"UNIT";#N/A,#N/A,FALSE,"UNIT";#N/A,#N/A,FALSE,"계정"}</definedName>
    <definedName name="보고기준" localSheetId="3" hidden="1">{#N/A,#N/A,FALSE,"UNIT";#N/A,#N/A,FALSE,"UNIT";#N/A,#N/A,FALSE,"계정"}</definedName>
    <definedName name="보고기준" localSheetId="5" hidden="1">{#N/A,#N/A,FALSE,"UNIT";#N/A,#N/A,FALSE,"UNIT";#N/A,#N/A,FALSE,"계정"}</definedName>
    <definedName name="보고기준" localSheetId="4" hidden="1">{#N/A,#N/A,FALSE,"UNIT";#N/A,#N/A,FALSE,"UNIT";#N/A,#N/A,FALSE,"계정"}</definedName>
    <definedName name="보고기준" localSheetId="0" hidden="1">{#N/A,#N/A,FALSE,"UNIT";#N/A,#N/A,FALSE,"UNIT";#N/A,#N/A,FALSE,"계정"}</definedName>
    <definedName name="보고기준" localSheetId="16" hidden="1">{#N/A,#N/A,FALSE,"UNIT";#N/A,#N/A,FALSE,"UNIT";#N/A,#N/A,FALSE,"계정"}</definedName>
    <definedName name="보고기준" localSheetId="6" hidden="1">{#N/A,#N/A,FALSE,"UNIT";#N/A,#N/A,FALSE,"UNIT";#N/A,#N/A,FALSE,"계정"}</definedName>
    <definedName name="보고기준" localSheetId="7" hidden="1">{#N/A,#N/A,FALSE,"UNIT";#N/A,#N/A,FALSE,"UNIT";#N/A,#N/A,FALSE,"계정"}</definedName>
    <definedName name="보고기준" hidden="1">{#N/A,#N/A,FALSE,"UNIT";#N/A,#N/A,FALSE,"UNIT";#N/A,#N/A,FALSE,"계정"}</definedName>
    <definedName name="보고서1" localSheetId="8" hidden="1">{#N/A,#N/A,FALSE,"단축1";#N/A,#N/A,FALSE,"단축2";#N/A,#N/A,FALSE,"단축3";#N/A,#N/A,FALSE,"장축";#N/A,#N/A,FALSE,"4WD"}</definedName>
    <definedName name="보고서1" localSheetId="10" hidden="1">{#N/A,#N/A,FALSE,"단축1";#N/A,#N/A,FALSE,"단축2";#N/A,#N/A,FALSE,"단축3";#N/A,#N/A,FALSE,"장축";#N/A,#N/A,FALSE,"4WD"}</definedName>
    <definedName name="보고서1" localSheetId="11" hidden="1">{#N/A,#N/A,FALSE,"단축1";#N/A,#N/A,FALSE,"단축2";#N/A,#N/A,FALSE,"단축3";#N/A,#N/A,FALSE,"장축";#N/A,#N/A,FALSE,"4WD"}</definedName>
    <definedName name="보고서1" localSheetId="3" hidden="1">{#N/A,#N/A,FALSE,"단축1";#N/A,#N/A,FALSE,"단축2";#N/A,#N/A,FALSE,"단축3";#N/A,#N/A,FALSE,"장축";#N/A,#N/A,FALSE,"4WD"}</definedName>
    <definedName name="보고서1" localSheetId="5" hidden="1">{#N/A,#N/A,FALSE,"단축1";#N/A,#N/A,FALSE,"단축2";#N/A,#N/A,FALSE,"단축3";#N/A,#N/A,FALSE,"장축";#N/A,#N/A,FALSE,"4WD"}</definedName>
    <definedName name="보고서1" localSheetId="4" hidden="1">{#N/A,#N/A,FALSE,"단축1";#N/A,#N/A,FALSE,"단축2";#N/A,#N/A,FALSE,"단축3";#N/A,#N/A,FALSE,"장축";#N/A,#N/A,FALSE,"4WD"}</definedName>
    <definedName name="보고서1" localSheetId="0" hidden="1">{#N/A,#N/A,FALSE,"단축1";#N/A,#N/A,FALSE,"단축2";#N/A,#N/A,FALSE,"단축3";#N/A,#N/A,FALSE,"장축";#N/A,#N/A,FALSE,"4WD"}</definedName>
    <definedName name="보고서1" localSheetId="16" hidden="1">{#N/A,#N/A,FALSE,"단축1";#N/A,#N/A,FALSE,"단축2";#N/A,#N/A,FALSE,"단축3";#N/A,#N/A,FALSE,"장축";#N/A,#N/A,FALSE,"4WD"}</definedName>
    <definedName name="보고서1" localSheetId="6" hidden="1">{#N/A,#N/A,FALSE,"단축1";#N/A,#N/A,FALSE,"단축2";#N/A,#N/A,FALSE,"단축3";#N/A,#N/A,FALSE,"장축";#N/A,#N/A,FALSE,"4WD"}</definedName>
    <definedName name="보고서1" localSheetId="7" hidden="1">{#N/A,#N/A,FALSE,"단축1";#N/A,#N/A,FALSE,"단축2";#N/A,#N/A,FALSE,"단축3";#N/A,#N/A,FALSE,"장축";#N/A,#N/A,FALSE,"4WD"}</definedName>
    <definedName name="보고서1" hidden="1">{#N/A,#N/A,FALSE,"단축1";#N/A,#N/A,FALSE,"단축2";#N/A,#N/A,FALSE,"단축3";#N/A,#N/A,FALSE,"장축";#N/A,#N/A,FALSE,"4WD"}</definedName>
    <definedName name="보고자료" localSheetId="3" hidden="1">{#N/A,#N/A,FALSE,"집계표"}</definedName>
    <definedName name="보고자료" localSheetId="5" hidden="1">{#N/A,#N/A,FALSE,"집계표"}</definedName>
    <definedName name="보고자료" localSheetId="4" hidden="1">{#N/A,#N/A,FALSE,"집계표"}</definedName>
    <definedName name="보고자료" localSheetId="0" hidden="1">{#N/A,#N/A,FALSE,"집계표"}</definedName>
    <definedName name="보고자료" localSheetId="16" hidden="1">{#N/A,#N/A,FALSE,"집계표"}</definedName>
    <definedName name="보고자료" localSheetId="6" hidden="1">{#N/A,#N/A,FALSE,"집계표"}</definedName>
    <definedName name="보고자료" localSheetId="7" hidden="1">{#N/A,#N/A,FALSE,"집계표"}</definedName>
    <definedName name="보고자료" hidden="1">{#N/A,#N/A,FALSE,"집계표"}</definedName>
    <definedName name="보정" localSheetId="3">#REF!</definedName>
    <definedName name="보정" localSheetId="5">#REF!</definedName>
    <definedName name="보정" localSheetId="0">#REF!</definedName>
    <definedName name="보정" localSheetId="16">#REF!</definedName>
    <definedName name="보정" localSheetId="7">#REF!</definedName>
    <definedName name="보정">#REF!</definedName>
    <definedName name="보증기관" localSheetId="3">#REF!</definedName>
    <definedName name="보증기관" localSheetId="5">#REF!</definedName>
    <definedName name="보증기관" localSheetId="0">#REF!</definedName>
    <definedName name="보증기관" localSheetId="16">#REF!</definedName>
    <definedName name="보증기관" localSheetId="6">#REF!</definedName>
    <definedName name="보증기관" localSheetId="7">#REF!</definedName>
    <definedName name="보증기관">#REF!</definedName>
    <definedName name="보증기일" localSheetId="3">#REF!</definedName>
    <definedName name="보증기일" localSheetId="5">#REF!</definedName>
    <definedName name="보증기일" localSheetId="4">#REF!</definedName>
    <definedName name="보증기일" localSheetId="0">#REF!</definedName>
    <definedName name="보증기일" localSheetId="16">#REF!</definedName>
    <definedName name="보증기일" localSheetId="6">#REF!</definedName>
    <definedName name="보증기일" localSheetId="7">#REF!</definedName>
    <definedName name="보증기일">#REF!</definedName>
    <definedName name="보증분류2" localSheetId="6">#REF!</definedName>
    <definedName name="보증분류2" localSheetId="7">#REF!</definedName>
    <definedName name="보증분류2">#REF!</definedName>
    <definedName name="보증분류3" localSheetId="6">#REF!</definedName>
    <definedName name="보증분류3" localSheetId="7">#REF!</definedName>
    <definedName name="보증분류3">#REF!</definedName>
    <definedName name="보증분류4" localSheetId="6">#REF!</definedName>
    <definedName name="보증분류4" localSheetId="7">#REF!</definedName>
    <definedName name="보증분류4">#REF!</definedName>
    <definedName name="보증서번호" localSheetId="4">#REF!</definedName>
    <definedName name="보증서번호" localSheetId="6">#REF!</definedName>
    <definedName name="보증서번호" localSheetId="7">#REF!</definedName>
    <definedName name="보증서번호">#REF!</definedName>
    <definedName name="보증종류" localSheetId="4">#REF!</definedName>
    <definedName name="보증종류" localSheetId="6">#REF!</definedName>
    <definedName name="보증종류" localSheetId="7">#REF!</definedName>
    <definedName name="보증종류">#REF!</definedName>
    <definedName name="보험료" localSheetId="6">#REF!</definedName>
    <definedName name="보험료">#REF!</definedName>
    <definedName name="복사기" localSheetId="6">#REF!</definedName>
    <definedName name="복사기" localSheetId="7">#REF!</definedName>
    <definedName name="복사기">#REF!</definedName>
    <definedName name="복사기1" localSheetId="6">#REF!</definedName>
    <definedName name="복사기1" localSheetId="7">#REF!</definedName>
    <definedName name="복사기1">#REF!</definedName>
    <definedName name="본문1" localSheetId="8" hidden="1">{#N/A,#N/A,FALSE,"단축1";#N/A,#N/A,FALSE,"단축2";#N/A,#N/A,FALSE,"단축3";#N/A,#N/A,FALSE,"장축";#N/A,#N/A,FALSE,"4WD"}</definedName>
    <definedName name="본문1" localSheetId="10" hidden="1">{#N/A,#N/A,FALSE,"단축1";#N/A,#N/A,FALSE,"단축2";#N/A,#N/A,FALSE,"단축3";#N/A,#N/A,FALSE,"장축";#N/A,#N/A,FALSE,"4WD"}</definedName>
    <definedName name="본문1" localSheetId="11" hidden="1">{#N/A,#N/A,FALSE,"단축1";#N/A,#N/A,FALSE,"단축2";#N/A,#N/A,FALSE,"단축3";#N/A,#N/A,FALSE,"장축";#N/A,#N/A,FALSE,"4WD"}</definedName>
    <definedName name="본문1" localSheetId="3" hidden="1">{#N/A,#N/A,FALSE,"단축1";#N/A,#N/A,FALSE,"단축2";#N/A,#N/A,FALSE,"단축3";#N/A,#N/A,FALSE,"장축";#N/A,#N/A,FALSE,"4WD"}</definedName>
    <definedName name="본문1" localSheetId="5" hidden="1">{#N/A,#N/A,FALSE,"단축1";#N/A,#N/A,FALSE,"단축2";#N/A,#N/A,FALSE,"단축3";#N/A,#N/A,FALSE,"장축";#N/A,#N/A,FALSE,"4WD"}</definedName>
    <definedName name="본문1" localSheetId="4" hidden="1">{#N/A,#N/A,FALSE,"단축1";#N/A,#N/A,FALSE,"단축2";#N/A,#N/A,FALSE,"단축3";#N/A,#N/A,FALSE,"장축";#N/A,#N/A,FALSE,"4WD"}</definedName>
    <definedName name="본문1" localSheetId="0" hidden="1">{#N/A,#N/A,FALSE,"단축1";#N/A,#N/A,FALSE,"단축2";#N/A,#N/A,FALSE,"단축3";#N/A,#N/A,FALSE,"장축";#N/A,#N/A,FALSE,"4WD"}</definedName>
    <definedName name="본문1" localSheetId="16" hidden="1">{#N/A,#N/A,FALSE,"단축1";#N/A,#N/A,FALSE,"단축2";#N/A,#N/A,FALSE,"단축3";#N/A,#N/A,FALSE,"장축";#N/A,#N/A,FALSE,"4WD"}</definedName>
    <definedName name="본문1" localSheetId="6" hidden="1">{#N/A,#N/A,FALSE,"단축1";#N/A,#N/A,FALSE,"단축2";#N/A,#N/A,FALSE,"단축3";#N/A,#N/A,FALSE,"장축";#N/A,#N/A,FALSE,"4WD"}</definedName>
    <definedName name="본문1" localSheetId="7" hidden="1">{#N/A,#N/A,FALSE,"단축1";#N/A,#N/A,FALSE,"단축2";#N/A,#N/A,FALSE,"단축3";#N/A,#N/A,FALSE,"장축";#N/A,#N/A,FALSE,"4WD"}</definedName>
    <definedName name="본문1" hidden="1">{#N/A,#N/A,FALSE,"단축1";#N/A,#N/A,FALSE,"단축2";#N/A,#N/A,FALSE,"단축3";#N/A,#N/A,FALSE,"장축";#N/A,#N/A,FALSE,"4WD"}</definedName>
    <definedName name="본부집중지점관리" localSheetId="3">권리분석!본부집중지점관리</definedName>
    <definedName name="본부집중지점관리" localSheetId="5">기계기구!본부집중지점관리</definedName>
    <definedName name="본부집중지점관리" localSheetId="4">설정순위!본부집중지점관리</definedName>
    <definedName name="본부집중지점관리" localSheetId="0">입력시트!본부집중지점관리</definedName>
    <definedName name="본부집중지점관리" localSheetId="16">#REF!</definedName>
    <definedName name="본부집중지점관리" localSheetId="6">주소록!본부집중지점관리</definedName>
    <definedName name="본부집중지점관리" localSheetId="7">#REF!</definedName>
    <definedName name="본부집중지점관리">[0]!본부집중지점관리</definedName>
    <definedName name="본사" localSheetId="3">#REF!</definedName>
    <definedName name="본사" localSheetId="5">#REF!</definedName>
    <definedName name="본사" localSheetId="0">#REF!</definedName>
    <definedName name="본사" localSheetId="16">#REF!</definedName>
    <definedName name="본사" localSheetId="6">#REF!</definedName>
    <definedName name="본사" localSheetId="7">#REF!</definedName>
    <definedName name="본사">#REF!</definedName>
    <definedName name="봉석" localSheetId="3">#REF!</definedName>
    <definedName name="봉석" localSheetId="5">#REF!</definedName>
    <definedName name="봉석" localSheetId="0">#REF!</definedName>
    <definedName name="봉석" localSheetId="16">#REF!</definedName>
    <definedName name="봉석" localSheetId="6">#REF!</definedName>
    <definedName name="봉석" localSheetId="7">#REF!</definedName>
    <definedName name="봉석">#REF!</definedName>
    <definedName name="부" localSheetId="8" hidden="1">{#N/A,#N/A,FALSE,"단축1";#N/A,#N/A,FALSE,"단축2";#N/A,#N/A,FALSE,"단축3";#N/A,#N/A,FALSE,"장축";#N/A,#N/A,FALSE,"4WD"}</definedName>
    <definedName name="부" localSheetId="10" hidden="1">{#N/A,#N/A,FALSE,"단축1";#N/A,#N/A,FALSE,"단축2";#N/A,#N/A,FALSE,"단축3";#N/A,#N/A,FALSE,"장축";#N/A,#N/A,FALSE,"4WD"}</definedName>
    <definedName name="부" localSheetId="11" hidden="1">{#N/A,#N/A,FALSE,"단축1";#N/A,#N/A,FALSE,"단축2";#N/A,#N/A,FALSE,"단축3";#N/A,#N/A,FALSE,"장축";#N/A,#N/A,FALSE,"4WD"}</definedName>
    <definedName name="부" localSheetId="3">#REF!</definedName>
    <definedName name="부" localSheetId="5">#REF!</definedName>
    <definedName name="부" localSheetId="0">#REF!</definedName>
    <definedName name="부" localSheetId="16">#REF!</definedName>
    <definedName name="부" localSheetId="6">#REF!</definedName>
    <definedName name="부" localSheetId="7" hidden="1">{#N/A,#N/A,FALSE,"단축1";#N/A,#N/A,FALSE,"단축2";#N/A,#N/A,FALSE,"단축3";#N/A,#N/A,FALSE,"장축";#N/A,#N/A,FALSE,"4WD"}</definedName>
    <definedName name="부">#REF!</definedName>
    <definedName name="부가세" localSheetId="3">#REF!</definedName>
    <definedName name="부가세" localSheetId="16">#REF!</definedName>
    <definedName name="부가세" localSheetId="6">#REF!</definedName>
    <definedName name="부가세">#REF!</definedName>
    <definedName name="부대비용" localSheetId="5">#REF!</definedName>
    <definedName name="부대비용" localSheetId="0">#REF!</definedName>
    <definedName name="부대비용" localSheetId="6">#REF!</definedName>
    <definedName name="부대비용" localSheetId="7">#REF!</definedName>
    <definedName name="부대비용">#REF!</definedName>
    <definedName name="부동산" localSheetId="6">#REF!</definedName>
    <definedName name="부동산" localSheetId="7">#REF!</definedName>
    <definedName name="부동산">#REF!</definedName>
    <definedName name="부동산대변" localSheetId="6">#REF!</definedName>
    <definedName name="부동산대변" localSheetId="7">#REF!</definedName>
    <definedName name="부동산대변">#REF!</definedName>
    <definedName name="부동산차변" localSheetId="6">#REF!</definedName>
    <definedName name="부동산차변" localSheetId="7">#REF!</definedName>
    <definedName name="부동산차변">#REF!</definedName>
    <definedName name="부산_강서구_송정동_1601_1" localSheetId="6">#REF!</definedName>
    <definedName name="부산_강서구_송정동_1601_1">#REF!</definedName>
    <definedName name="부속" localSheetId="8" hidden="1">#REF!</definedName>
    <definedName name="부속" localSheetId="9" hidden="1">#REF!</definedName>
    <definedName name="부속" localSheetId="11" hidden="1">#REF!</definedName>
    <definedName name="부속" localSheetId="6" hidden="1">#REF!</definedName>
    <definedName name="부속" localSheetId="7" hidden="1">#REF!</definedName>
    <definedName name="부속" hidden="1">#REF!</definedName>
    <definedName name="부지조서" hidden="1">{#N/A,#N/A,TRUE,"사업자등록증 (2)"}</definedName>
    <definedName name="부진영업점요약표" localSheetId="3">권리분석!부진영업점요약표</definedName>
    <definedName name="부진영업점요약표" localSheetId="5">기계기구!부진영업점요약표</definedName>
    <definedName name="부진영업점요약표" localSheetId="4">설정순위!부진영업점요약표</definedName>
    <definedName name="부진영업점요약표" localSheetId="0">입력시트!부진영업점요약표</definedName>
    <definedName name="부진영업점요약표" localSheetId="16">#REF!</definedName>
    <definedName name="부진영업점요약표" localSheetId="6">주소록!부진영업점요약표</definedName>
    <definedName name="부진영업점요약표" localSheetId="7">#REF!</definedName>
    <definedName name="부진영업점요약표">[0]!부진영업점요약표</definedName>
    <definedName name="부채2003" localSheetId="3">#REF!</definedName>
    <definedName name="부채2003" localSheetId="5">#REF!</definedName>
    <definedName name="부채2003" localSheetId="0">#REF!</definedName>
    <definedName name="부채2003" localSheetId="16">#REF!</definedName>
    <definedName name="부채2003" localSheetId="6">#REF!</definedName>
    <definedName name="부채2003" localSheetId="7">#REF!</definedName>
    <definedName name="부채2003">#REF!</definedName>
    <definedName name="부채2004" localSheetId="3">#REF!</definedName>
    <definedName name="부채2004" localSheetId="5">#REF!</definedName>
    <definedName name="부채2004" localSheetId="0">#REF!</definedName>
    <definedName name="부채2004" localSheetId="6">#REF!</definedName>
    <definedName name="부채2004" localSheetId="7">#REF!</definedName>
    <definedName name="부채2004">#REF!</definedName>
    <definedName name="부채2005" localSheetId="3">#REF!</definedName>
    <definedName name="부채2005" localSheetId="5">#REF!</definedName>
    <definedName name="부채2005" localSheetId="0">#REF!</definedName>
    <definedName name="부채2005" localSheetId="6">#REF!</definedName>
    <definedName name="부채2005" localSheetId="7">#REF!</definedName>
    <definedName name="부채2005">#REF!</definedName>
    <definedName name="부채2006" localSheetId="6">#REF!</definedName>
    <definedName name="부채2006">#REF!</definedName>
    <definedName name="부채2007" localSheetId="6">#REF!</definedName>
    <definedName name="부채2007">#REF!</definedName>
    <definedName name="북채" localSheetId="6">#REF!</definedName>
    <definedName name="북채">#REF!</definedName>
    <definedName name="분개" localSheetId="6">#REF!</definedName>
    <definedName name="분개">#REF!</definedName>
    <definedName name="분기별" localSheetId="8" hidden="1">{#N/A,#N/A,TRUE,"Y생산";#N/A,#N/A,TRUE,"Y판매";#N/A,#N/A,TRUE,"Y총물량";#N/A,#N/A,TRUE,"Y능력";#N/A,#N/A,TRUE,"YKD"}</definedName>
    <definedName name="분기별" localSheetId="10" hidden="1">{#N/A,#N/A,TRUE,"Y생산";#N/A,#N/A,TRUE,"Y판매";#N/A,#N/A,TRUE,"Y총물량";#N/A,#N/A,TRUE,"Y능력";#N/A,#N/A,TRUE,"YKD"}</definedName>
    <definedName name="분기별" localSheetId="11" hidden="1">{#N/A,#N/A,TRUE,"Y생산";#N/A,#N/A,TRUE,"Y판매";#N/A,#N/A,TRUE,"Y총물량";#N/A,#N/A,TRUE,"Y능력";#N/A,#N/A,TRUE,"YKD"}</definedName>
    <definedName name="분기별" localSheetId="3" hidden="1">{#N/A,#N/A,TRUE,"Y생산";#N/A,#N/A,TRUE,"Y판매";#N/A,#N/A,TRUE,"Y총물량";#N/A,#N/A,TRUE,"Y능력";#N/A,#N/A,TRUE,"YKD"}</definedName>
    <definedName name="분기별" localSheetId="5" hidden="1">{#N/A,#N/A,TRUE,"Y생산";#N/A,#N/A,TRUE,"Y판매";#N/A,#N/A,TRUE,"Y총물량";#N/A,#N/A,TRUE,"Y능력";#N/A,#N/A,TRUE,"YKD"}</definedName>
    <definedName name="분기별" localSheetId="4" hidden="1">{#N/A,#N/A,TRUE,"Y생산";#N/A,#N/A,TRUE,"Y판매";#N/A,#N/A,TRUE,"Y총물량";#N/A,#N/A,TRUE,"Y능력";#N/A,#N/A,TRUE,"YKD"}</definedName>
    <definedName name="분기별" localSheetId="0" hidden="1">{#N/A,#N/A,TRUE,"Y생산";#N/A,#N/A,TRUE,"Y판매";#N/A,#N/A,TRUE,"Y총물량";#N/A,#N/A,TRUE,"Y능력";#N/A,#N/A,TRUE,"YKD"}</definedName>
    <definedName name="분기별" localSheetId="16" hidden="1">{#N/A,#N/A,TRUE,"Y생산";#N/A,#N/A,TRUE,"Y판매";#N/A,#N/A,TRUE,"Y총물량";#N/A,#N/A,TRUE,"Y능력";#N/A,#N/A,TRUE,"YKD"}</definedName>
    <definedName name="분기별" localSheetId="6" hidden="1">{#N/A,#N/A,TRUE,"Y생산";#N/A,#N/A,TRUE,"Y판매";#N/A,#N/A,TRUE,"Y총물량";#N/A,#N/A,TRUE,"Y능력";#N/A,#N/A,TRUE,"YKD"}</definedName>
    <definedName name="분기별" localSheetId="7" hidden="1">{#N/A,#N/A,TRUE,"Y생산";#N/A,#N/A,TRUE,"Y판매";#N/A,#N/A,TRUE,"Y총물량";#N/A,#N/A,TRUE,"Y능력";#N/A,#N/A,TRUE,"YKD"}</definedName>
    <definedName name="분기별" hidden="1">{#N/A,#N/A,TRUE,"Y생산";#N/A,#N/A,TRUE,"Y판매";#N/A,#N/A,TRUE,"Y총물량";#N/A,#N/A,TRUE,"Y능력";#N/A,#N/A,TRUE,"YKD"}</definedName>
    <definedName name="분석" localSheetId="3">#REF!</definedName>
    <definedName name="분석" localSheetId="0">#REF!</definedName>
    <definedName name="분석" localSheetId="16">#REF!</definedName>
    <definedName name="분석">#REF!</definedName>
    <definedName name="불량재고경비실적" localSheetId="8" hidden="1">{#N/A,#N/A,TRUE,"Y생산";#N/A,#N/A,TRUE,"Y판매";#N/A,#N/A,TRUE,"Y총물량";#N/A,#N/A,TRUE,"Y능력";#N/A,#N/A,TRUE,"YKD"}</definedName>
    <definedName name="불량재고경비실적" localSheetId="10" hidden="1">{#N/A,#N/A,TRUE,"Y생산";#N/A,#N/A,TRUE,"Y판매";#N/A,#N/A,TRUE,"Y총물량";#N/A,#N/A,TRUE,"Y능력";#N/A,#N/A,TRUE,"YKD"}</definedName>
    <definedName name="불량재고경비실적" localSheetId="11" hidden="1">{#N/A,#N/A,TRUE,"Y생산";#N/A,#N/A,TRUE,"Y판매";#N/A,#N/A,TRUE,"Y총물량";#N/A,#N/A,TRUE,"Y능력";#N/A,#N/A,TRUE,"YKD"}</definedName>
    <definedName name="불량재고경비실적" localSheetId="3" hidden="1">{#N/A,#N/A,TRUE,"Y생산";#N/A,#N/A,TRUE,"Y판매";#N/A,#N/A,TRUE,"Y총물량";#N/A,#N/A,TRUE,"Y능력";#N/A,#N/A,TRUE,"YKD"}</definedName>
    <definedName name="불량재고경비실적" localSheetId="5" hidden="1">{#N/A,#N/A,TRUE,"Y생산";#N/A,#N/A,TRUE,"Y판매";#N/A,#N/A,TRUE,"Y총물량";#N/A,#N/A,TRUE,"Y능력";#N/A,#N/A,TRUE,"YKD"}</definedName>
    <definedName name="불량재고경비실적" localSheetId="4" hidden="1">{#N/A,#N/A,TRUE,"Y생산";#N/A,#N/A,TRUE,"Y판매";#N/A,#N/A,TRUE,"Y총물량";#N/A,#N/A,TRUE,"Y능력";#N/A,#N/A,TRUE,"YKD"}</definedName>
    <definedName name="불량재고경비실적" localSheetId="0" hidden="1">{#N/A,#N/A,TRUE,"Y생산";#N/A,#N/A,TRUE,"Y판매";#N/A,#N/A,TRUE,"Y총물량";#N/A,#N/A,TRUE,"Y능력";#N/A,#N/A,TRUE,"YKD"}</definedName>
    <definedName name="불량재고경비실적" localSheetId="16" hidden="1">{#N/A,#N/A,TRUE,"Y생산";#N/A,#N/A,TRUE,"Y판매";#N/A,#N/A,TRUE,"Y총물량";#N/A,#N/A,TRUE,"Y능력";#N/A,#N/A,TRUE,"YKD"}</definedName>
    <definedName name="불량재고경비실적" localSheetId="6" hidden="1">{#N/A,#N/A,TRUE,"Y생산";#N/A,#N/A,TRUE,"Y판매";#N/A,#N/A,TRUE,"Y총물량";#N/A,#N/A,TRUE,"Y능력";#N/A,#N/A,TRUE,"YKD"}</definedName>
    <definedName name="불량재고경비실적" localSheetId="7" hidden="1">{#N/A,#N/A,TRUE,"Y생산";#N/A,#N/A,TRUE,"Y판매";#N/A,#N/A,TRUE,"Y총물량";#N/A,#N/A,TRUE,"Y능력";#N/A,#N/A,TRUE,"YKD"}</definedName>
    <definedName name="불량재고경비실적" hidden="1">{#N/A,#N/A,TRUE,"Y생산";#N/A,#N/A,TRUE,"Y판매";#N/A,#N/A,TRUE,"Y총물량";#N/A,#N/A,TRUE,"Y능력";#N/A,#N/A,TRUE,"YKD"}</definedName>
    <definedName name="불특대변" localSheetId="3">#REF!</definedName>
    <definedName name="불특대변" localSheetId="5">#REF!</definedName>
    <definedName name="불특대변" localSheetId="0">#REF!</definedName>
    <definedName name="불특대변" localSheetId="16">#REF!</definedName>
    <definedName name="불특대변" localSheetId="7">#REF!</definedName>
    <definedName name="불특대변">#REF!</definedName>
    <definedName name="불특차변" localSheetId="3">#REF!</definedName>
    <definedName name="불특차변" localSheetId="5">#REF!</definedName>
    <definedName name="불특차변" localSheetId="0">#REF!</definedName>
    <definedName name="불특차변" localSheetId="16">#REF!</definedName>
    <definedName name="불특차변" localSheetId="6">#REF!</definedName>
    <definedName name="불특차변" localSheetId="7">#REF!</definedName>
    <definedName name="불특차변">#REF!</definedName>
    <definedName name="비"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비_____________고" localSheetId="3">#REF!</definedName>
    <definedName name="비_____________고" localSheetId="5">#REF!</definedName>
    <definedName name="비_____________고" localSheetId="0">#REF!</definedName>
    <definedName name="비_____________고" localSheetId="16">#REF!</definedName>
    <definedName name="비_____________고" localSheetId="6">#REF!</definedName>
    <definedName name="비_____________고" localSheetId="7">#REF!</definedName>
    <definedName name="비_____________고">#REF!</definedName>
    <definedName name="비교대차대조표" localSheetId="6">#REF!</definedName>
    <definedName name="비교대차대조표" localSheetId="7">#REF!</definedName>
    <definedName name="비교대차대조표">#REF!</definedName>
    <definedName name="비교사례지정보" localSheetId="6">#REF!</definedName>
    <definedName name="비교사례지정보" localSheetId="7">#REF!</definedName>
    <definedName name="비교사례지정보">#REF!</definedName>
    <definedName name="비본_보증서3" localSheetId="6" hidden="1">#REF!</definedName>
    <definedName name="비본_보증서3" hidden="1">#REF!</definedName>
    <definedName name="비실명" localSheetId="6">#REF!</definedName>
    <definedName name="비실명" localSheetId="7">#REF!</definedName>
    <definedName name="비실명">#REF!</definedName>
    <definedName name="비씨카드" localSheetId="6">#REF!</definedName>
    <definedName name="비씨카드">#REF!</definedName>
    <definedName name="비용_국내" localSheetId="6">#REF!</definedName>
    <definedName name="비용_국내" localSheetId="7">#REF!</definedName>
    <definedName name="비용_국내">#REF!</definedName>
    <definedName name="비용_국외" localSheetId="6">#REF!</definedName>
    <definedName name="비용_국외">#REF!</definedName>
    <definedName name="비용_정의" localSheetId="6">#REF!</definedName>
    <definedName name="비용_정의">#REF!</definedName>
    <definedName name="비용_총괄" localSheetId="6">#REF!</definedName>
    <definedName name="비용_총괄">#REF!</definedName>
    <definedName name="비용_코드" localSheetId="6">#REF!</definedName>
    <definedName name="비용_코드">#REF!</definedName>
    <definedName name="비용12월" localSheetId="6">#REF!</definedName>
    <definedName name="비용12월" localSheetId="7">#REF!</definedName>
    <definedName name="비용12월">#REF!</definedName>
    <definedName name="비용1월" localSheetId="6">#REF!</definedName>
    <definedName name="비용1월" localSheetId="7">#REF!</definedName>
    <definedName name="비용1월">#REF!</definedName>
    <definedName name="비용4월" localSheetId="6">#REF!</definedName>
    <definedName name="비용4월" localSheetId="7">#REF!</definedName>
    <definedName name="비용4월">#REF!</definedName>
    <definedName name="비용7월" localSheetId="6">#REF!</definedName>
    <definedName name="비용7월" localSheetId="7">#REF!</definedName>
    <definedName name="비용7월">#REF!</definedName>
    <definedName name="ㅅ" localSheetId="8" hidden="1">{#N/A,#N/A,TRUE,"Y생산";#N/A,#N/A,TRUE,"Y판매";#N/A,#N/A,TRUE,"Y총물량";#N/A,#N/A,TRUE,"Y능력";#N/A,#N/A,TRUE,"YKD"}</definedName>
    <definedName name="ㅅ" localSheetId="10" hidden="1">{#N/A,#N/A,TRUE,"Y생산";#N/A,#N/A,TRUE,"Y판매";#N/A,#N/A,TRUE,"Y총물량";#N/A,#N/A,TRUE,"Y능력";#N/A,#N/A,TRUE,"YKD"}</definedName>
    <definedName name="ㅅ" localSheetId="11" hidden="1">{#N/A,#N/A,TRUE,"Y생산";#N/A,#N/A,TRUE,"Y판매";#N/A,#N/A,TRUE,"Y총물량";#N/A,#N/A,TRUE,"Y능력";#N/A,#N/A,TRUE,"YKD"}</definedName>
    <definedName name="ㅅ" localSheetId="3" hidden="1">{#N/A,#N/A,TRUE,"Y생산";#N/A,#N/A,TRUE,"Y판매";#N/A,#N/A,TRUE,"Y총물량";#N/A,#N/A,TRUE,"Y능력";#N/A,#N/A,TRUE,"YKD"}</definedName>
    <definedName name="ㅅ" localSheetId="5" hidden="1">{#N/A,#N/A,TRUE,"Y생산";#N/A,#N/A,TRUE,"Y판매";#N/A,#N/A,TRUE,"Y총물량";#N/A,#N/A,TRUE,"Y능력";#N/A,#N/A,TRUE,"YKD"}</definedName>
    <definedName name="ㅅ" localSheetId="4" hidden="1">{#N/A,#N/A,TRUE,"Y생산";#N/A,#N/A,TRUE,"Y판매";#N/A,#N/A,TRUE,"Y총물량";#N/A,#N/A,TRUE,"Y능력";#N/A,#N/A,TRUE,"YKD"}</definedName>
    <definedName name="ㅅ" localSheetId="0" hidden="1">{#N/A,#N/A,TRUE,"Y생산";#N/A,#N/A,TRUE,"Y판매";#N/A,#N/A,TRUE,"Y총물량";#N/A,#N/A,TRUE,"Y능력";#N/A,#N/A,TRUE,"YKD"}</definedName>
    <definedName name="ㅅ" localSheetId="16" hidden="1">{#N/A,#N/A,TRUE,"Y생산";#N/A,#N/A,TRUE,"Y판매";#N/A,#N/A,TRUE,"Y총물량";#N/A,#N/A,TRUE,"Y능력";#N/A,#N/A,TRUE,"YKD"}</definedName>
    <definedName name="ㅅ" localSheetId="6" hidden="1">{#N/A,#N/A,TRUE,"Y생산";#N/A,#N/A,TRUE,"Y판매";#N/A,#N/A,TRUE,"Y총물량";#N/A,#N/A,TRUE,"Y능력";#N/A,#N/A,TRUE,"YKD"}</definedName>
    <definedName name="ㅅ" localSheetId="7" hidden="1">{#N/A,#N/A,TRUE,"Y생산";#N/A,#N/A,TRUE,"Y판매";#N/A,#N/A,TRUE,"Y총물량";#N/A,#N/A,TRUE,"Y능력";#N/A,#N/A,TRUE,"YKD"}</definedName>
    <definedName name="ㅅ" hidden="1">{#N/A,#N/A,TRUE,"Y생산";#N/A,#N/A,TRUE,"Y판매";#N/A,#N/A,TRUE,"Y총물량";#N/A,#N/A,TRUE,"Y능력";#N/A,#N/A,TRUE,"YKD"}</definedName>
    <definedName name="ㅅ101">#REF!</definedName>
    <definedName name="ㅅㅅㅅ" localSheetId="8" hidden="1">{#N/A,#N/A,FALSE,"단축1";#N/A,#N/A,FALSE,"단축2";#N/A,#N/A,FALSE,"단축3";#N/A,#N/A,FALSE,"장축";#N/A,#N/A,FALSE,"4WD"}</definedName>
    <definedName name="ㅅㅅㅅ" localSheetId="10" hidden="1">{#N/A,#N/A,FALSE,"단축1";#N/A,#N/A,FALSE,"단축2";#N/A,#N/A,FALSE,"단축3";#N/A,#N/A,FALSE,"장축";#N/A,#N/A,FALSE,"4WD"}</definedName>
    <definedName name="ㅅㅅㅅ" localSheetId="11" hidden="1">{#N/A,#N/A,FALSE,"단축1";#N/A,#N/A,FALSE,"단축2";#N/A,#N/A,FALSE,"단축3";#N/A,#N/A,FALSE,"장축";#N/A,#N/A,FALSE,"4WD"}</definedName>
    <definedName name="ㅅㅅㅅ" localSheetId="3" hidden="1">{#N/A,#N/A,FALSE,"단축1";#N/A,#N/A,FALSE,"단축2";#N/A,#N/A,FALSE,"단축3";#N/A,#N/A,FALSE,"장축";#N/A,#N/A,FALSE,"4WD"}</definedName>
    <definedName name="ㅅㅅㅅ" localSheetId="5" hidden="1">{#N/A,#N/A,FALSE,"단축1";#N/A,#N/A,FALSE,"단축2";#N/A,#N/A,FALSE,"단축3";#N/A,#N/A,FALSE,"장축";#N/A,#N/A,FALSE,"4WD"}</definedName>
    <definedName name="ㅅㅅㅅ" localSheetId="4" hidden="1">{#N/A,#N/A,FALSE,"단축1";#N/A,#N/A,FALSE,"단축2";#N/A,#N/A,FALSE,"단축3";#N/A,#N/A,FALSE,"장축";#N/A,#N/A,FALSE,"4WD"}</definedName>
    <definedName name="ㅅㅅㅅ" localSheetId="0" hidden="1">{#N/A,#N/A,FALSE,"단축1";#N/A,#N/A,FALSE,"단축2";#N/A,#N/A,FALSE,"단축3";#N/A,#N/A,FALSE,"장축";#N/A,#N/A,FALSE,"4WD"}</definedName>
    <definedName name="ㅅㅅㅅ" localSheetId="16" hidden="1">{#N/A,#N/A,FALSE,"단축1";#N/A,#N/A,FALSE,"단축2";#N/A,#N/A,FALSE,"단축3";#N/A,#N/A,FALSE,"장축";#N/A,#N/A,FALSE,"4WD"}</definedName>
    <definedName name="ㅅㅅㅅ" localSheetId="6" hidden="1">{#N/A,#N/A,FALSE,"단축1";#N/A,#N/A,FALSE,"단축2";#N/A,#N/A,FALSE,"단축3";#N/A,#N/A,FALSE,"장축";#N/A,#N/A,FALSE,"4WD"}</definedName>
    <definedName name="ㅅㅅㅅ" localSheetId="7" hidden="1">{#N/A,#N/A,FALSE,"단축1";#N/A,#N/A,FALSE,"단축2";#N/A,#N/A,FALSE,"단축3";#N/A,#N/A,FALSE,"장축";#N/A,#N/A,FALSE,"4WD"}</definedName>
    <definedName name="ㅅㅅㅅ" hidden="1">{#N/A,#N/A,FALSE,"단축1";#N/A,#N/A,FALSE,"단축2";#N/A,#N/A,FALSE,"단축3";#N/A,#N/A,FALSE,"장축";#N/A,#N/A,FALSE,"4WD"}</definedName>
    <definedName name="ㅅㅅㅅㅅ" localSheetId="8" hidden="1">{#N/A,#N/A,FALSE,"UNIT";#N/A,#N/A,FALSE,"UNIT";#N/A,#N/A,FALSE,"계정"}</definedName>
    <definedName name="ㅅㅅㅅㅅ" localSheetId="10" hidden="1">{#N/A,#N/A,FALSE,"UNIT";#N/A,#N/A,FALSE,"UNIT";#N/A,#N/A,FALSE,"계정"}</definedName>
    <definedName name="ㅅㅅㅅㅅ" localSheetId="11" hidden="1">{#N/A,#N/A,FALSE,"UNIT";#N/A,#N/A,FALSE,"UNIT";#N/A,#N/A,FALSE,"계정"}</definedName>
    <definedName name="ㅅㅅㅅㅅ" localSheetId="3" hidden="1">{#N/A,#N/A,FALSE,"UNIT";#N/A,#N/A,FALSE,"UNIT";#N/A,#N/A,FALSE,"계정"}</definedName>
    <definedName name="ㅅㅅㅅㅅ" localSheetId="5" hidden="1">{#N/A,#N/A,FALSE,"UNIT";#N/A,#N/A,FALSE,"UNIT";#N/A,#N/A,FALSE,"계정"}</definedName>
    <definedName name="ㅅㅅㅅㅅ" localSheetId="4" hidden="1">{#N/A,#N/A,FALSE,"UNIT";#N/A,#N/A,FALSE,"UNIT";#N/A,#N/A,FALSE,"계정"}</definedName>
    <definedName name="ㅅㅅㅅㅅ" localSheetId="0" hidden="1">{#N/A,#N/A,FALSE,"UNIT";#N/A,#N/A,FALSE,"UNIT";#N/A,#N/A,FALSE,"계정"}</definedName>
    <definedName name="ㅅㅅㅅㅅ" localSheetId="16" hidden="1">{#N/A,#N/A,FALSE,"UNIT";#N/A,#N/A,FALSE,"UNIT";#N/A,#N/A,FALSE,"계정"}</definedName>
    <definedName name="ㅅㅅㅅㅅ" localSheetId="6" hidden="1">{#N/A,#N/A,FALSE,"UNIT";#N/A,#N/A,FALSE,"UNIT";#N/A,#N/A,FALSE,"계정"}</definedName>
    <definedName name="ㅅㅅㅅㅅ" localSheetId="7" hidden="1">{#N/A,#N/A,FALSE,"UNIT";#N/A,#N/A,FALSE,"UNIT";#N/A,#N/A,FALSE,"계정"}</definedName>
    <definedName name="ㅅㅅㅅㅅ" hidden="1">{#N/A,#N/A,FALSE,"UNIT";#N/A,#N/A,FALSE,"UNIT";#N/A,#N/A,FALSE,"계정"}</definedName>
    <definedName name="ㅅㅅㅅㅅㅅㅅㅅ" localSheetId="8" hidden="1">{#N/A,#N/A,FALSE,"UNIT";#N/A,#N/A,FALSE,"UNIT";#N/A,#N/A,FALSE,"계정"}</definedName>
    <definedName name="ㅅㅅㅅㅅㅅㅅㅅ" localSheetId="10" hidden="1">{#N/A,#N/A,FALSE,"UNIT";#N/A,#N/A,FALSE,"UNIT";#N/A,#N/A,FALSE,"계정"}</definedName>
    <definedName name="ㅅㅅㅅㅅㅅㅅㅅ" localSheetId="11" hidden="1">{#N/A,#N/A,FALSE,"UNIT";#N/A,#N/A,FALSE,"UNIT";#N/A,#N/A,FALSE,"계정"}</definedName>
    <definedName name="ㅅㅅㅅㅅㅅㅅㅅ" localSheetId="3" hidden="1">{#N/A,#N/A,FALSE,"UNIT";#N/A,#N/A,FALSE,"UNIT";#N/A,#N/A,FALSE,"계정"}</definedName>
    <definedName name="ㅅㅅㅅㅅㅅㅅㅅ" localSheetId="5" hidden="1">{#N/A,#N/A,FALSE,"UNIT";#N/A,#N/A,FALSE,"UNIT";#N/A,#N/A,FALSE,"계정"}</definedName>
    <definedName name="ㅅㅅㅅㅅㅅㅅㅅ" localSheetId="4" hidden="1">{#N/A,#N/A,FALSE,"UNIT";#N/A,#N/A,FALSE,"UNIT";#N/A,#N/A,FALSE,"계정"}</definedName>
    <definedName name="ㅅㅅㅅㅅㅅㅅㅅ" localSheetId="0" hidden="1">{#N/A,#N/A,FALSE,"UNIT";#N/A,#N/A,FALSE,"UNIT";#N/A,#N/A,FALSE,"계정"}</definedName>
    <definedName name="ㅅㅅㅅㅅㅅㅅㅅ" localSheetId="16" hidden="1">{#N/A,#N/A,FALSE,"UNIT";#N/A,#N/A,FALSE,"UNIT";#N/A,#N/A,FALSE,"계정"}</definedName>
    <definedName name="ㅅㅅㅅㅅㅅㅅㅅ" localSheetId="6" hidden="1">{#N/A,#N/A,FALSE,"UNIT";#N/A,#N/A,FALSE,"UNIT";#N/A,#N/A,FALSE,"계정"}</definedName>
    <definedName name="ㅅㅅㅅㅅㅅㅅㅅ" localSheetId="7" hidden="1">{#N/A,#N/A,FALSE,"UNIT";#N/A,#N/A,FALSE,"UNIT";#N/A,#N/A,FALSE,"계정"}</definedName>
    <definedName name="ㅅㅅㅅㅅㅅㅅㅅ" hidden="1">{#N/A,#N/A,FALSE,"UNIT";#N/A,#N/A,FALSE,"UNIT";#N/A,#N/A,FALSE,"계정"}</definedName>
    <definedName name="사건번호" localSheetId="3">#REF!</definedName>
    <definedName name="사건번호" localSheetId="5">#REF!</definedName>
    <definedName name="사건번호" localSheetId="0">#REF!</definedName>
    <definedName name="사건번호" localSheetId="16">#REF!</definedName>
    <definedName name="사건번호" localSheetId="7">#REF!</definedName>
    <definedName name="사건번호">#REF!</definedName>
    <definedName name="사고뭉치" localSheetId="8" hidden="1">{#N/A,#N/A,FALSE,"96 3월물량표";#N/A,#N/A,FALSE,"96 4월물량표";#N/A,#N/A,FALSE,"96 5월물량표"}</definedName>
    <definedName name="사고뭉치" localSheetId="10" hidden="1">{#N/A,#N/A,FALSE,"96 3월물량표";#N/A,#N/A,FALSE,"96 4월물량표";#N/A,#N/A,FALSE,"96 5월물량표"}</definedName>
    <definedName name="사고뭉치" localSheetId="11" hidden="1">{#N/A,#N/A,FALSE,"96 3월물량표";#N/A,#N/A,FALSE,"96 4월물량표";#N/A,#N/A,FALSE,"96 5월물량표"}</definedName>
    <definedName name="사고뭉치" localSheetId="3" hidden="1">{#N/A,#N/A,FALSE,"96 3월물량표";#N/A,#N/A,FALSE,"96 4월물량표";#N/A,#N/A,FALSE,"96 5월물량표"}</definedName>
    <definedName name="사고뭉치" localSheetId="5" hidden="1">{#N/A,#N/A,FALSE,"96 3월물량표";#N/A,#N/A,FALSE,"96 4월물량표";#N/A,#N/A,FALSE,"96 5월물량표"}</definedName>
    <definedName name="사고뭉치" localSheetId="4" hidden="1">{#N/A,#N/A,FALSE,"96 3월물량표";#N/A,#N/A,FALSE,"96 4월물량표";#N/A,#N/A,FALSE,"96 5월물량표"}</definedName>
    <definedName name="사고뭉치" localSheetId="0" hidden="1">{#N/A,#N/A,FALSE,"96 3월물량표";#N/A,#N/A,FALSE,"96 4월물량표";#N/A,#N/A,FALSE,"96 5월물량표"}</definedName>
    <definedName name="사고뭉치" localSheetId="16" hidden="1">{#N/A,#N/A,FALSE,"96 3월물량표";#N/A,#N/A,FALSE,"96 4월물량표";#N/A,#N/A,FALSE,"96 5월물량표"}</definedName>
    <definedName name="사고뭉치" localSheetId="6" hidden="1">{#N/A,#N/A,FALSE,"96 3월물량표";#N/A,#N/A,FALSE,"96 4월물량표";#N/A,#N/A,FALSE,"96 5월물량표"}</definedName>
    <definedName name="사고뭉치" localSheetId="7" hidden="1">{#N/A,#N/A,FALSE,"96 3월물량표";#N/A,#N/A,FALSE,"96 4월물량표";#N/A,#N/A,FALSE,"96 5월물량표"}</definedName>
    <definedName name="사고뭉치" hidden="1">{#N/A,#N/A,FALSE,"96 3월물량표";#N/A,#N/A,FALSE,"96 4월물량표";#N/A,#N/A,FALSE,"96 5월물량표"}</definedName>
    <definedName name="사고발생일자" localSheetId="3">#REF!</definedName>
    <definedName name="사고발생일자" localSheetId="5">#REF!</definedName>
    <definedName name="사고발생일자" localSheetId="4">#REF!</definedName>
    <definedName name="사고발생일자" localSheetId="0">#REF!</definedName>
    <definedName name="사고발생일자" localSheetId="16">#REF!</definedName>
    <definedName name="사고발생일자" localSheetId="7">#REF!</definedName>
    <definedName name="사고발생일자">#REF!</definedName>
    <definedName name="사내매출" localSheetId="3">#REF!</definedName>
    <definedName name="사내매출" localSheetId="5">#REF!</definedName>
    <definedName name="사내매출" localSheetId="0">#REF!</definedName>
    <definedName name="사내매출" localSheetId="16">#REF!</definedName>
    <definedName name="사내매출" localSheetId="6">#REF!</definedName>
    <definedName name="사내매출" localSheetId="7">#REF!</definedName>
    <definedName name="사내매출">#REF!</definedName>
    <definedName name="사례3"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사모분류1" localSheetId="3">#REF!</definedName>
    <definedName name="사모분류1" localSheetId="5">#REF!</definedName>
    <definedName name="사모분류1" localSheetId="0">#REF!</definedName>
    <definedName name="사모분류1" localSheetId="16">#REF!</definedName>
    <definedName name="사모분류1" localSheetId="6">#REF!</definedName>
    <definedName name="사모분류1" localSheetId="7">#REF!</definedName>
    <definedName name="사모분류1">#REF!</definedName>
    <definedName name="사모분류2" localSheetId="6">#REF!</definedName>
    <definedName name="사모분류2" localSheetId="7">#REF!</definedName>
    <definedName name="사모분류2">#REF!</definedName>
    <definedName name="사모분류3" localSheetId="6">#REF!</definedName>
    <definedName name="사모분류3" localSheetId="7">#REF!</definedName>
    <definedName name="사모분류3">#REF!</definedName>
    <definedName name="사모분류4" localSheetId="6">#REF!</definedName>
    <definedName name="사모분류4" localSheetId="7">#REF!</definedName>
    <definedName name="사모분류4">#REF!</definedName>
    <definedName name="사업계획" localSheetId="8" hidden="1">{#N/A,#N/A,FALSE,"기술료 비교"}</definedName>
    <definedName name="사업계획" localSheetId="10" hidden="1">{#N/A,#N/A,FALSE,"기술료 비교"}</definedName>
    <definedName name="사업계획" localSheetId="11" hidden="1">{#N/A,#N/A,FALSE,"기술료 비교"}</definedName>
    <definedName name="사업계획" localSheetId="3">#REF!</definedName>
    <definedName name="사업계획" localSheetId="5">#REF!</definedName>
    <definedName name="사업계획" localSheetId="0">#REF!</definedName>
    <definedName name="사업계획" localSheetId="16">#REF!</definedName>
    <definedName name="사업계획" localSheetId="6">#REF!</definedName>
    <definedName name="사업계획" localSheetId="7" hidden="1">{#N/A,#N/A,FALSE,"기술료 비교"}</definedName>
    <definedName name="사업계획">#REF!</definedName>
    <definedName name="사업계획5" localSheetId="8" hidden="1">{#N/A,#N/A,FALSE,"기술료 비교"}</definedName>
    <definedName name="사업계획5" localSheetId="10" hidden="1">{#N/A,#N/A,FALSE,"기술료 비교"}</definedName>
    <definedName name="사업계획5" localSheetId="11" hidden="1">{#N/A,#N/A,FALSE,"기술료 비교"}</definedName>
    <definedName name="사업계획5" localSheetId="3" hidden="1">{#N/A,#N/A,FALSE,"기술료 비교"}</definedName>
    <definedName name="사업계획5" localSheetId="5" hidden="1">{#N/A,#N/A,FALSE,"기술료 비교"}</definedName>
    <definedName name="사업계획5" localSheetId="4" hidden="1">{#N/A,#N/A,FALSE,"기술료 비교"}</definedName>
    <definedName name="사업계획5" localSheetId="0" hidden="1">{#N/A,#N/A,FALSE,"기술료 비교"}</definedName>
    <definedName name="사업계획5" localSheetId="16" hidden="1">{#N/A,#N/A,FALSE,"기술료 비교"}</definedName>
    <definedName name="사업계획5" localSheetId="6" hidden="1">{#N/A,#N/A,FALSE,"기술료 비교"}</definedName>
    <definedName name="사업계획5" localSheetId="7" hidden="1">{#N/A,#N/A,FALSE,"기술료 비교"}</definedName>
    <definedName name="사업계획5" hidden="1">{#N/A,#N/A,FALSE,"기술료 비교"}</definedName>
    <definedName name="사업년도1" localSheetId="3">#REF!</definedName>
    <definedName name="사업년도1" localSheetId="5">#REF!</definedName>
    <definedName name="사업년도1" localSheetId="0">#REF!</definedName>
    <definedName name="사업년도1" localSheetId="16">#REF!</definedName>
    <definedName name="사업년도1" localSheetId="7">#REF!</definedName>
    <definedName name="사업년도1">#REF!</definedName>
    <definedName name="사업년도2" localSheetId="3">#REF!</definedName>
    <definedName name="사업년도2" localSheetId="5">#REF!</definedName>
    <definedName name="사업년도2" localSheetId="0">#REF!</definedName>
    <definedName name="사업년도2" localSheetId="16">#REF!</definedName>
    <definedName name="사업년도2" localSheetId="6">#REF!</definedName>
    <definedName name="사업년도2" localSheetId="7">#REF!</definedName>
    <definedName name="사업년도2">#REF!</definedName>
    <definedName name="사업성15" hidden="1">{#N/A,#N/A,TRUE,"사업개요";#N/A,#N/A,TRUE,"위치도";#N/A,#N/A,TRUE,"상권분석";#N/A,#N/A,TRUE,"상권분석-1";#N/A,#N/A,TRUE,"현장사진";#N/A,#N/A,TRUE,"현장사진-1";#N/A,#N/A,TRUE,"현장사진-2";#N/A,#N/A,TRUE,"시장성향및방향"}</definedName>
    <definedName name="사업성2" hidden="1">{#N/A,#N/A,TRUE,"인천시분석(1)";#N/A,#N/A,TRUE,"인천시분석(2)";#N/A,#N/A,TRUE,"인천시분석(3)";#N/A,#N/A,TRUE,"입지분석";#N/A,#N/A,TRUE,"입지분석 2";#N/A,#N/A,TRUE,"입지분석3";#N/A,#N/A,TRUE,"여건분석종합";#N/A,#N/A,TRUE,"공급사례1";#N/A,#N/A,TRUE,"공급사례2";#N/A,#N/A,TRUE,"공급사례3";#N/A,#N/A,TRUE,"공급사례4";#N/A,#N/A,TRUE,"공급사례5";#N/A,#N/A,TRUE,"공급사례6";#N/A,#N/A,TRUE,"공급사례7";#N/A,#N/A,TRUE,"상품최적화(1)";#N/A,#N/A,TRUE,"상품최적화(2)";#N/A,#N/A,TRUE,"상품최적화(3)";#N/A,#N/A,TRUE,"사업개요 ";#N/A,#N/A,TRUE,"주변현황 (1)";#N/A,#N/A,TRUE,"주변현황  (2)";#N/A,#N/A,TRUE,"프로젝트분석";#N/A,#N/A,TRUE,"프로젝트평가";#N/A,#N/A,TRUE,"배치도분석";#N/A,#N/A,TRUE,"설계변경제안";#N/A,#N/A,TRUE,"설계변경제안 (2)";#N/A,#N/A,TRUE,"성공분양기본전제";#N/A,#N/A,TRUE,"수익율";#N/A,#N/A,TRUE,"거래사례(1)";#N/A,#N/A,TRUE,"거래사례(2)";#N/A,#N/A,TRUE,"원가법";#N/A,#N/A,TRUE,"분양가결정";#N/A,#N/A,TRUE,"사업성";#N/A,#N/A,TRUE,"사업성 (2)";#N/A,#N/A,TRUE,"사업성 (3)";#N/A,#N/A,TRUE,"조견표";#N/A,#N/A,TRUE,"target(1)";#N/A,#N/A,TRUE,"target(2)";#N/A,#N/A,TRUE,"단계별분양전략";#N/A,#N/A,TRUE,"분양전략흐름도";#N/A,#N/A,TRUE,"분양활동방향";#N/A,#N/A,TRUE,"Pre-m";#N/A,#N/A,TRUE,"부동산우군화방안";#N/A,#N/A,TRUE,"분양조직운영";#N/A,#N/A,TRUE,"조직도";#N/A,#N/A,TRUE,"세부업무분장";#N/A,#N/A,TRUE,"분양목표";#N/A,#N/A,TRUE,"분양대행수수료 ";#N/A,#N/A,TRUE,"마감제안1";#N/A,#N/A,TRUE,"마감제안2";#N/A,#N/A,TRUE,"컨설팅실적(1)";#N/A,#N/A,TRUE,"컨설팅실적(2)";#N/A,#N/A,TRUE,"컨설팅실적(3)";#N/A,#N/A,TRUE,"조직도 ";#N/A,#N/A,TRUE,"사업자등록증";#N/A,#N/A,TRUE,"등기부등본"}</definedName>
    <definedName name="사업성3"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사업자등록번호" localSheetId="3">#REF!</definedName>
    <definedName name="사업자등록번호" localSheetId="5">#REF!</definedName>
    <definedName name="사업자등록번호" localSheetId="0">#REF!</definedName>
    <definedName name="사업자등록번호" localSheetId="16">#REF!</definedName>
    <definedName name="사업자등록번호" localSheetId="6">#REF!</definedName>
    <definedName name="사업자등록번호" localSheetId="7">#REF!</definedName>
    <definedName name="사업자등록번호">#REF!</definedName>
    <definedName name="사업자번호" localSheetId="6">#REF!</definedName>
    <definedName name="사업자번호" localSheetId="7">#REF!</definedName>
    <definedName name="사업자번호">#REF!</definedName>
    <definedName name="사업활성" localSheetId="8" hidden="1">{#N/A,#N/A,FALSE,"UNIT";#N/A,#N/A,FALSE,"UNIT";#N/A,#N/A,FALSE,"계정"}</definedName>
    <definedName name="사업활성" localSheetId="10" hidden="1">{#N/A,#N/A,FALSE,"UNIT";#N/A,#N/A,FALSE,"UNIT";#N/A,#N/A,FALSE,"계정"}</definedName>
    <definedName name="사업활성" localSheetId="11" hidden="1">{#N/A,#N/A,FALSE,"UNIT";#N/A,#N/A,FALSE,"UNIT";#N/A,#N/A,FALSE,"계정"}</definedName>
    <definedName name="사업활성" localSheetId="3" hidden="1">{#N/A,#N/A,FALSE,"UNIT";#N/A,#N/A,FALSE,"UNIT";#N/A,#N/A,FALSE,"계정"}</definedName>
    <definedName name="사업활성" localSheetId="5" hidden="1">{#N/A,#N/A,FALSE,"UNIT";#N/A,#N/A,FALSE,"UNIT";#N/A,#N/A,FALSE,"계정"}</definedName>
    <definedName name="사업활성" localSheetId="4" hidden="1">{#N/A,#N/A,FALSE,"UNIT";#N/A,#N/A,FALSE,"UNIT";#N/A,#N/A,FALSE,"계정"}</definedName>
    <definedName name="사업활성" localSheetId="0" hidden="1">{#N/A,#N/A,FALSE,"UNIT";#N/A,#N/A,FALSE,"UNIT";#N/A,#N/A,FALSE,"계정"}</definedName>
    <definedName name="사업활성" localSheetId="16" hidden="1">{#N/A,#N/A,FALSE,"UNIT";#N/A,#N/A,FALSE,"UNIT";#N/A,#N/A,FALSE,"계정"}</definedName>
    <definedName name="사업활성" localSheetId="6" hidden="1">{#N/A,#N/A,FALSE,"UNIT";#N/A,#N/A,FALSE,"UNIT";#N/A,#N/A,FALSE,"계정"}</definedName>
    <definedName name="사업활성" localSheetId="7" hidden="1">{#N/A,#N/A,FALSE,"UNIT";#N/A,#N/A,FALSE,"UNIT";#N/A,#N/A,FALSE,"계정"}</definedName>
    <definedName name="사업활성" hidden="1">{#N/A,#N/A,FALSE,"UNIT";#N/A,#N/A,FALSE,"UNIT";#N/A,#N/A,FALSE,"계정"}</definedName>
    <definedName name="사운드비">#REF!</definedName>
    <definedName name="사의삼" localSheetId="3">#REF!</definedName>
    <definedName name="사의삼" localSheetId="5">#REF!</definedName>
    <definedName name="사의삼" localSheetId="0">#REF!</definedName>
    <definedName name="사의삼" localSheetId="16">#REF!</definedName>
    <definedName name="사의삼" localSheetId="6">#REF!</definedName>
    <definedName name="사의삼" localSheetId="7">#REF!</definedName>
    <definedName name="사의삼">#REF!</definedName>
    <definedName name="사의이" localSheetId="3">#REF!</definedName>
    <definedName name="사의이" localSheetId="5">#REF!</definedName>
    <definedName name="사의이" localSheetId="0">#REF!</definedName>
    <definedName name="사의이" localSheetId="16">#REF!</definedName>
    <definedName name="사의이" localSheetId="6">#REF!</definedName>
    <definedName name="사의이" localSheetId="7">#REF!</definedName>
    <definedName name="사의이">#REF!</definedName>
    <definedName name="사의일" localSheetId="5">#REF!</definedName>
    <definedName name="사의일" localSheetId="0">#REF!</definedName>
    <definedName name="사의일" localSheetId="6">#REF!</definedName>
    <definedName name="사의일" localSheetId="7">#REF!</definedName>
    <definedName name="사의일">#REF!</definedName>
    <definedName name="사전" localSheetId="6">#REF!</definedName>
    <definedName name="사전">#REF!</definedName>
    <definedName name="사전원가" localSheetId="6">#REF!</definedName>
    <definedName name="사전원가">#REF!</definedName>
    <definedName name="사진" localSheetId="8" hidden="1">{#N/A,#N/A,FALSE,"단축1";#N/A,#N/A,FALSE,"단축2";#N/A,#N/A,FALSE,"단축3";#N/A,#N/A,FALSE,"장축";#N/A,#N/A,FALSE,"4WD"}</definedName>
    <definedName name="사진" localSheetId="10" hidden="1">{#N/A,#N/A,FALSE,"단축1";#N/A,#N/A,FALSE,"단축2";#N/A,#N/A,FALSE,"단축3";#N/A,#N/A,FALSE,"장축";#N/A,#N/A,FALSE,"4WD"}</definedName>
    <definedName name="사진" localSheetId="11" hidden="1">{#N/A,#N/A,FALSE,"단축1";#N/A,#N/A,FALSE,"단축2";#N/A,#N/A,FALSE,"단축3";#N/A,#N/A,FALSE,"장축";#N/A,#N/A,FALSE,"4WD"}</definedName>
    <definedName name="사진" localSheetId="3" hidden="1">{#N/A,#N/A,FALSE,"단축1";#N/A,#N/A,FALSE,"단축2";#N/A,#N/A,FALSE,"단축3";#N/A,#N/A,FALSE,"장축";#N/A,#N/A,FALSE,"4WD"}</definedName>
    <definedName name="사진" localSheetId="5" hidden="1">{#N/A,#N/A,FALSE,"단축1";#N/A,#N/A,FALSE,"단축2";#N/A,#N/A,FALSE,"단축3";#N/A,#N/A,FALSE,"장축";#N/A,#N/A,FALSE,"4WD"}</definedName>
    <definedName name="사진" localSheetId="4" hidden="1">{#N/A,#N/A,FALSE,"단축1";#N/A,#N/A,FALSE,"단축2";#N/A,#N/A,FALSE,"단축3";#N/A,#N/A,FALSE,"장축";#N/A,#N/A,FALSE,"4WD"}</definedName>
    <definedName name="사진" localSheetId="0" hidden="1">{#N/A,#N/A,FALSE,"단축1";#N/A,#N/A,FALSE,"단축2";#N/A,#N/A,FALSE,"단축3";#N/A,#N/A,FALSE,"장축";#N/A,#N/A,FALSE,"4WD"}</definedName>
    <definedName name="사진" localSheetId="16" hidden="1">{#N/A,#N/A,FALSE,"단축1";#N/A,#N/A,FALSE,"단축2";#N/A,#N/A,FALSE,"단축3";#N/A,#N/A,FALSE,"장축";#N/A,#N/A,FALSE,"4WD"}</definedName>
    <definedName name="사진" localSheetId="6" hidden="1">{#N/A,#N/A,FALSE,"단축1";#N/A,#N/A,FALSE,"단축2";#N/A,#N/A,FALSE,"단축3";#N/A,#N/A,FALSE,"장축";#N/A,#N/A,FALSE,"4WD"}</definedName>
    <definedName name="사진" localSheetId="7" hidden="1">{#N/A,#N/A,FALSE,"단축1";#N/A,#N/A,FALSE,"단축2";#N/A,#N/A,FALSE,"단축3";#N/A,#N/A,FALSE,"장축";#N/A,#N/A,FALSE,"4WD"}</definedName>
    <definedName name="사진" hidden="1">{#N/A,#N/A,FALSE,"단축1";#N/A,#N/A,FALSE,"단축2";#N/A,#N/A,FALSE,"단축3";#N/A,#N/A,FALSE,"장축";#N/A,#N/A,FALSE,"4WD"}</definedName>
    <definedName name="사진1" localSheetId="8" hidden="1">{#N/A,#N/A,FALSE,"단축1";#N/A,#N/A,FALSE,"단축2";#N/A,#N/A,FALSE,"단축3";#N/A,#N/A,FALSE,"장축";#N/A,#N/A,FALSE,"4WD"}</definedName>
    <definedName name="사진1" localSheetId="10" hidden="1">{#N/A,#N/A,FALSE,"단축1";#N/A,#N/A,FALSE,"단축2";#N/A,#N/A,FALSE,"단축3";#N/A,#N/A,FALSE,"장축";#N/A,#N/A,FALSE,"4WD"}</definedName>
    <definedName name="사진1" localSheetId="11" hidden="1">{#N/A,#N/A,FALSE,"단축1";#N/A,#N/A,FALSE,"단축2";#N/A,#N/A,FALSE,"단축3";#N/A,#N/A,FALSE,"장축";#N/A,#N/A,FALSE,"4WD"}</definedName>
    <definedName name="사진1" localSheetId="3" hidden="1">{#N/A,#N/A,FALSE,"단축1";#N/A,#N/A,FALSE,"단축2";#N/A,#N/A,FALSE,"단축3";#N/A,#N/A,FALSE,"장축";#N/A,#N/A,FALSE,"4WD"}</definedName>
    <definedName name="사진1" localSheetId="5" hidden="1">{#N/A,#N/A,FALSE,"단축1";#N/A,#N/A,FALSE,"단축2";#N/A,#N/A,FALSE,"단축3";#N/A,#N/A,FALSE,"장축";#N/A,#N/A,FALSE,"4WD"}</definedName>
    <definedName name="사진1" localSheetId="4" hidden="1">{#N/A,#N/A,FALSE,"단축1";#N/A,#N/A,FALSE,"단축2";#N/A,#N/A,FALSE,"단축3";#N/A,#N/A,FALSE,"장축";#N/A,#N/A,FALSE,"4WD"}</definedName>
    <definedName name="사진1" localSheetId="0" hidden="1">{#N/A,#N/A,FALSE,"단축1";#N/A,#N/A,FALSE,"단축2";#N/A,#N/A,FALSE,"단축3";#N/A,#N/A,FALSE,"장축";#N/A,#N/A,FALSE,"4WD"}</definedName>
    <definedName name="사진1" localSheetId="16" hidden="1">{#N/A,#N/A,FALSE,"단축1";#N/A,#N/A,FALSE,"단축2";#N/A,#N/A,FALSE,"단축3";#N/A,#N/A,FALSE,"장축";#N/A,#N/A,FALSE,"4WD"}</definedName>
    <definedName name="사진1" localSheetId="6" hidden="1">{#N/A,#N/A,FALSE,"단축1";#N/A,#N/A,FALSE,"단축2";#N/A,#N/A,FALSE,"단축3";#N/A,#N/A,FALSE,"장축";#N/A,#N/A,FALSE,"4WD"}</definedName>
    <definedName name="사진1" localSheetId="7" hidden="1">{#N/A,#N/A,FALSE,"단축1";#N/A,#N/A,FALSE,"단축2";#N/A,#N/A,FALSE,"단축3";#N/A,#N/A,FALSE,"장축";#N/A,#N/A,FALSE,"4WD"}</definedName>
    <definedName name="사진1" hidden="1">{#N/A,#N/A,FALSE,"단축1";#N/A,#N/A,FALSE,"단축2";#N/A,#N/A,FALSE,"단축3";#N/A,#N/A,FALSE,"장축";#N/A,#N/A,FALSE,"4WD"}</definedName>
    <definedName name="사진2" localSheetId="8" hidden="1">{#N/A,#N/A,FALSE,"단축1";#N/A,#N/A,FALSE,"단축2";#N/A,#N/A,FALSE,"단축3";#N/A,#N/A,FALSE,"장축";#N/A,#N/A,FALSE,"4WD"}</definedName>
    <definedName name="사진2" localSheetId="10" hidden="1">{#N/A,#N/A,FALSE,"단축1";#N/A,#N/A,FALSE,"단축2";#N/A,#N/A,FALSE,"단축3";#N/A,#N/A,FALSE,"장축";#N/A,#N/A,FALSE,"4WD"}</definedName>
    <definedName name="사진2" localSheetId="11" hidden="1">{#N/A,#N/A,FALSE,"단축1";#N/A,#N/A,FALSE,"단축2";#N/A,#N/A,FALSE,"단축3";#N/A,#N/A,FALSE,"장축";#N/A,#N/A,FALSE,"4WD"}</definedName>
    <definedName name="사진2" localSheetId="3" hidden="1">{#N/A,#N/A,FALSE,"단축1";#N/A,#N/A,FALSE,"단축2";#N/A,#N/A,FALSE,"단축3";#N/A,#N/A,FALSE,"장축";#N/A,#N/A,FALSE,"4WD"}</definedName>
    <definedName name="사진2" localSheetId="5" hidden="1">{#N/A,#N/A,FALSE,"단축1";#N/A,#N/A,FALSE,"단축2";#N/A,#N/A,FALSE,"단축3";#N/A,#N/A,FALSE,"장축";#N/A,#N/A,FALSE,"4WD"}</definedName>
    <definedName name="사진2" localSheetId="4" hidden="1">{#N/A,#N/A,FALSE,"단축1";#N/A,#N/A,FALSE,"단축2";#N/A,#N/A,FALSE,"단축3";#N/A,#N/A,FALSE,"장축";#N/A,#N/A,FALSE,"4WD"}</definedName>
    <definedName name="사진2" localSheetId="0" hidden="1">{#N/A,#N/A,FALSE,"단축1";#N/A,#N/A,FALSE,"단축2";#N/A,#N/A,FALSE,"단축3";#N/A,#N/A,FALSE,"장축";#N/A,#N/A,FALSE,"4WD"}</definedName>
    <definedName name="사진2" localSheetId="16" hidden="1">{#N/A,#N/A,FALSE,"단축1";#N/A,#N/A,FALSE,"단축2";#N/A,#N/A,FALSE,"단축3";#N/A,#N/A,FALSE,"장축";#N/A,#N/A,FALSE,"4WD"}</definedName>
    <definedName name="사진2" localSheetId="6" hidden="1">{#N/A,#N/A,FALSE,"단축1";#N/A,#N/A,FALSE,"단축2";#N/A,#N/A,FALSE,"단축3";#N/A,#N/A,FALSE,"장축";#N/A,#N/A,FALSE,"4WD"}</definedName>
    <definedName name="사진2" localSheetId="7" hidden="1">{#N/A,#N/A,FALSE,"단축1";#N/A,#N/A,FALSE,"단축2";#N/A,#N/A,FALSE,"단축3";#N/A,#N/A,FALSE,"장축";#N/A,#N/A,FALSE,"4WD"}</definedName>
    <definedName name="사진2" hidden="1">{#N/A,#N/A,FALSE,"단축1";#N/A,#N/A,FALSE,"단축2";#N/A,#N/A,FALSE,"단축3";#N/A,#N/A,FALSE,"장축";#N/A,#N/A,FALSE,"4WD"}</definedName>
    <definedName name="산업분류__대분류" localSheetId="3">#REF!</definedName>
    <definedName name="산업분류__대분류" localSheetId="5">#REF!</definedName>
    <definedName name="산업분류__대분류" localSheetId="0">#REF!</definedName>
    <definedName name="산업분류__대분류" localSheetId="16">#REF!</definedName>
    <definedName name="산업분류__대분류" localSheetId="7">#REF!</definedName>
    <definedName name="산업분류__대분류">#REF!</definedName>
    <definedName name="산업분류__분류코드" localSheetId="3">#REF!</definedName>
    <definedName name="산업분류__분류코드" localSheetId="5">#REF!</definedName>
    <definedName name="산업분류__분류코드" localSheetId="0">#REF!</definedName>
    <definedName name="산업분류__분류코드" localSheetId="16">#REF!</definedName>
    <definedName name="산업분류__분류코드" localSheetId="6">#REF!</definedName>
    <definedName name="산업분류__분류코드" localSheetId="7">#REF!</definedName>
    <definedName name="산업분류__분류코드">#REF!</definedName>
    <definedName name="산업분류__세분류" localSheetId="3">#REF!</definedName>
    <definedName name="산업분류__세분류" localSheetId="5">#REF!</definedName>
    <definedName name="산업분류__세분류" localSheetId="0">#REF!</definedName>
    <definedName name="산업분류__세분류" localSheetId="16">#REF!</definedName>
    <definedName name="산업분류__세분류" localSheetId="6">#REF!</definedName>
    <definedName name="산업분류__세분류" localSheetId="7">#REF!</definedName>
    <definedName name="산업분류__세분류">#REF!</definedName>
    <definedName name="산업분류__세세분류" localSheetId="6">#REF!</definedName>
    <definedName name="산업분류__세세분류">#REF!</definedName>
    <definedName name="산업분류__소분류" localSheetId="6">#REF!</definedName>
    <definedName name="산업분류__소분류">#REF!</definedName>
    <definedName name="산업분류__중분류" localSheetId="6">#REF!</definedName>
    <definedName name="산업분류__중분류">#REF!</definedName>
    <definedName name="삼" localSheetId="6">#REF!</definedName>
    <definedName name="삼">#REF!</definedName>
    <definedName name="삼성" localSheetId="8" hidden="1">{#N/A,#N/A,FALSE,"정공"}</definedName>
    <definedName name="삼성" localSheetId="10" hidden="1">{#N/A,#N/A,FALSE,"정공"}</definedName>
    <definedName name="삼성" localSheetId="11" hidden="1">{#N/A,#N/A,FALSE,"정공"}</definedName>
    <definedName name="삼성" localSheetId="3" hidden="1">{#N/A,#N/A,FALSE,"정공"}</definedName>
    <definedName name="삼성" localSheetId="5" hidden="1">{#N/A,#N/A,FALSE,"정공"}</definedName>
    <definedName name="삼성" localSheetId="4" hidden="1">{#N/A,#N/A,FALSE,"정공"}</definedName>
    <definedName name="삼성" localSheetId="0" hidden="1">{#N/A,#N/A,FALSE,"정공"}</definedName>
    <definedName name="삼성" localSheetId="16" hidden="1">{#N/A,#N/A,FALSE,"정공"}</definedName>
    <definedName name="삼성" localSheetId="6" hidden="1">{#N/A,#N/A,FALSE,"정공"}</definedName>
    <definedName name="삼성" localSheetId="7" hidden="1">{#N/A,#N/A,FALSE,"정공"}</definedName>
    <definedName name="삼성" hidden="1">{#N/A,#N/A,FALSE,"정공"}</definedName>
    <definedName name="상계표" localSheetId="3">#REF!</definedName>
    <definedName name="상계표" localSheetId="0">#REF!</definedName>
    <definedName name="상계표" localSheetId="16">#REF!</definedName>
    <definedName name="상계표">#REF!</definedName>
    <definedName name="상도2" localSheetId="8" hidden="1">{#N/A,#N/A,FALSE,"단축1";#N/A,#N/A,FALSE,"단축2";#N/A,#N/A,FALSE,"단축3";#N/A,#N/A,FALSE,"장축";#N/A,#N/A,FALSE,"4WD"}</definedName>
    <definedName name="상도2" localSheetId="10" hidden="1">{#N/A,#N/A,FALSE,"단축1";#N/A,#N/A,FALSE,"단축2";#N/A,#N/A,FALSE,"단축3";#N/A,#N/A,FALSE,"장축";#N/A,#N/A,FALSE,"4WD"}</definedName>
    <definedName name="상도2" localSheetId="11" hidden="1">{#N/A,#N/A,FALSE,"단축1";#N/A,#N/A,FALSE,"단축2";#N/A,#N/A,FALSE,"단축3";#N/A,#N/A,FALSE,"장축";#N/A,#N/A,FALSE,"4WD"}</definedName>
    <definedName name="상도2" localSheetId="3" hidden="1">{#N/A,#N/A,FALSE,"단축1";#N/A,#N/A,FALSE,"단축2";#N/A,#N/A,FALSE,"단축3";#N/A,#N/A,FALSE,"장축";#N/A,#N/A,FALSE,"4WD"}</definedName>
    <definedName name="상도2" localSheetId="5" hidden="1">{#N/A,#N/A,FALSE,"단축1";#N/A,#N/A,FALSE,"단축2";#N/A,#N/A,FALSE,"단축3";#N/A,#N/A,FALSE,"장축";#N/A,#N/A,FALSE,"4WD"}</definedName>
    <definedName name="상도2" localSheetId="4" hidden="1">{#N/A,#N/A,FALSE,"단축1";#N/A,#N/A,FALSE,"단축2";#N/A,#N/A,FALSE,"단축3";#N/A,#N/A,FALSE,"장축";#N/A,#N/A,FALSE,"4WD"}</definedName>
    <definedName name="상도2" localSheetId="0" hidden="1">{#N/A,#N/A,FALSE,"단축1";#N/A,#N/A,FALSE,"단축2";#N/A,#N/A,FALSE,"단축3";#N/A,#N/A,FALSE,"장축";#N/A,#N/A,FALSE,"4WD"}</definedName>
    <definedName name="상도2" localSheetId="16" hidden="1">{#N/A,#N/A,FALSE,"단축1";#N/A,#N/A,FALSE,"단축2";#N/A,#N/A,FALSE,"단축3";#N/A,#N/A,FALSE,"장축";#N/A,#N/A,FALSE,"4WD"}</definedName>
    <definedName name="상도2" localSheetId="6" hidden="1">{#N/A,#N/A,FALSE,"단축1";#N/A,#N/A,FALSE,"단축2";#N/A,#N/A,FALSE,"단축3";#N/A,#N/A,FALSE,"장축";#N/A,#N/A,FALSE,"4WD"}</definedName>
    <definedName name="상도2" localSheetId="7" hidden="1">{#N/A,#N/A,FALSE,"단축1";#N/A,#N/A,FALSE,"단축2";#N/A,#N/A,FALSE,"단축3";#N/A,#N/A,FALSE,"장축";#N/A,#N/A,FALSE,"4WD"}</definedName>
    <definedName name="상도2" hidden="1">{#N/A,#N/A,FALSE,"단축1";#N/A,#N/A,FALSE,"단축2";#N/A,#N/A,FALSE,"단축3";#N/A,#N/A,FALSE,"장축";#N/A,#N/A,FALSE,"4WD"}</definedName>
    <definedName name="상환방법" localSheetId="3">#REF!</definedName>
    <definedName name="상환방법" localSheetId="5">#REF!</definedName>
    <definedName name="상환방법" localSheetId="0">#REF!</definedName>
    <definedName name="상환방법" localSheetId="16">#REF!</definedName>
    <definedName name="상환방법" localSheetId="7">#REF!</definedName>
    <definedName name="상환방법">#REF!</definedName>
    <definedName name="새" localSheetId="8" hidden="1">{#N/A,#N/A,FALSE,"주요여수신";#N/A,#N/A,FALSE,"수신금리";#N/A,#N/A,FALSE,"대출금리";#N/A,#N/A,FALSE,"신규대출";#N/A,#N/A,FALSE,"총액대출"}</definedName>
    <definedName name="새" localSheetId="10" hidden="1">{#N/A,#N/A,FALSE,"주요여수신";#N/A,#N/A,FALSE,"수신금리";#N/A,#N/A,FALSE,"대출금리";#N/A,#N/A,FALSE,"신규대출";#N/A,#N/A,FALSE,"총액대출"}</definedName>
    <definedName name="새" localSheetId="11" hidden="1">{#N/A,#N/A,FALSE,"주요여수신";#N/A,#N/A,FALSE,"수신금리";#N/A,#N/A,FALSE,"대출금리";#N/A,#N/A,FALSE,"신규대출";#N/A,#N/A,FALSE,"총액대출"}</definedName>
    <definedName name="새" localSheetId="3" hidden="1">{#N/A,#N/A,FALSE,"주요여수신";#N/A,#N/A,FALSE,"수신금리";#N/A,#N/A,FALSE,"대출금리";#N/A,#N/A,FALSE,"신규대출";#N/A,#N/A,FALSE,"총액대출"}</definedName>
    <definedName name="새" localSheetId="5" hidden="1">{#N/A,#N/A,FALSE,"주요여수신";#N/A,#N/A,FALSE,"수신금리";#N/A,#N/A,FALSE,"대출금리";#N/A,#N/A,FALSE,"신규대출";#N/A,#N/A,FALSE,"총액대출"}</definedName>
    <definedName name="새" localSheetId="4" hidden="1">{#N/A,#N/A,FALSE,"주요여수신";#N/A,#N/A,FALSE,"수신금리";#N/A,#N/A,FALSE,"대출금리";#N/A,#N/A,FALSE,"신규대출";#N/A,#N/A,FALSE,"총액대출"}</definedName>
    <definedName name="새" localSheetId="0" hidden="1">{#N/A,#N/A,FALSE,"주요여수신";#N/A,#N/A,FALSE,"수신금리";#N/A,#N/A,FALSE,"대출금리";#N/A,#N/A,FALSE,"신규대출";#N/A,#N/A,FALSE,"총액대출"}</definedName>
    <definedName name="새" localSheetId="16" hidden="1">{#N/A,#N/A,FALSE,"주요여수신";#N/A,#N/A,FALSE,"수신금리";#N/A,#N/A,FALSE,"대출금리";#N/A,#N/A,FALSE,"신규대출";#N/A,#N/A,FALSE,"총액대출"}</definedName>
    <definedName name="새" localSheetId="6" hidden="1">{#N/A,#N/A,FALSE,"주요여수신";#N/A,#N/A,FALSE,"수신금리";#N/A,#N/A,FALSE,"대출금리";#N/A,#N/A,FALSE,"신규대출";#N/A,#N/A,FALSE,"총액대출"}</definedName>
    <definedName name="새" localSheetId="7" hidden="1">{#N/A,#N/A,FALSE,"주요여수신";#N/A,#N/A,FALSE,"수신금리";#N/A,#N/A,FALSE,"대출금리";#N/A,#N/A,FALSE,"신규대출";#N/A,#N/A,FALSE,"총액대출"}</definedName>
    <definedName name="새" hidden="1">{#N/A,#N/A,FALSE,"주요여수신";#N/A,#N/A,FALSE,"수신금리";#N/A,#N/A,FALSE,"대출금리";#N/A,#N/A,FALSE,"신규대출";#N/A,#N/A,FALSE,"총액대출"}</definedName>
    <definedName name="새거" localSheetId="3">#REF!</definedName>
    <definedName name="새거" localSheetId="5">#REF!</definedName>
    <definedName name="새거" localSheetId="4">#REF!</definedName>
    <definedName name="새거" localSheetId="0">#REF!</definedName>
    <definedName name="새거" localSheetId="16">#REF!</definedName>
    <definedName name="새거" localSheetId="7">#REF!</definedName>
    <definedName name="새거">#REF!</definedName>
    <definedName name="새부" localSheetId="8" hidden="1">{#N/A,#N/A,TRUE,"Y생산";#N/A,#N/A,TRUE,"Y판매";#N/A,#N/A,TRUE,"Y총물량";#N/A,#N/A,TRUE,"Y능력";#N/A,#N/A,TRUE,"YKD"}</definedName>
    <definedName name="새부" localSheetId="10" hidden="1">{#N/A,#N/A,TRUE,"Y생산";#N/A,#N/A,TRUE,"Y판매";#N/A,#N/A,TRUE,"Y총물량";#N/A,#N/A,TRUE,"Y능력";#N/A,#N/A,TRUE,"YKD"}</definedName>
    <definedName name="새부" localSheetId="11" hidden="1">{#N/A,#N/A,TRUE,"Y생산";#N/A,#N/A,TRUE,"Y판매";#N/A,#N/A,TRUE,"Y총물량";#N/A,#N/A,TRUE,"Y능력";#N/A,#N/A,TRUE,"YKD"}</definedName>
    <definedName name="새부" localSheetId="3" hidden="1">{#N/A,#N/A,TRUE,"Y생산";#N/A,#N/A,TRUE,"Y판매";#N/A,#N/A,TRUE,"Y총물량";#N/A,#N/A,TRUE,"Y능력";#N/A,#N/A,TRUE,"YKD"}</definedName>
    <definedName name="새부" localSheetId="5" hidden="1">{#N/A,#N/A,TRUE,"Y생산";#N/A,#N/A,TRUE,"Y판매";#N/A,#N/A,TRUE,"Y총물량";#N/A,#N/A,TRUE,"Y능력";#N/A,#N/A,TRUE,"YKD"}</definedName>
    <definedName name="새부" localSheetId="4" hidden="1">{#N/A,#N/A,TRUE,"Y생산";#N/A,#N/A,TRUE,"Y판매";#N/A,#N/A,TRUE,"Y총물량";#N/A,#N/A,TRUE,"Y능력";#N/A,#N/A,TRUE,"YKD"}</definedName>
    <definedName name="새부" localSheetId="0" hidden="1">{#N/A,#N/A,TRUE,"Y생산";#N/A,#N/A,TRUE,"Y판매";#N/A,#N/A,TRUE,"Y총물량";#N/A,#N/A,TRUE,"Y능력";#N/A,#N/A,TRUE,"YKD"}</definedName>
    <definedName name="새부" localSheetId="16" hidden="1">{#N/A,#N/A,TRUE,"Y생산";#N/A,#N/A,TRUE,"Y판매";#N/A,#N/A,TRUE,"Y총물량";#N/A,#N/A,TRUE,"Y능력";#N/A,#N/A,TRUE,"YKD"}</definedName>
    <definedName name="새부" localSheetId="6" hidden="1">{#N/A,#N/A,TRUE,"Y생산";#N/A,#N/A,TRUE,"Y판매";#N/A,#N/A,TRUE,"Y총물량";#N/A,#N/A,TRUE,"Y능력";#N/A,#N/A,TRUE,"YKD"}</definedName>
    <definedName name="새부" localSheetId="7" hidden="1">{#N/A,#N/A,TRUE,"Y생산";#N/A,#N/A,TRUE,"Y판매";#N/A,#N/A,TRUE,"Y총물량";#N/A,#N/A,TRUE,"Y능력";#N/A,#N/A,TRUE,"YKD"}</definedName>
    <definedName name="새부" hidden="1">{#N/A,#N/A,TRUE,"Y생산";#N/A,#N/A,TRUE,"Y판매";#N/A,#N/A,TRUE,"Y총물량";#N/A,#N/A,TRUE,"Y능력";#N/A,#N/A,TRUE,"YKD"}</definedName>
    <definedName name="새천년" localSheetId="8" hidden="1">{#N/A,#N/A,TRUE,"Y생산";#N/A,#N/A,TRUE,"Y판매";#N/A,#N/A,TRUE,"Y총물량";#N/A,#N/A,TRUE,"Y능력";#N/A,#N/A,TRUE,"YKD"}</definedName>
    <definedName name="새천년" localSheetId="10" hidden="1">{#N/A,#N/A,TRUE,"Y생산";#N/A,#N/A,TRUE,"Y판매";#N/A,#N/A,TRUE,"Y총물량";#N/A,#N/A,TRUE,"Y능력";#N/A,#N/A,TRUE,"YKD"}</definedName>
    <definedName name="새천년" localSheetId="11" hidden="1">{#N/A,#N/A,TRUE,"Y생산";#N/A,#N/A,TRUE,"Y판매";#N/A,#N/A,TRUE,"Y총물량";#N/A,#N/A,TRUE,"Y능력";#N/A,#N/A,TRUE,"YKD"}</definedName>
    <definedName name="새천년" localSheetId="3" hidden="1">{#N/A,#N/A,TRUE,"Y생산";#N/A,#N/A,TRUE,"Y판매";#N/A,#N/A,TRUE,"Y총물량";#N/A,#N/A,TRUE,"Y능력";#N/A,#N/A,TRUE,"YKD"}</definedName>
    <definedName name="새천년" localSheetId="5" hidden="1">{#N/A,#N/A,TRUE,"Y생산";#N/A,#N/A,TRUE,"Y판매";#N/A,#N/A,TRUE,"Y총물량";#N/A,#N/A,TRUE,"Y능력";#N/A,#N/A,TRUE,"YKD"}</definedName>
    <definedName name="새천년" localSheetId="4" hidden="1">{#N/A,#N/A,TRUE,"Y생산";#N/A,#N/A,TRUE,"Y판매";#N/A,#N/A,TRUE,"Y총물량";#N/A,#N/A,TRUE,"Y능력";#N/A,#N/A,TRUE,"YKD"}</definedName>
    <definedName name="새천년" localSheetId="0" hidden="1">{#N/A,#N/A,TRUE,"Y생산";#N/A,#N/A,TRUE,"Y판매";#N/A,#N/A,TRUE,"Y총물량";#N/A,#N/A,TRUE,"Y능력";#N/A,#N/A,TRUE,"YKD"}</definedName>
    <definedName name="새천년" localSheetId="16" hidden="1">{#N/A,#N/A,TRUE,"Y생산";#N/A,#N/A,TRUE,"Y판매";#N/A,#N/A,TRUE,"Y총물량";#N/A,#N/A,TRUE,"Y능력";#N/A,#N/A,TRUE,"YKD"}</definedName>
    <definedName name="새천년" localSheetId="6" hidden="1">{#N/A,#N/A,TRUE,"Y생산";#N/A,#N/A,TRUE,"Y판매";#N/A,#N/A,TRUE,"Y총물량";#N/A,#N/A,TRUE,"Y능력";#N/A,#N/A,TRUE,"YKD"}</definedName>
    <definedName name="새천년" localSheetId="7" hidden="1">{#N/A,#N/A,TRUE,"Y생산";#N/A,#N/A,TRUE,"Y판매";#N/A,#N/A,TRUE,"Y총물량";#N/A,#N/A,TRUE,"Y능력";#N/A,#N/A,TRUE,"YKD"}</definedName>
    <definedName name="새천년" hidden="1">{#N/A,#N/A,TRUE,"Y생산";#N/A,#N/A,TRUE,"Y판매";#N/A,#N/A,TRUE,"Y총물량";#N/A,#N/A,TRUE,"Y능력";#N/A,#N/A,TRUE,"YKD"}</definedName>
    <definedName name="샘플" localSheetId="3">#REF!</definedName>
    <definedName name="샘플" localSheetId="5">#REF!</definedName>
    <definedName name="샘플" localSheetId="4">#REF!</definedName>
    <definedName name="샘플" localSheetId="0">#REF!</definedName>
    <definedName name="샘플" localSheetId="16">#REF!</definedName>
    <definedName name="샘플" localSheetId="7">#REF!</definedName>
    <definedName name="샘플">#REF!</definedName>
    <definedName name="샘플2" localSheetId="3">#REF!</definedName>
    <definedName name="샘플2" localSheetId="5">#REF!</definedName>
    <definedName name="샘플2" localSheetId="0">#REF!</definedName>
    <definedName name="샘플2" localSheetId="16">#REF!</definedName>
    <definedName name="샘플2" localSheetId="6">#REF!</definedName>
    <definedName name="샘플2" localSheetId="7">#REF!</definedName>
    <definedName name="샘플2">#REF!</definedName>
    <definedName name="생기양식" localSheetId="8" hidden="1">{#N/A,#N/A,TRUE,"Y생산";#N/A,#N/A,TRUE,"Y판매";#N/A,#N/A,TRUE,"Y총물량";#N/A,#N/A,TRUE,"Y능력";#N/A,#N/A,TRUE,"YKD"}</definedName>
    <definedName name="생기양식" localSheetId="10" hidden="1">{#N/A,#N/A,TRUE,"Y생산";#N/A,#N/A,TRUE,"Y판매";#N/A,#N/A,TRUE,"Y총물량";#N/A,#N/A,TRUE,"Y능력";#N/A,#N/A,TRUE,"YKD"}</definedName>
    <definedName name="생기양식" localSheetId="11" hidden="1">{#N/A,#N/A,TRUE,"Y생산";#N/A,#N/A,TRUE,"Y판매";#N/A,#N/A,TRUE,"Y총물량";#N/A,#N/A,TRUE,"Y능력";#N/A,#N/A,TRUE,"YKD"}</definedName>
    <definedName name="생기양식" localSheetId="3" hidden="1">{#N/A,#N/A,TRUE,"Y생산";#N/A,#N/A,TRUE,"Y판매";#N/A,#N/A,TRUE,"Y총물량";#N/A,#N/A,TRUE,"Y능력";#N/A,#N/A,TRUE,"YKD"}</definedName>
    <definedName name="생기양식" localSheetId="5" hidden="1">{#N/A,#N/A,TRUE,"Y생산";#N/A,#N/A,TRUE,"Y판매";#N/A,#N/A,TRUE,"Y총물량";#N/A,#N/A,TRUE,"Y능력";#N/A,#N/A,TRUE,"YKD"}</definedName>
    <definedName name="생기양식" localSheetId="4" hidden="1">{#N/A,#N/A,TRUE,"Y생산";#N/A,#N/A,TRUE,"Y판매";#N/A,#N/A,TRUE,"Y총물량";#N/A,#N/A,TRUE,"Y능력";#N/A,#N/A,TRUE,"YKD"}</definedName>
    <definedName name="생기양식" localSheetId="0" hidden="1">{#N/A,#N/A,TRUE,"Y생산";#N/A,#N/A,TRUE,"Y판매";#N/A,#N/A,TRUE,"Y총물량";#N/A,#N/A,TRUE,"Y능력";#N/A,#N/A,TRUE,"YKD"}</definedName>
    <definedName name="생기양식" localSheetId="16" hidden="1">{#N/A,#N/A,TRUE,"Y생산";#N/A,#N/A,TRUE,"Y판매";#N/A,#N/A,TRUE,"Y총물량";#N/A,#N/A,TRUE,"Y능력";#N/A,#N/A,TRUE,"YKD"}</definedName>
    <definedName name="생기양식" localSheetId="6" hidden="1">{#N/A,#N/A,TRUE,"Y생산";#N/A,#N/A,TRUE,"Y판매";#N/A,#N/A,TRUE,"Y총물량";#N/A,#N/A,TRUE,"Y능력";#N/A,#N/A,TRUE,"YKD"}</definedName>
    <definedName name="생기양식" localSheetId="7" hidden="1">{#N/A,#N/A,TRUE,"Y생산";#N/A,#N/A,TRUE,"Y판매";#N/A,#N/A,TRUE,"Y총물량";#N/A,#N/A,TRUE,"Y능력";#N/A,#N/A,TRUE,"YKD"}</definedName>
    <definedName name="생기양식" hidden="1">{#N/A,#N/A,TRUE,"Y생산";#N/A,#N/A,TRUE,"Y판매";#N/A,#N/A,TRUE,"Y총물량";#N/A,#N/A,TRUE,"Y능력";#N/A,#N/A,TRUE,"YKD"}</definedName>
    <definedName name="생산" localSheetId="8" hidden="1">{#N/A,#N/A,TRUE,"Y생산";#N/A,#N/A,TRUE,"Y판매";#N/A,#N/A,TRUE,"Y총물량";#N/A,#N/A,TRUE,"Y능력";#N/A,#N/A,TRUE,"YKD"}</definedName>
    <definedName name="생산" localSheetId="10" hidden="1">{#N/A,#N/A,TRUE,"Y생산";#N/A,#N/A,TRUE,"Y판매";#N/A,#N/A,TRUE,"Y총물량";#N/A,#N/A,TRUE,"Y능력";#N/A,#N/A,TRUE,"YKD"}</definedName>
    <definedName name="생산" localSheetId="11" hidden="1">{#N/A,#N/A,TRUE,"Y생산";#N/A,#N/A,TRUE,"Y판매";#N/A,#N/A,TRUE,"Y총물량";#N/A,#N/A,TRUE,"Y능력";#N/A,#N/A,TRUE,"YKD"}</definedName>
    <definedName name="생산" localSheetId="3" hidden="1">{#N/A,#N/A,TRUE,"Y생산";#N/A,#N/A,TRUE,"Y판매";#N/A,#N/A,TRUE,"Y총물량";#N/A,#N/A,TRUE,"Y능력";#N/A,#N/A,TRUE,"YKD"}</definedName>
    <definedName name="생산" localSheetId="5" hidden="1">{#N/A,#N/A,TRUE,"Y생산";#N/A,#N/A,TRUE,"Y판매";#N/A,#N/A,TRUE,"Y총물량";#N/A,#N/A,TRUE,"Y능력";#N/A,#N/A,TRUE,"YKD"}</definedName>
    <definedName name="생산" localSheetId="4" hidden="1">{#N/A,#N/A,TRUE,"Y생산";#N/A,#N/A,TRUE,"Y판매";#N/A,#N/A,TRUE,"Y총물량";#N/A,#N/A,TRUE,"Y능력";#N/A,#N/A,TRUE,"YKD"}</definedName>
    <definedName name="생산" localSheetId="0" hidden="1">{#N/A,#N/A,TRUE,"Y생산";#N/A,#N/A,TRUE,"Y판매";#N/A,#N/A,TRUE,"Y총물량";#N/A,#N/A,TRUE,"Y능력";#N/A,#N/A,TRUE,"YKD"}</definedName>
    <definedName name="생산" localSheetId="16" hidden="1">{#N/A,#N/A,TRUE,"Y생산";#N/A,#N/A,TRUE,"Y판매";#N/A,#N/A,TRUE,"Y총물량";#N/A,#N/A,TRUE,"Y능력";#N/A,#N/A,TRUE,"YKD"}</definedName>
    <definedName name="생산" localSheetId="6" hidden="1">{#N/A,#N/A,TRUE,"Y생산";#N/A,#N/A,TRUE,"Y판매";#N/A,#N/A,TRUE,"Y총물량";#N/A,#N/A,TRUE,"Y능력";#N/A,#N/A,TRUE,"YKD"}</definedName>
    <definedName name="생산" localSheetId="7" hidden="1">{#N/A,#N/A,TRUE,"Y생산";#N/A,#N/A,TRUE,"Y판매";#N/A,#N/A,TRUE,"Y총물량";#N/A,#N/A,TRUE,"Y능력";#N/A,#N/A,TRUE,"YKD"}</definedName>
    <definedName name="생산" hidden="1">{#N/A,#N/A,TRUE,"Y생산";#N/A,#N/A,TRUE,"Y판매";#N/A,#N/A,TRUE,"Y총물량";#N/A,#N/A,TRUE,"Y능력";#N/A,#N/A,TRUE,"YKD"}</definedName>
    <definedName name="생산1" localSheetId="8" hidden="1">{#N/A,#N/A,FALSE,"96 3월물량표";#N/A,#N/A,FALSE,"96 4월물량표";#N/A,#N/A,FALSE,"96 5월물량표"}</definedName>
    <definedName name="생산1" localSheetId="10" hidden="1">{#N/A,#N/A,FALSE,"96 3월물량표";#N/A,#N/A,FALSE,"96 4월물량표";#N/A,#N/A,FALSE,"96 5월물량표"}</definedName>
    <definedName name="생산1" localSheetId="11" hidden="1">{#N/A,#N/A,FALSE,"96 3월물량표";#N/A,#N/A,FALSE,"96 4월물량표";#N/A,#N/A,FALSE,"96 5월물량표"}</definedName>
    <definedName name="생산1" localSheetId="3" hidden="1">{#N/A,#N/A,FALSE,"96 3월물량표";#N/A,#N/A,FALSE,"96 4월물량표";#N/A,#N/A,FALSE,"96 5월물량표"}</definedName>
    <definedName name="생산1" localSheetId="5" hidden="1">{#N/A,#N/A,FALSE,"96 3월물량표";#N/A,#N/A,FALSE,"96 4월물량표";#N/A,#N/A,FALSE,"96 5월물량표"}</definedName>
    <definedName name="생산1" localSheetId="4" hidden="1">{#N/A,#N/A,FALSE,"96 3월물량표";#N/A,#N/A,FALSE,"96 4월물량표";#N/A,#N/A,FALSE,"96 5월물량표"}</definedName>
    <definedName name="생산1" localSheetId="0" hidden="1">{#N/A,#N/A,FALSE,"96 3월물량표";#N/A,#N/A,FALSE,"96 4월물량표";#N/A,#N/A,FALSE,"96 5월물량표"}</definedName>
    <definedName name="생산1" localSheetId="16" hidden="1">{#N/A,#N/A,FALSE,"96 3월물량표";#N/A,#N/A,FALSE,"96 4월물량표";#N/A,#N/A,FALSE,"96 5월물량표"}</definedName>
    <definedName name="생산1" localSheetId="6" hidden="1">{#N/A,#N/A,FALSE,"96 3월물량표";#N/A,#N/A,FALSE,"96 4월물량표";#N/A,#N/A,FALSE,"96 5월물량표"}</definedName>
    <definedName name="생산1" localSheetId="7" hidden="1">{#N/A,#N/A,FALSE,"96 3월물량표";#N/A,#N/A,FALSE,"96 4월물량표";#N/A,#N/A,FALSE,"96 5월물량표"}</definedName>
    <definedName name="생산1" hidden="1">{#N/A,#N/A,FALSE,"96 3월물량표";#N/A,#N/A,FALSE,"96 4월물량표";#N/A,#N/A,FALSE,"96 5월물량표"}</definedName>
    <definedName name="생산TON" localSheetId="8" hidden="1">{#N/A,#N/A,TRUE,"Y생산";#N/A,#N/A,TRUE,"Y판매";#N/A,#N/A,TRUE,"Y총물량";#N/A,#N/A,TRUE,"Y능력";#N/A,#N/A,TRUE,"YKD"}</definedName>
    <definedName name="생산TON" localSheetId="10" hidden="1">{#N/A,#N/A,TRUE,"Y생산";#N/A,#N/A,TRUE,"Y판매";#N/A,#N/A,TRUE,"Y총물량";#N/A,#N/A,TRUE,"Y능력";#N/A,#N/A,TRUE,"YKD"}</definedName>
    <definedName name="생산TON" localSheetId="11" hidden="1">{#N/A,#N/A,TRUE,"Y생산";#N/A,#N/A,TRUE,"Y판매";#N/A,#N/A,TRUE,"Y총물량";#N/A,#N/A,TRUE,"Y능력";#N/A,#N/A,TRUE,"YKD"}</definedName>
    <definedName name="생산TON" localSheetId="3" hidden="1">{#N/A,#N/A,TRUE,"Y생산";#N/A,#N/A,TRUE,"Y판매";#N/A,#N/A,TRUE,"Y총물량";#N/A,#N/A,TRUE,"Y능력";#N/A,#N/A,TRUE,"YKD"}</definedName>
    <definedName name="생산TON" localSheetId="5" hidden="1">{#N/A,#N/A,TRUE,"Y생산";#N/A,#N/A,TRUE,"Y판매";#N/A,#N/A,TRUE,"Y총물량";#N/A,#N/A,TRUE,"Y능력";#N/A,#N/A,TRUE,"YKD"}</definedName>
    <definedName name="생산TON" localSheetId="4" hidden="1">{#N/A,#N/A,TRUE,"Y생산";#N/A,#N/A,TRUE,"Y판매";#N/A,#N/A,TRUE,"Y총물량";#N/A,#N/A,TRUE,"Y능력";#N/A,#N/A,TRUE,"YKD"}</definedName>
    <definedName name="생산TON" localSheetId="0" hidden="1">{#N/A,#N/A,TRUE,"Y생산";#N/A,#N/A,TRUE,"Y판매";#N/A,#N/A,TRUE,"Y총물량";#N/A,#N/A,TRUE,"Y능력";#N/A,#N/A,TRUE,"YKD"}</definedName>
    <definedName name="생산TON" localSheetId="16" hidden="1">{#N/A,#N/A,TRUE,"Y생산";#N/A,#N/A,TRUE,"Y판매";#N/A,#N/A,TRUE,"Y총물량";#N/A,#N/A,TRUE,"Y능력";#N/A,#N/A,TRUE,"YKD"}</definedName>
    <definedName name="생산TON" localSheetId="6" hidden="1">{#N/A,#N/A,TRUE,"Y생산";#N/A,#N/A,TRUE,"Y판매";#N/A,#N/A,TRUE,"Y총물량";#N/A,#N/A,TRUE,"Y능력";#N/A,#N/A,TRUE,"YKD"}</definedName>
    <definedName name="생산TON" localSheetId="7" hidden="1">{#N/A,#N/A,TRUE,"Y생산";#N/A,#N/A,TRUE,"Y판매";#N/A,#N/A,TRUE,"Y총물량";#N/A,#N/A,TRUE,"Y능력";#N/A,#N/A,TRUE,"YKD"}</definedName>
    <definedName name="생산TON" hidden="1">{#N/A,#N/A,TRUE,"Y생산";#N/A,#N/A,TRUE,"Y판매";#N/A,#N/A,TRUE,"Y총물량";#N/A,#N/A,TRUE,"Y능력";#N/A,#N/A,TRUE,"YKD"}</definedName>
    <definedName name="생산성향상" localSheetId="8" hidden="1">{#N/A,#N/A,TRUE,"Y생산";#N/A,#N/A,TRUE,"Y판매";#N/A,#N/A,TRUE,"Y총물량";#N/A,#N/A,TRUE,"Y능력";#N/A,#N/A,TRUE,"YKD"}</definedName>
    <definedName name="생산성향상" localSheetId="10" hidden="1">{#N/A,#N/A,TRUE,"Y생산";#N/A,#N/A,TRUE,"Y판매";#N/A,#N/A,TRUE,"Y총물량";#N/A,#N/A,TRUE,"Y능력";#N/A,#N/A,TRUE,"YKD"}</definedName>
    <definedName name="생산성향상" localSheetId="11" hidden="1">{#N/A,#N/A,TRUE,"Y생산";#N/A,#N/A,TRUE,"Y판매";#N/A,#N/A,TRUE,"Y총물량";#N/A,#N/A,TRUE,"Y능력";#N/A,#N/A,TRUE,"YKD"}</definedName>
    <definedName name="생산성향상" localSheetId="3" hidden="1">{#N/A,#N/A,TRUE,"Y생산";#N/A,#N/A,TRUE,"Y판매";#N/A,#N/A,TRUE,"Y총물량";#N/A,#N/A,TRUE,"Y능력";#N/A,#N/A,TRUE,"YKD"}</definedName>
    <definedName name="생산성향상" localSheetId="5" hidden="1">{#N/A,#N/A,TRUE,"Y생산";#N/A,#N/A,TRUE,"Y판매";#N/A,#N/A,TRUE,"Y총물량";#N/A,#N/A,TRUE,"Y능력";#N/A,#N/A,TRUE,"YKD"}</definedName>
    <definedName name="생산성향상" localSheetId="4" hidden="1">{#N/A,#N/A,TRUE,"Y생산";#N/A,#N/A,TRUE,"Y판매";#N/A,#N/A,TRUE,"Y총물량";#N/A,#N/A,TRUE,"Y능력";#N/A,#N/A,TRUE,"YKD"}</definedName>
    <definedName name="생산성향상" localSheetId="0" hidden="1">{#N/A,#N/A,TRUE,"Y생산";#N/A,#N/A,TRUE,"Y판매";#N/A,#N/A,TRUE,"Y총물량";#N/A,#N/A,TRUE,"Y능력";#N/A,#N/A,TRUE,"YKD"}</definedName>
    <definedName name="생산성향상" localSheetId="16" hidden="1">{#N/A,#N/A,TRUE,"Y생산";#N/A,#N/A,TRUE,"Y판매";#N/A,#N/A,TRUE,"Y총물량";#N/A,#N/A,TRUE,"Y능력";#N/A,#N/A,TRUE,"YKD"}</definedName>
    <definedName name="생산성향상" localSheetId="6" hidden="1">{#N/A,#N/A,TRUE,"Y생산";#N/A,#N/A,TRUE,"Y판매";#N/A,#N/A,TRUE,"Y총물량";#N/A,#N/A,TRUE,"Y능력";#N/A,#N/A,TRUE,"YKD"}</definedName>
    <definedName name="생산성향상" localSheetId="7" hidden="1">{#N/A,#N/A,TRUE,"Y생산";#N/A,#N/A,TRUE,"Y판매";#N/A,#N/A,TRUE,"Y총물량";#N/A,#N/A,TRUE,"Y능력";#N/A,#N/A,TRUE,"YKD"}</definedName>
    <definedName name="생산성향상" hidden="1">{#N/A,#N/A,TRUE,"Y생산";#N/A,#N/A,TRUE,"Y판매";#N/A,#N/A,TRUE,"Y총물량";#N/A,#N/A,TRUE,"Y능력";#N/A,#N/A,TRUE,"YKD"}</definedName>
    <definedName name="생산특장2" localSheetId="8" hidden="1">{#N/A,#N/A,TRUE,"Y생산";#N/A,#N/A,TRUE,"Y판매";#N/A,#N/A,TRUE,"Y총물량";#N/A,#N/A,TRUE,"Y능력";#N/A,#N/A,TRUE,"YKD"}</definedName>
    <definedName name="생산특장2" localSheetId="10" hidden="1">{#N/A,#N/A,TRUE,"Y생산";#N/A,#N/A,TRUE,"Y판매";#N/A,#N/A,TRUE,"Y총물량";#N/A,#N/A,TRUE,"Y능력";#N/A,#N/A,TRUE,"YKD"}</definedName>
    <definedName name="생산특장2" localSheetId="11" hidden="1">{#N/A,#N/A,TRUE,"Y생산";#N/A,#N/A,TRUE,"Y판매";#N/A,#N/A,TRUE,"Y총물량";#N/A,#N/A,TRUE,"Y능력";#N/A,#N/A,TRUE,"YKD"}</definedName>
    <definedName name="생산특장2" localSheetId="3" hidden="1">{#N/A,#N/A,TRUE,"Y생산";#N/A,#N/A,TRUE,"Y판매";#N/A,#N/A,TRUE,"Y총물량";#N/A,#N/A,TRUE,"Y능력";#N/A,#N/A,TRUE,"YKD"}</definedName>
    <definedName name="생산특장2" localSheetId="5" hidden="1">{#N/A,#N/A,TRUE,"Y생산";#N/A,#N/A,TRUE,"Y판매";#N/A,#N/A,TRUE,"Y총물량";#N/A,#N/A,TRUE,"Y능력";#N/A,#N/A,TRUE,"YKD"}</definedName>
    <definedName name="생산특장2" localSheetId="4" hidden="1">{#N/A,#N/A,TRUE,"Y생산";#N/A,#N/A,TRUE,"Y판매";#N/A,#N/A,TRUE,"Y총물량";#N/A,#N/A,TRUE,"Y능력";#N/A,#N/A,TRUE,"YKD"}</definedName>
    <definedName name="생산특장2" localSheetId="0" hidden="1">{#N/A,#N/A,TRUE,"Y생산";#N/A,#N/A,TRUE,"Y판매";#N/A,#N/A,TRUE,"Y총물량";#N/A,#N/A,TRUE,"Y능력";#N/A,#N/A,TRUE,"YKD"}</definedName>
    <definedName name="생산특장2" localSheetId="16" hidden="1">{#N/A,#N/A,TRUE,"Y생산";#N/A,#N/A,TRUE,"Y판매";#N/A,#N/A,TRUE,"Y총물량";#N/A,#N/A,TRUE,"Y능력";#N/A,#N/A,TRUE,"YKD"}</definedName>
    <definedName name="생산특장2" localSheetId="6" hidden="1">{#N/A,#N/A,TRUE,"Y생산";#N/A,#N/A,TRUE,"Y판매";#N/A,#N/A,TRUE,"Y총물량";#N/A,#N/A,TRUE,"Y능력";#N/A,#N/A,TRUE,"YKD"}</definedName>
    <definedName name="생산특장2" localSheetId="7" hidden="1">{#N/A,#N/A,TRUE,"Y생산";#N/A,#N/A,TRUE,"Y판매";#N/A,#N/A,TRUE,"Y총물량";#N/A,#N/A,TRUE,"Y능력";#N/A,#N/A,TRUE,"YKD"}</definedName>
    <definedName name="생산특장2" hidden="1">{#N/A,#N/A,TRUE,"Y생산";#N/A,#N/A,TRUE,"Y판매";#N/A,#N/A,TRUE,"Y총물량";#N/A,#N/A,TRUE,"Y능력";#N/A,#N/A,TRUE,"YKD"}</definedName>
    <definedName name="생산합격" localSheetId="8" hidden="1">{#N/A,#N/A,TRUE,"Y생산";#N/A,#N/A,TRUE,"Y판매";#N/A,#N/A,TRUE,"Y총물량";#N/A,#N/A,TRUE,"Y능력";#N/A,#N/A,TRUE,"YKD"}</definedName>
    <definedName name="생산합격" localSheetId="10" hidden="1">{#N/A,#N/A,TRUE,"Y생산";#N/A,#N/A,TRUE,"Y판매";#N/A,#N/A,TRUE,"Y총물량";#N/A,#N/A,TRUE,"Y능력";#N/A,#N/A,TRUE,"YKD"}</definedName>
    <definedName name="생산합격" localSheetId="11" hidden="1">{#N/A,#N/A,TRUE,"Y생산";#N/A,#N/A,TRUE,"Y판매";#N/A,#N/A,TRUE,"Y총물량";#N/A,#N/A,TRUE,"Y능력";#N/A,#N/A,TRUE,"YKD"}</definedName>
    <definedName name="생산합격" localSheetId="3" hidden="1">{#N/A,#N/A,TRUE,"Y생산";#N/A,#N/A,TRUE,"Y판매";#N/A,#N/A,TRUE,"Y총물량";#N/A,#N/A,TRUE,"Y능력";#N/A,#N/A,TRUE,"YKD"}</definedName>
    <definedName name="생산합격" localSheetId="5" hidden="1">{#N/A,#N/A,TRUE,"Y생산";#N/A,#N/A,TRUE,"Y판매";#N/A,#N/A,TRUE,"Y총물량";#N/A,#N/A,TRUE,"Y능력";#N/A,#N/A,TRUE,"YKD"}</definedName>
    <definedName name="생산합격" localSheetId="4" hidden="1">{#N/A,#N/A,TRUE,"Y생산";#N/A,#N/A,TRUE,"Y판매";#N/A,#N/A,TRUE,"Y총물량";#N/A,#N/A,TRUE,"Y능력";#N/A,#N/A,TRUE,"YKD"}</definedName>
    <definedName name="생산합격" localSheetId="0" hidden="1">{#N/A,#N/A,TRUE,"Y생산";#N/A,#N/A,TRUE,"Y판매";#N/A,#N/A,TRUE,"Y총물량";#N/A,#N/A,TRUE,"Y능력";#N/A,#N/A,TRUE,"YKD"}</definedName>
    <definedName name="생산합격" localSheetId="16" hidden="1">{#N/A,#N/A,TRUE,"Y생산";#N/A,#N/A,TRUE,"Y판매";#N/A,#N/A,TRUE,"Y총물량";#N/A,#N/A,TRUE,"Y능력";#N/A,#N/A,TRUE,"YKD"}</definedName>
    <definedName name="생산합격" localSheetId="6" hidden="1">{#N/A,#N/A,TRUE,"Y생산";#N/A,#N/A,TRUE,"Y판매";#N/A,#N/A,TRUE,"Y총물량";#N/A,#N/A,TRUE,"Y능력";#N/A,#N/A,TRUE,"YKD"}</definedName>
    <definedName name="생산합격" localSheetId="7" hidden="1">{#N/A,#N/A,TRUE,"Y생산";#N/A,#N/A,TRUE,"Y판매";#N/A,#N/A,TRUE,"Y총물량";#N/A,#N/A,TRUE,"Y능력";#N/A,#N/A,TRUE,"YKD"}</definedName>
    <definedName name="생산합격" hidden="1">{#N/A,#N/A,TRUE,"Y생산";#N/A,#N/A,TRUE,"Y판매";#N/A,#N/A,TRUE,"Y총물량";#N/A,#N/A,TRUE,"Y능력";#N/A,#N/A,TRUE,"YKD"}</definedName>
    <definedName name="생조조직도" localSheetId="8" hidden="1">{#N/A,#N/A,TRUE,"Y생산";#N/A,#N/A,TRUE,"Y판매";#N/A,#N/A,TRUE,"Y총물량";#N/A,#N/A,TRUE,"Y능력";#N/A,#N/A,TRUE,"YKD"}</definedName>
    <definedName name="생조조직도" localSheetId="10" hidden="1">{#N/A,#N/A,TRUE,"Y생산";#N/A,#N/A,TRUE,"Y판매";#N/A,#N/A,TRUE,"Y총물량";#N/A,#N/A,TRUE,"Y능력";#N/A,#N/A,TRUE,"YKD"}</definedName>
    <definedName name="생조조직도" localSheetId="11" hidden="1">{#N/A,#N/A,TRUE,"Y생산";#N/A,#N/A,TRUE,"Y판매";#N/A,#N/A,TRUE,"Y총물량";#N/A,#N/A,TRUE,"Y능력";#N/A,#N/A,TRUE,"YKD"}</definedName>
    <definedName name="생조조직도" localSheetId="3" hidden="1">{#N/A,#N/A,TRUE,"Y생산";#N/A,#N/A,TRUE,"Y판매";#N/A,#N/A,TRUE,"Y총물량";#N/A,#N/A,TRUE,"Y능력";#N/A,#N/A,TRUE,"YKD"}</definedName>
    <definedName name="생조조직도" localSheetId="5" hidden="1">{#N/A,#N/A,TRUE,"Y생산";#N/A,#N/A,TRUE,"Y판매";#N/A,#N/A,TRUE,"Y총물량";#N/A,#N/A,TRUE,"Y능력";#N/A,#N/A,TRUE,"YKD"}</definedName>
    <definedName name="생조조직도" localSheetId="4" hidden="1">{#N/A,#N/A,TRUE,"Y생산";#N/A,#N/A,TRUE,"Y판매";#N/A,#N/A,TRUE,"Y총물량";#N/A,#N/A,TRUE,"Y능력";#N/A,#N/A,TRUE,"YKD"}</definedName>
    <definedName name="생조조직도" localSheetId="0" hidden="1">{#N/A,#N/A,TRUE,"Y생산";#N/A,#N/A,TRUE,"Y판매";#N/A,#N/A,TRUE,"Y총물량";#N/A,#N/A,TRUE,"Y능력";#N/A,#N/A,TRUE,"YKD"}</definedName>
    <definedName name="생조조직도" localSheetId="16" hidden="1">{#N/A,#N/A,TRUE,"Y생산";#N/A,#N/A,TRUE,"Y판매";#N/A,#N/A,TRUE,"Y총물량";#N/A,#N/A,TRUE,"Y능력";#N/A,#N/A,TRUE,"YKD"}</definedName>
    <definedName name="생조조직도" localSheetId="6" hidden="1">{#N/A,#N/A,TRUE,"Y생산";#N/A,#N/A,TRUE,"Y판매";#N/A,#N/A,TRUE,"Y총물량";#N/A,#N/A,TRUE,"Y능력";#N/A,#N/A,TRUE,"YKD"}</definedName>
    <definedName name="생조조직도" localSheetId="7" hidden="1">{#N/A,#N/A,TRUE,"Y생산";#N/A,#N/A,TRUE,"Y판매";#N/A,#N/A,TRUE,"Y총물량";#N/A,#N/A,TRUE,"Y능력";#N/A,#N/A,TRUE,"YKD"}</definedName>
    <definedName name="생조조직도" hidden="1">{#N/A,#N/A,TRUE,"Y생산";#N/A,#N/A,TRUE,"Y판매";#N/A,#N/A,TRUE,"Y총물량";#N/A,#N/A,TRUE,"Y능력";#N/A,#N/A,TRUE,"YKD"}</definedName>
    <definedName name="서승수" localSheetId="8" hidden="1">{#N/A,#N/A,TRUE,"Y생산";#N/A,#N/A,TRUE,"Y판매";#N/A,#N/A,TRUE,"Y총물량";#N/A,#N/A,TRUE,"Y능력";#N/A,#N/A,TRUE,"YKD"}</definedName>
    <definedName name="서승수" localSheetId="10" hidden="1">{#N/A,#N/A,TRUE,"Y생산";#N/A,#N/A,TRUE,"Y판매";#N/A,#N/A,TRUE,"Y총물량";#N/A,#N/A,TRUE,"Y능력";#N/A,#N/A,TRUE,"YKD"}</definedName>
    <definedName name="서승수" localSheetId="11" hidden="1">{#N/A,#N/A,TRUE,"Y생산";#N/A,#N/A,TRUE,"Y판매";#N/A,#N/A,TRUE,"Y총물량";#N/A,#N/A,TRUE,"Y능력";#N/A,#N/A,TRUE,"YKD"}</definedName>
    <definedName name="서승수" localSheetId="3" hidden="1">{#N/A,#N/A,TRUE,"Y생산";#N/A,#N/A,TRUE,"Y판매";#N/A,#N/A,TRUE,"Y총물량";#N/A,#N/A,TRUE,"Y능력";#N/A,#N/A,TRUE,"YKD"}</definedName>
    <definedName name="서승수" localSheetId="5" hidden="1">{#N/A,#N/A,TRUE,"Y생산";#N/A,#N/A,TRUE,"Y판매";#N/A,#N/A,TRUE,"Y총물량";#N/A,#N/A,TRUE,"Y능력";#N/A,#N/A,TRUE,"YKD"}</definedName>
    <definedName name="서승수" localSheetId="4" hidden="1">{#N/A,#N/A,TRUE,"Y생산";#N/A,#N/A,TRUE,"Y판매";#N/A,#N/A,TRUE,"Y총물량";#N/A,#N/A,TRUE,"Y능력";#N/A,#N/A,TRUE,"YKD"}</definedName>
    <definedName name="서승수" localSheetId="0" hidden="1">{#N/A,#N/A,TRUE,"Y생산";#N/A,#N/A,TRUE,"Y판매";#N/A,#N/A,TRUE,"Y총물량";#N/A,#N/A,TRUE,"Y능력";#N/A,#N/A,TRUE,"YKD"}</definedName>
    <definedName name="서승수" localSheetId="16" hidden="1">{#N/A,#N/A,TRUE,"Y생산";#N/A,#N/A,TRUE,"Y판매";#N/A,#N/A,TRUE,"Y총물량";#N/A,#N/A,TRUE,"Y능력";#N/A,#N/A,TRUE,"YKD"}</definedName>
    <definedName name="서승수" localSheetId="6" hidden="1">{#N/A,#N/A,TRUE,"Y생산";#N/A,#N/A,TRUE,"Y판매";#N/A,#N/A,TRUE,"Y총물량";#N/A,#N/A,TRUE,"Y능력";#N/A,#N/A,TRUE,"YKD"}</definedName>
    <definedName name="서승수" localSheetId="7" hidden="1">{#N/A,#N/A,TRUE,"Y생산";#N/A,#N/A,TRUE,"Y판매";#N/A,#N/A,TRUE,"Y총물량";#N/A,#N/A,TRUE,"Y능력";#N/A,#N/A,TRUE,"YKD"}</definedName>
    <definedName name="서승수" hidden="1">{#N/A,#N/A,TRUE,"Y생산";#N/A,#N/A,TRUE,"Y판매";#N/A,#N/A,TRUE,"Y총물량";#N/A,#N/A,TRUE,"Y능력";#N/A,#N/A,TRUE,"YKD"}</definedName>
    <definedName name="서천" localSheetId="8" hidden="1">{#N/A,#N/A,FALSE,"표지";#N/A,#N/A,FALSE,"전제";#N/A,#N/A,FALSE,"손익-자 (2)";#N/A,#N/A,FALSE,"손익-자";#N/A,#N/A,FALSE,"손익-마 (2)";#N/A,#N/A,FALSE,"손익-마";#N/A,#N/A,FALSE,"총손최종"}</definedName>
    <definedName name="서천" localSheetId="10" hidden="1">{#N/A,#N/A,FALSE,"표지";#N/A,#N/A,FALSE,"전제";#N/A,#N/A,FALSE,"손익-자 (2)";#N/A,#N/A,FALSE,"손익-자";#N/A,#N/A,FALSE,"손익-마 (2)";#N/A,#N/A,FALSE,"손익-마";#N/A,#N/A,FALSE,"총손최종"}</definedName>
    <definedName name="서천" localSheetId="11" hidden="1">{#N/A,#N/A,FALSE,"표지";#N/A,#N/A,FALSE,"전제";#N/A,#N/A,FALSE,"손익-자 (2)";#N/A,#N/A,FALSE,"손익-자";#N/A,#N/A,FALSE,"손익-마 (2)";#N/A,#N/A,FALSE,"손익-마";#N/A,#N/A,FALSE,"총손최종"}</definedName>
    <definedName name="서천" localSheetId="3" hidden="1">{#N/A,#N/A,FALSE,"표지";#N/A,#N/A,FALSE,"전제";#N/A,#N/A,FALSE,"손익-자 (2)";#N/A,#N/A,FALSE,"손익-자";#N/A,#N/A,FALSE,"손익-마 (2)";#N/A,#N/A,FALSE,"손익-마";#N/A,#N/A,FALSE,"총손최종"}</definedName>
    <definedName name="서천" localSheetId="5" hidden="1">{#N/A,#N/A,FALSE,"표지";#N/A,#N/A,FALSE,"전제";#N/A,#N/A,FALSE,"손익-자 (2)";#N/A,#N/A,FALSE,"손익-자";#N/A,#N/A,FALSE,"손익-마 (2)";#N/A,#N/A,FALSE,"손익-마";#N/A,#N/A,FALSE,"총손최종"}</definedName>
    <definedName name="서천" localSheetId="4" hidden="1">{#N/A,#N/A,FALSE,"표지";#N/A,#N/A,FALSE,"전제";#N/A,#N/A,FALSE,"손익-자 (2)";#N/A,#N/A,FALSE,"손익-자";#N/A,#N/A,FALSE,"손익-마 (2)";#N/A,#N/A,FALSE,"손익-마";#N/A,#N/A,FALSE,"총손최종"}</definedName>
    <definedName name="서천" localSheetId="0" hidden="1">{#N/A,#N/A,FALSE,"표지";#N/A,#N/A,FALSE,"전제";#N/A,#N/A,FALSE,"손익-자 (2)";#N/A,#N/A,FALSE,"손익-자";#N/A,#N/A,FALSE,"손익-마 (2)";#N/A,#N/A,FALSE,"손익-마";#N/A,#N/A,FALSE,"총손최종"}</definedName>
    <definedName name="서천" localSheetId="16" hidden="1">{#N/A,#N/A,FALSE,"표지";#N/A,#N/A,FALSE,"전제";#N/A,#N/A,FALSE,"손익-자 (2)";#N/A,#N/A,FALSE,"손익-자";#N/A,#N/A,FALSE,"손익-마 (2)";#N/A,#N/A,FALSE,"손익-마";#N/A,#N/A,FALSE,"총손최종"}</definedName>
    <definedName name="서천" localSheetId="6" hidden="1">{#N/A,#N/A,FALSE,"표지";#N/A,#N/A,FALSE,"전제";#N/A,#N/A,FALSE,"손익-자 (2)";#N/A,#N/A,FALSE,"손익-자";#N/A,#N/A,FALSE,"손익-마 (2)";#N/A,#N/A,FALSE,"손익-마";#N/A,#N/A,FALSE,"총손최종"}</definedName>
    <definedName name="서천" localSheetId="7" hidden="1">{#N/A,#N/A,FALSE,"표지";#N/A,#N/A,FALSE,"전제";#N/A,#N/A,FALSE,"손익-자 (2)";#N/A,#N/A,FALSE,"손익-자";#N/A,#N/A,FALSE,"손익-마 (2)";#N/A,#N/A,FALSE,"손익-마";#N/A,#N/A,FALSE,"총손최종"}</definedName>
    <definedName name="서천" hidden="1">{#N/A,#N/A,FALSE,"표지";#N/A,#N/A,FALSE,"전제";#N/A,#N/A,FALSE,"손익-자 (2)";#N/A,#N/A,FALSE,"손익-자";#N/A,#N/A,FALSE,"손익-마 (2)";#N/A,#N/A,FALSE,"손익-마";#N/A,#N/A,FALSE,"총손최종"}</definedName>
    <definedName name="서천통일관광" localSheetId="8" hidden="1">{#N/A,#N/A,FALSE,"품의서";#N/A,#N/A,FALSE,"전제";#N/A,#N/A,FALSE,"총손";#N/A,#N/A,FALSE,"손익";#N/A,#N/A,FALSE,"대당";#N/A,#N/A,FALSE,"가공비";#N/A,#N/A,FALSE,"재료비";#N/A,#N/A,FALSE,"판비";#N/A,#N/A,FALSE,"가격"}</definedName>
    <definedName name="서천통일관광" localSheetId="10" hidden="1">{#N/A,#N/A,FALSE,"품의서";#N/A,#N/A,FALSE,"전제";#N/A,#N/A,FALSE,"총손";#N/A,#N/A,FALSE,"손익";#N/A,#N/A,FALSE,"대당";#N/A,#N/A,FALSE,"가공비";#N/A,#N/A,FALSE,"재료비";#N/A,#N/A,FALSE,"판비";#N/A,#N/A,FALSE,"가격"}</definedName>
    <definedName name="서천통일관광" localSheetId="11" hidden="1">{#N/A,#N/A,FALSE,"품의서";#N/A,#N/A,FALSE,"전제";#N/A,#N/A,FALSE,"총손";#N/A,#N/A,FALSE,"손익";#N/A,#N/A,FALSE,"대당";#N/A,#N/A,FALSE,"가공비";#N/A,#N/A,FALSE,"재료비";#N/A,#N/A,FALSE,"판비";#N/A,#N/A,FALSE,"가격"}</definedName>
    <definedName name="서천통일관광" localSheetId="3" hidden="1">{#N/A,#N/A,FALSE,"품의서";#N/A,#N/A,FALSE,"전제";#N/A,#N/A,FALSE,"총손";#N/A,#N/A,FALSE,"손익";#N/A,#N/A,FALSE,"대당";#N/A,#N/A,FALSE,"가공비";#N/A,#N/A,FALSE,"재료비";#N/A,#N/A,FALSE,"판비";#N/A,#N/A,FALSE,"가격"}</definedName>
    <definedName name="서천통일관광" localSheetId="5" hidden="1">{#N/A,#N/A,FALSE,"품의서";#N/A,#N/A,FALSE,"전제";#N/A,#N/A,FALSE,"총손";#N/A,#N/A,FALSE,"손익";#N/A,#N/A,FALSE,"대당";#N/A,#N/A,FALSE,"가공비";#N/A,#N/A,FALSE,"재료비";#N/A,#N/A,FALSE,"판비";#N/A,#N/A,FALSE,"가격"}</definedName>
    <definedName name="서천통일관광" localSheetId="4" hidden="1">{#N/A,#N/A,FALSE,"품의서";#N/A,#N/A,FALSE,"전제";#N/A,#N/A,FALSE,"총손";#N/A,#N/A,FALSE,"손익";#N/A,#N/A,FALSE,"대당";#N/A,#N/A,FALSE,"가공비";#N/A,#N/A,FALSE,"재료비";#N/A,#N/A,FALSE,"판비";#N/A,#N/A,FALSE,"가격"}</definedName>
    <definedName name="서천통일관광" localSheetId="0" hidden="1">{#N/A,#N/A,FALSE,"품의서";#N/A,#N/A,FALSE,"전제";#N/A,#N/A,FALSE,"총손";#N/A,#N/A,FALSE,"손익";#N/A,#N/A,FALSE,"대당";#N/A,#N/A,FALSE,"가공비";#N/A,#N/A,FALSE,"재료비";#N/A,#N/A,FALSE,"판비";#N/A,#N/A,FALSE,"가격"}</definedName>
    <definedName name="서천통일관광" localSheetId="16" hidden="1">{#N/A,#N/A,FALSE,"품의서";#N/A,#N/A,FALSE,"전제";#N/A,#N/A,FALSE,"총손";#N/A,#N/A,FALSE,"손익";#N/A,#N/A,FALSE,"대당";#N/A,#N/A,FALSE,"가공비";#N/A,#N/A,FALSE,"재료비";#N/A,#N/A,FALSE,"판비";#N/A,#N/A,FALSE,"가격"}</definedName>
    <definedName name="서천통일관광" localSheetId="6" hidden="1">{#N/A,#N/A,FALSE,"품의서";#N/A,#N/A,FALSE,"전제";#N/A,#N/A,FALSE,"총손";#N/A,#N/A,FALSE,"손익";#N/A,#N/A,FALSE,"대당";#N/A,#N/A,FALSE,"가공비";#N/A,#N/A,FALSE,"재료비";#N/A,#N/A,FALSE,"판비";#N/A,#N/A,FALSE,"가격"}</definedName>
    <definedName name="서천통일관광" localSheetId="7" hidden="1">{#N/A,#N/A,FALSE,"품의서";#N/A,#N/A,FALSE,"전제";#N/A,#N/A,FALSE,"총손";#N/A,#N/A,FALSE,"손익";#N/A,#N/A,FALSE,"대당";#N/A,#N/A,FALSE,"가공비";#N/A,#N/A,FALSE,"재료비";#N/A,#N/A,FALSE,"판비";#N/A,#N/A,FALSE,"가격"}</definedName>
    <definedName name="서천통일관광" hidden="1">{#N/A,#N/A,FALSE,"품의서";#N/A,#N/A,FALSE,"전제";#N/A,#N/A,FALSE,"총손";#N/A,#N/A,FALSE,"손익";#N/A,#N/A,FALSE,"대당";#N/A,#N/A,FALSE,"가공비";#N/A,#N/A,FALSE,"재료비";#N/A,#N/A,FALSE,"판비";#N/A,#N/A,FALSE,"가격"}</definedName>
    <definedName name="선수금2003" localSheetId="3">#REF!</definedName>
    <definedName name="선수금2003" localSheetId="5">#REF!</definedName>
    <definedName name="선수금2003" localSheetId="0">#REF!</definedName>
    <definedName name="선수금2003" localSheetId="16">#REF!</definedName>
    <definedName name="선수금2003" localSheetId="7">#REF!</definedName>
    <definedName name="선수금2003">#REF!</definedName>
    <definedName name="선수금2004" localSheetId="3">#REF!</definedName>
    <definedName name="선수금2004" localSheetId="5">#REF!</definedName>
    <definedName name="선수금2004" localSheetId="0">#REF!</definedName>
    <definedName name="선수금2004" localSheetId="16">#REF!</definedName>
    <definedName name="선수금2004" localSheetId="6">#REF!</definedName>
    <definedName name="선수금2004" localSheetId="7">#REF!</definedName>
    <definedName name="선수금2004">#REF!</definedName>
    <definedName name="선수금2005" localSheetId="3">#REF!</definedName>
    <definedName name="선수금2005" localSheetId="5">#REF!</definedName>
    <definedName name="선수금2005" localSheetId="0">#REF!</definedName>
    <definedName name="선수금2005" localSheetId="16">#REF!</definedName>
    <definedName name="선수금2005" localSheetId="6">#REF!</definedName>
    <definedName name="선수금2005" localSheetId="7">#REF!</definedName>
    <definedName name="선수금2005">#REF!</definedName>
    <definedName name="선수금2006" localSheetId="6">#REF!</definedName>
    <definedName name="선수금2006">#REF!</definedName>
    <definedName name="선수금2007" localSheetId="6">#REF!</definedName>
    <definedName name="선수금2007">#REF!</definedName>
    <definedName name="선순위근저당권설정액" localSheetId="6">#REF!</definedName>
    <definedName name="선순위근저당권설정액" localSheetId="7">#REF!</definedName>
    <definedName name="선순위근저당권설정액">#REF!</definedName>
    <definedName name="선순위당해세" localSheetId="6">#REF!</definedName>
    <definedName name="선순위당해세" localSheetId="7">#REF!</definedName>
    <definedName name="선순위당해세">#REF!</definedName>
    <definedName name="선순위소액임대차" localSheetId="6">#REF!</definedName>
    <definedName name="선순위소액임대차" localSheetId="7">#REF!</definedName>
    <definedName name="선순위소액임대차">#REF!</definedName>
    <definedName name="선순위임금채권" localSheetId="6">#REF!</definedName>
    <definedName name="선순위임금채권" localSheetId="7">#REF!</definedName>
    <definedName name="선순위임금채권">#REF!</definedName>
    <definedName name="선순위임대차" localSheetId="6">#REF!</definedName>
    <definedName name="선순위임대차" localSheetId="7">#REF!</definedName>
    <definedName name="선순위임대차">#REF!</definedName>
    <definedName name="선순위통화" localSheetId="6">#REF!</definedName>
    <definedName name="선순위통화" localSheetId="7">#REF!</definedName>
    <definedName name="선순위통화">#REF!</definedName>
    <definedName name="선택" localSheetId="3">#REF!,#REF!,#REF!,#REF!,#REF!,#REF!</definedName>
    <definedName name="선택" localSheetId="5">#REF!,#REF!,#REF!,#REF!,#REF!,#REF!</definedName>
    <definedName name="선택" localSheetId="0">#REF!,#REF!,#REF!,#REF!,#REF!,#REF!</definedName>
    <definedName name="선택" localSheetId="16">#REF!,#REF!,#REF!,#REF!,#REF!,#REF!</definedName>
    <definedName name="선택" localSheetId="6">#REF!,#REF!,#REF!,#REF!,#REF!,#REF!</definedName>
    <definedName name="선택" localSheetId="7">#REF!,#REF!,#REF!,#REF!,#REF!,#REF!</definedName>
    <definedName name="선택">#REF!,#REF!,#REF!,#REF!,#REF!,#REF!</definedName>
    <definedName name="설변" localSheetId="8" hidden="1">{#N/A,#N/A,FALSE,"단축1";#N/A,#N/A,FALSE,"단축2";#N/A,#N/A,FALSE,"단축3";#N/A,#N/A,FALSE,"장축";#N/A,#N/A,FALSE,"4WD"}</definedName>
    <definedName name="설변" localSheetId="10" hidden="1">{#N/A,#N/A,FALSE,"단축1";#N/A,#N/A,FALSE,"단축2";#N/A,#N/A,FALSE,"단축3";#N/A,#N/A,FALSE,"장축";#N/A,#N/A,FALSE,"4WD"}</definedName>
    <definedName name="설변" localSheetId="11" hidden="1">{#N/A,#N/A,FALSE,"단축1";#N/A,#N/A,FALSE,"단축2";#N/A,#N/A,FALSE,"단축3";#N/A,#N/A,FALSE,"장축";#N/A,#N/A,FALSE,"4WD"}</definedName>
    <definedName name="설변" localSheetId="3" hidden="1">{#N/A,#N/A,FALSE,"단축1";#N/A,#N/A,FALSE,"단축2";#N/A,#N/A,FALSE,"단축3";#N/A,#N/A,FALSE,"장축";#N/A,#N/A,FALSE,"4WD"}</definedName>
    <definedName name="설변" localSheetId="5" hidden="1">{#N/A,#N/A,FALSE,"단축1";#N/A,#N/A,FALSE,"단축2";#N/A,#N/A,FALSE,"단축3";#N/A,#N/A,FALSE,"장축";#N/A,#N/A,FALSE,"4WD"}</definedName>
    <definedName name="설변" localSheetId="4" hidden="1">{#N/A,#N/A,FALSE,"단축1";#N/A,#N/A,FALSE,"단축2";#N/A,#N/A,FALSE,"단축3";#N/A,#N/A,FALSE,"장축";#N/A,#N/A,FALSE,"4WD"}</definedName>
    <definedName name="설변" localSheetId="0" hidden="1">{#N/A,#N/A,FALSE,"단축1";#N/A,#N/A,FALSE,"단축2";#N/A,#N/A,FALSE,"단축3";#N/A,#N/A,FALSE,"장축";#N/A,#N/A,FALSE,"4WD"}</definedName>
    <definedName name="설변" localSheetId="16" hidden="1">{#N/A,#N/A,FALSE,"단축1";#N/A,#N/A,FALSE,"단축2";#N/A,#N/A,FALSE,"단축3";#N/A,#N/A,FALSE,"장축";#N/A,#N/A,FALSE,"4WD"}</definedName>
    <definedName name="설변" localSheetId="6" hidden="1">{#N/A,#N/A,FALSE,"단축1";#N/A,#N/A,FALSE,"단축2";#N/A,#N/A,FALSE,"단축3";#N/A,#N/A,FALSE,"장축";#N/A,#N/A,FALSE,"4WD"}</definedName>
    <definedName name="설변" localSheetId="7" hidden="1">{#N/A,#N/A,FALSE,"단축1";#N/A,#N/A,FALSE,"단축2";#N/A,#N/A,FALSE,"단축3";#N/A,#N/A,FALSE,"장축";#N/A,#N/A,FALSE,"4WD"}</definedName>
    <definedName name="설변" hidden="1">{#N/A,#N/A,FALSE,"단축1";#N/A,#N/A,FALSE,"단축2";#N/A,#N/A,FALSE,"단축3";#N/A,#N/A,FALSE,"장축";#N/A,#N/A,FALSE,"4WD"}</definedName>
    <definedName name="설변요청" localSheetId="8" hidden="1">{#N/A,#N/A,FALSE,"단축1";#N/A,#N/A,FALSE,"단축2";#N/A,#N/A,FALSE,"단축3";#N/A,#N/A,FALSE,"장축";#N/A,#N/A,FALSE,"4WD"}</definedName>
    <definedName name="설변요청" localSheetId="10" hidden="1">{#N/A,#N/A,FALSE,"단축1";#N/A,#N/A,FALSE,"단축2";#N/A,#N/A,FALSE,"단축3";#N/A,#N/A,FALSE,"장축";#N/A,#N/A,FALSE,"4WD"}</definedName>
    <definedName name="설변요청" localSheetId="11" hidden="1">{#N/A,#N/A,FALSE,"단축1";#N/A,#N/A,FALSE,"단축2";#N/A,#N/A,FALSE,"단축3";#N/A,#N/A,FALSE,"장축";#N/A,#N/A,FALSE,"4WD"}</definedName>
    <definedName name="설변요청" localSheetId="3" hidden="1">{#N/A,#N/A,FALSE,"단축1";#N/A,#N/A,FALSE,"단축2";#N/A,#N/A,FALSE,"단축3";#N/A,#N/A,FALSE,"장축";#N/A,#N/A,FALSE,"4WD"}</definedName>
    <definedName name="설변요청" localSheetId="5" hidden="1">{#N/A,#N/A,FALSE,"단축1";#N/A,#N/A,FALSE,"단축2";#N/A,#N/A,FALSE,"단축3";#N/A,#N/A,FALSE,"장축";#N/A,#N/A,FALSE,"4WD"}</definedName>
    <definedName name="설변요청" localSheetId="4" hidden="1">{#N/A,#N/A,FALSE,"단축1";#N/A,#N/A,FALSE,"단축2";#N/A,#N/A,FALSE,"단축3";#N/A,#N/A,FALSE,"장축";#N/A,#N/A,FALSE,"4WD"}</definedName>
    <definedName name="설변요청" localSheetId="0" hidden="1">{#N/A,#N/A,FALSE,"단축1";#N/A,#N/A,FALSE,"단축2";#N/A,#N/A,FALSE,"단축3";#N/A,#N/A,FALSE,"장축";#N/A,#N/A,FALSE,"4WD"}</definedName>
    <definedName name="설변요청" localSheetId="16" hidden="1">{#N/A,#N/A,FALSE,"단축1";#N/A,#N/A,FALSE,"단축2";#N/A,#N/A,FALSE,"단축3";#N/A,#N/A,FALSE,"장축";#N/A,#N/A,FALSE,"4WD"}</definedName>
    <definedName name="설변요청" localSheetId="6" hidden="1">{#N/A,#N/A,FALSE,"단축1";#N/A,#N/A,FALSE,"단축2";#N/A,#N/A,FALSE,"단축3";#N/A,#N/A,FALSE,"장축";#N/A,#N/A,FALSE,"4WD"}</definedName>
    <definedName name="설변요청" localSheetId="7" hidden="1">{#N/A,#N/A,FALSE,"단축1";#N/A,#N/A,FALSE,"단축2";#N/A,#N/A,FALSE,"단축3";#N/A,#N/A,FALSE,"장축";#N/A,#N/A,FALSE,"4WD"}</definedName>
    <definedName name="설변요청" hidden="1">{#N/A,#N/A,FALSE,"단축1";#N/A,#N/A,FALSE,"단축2";#N/A,#N/A,FALSE,"단축3";#N/A,#N/A,FALSE,"장축";#N/A,#N/A,FALSE,"4WD"}</definedName>
    <definedName name="설정종류" localSheetId="3">#REF!</definedName>
    <definedName name="설정종류" localSheetId="5">#REF!</definedName>
    <definedName name="설정종류" localSheetId="0">#REF!</definedName>
    <definedName name="설정종류" localSheetId="16">#REF!</definedName>
    <definedName name="설정종류" localSheetId="7">#REF!</definedName>
    <definedName name="설정종류">#REF!</definedName>
    <definedName name="설정형태" localSheetId="3">#REF!</definedName>
    <definedName name="설정형태" localSheetId="5">#REF!</definedName>
    <definedName name="설정형태" localSheetId="0">#REF!</definedName>
    <definedName name="설정형태" localSheetId="16">#REF!</definedName>
    <definedName name="설정형태" localSheetId="6">#REF!</definedName>
    <definedName name="설정형태" localSheetId="7">#REF!</definedName>
    <definedName name="설정형태">#REF!</definedName>
    <definedName name="성" localSheetId="8" hidden="1">{#N/A,#N/A,FALSE,"UNIT";#N/A,#N/A,FALSE,"UNIT";#N/A,#N/A,FALSE,"계정"}</definedName>
    <definedName name="성" localSheetId="10" hidden="1">{#N/A,#N/A,FALSE,"UNIT";#N/A,#N/A,FALSE,"UNIT";#N/A,#N/A,FALSE,"계정"}</definedName>
    <definedName name="성" localSheetId="11" hidden="1">{#N/A,#N/A,FALSE,"UNIT";#N/A,#N/A,FALSE,"UNIT";#N/A,#N/A,FALSE,"계정"}</definedName>
    <definedName name="성" localSheetId="3" hidden="1">{#N/A,#N/A,FALSE,"UNIT";#N/A,#N/A,FALSE,"UNIT";#N/A,#N/A,FALSE,"계정"}</definedName>
    <definedName name="성" localSheetId="5" hidden="1">{#N/A,#N/A,FALSE,"UNIT";#N/A,#N/A,FALSE,"UNIT";#N/A,#N/A,FALSE,"계정"}</definedName>
    <definedName name="성" localSheetId="4" hidden="1">{#N/A,#N/A,FALSE,"UNIT";#N/A,#N/A,FALSE,"UNIT";#N/A,#N/A,FALSE,"계정"}</definedName>
    <definedName name="성" localSheetId="0" hidden="1">{#N/A,#N/A,FALSE,"UNIT";#N/A,#N/A,FALSE,"UNIT";#N/A,#N/A,FALSE,"계정"}</definedName>
    <definedName name="성" localSheetId="16" hidden="1">{#N/A,#N/A,FALSE,"UNIT";#N/A,#N/A,FALSE,"UNIT";#N/A,#N/A,FALSE,"계정"}</definedName>
    <definedName name="성" localSheetId="6" hidden="1">{#N/A,#N/A,FALSE,"UNIT";#N/A,#N/A,FALSE,"UNIT";#N/A,#N/A,FALSE,"계정"}</definedName>
    <definedName name="성" localSheetId="7" hidden="1">{#N/A,#N/A,FALSE,"UNIT";#N/A,#N/A,FALSE,"UNIT";#N/A,#N/A,FALSE,"계정"}</definedName>
    <definedName name="성" hidden="1">{#N/A,#N/A,FALSE,"UNIT";#N/A,#N/A,FALSE,"UNIT";#N/A,#N/A,FALSE,"계정"}</definedName>
    <definedName name="성구" localSheetId="8" hidden="1">{#N/A,#N/A,FALSE,"단축1";#N/A,#N/A,FALSE,"단축2";#N/A,#N/A,FALSE,"단축3";#N/A,#N/A,FALSE,"장축";#N/A,#N/A,FALSE,"4WD"}</definedName>
    <definedName name="성구" localSheetId="10" hidden="1">{#N/A,#N/A,FALSE,"단축1";#N/A,#N/A,FALSE,"단축2";#N/A,#N/A,FALSE,"단축3";#N/A,#N/A,FALSE,"장축";#N/A,#N/A,FALSE,"4WD"}</definedName>
    <definedName name="성구" localSheetId="11" hidden="1">{#N/A,#N/A,FALSE,"단축1";#N/A,#N/A,FALSE,"단축2";#N/A,#N/A,FALSE,"단축3";#N/A,#N/A,FALSE,"장축";#N/A,#N/A,FALSE,"4WD"}</definedName>
    <definedName name="성구" localSheetId="3" hidden="1">{#N/A,#N/A,FALSE,"단축1";#N/A,#N/A,FALSE,"단축2";#N/A,#N/A,FALSE,"단축3";#N/A,#N/A,FALSE,"장축";#N/A,#N/A,FALSE,"4WD"}</definedName>
    <definedName name="성구" localSheetId="5" hidden="1">{#N/A,#N/A,FALSE,"단축1";#N/A,#N/A,FALSE,"단축2";#N/A,#N/A,FALSE,"단축3";#N/A,#N/A,FALSE,"장축";#N/A,#N/A,FALSE,"4WD"}</definedName>
    <definedName name="성구" localSheetId="4" hidden="1">{#N/A,#N/A,FALSE,"단축1";#N/A,#N/A,FALSE,"단축2";#N/A,#N/A,FALSE,"단축3";#N/A,#N/A,FALSE,"장축";#N/A,#N/A,FALSE,"4WD"}</definedName>
    <definedName name="성구" localSheetId="0" hidden="1">{#N/A,#N/A,FALSE,"단축1";#N/A,#N/A,FALSE,"단축2";#N/A,#N/A,FALSE,"단축3";#N/A,#N/A,FALSE,"장축";#N/A,#N/A,FALSE,"4WD"}</definedName>
    <definedName name="성구" localSheetId="16" hidden="1">{#N/A,#N/A,FALSE,"단축1";#N/A,#N/A,FALSE,"단축2";#N/A,#N/A,FALSE,"단축3";#N/A,#N/A,FALSE,"장축";#N/A,#N/A,FALSE,"4WD"}</definedName>
    <definedName name="성구" localSheetId="6" hidden="1">{#N/A,#N/A,FALSE,"단축1";#N/A,#N/A,FALSE,"단축2";#N/A,#N/A,FALSE,"단축3";#N/A,#N/A,FALSE,"장축";#N/A,#N/A,FALSE,"4WD"}</definedName>
    <definedName name="성구" localSheetId="7" hidden="1">{#N/A,#N/A,FALSE,"단축1";#N/A,#N/A,FALSE,"단축2";#N/A,#N/A,FALSE,"단축3";#N/A,#N/A,FALSE,"장축";#N/A,#N/A,FALSE,"4WD"}</definedName>
    <definedName name="성구" hidden="1">{#N/A,#N/A,FALSE,"단축1";#N/A,#N/A,FALSE,"단축2";#N/A,#N/A,FALSE,"단축3";#N/A,#N/A,FALSE,"장축";#N/A,#N/A,FALSE,"4WD"}</definedName>
    <definedName name="성능시험2" localSheetId="8" hidden="1">{#N/A,#N/A,FALSE,"단축1";#N/A,#N/A,FALSE,"단축2";#N/A,#N/A,FALSE,"단축3";#N/A,#N/A,FALSE,"장축";#N/A,#N/A,FALSE,"4WD"}</definedName>
    <definedName name="성능시험2" localSheetId="10" hidden="1">{#N/A,#N/A,FALSE,"단축1";#N/A,#N/A,FALSE,"단축2";#N/A,#N/A,FALSE,"단축3";#N/A,#N/A,FALSE,"장축";#N/A,#N/A,FALSE,"4WD"}</definedName>
    <definedName name="성능시험2" localSheetId="11" hidden="1">{#N/A,#N/A,FALSE,"단축1";#N/A,#N/A,FALSE,"단축2";#N/A,#N/A,FALSE,"단축3";#N/A,#N/A,FALSE,"장축";#N/A,#N/A,FALSE,"4WD"}</definedName>
    <definedName name="성능시험2" localSheetId="3" hidden="1">{#N/A,#N/A,FALSE,"단축1";#N/A,#N/A,FALSE,"단축2";#N/A,#N/A,FALSE,"단축3";#N/A,#N/A,FALSE,"장축";#N/A,#N/A,FALSE,"4WD"}</definedName>
    <definedName name="성능시험2" localSheetId="5" hidden="1">{#N/A,#N/A,FALSE,"단축1";#N/A,#N/A,FALSE,"단축2";#N/A,#N/A,FALSE,"단축3";#N/A,#N/A,FALSE,"장축";#N/A,#N/A,FALSE,"4WD"}</definedName>
    <definedName name="성능시험2" localSheetId="4" hidden="1">{#N/A,#N/A,FALSE,"단축1";#N/A,#N/A,FALSE,"단축2";#N/A,#N/A,FALSE,"단축3";#N/A,#N/A,FALSE,"장축";#N/A,#N/A,FALSE,"4WD"}</definedName>
    <definedName name="성능시험2" localSheetId="0" hidden="1">{#N/A,#N/A,FALSE,"단축1";#N/A,#N/A,FALSE,"단축2";#N/A,#N/A,FALSE,"단축3";#N/A,#N/A,FALSE,"장축";#N/A,#N/A,FALSE,"4WD"}</definedName>
    <definedName name="성능시험2" localSheetId="16" hidden="1">{#N/A,#N/A,FALSE,"단축1";#N/A,#N/A,FALSE,"단축2";#N/A,#N/A,FALSE,"단축3";#N/A,#N/A,FALSE,"장축";#N/A,#N/A,FALSE,"4WD"}</definedName>
    <definedName name="성능시험2" localSheetId="6" hidden="1">{#N/A,#N/A,FALSE,"단축1";#N/A,#N/A,FALSE,"단축2";#N/A,#N/A,FALSE,"단축3";#N/A,#N/A,FALSE,"장축";#N/A,#N/A,FALSE,"4WD"}</definedName>
    <definedName name="성능시험2" localSheetId="7" hidden="1">{#N/A,#N/A,FALSE,"단축1";#N/A,#N/A,FALSE,"단축2";#N/A,#N/A,FALSE,"단축3";#N/A,#N/A,FALSE,"장축";#N/A,#N/A,FALSE,"4WD"}</definedName>
    <definedName name="성능시험2" hidden="1">{#N/A,#N/A,FALSE,"단축1";#N/A,#N/A,FALSE,"단축2";#N/A,#N/A,FALSE,"단축3";#N/A,#N/A,FALSE,"장축";#N/A,#N/A,FALSE,"4WD"}</definedName>
    <definedName name="성우">#REF!</definedName>
    <definedName name="성장목표속보" localSheetId="3">#REF!</definedName>
    <definedName name="성장목표속보" localSheetId="0">#REF!</definedName>
    <definedName name="성장목표속보" localSheetId="16">#REF!</definedName>
    <definedName name="성장목표속보" localSheetId="6">#REF!</definedName>
    <definedName name="성장목표속보" localSheetId="7">#REF!</definedName>
    <definedName name="성장목표속보">#REF!</definedName>
    <definedName name="성장목표연간속보" localSheetId="3">#REF!</definedName>
    <definedName name="성장목표연간속보" localSheetId="5">#REF!</definedName>
    <definedName name="성장목표연간속보" localSheetId="0">#REF!</definedName>
    <definedName name="성장목표연간속보" localSheetId="16">#REF!</definedName>
    <definedName name="성장목표연간속보" localSheetId="6">#REF!</definedName>
    <definedName name="성장목표연간속보" localSheetId="7">#REF!</definedName>
    <definedName name="성장목표연간속보">#REF!</definedName>
    <definedName name="세부6월" localSheetId="8" hidden="1">{#N/A,#N/A,FALSE,"단축1";#N/A,#N/A,FALSE,"단축2";#N/A,#N/A,FALSE,"단축3";#N/A,#N/A,FALSE,"장축";#N/A,#N/A,FALSE,"4WD"}</definedName>
    <definedName name="세부6월" localSheetId="10" hidden="1">{#N/A,#N/A,FALSE,"단축1";#N/A,#N/A,FALSE,"단축2";#N/A,#N/A,FALSE,"단축3";#N/A,#N/A,FALSE,"장축";#N/A,#N/A,FALSE,"4WD"}</definedName>
    <definedName name="세부6월" localSheetId="11" hidden="1">{#N/A,#N/A,FALSE,"단축1";#N/A,#N/A,FALSE,"단축2";#N/A,#N/A,FALSE,"단축3";#N/A,#N/A,FALSE,"장축";#N/A,#N/A,FALSE,"4WD"}</definedName>
    <definedName name="세부6월" localSheetId="3" hidden="1">{#N/A,#N/A,FALSE,"단축1";#N/A,#N/A,FALSE,"단축2";#N/A,#N/A,FALSE,"단축3";#N/A,#N/A,FALSE,"장축";#N/A,#N/A,FALSE,"4WD"}</definedName>
    <definedName name="세부6월" localSheetId="5" hidden="1">{#N/A,#N/A,FALSE,"단축1";#N/A,#N/A,FALSE,"단축2";#N/A,#N/A,FALSE,"단축3";#N/A,#N/A,FALSE,"장축";#N/A,#N/A,FALSE,"4WD"}</definedName>
    <definedName name="세부6월" localSheetId="4" hidden="1">{#N/A,#N/A,FALSE,"단축1";#N/A,#N/A,FALSE,"단축2";#N/A,#N/A,FALSE,"단축3";#N/A,#N/A,FALSE,"장축";#N/A,#N/A,FALSE,"4WD"}</definedName>
    <definedName name="세부6월" localSheetId="0" hidden="1">{#N/A,#N/A,FALSE,"단축1";#N/A,#N/A,FALSE,"단축2";#N/A,#N/A,FALSE,"단축3";#N/A,#N/A,FALSE,"장축";#N/A,#N/A,FALSE,"4WD"}</definedName>
    <definedName name="세부6월" localSheetId="16" hidden="1">{#N/A,#N/A,FALSE,"단축1";#N/A,#N/A,FALSE,"단축2";#N/A,#N/A,FALSE,"단축3";#N/A,#N/A,FALSE,"장축";#N/A,#N/A,FALSE,"4WD"}</definedName>
    <definedName name="세부6월" localSheetId="6" hidden="1">{#N/A,#N/A,FALSE,"단축1";#N/A,#N/A,FALSE,"단축2";#N/A,#N/A,FALSE,"단축3";#N/A,#N/A,FALSE,"장축";#N/A,#N/A,FALSE,"4WD"}</definedName>
    <definedName name="세부6월" localSheetId="7" hidden="1">{#N/A,#N/A,FALSE,"단축1";#N/A,#N/A,FALSE,"단축2";#N/A,#N/A,FALSE,"단축3";#N/A,#N/A,FALSE,"장축";#N/A,#N/A,FALSE,"4WD"}</definedName>
    <definedName name="세부6월" hidden="1">{#N/A,#N/A,FALSE,"단축1";#N/A,#N/A,FALSE,"단축2";#N/A,#N/A,FALSE,"단축3";#N/A,#N/A,FALSE,"장축";#N/A,#N/A,FALSE,"4WD"}</definedName>
    <definedName name="세부LIST2" localSheetId="8" hidden="1">{#N/A,#N/A,FALSE,"단축1";#N/A,#N/A,FALSE,"단축2";#N/A,#N/A,FALSE,"단축3";#N/A,#N/A,FALSE,"장축";#N/A,#N/A,FALSE,"4WD"}</definedName>
    <definedName name="세부LIST2" localSheetId="10" hidden="1">{#N/A,#N/A,FALSE,"단축1";#N/A,#N/A,FALSE,"단축2";#N/A,#N/A,FALSE,"단축3";#N/A,#N/A,FALSE,"장축";#N/A,#N/A,FALSE,"4WD"}</definedName>
    <definedName name="세부LIST2" localSheetId="11" hidden="1">{#N/A,#N/A,FALSE,"단축1";#N/A,#N/A,FALSE,"단축2";#N/A,#N/A,FALSE,"단축3";#N/A,#N/A,FALSE,"장축";#N/A,#N/A,FALSE,"4WD"}</definedName>
    <definedName name="세부LIST2" localSheetId="3" hidden="1">{#N/A,#N/A,FALSE,"단축1";#N/A,#N/A,FALSE,"단축2";#N/A,#N/A,FALSE,"단축3";#N/A,#N/A,FALSE,"장축";#N/A,#N/A,FALSE,"4WD"}</definedName>
    <definedName name="세부LIST2" localSheetId="5" hidden="1">{#N/A,#N/A,FALSE,"단축1";#N/A,#N/A,FALSE,"단축2";#N/A,#N/A,FALSE,"단축3";#N/A,#N/A,FALSE,"장축";#N/A,#N/A,FALSE,"4WD"}</definedName>
    <definedName name="세부LIST2" localSheetId="4" hidden="1">{#N/A,#N/A,FALSE,"단축1";#N/A,#N/A,FALSE,"단축2";#N/A,#N/A,FALSE,"단축3";#N/A,#N/A,FALSE,"장축";#N/A,#N/A,FALSE,"4WD"}</definedName>
    <definedName name="세부LIST2" localSheetId="0" hidden="1">{#N/A,#N/A,FALSE,"단축1";#N/A,#N/A,FALSE,"단축2";#N/A,#N/A,FALSE,"단축3";#N/A,#N/A,FALSE,"장축";#N/A,#N/A,FALSE,"4WD"}</definedName>
    <definedName name="세부LIST2" localSheetId="16" hidden="1">{#N/A,#N/A,FALSE,"단축1";#N/A,#N/A,FALSE,"단축2";#N/A,#N/A,FALSE,"단축3";#N/A,#N/A,FALSE,"장축";#N/A,#N/A,FALSE,"4WD"}</definedName>
    <definedName name="세부LIST2" localSheetId="6" hidden="1">{#N/A,#N/A,FALSE,"단축1";#N/A,#N/A,FALSE,"단축2";#N/A,#N/A,FALSE,"단축3";#N/A,#N/A,FALSE,"장축";#N/A,#N/A,FALSE,"4WD"}</definedName>
    <definedName name="세부LIST2" localSheetId="7" hidden="1">{#N/A,#N/A,FALSE,"단축1";#N/A,#N/A,FALSE,"단축2";#N/A,#N/A,FALSE,"단축3";#N/A,#N/A,FALSE,"장축";#N/A,#N/A,FALSE,"4WD"}</definedName>
    <definedName name="세부LIST2" hidden="1">{#N/A,#N/A,FALSE,"단축1";#N/A,#N/A,FALSE,"단축2";#N/A,#N/A,FALSE,"단축3";#N/A,#N/A,FALSE,"장축";#N/A,#N/A,FALSE,"4WD"}</definedName>
    <definedName name="세부계정" localSheetId="8" hidden="1">{#N/A,#N/A,FALSE,"주요여수신";#N/A,#N/A,FALSE,"수신금리";#N/A,#N/A,FALSE,"대출금리";#N/A,#N/A,FALSE,"신규대출";#N/A,#N/A,FALSE,"총액대출"}</definedName>
    <definedName name="세부계정" localSheetId="10" hidden="1">{#N/A,#N/A,FALSE,"주요여수신";#N/A,#N/A,FALSE,"수신금리";#N/A,#N/A,FALSE,"대출금리";#N/A,#N/A,FALSE,"신규대출";#N/A,#N/A,FALSE,"총액대출"}</definedName>
    <definedName name="세부계정" localSheetId="11" hidden="1">{#N/A,#N/A,FALSE,"주요여수신";#N/A,#N/A,FALSE,"수신금리";#N/A,#N/A,FALSE,"대출금리";#N/A,#N/A,FALSE,"신규대출";#N/A,#N/A,FALSE,"총액대출"}</definedName>
    <definedName name="세부계정" localSheetId="3" hidden="1">{#N/A,#N/A,FALSE,"주요여수신";#N/A,#N/A,FALSE,"수신금리";#N/A,#N/A,FALSE,"대출금리";#N/A,#N/A,FALSE,"신규대출";#N/A,#N/A,FALSE,"총액대출"}</definedName>
    <definedName name="세부계정" localSheetId="5" hidden="1">{#N/A,#N/A,FALSE,"주요여수신";#N/A,#N/A,FALSE,"수신금리";#N/A,#N/A,FALSE,"대출금리";#N/A,#N/A,FALSE,"신규대출";#N/A,#N/A,FALSE,"총액대출"}</definedName>
    <definedName name="세부계정" localSheetId="4" hidden="1">{#N/A,#N/A,FALSE,"주요여수신";#N/A,#N/A,FALSE,"수신금리";#N/A,#N/A,FALSE,"대출금리";#N/A,#N/A,FALSE,"신규대출";#N/A,#N/A,FALSE,"총액대출"}</definedName>
    <definedName name="세부계정" localSheetId="0" hidden="1">{#N/A,#N/A,FALSE,"주요여수신";#N/A,#N/A,FALSE,"수신금리";#N/A,#N/A,FALSE,"대출금리";#N/A,#N/A,FALSE,"신규대출";#N/A,#N/A,FALSE,"총액대출"}</definedName>
    <definedName name="세부계정" localSheetId="16" hidden="1">{#N/A,#N/A,FALSE,"주요여수신";#N/A,#N/A,FALSE,"수신금리";#N/A,#N/A,FALSE,"대출금리";#N/A,#N/A,FALSE,"신규대출";#N/A,#N/A,FALSE,"총액대출"}</definedName>
    <definedName name="세부계정" localSheetId="6" hidden="1">{#N/A,#N/A,FALSE,"주요여수신";#N/A,#N/A,FALSE,"수신금리";#N/A,#N/A,FALSE,"대출금리";#N/A,#N/A,FALSE,"신규대출";#N/A,#N/A,FALSE,"총액대출"}</definedName>
    <definedName name="세부계정" localSheetId="7" hidden="1">{#N/A,#N/A,FALSE,"주요여수신";#N/A,#N/A,FALSE,"수신금리";#N/A,#N/A,FALSE,"대출금리";#N/A,#N/A,FALSE,"신규대출";#N/A,#N/A,FALSE,"총액대출"}</definedName>
    <definedName name="세부계정" hidden="1">{#N/A,#N/A,FALSE,"주요여수신";#N/A,#N/A,FALSE,"수신금리";#N/A,#N/A,FALSE,"대출금리";#N/A,#N/A,FALSE,"신규대출";#N/A,#N/A,FALSE,"총액대출"}</definedName>
    <definedName name="세부생산계획" localSheetId="8" hidden="1">{#N/A,#N/A,TRUE,"Y생산";#N/A,#N/A,TRUE,"Y판매";#N/A,#N/A,TRUE,"Y총물량";#N/A,#N/A,TRUE,"Y능력";#N/A,#N/A,TRUE,"YKD"}</definedName>
    <definedName name="세부생산계획" localSheetId="10" hidden="1">{#N/A,#N/A,TRUE,"Y생산";#N/A,#N/A,TRUE,"Y판매";#N/A,#N/A,TRUE,"Y총물량";#N/A,#N/A,TRUE,"Y능력";#N/A,#N/A,TRUE,"YKD"}</definedName>
    <definedName name="세부생산계획" localSheetId="11" hidden="1">{#N/A,#N/A,TRUE,"Y생산";#N/A,#N/A,TRUE,"Y판매";#N/A,#N/A,TRUE,"Y총물량";#N/A,#N/A,TRUE,"Y능력";#N/A,#N/A,TRUE,"YKD"}</definedName>
    <definedName name="세부생산계획" localSheetId="3" hidden="1">{#N/A,#N/A,TRUE,"Y생산";#N/A,#N/A,TRUE,"Y판매";#N/A,#N/A,TRUE,"Y총물량";#N/A,#N/A,TRUE,"Y능력";#N/A,#N/A,TRUE,"YKD"}</definedName>
    <definedName name="세부생산계획" localSheetId="5" hidden="1">{#N/A,#N/A,TRUE,"Y생산";#N/A,#N/A,TRUE,"Y판매";#N/A,#N/A,TRUE,"Y총물량";#N/A,#N/A,TRUE,"Y능력";#N/A,#N/A,TRUE,"YKD"}</definedName>
    <definedName name="세부생산계획" localSheetId="4" hidden="1">{#N/A,#N/A,TRUE,"Y생산";#N/A,#N/A,TRUE,"Y판매";#N/A,#N/A,TRUE,"Y총물량";#N/A,#N/A,TRUE,"Y능력";#N/A,#N/A,TRUE,"YKD"}</definedName>
    <definedName name="세부생산계획" localSheetId="0" hidden="1">{#N/A,#N/A,TRUE,"Y생산";#N/A,#N/A,TRUE,"Y판매";#N/A,#N/A,TRUE,"Y총물량";#N/A,#N/A,TRUE,"Y능력";#N/A,#N/A,TRUE,"YKD"}</definedName>
    <definedName name="세부생산계획" localSheetId="16" hidden="1">{#N/A,#N/A,TRUE,"Y생산";#N/A,#N/A,TRUE,"Y판매";#N/A,#N/A,TRUE,"Y총물량";#N/A,#N/A,TRUE,"Y능력";#N/A,#N/A,TRUE,"YKD"}</definedName>
    <definedName name="세부생산계획" localSheetId="6" hidden="1">{#N/A,#N/A,TRUE,"Y생산";#N/A,#N/A,TRUE,"Y판매";#N/A,#N/A,TRUE,"Y총물량";#N/A,#N/A,TRUE,"Y능력";#N/A,#N/A,TRUE,"YKD"}</definedName>
    <definedName name="세부생산계획" localSheetId="7" hidden="1">{#N/A,#N/A,TRUE,"Y생산";#N/A,#N/A,TRUE,"Y판매";#N/A,#N/A,TRUE,"Y총물량";#N/A,#N/A,TRUE,"Y능력";#N/A,#N/A,TRUE,"YKD"}</definedName>
    <definedName name="세부생산계획" hidden="1">{#N/A,#N/A,TRUE,"Y생산";#N/A,#N/A,TRUE,"Y판매";#N/A,#N/A,TRUE,"Y총물량";#N/A,#N/A,TRUE,"Y능력";#N/A,#N/A,TRUE,"YKD"}</definedName>
    <definedName name="세부일정" localSheetId="8" hidden="1">{#N/A,#N/A,FALSE,"단축1";#N/A,#N/A,FALSE,"단축2";#N/A,#N/A,FALSE,"단축3";#N/A,#N/A,FALSE,"장축";#N/A,#N/A,FALSE,"4WD"}</definedName>
    <definedName name="세부일정" localSheetId="10" hidden="1">{#N/A,#N/A,FALSE,"단축1";#N/A,#N/A,FALSE,"단축2";#N/A,#N/A,FALSE,"단축3";#N/A,#N/A,FALSE,"장축";#N/A,#N/A,FALSE,"4WD"}</definedName>
    <definedName name="세부일정" localSheetId="11" hidden="1">{#N/A,#N/A,FALSE,"단축1";#N/A,#N/A,FALSE,"단축2";#N/A,#N/A,FALSE,"단축3";#N/A,#N/A,FALSE,"장축";#N/A,#N/A,FALSE,"4WD"}</definedName>
    <definedName name="세부일정" localSheetId="3" hidden="1">{#N/A,#N/A,FALSE,"단축1";#N/A,#N/A,FALSE,"단축2";#N/A,#N/A,FALSE,"단축3";#N/A,#N/A,FALSE,"장축";#N/A,#N/A,FALSE,"4WD"}</definedName>
    <definedName name="세부일정" localSheetId="5" hidden="1">{#N/A,#N/A,FALSE,"단축1";#N/A,#N/A,FALSE,"단축2";#N/A,#N/A,FALSE,"단축3";#N/A,#N/A,FALSE,"장축";#N/A,#N/A,FALSE,"4WD"}</definedName>
    <definedName name="세부일정" localSheetId="4" hidden="1">{#N/A,#N/A,FALSE,"단축1";#N/A,#N/A,FALSE,"단축2";#N/A,#N/A,FALSE,"단축3";#N/A,#N/A,FALSE,"장축";#N/A,#N/A,FALSE,"4WD"}</definedName>
    <definedName name="세부일정" localSheetId="0" hidden="1">{#N/A,#N/A,FALSE,"단축1";#N/A,#N/A,FALSE,"단축2";#N/A,#N/A,FALSE,"단축3";#N/A,#N/A,FALSE,"장축";#N/A,#N/A,FALSE,"4WD"}</definedName>
    <definedName name="세부일정" localSheetId="16" hidden="1">{#N/A,#N/A,FALSE,"단축1";#N/A,#N/A,FALSE,"단축2";#N/A,#N/A,FALSE,"단축3";#N/A,#N/A,FALSE,"장축";#N/A,#N/A,FALSE,"4WD"}</definedName>
    <definedName name="세부일정" localSheetId="6" hidden="1">{#N/A,#N/A,FALSE,"단축1";#N/A,#N/A,FALSE,"단축2";#N/A,#N/A,FALSE,"단축3";#N/A,#N/A,FALSE,"장축";#N/A,#N/A,FALSE,"4WD"}</definedName>
    <definedName name="세부일정" localSheetId="7" hidden="1">{#N/A,#N/A,FALSE,"단축1";#N/A,#N/A,FALSE,"단축2";#N/A,#N/A,FALSE,"단축3";#N/A,#N/A,FALSE,"장축";#N/A,#N/A,FALSE,"4WD"}</definedName>
    <definedName name="세부일정" hidden="1">{#N/A,#N/A,FALSE,"단축1";#N/A,#N/A,FALSE,"단축2";#N/A,#N/A,FALSE,"단축3";#N/A,#N/A,FALSE,"장축";#N/A,#N/A,FALSE,"4WD"}</definedName>
    <definedName name="세부일정.1" localSheetId="8" hidden="1">{#N/A,#N/A,FALSE,"단축1";#N/A,#N/A,FALSE,"단축2";#N/A,#N/A,FALSE,"단축3";#N/A,#N/A,FALSE,"장축";#N/A,#N/A,FALSE,"4WD"}</definedName>
    <definedName name="세부일정.1" localSheetId="10" hidden="1">{#N/A,#N/A,FALSE,"단축1";#N/A,#N/A,FALSE,"단축2";#N/A,#N/A,FALSE,"단축3";#N/A,#N/A,FALSE,"장축";#N/A,#N/A,FALSE,"4WD"}</definedName>
    <definedName name="세부일정.1" localSheetId="11" hidden="1">{#N/A,#N/A,FALSE,"단축1";#N/A,#N/A,FALSE,"단축2";#N/A,#N/A,FALSE,"단축3";#N/A,#N/A,FALSE,"장축";#N/A,#N/A,FALSE,"4WD"}</definedName>
    <definedName name="세부일정.1" localSheetId="3" hidden="1">{#N/A,#N/A,FALSE,"단축1";#N/A,#N/A,FALSE,"단축2";#N/A,#N/A,FALSE,"단축3";#N/A,#N/A,FALSE,"장축";#N/A,#N/A,FALSE,"4WD"}</definedName>
    <definedName name="세부일정.1" localSheetId="5" hidden="1">{#N/A,#N/A,FALSE,"단축1";#N/A,#N/A,FALSE,"단축2";#N/A,#N/A,FALSE,"단축3";#N/A,#N/A,FALSE,"장축";#N/A,#N/A,FALSE,"4WD"}</definedName>
    <definedName name="세부일정.1" localSheetId="4" hidden="1">{#N/A,#N/A,FALSE,"단축1";#N/A,#N/A,FALSE,"단축2";#N/A,#N/A,FALSE,"단축3";#N/A,#N/A,FALSE,"장축";#N/A,#N/A,FALSE,"4WD"}</definedName>
    <definedName name="세부일정.1" localSheetId="0" hidden="1">{#N/A,#N/A,FALSE,"단축1";#N/A,#N/A,FALSE,"단축2";#N/A,#N/A,FALSE,"단축3";#N/A,#N/A,FALSE,"장축";#N/A,#N/A,FALSE,"4WD"}</definedName>
    <definedName name="세부일정.1" localSheetId="16" hidden="1">{#N/A,#N/A,FALSE,"단축1";#N/A,#N/A,FALSE,"단축2";#N/A,#N/A,FALSE,"단축3";#N/A,#N/A,FALSE,"장축";#N/A,#N/A,FALSE,"4WD"}</definedName>
    <definedName name="세부일정.1" localSheetId="6" hidden="1">{#N/A,#N/A,FALSE,"단축1";#N/A,#N/A,FALSE,"단축2";#N/A,#N/A,FALSE,"단축3";#N/A,#N/A,FALSE,"장축";#N/A,#N/A,FALSE,"4WD"}</definedName>
    <definedName name="세부일정.1" localSheetId="7" hidden="1">{#N/A,#N/A,FALSE,"단축1";#N/A,#N/A,FALSE,"단축2";#N/A,#N/A,FALSE,"단축3";#N/A,#N/A,FALSE,"장축";#N/A,#N/A,FALSE,"4WD"}</definedName>
    <definedName name="세부일정.1" hidden="1">{#N/A,#N/A,FALSE,"단축1";#N/A,#N/A,FALSE,"단축2";#N/A,#N/A,FALSE,"단축3";#N/A,#N/A,FALSE,"장축";#N/A,#N/A,FALSE,"4WD"}</definedName>
    <definedName name="세율" localSheetId="3">#REF!</definedName>
    <definedName name="세율" localSheetId="0">#REF!</definedName>
    <definedName name="세율" localSheetId="16">#REF!</definedName>
    <definedName name="세율">#REF!</definedName>
    <definedName name="세트비" localSheetId="3">#REF!</definedName>
    <definedName name="세트비" localSheetId="16">#REF!</definedName>
    <definedName name="세트비" localSheetId="6">#REF!</definedName>
    <definedName name="세트비">#REF!</definedName>
    <definedName name="세피아축소" localSheetId="8" hidden="1">{#N/A,#N/A,TRUE,"Y생산";#N/A,#N/A,TRUE,"Y판매";#N/A,#N/A,TRUE,"Y총물량";#N/A,#N/A,TRUE,"Y능력";#N/A,#N/A,TRUE,"YKD"}</definedName>
    <definedName name="세피아축소" localSheetId="10" hidden="1">{#N/A,#N/A,TRUE,"Y생산";#N/A,#N/A,TRUE,"Y판매";#N/A,#N/A,TRUE,"Y총물량";#N/A,#N/A,TRUE,"Y능력";#N/A,#N/A,TRUE,"YKD"}</definedName>
    <definedName name="세피아축소" localSheetId="11" hidden="1">{#N/A,#N/A,TRUE,"Y생산";#N/A,#N/A,TRUE,"Y판매";#N/A,#N/A,TRUE,"Y총물량";#N/A,#N/A,TRUE,"Y능력";#N/A,#N/A,TRUE,"YKD"}</definedName>
    <definedName name="세피아축소" localSheetId="3" hidden="1">{#N/A,#N/A,TRUE,"Y생산";#N/A,#N/A,TRUE,"Y판매";#N/A,#N/A,TRUE,"Y총물량";#N/A,#N/A,TRUE,"Y능력";#N/A,#N/A,TRUE,"YKD"}</definedName>
    <definedName name="세피아축소" localSheetId="5" hidden="1">{#N/A,#N/A,TRUE,"Y생산";#N/A,#N/A,TRUE,"Y판매";#N/A,#N/A,TRUE,"Y총물량";#N/A,#N/A,TRUE,"Y능력";#N/A,#N/A,TRUE,"YKD"}</definedName>
    <definedName name="세피아축소" localSheetId="4" hidden="1">{#N/A,#N/A,TRUE,"Y생산";#N/A,#N/A,TRUE,"Y판매";#N/A,#N/A,TRUE,"Y총물량";#N/A,#N/A,TRUE,"Y능력";#N/A,#N/A,TRUE,"YKD"}</definedName>
    <definedName name="세피아축소" localSheetId="0" hidden="1">{#N/A,#N/A,TRUE,"Y생산";#N/A,#N/A,TRUE,"Y판매";#N/A,#N/A,TRUE,"Y총물량";#N/A,#N/A,TRUE,"Y능력";#N/A,#N/A,TRUE,"YKD"}</definedName>
    <definedName name="세피아축소" localSheetId="16" hidden="1">{#N/A,#N/A,TRUE,"Y생산";#N/A,#N/A,TRUE,"Y판매";#N/A,#N/A,TRUE,"Y총물량";#N/A,#N/A,TRUE,"Y능력";#N/A,#N/A,TRUE,"YKD"}</definedName>
    <definedName name="세피아축소" localSheetId="6" hidden="1">{#N/A,#N/A,TRUE,"Y생산";#N/A,#N/A,TRUE,"Y판매";#N/A,#N/A,TRUE,"Y총물량";#N/A,#N/A,TRUE,"Y능력";#N/A,#N/A,TRUE,"YKD"}</definedName>
    <definedName name="세피아축소" localSheetId="7" hidden="1">{#N/A,#N/A,TRUE,"Y생산";#N/A,#N/A,TRUE,"Y판매";#N/A,#N/A,TRUE,"Y총물량";#N/A,#N/A,TRUE,"Y능력";#N/A,#N/A,TRUE,"YKD"}</definedName>
    <definedName name="세피아축소" hidden="1">{#N/A,#N/A,TRUE,"Y생산";#N/A,#N/A,TRUE,"Y판매";#N/A,#N/A,TRUE,"Y총물량";#N/A,#N/A,TRUE,"Y능력";#N/A,#N/A,TRUE,"YKD"}</definedName>
    <definedName name="셀리카" localSheetId="3" hidden="1">#REF!</definedName>
    <definedName name="셀리카" localSheetId="5" hidden="1">#REF!</definedName>
    <definedName name="셀리카" localSheetId="0" hidden="1">#REF!</definedName>
    <definedName name="셀리카" localSheetId="16" hidden="1">#REF!</definedName>
    <definedName name="셀리카" localSheetId="7" hidden="1">#REF!</definedName>
    <definedName name="셀리카" hidden="1">#REF!</definedName>
    <definedName name="소" localSheetId="8" hidden="1">{#N/A,#N/A,TRUE,"Y생산";#N/A,#N/A,TRUE,"Y판매";#N/A,#N/A,TRUE,"Y총물량";#N/A,#N/A,TRUE,"Y능력";#N/A,#N/A,TRUE,"YKD"}</definedName>
    <definedName name="소" localSheetId="10" hidden="1">{#N/A,#N/A,TRUE,"Y생산";#N/A,#N/A,TRUE,"Y판매";#N/A,#N/A,TRUE,"Y총물량";#N/A,#N/A,TRUE,"Y능력";#N/A,#N/A,TRUE,"YKD"}</definedName>
    <definedName name="소" localSheetId="11" hidden="1">{#N/A,#N/A,TRUE,"Y생산";#N/A,#N/A,TRUE,"Y판매";#N/A,#N/A,TRUE,"Y총물량";#N/A,#N/A,TRUE,"Y능력";#N/A,#N/A,TRUE,"YKD"}</definedName>
    <definedName name="소" localSheetId="3" hidden="1">{#N/A,#N/A,TRUE,"Y생산";#N/A,#N/A,TRUE,"Y판매";#N/A,#N/A,TRUE,"Y총물량";#N/A,#N/A,TRUE,"Y능력";#N/A,#N/A,TRUE,"YKD"}</definedName>
    <definedName name="소" localSheetId="5" hidden="1">{#N/A,#N/A,TRUE,"Y생산";#N/A,#N/A,TRUE,"Y판매";#N/A,#N/A,TRUE,"Y총물량";#N/A,#N/A,TRUE,"Y능력";#N/A,#N/A,TRUE,"YKD"}</definedName>
    <definedName name="소" localSheetId="4" hidden="1">{#N/A,#N/A,TRUE,"Y생산";#N/A,#N/A,TRUE,"Y판매";#N/A,#N/A,TRUE,"Y총물량";#N/A,#N/A,TRUE,"Y능력";#N/A,#N/A,TRUE,"YKD"}</definedName>
    <definedName name="소" localSheetId="0" hidden="1">{#N/A,#N/A,TRUE,"Y생산";#N/A,#N/A,TRUE,"Y판매";#N/A,#N/A,TRUE,"Y총물량";#N/A,#N/A,TRUE,"Y능력";#N/A,#N/A,TRUE,"YKD"}</definedName>
    <definedName name="소" localSheetId="16" hidden="1">{#N/A,#N/A,TRUE,"Y생산";#N/A,#N/A,TRUE,"Y판매";#N/A,#N/A,TRUE,"Y총물량";#N/A,#N/A,TRUE,"Y능력";#N/A,#N/A,TRUE,"YKD"}</definedName>
    <definedName name="소" localSheetId="6" hidden="1">{#N/A,#N/A,TRUE,"Y생산";#N/A,#N/A,TRUE,"Y판매";#N/A,#N/A,TRUE,"Y총물량";#N/A,#N/A,TRUE,"Y능력";#N/A,#N/A,TRUE,"YKD"}</definedName>
    <definedName name="소" localSheetId="7" hidden="1">{#N/A,#N/A,TRUE,"Y생산";#N/A,#N/A,TRUE,"Y판매";#N/A,#N/A,TRUE,"Y총물량";#N/A,#N/A,TRUE,"Y능력";#N/A,#N/A,TRUE,"YKD"}</definedName>
    <definedName name="소" hidden="1">{#N/A,#N/A,TRUE,"Y생산";#N/A,#N/A,TRUE,"Y판매";#N/A,#N/A,TRUE,"Y총물량";#N/A,#N/A,TRUE,"Y능력";#N/A,#N/A,TRUE,"YKD"}</definedName>
    <definedName name="소액임차보증금" localSheetId="3">CHOOSE(#REF!,#REF!,#REF!)</definedName>
    <definedName name="소액임차보증금" localSheetId="5">CHOOSE(#REF!,#REF!,#REF!)</definedName>
    <definedName name="소액임차보증금" localSheetId="0">CHOOSE(#REF!,#REF!,#REF!)</definedName>
    <definedName name="소액임차보증금" localSheetId="16">CHOOSE(#REF!,#REF!,#REF!)</definedName>
    <definedName name="소액임차보증금" localSheetId="6">CHOOSE(#REF!,#REF!,#REF!)</definedName>
    <definedName name="소액임차보증금" localSheetId="7">#REF!</definedName>
    <definedName name="소액임차보증금">CHOOSE(#REF!,#REF!,#REF!)</definedName>
    <definedName name="소유자명" localSheetId="3">#REF!</definedName>
    <definedName name="소유자명" localSheetId="5">#REF!</definedName>
    <definedName name="소유자명" localSheetId="0">#REF!</definedName>
    <definedName name="소유자명" localSheetId="16">#REF!</definedName>
    <definedName name="소유자명" localSheetId="6">#REF!</definedName>
    <definedName name="소유자명" localSheetId="7">#REF!</definedName>
    <definedName name="소유자명">#REF!</definedName>
    <definedName name="소유자실명번호" localSheetId="6">#REF!</definedName>
    <definedName name="소유자실명번호" localSheetId="7">#REF!</definedName>
    <definedName name="소유자실명번호">#REF!</definedName>
    <definedName name="소점석" localSheetId="6">#REF!</definedName>
    <definedName name="소점석">#REF!</definedName>
    <definedName name="소점석1" localSheetId="6">#REF!</definedName>
    <definedName name="소점석1">#REF!</definedName>
    <definedName name="소점석2" localSheetId="6">#REF!</definedName>
    <definedName name="소점석2">#REF!</definedName>
    <definedName name="소점석3" localSheetId="6">#REF!</definedName>
    <definedName name="소점석3">#REF!</definedName>
    <definedName name="소점석4" localSheetId="6">#REF!</definedName>
    <definedName name="소점석4">#REF!</definedName>
    <definedName name="소점석5" localSheetId="6">#REF!</definedName>
    <definedName name="소점석5">#REF!</definedName>
    <definedName name="소접수" localSheetId="4">#REF!</definedName>
    <definedName name="소접수" localSheetId="6">#REF!</definedName>
    <definedName name="소접수" localSheetId="7">#REF!</definedName>
    <definedName name="소접수">#REF!</definedName>
    <definedName name="소품비" localSheetId="6">#REF!</definedName>
    <definedName name="소품비">#REF!</definedName>
    <definedName name="소하프로젝트" localSheetId="8" hidden="1">{#N/A,#N/A,FALSE,"단축1";#N/A,#N/A,FALSE,"단축2";#N/A,#N/A,FALSE,"단축3";#N/A,#N/A,FALSE,"장축";#N/A,#N/A,FALSE,"4WD"}</definedName>
    <definedName name="소하프로젝트" localSheetId="10" hidden="1">{#N/A,#N/A,FALSE,"단축1";#N/A,#N/A,FALSE,"단축2";#N/A,#N/A,FALSE,"단축3";#N/A,#N/A,FALSE,"장축";#N/A,#N/A,FALSE,"4WD"}</definedName>
    <definedName name="소하프로젝트" localSheetId="11" hidden="1">{#N/A,#N/A,FALSE,"단축1";#N/A,#N/A,FALSE,"단축2";#N/A,#N/A,FALSE,"단축3";#N/A,#N/A,FALSE,"장축";#N/A,#N/A,FALSE,"4WD"}</definedName>
    <definedName name="소하프로젝트" localSheetId="3" hidden="1">{#N/A,#N/A,FALSE,"단축1";#N/A,#N/A,FALSE,"단축2";#N/A,#N/A,FALSE,"단축3";#N/A,#N/A,FALSE,"장축";#N/A,#N/A,FALSE,"4WD"}</definedName>
    <definedName name="소하프로젝트" localSheetId="5" hidden="1">{#N/A,#N/A,FALSE,"단축1";#N/A,#N/A,FALSE,"단축2";#N/A,#N/A,FALSE,"단축3";#N/A,#N/A,FALSE,"장축";#N/A,#N/A,FALSE,"4WD"}</definedName>
    <definedName name="소하프로젝트" localSheetId="4" hidden="1">{#N/A,#N/A,FALSE,"단축1";#N/A,#N/A,FALSE,"단축2";#N/A,#N/A,FALSE,"단축3";#N/A,#N/A,FALSE,"장축";#N/A,#N/A,FALSE,"4WD"}</definedName>
    <definedName name="소하프로젝트" localSheetId="0" hidden="1">{#N/A,#N/A,FALSE,"단축1";#N/A,#N/A,FALSE,"단축2";#N/A,#N/A,FALSE,"단축3";#N/A,#N/A,FALSE,"장축";#N/A,#N/A,FALSE,"4WD"}</definedName>
    <definedName name="소하프로젝트" localSheetId="16" hidden="1">{#N/A,#N/A,FALSE,"단축1";#N/A,#N/A,FALSE,"단축2";#N/A,#N/A,FALSE,"단축3";#N/A,#N/A,FALSE,"장축";#N/A,#N/A,FALSE,"4WD"}</definedName>
    <definedName name="소하프로젝트" localSheetId="6" hidden="1">{#N/A,#N/A,FALSE,"단축1";#N/A,#N/A,FALSE,"단축2";#N/A,#N/A,FALSE,"단축3";#N/A,#N/A,FALSE,"장축";#N/A,#N/A,FALSE,"4WD"}</definedName>
    <definedName name="소하프로젝트" localSheetId="7" hidden="1">{#N/A,#N/A,FALSE,"단축1";#N/A,#N/A,FALSE,"단축2";#N/A,#N/A,FALSE,"단축3";#N/A,#N/A,FALSE,"장축";#N/A,#N/A,FALSE,"4WD"}</definedName>
    <definedName name="소하프로젝트" hidden="1">{#N/A,#N/A,FALSE,"단축1";#N/A,#N/A,FALSE,"단축2";#N/A,#N/A,FALSE,"단축3";#N/A,#N/A,FALSE,"장축";#N/A,#N/A,FALSE,"4WD"}</definedName>
    <definedName name="소화주철장판" localSheetId="8" hidden="1">{#N/A,#N/A,FALSE,"단축1";#N/A,#N/A,FALSE,"단축2";#N/A,#N/A,FALSE,"단축3";#N/A,#N/A,FALSE,"장축";#N/A,#N/A,FALSE,"4WD"}</definedName>
    <definedName name="소화주철장판" localSheetId="10" hidden="1">{#N/A,#N/A,FALSE,"단축1";#N/A,#N/A,FALSE,"단축2";#N/A,#N/A,FALSE,"단축3";#N/A,#N/A,FALSE,"장축";#N/A,#N/A,FALSE,"4WD"}</definedName>
    <definedName name="소화주철장판" localSheetId="11" hidden="1">{#N/A,#N/A,FALSE,"단축1";#N/A,#N/A,FALSE,"단축2";#N/A,#N/A,FALSE,"단축3";#N/A,#N/A,FALSE,"장축";#N/A,#N/A,FALSE,"4WD"}</definedName>
    <definedName name="소화주철장판" localSheetId="3" hidden="1">{#N/A,#N/A,FALSE,"단축1";#N/A,#N/A,FALSE,"단축2";#N/A,#N/A,FALSE,"단축3";#N/A,#N/A,FALSE,"장축";#N/A,#N/A,FALSE,"4WD"}</definedName>
    <definedName name="소화주철장판" localSheetId="5" hidden="1">{#N/A,#N/A,FALSE,"단축1";#N/A,#N/A,FALSE,"단축2";#N/A,#N/A,FALSE,"단축3";#N/A,#N/A,FALSE,"장축";#N/A,#N/A,FALSE,"4WD"}</definedName>
    <definedName name="소화주철장판" localSheetId="4" hidden="1">{#N/A,#N/A,FALSE,"단축1";#N/A,#N/A,FALSE,"단축2";#N/A,#N/A,FALSE,"단축3";#N/A,#N/A,FALSE,"장축";#N/A,#N/A,FALSE,"4WD"}</definedName>
    <definedName name="소화주철장판" localSheetId="0" hidden="1">{#N/A,#N/A,FALSE,"단축1";#N/A,#N/A,FALSE,"단축2";#N/A,#N/A,FALSE,"단축3";#N/A,#N/A,FALSE,"장축";#N/A,#N/A,FALSE,"4WD"}</definedName>
    <definedName name="소화주철장판" localSheetId="16" hidden="1">{#N/A,#N/A,FALSE,"단축1";#N/A,#N/A,FALSE,"단축2";#N/A,#N/A,FALSE,"단축3";#N/A,#N/A,FALSE,"장축";#N/A,#N/A,FALSE,"4WD"}</definedName>
    <definedName name="소화주철장판" localSheetId="6" hidden="1">{#N/A,#N/A,FALSE,"단축1";#N/A,#N/A,FALSE,"단축2";#N/A,#N/A,FALSE,"단축3";#N/A,#N/A,FALSE,"장축";#N/A,#N/A,FALSE,"4WD"}</definedName>
    <definedName name="소화주철장판" localSheetId="7" hidden="1">{#N/A,#N/A,FALSE,"단축1";#N/A,#N/A,FALSE,"단축2";#N/A,#N/A,FALSE,"단축3";#N/A,#N/A,FALSE,"장축";#N/A,#N/A,FALSE,"4WD"}</definedName>
    <definedName name="소화주철장판" hidden="1">{#N/A,#N/A,FALSE,"단축1";#N/A,#N/A,FALSE,"단축2";#N/A,#N/A,FALSE,"단축3";#N/A,#N/A,FALSE,"장축";#N/A,#N/A,FALSE,"4WD"}</definedName>
    <definedName name="손" localSheetId="3">#REF!</definedName>
    <definedName name="손" localSheetId="5">#REF!</definedName>
    <definedName name="손" localSheetId="0">#REF!</definedName>
    <definedName name="손" localSheetId="16">#REF!</definedName>
    <definedName name="손" localSheetId="7">#REF!</definedName>
    <definedName name="손">#REF!</definedName>
    <definedName name="손익2" localSheetId="3">#REF!</definedName>
    <definedName name="손익2" localSheetId="5">#REF!</definedName>
    <definedName name="손익2" localSheetId="0">#REF!</definedName>
    <definedName name="손익2" localSheetId="16">#REF!</definedName>
    <definedName name="손익2" localSheetId="6">#REF!</definedName>
    <definedName name="손익2" localSheetId="7">#REF!</definedName>
    <definedName name="손익2">#REF!</definedName>
    <definedName name="손익3" localSheetId="8" hidden="1">{#N/A,#N/A,FALSE,"UNIT";#N/A,#N/A,FALSE,"UNIT";#N/A,#N/A,FALSE,"계정"}</definedName>
    <definedName name="손익3" localSheetId="10" hidden="1">{#N/A,#N/A,FALSE,"UNIT";#N/A,#N/A,FALSE,"UNIT";#N/A,#N/A,FALSE,"계정"}</definedName>
    <definedName name="손익3" localSheetId="11" hidden="1">{#N/A,#N/A,FALSE,"UNIT";#N/A,#N/A,FALSE,"UNIT";#N/A,#N/A,FALSE,"계정"}</definedName>
    <definedName name="손익3" localSheetId="3" hidden="1">{#N/A,#N/A,FALSE,"UNIT";#N/A,#N/A,FALSE,"UNIT";#N/A,#N/A,FALSE,"계정"}</definedName>
    <definedName name="손익3" localSheetId="5" hidden="1">{#N/A,#N/A,FALSE,"UNIT";#N/A,#N/A,FALSE,"UNIT";#N/A,#N/A,FALSE,"계정"}</definedName>
    <definedName name="손익3" localSheetId="4" hidden="1">{#N/A,#N/A,FALSE,"UNIT";#N/A,#N/A,FALSE,"UNIT";#N/A,#N/A,FALSE,"계정"}</definedName>
    <definedName name="손익3" localSheetId="0" hidden="1">{#N/A,#N/A,FALSE,"UNIT";#N/A,#N/A,FALSE,"UNIT";#N/A,#N/A,FALSE,"계정"}</definedName>
    <definedName name="손익3" localSheetId="16" hidden="1">{#N/A,#N/A,FALSE,"UNIT";#N/A,#N/A,FALSE,"UNIT";#N/A,#N/A,FALSE,"계정"}</definedName>
    <definedName name="손익3" localSheetId="6" hidden="1">{#N/A,#N/A,FALSE,"UNIT";#N/A,#N/A,FALSE,"UNIT";#N/A,#N/A,FALSE,"계정"}</definedName>
    <definedName name="손익3" localSheetId="7" hidden="1">{#N/A,#N/A,FALSE,"UNIT";#N/A,#N/A,FALSE,"UNIT";#N/A,#N/A,FALSE,"계정"}</definedName>
    <definedName name="손익3" hidden="1">{#N/A,#N/A,FALSE,"UNIT";#N/A,#N/A,FALSE,"UNIT";#N/A,#N/A,FALSE,"계정"}</definedName>
    <definedName name="손익개정" localSheetId="3">#REF!</definedName>
    <definedName name="손익개정" localSheetId="5">#REF!</definedName>
    <definedName name="손익개정" localSheetId="0">#REF!</definedName>
    <definedName name="손익개정" localSheetId="16">#REF!</definedName>
    <definedName name="손익개정" localSheetId="7">#REF!</definedName>
    <definedName name="손익개정">#REF!</definedName>
    <definedName name="손익계산서" localSheetId="3" hidden="1">{#N/A,#N/A,FALSE,"보험현황";#N/A,#N/A,FALSE,"보험현황"}</definedName>
    <definedName name="손익계산서" localSheetId="5">#REF!</definedName>
    <definedName name="손익계산서" localSheetId="4" hidden="1">{#N/A,#N/A,FALSE,"보험현황";#N/A,#N/A,FALSE,"보험현황"}</definedName>
    <definedName name="손익계산서" localSheetId="0">#REF!</definedName>
    <definedName name="손익계산서" localSheetId="16" hidden="1">{#N/A,#N/A,FALSE,"보험현황";#N/A,#N/A,FALSE,"보험현황"}</definedName>
    <definedName name="손익계산서" localSheetId="6" hidden="1">{#N/A,#N/A,FALSE,"보험현황";#N/A,#N/A,FALSE,"보험현황"}</definedName>
    <definedName name="손익계산서" localSheetId="7" hidden="1">{#N/A,#N/A,FALSE,"보험현황";#N/A,#N/A,FALSE,"보험현황"}</definedName>
    <definedName name="손익계산서" hidden="1">{#N/A,#N/A,FALSE,"보험현황";#N/A,#N/A,FALSE,"보험현황"}</definedName>
    <definedName name="손익계산서_최종" localSheetId="3" hidden="1">{#N/A,#N/A,FALSE,"보험현황";#N/A,#N/A,FALSE,"보험현황"}</definedName>
    <definedName name="손익계산서_최종" localSheetId="5" hidden="1">{#N/A,#N/A,FALSE,"보험현황";#N/A,#N/A,FALSE,"보험현황"}</definedName>
    <definedName name="손익계산서_최종" localSheetId="4" hidden="1">{#N/A,#N/A,FALSE,"보험현황";#N/A,#N/A,FALSE,"보험현황"}</definedName>
    <definedName name="손익계산서_최종" localSheetId="0" hidden="1">{#N/A,#N/A,FALSE,"보험현황";#N/A,#N/A,FALSE,"보험현황"}</definedName>
    <definedName name="손익계산서_최종" localSheetId="16" hidden="1">{#N/A,#N/A,FALSE,"보험현황";#N/A,#N/A,FALSE,"보험현황"}</definedName>
    <definedName name="손익계산서_최종" localSheetId="6" hidden="1">{#N/A,#N/A,FALSE,"보험현황";#N/A,#N/A,FALSE,"보험현황"}</definedName>
    <definedName name="손익계산서_최종" localSheetId="7" hidden="1">{#N/A,#N/A,FALSE,"보험현황";#N/A,#N/A,FALSE,"보험현황"}</definedName>
    <definedName name="손익계산서_최종" hidden="1">{#N/A,#N/A,FALSE,"보험현황";#N/A,#N/A,FALSE,"보험현황"}</definedName>
    <definedName name="손익분석1"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손익예상" localSheetId="8" hidden="1">{#N/A,#N/A,FALSE,"UNIT";#N/A,#N/A,FALSE,"UNIT";#N/A,#N/A,FALSE,"계정"}</definedName>
    <definedName name="손익예상" localSheetId="10" hidden="1">{#N/A,#N/A,FALSE,"UNIT";#N/A,#N/A,FALSE,"UNIT";#N/A,#N/A,FALSE,"계정"}</definedName>
    <definedName name="손익예상" localSheetId="11" hidden="1">{#N/A,#N/A,FALSE,"UNIT";#N/A,#N/A,FALSE,"UNIT";#N/A,#N/A,FALSE,"계정"}</definedName>
    <definedName name="손익예상" localSheetId="3" hidden="1">{#N/A,#N/A,FALSE,"UNIT";#N/A,#N/A,FALSE,"UNIT";#N/A,#N/A,FALSE,"계정"}</definedName>
    <definedName name="손익예상" localSheetId="5" hidden="1">{#N/A,#N/A,FALSE,"UNIT";#N/A,#N/A,FALSE,"UNIT";#N/A,#N/A,FALSE,"계정"}</definedName>
    <definedName name="손익예상" localSheetId="4" hidden="1">{#N/A,#N/A,FALSE,"UNIT";#N/A,#N/A,FALSE,"UNIT";#N/A,#N/A,FALSE,"계정"}</definedName>
    <definedName name="손익예상" localSheetId="0" hidden="1">{#N/A,#N/A,FALSE,"UNIT";#N/A,#N/A,FALSE,"UNIT";#N/A,#N/A,FALSE,"계정"}</definedName>
    <definedName name="손익예상" localSheetId="16" hidden="1">{#N/A,#N/A,FALSE,"UNIT";#N/A,#N/A,FALSE,"UNIT";#N/A,#N/A,FALSE,"계정"}</definedName>
    <definedName name="손익예상" localSheetId="6" hidden="1">{#N/A,#N/A,FALSE,"UNIT";#N/A,#N/A,FALSE,"UNIT";#N/A,#N/A,FALSE,"계정"}</definedName>
    <definedName name="손익예상" localSheetId="7" hidden="1">{#N/A,#N/A,FALSE,"UNIT";#N/A,#N/A,FALSE,"UNIT";#N/A,#N/A,FALSE,"계정"}</definedName>
    <definedName name="손익예상" hidden="1">{#N/A,#N/A,FALSE,"UNIT";#N/A,#N/A,FALSE,"UNIT";#N/A,#N/A,FALSE,"계정"}</definedName>
    <definedName name="송" localSheetId="8" hidden="1">{#N/A,#N/A,TRUE,"Y생산";#N/A,#N/A,TRUE,"Y판매";#N/A,#N/A,TRUE,"Y총물량";#N/A,#N/A,TRUE,"Y능력";#N/A,#N/A,TRUE,"YKD"}</definedName>
    <definedName name="송" localSheetId="10" hidden="1">{#N/A,#N/A,TRUE,"Y생산";#N/A,#N/A,TRUE,"Y판매";#N/A,#N/A,TRUE,"Y총물량";#N/A,#N/A,TRUE,"Y능력";#N/A,#N/A,TRUE,"YKD"}</definedName>
    <definedName name="송" localSheetId="11" hidden="1">{#N/A,#N/A,TRUE,"Y생산";#N/A,#N/A,TRUE,"Y판매";#N/A,#N/A,TRUE,"Y총물량";#N/A,#N/A,TRUE,"Y능력";#N/A,#N/A,TRUE,"YKD"}</definedName>
    <definedName name="송" localSheetId="3" hidden="1">{#N/A,#N/A,TRUE,"Y생산";#N/A,#N/A,TRUE,"Y판매";#N/A,#N/A,TRUE,"Y총물량";#N/A,#N/A,TRUE,"Y능력";#N/A,#N/A,TRUE,"YKD"}</definedName>
    <definedName name="송" localSheetId="5" hidden="1">{#N/A,#N/A,TRUE,"Y생산";#N/A,#N/A,TRUE,"Y판매";#N/A,#N/A,TRUE,"Y총물량";#N/A,#N/A,TRUE,"Y능력";#N/A,#N/A,TRUE,"YKD"}</definedName>
    <definedName name="송" localSheetId="4" hidden="1">{#N/A,#N/A,TRUE,"Y생산";#N/A,#N/A,TRUE,"Y판매";#N/A,#N/A,TRUE,"Y총물량";#N/A,#N/A,TRUE,"Y능력";#N/A,#N/A,TRUE,"YKD"}</definedName>
    <definedName name="송" localSheetId="0" hidden="1">{#N/A,#N/A,TRUE,"Y생산";#N/A,#N/A,TRUE,"Y판매";#N/A,#N/A,TRUE,"Y총물량";#N/A,#N/A,TRUE,"Y능력";#N/A,#N/A,TRUE,"YKD"}</definedName>
    <definedName name="송" localSheetId="16" hidden="1">{#N/A,#N/A,TRUE,"Y생산";#N/A,#N/A,TRUE,"Y판매";#N/A,#N/A,TRUE,"Y총물량";#N/A,#N/A,TRUE,"Y능력";#N/A,#N/A,TRUE,"YKD"}</definedName>
    <definedName name="송" localSheetId="6" hidden="1">{#N/A,#N/A,TRUE,"Y생산";#N/A,#N/A,TRUE,"Y판매";#N/A,#N/A,TRUE,"Y총물량";#N/A,#N/A,TRUE,"Y능력";#N/A,#N/A,TRUE,"YKD"}</definedName>
    <definedName name="송" localSheetId="7" hidden="1">{#N/A,#N/A,TRUE,"Y생산";#N/A,#N/A,TRUE,"Y판매";#N/A,#N/A,TRUE,"Y총물량";#N/A,#N/A,TRUE,"Y능력";#N/A,#N/A,TRUE,"YKD"}</definedName>
    <definedName name="송" hidden="1">{#N/A,#N/A,TRUE,"Y생산";#N/A,#N/A,TRUE,"Y판매";#N/A,#N/A,TRUE,"Y총물량";#N/A,#N/A,TRUE,"Y능력";#N/A,#N/A,TRUE,"YKD"}</definedName>
    <definedName name="송달료" localSheetId="3">#REF!</definedName>
    <definedName name="송달료" localSheetId="5">#REF!</definedName>
    <definedName name="송달료" localSheetId="0">#REF!</definedName>
    <definedName name="송달료" localSheetId="16">#REF!</definedName>
    <definedName name="송달료" localSheetId="7">#REF!</definedName>
    <definedName name="송달료">#REF!</definedName>
    <definedName name="송달수수료" localSheetId="3">#REF!</definedName>
    <definedName name="송달수수료" localSheetId="5">#REF!</definedName>
    <definedName name="송달수수료" localSheetId="0">#REF!</definedName>
    <definedName name="송달수수료" localSheetId="16">#REF!</definedName>
    <definedName name="송달수수료" localSheetId="6">#REF!</definedName>
    <definedName name="송달수수료" localSheetId="7">#REF!</definedName>
    <definedName name="송달수수료">#REF!</definedName>
    <definedName name="송달지연" localSheetId="3">#REF!</definedName>
    <definedName name="송달지연" localSheetId="5">#REF!</definedName>
    <definedName name="송달지연" localSheetId="0">#REF!</definedName>
    <definedName name="송달지연" localSheetId="16">#REF!</definedName>
    <definedName name="송달지연" localSheetId="6">#REF!</definedName>
    <definedName name="송달지연" localSheetId="7">#REF!</definedName>
    <definedName name="송달지연">#REF!</definedName>
    <definedName name="송종" localSheetId="6">#REF!</definedName>
    <definedName name="송종">#REF!</definedName>
    <definedName name="송종면" localSheetId="6">#REF!</definedName>
    <definedName name="송종면">#REF!</definedName>
    <definedName name="송종면1" localSheetId="6">#REF!</definedName>
    <definedName name="송종면1">#REF!</definedName>
    <definedName name="송종면2" localSheetId="6">#REF!</definedName>
    <definedName name="송종면2">#REF!</definedName>
    <definedName name="송종면3" localSheetId="6">#REF!</definedName>
    <definedName name="송종면3">#REF!</definedName>
    <definedName name="송종면4" localSheetId="6">#REF!</definedName>
    <definedName name="송종면4">#REF!</definedName>
    <definedName name="송창기" localSheetId="8" hidden="1">{#N/A,#N/A,TRUE,"Y생산";#N/A,#N/A,TRUE,"Y판매";#N/A,#N/A,TRUE,"Y총물량";#N/A,#N/A,TRUE,"Y능력";#N/A,#N/A,TRUE,"YKD"}</definedName>
    <definedName name="송창기" localSheetId="10" hidden="1">{#N/A,#N/A,TRUE,"Y생산";#N/A,#N/A,TRUE,"Y판매";#N/A,#N/A,TRUE,"Y총물량";#N/A,#N/A,TRUE,"Y능력";#N/A,#N/A,TRUE,"YKD"}</definedName>
    <definedName name="송창기" localSheetId="11" hidden="1">{#N/A,#N/A,TRUE,"Y생산";#N/A,#N/A,TRUE,"Y판매";#N/A,#N/A,TRUE,"Y총물량";#N/A,#N/A,TRUE,"Y능력";#N/A,#N/A,TRUE,"YKD"}</definedName>
    <definedName name="송창기" localSheetId="3" hidden="1">{#N/A,#N/A,TRUE,"Y생산";#N/A,#N/A,TRUE,"Y판매";#N/A,#N/A,TRUE,"Y총물량";#N/A,#N/A,TRUE,"Y능력";#N/A,#N/A,TRUE,"YKD"}</definedName>
    <definedName name="송창기" localSheetId="5" hidden="1">{#N/A,#N/A,TRUE,"Y생산";#N/A,#N/A,TRUE,"Y판매";#N/A,#N/A,TRUE,"Y총물량";#N/A,#N/A,TRUE,"Y능력";#N/A,#N/A,TRUE,"YKD"}</definedName>
    <definedName name="송창기" localSheetId="4" hidden="1">{#N/A,#N/A,TRUE,"Y생산";#N/A,#N/A,TRUE,"Y판매";#N/A,#N/A,TRUE,"Y총물량";#N/A,#N/A,TRUE,"Y능력";#N/A,#N/A,TRUE,"YKD"}</definedName>
    <definedName name="송창기" localSheetId="0" hidden="1">{#N/A,#N/A,TRUE,"Y생산";#N/A,#N/A,TRUE,"Y판매";#N/A,#N/A,TRUE,"Y총물량";#N/A,#N/A,TRUE,"Y능력";#N/A,#N/A,TRUE,"YKD"}</definedName>
    <definedName name="송창기" localSheetId="16" hidden="1">{#N/A,#N/A,TRUE,"Y생산";#N/A,#N/A,TRUE,"Y판매";#N/A,#N/A,TRUE,"Y총물량";#N/A,#N/A,TRUE,"Y능력";#N/A,#N/A,TRUE,"YKD"}</definedName>
    <definedName name="송창기" localSheetId="6" hidden="1">{#N/A,#N/A,TRUE,"Y생산";#N/A,#N/A,TRUE,"Y판매";#N/A,#N/A,TRUE,"Y총물량";#N/A,#N/A,TRUE,"Y능력";#N/A,#N/A,TRUE,"YKD"}</definedName>
    <definedName name="송창기" localSheetId="7" hidden="1">{#N/A,#N/A,TRUE,"Y생산";#N/A,#N/A,TRUE,"Y판매";#N/A,#N/A,TRUE,"Y총물량";#N/A,#N/A,TRUE,"Y능력";#N/A,#N/A,TRUE,"YKD"}</definedName>
    <definedName name="송창기" hidden="1">{#N/A,#N/A,TRUE,"Y생산";#N/A,#N/A,TRUE,"Y판매";#N/A,#N/A,TRUE,"Y총물량";#N/A,#N/A,TRUE,"Y능력";#N/A,#N/A,TRUE,"YKD"}</definedName>
    <definedName name="수량산출3"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수량산출3"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수량산출3"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수량산출3"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수량산출3"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수량산출3"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수량산출3"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수량산출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수보누계" localSheetId="3">#REF!</definedName>
    <definedName name="수보누계" localSheetId="5">#REF!</definedName>
    <definedName name="수보누계" localSheetId="0">#REF!</definedName>
    <definedName name="수보누계" localSheetId="16">#REF!</definedName>
    <definedName name="수보누계" localSheetId="7">#REF!</definedName>
    <definedName name="수보누계">#REF!</definedName>
    <definedName name="수선비세부" localSheetId="3" hidden="1">#REF!</definedName>
    <definedName name="수선비세부" localSheetId="5" hidden="1">#REF!</definedName>
    <definedName name="수선비세부" localSheetId="0" hidden="1">#REF!</definedName>
    <definedName name="수선비세부" localSheetId="16" hidden="1">#REF!</definedName>
    <definedName name="수선비세부" localSheetId="6" hidden="1">#REF!</definedName>
    <definedName name="수선비세부" localSheetId="7" hidden="1">#REF!</definedName>
    <definedName name="수선비세부" hidden="1">#REF!</definedName>
    <definedName name="수율2" localSheetId="8" hidden="1">{#N/A,#N/A,FALSE,"단축1";#N/A,#N/A,FALSE,"단축2";#N/A,#N/A,FALSE,"단축3";#N/A,#N/A,FALSE,"장축";#N/A,#N/A,FALSE,"4WD"}</definedName>
    <definedName name="수율2" localSheetId="10" hidden="1">{#N/A,#N/A,FALSE,"단축1";#N/A,#N/A,FALSE,"단축2";#N/A,#N/A,FALSE,"단축3";#N/A,#N/A,FALSE,"장축";#N/A,#N/A,FALSE,"4WD"}</definedName>
    <definedName name="수율2" localSheetId="11" hidden="1">{#N/A,#N/A,FALSE,"단축1";#N/A,#N/A,FALSE,"단축2";#N/A,#N/A,FALSE,"단축3";#N/A,#N/A,FALSE,"장축";#N/A,#N/A,FALSE,"4WD"}</definedName>
    <definedName name="수율2" localSheetId="3" hidden="1">{#N/A,#N/A,FALSE,"단축1";#N/A,#N/A,FALSE,"단축2";#N/A,#N/A,FALSE,"단축3";#N/A,#N/A,FALSE,"장축";#N/A,#N/A,FALSE,"4WD"}</definedName>
    <definedName name="수율2" localSheetId="5" hidden="1">{#N/A,#N/A,FALSE,"단축1";#N/A,#N/A,FALSE,"단축2";#N/A,#N/A,FALSE,"단축3";#N/A,#N/A,FALSE,"장축";#N/A,#N/A,FALSE,"4WD"}</definedName>
    <definedName name="수율2" localSheetId="4" hidden="1">{#N/A,#N/A,FALSE,"단축1";#N/A,#N/A,FALSE,"단축2";#N/A,#N/A,FALSE,"단축3";#N/A,#N/A,FALSE,"장축";#N/A,#N/A,FALSE,"4WD"}</definedName>
    <definedName name="수율2" localSheetId="0" hidden="1">{#N/A,#N/A,FALSE,"단축1";#N/A,#N/A,FALSE,"단축2";#N/A,#N/A,FALSE,"단축3";#N/A,#N/A,FALSE,"장축";#N/A,#N/A,FALSE,"4WD"}</definedName>
    <definedName name="수율2" localSheetId="16" hidden="1">{#N/A,#N/A,FALSE,"단축1";#N/A,#N/A,FALSE,"단축2";#N/A,#N/A,FALSE,"단축3";#N/A,#N/A,FALSE,"장축";#N/A,#N/A,FALSE,"4WD"}</definedName>
    <definedName name="수율2" localSheetId="6" hidden="1">{#N/A,#N/A,FALSE,"단축1";#N/A,#N/A,FALSE,"단축2";#N/A,#N/A,FALSE,"단축3";#N/A,#N/A,FALSE,"장축";#N/A,#N/A,FALSE,"4WD"}</definedName>
    <definedName name="수율2" localSheetId="7" hidden="1">{#N/A,#N/A,FALSE,"단축1";#N/A,#N/A,FALSE,"단축2";#N/A,#N/A,FALSE,"단축3";#N/A,#N/A,FALSE,"장축";#N/A,#N/A,FALSE,"4WD"}</definedName>
    <definedName name="수율2" hidden="1">{#N/A,#N/A,FALSE,"단축1";#N/A,#N/A,FALSE,"단축2";#N/A,#N/A,FALSE,"단축3";#N/A,#N/A,FALSE,"장축";#N/A,#N/A,FALSE,"4WD"}</definedName>
    <definedName name="수익_국내" localSheetId="3">#REF!</definedName>
    <definedName name="수익_국내" localSheetId="5">#REF!</definedName>
    <definedName name="수익_국내" localSheetId="0">#REF!</definedName>
    <definedName name="수익_국내" localSheetId="16">#REF!</definedName>
    <definedName name="수익_국내" localSheetId="7">#REF!</definedName>
    <definedName name="수익_국내">#REF!</definedName>
    <definedName name="수익_국외" localSheetId="3">#REF!</definedName>
    <definedName name="수익_국외" localSheetId="5">#REF!</definedName>
    <definedName name="수익_국외" localSheetId="0">#REF!</definedName>
    <definedName name="수익_국외" localSheetId="16">#REF!</definedName>
    <definedName name="수익_국외" localSheetId="6">#REF!</definedName>
    <definedName name="수익_국외" localSheetId="7">#REF!</definedName>
    <definedName name="수익_국외">#REF!</definedName>
    <definedName name="수익_정의" localSheetId="3">#REF!</definedName>
    <definedName name="수익_정의" localSheetId="5">#REF!</definedName>
    <definedName name="수익_정의" localSheetId="0">#REF!</definedName>
    <definedName name="수익_정의" localSheetId="16">#REF!</definedName>
    <definedName name="수익_정의" localSheetId="6">#REF!</definedName>
    <definedName name="수익_정의" localSheetId="7">#REF!</definedName>
    <definedName name="수익_정의">#REF!</definedName>
    <definedName name="수익_총괄" localSheetId="6">#REF!</definedName>
    <definedName name="수익_총괄">#REF!</definedName>
    <definedName name="수익_코드" localSheetId="6">#REF!</definedName>
    <definedName name="수익_코드">#REF!</definedName>
    <definedName name="수익4속" localSheetId="8" hidden="1">{#N/A,#N/A,FALSE,"단축1";#N/A,#N/A,FALSE,"단축2";#N/A,#N/A,FALSE,"단축3";#N/A,#N/A,FALSE,"장축";#N/A,#N/A,FALSE,"4WD"}</definedName>
    <definedName name="수익4속" localSheetId="10" hidden="1">{#N/A,#N/A,FALSE,"단축1";#N/A,#N/A,FALSE,"단축2";#N/A,#N/A,FALSE,"단축3";#N/A,#N/A,FALSE,"장축";#N/A,#N/A,FALSE,"4WD"}</definedName>
    <definedName name="수익4속" localSheetId="11" hidden="1">{#N/A,#N/A,FALSE,"단축1";#N/A,#N/A,FALSE,"단축2";#N/A,#N/A,FALSE,"단축3";#N/A,#N/A,FALSE,"장축";#N/A,#N/A,FALSE,"4WD"}</definedName>
    <definedName name="수익4속" localSheetId="3" hidden="1">{#N/A,#N/A,FALSE,"단축1";#N/A,#N/A,FALSE,"단축2";#N/A,#N/A,FALSE,"단축3";#N/A,#N/A,FALSE,"장축";#N/A,#N/A,FALSE,"4WD"}</definedName>
    <definedName name="수익4속" localSheetId="5" hidden="1">{#N/A,#N/A,FALSE,"단축1";#N/A,#N/A,FALSE,"단축2";#N/A,#N/A,FALSE,"단축3";#N/A,#N/A,FALSE,"장축";#N/A,#N/A,FALSE,"4WD"}</definedName>
    <definedName name="수익4속" localSheetId="4" hidden="1">{#N/A,#N/A,FALSE,"단축1";#N/A,#N/A,FALSE,"단축2";#N/A,#N/A,FALSE,"단축3";#N/A,#N/A,FALSE,"장축";#N/A,#N/A,FALSE,"4WD"}</definedName>
    <definedName name="수익4속" localSheetId="0" hidden="1">{#N/A,#N/A,FALSE,"단축1";#N/A,#N/A,FALSE,"단축2";#N/A,#N/A,FALSE,"단축3";#N/A,#N/A,FALSE,"장축";#N/A,#N/A,FALSE,"4WD"}</definedName>
    <definedName name="수익4속" localSheetId="16" hidden="1">{#N/A,#N/A,FALSE,"단축1";#N/A,#N/A,FALSE,"단축2";#N/A,#N/A,FALSE,"단축3";#N/A,#N/A,FALSE,"장축";#N/A,#N/A,FALSE,"4WD"}</definedName>
    <definedName name="수익4속" localSheetId="6" hidden="1">{#N/A,#N/A,FALSE,"단축1";#N/A,#N/A,FALSE,"단축2";#N/A,#N/A,FALSE,"단축3";#N/A,#N/A,FALSE,"장축";#N/A,#N/A,FALSE,"4WD"}</definedName>
    <definedName name="수익4속" localSheetId="7" hidden="1">{#N/A,#N/A,FALSE,"단축1";#N/A,#N/A,FALSE,"단축2";#N/A,#N/A,FALSE,"단축3";#N/A,#N/A,FALSE,"장축";#N/A,#N/A,FALSE,"4WD"}</definedName>
    <definedName name="수익4속" hidden="1">{#N/A,#N/A,FALSE,"단축1";#N/A,#N/A,FALSE,"단축2";#N/A,#N/A,FALSE,"단축3";#N/A,#N/A,FALSE,"장축";#N/A,#N/A,FALSE,"4WD"}</definedName>
    <definedName name="수익증권1" localSheetId="3">#REF!</definedName>
    <definedName name="수익증권1" localSheetId="5">#REF!</definedName>
    <definedName name="수익증권1" localSheetId="0">#REF!</definedName>
    <definedName name="수익증권1" localSheetId="16">#REF!</definedName>
    <definedName name="수익증권1" localSheetId="7">#REF!</definedName>
    <definedName name="수익증권1">#REF!</definedName>
    <definedName name="수익증권2" localSheetId="3">#REF!</definedName>
    <definedName name="수익증권2" localSheetId="5">#REF!</definedName>
    <definedName name="수익증권2" localSheetId="0">#REF!</definedName>
    <definedName name="수익증권2" localSheetId="16">#REF!</definedName>
    <definedName name="수익증권2" localSheetId="6">#REF!</definedName>
    <definedName name="수익증권2" localSheetId="7">#REF!</definedName>
    <definedName name="수익증권2">#REF!</definedName>
    <definedName name="수익증권3" localSheetId="3">#REF!</definedName>
    <definedName name="수익증권3" localSheetId="5">#REF!</definedName>
    <definedName name="수익증권3" localSheetId="0">#REF!</definedName>
    <definedName name="수익증권3" localSheetId="16">#REF!</definedName>
    <definedName name="수익증권3" localSheetId="6">#REF!</definedName>
    <definedName name="수익증권3" localSheetId="7">#REF!</definedName>
    <definedName name="수익증권3">#REF!</definedName>
    <definedName name="수익증권4" localSheetId="6">#REF!</definedName>
    <definedName name="수익증권4" localSheetId="7">#REF!</definedName>
    <definedName name="수익증권4">#REF!</definedName>
    <definedName name="수익증권5" localSheetId="6">#REF!</definedName>
    <definedName name="수익증권5" localSheetId="7">#REF!</definedName>
    <definedName name="수익증권5">#REF!</definedName>
    <definedName name="수익증권6" localSheetId="6">#REF!</definedName>
    <definedName name="수익증권6" localSheetId="7">#REF!</definedName>
    <definedName name="수익증권6">#REF!</definedName>
    <definedName name="수익증권7" localSheetId="6">#REF!</definedName>
    <definedName name="수익증권7" localSheetId="7">#REF!</definedName>
    <definedName name="수익증권7">#REF!</definedName>
    <definedName name="수익증권8" localSheetId="6">#REF!</definedName>
    <definedName name="수익증권8" localSheetId="7">#REF!</definedName>
    <definedName name="수익증권8">#REF!</definedName>
    <definedName name="수입증지" localSheetId="6">#REF!</definedName>
    <definedName name="수입증지">#REF!</definedName>
    <definedName name="수입차" localSheetId="6">#REF!</definedName>
    <definedName name="수입차" localSheetId="7">#REF!</definedName>
    <definedName name="수입차">#REF!</definedName>
    <definedName name="수입차1" localSheetId="6">#REF!</definedName>
    <definedName name="수입차1" localSheetId="7">#REF!</definedName>
    <definedName name="수입차1">#REF!</definedName>
    <definedName name="수정물량" localSheetId="8" hidden="1">{#N/A,#N/A,TRUE,"Y생산";#N/A,#N/A,TRUE,"Y판매";#N/A,#N/A,TRUE,"Y총물량";#N/A,#N/A,TRUE,"Y능력";#N/A,#N/A,TRUE,"YKD"}</definedName>
    <definedName name="수정물량" localSheetId="10" hidden="1">{#N/A,#N/A,TRUE,"Y생산";#N/A,#N/A,TRUE,"Y판매";#N/A,#N/A,TRUE,"Y총물량";#N/A,#N/A,TRUE,"Y능력";#N/A,#N/A,TRUE,"YKD"}</definedName>
    <definedName name="수정물량" localSheetId="11" hidden="1">{#N/A,#N/A,TRUE,"Y생산";#N/A,#N/A,TRUE,"Y판매";#N/A,#N/A,TRUE,"Y총물량";#N/A,#N/A,TRUE,"Y능력";#N/A,#N/A,TRUE,"YKD"}</definedName>
    <definedName name="수정물량" localSheetId="3" hidden="1">{#N/A,#N/A,TRUE,"Y생산";#N/A,#N/A,TRUE,"Y판매";#N/A,#N/A,TRUE,"Y총물량";#N/A,#N/A,TRUE,"Y능력";#N/A,#N/A,TRUE,"YKD"}</definedName>
    <definedName name="수정물량" localSheetId="5" hidden="1">{#N/A,#N/A,TRUE,"Y생산";#N/A,#N/A,TRUE,"Y판매";#N/A,#N/A,TRUE,"Y총물량";#N/A,#N/A,TRUE,"Y능력";#N/A,#N/A,TRUE,"YKD"}</definedName>
    <definedName name="수정물량" localSheetId="4" hidden="1">{#N/A,#N/A,TRUE,"Y생산";#N/A,#N/A,TRUE,"Y판매";#N/A,#N/A,TRUE,"Y총물량";#N/A,#N/A,TRUE,"Y능력";#N/A,#N/A,TRUE,"YKD"}</definedName>
    <definedName name="수정물량" localSheetId="0" hidden="1">{#N/A,#N/A,TRUE,"Y생산";#N/A,#N/A,TRUE,"Y판매";#N/A,#N/A,TRUE,"Y총물량";#N/A,#N/A,TRUE,"Y능력";#N/A,#N/A,TRUE,"YKD"}</definedName>
    <definedName name="수정물량" localSheetId="16" hidden="1">{#N/A,#N/A,TRUE,"Y생산";#N/A,#N/A,TRUE,"Y판매";#N/A,#N/A,TRUE,"Y총물량";#N/A,#N/A,TRUE,"Y능력";#N/A,#N/A,TRUE,"YKD"}</definedName>
    <definedName name="수정물량" localSheetId="6" hidden="1">{#N/A,#N/A,TRUE,"Y생산";#N/A,#N/A,TRUE,"Y판매";#N/A,#N/A,TRUE,"Y총물량";#N/A,#N/A,TRUE,"Y능력";#N/A,#N/A,TRUE,"YKD"}</definedName>
    <definedName name="수정물량" localSheetId="7" hidden="1">{#N/A,#N/A,TRUE,"Y생산";#N/A,#N/A,TRUE,"Y판매";#N/A,#N/A,TRUE,"Y총물량";#N/A,#N/A,TRUE,"Y능력";#N/A,#N/A,TRUE,"YKD"}</definedName>
    <definedName name="수정물량" hidden="1">{#N/A,#N/A,TRUE,"Y생산";#N/A,#N/A,TRUE,"Y판매";#N/A,#N/A,TRUE,"Y총물량";#N/A,#N/A,TRUE,"Y능력";#N/A,#N/A,TRUE,"YKD"}</definedName>
    <definedName name="수정사항" localSheetId="3">#REF!</definedName>
    <definedName name="수정사항" localSheetId="5">#REF!</definedName>
    <definedName name="수정사항" localSheetId="0">#REF!</definedName>
    <definedName name="수정사항" localSheetId="16">#REF!</definedName>
    <definedName name="수정사항" localSheetId="7">#REF!</definedName>
    <definedName name="수정사항">#REF!</definedName>
    <definedName name="수정지급보증액" localSheetId="3">#REF!</definedName>
    <definedName name="수정지급보증액" localSheetId="5">#REF!</definedName>
    <definedName name="수정지급보증액" localSheetId="0">#REF!</definedName>
    <definedName name="수정지급보증액" localSheetId="16">#REF!</definedName>
    <definedName name="수정지급보증액" localSheetId="6">#REF!</definedName>
    <definedName name="수정지급보증액" localSheetId="7">#REF!</definedName>
    <definedName name="수정지급보증액">#REF!</definedName>
    <definedName name="수출오더현황12월" localSheetId="8" hidden="1">{#N/A,#N/A,TRUE,"Y생산";#N/A,#N/A,TRUE,"Y판매";#N/A,#N/A,TRUE,"Y총물량";#N/A,#N/A,TRUE,"Y능력";#N/A,#N/A,TRUE,"YKD"}</definedName>
    <definedName name="수출오더현황12월" localSheetId="10" hidden="1">{#N/A,#N/A,TRUE,"Y생산";#N/A,#N/A,TRUE,"Y판매";#N/A,#N/A,TRUE,"Y총물량";#N/A,#N/A,TRUE,"Y능력";#N/A,#N/A,TRUE,"YKD"}</definedName>
    <definedName name="수출오더현황12월" localSheetId="11" hidden="1">{#N/A,#N/A,TRUE,"Y생산";#N/A,#N/A,TRUE,"Y판매";#N/A,#N/A,TRUE,"Y총물량";#N/A,#N/A,TRUE,"Y능력";#N/A,#N/A,TRUE,"YKD"}</definedName>
    <definedName name="수출오더현황12월" localSheetId="3" hidden="1">{#N/A,#N/A,TRUE,"Y생산";#N/A,#N/A,TRUE,"Y판매";#N/A,#N/A,TRUE,"Y총물량";#N/A,#N/A,TRUE,"Y능력";#N/A,#N/A,TRUE,"YKD"}</definedName>
    <definedName name="수출오더현황12월" localSheetId="5" hidden="1">{#N/A,#N/A,TRUE,"Y생산";#N/A,#N/A,TRUE,"Y판매";#N/A,#N/A,TRUE,"Y총물량";#N/A,#N/A,TRUE,"Y능력";#N/A,#N/A,TRUE,"YKD"}</definedName>
    <definedName name="수출오더현황12월" localSheetId="4" hidden="1">{#N/A,#N/A,TRUE,"Y생산";#N/A,#N/A,TRUE,"Y판매";#N/A,#N/A,TRUE,"Y총물량";#N/A,#N/A,TRUE,"Y능력";#N/A,#N/A,TRUE,"YKD"}</definedName>
    <definedName name="수출오더현황12월" localSheetId="0" hidden="1">{#N/A,#N/A,TRUE,"Y생산";#N/A,#N/A,TRUE,"Y판매";#N/A,#N/A,TRUE,"Y총물량";#N/A,#N/A,TRUE,"Y능력";#N/A,#N/A,TRUE,"YKD"}</definedName>
    <definedName name="수출오더현황12월" localSheetId="16" hidden="1">{#N/A,#N/A,TRUE,"Y생산";#N/A,#N/A,TRUE,"Y판매";#N/A,#N/A,TRUE,"Y총물량";#N/A,#N/A,TRUE,"Y능력";#N/A,#N/A,TRUE,"YKD"}</definedName>
    <definedName name="수출오더현황12월" localSheetId="6" hidden="1">{#N/A,#N/A,TRUE,"Y생산";#N/A,#N/A,TRUE,"Y판매";#N/A,#N/A,TRUE,"Y총물량";#N/A,#N/A,TRUE,"Y능력";#N/A,#N/A,TRUE,"YKD"}</definedName>
    <definedName name="수출오더현황12월" localSheetId="7" hidden="1">{#N/A,#N/A,TRUE,"Y생산";#N/A,#N/A,TRUE,"Y판매";#N/A,#N/A,TRUE,"Y총물량";#N/A,#N/A,TRUE,"Y능력";#N/A,#N/A,TRUE,"YKD"}</definedName>
    <definedName name="수출오더현황12월" hidden="1">{#N/A,#N/A,TRUE,"Y생산";#N/A,#N/A,TRUE,"Y판매";#N/A,#N/A,TRUE,"Y총물량";#N/A,#N/A,TRUE,"Y능력";#N/A,#N/A,TRUE,"YKD"}</definedName>
    <definedName name="수출입외형속보" localSheetId="3">#REF!</definedName>
    <definedName name="수출입외형속보" localSheetId="5">#REF!</definedName>
    <definedName name="수출입외형속보" localSheetId="0">#REF!</definedName>
    <definedName name="수출입외형속보" localSheetId="16">#REF!</definedName>
    <definedName name="수출입외형속보" localSheetId="7">#REF!</definedName>
    <definedName name="수출입외형속보">#REF!</definedName>
    <definedName name="수출판촉비총괄" hidden="1">#N/A</definedName>
    <definedName name="순수통장" localSheetId="3">#REF!</definedName>
    <definedName name="순수통장" localSheetId="5">#REF!</definedName>
    <definedName name="순수통장" localSheetId="0">#REF!</definedName>
    <definedName name="순수통장" localSheetId="16">#REF!</definedName>
    <definedName name="순수통장" localSheetId="7">#REF!</definedName>
    <definedName name="순수통장">#REF!</definedName>
    <definedName name="순위" localSheetId="3">#REF!</definedName>
    <definedName name="순위" localSheetId="5">#REF!</definedName>
    <definedName name="순위" localSheetId="0">#REF!</definedName>
    <definedName name="순위" localSheetId="16">#REF!</definedName>
    <definedName name="순위" localSheetId="6">#REF!</definedName>
    <definedName name="순위" localSheetId="7">#REF!</definedName>
    <definedName name="순위">#REF!</definedName>
    <definedName name="순위유무" localSheetId="3">#REF!</definedName>
    <definedName name="순위유무" localSheetId="5">#REF!</definedName>
    <definedName name="순위유무" localSheetId="0">#REF!</definedName>
    <definedName name="순위유무" localSheetId="16">#REF!</definedName>
    <definedName name="순위유무" localSheetId="6">#REF!</definedName>
    <definedName name="순위유무" localSheetId="7">#REF!</definedName>
    <definedName name="순위유무">#REF!</definedName>
    <definedName name="스케줄" localSheetId="6">#REF!</definedName>
    <definedName name="스케줄">#REF!</definedName>
    <definedName name="스턴트맨" localSheetId="6">#REF!</definedName>
    <definedName name="스턴트맨">#REF!</definedName>
    <definedName name="스테디캠" localSheetId="6">#REF!</definedName>
    <definedName name="스테디캠">#REF!</definedName>
    <definedName name="스텝수" localSheetId="6">#REF!</definedName>
    <definedName name="스텝수">#REF!</definedName>
    <definedName name="스텝숙박" localSheetId="6">#REF!</definedName>
    <definedName name="스텝숙박">#REF!</definedName>
    <definedName name="승_인_일" localSheetId="6">#REF!</definedName>
    <definedName name="승_인_일" localSheetId="7">#REF!</definedName>
    <definedName name="승_인_일">#REF!</definedName>
    <definedName name="승부" localSheetId="6">#REF!</definedName>
    <definedName name="승부" localSheetId="7">#REF!</definedName>
    <definedName name="승부">#REF!</definedName>
    <definedName name="승부2" localSheetId="6">#REF!</definedName>
    <definedName name="승부2" localSheetId="7">#REF!</definedName>
    <definedName name="승부2">#REF!</definedName>
    <definedName name="승소예상액적용비율" localSheetId="6">#REF!</definedName>
    <definedName name="승소예상액적용비율" localSheetId="7">#REF!</definedName>
    <definedName name="승소예상액적용비율">#REF!</definedName>
    <definedName name="승인">"C"</definedName>
    <definedName name="승인권한2" localSheetId="8" hidden="1">{#N/A,#N/A,FALSE,"단축1";#N/A,#N/A,FALSE,"단축2";#N/A,#N/A,FALSE,"단축3";#N/A,#N/A,FALSE,"장축";#N/A,#N/A,FALSE,"4WD"}</definedName>
    <definedName name="승인권한2" localSheetId="10" hidden="1">{#N/A,#N/A,FALSE,"단축1";#N/A,#N/A,FALSE,"단축2";#N/A,#N/A,FALSE,"단축3";#N/A,#N/A,FALSE,"장축";#N/A,#N/A,FALSE,"4WD"}</definedName>
    <definedName name="승인권한2" localSheetId="11" hidden="1">{#N/A,#N/A,FALSE,"단축1";#N/A,#N/A,FALSE,"단축2";#N/A,#N/A,FALSE,"단축3";#N/A,#N/A,FALSE,"장축";#N/A,#N/A,FALSE,"4WD"}</definedName>
    <definedName name="승인권한2" localSheetId="3" hidden="1">{#N/A,#N/A,FALSE,"단축1";#N/A,#N/A,FALSE,"단축2";#N/A,#N/A,FALSE,"단축3";#N/A,#N/A,FALSE,"장축";#N/A,#N/A,FALSE,"4WD"}</definedName>
    <definedName name="승인권한2" localSheetId="5" hidden="1">{#N/A,#N/A,FALSE,"단축1";#N/A,#N/A,FALSE,"단축2";#N/A,#N/A,FALSE,"단축3";#N/A,#N/A,FALSE,"장축";#N/A,#N/A,FALSE,"4WD"}</definedName>
    <definedName name="승인권한2" localSheetId="4" hidden="1">{#N/A,#N/A,FALSE,"단축1";#N/A,#N/A,FALSE,"단축2";#N/A,#N/A,FALSE,"단축3";#N/A,#N/A,FALSE,"장축";#N/A,#N/A,FALSE,"4WD"}</definedName>
    <definedName name="승인권한2" localSheetId="0" hidden="1">{#N/A,#N/A,FALSE,"단축1";#N/A,#N/A,FALSE,"단축2";#N/A,#N/A,FALSE,"단축3";#N/A,#N/A,FALSE,"장축";#N/A,#N/A,FALSE,"4WD"}</definedName>
    <definedName name="승인권한2" localSheetId="16" hidden="1">{#N/A,#N/A,FALSE,"단축1";#N/A,#N/A,FALSE,"단축2";#N/A,#N/A,FALSE,"단축3";#N/A,#N/A,FALSE,"장축";#N/A,#N/A,FALSE,"4WD"}</definedName>
    <definedName name="승인권한2" localSheetId="6" hidden="1">{#N/A,#N/A,FALSE,"단축1";#N/A,#N/A,FALSE,"단축2";#N/A,#N/A,FALSE,"단축3";#N/A,#N/A,FALSE,"장축";#N/A,#N/A,FALSE,"4WD"}</definedName>
    <definedName name="승인권한2" localSheetId="7" hidden="1">{#N/A,#N/A,FALSE,"단축1";#N/A,#N/A,FALSE,"단축2";#N/A,#N/A,FALSE,"단축3";#N/A,#N/A,FALSE,"장축";#N/A,#N/A,FALSE,"4WD"}</definedName>
    <definedName name="승인권한2" hidden="1">{#N/A,#N/A,FALSE,"단축1";#N/A,#N/A,FALSE,"단축2";#N/A,#N/A,FALSE,"단축3";#N/A,#N/A,FALSE,"장축";#N/A,#N/A,FALSE,"4WD"}</definedName>
    <definedName name="시간" localSheetId="8" hidden="1">{#N/A,#N/A,TRUE,"Y생산";#N/A,#N/A,TRUE,"Y판매";#N/A,#N/A,TRUE,"Y총물량";#N/A,#N/A,TRUE,"Y능력";#N/A,#N/A,TRUE,"YKD"}</definedName>
    <definedName name="시간" localSheetId="10" hidden="1">{#N/A,#N/A,TRUE,"Y생산";#N/A,#N/A,TRUE,"Y판매";#N/A,#N/A,TRUE,"Y총물량";#N/A,#N/A,TRUE,"Y능력";#N/A,#N/A,TRUE,"YKD"}</definedName>
    <definedName name="시간" localSheetId="11" hidden="1">{#N/A,#N/A,TRUE,"Y생산";#N/A,#N/A,TRUE,"Y판매";#N/A,#N/A,TRUE,"Y총물량";#N/A,#N/A,TRUE,"Y능력";#N/A,#N/A,TRUE,"YKD"}</definedName>
    <definedName name="시간" localSheetId="3" hidden="1">{#N/A,#N/A,TRUE,"Y생산";#N/A,#N/A,TRUE,"Y판매";#N/A,#N/A,TRUE,"Y총물량";#N/A,#N/A,TRUE,"Y능력";#N/A,#N/A,TRUE,"YKD"}</definedName>
    <definedName name="시간" localSheetId="5" hidden="1">{#N/A,#N/A,TRUE,"Y생산";#N/A,#N/A,TRUE,"Y판매";#N/A,#N/A,TRUE,"Y총물량";#N/A,#N/A,TRUE,"Y능력";#N/A,#N/A,TRUE,"YKD"}</definedName>
    <definedName name="시간" localSheetId="4" hidden="1">{#N/A,#N/A,TRUE,"Y생산";#N/A,#N/A,TRUE,"Y판매";#N/A,#N/A,TRUE,"Y총물량";#N/A,#N/A,TRUE,"Y능력";#N/A,#N/A,TRUE,"YKD"}</definedName>
    <definedName name="시간" localSheetId="0" hidden="1">{#N/A,#N/A,TRUE,"Y생산";#N/A,#N/A,TRUE,"Y판매";#N/A,#N/A,TRUE,"Y총물량";#N/A,#N/A,TRUE,"Y능력";#N/A,#N/A,TRUE,"YKD"}</definedName>
    <definedName name="시간" localSheetId="16" hidden="1">{#N/A,#N/A,TRUE,"Y생산";#N/A,#N/A,TRUE,"Y판매";#N/A,#N/A,TRUE,"Y총물량";#N/A,#N/A,TRUE,"Y능력";#N/A,#N/A,TRUE,"YKD"}</definedName>
    <definedName name="시간" localSheetId="6" hidden="1">{#N/A,#N/A,TRUE,"Y생산";#N/A,#N/A,TRUE,"Y판매";#N/A,#N/A,TRUE,"Y총물량";#N/A,#N/A,TRUE,"Y능력";#N/A,#N/A,TRUE,"YKD"}</definedName>
    <definedName name="시간" localSheetId="7" hidden="1">{#N/A,#N/A,TRUE,"Y생산";#N/A,#N/A,TRUE,"Y판매";#N/A,#N/A,TRUE,"Y총물량";#N/A,#N/A,TRUE,"Y능력";#N/A,#N/A,TRUE,"YKD"}</definedName>
    <definedName name="시간" hidden="1">{#N/A,#N/A,TRUE,"Y생산";#N/A,#N/A,TRUE,"Y판매";#N/A,#N/A,TRUE,"Y총물량";#N/A,#N/A,TRUE,"Y능력";#N/A,#N/A,TRUE,"YKD"}</definedName>
    <definedName name="시공사순위" localSheetId="3">#REF!</definedName>
    <definedName name="시공사순위" localSheetId="5">#REF!</definedName>
    <definedName name="시공사순위" localSheetId="0">#REF!</definedName>
    <definedName name="시공사순위" localSheetId="16">#REF!</definedName>
    <definedName name="시공사순위" localSheetId="7">#REF!</definedName>
    <definedName name="시공사순위">#REF!</definedName>
    <definedName name="시군구" localSheetId="3">#REF!</definedName>
    <definedName name="시군구" localSheetId="5">#REF!</definedName>
    <definedName name="시군구" localSheetId="0">#REF!</definedName>
    <definedName name="시군구" localSheetId="16">#REF!</definedName>
    <definedName name="시군구" localSheetId="6">#REF!</definedName>
    <definedName name="시군구" localSheetId="7">#REF!</definedName>
    <definedName name="시군구">#REF!</definedName>
    <definedName name="시군구2" localSheetId="3">#REF!</definedName>
    <definedName name="시군구2" localSheetId="5">#REF!</definedName>
    <definedName name="시군구2" localSheetId="0">#REF!</definedName>
    <definedName name="시군구2" localSheetId="16">#REF!</definedName>
    <definedName name="시군구2" localSheetId="6">#REF!</definedName>
    <definedName name="시군구2" localSheetId="7">#REF!</definedName>
    <definedName name="시군구2">#REF!</definedName>
    <definedName name="시나리오비" localSheetId="6">#REF!</definedName>
    <definedName name="시나리오비">#REF!</definedName>
    <definedName name="시도" localSheetId="6">#REF!</definedName>
    <definedName name="시도" localSheetId="7">#REF!</definedName>
    <definedName name="시도">#REF!</definedName>
    <definedName name="시설투자" localSheetId="8" hidden="1">{#N/A,#N/A,FALSE,"UNIT";#N/A,#N/A,FALSE,"UNIT";#N/A,#N/A,FALSE,"계정"}</definedName>
    <definedName name="시설투자" localSheetId="10" hidden="1">{#N/A,#N/A,FALSE,"UNIT";#N/A,#N/A,FALSE,"UNIT";#N/A,#N/A,FALSE,"계정"}</definedName>
    <definedName name="시설투자" localSheetId="11" hidden="1">{#N/A,#N/A,FALSE,"UNIT";#N/A,#N/A,FALSE,"UNIT";#N/A,#N/A,FALSE,"계정"}</definedName>
    <definedName name="시설투자" localSheetId="3" hidden="1">{#N/A,#N/A,FALSE,"UNIT";#N/A,#N/A,FALSE,"UNIT";#N/A,#N/A,FALSE,"계정"}</definedName>
    <definedName name="시설투자" localSheetId="5" hidden="1">{#N/A,#N/A,FALSE,"UNIT";#N/A,#N/A,FALSE,"UNIT";#N/A,#N/A,FALSE,"계정"}</definedName>
    <definedName name="시설투자" localSheetId="4" hidden="1">{#N/A,#N/A,FALSE,"UNIT";#N/A,#N/A,FALSE,"UNIT";#N/A,#N/A,FALSE,"계정"}</definedName>
    <definedName name="시설투자" localSheetId="0" hidden="1">{#N/A,#N/A,FALSE,"UNIT";#N/A,#N/A,FALSE,"UNIT";#N/A,#N/A,FALSE,"계정"}</definedName>
    <definedName name="시설투자" localSheetId="16" hidden="1">{#N/A,#N/A,FALSE,"UNIT";#N/A,#N/A,FALSE,"UNIT";#N/A,#N/A,FALSE,"계정"}</definedName>
    <definedName name="시설투자" localSheetId="6" hidden="1">{#N/A,#N/A,FALSE,"UNIT";#N/A,#N/A,FALSE,"UNIT";#N/A,#N/A,FALSE,"계정"}</definedName>
    <definedName name="시설투자" localSheetId="7" hidden="1">{#N/A,#N/A,FALSE,"UNIT";#N/A,#N/A,FALSE,"UNIT";#N/A,#N/A,FALSE,"계정"}</definedName>
    <definedName name="시설투자" hidden="1">{#N/A,#N/A,FALSE,"UNIT";#N/A,#N/A,FALSE,"UNIT";#N/A,#N/A,FALSE,"계정"}</definedName>
    <definedName name="시설투자계획_월별" localSheetId="8" hidden="1">{#N/A,#N/A,FALSE,"UNIT";#N/A,#N/A,FALSE,"UNIT";#N/A,#N/A,FALSE,"계정"}</definedName>
    <definedName name="시설투자계획_월별" localSheetId="10" hidden="1">{#N/A,#N/A,FALSE,"UNIT";#N/A,#N/A,FALSE,"UNIT";#N/A,#N/A,FALSE,"계정"}</definedName>
    <definedName name="시설투자계획_월별" localSheetId="11" hidden="1">{#N/A,#N/A,FALSE,"UNIT";#N/A,#N/A,FALSE,"UNIT";#N/A,#N/A,FALSE,"계정"}</definedName>
    <definedName name="시설투자계획_월별" localSheetId="3" hidden="1">{#N/A,#N/A,FALSE,"UNIT";#N/A,#N/A,FALSE,"UNIT";#N/A,#N/A,FALSE,"계정"}</definedName>
    <definedName name="시설투자계획_월별" localSheetId="5" hidden="1">{#N/A,#N/A,FALSE,"UNIT";#N/A,#N/A,FALSE,"UNIT";#N/A,#N/A,FALSE,"계정"}</definedName>
    <definedName name="시설투자계획_월별" localSheetId="4" hidden="1">{#N/A,#N/A,FALSE,"UNIT";#N/A,#N/A,FALSE,"UNIT";#N/A,#N/A,FALSE,"계정"}</definedName>
    <definedName name="시설투자계획_월별" localSheetId="0" hidden="1">{#N/A,#N/A,FALSE,"UNIT";#N/A,#N/A,FALSE,"UNIT";#N/A,#N/A,FALSE,"계정"}</definedName>
    <definedName name="시설투자계획_월별" localSheetId="16" hidden="1">{#N/A,#N/A,FALSE,"UNIT";#N/A,#N/A,FALSE,"UNIT";#N/A,#N/A,FALSE,"계정"}</definedName>
    <definedName name="시설투자계획_월별" localSheetId="6" hidden="1">{#N/A,#N/A,FALSE,"UNIT";#N/A,#N/A,FALSE,"UNIT";#N/A,#N/A,FALSE,"계정"}</definedName>
    <definedName name="시설투자계획_월별" localSheetId="7" hidden="1">{#N/A,#N/A,FALSE,"UNIT";#N/A,#N/A,FALSE,"UNIT";#N/A,#N/A,FALSE,"계정"}</definedName>
    <definedName name="시설투자계획_월별" hidden="1">{#N/A,#N/A,FALSE,"UNIT";#N/A,#N/A,FALSE,"UNIT";#N/A,#N/A,FALSE,"계정"}</definedName>
    <definedName name="시장동향" localSheetId="8" hidden="1">{#N/A,#N/A,TRUE,"Y생산";#N/A,#N/A,TRUE,"Y판매";#N/A,#N/A,TRUE,"Y총물량";#N/A,#N/A,TRUE,"Y능력";#N/A,#N/A,TRUE,"YKD"}</definedName>
    <definedName name="시장동향" localSheetId="10" hidden="1">{#N/A,#N/A,TRUE,"Y생산";#N/A,#N/A,TRUE,"Y판매";#N/A,#N/A,TRUE,"Y총물량";#N/A,#N/A,TRUE,"Y능력";#N/A,#N/A,TRUE,"YKD"}</definedName>
    <definedName name="시장동향" localSheetId="11" hidden="1">{#N/A,#N/A,TRUE,"Y생산";#N/A,#N/A,TRUE,"Y판매";#N/A,#N/A,TRUE,"Y총물량";#N/A,#N/A,TRUE,"Y능력";#N/A,#N/A,TRUE,"YKD"}</definedName>
    <definedName name="시장동향" localSheetId="3" hidden="1">{#N/A,#N/A,TRUE,"Y생산";#N/A,#N/A,TRUE,"Y판매";#N/A,#N/A,TRUE,"Y총물량";#N/A,#N/A,TRUE,"Y능력";#N/A,#N/A,TRUE,"YKD"}</definedName>
    <definedName name="시장동향" localSheetId="5" hidden="1">{#N/A,#N/A,TRUE,"Y생산";#N/A,#N/A,TRUE,"Y판매";#N/A,#N/A,TRUE,"Y총물량";#N/A,#N/A,TRUE,"Y능력";#N/A,#N/A,TRUE,"YKD"}</definedName>
    <definedName name="시장동향" localSheetId="4" hidden="1">{#N/A,#N/A,TRUE,"Y생산";#N/A,#N/A,TRUE,"Y판매";#N/A,#N/A,TRUE,"Y총물량";#N/A,#N/A,TRUE,"Y능력";#N/A,#N/A,TRUE,"YKD"}</definedName>
    <definedName name="시장동향" localSheetId="0" hidden="1">{#N/A,#N/A,TRUE,"Y생산";#N/A,#N/A,TRUE,"Y판매";#N/A,#N/A,TRUE,"Y총물량";#N/A,#N/A,TRUE,"Y능력";#N/A,#N/A,TRUE,"YKD"}</definedName>
    <definedName name="시장동향" localSheetId="16" hidden="1">{#N/A,#N/A,TRUE,"Y생산";#N/A,#N/A,TRUE,"Y판매";#N/A,#N/A,TRUE,"Y총물량";#N/A,#N/A,TRUE,"Y능력";#N/A,#N/A,TRUE,"YKD"}</definedName>
    <definedName name="시장동향" localSheetId="6" hidden="1">{#N/A,#N/A,TRUE,"Y생산";#N/A,#N/A,TRUE,"Y판매";#N/A,#N/A,TRUE,"Y총물량";#N/A,#N/A,TRUE,"Y능력";#N/A,#N/A,TRUE,"YKD"}</definedName>
    <definedName name="시장동향" localSheetId="7" hidden="1">{#N/A,#N/A,TRUE,"Y생산";#N/A,#N/A,TRUE,"Y판매";#N/A,#N/A,TRUE,"Y총물량";#N/A,#N/A,TRUE,"Y능력";#N/A,#N/A,TRUE,"YKD"}</definedName>
    <definedName name="시장동향" hidden="1">{#N/A,#N/A,TRUE,"Y생산";#N/A,#N/A,TRUE,"Y판매";#N/A,#N/A,TRUE,"Y총물량";#N/A,#N/A,TRUE,"Y능력";#N/A,#N/A,TRUE,"YKD"}</definedName>
    <definedName name="시험일정p2" localSheetId="8" hidden="1">{#N/A,#N/A,FALSE,"단축1";#N/A,#N/A,FALSE,"단축2";#N/A,#N/A,FALSE,"단축3";#N/A,#N/A,FALSE,"장축";#N/A,#N/A,FALSE,"4WD"}</definedName>
    <definedName name="시험일정p2" localSheetId="10" hidden="1">{#N/A,#N/A,FALSE,"단축1";#N/A,#N/A,FALSE,"단축2";#N/A,#N/A,FALSE,"단축3";#N/A,#N/A,FALSE,"장축";#N/A,#N/A,FALSE,"4WD"}</definedName>
    <definedName name="시험일정p2" localSheetId="11" hidden="1">{#N/A,#N/A,FALSE,"단축1";#N/A,#N/A,FALSE,"단축2";#N/A,#N/A,FALSE,"단축3";#N/A,#N/A,FALSE,"장축";#N/A,#N/A,FALSE,"4WD"}</definedName>
    <definedName name="시험일정p2" localSheetId="3" hidden="1">{#N/A,#N/A,FALSE,"단축1";#N/A,#N/A,FALSE,"단축2";#N/A,#N/A,FALSE,"단축3";#N/A,#N/A,FALSE,"장축";#N/A,#N/A,FALSE,"4WD"}</definedName>
    <definedName name="시험일정p2" localSheetId="5" hidden="1">{#N/A,#N/A,FALSE,"단축1";#N/A,#N/A,FALSE,"단축2";#N/A,#N/A,FALSE,"단축3";#N/A,#N/A,FALSE,"장축";#N/A,#N/A,FALSE,"4WD"}</definedName>
    <definedName name="시험일정p2" localSheetId="4" hidden="1">{#N/A,#N/A,FALSE,"단축1";#N/A,#N/A,FALSE,"단축2";#N/A,#N/A,FALSE,"단축3";#N/A,#N/A,FALSE,"장축";#N/A,#N/A,FALSE,"4WD"}</definedName>
    <definedName name="시험일정p2" localSheetId="0" hidden="1">{#N/A,#N/A,FALSE,"단축1";#N/A,#N/A,FALSE,"단축2";#N/A,#N/A,FALSE,"단축3";#N/A,#N/A,FALSE,"장축";#N/A,#N/A,FALSE,"4WD"}</definedName>
    <definedName name="시험일정p2" localSheetId="16" hidden="1">{#N/A,#N/A,FALSE,"단축1";#N/A,#N/A,FALSE,"단축2";#N/A,#N/A,FALSE,"단축3";#N/A,#N/A,FALSE,"장축";#N/A,#N/A,FALSE,"4WD"}</definedName>
    <definedName name="시험일정p2" localSheetId="6" hidden="1">{#N/A,#N/A,FALSE,"단축1";#N/A,#N/A,FALSE,"단축2";#N/A,#N/A,FALSE,"단축3";#N/A,#N/A,FALSE,"장축";#N/A,#N/A,FALSE,"4WD"}</definedName>
    <definedName name="시험일정p2" localSheetId="7" hidden="1">{#N/A,#N/A,FALSE,"단축1";#N/A,#N/A,FALSE,"단축2";#N/A,#N/A,FALSE,"단축3";#N/A,#N/A,FALSE,"장축";#N/A,#N/A,FALSE,"4WD"}</definedName>
    <definedName name="시험일정p2" hidden="1">{#N/A,#N/A,FALSE,"단축1";#N/A,#N/A,FALSE,"단축2";#N/A,#N/A,FALSE,"단축3";#N/A,#N/A,FALSE,"장축";#N/A,#N/A,FALSE,"4WD"}</definedName>
    <definedName name="식비">#REF!</definedName>
    <definedName name="신_탁_대" localSheetId="3">#REF!</definedName>
    <definedName name="신_탁_대" localSheetId="0">#REF!</definedName>
    <definedName name="신_탁_대" localSheetId="16">#REF!</definedName>
    <definedName name="신_탁_대" localSheetId="6">#REF!</definedName>
    <definedName name="신_탁_대" localSheetId="7">#REF!</definedName>
    <definedName name="신_탁_대">#REF!</definedName>
    <definedName name="신AT종합" localSheetId="8" hidden="1">{#N/A,#N/A,FALSE,"단축1";#N/A,#N/A,FALSE,"단축2";#N/A,#N/A,FALSE,"단축3";#N/A,#N/A,FALSE,"장축";#N/A,#N/A,FALSE,"4WD"}</definedName>
    <definedName name="신AT종합" localSheetId="10" hidden="1">{#N/A,#N/A,FALSE,"단축1";#N/A,#N/A,FALSE,"단축2";#N/A,#N/A,FALSE,"단축3";#N/A,#N/A,FALSE,"장축";#N/A,#N/A,FALSE,"4WD"}</definedName>
    <definedName name="신AT종합" localSheetId="11" hidden="1">{#N/A,#N/A,FALSE,"단축1";#N/A,#N/A,FALSE,"단축2";#N/A,#N/A,FALSE,"단축3";#N/A,#N/A,FALSE,"장축";#N/A,#N/A,FALSE,"4WD"}</definedName>
    <definedName name="신AT종합" localSheetId="3" hidden="1">{#N/A,#N/A,FALSE,"단축1";#N/A,#N/A,FALSE,"단축2";#N/A,#N/A,FALSE,"단축3";#N/A,#N/A,FALSE,"장축";#N/A,#N/A,FALSE,"4WD"}</definedName>
    <definedName name="신AT종합" localSheetId="5" hidden="1">{#N/A,#N/A,FALSE,"단축1";#N/A,#N/A,FALSE,"단축2";#N/A,#N/A,FALSE,"단축3";#N/A,#N/A,FALSE,"장축";#N/A,#N/A,FALSE,"4WD"}</definedName>
    <definedName name="신AT종합" localSheetId="4" hidden="1">{#N/A,#N/A,FALSE,"단축1";#N/A,#N/A,FALSE,"단축2";#N/A,#N/A,FALSE,"단축3";#N/A,#N/A,FALSE,"장축";#N/A,#N/A,FALSE,"4WD"}</definedName>
    <definedName name="신AT종합" localSheetId="0" hidden="1">{#N/A,#N/A,FALSE,"단축1";#N/A,#N/A,FALSE,"단축2";#N/A,#N/A,FALSE,"단축3";#N/A,#N/A,FALSE,"장축";#N/A,#N/A,FALSE,"4WD"}</definedName>
    <definedName name="신AT종합" localSheetId="16" hidden="1">{#N/A,#N/A,FALSE,"단축1";#N/A,#N/A,FALSE,"단축2";#N/A,#N/A,FALSE,"단축3";#N/A,#N/A,FALSE,"장축";#N/A,#N/A,FALSE,"4WD"}</definedName>
    <definedName name="신AT종합" localSheetId="6" hidden="1">{#N/A,#N/A,FALSE,"단축1";#N/A,#N/A,FALSE,"단축2";#N/A,#N/A,FALSE,"단축3";#N/A,#N/A,FALSE,"장축";#N/A,#N/A,FALSE,"4WD"}</definedName>
    <definedName name="신AT종합" localSheetId="7" hidden="1">{#N/A,#N/A,FALSE,"단축1";#N/A,#N/A,FALSE,"단축2";#N/A,#N/A,FALSE,"단축3";#N/A,#N/A,FALSE,"장축";#N/A,#N/A,FALSE,"4WD"}</definedName>
    <definedName name="신AT종합" hidden="1">{#N/A,#N/A,FALSE,"단축1";#N/A,#N/A,FALSE,"단축2";#N/A,#N/A,FALSE,"단축3";#N/A,#N/A,FALSE,"장축";#N/A,#N/A,FALSE,"4WD"}</definedName>
    <definedName name="신개인대변" localSheetId="3">#REF!</definedName>
    <definedName name="신개인대변" localSheetId="5">#REF!</definedName>
    <definedName name="신개인대변" localSheetId="0">#REF!</definedName>
    <definedName name="신개인대변" localSheetId="16">#REF!</definedName>
    <definedName name="신개인대변" localSheetId="7">#REF!</definedName>
    <definedName name="신개인대변">#REF!</definedName>
    <definedName name="신개인차변" localSheetId="3">#REF!</definedName>
    <definedName name="신개인차변" localSheetId="5">#REF!</definedName>
    <definedName name="신개인차변" localSheetId="0">#REF!</definedName>
    <definedName name="신개인차변" localSheetId="16">#REF!</definedName>
    <definedName name="신개인차변" localSheetId="6">#REF!</definedName>
    <definedName name="신개인차변" localSheetId="7">#REF!</definedName>
    <definedName name="신개인차변">#REF!</definedName>
    <definedName name="신규" localSheetId="8" hidden="1">{#N/A,#N/A,FALSE,"신규dep";#N/A,#N/A,FALSE,"신규dep-금형상각후";#N/A,#N/A,FALSE,"신규dep-연구비상각후";#N/A,#N/A,FALSE,"신규dep-기계,공구상각후"}</definedName>
    <definedName name="신규" localSheetId="10" hidden="1">{#N/A,#N/A,FALSE,"신규dep";#N/A,#N/A,FALSE,"신규dep-금형상각후";#N/A,#N/A,FALSE,"신규dep-연구비상각후";#N/A,#N/A,FALSE,"신규dep-기계,공구상각후"}</definedName>
    <definedName name="신규" localSheetId="11" hidden="1">{#N/A,#N/A,FALSE,"신규dep";#N/A,#N/A,FALSE,"신규dep-금형상각후";#N/A,#N/A,FALSE,"신규dep-연구비상각후";#N/A,#N/A,FALSE,"신규dep-기계,공구상각후"}</definedName>
    <definedName name="신규" localSheetId="3" hidden="1">{#N/A,#N/A,FALSE,"신규dep";#N/A,#N/A,FALSE,"신규dep-금형상각후";#N/A,#N/A,FALSE,"신규dep-연구비상각후";#N/A,#N/A,FALSE,"신규dep-기계,공구상각후"}</definedName>
    <definedName name="신규" localSheetId="5" hidden="1">{#N/A,#N/A,FALSE,"신규dep";#N/A,#N/A,FALSE,"신규dep-금형상각후";#N/A,#N/A,FALSE,"신규dep-연구비상각후";#N/A,#N/A,FALSE,"신규dep-기계,공구상각후"}</definedName>
    <definedName name="신규" localSheetId="4" hidden="1">{#N/A,#N/A,FALSE,"신규dep";#N/A,#N/A,FALSE,"신규dep-금형상각후";#N/A,#N/A,FALSE,"신규dep-연구비상각후";#N/A,#N/A,FALSE,"신규dep-기계,공구상각후"}</definedName>
    <definedName name="신규" localSheetId="0" hidden="1">{#N/A,#N/A,FALSE,"신규dep";#N/A,#N/A,FALSE,"신규dep-금형상각후";#N/A,#N/A,FALSE,"신규dep-연구비상각후";#N/A,#N/A,FALSE,"신규dep-기계,공구상각후"}</definedName>
    <definedName name="신규" localSheetId="16" hidden="1">{#N/A,#N/A,FALSE,"신규dep";#N/A,#N/A,FALSE,"신규dep-금형상각후";#N/A,#N/A,FALSE,"신규dep-연구비상각후";#N/A,#N/A,FALSE,"신규dep-기계,공구상각후"}</definedName>
    <definedName name="신규" localSheetId="6" hidden="1">{#N/A,#N/A,FALSE,"신규dep";#N/A,#N/A,FALSE,"신규dep-금형상각후";#N/A,#N/A,FALSE,"신규dep-연구비상각후";#N/A,#N/A,FALSE,"신규dep-기계,공구상각후"}</definedName>
    <definedName name="신규" localSheetId="7" hidden="1">{#N/A,#N/A,FALSE,"신규dep";#N/A,#N/A,FALSE,"신규dep-금형상각후";#N/A,#N/A,FALSE,"신규dep-연구비상각후";#N/A,#N/A,FALSE,"신규dep-기계,공구상각후"}</definedName>
    <definedName name="신규" hidden="1">{#N/A,#N/A,FALSE,"신규dep";#N/A,#N/A,FALSE,"신규dep-금형상각후";#N/A,#N/A,FALSE,"신규dep-연구비상각후";#N/A,#N/A,FALSE,"신규dep-기계,공구상각후"}</definedName>
    <definedName name="신노후대변" localSheetId="3">#REF!</definedName>
    <definedName name="신노후대변" localSheetId="5">#REF!</definedName>
    <definedName name="신노후대변" localSheetId="0">#REF!</definedName>
    <definedName name="신노후대변" localSheetId="16">#REF!</definedName>
    <definedName name="신노후대변" localSheetId="7">#REF!</definedName>
    <definedName name="신노후대변">#REF!</definedName>
    <definedName name="신노후차변" localSheetId="3">#REF!</definedName>
    <definedName name="신노후차변" localSheetId="5">#REF!</definedName>
    <definedName name="신노후차변" localSheetId="0">#REF!</definedName>
    <definedName name="신노후차변" localSheetId="16">#REF!</definedName>
    <definedName name="신노후차변" localSheetId="6">#REF!</definedName>
    <definedName name="신노후차변" localSheetId="7">#REF!</definedName>
    <definedName name="신노후차변">#REF!</definedName>
    <definedName name="신문공고" localSheetId="3">#REF!</definedName>
    <definedName name="신문공고" localSheetId="5">#REF!</definedName>
    <definedName name="신문공고" localSheetId="0">#REF!</definedName>
    <definedName name="신문공고" localSheetId="16">#REF!</definedName>
    <definedName name="신문공고" localSheetId="6">#REF!</definedName>
    <definedName name="신문공고" localSheetId="7">#REF!</definedName>
    <definedName name="신문공고">#REF!</definedName>
    <definedName name="신문공고료" localSheetId="6">#REF!</definedName>
    <definedName name="신문공고료" localSheetId="7">#REF!</definedName>
    <definedName name="신문공고료">#REF!</definedName>
    <definedName name="신세대종합" localSheetId="8" hidden="1">{#N/A,#N/A,FALSE,"단축1";#N/A,#N/A,FALSE,"단축2";#N/A,#N/A,FALSE,"단축3";#N/A,#N/A,FALSE,"장축";#N/A,#N/A,FALSE,"4WD"}</definedName>
    <definedName name="신세대종합" localSheetId="10" hidden="1">{#N/A,#N/A,FALSE,"단축1";#N/A,#N/A,FALSE,"단축2";#N/A,#N/A,FALSE,"단축3";#N/A,#N/A,FALSE,"장축";#N/A,#N/A,FALSE,"4WD"}</definedName>
    <definedName name="신세대종합" localSheetId="11" hidden="1">{#N/A,#N/A,FALSE,"단축1";#N/A,#N/A,FALSE,"단축2";#N/A,#N/A,FALSE,"단축3";#N/A,#N/A,FALSE,"장축";#N/A,#N/A,FALSE,"4WD"}</definedName>
    <definedName name="신세대종합" localSheetId="3" hidden="1">{#N/A,#N/A,FALSE,"단축1";#N/A,#N/A,FALSE,"단축2";#N/A,#N/A,FALSE,"단축3";#N/A,#N/A,FALSE,"장축";#N/A,#N/A,FALSE,"4WD"}</definedName>
    <definedName name="신세대종합" localSheetId="5" hidden="1">{#N/A,#N/A,FALSE,"단축1";#N/A,#N/A,FALSE,"단축2";#N/A,#N/A,FALSE,"단축3";#N/A,#N/A,FALSE,"장축";#N/A,#N/A,FALSE,"4WD"}</definedName>
    <definedName name="신세대종합" localSheetId="4" hidden="1">{#N/A,#N/A,FALSE,"단축1";#N/A,#N/A,FALSE,"단축2";#N/A,#N/A,FALSE,"단축3";#N/A,#N/A,FALSE,"장축";#N/A,#N/A,FALSE,"4WD"}</definedName>
    <definedName name="신세대종합" localSheetId="0" hidden="1">{#N/A,#N/A,FALSE,"단축1";#N/A,#N/A,FALSE,"단축2";#N/A,#N/A,FALSE,"단축3";#N/A,#N/A,FALSE,"장축";#N/A,#N/A,FALSE,"4WD"}</definedName>
    <definedName name="신세대종합" localSheetId="16" hidden="1">{#N/A,#N/A,FALSE,"단축1";#N/A,#N/A,FALSE,"단축2";#N/A,#N/A,FALSE,"단축3";#N/A,#N/A,FALSE,"장축";#N/A,#N/A,FALSE,"4WD"}</definedName>
    <definedName name="신세대종합" localSheetId="6" hidden="1">{#N/A,#N/A,FALSE,"단축1";#N/A,#N/A,FALSE,"단축2";#N/A,#N/A,FALSE,"단축3";#N/A,#N/A,FALSE,"장축";#N/A,#N/A,FALSE,"4WD"}</definedName>
    <definedName name="신세대종합" localSheetId="7" hidden="1">{#N/A,#N/A,FALSE,"단축1";#N/A,#N/A,FALSE,"단축2";#N/A,#N/A,FALSE,"단축3";#N/A,#N/A,FALSE,"장축";#N/A,#N/A,FALSE,"4WD"}</definedName>
    <definedName name="신세대종합" hidden="1">{#N/A,#N/A,FALSE,"단축1";#N/A,#N/A,FALSE,"단축2";#N/A,#N/A,FALSE,"단축3";#N/A,#N/A,FALSE,"장축";#N/A,#N/A,FALSE,"4WD"}</definedName>
    <definedName name="신용" localSheetId="8" hidden="1">{#N/A,#N/A,FALSE,"인원";#N/A,#N/A,FALSE,"비용2";#N/A,#N/A,FALSE,"비용1";#N/A,#N/A,FALSE,"비용";#N/A,#N/A,FALSE,"보증2";#N/A,#N/A,FALSE,"보증1";#N/A,#N/A,FALSE,"보증";#N/A,#N/A,FALSE,"손익1";#N/A,#N/A,FALSE,"손익";#N/A,#N/A,FALSE,"부서별매출";#N/A,#N/A,FALSE,"매출"}</definedName>
    <definedName name="신용" localSheetId="10" hidden="1">{#N/A,#N/A,FALSE,"인원";#N/A,#N/A,FALSE,"비용2";#N/A,#N/A,FALSE,"비용1";#N/A,#N/A,FALSE,"비용";#N/A,#N/A,FALSE,"보증2";#N/A,#N/A,FALSE,"보증1";#N/A,#N/A,FALSE,"보증";#N/A,#N/A,FALSE,"손익1";#N/A,#N/A,FALSE,"손익";#N/A,#N/A,FALSE,"부서별매출";#N/A,#N/A,FALSE,"매출"}</definedName>
    <definedName name="신용" localSheetId="11" hidden="1">{#N/A,#N/A,FALSE,"인원";#N/A,#N/A,FALSE,"비용2";#N/A,#N/A,FALSE,"비용1";#N/A,#N/A,FALSE,"비용";#N/A,#N/A,FALSE,"보증2";#N/A,#N/A,FALSE,"보증1";#N/A,#N/A,FALSE,"보증";#N/A,#N/A,FALSE,"손익1";#N/A,#N/A,FALSE,"손익";#N/A,#N/A,FALSE,"부서별매출";#N/A,#N/A,FALSE,"매출"}</definedName>
    <definedName name="신용" localSheetId="3" hidden="1">{#N/A,#N/A,FALSE,"인원";#N/A,#N/A,FALSE,"비용2";#N/A,#N/A,FALSE,"비용1";#N/A,#N/A,FALSE,"비용";#N/A,#N/A,FALSE,"보증2";#N/A,#N/A,FALSE,"보증1";#N/A,#N/A,FALSE,"보증";#N/A,#N/A,FALSE,"손익1";#N/A,#N/A,FALSE,"손익";#N/A,#N/A,FALSE,"부서별매출";#N/A,#N/A,FALSE,"매출"}</definedName>
    <definedName name="신용" localSheetId="5" hidden="1">{#N/A,#N/A,FALSE,"인원";#N/A,#N/A,FALSE,"비용2";#N/A,#N/A,FALSE,"비용1";#N/A,#N/A,FALSE,"비용";#N/A,#N/A,FALSE,"보증2";#N/A,#N/A,FALSE,"보증1";#N/A,#N/A,FALSE,"보증";#N/A,#N/A,FALSE,"손익1";#N/A,#N/A,FALSE,"손익";#N/A,#N/A,FALSE,"부서별매출";#N/A,#N/A,FALSE,"매출"}</definedName>
    <definedName name="신용" localSheetId="4" hidden="1">{#N/A,#N/A,FALSE,"인원";#N/A,#N/A,FALSE,"비용2";#N/A,#N/A,FALSE,"비용1";#N/A,#N/A,FALSE,"비용";#N/A,#N/A,FALSE,"보증2";#N/A,#N/A,FALSE,"보증1";#N/A,#N/A,FALSE,"보증";#N/A,#N/A,FALSE,"손익1";#N/A,#N/A,FALSE,"손익";#N/A,#N/A,FALSE,"부서별매출";#N/A,#N/A,FALSE,"매출"}</definedName>
    <definedName name="신용" localSheetId="0" hidden="1">{#N/A,#N/A,FALSE,"인원";#N/A,#N/A,FALSE,"비용2";#N/A,#N/A,FALSE,"비용1";#N/A,#N/A,FALSE,"비용";#N/A,#N/A,FALSE,"보증2";#N/A,#N/A,FALSE,"보증1";#N/A,#N/A,FALSE,"보증";#N/A,#N/A,FALSE,"손익1";#N/A,#N/A,FALSE,"손익";#N/A,#N/A,FALSE,"부서별매출";#N/A,#N/A,FALSE,"매출"}</definedName>
    <definedName name="신용" localSheetId="16" hidden="1">{#N/A,#N/A,FALSE,"인원";#N/A,#N/A,FALSE,"비용2";#N/A,#N/A,FALSE,"비용1";#N/A,#N/A,FALSE,"비용";#N/A,#N/A,FALSE,"보증2";#N/A,#N/A,FALSE,"보증1";#N/A,#N/A,FALSE,"보증";#N/A,#N/A,FALSE,"손익1";#N/A,#N/A,FALSE,"손익";#N/A,#N/A,FALSE,"부서별매출";#N/A,#N/A,FALSE,"매출"}</definedName>
    <definedName name="신용" localSheetId="6" hidden="1">{#N/A,#N/A,FALSE,"인원";#N/A,#N/A,FALSE,"비용2";#N/A,#N/A,FALSE,"비용1";#N/A,#N/A,FALSE,"비용";#N/A,#N/A,FALSE,"보증2";#N/A,#N/A,FALSE,"보증1";#N/A,#N/A,FALSE,"보증";#N/A,#N/A,FALSE,"손익1";#N/A,#N/A,FALSE,"손익";#N/A,#N/A,FALSE,"부서별매출";#N/A,#N/A,FALSE,"매출"}</definedName>
    <definedName name="신용" localSheetId="7" hidden="1">{#N/A,#N/A,FALSE,"인원";#N/A,#N/A,FALSE,"비용2";#N/A,#N/A,FALSE,"비용1";#N/A,#N/A,FALSE,"비용";#N/A,#N/A,FALSE,"보증2";#N/A,#N/A,FALSE,"보증1";#N/A,#N/A,FALSE,"보증";#N/A,#N/A,FALSE,"손익1";#N/A,#N/A,FALSE,"손익";#N/A,#N/A,FALSE,"부서별매출";#N/A,#N/A,FALSE,"매출"}</definedName>
    <definedName name="신용" hidden="1">{#N/A,#N/A,FALSE,"인원";#N/A,#N/A,FALSE,"비용2";#N/A,#N/A,FALSE,"비용1";#N/A,#N/A,FALSE,"비용";#N/A,#N/A,FALSE,"보증2";#N/A,#N/A,FALSE,"보증1";#N/A,#N/A,FALSE,"보증";#N/A,#N/A,FALSE,"손익1";#N/A,#N/A,FALSE,"손익";#N/A,#N/A,FALSE,"부서별매출";#N/A,#N/A,FALSE,"매출"}</definedName>
    <definedName name="신용1" localSheetId="8" hidden="1">{#N/A,#N/A,FALSE,"인원";#N/A,#N/A,FALSE,"비용2";#N/A,#N/A,FALSE,"비용1";#N/A,#N/A,FALSE,"비용";#N/A,#N/A,FALSE,"보증2";#N/A,#N/A,FALSE,"보증1";#N/A,#N/A,FALSE,"보증";#N/A,#N/A,FALSE,"손익1";#N/A,#N/A,FALSE,"손익";#N/A,#N/A,FALSE,"부서별매출";#N/A,#N/A,FALSE,"매출"}</definedName>
    <definedName name="신용1" localSheetId="10" hidden="1">{#N/A,#N/A,FALSE,"인원";#N/A,#N/A,FALSE,"비용2";#N/A,#N/A,FALSE,"비용1";#N/A,#N/A,FALSE,"비용";#N/A,#N/A,FALSE,"보증2";#N/A,#N/A,FALSE,"보증1";#N/A,#N/A,FALSE,"보증";#N/A,#N/A,FALSE,"손익1";#N/A,#N/A,FALSE,"손익";#N/A,#N/A,FALSE,"부서별매출";#N/A,#N/A,FALSE,"매출"}</definedName>
    <definedName name="신용1" localSheetId="11" hidden="1">{#N/A,#N/A,FALSE,"인원";#N/A,#N/A,FALSE,"비용2";#N/A,#N/A,FALSE,"비용1";#N/A,#N/A,FALSE,"비용";#N/A,#N/A,FALSE,"보증2";#N/A,#N/A,FALSE,"보증1";#N/A,#N/A,FALSE,"보증";#N/A,#N/A,FALSE,"손익1";#N/A,#N/A,FALSE,"손익";#N/A,#N/A,FALSE,"부서별매출";#N/A,#N/A,FALSE,"매출"}</definedName>
    <definedName name="신용1" localSheetId="3" hidden="1">{#N/A,#N/A,FALSE,"인원";#N/A,#N/A,FALSE,"비용2";#N/A,#N/A,FALSE,"비용1";#N/A,#N/A,FALSE,"비용";#N/A,#N/A,FALSE,"보증2";#N/A,#N/A,FALSE,"보증1";#N/A,#N/A,FALSE,"보증";#N/A,#N/A,FALSE,"손익1";#N/A,#N/A,FALSE,"손익";#N/A,#N/A,FALSE,"부서별매출";#N/A,#N/A,FALSE,"매출"}</definedName>
    <definedName name="신용1" localSheetId="5" hidden="1">{#N/A,#N/A,FALSE,"인원";#N/A,#N/A,FALSE,"비용2";#N/A,#N/A,FALSE,"비용1";#N/A,#N/A,FALSE,"비용";#N/A,#N/A,FALSE,"보증2";#N/A,#N/A,FALSE,"보증1";#N/A,#N/A,FALSE,"보증";#N/A,#N/A,FALSE,"손익1";#N/A,#N/A,FALSE,"손익";#N/A,#N/A,FALSE,"부서별매출";#N/A,#N/A,FALSE,"매출"}</definedName>
    <definedName name="신용1" localSheetId="4" hidden="1">{#N/A,#N/A,FALSE,"인원";#N/A,#N/A,FALSE,"비용2";#N/A,#N/A,FALSE,"비용1";#N/A,#N/A,FALSE,"비용";#N/A,#N/A,FALSE,"보증2";#N/A,#N/A,FALSE,"보증1";#N/A,#N/A,FALSE,"보증";#N/A,#N/A,FALSE,"손익1";#N/A,#N/A,FALSE,"손익";#N/A,#N/A,FALSE,"부서별매출";#N/A,#N/A,FALSE,"매출"}</definedName>
    <definedName name="신용1" localSheetId="0" hidden="1">{#N/A,#N/A,FALSE,"인원";#N/A,#N/A,FALSE,"비용2";#N/A,#N/A,FALSE,"비용1";#N/A,#N/A,FALSE,"비용";#N/A,#N/A,FALSE,"보증2";#N/A,#N/A,FALSE,"보증1";#N/A,#N/A,FALSE,"보증";#N/A,#N/A,FALSE,"손익1";#N/A,#N/A,FALSE,"손익";#N/A,#N/A,FALSE,"부서별매출";#N/A,#N/A,FALSE,"매출"}</definedName>
    <definedName name="신용1" localSheetId="16" hidden="1">{#N/A,#N/A,FALSE,"인원";#N/A,#N/A,FALSE,"비용2";#N/A,#N/A,FALSE,"비용1";#N/A,#N/A,FALSE,"비용";#N/A,#N/A,FALSE,"보증2";#N/A,#N/A,FALSE,"보증1";#N/A,#N/A,FALSE,"보증";#N/A,#N/A,FALSE,"손익1";#N/A,#N/A,FALSE,"손익";#N/A,#N/A,FALSE,"부서별매출";#N/A,#N/A,FALSE,"매출"}</definedName>
    <definedName name="신용1" localSheetId="6" hidden="1">{#N/A,#N/A,FALSE,"인원";#N/A,#N/A,FALSE,"비용2";#N/A,#N/A,FALSE,"비용1";#N/A,#N/A,FALSE,"비용";#N/A,#N/A,FALSE,"보증2";#N/A,#N/A,FALSE,"보증1";#N/A,#N/A,FALSE,"보증";#N/A,#N/A,FALSE,"손익1";#N/A,#N/A,FALSE,"손익";#N/A,#N/A,FALSE,"부서별매출";#N/A,#N/A,FALSE,"매출"}</definedName>
    <definedName name="신용1" localSheetId="7" hidden="1">{#N/A,#N/A,FALSE,"인원";#N/A,#N/A,FALSE,"비용2";#N/A,#N/A,FALSE,"비용1";#N/A,#N/A,FALSE,"비용";#N/A,#N/A,FALSE,"보증2";#N/A,#N/A,FALSE,"보증1";#N/A,#N/A,FALSE,"보증";#N/A,#N/A,FALSE,"손익1";#N/A,#N/A,FALSE,"손익";#N/A,#N/A,FALSE,"부서별매출";#N/A,#N/A,FALSE,"매출"}</definedName>
    <definedName name="신용1" hidden="1">{#N/A,#N/A,FALSE,"인원";#N/A,#N/A,FALSE,"비용2";#N/A,#N/A,FALSE,"비용1";#N/A,#N/A,FALSE,"비용";#N/A,#N/A,FALSE,"보증2";#N/A,#N/A,FALSE,"보증1";#N/A,#N/A,FALSE,"보증";#N/A,#N/A,FALSE,"손익1";#N/A,#N/A,FALSE,"손익";#N/A,#N/A,FALSE,"부서별매출";#N/A,#N/A,FALSE,"매출"}</definedName>
    <definedName name="신용보증서회수예상율" localSheetId="3">#REF!</definedName>
    <definedName name="신용보증서회수예상율" localSheetId="5">#REF!</definedName>
    <definedName name="신용보증서회수예상율" localSheetId="0">#REF!</definedName>
    <definedName name="신용보증서회수예상율" localSheetId="16">#REF!</definedName>
    <definedName name="신용보증서회수예상율" localSheetId="7">#REF!</definedName>
    <definedName name="신용보증서회수예상율">#REF!</definedName>
    <definedName name="신종대변" localSheetId="3">#REF!</definedName>
    <definedName name="신종대변" localSheetId="5">#REF!</definedName>
    <definedName name="신종대변" localSheetId="0">#REF!</definedName>
    <definedName name="신종대변" localSheetId="16">#REF!</definedName>
    <definedName name="신종대변" localSheetId="6">#REF!</definedName>
    <definedName name="신종대변" localSheetId="7">#REF!</definedName>
    <definedName name="신종대변">#REF!</definedName>
    <definedName name="신종차변" localSheetId="3">#REF!</definedName>
    <definedName name="신종차변" localSheetId="5">#REF!</definedName>
    <definedName name="신종차변" localSheetId="0">#REF!</definedName>
    <definedName name="신종차변" localSheetId="16">#REF!</definedName>
    <definedName name="신종차변" localSheetId="6">#REF!</definedName>
    <definedName name="신종차변" localSheetId="7">#REF!</definedName>
    <definedName name="신종차변">#REF!</definedName>
    <definedName name="신추진사업" localSheetId="8" hidden="1">{#N/A,#N/A,TRUE,"Y생산";#N/A,#N/A,TRUE,"Y판매";#N/A,#N/A,TRUE,"Y총물량";#N/A,#N/A,TRUE,"Y능력";#N/A,#N/A,TRUE,"YKD"}</definedName>
    <definedName name="신추진사업" localSheetId="10" hidden="1">{#N/A,#N/A,TRUE,"Y생산";#N/A,#N/A,TRUE,"Y판매";#N/A,#N/A,TRUE,"Y총물량";#N/A,#N/A,TRUE,"Y능력";#N/A,#N/A,TRUE,"YKD"}</definedName>
    <definedName name="신추진사업" localSheetId="11" hidden="1">{#N/A,#N/A,TRUE,"Y생산";#N/A,#N/A,TRUE,"Y판매";#N/A,#N/A,TRUE,"Y총물량";#N/A,#N/A,TRUE,"Y능력";#N/A,#N/A,TRUE,"YKD"}</definedName>
    <definedName name="신추진사업" localSheetId="3" hidden="1">{#N/A,#N/A,TRUE,"Y생산";#N/A,#N/A,TRUE,"Y판매";#N/A,#N/A,TRUE,"Y총물량";#N/A,#N/A,TRUE,"Y능력";#N/A,#N/A,TRUE,"YKD"}</definedName>
    <definedName name="신추진사업" localSheetId="5" hidden="1">{#N/A,#N/A,TRUE,"Y생산";#N/A,#N/A,TRUE,"Y판매";#N/A,#N/A,TRUE,"Y총물량";#N/A,#N/A,TRUE,"Y능력";#N/A,#N/A,TRUE,"YKD"}</definedName>
    <definedName name="신추진사업" localSheetId="4" hidden="1">{#N/A,#N/A,TRUE,"Y생산";#N/A,#N/A,TRUE,"Y판매";#N/A,#N/A,TRUE,"Y총물량";#N/A,#N/A,TRUE,"Y능력";#N/A,#N/A,TRUE,"YKD"}</definedName>
    <definedName name="신추진사업" localSheetId="0" hidden="1">{#N/A,#N/A,TRUE,"Y생산";#N/A,#N/A,TRUE,"Y판매";#N/A,#N/A,TRUE,"Y총물량";#N/A,#N/A,TRUE,"Y능력";#N/A,#N/A,TRUE,"YKD"}</definedName>
    <definedName name="신추진사업" localSheetId="16" hidden="1">{#N/A,#N/A,TRUE,"Y생산";#N/A,#N/A,TRUE,"Y판매";#N/A,#N/A,TRUE,"Y총물량";#N/A,#N/A,TRUE,"Y능력";#N/A,#N/A,TRUE,"YKD"}</definedName>
    <definedName name="신추진사업" localSheetId="6" hidden="1">{#N/A,#N/A,TRUE,"Y생산";#N/A,#N/A,TRUE,"Y판매";#N/A,#N/A,TRUE,"Y총물량";#N/A,#N/A,TRUE,"Y능력";#N/A,#N/A,TRUE,"YKD"}</definedName>
    <definedName name="신추진사업" localSheetId="7" hidden="1">{#N/A,#N/A,TRUE,"Y생산";#N/A,#N/A,TRUE,"Y판매";#N/A,#N/A,TRUE,"Y총물량";#N/A,#N/A,TRUE,"Y능력";#N/A,#N/A,TRUE,"YKD"}</definedName>
    <definedName name="신추진사업" hidden="1">{#N/A,#N/A,TRUE,"Y생산";#N/A,#N/A,TRUE,"Y판매";#N/A,#N/A,TRUE,"Y총물량";#N/A,#N/A,TRUE,"Y능력";#N/A,#N/A,TRUE,"YKD"}</definedName>
    <definedName name="신탁가사" localSheetId="3">#REF!</definedName>
    <definedName name="신탁가사" localSheetId="5">#REF!</definedName>
    <definedName name="신탁가사" localSheetId="0">#REF!</definedName>
    <definedName name="신탁가사" localSheetId="16">#REF!</definedName>
    <definedName name="신탁가사" localSheetId="7">#REF!</definedName>
    <definedName name="신탁가사">#REF!</definedName>
    <definedName name="신탁기사" localSheetId="3">#REF!</definedName>
    <definedName name="신탁기사" localSheetId="5">#REF!</definedName>
    <definedName name="신탁기사" localSheetId="0">#REF!</definedName>
    <definedName name="신탁기사" localSheetId="16">#REF!</definedName>
    <definedName name="신탁기사" localSheetId="6">#REF!</definedName>
    <definedName name="신탁기사" localSheetId="7">#REF!</definedName>
    <definedName name="신탁기사">#REF!</definedName>
    <definedName name="신한4분기" localSheetId="3">{0;0;0;0;1;#N/A;0;0;0.3;0.3;2;FALSE;FALSE;FALSE;FALSE;FALSE;#N/A;1;96;#N/A;#N/A;"";""}</definedName>
    <definedName name="신한4분기" localSheetId="5">{0;0;0;0;1;#N/A;0;0;0.3;0.3;2;FALSE;FALSE;FALSE;FALSE;FALSE;#N/A;1;96;#N/A;#N/A;"";""}</definedName>
    <definedName name="신한4분기" localSheetId="4">{0;0;0;0;1;#N/A;0;0;0.3;0.3;2;FALSE;FALSE;FALSE;FALSE;FALSE;#N/A;1;96;#N/A;#N/A;"";""}</definedName>
    <definedName name="신한4분기" localSheetId="0">{0;0;0;0;1;#N/A;0;0;0.3;0.3;2;FALSE;FALSE;FALSE;FALSE;FALSE;#N/A;1;96;#N/A;#N/A;"";""}</definedName>
    <definedName name="신한4분기" localSheetId="16">{0;0;0;0;1;#N/A;0;0;0.3;0.3;2;FALSE;FALSE;FALSE;FALSE;FALSE;#N/A;1;96;#N/A;#N/A;"";""}</definedName>
    <definedName name="신한4분기" localSheetId="6">{0;0;0;0;1;#N/A;0;0;0.3;0.3;2;FALSE;FALSE;FALSE;FALSE;FALSE;#N/A;1;96;#N/A;#N/A;"";""}</definedName>
    <definedName name="신한4분기" localSheetId="7">{0;0;0;0;1;#N/A;0;0;0.3;0.3;2;FALSE;FALSE;FALSE;FALSE;FALSE;#N/A;1;96;#N/A;#N/A;"";""}</definedName>
    <definedName name="신한4분기">{0;0;0;0;1;#N/A;0;0;0.3;0.3;2;FALSE;FALSE;FALSE;FALSE;FALSE;#N/A;1;96;#N/A;#N/A;"";""}</definedName>
    <definedName name="실시" localSheetId="8" hidden="1">{#N/A,#N/A,FALSE,"단축1";#N/A,#N/A,FALSE,"단축2";#N/A,#N/A,FALSE,"단축3";#N/A,#N/A,FALSE,"장축";#N/A,#N/A,FALSE,"4WD"}</definedName>
    <definedName name="실시" localSheetId="10" hidden="1">{#N/A,#N/A,FALSE,"단축1";#N/A,#N/A,FALSE,"단축2";#N/A,#N/A,FALSE,"단축3";#N/A,#N/A,FALSE,"장축";#N/A,#N/A,FALSE,"4WD"}</definedName>
    <definedName name="실시" localSheetId="11" hidden="1">{#N/A,#N/A,FALSE,"단축1";#N/A,#N/A,FALSE,"단축2";#N/A,#N/A,FALSE,"단축3";#N/A,#N/A,FALSE,"장축";#N/A,#N/A,FALSE,"4WD"}</definedName>
    <definedName name="실시" localSheetId="3" hidden="1">{#N/A,#N/A,FALSE,"단축1";#N/A,#N/A,FALSE,"단축2";#N/A,#N/A,FALSE,"단축3";#N/A,#N/A,FALSE,"장축";#N/A,#N/A,FALSE,"4WD"}</definedName>
    <definedName name="실시" localSheetId="5" hidden="1">{#N/A,#N/A,FALSE,"단축1";#N/A,#N/A,FALSE,"단축2";#N/A,#N/A,FALSE,"단축3";#N/A,#N/A,FALSE,"장축";#N/A,#N/A,FALSE,"4WD"}</definedName>
    <definedName name="실시" localSheetId="4" hidden="1">{#N/A,#N/A,FALSE,"단축1";#N/A,#N/A,FALSE,"단축2";#N/A,#N/A,FALSE,"단축3";#N/A,#N/A,FALSE,"장축";#N/A,#N/A,FALSE,"4WD"}</definedName>
    <definedName name="실시" localSheetId="0" hidden="1">{#N/A,#N/A,FALSE,"단축1";#N/A,#N/A,FALSE,"단축2";#N/A,#N/A,FALSE,"단축3";#N/A,#N/A,FALSE,"장축";#N/A,#N/A,FALSE,"4WD"}</definedName>
    <definedName name="실시" localSheetId="16" hidden="1">{#N/A,#N/A,FALSE,"단축1";#N/A,#N/A,FALSE,"단축2";#N/A,#N/A,FALSE,"단축3";#N/A,#N/A,FALSE,"장축";#N/A,#N/A,FALSE,"4WD"}</definedName>
    <definedName name="실시" localSheetId="6" hidden="1">{#N/A,#N/A,FALSE,"단축1";#N/A,#N/A,FALSE,"단축2";#N/A,#N/A,FALSE,"단축3";#N/A,#N/A,FALSE,"장축";#N/A,#N/A,FALSE,"4WD"}</definedName>
    <definedName name="실시" localSheetId="7" hidden="1">{#N/A,#N/A,FALSE,"단축1";#N/A,#N/A,FALSE,"단축2";#N/A,#N/A,FALSE,"단축3";#N/A,#N/A,FALSE,"장축";#N/A,#N/A,FALSE,"4WD"}</definedName>
    <definedName name="실시" hidden="1">{#N/A,#N/A,FALSE,"단축1";#N/A,#N/A,FALSE,"단축2";#N/A,#N/A,FALSE,"단축3";#N/A,#N/A,FALSE,"장축";#N/A,#N/A,FALSE,"4WD"}</definedName>
    <definedName name="실예금적수" localSheetId="3">#REF!</definedName>
    <definedName name="실예금적수" localSheetId="0">#REF!</definedName>
    <definedName name="실예금적수" localSheetId="16">#REF!</definedName>
    <definedName name="실예금적수">#REF!</definedName>
    <definedName name="실예금평잔" localSheetId="3">#REF!</definedName>
    <definedName name="실예금평잔" localSheetId="0">#REF!</definedName>
    <definedName name="실예금평잔" localSheetId="16">#REF!</definedName>
    <definedName name="실예금평잔" localSheetId="6">#REF!</definedName>
    <definedName name="실예금평잔">#REF!</definedName>
    <definedName name="실자금참여" localSheetId="3">#REF!</definedName>
    <definedName name="실자금참여" localSheetId="5">#REF!</definedName>
    <definedName name="실자금참여" localSheetId="0">#REF!</definedName>
    <definedName name="실자금참여" localSheetId="16">#REF!</definedName>
    <definedName name="실자금참여" localSheetId="6">#REF!</definedName>
    <definedName name="실자금참여" localSheetId="7">#REF!</definedName>
    <definedName name="실자금참여">#REF!</definedName>
    <definedName name="실잔액" localSheetId="6">#REF!</definedName>
    <definedName name="실잔액">#REF!</definedName>
    <definedName name="실적4월" localSheetId="8" hidden="1">{#N/A,#N/A,FALSE,"UNIT";#N/A,#N/A,FALSE,"UNIT";#N/A,#N/A,FALSE,"계정"}</definedName>
    <definedName name="실적4월" localSheetId="10" hidden="1">{#N/A,#N/A,FALSE,"UNIT";#N/A,#N/A,FALSE,"UNIT";#N/A,#N/A,FALSE,"계정"}</definedName>
    <definedName name="실적4월" localSheetId="11" hidden="1">{#N/A,#N/A,FALSE,"UNIT";#N/A,#N/A,FALSE,"UNIT";#N/A,#N/A,FALSE,"계정"}</definedName>
    <definedName name="실적4월" localSheetId="3" hidden="1">{#N/A,#N/A,FALSE,"UNIT";#N/A,#N/A,FALSE,"UNIT";#N/A,#N/A,FALSE,"계정"}</definedName>
    <definedName name="실적4월" localSheetId="5" hidden="1">{#N/A,#N/A,FALSE,"UNIT";#N/A,#N/A,FALSE,"UNIT";#N/A,#N/A,FALSE,"계정"}</definedName>
    <definedName name="실적4월" localSheetId="4" hidden="1">{#N/A,#N/A,FALSE,"UNIT";#N/A,#N/A,FALSE,"UNIT";#N/A,#N/A,FALSE,"계정"}</definedName>
    <definedName name="실적4월" localSheetId="0" hidden="1">{#N/A,#N/A,FALSE,"UNIT";#N/A,#N/A,FALSE,"UNIT";#N/A,#N/A,FALSE,"계정"}</definedName>
    <definedName name="실적4월" localSheetId="16" hidden="1">{#N/A,#N/A,FALSE,"UNIT";#N/A,#N/A,FALSE,"UNIT";#N/A,#N/A,FALSE,"계정"}</definedName>
    <definedName name="실적4월" localSheetId="6" hidden="1">{#N/A,#N/A,FALSE,"UNIT";#N/A,#N/A,FALSE,"UNIT";#N/A,#N/A,FALSE,"계정"}</definedName>
    <definedName name="실적4월" localSheetId="7" hidden="1">{#N/A,#N/A,FALSE,"UNIT";#N/A,#N/A,FALSE,"UNIT";#N/A,#N/A,FALSE,"계정"}</definedName>
    <definedName name="실적4월" hidden="1">{#N/A,#N/A,FALSE,"UNIT";#N/A,#N/A,FALSE,"UNIT";#N/A,#N/A,FALSE,"계정"}</definedName>
    <definedName name="실적6월" localSheetId="8" hidden="1">{#N/A,#N/A,FALSE,"UNIT";#N/A,#N/A,FALSE,"UNIT";#N/A,#N/A,FALSE,"계정"}</definedName>
    <definedName name="실적6월" localSheetId="10" hidden="1">{#N/A,#N/A,FALSE,"UNIT";#N/A,#N/A,FALSE,"UNIT";#N/A,#N/A,FALSE,"계정"}</definedName>
    <definedName name="실적6월" localSheetId="11" hidden="1">{#N/A,#N/A,FALSE,"UNIT";#N/A,#N/A,FALSE,"UNIT";#N/A,#N/A,FALSE,"계정"}</definedName>
    <definedName name="실적6월" localSheetId="3" hidden="1">{#N/A,#N/A,FALSE,"UNIT";#N/A,#N/A,FALSE,"UNIT";#N/A,#N/A,FALSE,"계정"}</definedName>
    <definedName name="실적6월" localSheetId="5" hidden="1">{#N/A,#N/A,FALSE,"UNIT";#N/A,#N/A,FALSE,"UNIT";#N/A,#N/A,FALSE,"계정"}</definedName>
    <definedName name="실적6월" localSheetId="4" hidden="1">{#N/A,#N/A,FALSE,"UNIT";#N/A,#N/A,FALSE,"UNIT";#N/A,#N/A,FALSE,"계정"}</definedName>
    <definedName name="실적6월" localSheetId="0" hidden="1">{#N/A,#N/A,FALSE,"UNIT";#N/A,#N/A,FALSE,"UNIT";#N/A,#N/A,FALSE,"계정"}</definedName>
    <definedName name="실적6월" localSheetId="16" hidden="1">{#N/A,#N/A,FALSE,"UNIT";#N/A,#N/A,FALSE,"UNIT";#N/A,#N/A,FALSE,"계정"}</definedName>
    <definedName name="실적6월" localSheetId="6" hidden="1">{#N/A,#N/A,FALSE,"UNIT";#N/A,#N/A,FALSE,"UNIT";#N/A,#N/A,FALSE,"계정"}</definedName>
    <definedName name="실적6월" localSheetId="7" hidden="1">{#N/A,#N/A,FALSE,"UNIT";#N/A,#N/A,FALSE,"UNIT";#N/A,#N/A,FALSE,"계정"}</definedName>
    <definedName name="실적6월" hidden="1">{#N/A,#N/A,FALSE,"UNIT";#N/A,#N/A,FALSE,"UNIT";#N/A,#N/A,FALSE,"계정"}</definedName>
    <definedName name="실적원" localSheetId="8" hidden="1">{#N/A,#N/A,TRUE,"Y생산";#N/A,#N/A,TRUE,"Y판매";#N/A,#N/A,TRUE,"Y총물량";#N/A,#N/A,TRUE,"Y능력";#N/A,#N/A,TRUE,"YKD"}</definedName>
    <definedName name="실적원" localSheetId="10" hidden="1">{#N/A,#N/A,TRUE,"Y생산";#N/A,#N/A,TRUE,"Y판매";#N/A,#N/A,TRUE,"Y총물량";#N/A,#N/A,TRUE,"Y능력";#N/A,#N/A,TRUE,"YKD"}</definedName>
    <definedName name="실적원" localSheetId="11" hidden="1">{#N/A,#N/A,TRUE,"Y생산";#N/A,#N/A,TRUE,"Y판매";#N/A,#N/A,TRUE,"Y총물량";#N/A,#N/A,TRUE,"Y능력";#N/A,#N/A,TRUE,"YKD"}</definedName>
    <definedName name="실적원" localSheetId="3" hidden="1">{#N/A,#N/A,TRUE,"Y생산";#N/A,#N/A,TRUE,"Y판매";#N/A,#N/A,TRUE,"Y총물량";#N/A,#N/A,TRUE,"Y능력";#N/A,#N/A,TRUE,"YKD"}</definedName>
    <definedName name="실적원" localSheetId="5" hidden="1">{#N/A,#N/A,TRUE,"Y생산";#N/A,#N/A,TRUE,"Y판매";#N/A,#N/A,TRUE,"Y총물량";#N/A,#N/A,TRUE,"Y능력";#N/A,#N/A,TRUE,"YKD"}</definedName>
    <definedName name="실적원" localSheetId="4" hidden="1">{#N/A,#N/A,TRUE,"Y생산";#N/A,#N/A,TRUE,"Y판매";#N/A,#N/A,TRUE,"Y총물량";#N/A,#N/A,TRUE,"Y능력";#N/A,#N/A,TRUE,"YKD"}</definedName>
    <definedName name="실적원" localSheetId="0" hidden="1">{#N/A,#N/A,TRUE,"Y생산";#N/A,#N/A,TRUE,"Y판매";#N/A,#N/A,TRUE,"Y총물량";#N/A,#N/A,TRUE,"Y능력";#N/A,#N/A,TRUE,"YKD"}</definedName>
    <definedName name="실적원" localSheetId="16" hidden="1">{#N/A,#N/A,TRUE,"Y생산";#N/A,#N/A,TRUE,"Y판매";#N/A,#N/A,TRUE,"Y총물량";#N/A,#N/A,TRUE,"Y능력";#N/A,#N/A,TRUE,"YKD"}</definedName>
    <definedName name="실적원" localSheetId="6" hidden="1">{#N/A,#N/A,TRUE,"Y생산";#N/A,#N/A,TRUE,"Y판매";#N/A,#N/A,TRUE,"Y총물량";#N/A,#N/A,TRUE,"Y능력";#N/A,#N/A,TRUE,"YKD"}</definedName>
    <definedName name="실적원" localSheetId="7" hidden="1">{#N/A,#N/A,TRUE,"Y생산";#N/A,#N/A,TRUE,"Y판매";#N/A,#N/A,TRUE,"Y총물량";#N/A,#N/A,TRUE,"Y능력";#N/A,#N/A,TRUE,"YKD"}</definedName>
    <definedName name="실적원" hidden="1">{#N/A,#N/A,TRUE,"Y생산";#N/A,#N/A,TRUE,"Y판매";#N/A,#N/A,TRUE,"Y총물량";#N/A,#N/A,TRUE,"Y능력";#N/A,#N/A,TRUE,"YKD"}</definedName>
    <definedName name="실적표" localSheetId="3">#REF!</definedName>
    <definedName name="실적표" localSheetId="5">#REF!</definedName>
    <definedName name="실적표" localSheetId="0">#REF!</definedName>
    <definedName name="실적표" localSheetId="16">#REF!</definedName>
    <definedName name="실적표" localSheetId="7">#REF!</definedName>
    <definedName name="실적표">#REF!</definedName>
    <definedName name="실지배당액" localSheetId="3">#REF!</definedName>
    <definedName name="실지배당액" localSheetId="5">#REF!</definedName>
    <definedName name="실지배당액" localSheetId="0">#REF!</definedName>
    <definedName name="실지배당액" localSheetId="16">#REF!</definedName>
    <definedName name="실지배당액" localSheetId="6">#REF!</definedName>
    <definedName name="실지배당액" localSheetId="7">#REF!</definedName>
    <definedName name="실지배당액">#REF!</definedName>
    <definedName name="실지배당액현가" localSheetId="3">#REF!</definedName>
    <definedName name="실지배당액현가" localSheetId="5">#REF!</definedName>
    <definedName name="실지배당액현가" localSheetId="4">#REF!</definedName>
    <definedName name="실지배당액현가" localSheetId="0">#REF!</definedName>
    <definedName name="실지배당액현가" localSheetId="16">#REF!</definedName>
    <definedName name="실지배당액현가" localSheetId="6">#REF!</definedName>
    <definedName name="실지배당액현가" localSheetId="7">#REF!</definedName>
    <definedName name="실지배당액현가">#REF!</definedName>
    <definedName name="실지배당액현가액" localSheetId="4">#REF!</definedName>
    <definedName name="실지배당액현가액" localSheetId="6">#REF!</definedName>
    <definedName name="실지배당액현가액" localSheetId="7">#REF!</definedName>
    <definedName name="실지배당액현가액">#REF!</definedName>
    <definedName name="심상묵" localSheetId="8" hidden="1">{#N/A,#N/A,TRUE,"Y생산";#N/A,#N/A,TRUE,"Y판매";#N/A,#N/A,TRUE,"Y총물량";#N/A,#N/A,TRUE,"Y능력";#N/A,#N/A,TRUE,"YKD"}</definedName>
    <definedName name="심상묵" localSheetId="10" hidden="1">{#N/A,#N/A,TRUE,"Y생산";#N/A,#N/A,TRUE,"Y판매";#N/A,#N/A,TRUE,"Y총물량";#N/A,#N/A,TRUE,"Y능력";#N/A,#N/A,TRUE,"YKD"}</definedName>
    <definedName name="심상묵" localSheetId="11" hidden="1">{#N/A,#N/A,TRUE,"Y생산";#N/A,#N/A,TRUE,"Y판매";#N/A,#N/A,TRUE,"Y총물량";#N/A,#N/A,TRUE,"Y능력";#N/A,#N/A,TRUE,"YKD"}</definedName>
    <definedName name="심상묵" localSheetId="3" hidden="1">{#N/A,#N/A,TRUE,"Y생산";#N/A,#N/A,TRUE,"Y판매";#N/A,#N/A,TRUE,"Y총물량";#N/A,#N/A,TRUE,"Y능력";#N/A,#N/A,TRUE,"YKD"}</definedName>
    <definedName name="심상묵" localSheetId="5" hidden="1">{#N/A,#N/A,TRUE,"Y생산";#N/A,#N/A,TRUE,"Y판매";#N/A,#N/A,TRUE,"Y총물량";#N/A,#N/A,TRUE,"Y능력";#N/A,#N/A,TRUE,"YKD"}</definedName>
    <definedName name="심상묵" localSheetId="4" hidden="1">{#N/A,#N/A,TRUE,"Y생산";#N/A,#N/A,TRUE,"Y판매";#N/A,#N/A,TRUE,"Y총물량";#N/A,#N/A,TRUE,"Y능력";#N/A,#N/A,TRUE,"YKD"}</definedName>
    <definedName name="심상묵" localSheetId="0" hidden="1">{#N/A,#N/A,TRUE,"Y생산";#N/A,#N/A,TRUE,"Y판매";#N/A,#N/A,TRUE,"Y총물량";#N/A,#N/A,TRUE,"Y능력";#N/A,#N/A,TRUE,"YKD"}</definedName>
    <definedName name="심상묵" localSheetId="16" hidden="1">{#N/A,#N/A,TRUE,"Y생산";#N/A,#N/A,TRUE,"Y판매";#N/A,#N/A,TRUE,"Y총물량";#N/A,#N/A,TRUE,"Y능력";#N/A,#N/A,TRUE,"YKD"}</definedName>
    <definedName name="심상묵" localSheetId="6" hidden="1">{#N/A,#N/A,TRUE,"Y생산";#N/A,#N/A,TRUE,"Y판매";#N/A,#N/A,TRUE,"Y총물량";#N/A,#N/A,TRUE,"Y능력";#N/A,#N/A,TRUE,"YKD"}</definedName>
    <definedName name="심상묵" localSheetId="7" hidden="1">{#N/A,#N/A,TRUE,"Y생산";#N/A,#N/A,TRUE,"Y판매";#N/A,#N/A,TRUE,"Y총물량";#N/A,#N/A,TRUE,"Y능력";#N/A,#N/A,TRUE,"YKD"}</definedName>
    <definedName name="심상묵" hidden="1">{#N/A,#N/A,TRUE,"Y생산";#N/A,#N/A,TRUE,"Y판매";#N/A,#N/A,TRUE,"Y총물량";#N/A,#N/A,TRUE,"Y능력";#N/A,#N/A,TRUE,"YKD"}</definedName>
    <definedName name="십의사">#REF!</definedName>
    <definedName name="십의삼" localSheetId="6">#REF!</definedName>
    <definedName name="십의삼">#REF!</definedName>
    <definedName name="십의이" localSheetId="6">#REF!</definedName>
    <definedName name="십의이">#REF!</definedName>
    <definedName name="십의일" localSheetId="6">#REF!</definedName>
    <definedName name="십의일">#REF!</definedName>
    <definedName name="십이" localSheetId="6">#REF!</definedName>
    <definedName name="십이">#REF!</definedName>
    <definedName name="십일의삼" localSheetId="6">#REF!</definedName>
    <definedName name="십일의삼">#REF!</definedName>
    <definedName name="십일의이" localSheetId="6">#REF!</definedName>
    <definedName name="십일의이">#REF!</definedName>
    <definedName name="십일의일" localSheetId="6">#REF!</definedName>
    <definedName name="십일의일">#REF!</definedName>
    <definedName name="ㅇ" localSheetId="8" hidden="1">{#N/A,#N/A,FALSE,"UNIT";#N/A,#N/A,FALSE,"UNIT";#N/A,#N/A,FALSE,"계정"}</definedName>
    <definedName name="ㅇ" localSheetId="10" hidden="1">{#N/A,#N/A,FALSE,"UNIT";#N/A,#N/A,FALSE,"UNIT";#N/A,#N/A,FALSE,"계정"}</definedName>
    <definedName name="ㅇ" localSheetId="11" hidden="1">{#N/A,#N/A,FALSE,"UNIT";#N/A,#N/A,FALSE,"UNIT";#N/A,#N/A,FALSE,"계정"}</definedName>
    <definedName name="ㅇ" localSheetId="3" hidden="1">{#N/A,#N/A,FALSE,"주요여수신";#N/A,#N/A,FALSE,"수신금리";#N/A,#N/A,FALSE,"대출금리";#N/A,#N/A,FALSE,"신규대출";#N/A,#N/A,FALSE,"총액대출"}</definedName>
    <definedName name="ㅇ" localSheetId="5" hidden="1">{#N/A,#N/A,FALSE,"주요여수신";#N/A,#N/A,FALSE,"수신금리";#N/A,#N/A,FALSE,"대출금리";#N/A,#N/A,FALSE,"신규대출";#N/A,#N/A,FALSE,"총액대출"}</definedName>
    <definedName name="ㅇ" localSheetId="4" hidden="1">{#N/A,#N/A,FALSE,"주요여수신";#N/A,#N/A,FALSE,"수신금리";#N/A,#N/A,FALSE,"대출금리";#N/A,#N/A,FALSE,"신규대출";#N/A,#N/A,FALSE,"총액대출"}</definedName>
    <definedName name="ㅇ" localSheetId="0" hidden="1">{#N/A,#N/A,FALSE,"주요여수신";#N/A,#N/A,FALSE,"수신금리";#N/A,#N/A,FALSE,"대출금리";#N/A,#N/A,FALSE,"신규대출";#N/A,#N/A,FALSE,"총액대출"}</definedName>
    <definedName name="ㅇ" localSheetId="16" hidden="1">{#N/A,#N/A,FALSE,"UNIT";#N/A,#N/A,FALSE,"UNIT";#N/A,#N/A,FALSE,"계정"}</definedName>
    <definedName name="ㅇ" localSheetId="6" hidden="1">{#N/A,#N/A,FALSE,"주요여수신";#N/A,#N/A,FALSE,"수신금리";#N/A,#N/A,FALSE,"대출금리";#N/A,#N/A,FALSE,"신규대출";#N/A,#N/A,FALSE,"총액대출"}</definedName>
    <definedName name="ㅇ" localSheetId="7" hidden="1">{#N/A,#N/A,FALSE,"UNIT";#N/A,#N/A,FALSE,"UNIT";#N/A,#N/A,FALSE,"계정"}</definedName>
    <definedName name="ㅇ" hidden="1">{#N/A,#N/A,FALSE,"주요여수신";#N/A,#N/A,FALSE,"수신금리";#N/A,#N/A,FALSE,"대출금리";#N/A,#N/A,FALSE,"신규대출";#N/A,#N/A,FALSE,"총액대출"}</definedName>
    <definedName name="ㅇGFGFH" localSheetId="8" hidden="1">{#N/A,#N/A,FALSE,"96 3월물량표";#N/A,#N/A,FALSE,"96 4월물량표";#N/A,#N/A,FALSE,"96 5월물량표"}</definedName>
    <definedName name="ㅇGFGFH" localSheetId="10" hidden="1">{#N/A,#N/A,FALSE,"96 3월물량표";#N/A,#N/A,FALSE,"96 4월물량표";#N/A,#N/A,FALSE,"96 5월물량표"}</definedName>
    <definedName name="ㅇGFGFH" localSheetId="11" hidden="1">{#N/A,#N/A,FALSE,"96 3월물량표";#N/A,#N/A,FALSE,"96 4월물량표";#N/A,#N/A,FALSE,"96 5월물량표"}</definedName>
    <definedName name="ㅇGFGFH" localSheetId="3" hidden="1">{#N/A,#N/A,FALSE,"96 3월물량표";#N/A,#N/A,FALSE,"96 4월물량표";#N/A,#N/A,FALSE,"96 5월물량표"}</definedName>
    <definedName name="ㅇGFGFH" localSheetId="5" hidden="1">{#N/A,#N/A,FALSE,"96 3월물량표";#N/A,#N/A,FALSE,"96 4월물량표";#N/A,#N/A,FALSE,"96 5월물량표"}</definedName>
    <definedName name="ㅇGFGFH" localSheetId="4" hidden="1">{#N/A,#N/A,FALSE,"96 3월물량표";#N/A,#N/A,FALSE,"96 4월물량표";#N/A,#N/A,FALSE,"96 5월물량표"}</definedName>
    <definedName name="ㅇGFGFH" localSheetId="0" hidden="1">{#N/A,#N/A,FALSE,"96 3월물량표";#N/A,#N/A,FALSE,"96 4월물량표";#N/A,#N/A,FALSE,"96 5월물량표"}</definedName>
    <definedName name="ㅇGFGFH" localSheetId="16" hidden="1">{#N/A,#N/A,FALSE,"96 3월물량표";#N/A,#N/A,FALSE,"96 4월물량표";#N/A,#N/A,FALSE,"96 5월물량표"}</definedName>
    <definedName name="ㅇGFGFH" localSheetId="6" hidden="1">{#N/A,#N/A,FALSE,"96 3월물량표";#N/A,#N/A,FALSE,"96 4월물량표";#N/A,#N/A,FALSE,"96 5월물량표"}</definedName>
    <definedName name="ㅇGFGFH" localSheetId="7" hidden="1">{#N/A,#N/A,FALSE,"96 3월물량표";#N/A,#N/A,FALSE,"96 4월물량표";#N/A,#N/A,FALSE,"96 5월물량표"}</definedName>
    <definedName name="ㅇGFGFH" hidden="1">{#N/A,#N/A,FALSE,"96 3월물량표";#N/A,#N/A,FALSE,"96 4월물량표";#N/A,#N/A,FALSE,"96 5월물량표"}</definedName>
    <definedName name="ㅇㄴ" localSheetId="3">{0.1;0;0.382758620689655;0;0;0;0.258620689655172;0;0.258620689655172}</definedName>
    <definedName name="ㅇㄴ" localSheetId="5">{0.1;0;0.382758620689655;0;0;0;0.258620689655172;0;0.258620689655172}</definedName>
    <definedName name="ㅇㄴ" localSheetId="4">{0.1;0;0.382758620689655;0;0;0;0.258620689655172;0;0.258620689655172}</definedName>
    <definedName name="ㅇㄴ" localSheetId="0">{0.1;0;0.382758620689655;0;0;0;0.258620689655172;0;0.258620689655172}</definedName>
    <definedName name="ㅇㄴ" localSheetId="16">{0.1;0;0.382758620689655;0;0;0;0.258620689655172;0;0.258620689655172}</definedName>
    <definedName name="ㅇㄴ" localSheetId="6">{0.1;0;0.382758620689655;0;0;0;0.258620689655172;0;0.258620689655172}</definedName>
    <definedName name="ㅇㄴ" localSheetId="7">{0.1;0;0.382758620689655;0;0;0;0.258620689655172;0;0.258620689655172}</definedName>
    <definedName name="ㅇㄴ">{0.1;0;0.382758620689655;0;0;0;0.258620689655172;0;0.258620689655172}</definedName>
    <definedName name="ㅇㄴㄻ" localSheetId="3">#REF!</definedName>
    <definedName name="ㅇㄴㄻ" localSheetId="5">#REF!</definedName>
    <definedName name="ㅇㄴㄻ" localSheetId="0">#REF!</definedName>
    <definedName name="ㅇㄴㄻ" localSheetId="16">#REF!</definedName>
    <definedName name="ㅇㄴㄻ" localSheetId="7">#REF!</definedName>
    <definedName name="ㅇㄴㄻ">#REF!</definedName>
    <definedName name="ㅇㄴㅇㅇ" localSheetId="8" hidden="1">{#N/A,#N/A,FALSE,"UNIT";#N/A,#N/A,FALSE,"UNIT";#N/A,#N/A,FALSE,"계정"}</definedName>
    <definedName name="ㅇㄴㅇㅇ" localSheetId="10" hidden="1">{#N/A,#N/A,FALSE,"UNIT";#N/A,#N/A,FALSE,"UNIT";#N/A,#N/A,FALSE,"계정"}</definedName>
    <definedName name="ㅇㄴㅇㅇ" localSheetId="11" hidden="1">{#N/A,#N/A,FALSE,"UNIT";#N/A,#N/A,FALSE,"UNIT";#N/A,#N/A,FALSE,"계정"}</definedName>
    <definedName name="ㅇㄴㅇㅇ" localSheetId="3" hidden="1">{#N/A,#N/A,FALSE,"UNIT";#N/A,#N/A,FALSE,"UNIT";#N/A,#N/A,FALSE,"계정"}</definedName>
    <definedName name="ㅇㄴㅇㅇ" localSheetId="5" hidden="1">{#N/A,#N/A,FALSE,"UNIT";#N/A,#N/A,FALSE,"UNIT";#N/A,#N/A,FALSE,"계정"}</definedName>
    <definedName name="ㅇㄴㅇㅇ" localSheetId="4" hidden="1">{#N/A,#N/A,FALSE,"UNIT";#N/A,#N/A,FALSE,"UNIT";#N/A,#N/A,FALSE,"계정"}</definedName>
    <definedName name="ㅇㄴㅇㅇ" localSheetId="0" hidden="1">{#N/A,#N/A,FALSE,"UNIT";#N/A,#N/A,FALSE,"UNIT";#N/A,#N/A,FALSE,"계정"}</definedName>
    <definedName name="ㅇㄴㅇㅇ" localSheetId="16" hidden="1">{#N/A,#N/A,FALSE,"UNIT";#N/A,#N/A,FALSE,"UNIT";#N/A,#N/A,FALSE,"계정"}</definedName>
    <definedName name="ㅇㄴㅇㅇ" localSheetId="6" hidden="1">{#N/A,#N/A,FALSE,"UNIT";#N/A,#N/A,FALSE,"UNIT";#N/A,#N/A,FALSE,"계정"}</definedName>
    <definedName name="ㅇㄴㅇㅇ" localSheetId="7" hidden="1">{#N/A,#N/A,FALSE,"UNIT";#N/A,#N/A,FALSE,"UNIT";#N/A,#N/A,FALSE,"계정"}</definedName>
    <definedName name="ㅇㄴㅇㅇ" hidden="1">{#N/A,#N/A,FALSE,"UNIT";#N/A,#N/A,FALSE,"UNIT";#N/A,#N/A,FALSE,"계정"}</definedName>
    <definedName name="ㅇㄷㄷ" localSheetId="8" hidden="1">{#N/A,#N/A,TRUE,"Y생산";#N/A,#N/A,TRUE,"Y판매";#N/A,#N/A,TRUE,"Y총물량";#N/A,#N/A,TRUE,"Y능력";#N/A,#N/A,TRUE,"YKD"}</definedName>
    <definedName name="ㅇㄷㄷ" localSheetId="10" hidden="1">{#N/A,#N/A,TRUE,"Y생산";#N/A,#N/A,TRUE,"Y판매";#N/A,#N/A,TRUE,"Y총물량";#N/A,#N/A,TRUE,"Y능력";#N/A,#N/A,TRUE,"YKD"}</definedName>
    <definedName name="ㅇㄷㄷ" localSheetId="11" hidden="1">{#N/A,#N/A,TRUE,"Y생산";#N/A,#N/A,TRUE,"Y판매";#N/A,#N/A,TRUE,"Y총물량";#N/A,#N/A,TRUE,"Y능력";#N/A,#N/A,TRUE,"YKD"}</definedName>
    <definedName name="ㅇㄷㄷ" localSheetId="3" hidden="1">{#N/A,#N/A,TRUE,"Y생산";#N/A,#N/A,TRUE,"Y판매";#N/A,#N/A,TRUE,"Y총물량";#N/A,#N/A,TRUE,"Y능력";#N/A,#N/A,TRUE,"YKD"}</definedName>
    <definedName name="ㅇㄷㄷ" localSheetId="5" hidden="1">{#N/A,#N/A,TRUE,"Y생산";#N/A,#N/A,TRUE,"Y판매";#N/A,#N/A,TRUE,"Y총물량";#N/A,#N/A,TRUE,"Y능력";#N/A,#N/A,TRUE,"YKD"}</definedName>
    <definedName name="ㅇㄷㄷ" localSheetId="4" hidden="1">{#N/A,#N/A,TRUE,"Y생산";#N/A,#N/A,TRUE,"Y판매";#N/A,#N/A,TRUE,"Y총물량";#N/A,#N/A,TRUE,"Y능력";#N/A,#N/A,TRUE,"YKD"}</definedName>
    <definedName name="ㅇㄷㄷ" localSheetId="0" hidden="1">{#N/A,#N/A,TRUE,"Y생산";#N/A,#N/A,TRUE,"Y판매";#N/A,#N/A,TRUE,"Y총물량";#N/A,#N/A,TRUE,"Y능력";#N/A,#N/A,TRUE,"YKD"}</definedName>
    <definedName name="ㅇㄷㄷ" localSheetId="16" hidden="1">{#N/A,#N/A,TRUE,"Y생산";#N/A,#N/A,TRUE,"Y판매";#N/A,#N/A,TRUE,"Y총물량";#N/A,#N/A,TRUE,"Y능력";#N/A,#N/A,TRUE,"YKD"}</definedName>
    <definedName name="ㅇㄷㄷ" localSheetId="6" hidden="1">{#N/A,#N/A,TRUE,"Y생산";#N/A,#N/A,TRUE,"Y판매";#N/A,#N/A,TRUE,"Y총물량";#N/A,#N/A,TRUE,"Y능력";#N/A,#N/A,TRUE,"YKD"}</definedName>
    <definedName name="ㅇㄷㄷ" localSheetId="7" hidden="1">{#N/A,#N/A,TRUE,"Y생산";#N/A,#N/A,TRUE,"Y판매";#N/A,#N/A,TRUE,"Y총물량";#N/A,#N/A,TRUE,"Y능력";#N/A,#N/A,TRUE,"YKD"}</definedName>
    <definedName name="ㅇㄷㄷ" hidden="1">{#N/A,#N/A,TRUE,"Y생산";#N/A,#N/A,TRUE,"Y판매";#N/A,#N/A,TRUE,"Y총물량";#N/A,#N/A,TRUE,"Y능력";#N/A,#N/A,TRUE,"YKD"}</definedName>
    <definedName name="ㅇㄹ" localSheetId="8" hidden="1">{#N/A,#N/A,FALSE,"UNIT";#N/A,#N/A,FALSE,"UNIT";#N/A,#N/A,FALSE,"계정"}</definedName>
    <definedName name="ㅇㄹ" localSheetId="10" hidden="1">{#N/A,#N/A,FALSE,"UNIT";#N/A,#N/A,FALSE,"UNIT";#N/A,#N/A,FALSE,"계정"}</definedName>
    <definedName name="ㅇㄹ" localSheetId="11" hidden="1">{#N/A,#N/A,FALSE,"UNIT";#N/A,#N/A,FALSE,"UNIT";#N/A,#N/A,FALSE,"계정"}</definedName>
    <definedName name="ㅇㄹ" localSheetId="3" hidden="1">{#N/A,#N/A,FALSE,"주요여수신";#N/A,#N/A,FALSE,"수신금리";#N/A,#N/A,FALSE,"대출금리";#N/A,#N/A,FALSE,"신규대출";#N/A,#N/A,FALSE,"총액대출"}</definedName>
    <definedName name="ㅇㄹ" localSheetId="5" hidden="1">{#N/A,#N/A,FALSE,"주요여수신";#N/A,#N/A,FALSE,"수신금리";#N/A,#N/A,FALSE,"대출금리";#N/A,#N/A,FALSE,"신규대출";#N/A,#N/A,FALSE,"총액대출"}</definedName>
    <definedName name="ㅇㄹ" localSheetId="4" hidden="1">{#N/A,#N/A,FALSE,"주요여수신";#N/A,#N/A,FALSE,"수신금리";#N/A,#N/A,FALSE,"대출금리";#N/A,#N/A,FALSE,"신규대출";#N/A,#N/A,FALSE,"총액대출"}</definedName>
    <definedName name="ㅇㄹ" localSheetId="0" hidden="1">{#N/A,#N/A,FALSE,"주요여수신";#N/A,#N/A,FALSE,"수신금리";#N/A,#N/A,FALSE,"대출금리";#N/A,#N/A,FALSE,"신규대출";#N/A,#N/A,FALSE,"총액대출"}</definedName>
    <definedName name="ㅇㄹ" localSheetId="16" hidden="1">{#N/A,#N/A,FALSE,"UNIT";#N/A,#N/A,FALSE,"UNIT";#N/A,#N/A,FALSE,"계정"}</definedName>
    <definedName name="ㅇㄹ" localSheetId="6" hidden="1">{#N/A,#N/A,FALSE,"주요여수신";#N/A,#N/A,FALSE,"수신금리";#N/A,#N/A,FALSE,"대출금리";#N/A,#N/A,FALSE,"신규대출";#N/A,#N/A,FALSE,"총액대출"}</definedName>
    <definedName name="ㅇㄹ" localSheetId="7" hidden="1">{#N/A,#N/A,FALSE,"UNIT";#N/A,#N/A,FALSE,"UNIT";#N/A,#N/A,FALSE,"계정"}</definedName>
    <definedName name="ㅇㄹ" hidden="1">{#N/A,#N/A,FALSE,"주요여수신";#N/A,#N/A,FALSE,"수신금리";#N/A,#N/A,FALSE,"대출금리";#N/A,#N/A,FALSE,"신규대출";#N/A,#N/A,FALSE,"총액대출"}</definedName>
    <definedName name="ㅇㄹㅇㄴㄹㄴㅇ" localSheetId="3" hidden="1">#REF!</definedName>
    <definedName name="ㅇㄹㅇㄴㄹㄴㅇ" localSheetId="5" hidden="1">#REF!</definedName>
    <definedName name="ㅇㄹㅇㄴㄹㄴㅇ" localSheetId="0" hidden="1">#REF!</definedName>
    <definedName name="ㅇㄹㅇㄴㄹㄴㅇ" localSheetId="16" hidden="1">#REF!</definedName>
    <definedName name="ㅇㄹㅇㄴㄹㄴㅇ" localSheetId="7" hidden="1">#REF!</definedName>
    <definedName name="ㅇㄹㅇㄴㄹㄴㅇ" hidden="1">#REF!</definedName>
    <definedName name="ㅇㄻㄴㅇ" localSheetId="8" hidden="1">{#N/A,#N/A,FALSE,"단축1";#N/A,#N/A,FALSE,"단축2";#N/A,#N/A,FALSE,"단축3";#N/A,#N/A,FALSE,"장축";#N/A,#N/A,FALSE,"4WD"}</definedName>
    <definedName name="ㅇㄻㄴㅇ" localSheetId="10" hidden="1">{#N/A,#N/A,FALSE,"단축1";#N/A,#N/A,FALSE,"단축2";#N/A,#N/A,FALSE,"단축3";#N/A,#N/A,FALSE,"장축";#N/A,#N/A,FALSE,"4WD"}</definedName>
    <definedName name="ㅇㄻㄴㅇ" localSheetId="11" hidden="1">{#N/A,#N/A,FALSE,"단축1";#N/A,#N/A,FALSE,"단축2";#N/A,#N/A,FALSE,"단축3";#N/A,#N/A,FALSE,"장축";#N/A,#N/A,FALSE,"4WD"}</definedName>
    <definedName name="ㅇㄻㄴㅇ" localSheetId="3" hidden="1">{#N/A,#N/A,FALSE,"단축1";#N/A,#N/A,FALSE,"단축2";#N/A,#N/A,FALSE,"단축3";#N/A,#N/A,FALSE,"장축";#N/A,#N/A,FALSE,"4WD"}</definedName>
    <definedName name="ㅇㄻㄴㅇ" localSheetId="5" hidden="1">{#N/A,#N/A,FALSE,"단축1";#N/A,#N/A,FALSE,"단축2";#N/A,#N/A,FALSE,"단축3";#N/A,#N/A,FALSE,"장축";#N/A,#N/A,FALSE,"4WD"}</definedName>
    <definedName name="ㅇㄻㄴㅇ" localSheetId="4" hidden="1">{#N/A,#N/A,FALSE,"단축1";#N/A,#N/A,FALSE,"단축2";#N/A,#N/A,FALSE,"단축3";#N/A,#N/A,FALSE,"장축";#N/A,#N/A,FALSE,"4WD"}</definedName>
    <definedName name="ㅇㄻㄴㅇ" localSheetId="0" hidden="1">{#N/A,#N/A,FALSE,"단축1";#N/A,#N/A,FALSE,"단축2";#N/A,#N/A,FALSE,"단축3";#N/A,#N/A,FALSE,"장축";#N/A,#N/A,FALSE,"4WD"}</definedName>
    <definedName name="ㅇㄻㄴㅇ" localSheetId="16" hidden="1">{#N/A,#N/A,FALSE,"단축1";#N/A,#N/A,FALSE,"단축2";#N/A,#N/A,FALSE,"단축3";#N/A,#N/A,FALSE,"장축";#N/A,#N/A,FALSE,"4WD"}</definedName>
    <definedName name="ㅇㄻㄴㅇ" localSheetId="6" hidden="1">{#N/A,#N/A,FALSE,"단축1";#N/A,#N/A,FALSE,"단축2";#N/A,#N/A,FALSE,"단축3";#N/A,#N/A,FALSE,"장축";#N/A,#N/A,FALSE,"4WD"}</definedName>
    <definedName name="ㅇㄻㄴㅇ" localSheetId="7" hidden="1">{#N/A,#N/A,FALSE,"단축1";#N/A,#N/A,FALSE,"단축2";#N/A,#N/A,FALSE,"단축3";#N/A,#N/A,FALSE,"장축";#N/A,#N/A,FALSE,"4WD"}</definedName>
    <definedName name="ㅇㄻㄴㅇ" hidden="1">{#N/A,#N/A,FALSE,"단축1";#N/A,#N/A,FALSE,"단축2";#N/A,#N/A,FALSE,"단축3";#N/A,#N/A,FALSE,"장축";#N/A,#N/A,FALSE,"4WD"}</definedName>
    <definedName name="ㅇㅀㄴㅇㅀ" localSheetId="3">#REF!</definedName>
    <definedName name="ㅇㅀㄴㅇㅀ" localSheetId="5">#REF!</definedName>
    <definedName name="ㅇㅀㄴㅇㅀ" localSheetId="0">#REF!</definedName>
    <definedName name="ㅇㅀㄴㅇㅀ" localSheetId="16">#REF!</definedName>
    <definedName name="ㅇㅀㄴㅇㅀ" localSheetId="7">#REF!</definedName>
    <definedName name="ㅇㅀㄴㅇㅀ">#REF!</definedName>
    <definedName name="ㅇㅅㅎ"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ㅇㅇ" localSheetId="8" hidden="1">{#N/A,#N/A,FALSE,"UNIT";#N/A,#N/A,FALSE,"UNIT";#N/A,#N/A,FALSE,"계정"}</definedName>
    <definedName name="ㅇㅇ" localSheetId="10" hidden="1">{#N/A,#N/A,FALSE,"UNIT";#N/A,#N/A,FALSE,"UNIT";#N/A,#N/A,FALSE,"계정"}</definedName>
    <definedName name="ㅇㅇ" localSheetId="11" hidden="1">{#N/A,#N/A,FALSE,"UNIT";#N/A,#N/A,FALSE,"UNIT";#N/A,#N/A,FALSE,"계정"}</definedName>
    <definedName name="ㅇㅇ" localSheetId="3" hidden="1">{#N/A,#N/A,FALSE,"주요여수신";#N/A,#N/A,FALSE,"수신금리";#N/A,#N/A,FALSE,"대출금리";#N/A,#N/A,FALSE,"신규대출";#N/A,#N/A,FALSE,"총액대출"}</definedName>
    <definedName name="ㅇㅇ" localSheetId="5" hidden="1">{#N/A,#N/A,FALSE,"주요여수신";#N/A,#N/A,FALSE,"수신금리";#N/A,#N/A,FALSE,"대출금리";#N/A,#N/A,FALSE,"신규대출";#N/A,#N/A,FALSE,"총액대출"}</definedName>
    <definedName name="ㅇㅇ" localSheetId="4" hidden="1">{#N/A,#N/A,FALSE,"주요여수신";#N/A,#N/A,FALSE,"수신금리";#N/A,#N/A,FALSE,"대출금리";#N/A,#N/A,FALSE,"신규대출";#N/A,#N/A,FALSE,"총액대출"}</definedName>
    <definedName name="ㅇㅇ" localSheetId="0" hidden="1">{#N/A,#N/A,FALSE,"주요여수신";#N/A,#N/A,FALSE,"수신금리";#N/A,#N/A,FALSE,"대출금리";#N/A,#N/A,FALSE,"신규대출";#N/A,#N/A,FALSE,"총액대출"}</definedName>
    <definedName name="ㅇㅇ" localSheetId="16" hidden="1">{#N/A,#N/A,FALSE,"UNIT";#N/A,#N/A,FALSE,"UNIT";#N/A,#N/A,FALSE,"계정"}</definedName>
    <definedName name="ㅇㅇ" localSheetId="6" hidden="1">{#N/A,#N/A,FALSE,"주요여수신";#N/A,#N/A,FALSE,"수신금리";#N/A,#N/A,FALSE,"대출금리";#N/A,#N/A,FALSE,"신규대출";#N/A,#N/A,FALSE,"총액대출"}</definedName>
    <definedName name="ㅇㅇ" localSheetId="7" hidden="1">{#N/A,#N/A,FALSE,"UNIT";#N/A,#N/A,FALSE,"UNIT";#N/A,#N/A,FALSE,"계정"}</definedName>
    <definedName name="ㅇㅇ" hidden="1">{#N/A,#N/A,FALSE,"주요여수신";#N/A,#N/A,FALSE,"수신금리";#N/A,#N/A,FALSE,"대출금리";#N/A,#N/A,FALSE,"신규대출";#N/A,#N/A,FALSE,"총액대출"}</definedName>
    <definedName name="ㅇㅇㄹㄹ" localSheetId="8" hidden="1">{#N/A,#N/A,FALSE,"표지";#N/A,#N/A,FALSE,"전제";#N/A,#N/A,FALSE,"손익-자 (2)";#N/A,#N/A,FALSE,"손익-자";#N/A,#N/A,FALSE,"손익-마 (2)";#N/A,#N/A,FALSE,"손익-마";#N/A,#N/A,FALSE,"총손최종"}</definedName>
    <definedName name="ㅇㅇㄹㄹ" localSheetId="10" hidden="1">{#N/A,#N/A,FALSE,"표지";#N/A,#N/A,FALSE,"전제";#N/A,#N/A,FALSE,"손익-자 (2)";#N/A,#N/A,FALSE,"손익-자";#N/A,#N/A,FALSE,"손익-마 (2)";#N/A,#N/A,FALSE,"손익-마";#N/A,#N/A,FALSE,"총손최종"}</definedName>
    <definedName name="ㅇㅇㄹㄹ" localSheetId="11" hidden="1">{#N/A,#N/A,FALSE,"표지";#N/A,#N/A,FALSE,"전제";#N/A,#N/A,FALSE,"손익-자 (2)";#N/A,#N/A,FALSE,"손익-자";#N/A,#N/A,FALSE,"손익-마 (2)";#N/A,#N/A,FALSE,"손익-마";#N/A,#N/A,FALSE,"총손최종"}</definedName>
    <definedName name="ㅇㅇㄹㄹ" localSheetId="3" hidden="1">{#N/A,#N/A,FALSE,"표지";#N/A,#N/A,FALSE,"전제";#N/A,#N/A,FALSE,"손익-자 (2)";#N/A,#N/A,FALSE,"손익-자";#N/A,#N/A,FALSE,"손익-마 (2)";#N/A,#N/A,FALSE,"손익-마";#N/A,#N/A,FALSE,"총손최종"}</definedName>
    <definedName name="ㅇㅇㄹㄹ" localSheetId="5" hidden="1">{#N/A,#N/A,FALSE,"표지";#N/A,#N/A,FALSE,"전제";#N/A,#N/A,FALSE,"손익-자 (2)";#N/A,#N/A,FALSE,"손익-자";#N/A,#N/A,FALSE,"손익-마 (2)";#N/A,#N/A,FALSE,"손익-마";#N/A,#N/A,FALSE,"총손최종"}</definedName>
    <definedName name="ㅇㅇㄹㄹ" localSheetId="4" hidden="1">{#N/A,#N/A,FALSE,"표지";#N/A,#N/A,FALSE,"전제";#N/A,#N/A,FALSE,"손익-자 (2)";#N/A,#N/A,FALSE,"손익-자";#N/A,#N/A,FALSE,"손익-마 (2)";#N/A,#N/A,FALSE,"손익-마";#N/A,#N/A,FALSE,"총손최종"}</definedName>
    <definedName name="ㅇㅇㄹㄹ" localSheetId="0" hidden="1">{#N/A,#N/A,FALSE,"표지";#N/A,#N/A,FALSE,"전제";#N/A,#N/A,FALSE,"손익-자 (2)";#N/A,#N/A,FALSE,"손익-자";#N/A,#N/A,FALSE,"손익-마 (2)";#N/A,#N/A,FALSE,"손익-마";#N/A,#N/A,FALSE,"총손최종"}</definedName>
    <definedName name="ㅇㅇㄹㄹ" localSheetId="16" hidden="1">{#N/A,#N/A,FALSE,"표지";#N/A,#N/A,FALSE,"전제";#N/A,#N/A,FALSE,"손익-자 (2)";#N/A,#N/A,FALSE,"손익-자";#N/A,#N/A,FALSE,"손익-마 (2)";#N/A,#N/A,FALSE,"손익-마";#N/A,#N/A,FALSE,"총손최종"}</definedName>
    <definedName name="ㅇㅇㄹㄹ" localSheetId="6" hidden="1">{#N/A,#N/A,FALSE,"표지";#N/A,#N/A,FALSE,"전제";#N/A,#N/A,FALSE,"손익-자 (2)";#N/A,#N/A,FALSE,"손익-자";#N/A,#N/A,FALSE,"손익-마 (2)";#N/A,#N/A,FALSE,"손익-마";#N/A,#N/A,FALSE,"총손최종"}</definedName>
    <definedName name="ㅇㅇㄹㄹ" localSheetId="7" hidden="1">{#N/A,#N/A,FALSE,"표지";#N/A,#N/A,FALSE,"전제";#N/A,#N/A,FALSE,"손익-자 (2)";#N/A,#N/A,FALSE,"손익-자";#N/A,#N/A,FALSE,"손익-마 (2)";#N/A,#N/A,FALSE,"손익-마";#N/A,#N/A,FALSE,"총손최종"}</definedName>
    <definedName name="ㅇㅇㄹㄹ" hidden="1">{#N/A,#N/A,FALSE,"표지";#N/A,#N/A,FALSE,"전제";#N/A,#N/A,FALSE,"손익-자 (2)";#N/A,#N/A,FALSE,"손익-자";#N/A,#N/A,FALSE,"손익-마 (2)";#N/A,#N/A,FALSE,"손익-마";#N/A,#N/A,FALSE,"총손최종"}</definedName>
    <definedName name="ㅇㅇㄻㄴㅇ" hidden="1">#REF!</definedName>
    <definedName name="ㅇㅇㅇ" localSheetId="8" hidden="1">{#N/A,#N/A,TRUE,"Y생산";#N/A,#N/A,TRUE,"Y판매";#N/A,#N/A,TRUE,"Y총물량";#N/A,#N/A,TRUE,"Y능력";#N/A,#N/A,TRUE,"YKD"}</definedName>
    <definedName name="ㅇㅇㅇ" localSheetId="10" hidden="1">{#N/A,#N/A,TRUE,"Y생산";#N/A,#N/A,TRUE,"Y판매";#N/A,#N/A,TRUE,"Y총물량";#N/A,#N/A,TRUE,"Y능력";#N/A,#N/A,TRUE,"YKD"}</definedName>
    <definedName name="ㅇㅇㅇ" localSheetId="11" hidden="1">{#N/A,#N/A,TRUE,"Y생산";#N/A,#N/A,TRUE,"Y판매";#N/A,#N/A,TRUE,"Y총물량";#N/A,#N/A,TRUE,"Y능력";#N/A,#N/A,TRUE,"YKD"}</definedName>
    <definedName name="ㅇㅇㅇ" localSheetId="3">#REF!</definedName>
    <definedName name="ㅇㅇㅇ" localSheetId="5">#REF!</definedName>
    <definedName name="ㅇㅇㅇ" localSheetId="0">#REF!</definedName>
    <definedName name="ㅇㅇㅇ" localSheetId="16">#REF!</definedName>
    <definedName name="ㅇㅇㅇ" localSheetId="6">#REF!</definedName>
    <definedName name="ㅇㅇㅇ" localSheetId="7" hidden="1">{#N/A,#N/A,TRUE,"Y생산";#N/A,#N/A,TRUE,"Y판매";#N/A,#N/A,TRUE,"Y총물량";#N/A,#N/A,TRUE,"Y능력";#N/A,#N/A,TRUE,"YKD"}</definedName>
    <definedName name="ㅇㅇㅇ">#REF!</definedName>
    <definedName name="ㅇㅇㅇ_" localSheetId="5">#REF!</definedName>
    <definedName name="ㅇㅇㅇ_" localSheetId="0">#REF!</definedName>
    <definedName name="ㅇㅇㅇ_" localSheetId="6">#REF!</definedName>
    <definedName name="ㅇㅇㅇ_" localSheetId="7">#REF!</definedName>
    <definedName name="ㅇㅇㅇ_">#REF!</definedName>
    <definedName name="ㅇ아아ㅏ앙" localSheetId="8" hidden="1">{#N/A,#N/A,TRUE,"Y생산";#N/A,#N/A,TRUE,"Y판매";#N/A,#N/A,TRUE,"Y총물량";#N/A,#N/A,TRUE,"Y능력";#N/A,#N/A,TRUE,"YKD"}</definedName>
    <definedName name="ㅇ아아ㅏ앙" localSheetId="10" hidden="1">{#N/A,#N/A,TRUE,"Y생산";#N/A,#N/A,TRUE,"Y판매";#N/A,#N/A,TRUE,"Y총물량";#N/A,#N/A,TRUE,"Y능력";#N/A,#N/A,TRUE,"YKD"}</definedName>
    <definedName name="ㅇ아아ㅏ앙" localSheetId="11" hidden="1">{#N/A,#N/A,TRUE,"Y생산";#N/A,#N/A,TRUE,"Y판매";#N/A,#N/A,TRUE,"Y총물량";#N/A,#N/A,TRUE,"Y능력";#N/A,#N/A,TRUE,"YKD"}</definedName>
    <definedName name="ㅇ아아ㅏ앙" localSheetId="3" hidden="1">{#N/A,#N/A,TRUE,"Y생산";#N/A,#N/A,TRUE,"Y판매";#N/A,#N/A,TRUE,"Y총물량";#N/A,#N/A,TRUE,"Y능력";#N/A,#N/A,TRUE,"YKD"}</definedName>
    <definedName name="ㅇ아아ㅏ앙" localSheetId="5" hidden="1">{#N/A,#N/A,TRUE,"Y생산";#N/A,#N/A,TRUE,"Y판매";#N/A,#N/A,TRUE,"Y총물량";#N/A,#N/A,TRUE,"Y능력";#N/A,#N/A,TRUE,"YKD"}</definedName>
    <definedName name="ㅇ아아ㅏ앙" localSheetId="4" hidden="1">{#N/A,#N/A,TRUE,"Y생산";#N/A,#N/A,TRUE,"Y판매";#N/A,#N/A,TRUE,"Y총물량";#N/A,#N/A,TRUE,"Y능력";#N/A,#N/A,TRUE,"YKD"}</definedName>
    <definedName name="ㅇ아아ㅏ앙" localSheetId="0" hidden="1">{#N/A,#N/A,TRUE,"Y생산";#N/A,#N/A,TRUE,"Y판매";#N/A,#N/A,TRUE,"Y총물량";#N/A,#N/A,TRUE,"Y능력";#N/A,#N/A,TRUE,"YKD"}</definedName>
    <definedName name="ㅇ아아ㅏ앙" localSheetId="16" hidden="1">{#N/A,#N/A,TRUE,"Y생산";#N/A,#N/A,TRUE,"Y판매";#N/A,#N/A,TRUE,"Y총물량";#N/A,#N/A,TRUE,"Y능력";#N/A,#N/A,TRUE,"YKD"}</definedName>
    <definedName name="ㅇ아아ㅏ앙" localSheetId="6" hidden="1">{#N/A,#N/A,TRUE,"Y생산";#N/A,#N/A,TRUE,"Y판매";#N/A,#N/A,TRUE,"Y총물량";#N/A,#N/A,TRUE,"Y능력";#N/A,#N/A,TRUE,"YKD"}</definedName>
    <definedName name="ㅇ아아ㅏ앙" localSheetId="7" hidden="1">{#N/A,#N/A,TRUE,"Y생산";#N/A,#N/A,TRUE,"Y판매";#N/A,#N/A,TRUE,"Y총물량";#N/A,#N/A,TRUE,"Y능력";#N/A,#N/A,TRUE,"YKD"}</definedName>
    <definedName name="ㅇ아아ㅏ앙" hidden="1">{#N/A,#N/A,TRUE,"Y생산";#N/A,#N/A,TRUE,"Y판매";#N/A,#N/A,TRUE,"Y총물량";#N/A,#N/A,TRUE,"Y능력";#N/A,#N/A,TRUE,"YKD"}</definedName>
    <definedName name="ㅇㅊㅊ" hidden="1">{#N/A,#N/A,TRUE,"사업자등록증 (2)"}</definedName>
    <definedName name="ㅇㅌ963" localSheetId="3">#REF!</definedName>
    <definedName name="ㅇㅌ963" localSheetId="5">#REF!</definedName>
    <definedName name="ㅇㅌ963" localSheetId="0">#REF!</definedName>
    <definedName name="ㅇㅌ963" localSheetId="16">#REF!</definedName>
    <definedName name="ㅇㅌ963" localSheetId="7">#REF!</definedName>
    <definedName name="ㅇㅌ963">#REF!</definedName>
    <definedName name="ㅇㅎ" localSheetId="8" hidden="1">{#N/A,#N/A,FALSE,"단축1";#N/A,#N/A,FALSE,"단축2";#N/A,#N/A,FALSE,"단축3";#N/A,#N/A,FALSE,"장축";#N/A,#N/A,FALSE,"4WD"}</definedName>
    <definedName name="ㅇㅎ" localSheetId="10" hidden="1">{#N/A,#N/A,FALSE,"단축1";#N/A,#N/A,FALSE,"단축2";#N/A,#N/A,FALSE,"단축3";#N/A,#N/A,FALSE,"장축";#N/A,#N/A,FALSE,"4WD"}</definedName>
    <definedName name="ㅇㅎ" localSheetId="11" hidden="1">{#N/A,#N/A,FALSE,"단축1";#N/A,#N/A,FALSE,"단축2";#N/A,#N/A,FALSE,"단축3";#N/A,#N/A,FALSE,"장축";#N/A,#N/A,FALSE,"4WD"}</definedName>
    <definedName name="ㅇㅎ" localSheetId="3" hidden="1">{#N/A,#N/A,FALSE,"단축1";#N/A,#N/A,FALSE,"단축2";#N/A,#N/A,FALSE,"단축3";#N/A,#N/A,FALSE,"장축";#N/A,#N/A,FALSE,"4WD"}</definedName>
    <definedName name="ㅇㅎ" localSheetId="5" hidden="1">{#N/A,#N/A,FALSE,"단축1";#N/A,#N/A,FALSE,"단축2";#N/A,#N/A,FALSE,"단축3";#N/A,#N/A,FALSE,"장축";#N/A,#N/A,FALSE,"4WD"}</definedName>
    <definedName name="ㅇㅎ" localSheetId="4" hidden="1">{#N/A,#N/A,FALSE,"단축1";#N/A,#N/A,FALSE,"단축2";#N/A,#N/A,FALSE,"단축3";#N/A,#N/A,FALSE,"장축";#N/A,#N/A,FALSE,"4WD"}</definedName>
    <definedName name="ㅇㅎ" localSheetId="0" hidden="1">{#N/A,#N/A,FALSE,"단축1";#N/A,#N/A,FALSE,"단축2";#N/A,#N/A,FALSE,"단축3";#N/A,#N/A,FALSE,"장축";#N/A,#N/A,FALSE,"4WD"}</definedName>
    <definedName name="ㅇㅎ" localSheetId="16" hidden="1">{#N/A,#N/A,FALSE,"단축1";#N/A,#N/A,FALSE,"단축2";#N/A,#N/A,FALSE,"단축3";#N/A,#N/A,FALSE,"장축";#N/A,#N/A,FALSE,"4WD"}</definedName>
    <definedName name="ㅇㅎ" localSheetId="6" hidden="1">{#N/A,#N/A,FALSE,"단축1";#N/A,#N/A,FALSE,"단축2";#N/A,#N/A,FALSE,"단축3";#N/A,#N/A,FALSE,"장축";#N/A,#N/A,FALSE,"4WD"}</definedName>
    <definedName name="ㅇㅎ" localSheetId="7" hidden="1">{#N/A,#N/A,FALSE,"단축1";#N/A,#N/A,FALSE,"단축2";#N/A,#N/A,FALSE,"단축3";#N/A,#N/A,FALSE,"장축";#N/A,#N/A,FALSE,"4WD"}</definedName>
    <definedName name="ㅇㅎ" hidden="1">{#N/A,#N/A,FALSE,"단축1";#N/A,#N/A,FALSE,"단축2";#N/A,#N/A,FALSE,"단축3";#N/A,#N/A,FALSE,"장축";#N/A,#N/A,FALSE,"4WD"}</definedName>
    <definedName name="ㅇㅎㄹ" localSheetId="8" hidden="1">{#N/A,#N/A,TRUE,"Y생산";#N/A,#N/A,TRUE,"Y판매";#N/A,#N/A,TRUE,"Y총물량";#N/A,#N/A,TRUE,"Y능력";#N/A,#N/A,TRUE,"YKD"}</definedName>
    <definedName name="ㅇㅎㄹ" localSheetId="10" hidden="1">{#N/A,#N/A,TRUE,"Y생산";#N/A,#N/A,TRUE,"Y판매";#N/A,#N/A,TRUE,"Y총물량";#N/A,#N/A,TRUE,"Y능력";#N/A,#N/A,TRUE,"YKD"}</definedName>
    <definedName name="ㅇㅎㄹ" localSheetId="11" hidden="1">{#N/A,#N/A,TRUE,"Y생산";#N/A,#N/A,TRUE,"Y판매";#N/A,#N/A,TRUE,"Y총물량";#N/A,#N/A,TRUE,"Y능력";#N/A,#N/A,TRUE,"YKD"}</definedName>
    <definedName name="ㅇㅎㄹ" localSheetId="3" hidden="1">{#N/A,#N/A,TRUE,"Y생산";#N/A,#N/A,TRUE,"Y판매";#N/A,#N/A,TRUE,"Y총물량";#N/A,#N/A,TRUE,"Y능력";#N/A,#N/A,TRUE,"YKD"}</definedName>
    <definedName name="ㅇㅎㄹ" localSheetId="5" hidden="1">{#N/A,#N/A,TRUE,"Y생산";#N/A,#N/A,TRUE,"Y판매";#N/A,#N/A,TRUE,"Y총물량";#N/A,#N/A,TRUE,"Y능력";#N/A,#N/A,TRUE,"YKD"}</definedName>
    <definedName name="ㅇㅎㄹ" localSheetId="4" hidden="1">{#N/A,#N/A,TRUE,"Y생산";#N/A,#N/A,TRUE,"Y판매";#N/A,#N/A,TRUE,"Y총물량";#N/A,#N/A,TRUE,"Y능력";#N/A,#N/A,TRUE,"YKD"}</definedName>
    <definedName name="ㅇㅎㄹ" localSheetId="0" hidden="1">{#N/A,#N/A,TRUE,"Y생산";#N/A,#N/A,TRUE,"Y판매";#N/A,#N/A,TRUE,"Y총물량";#N/A,#N/A,TRUE,"Y능력";#N/A,#N/A,TRUE,"YKD"}</definedName>
    <definedName name="ㅇㅎㄹ" localSheetId="16" hidden="1">{#N/A,#N/A,TRUE,"Y생산";#N/A,#N/A,TRUE,"Y판매";#N/A,#N/A,TRUE,"Y총물량";#N/A,#N/A,TRUE,"Y능력";#N/A,#N/A,TRUE,"YKD"}</definedName>
    <definedName name="ㅇㅎㄹ" localSheetId="6" hidden="1">{#N/A,#N/A,TRUE,"Y생산";#N/A,#N/A,TRUE,"Y판매";#N/A,#N/A,TRUE,"Y총물량";#N/A,#N/A,TRUE,"Y능력";#N/A,#N/A,TRUE,"YKD"}</definedName>
    <definedName name="ㅇㅎㄹ" localSheetId="7" hidden="1">{#N/A,#N/A,TRUE,"Y생산";#N/A,#N/A,TRUE,"Y판매";#N/A,#N/A,TRUE,"Y총물량";#N/A,#N/A,TRUE,"Y능력";#N/A,#N/A,TRUE,"YKD"}</definedName>
    <definedName name="ㅇㅎㄹ" hidden="1">{#N/A,#N/A,TRUE,"Y생산";#N/A,#N/A,TRUE,"Y판매";#N/A,#N/A,TRUE,"Y총물량";#N/A,#N/A,TRUE,"Y능력";#N/A,#N/A,TRUE,"YKD"}</definedName>
    <definedName name="아" localSheetId="3">#REF!</definedName>
    <definedName name="아" localSheetId="0">#REF!</definedName>
    <definedName name="아" localSheetId="16">#REF!</definedName>
    <definedName name="아">#REF!</definedName>
    <definedName name="아1" localSheetId="8" hidden="1">{"'보고양식'!$A$58:$K$111"}</definedName>
    <definedName name="아1" localSheetId="10" hidden="1">{"'보고양식'!$A$58:$K$111"}</definedName>
    <definedName name="아1" localSheetId="11" hidden="1">{"'보고양식'!$A$58:$K$111"}</definedName>
    <definedName name="아1" localSheetId="3" hidden="1">{"'보고양식'!$A$58:$K$111"}</definedName>
    <definedName name="아1" localSheetId="5" hidden="1">{"'보고양식'!$A$58:$K$111"}</definedName>
    <definedName name="아1" localSheetId="4" hidden="1">{"'보고양식'!$A$58:$K$111"}</definedName>
    <definedName name="아1" localSheetId="0" hidden="1">{"'보고양식'!$A$58:$K$111"}</definedName>
    <definedName name="아1" localSheetId="16" hidden="1">{"'보고양식'!$A$58:$K$111"}</definedName>
    <definedName name="아1" localSheetId="6" hidden="1">{"'보고양식'!$A$58:$K$111"}</definedName>
    <definedName name="아1" localSheetId="7" hidden="1">{"'보고양식'!$A$58:$K$111"}</definedName>
    <definedName name="아1" hidden="1">{"'보고양식'!$A$58:$K$111"}</definedName>
    <definedName name="아니오" hidden="1">#REF!</definedName>
    <definedName name="아러닐" localSheetId="7">#REF!</definedName>
    <definedName name="아러닐">#REF!</definedName>
    <definedName name="아ㅁ가" localSheetId="6">#REF!</definedName>
    <definedName name="아ㅁ가" localSheetId="7">#REF!</definedName>
    <definedName name="아ㅁ가">#REF!</definedName>
    <definedName name="아아아" localSheetId="8" hidden="1">{#N/A,#N/A,FALSE,"기술료 비교"}</definedName>
    <definedName name="아아아" localSheetId="10" hidden="1">{#N/A,#N/A,FALSE,"기술료 비교"}</definedName>
    <definedName name="아아아" localSheetId="11" hidden="1">{#N/A,#N/A,FALSE,"기술료 비교"}</definedName>
    <definedName name="아아아" localSheetId="3" hidden="1">{#N/A,#N/A,FALSE,"기술료 비교"}</definedName>
    <definedName name="아아아" localSheetId="5" hidden="1">{#N/A,#N/A,FALSE,"기술료 비교"}</definedName>
    <definedName name="아아아" localSheetId="4" hidden="1">{#N/A,#N/A,FALSE,"기술료 비교"}</definedName>
    <definedName name="아아아" localSheetId="0" hidden="1">{#N/A,#N/A,FALSE,"기술료 비교"}</definedName>
    <definedName name="아아아" localSheetId="16" hidden="1">{#N/A,#N/A,FALSE,"기술료 비교"}</definedName>
    <definedName name="아아아" localSheetId="6" hidden="1">{#N/A,#N/A,FALSE,"기술료 비교"}</definedName>
    <definedName name="아아아" localSheetId="7" hidden="1">{#N/A,#N/A,FALSE,"기술료 비교"}</definedName>
    <definedName name="아아아" hidden="1">{#N/A,#N/A,FALSE,"기술료 비교"}</definedName>
    <definedName name="아이다" localSheetId="8" hidden="1">{#N/A,#N/A,TRUE,"Y생산";#N/A,#N/A,TRUE,"Y판매";#N/A,#N/A,TRUE,"Y총물량";#N/A,#N/A,TRUE,"Y능력";#N/A,#N/A,TRUE,"YKD"}</definedName>
    <definedName name="아이다" localSheetId="10" hidden="1">{#N/A,#N/A,TRUE,"Y생산";#N/A,#N/A,TRUE,"Y판매";#N/A,#N/A,TRUE,"Y총물량";#N/A,#N/A,TRUE,"Y능력";#N/A,#N/A,TRUE,"YKD"}</definedName>
    <definedName name="아이다" localSheetId="11" hidden="1">{#N/A,#N/A,TRUE,"Y생산";#N/A,#N/A,TRUE,"Y판매";#N/A,#N/A,TRUE,"Y총물량";#N/A,#N/A,TRUE,"Y능력";#N/A,#N/A,TRUE,"YKD"}</definedName>
    <definedName name="아이다" localSheetId="3" hidden="1">{#N/A,#N/A,TRUE,"Y생산";#N/A,#N/A,TRUE,"Y판매";#N/A,#N/A,TRUE,"Y총물량";#N/A,#N/A,TRUE,"Y능력";#N/A,#N/A,TRUE,"YKD"}</definedName>
    <definedName name="아이다" localSheetId="5" hidden="1">{#N/A,#N/A,TRUE,"Y생산";#N/A,#N/A,TRUE,"Y판매";#N/A,#N/A,TRUE,"Y총물량";#N/A,#N/A,TRUE,"Y능력";#N/A,#N/A,TRUE,"YKD"}</definedName>
    <definedName name="아이다" localSheetId="4" hidden="1">{#N/A,#N/A,TRUE,"Y생산";#N/A,#N/A,TRUE,"Y판매";#N/A,#N/A,TRUE,"Y총물량";#N/A,#N/A,TRUE,"Y능력";#N/A,#N/A,TRUE,"YKD"}</definedName>
    <definedName name="아이다" localSheetId="0" hidden="1">{#N/A,#N/A,TRUE,"Y생산";#N/A,#N/A,TRUE,"Y판매";#N/A,#N/A,TRUE,"Y총물량";#N/A,#N/A,TRUE,"Y능력";#N/A,#N/A,TRUE,"YKD"}</definedName>
    <definedName name="아이다" localSheetId="16" hidden="1">{#N/A,#N/A,TRUE,"Y생산";#N/A,#N/A,TRUE,"Y판매";#N/A,#N/A,TRUE,"Y총물량";#N/A,#N/A,TRUE,"Y능력";#N/A,#N/A,TRUE,"YKD"}</definedName>
    <definedName name="아이다" localSheetId="6" hidden="1">{#N/A,#N/A,TRUE,"Y생산";#N/A,#N/A,TRUE,"Y판매";#N/A,#N/A,TRUE,"Y총물량";#N/A,#N/A,TRUE,"Y능력";#N/A,#N/A,TRUE,"YKD"}</definedName>
    <definedName name="아이다" localSheetId="7" hidden="1">{#N/A,#N/A,TRUE,"Y생산";#N/A,#N/A,TRUE,"Y판매";#N/A,#N/A,TRUE,"Y총물량";#N/A,#N/A,TRUE,"Y능력";#N/A,#N/A,TRUE,"YKD"}</definedName>
    <definedName name="아이다" hidden="1">{#N/A,#N/A,TRUE,"Y생산";#N/A,#N/A,TRUE,"Y판매";#N/A,#N/A,TRUE,"Y총물량";#N/A,#N/A,TRUE,"Y능력";#N/A,#N/A,TRUE,"YKD"}</definedName>
    <definedName name="아파트감정수수료" localSheetId="3">#REF!</definedName>
    <definedName name="아파트감정수수료" localSheetId="0">#REF!</definedName>
    <definedName name="아파트감정수수료" localSheetId="16">#REF!</definedName>
    <definedName name="아파트감정수수료">#REF!</definedName>
    <definedName name="아하" localSheetId="3">#REF!</definedName>
    <definedName name="아하" localSheetId="0">#REF!</definedName>
    <definedName name="아하" localSheetId="16">#REF!</definedName>
    <definedName name="아하" localSheetId="6">#REF!</definedName>
    <definedName name="아하">#REF!</definedName>
    <definedName name="아ㅓㅓㅁ나ㅗㄹㄴㅁ" localSheetId="3">#REF!</definedName>
    <definedName name="아ㅓㅓㅁ나ㅗㄹㄴㅁ" localSheetId="5">#REF!</definedName>
    <definedName name="아ㅓㅓㅁ나ㅗㄹㄴㅁ" localSheetId="4">#REF!</definedName>
    <definedName name="아ㅓㅓㅁ나ㅗㄹㄴㅁ" localSheetId="0">#REF!</definedName>
    <definedName name="아ㅓㅓㅁ나ㅗㄹㄴㅁ" localSheetId="16">#REF!</definedName>
    <definedName name="아ㅓㅓㅁ나ㅗㄹㄴㅁ" localSheetId="6">#REF!</definedName>
    <definedName name="아ㅓㅓㅁ나ㅗㄹㄴㅁ" localSheetId="7">#REF!</definedName>
    <definedName name="아ㅓㅓㅁ나ㅗㄹㄴㅁ">#REF!</definedName>
    <definedName name="아ㅓㅣ니" localSheetId="8" hidden="1">{#N/A,#N/A,TRUE,"Y생산";#N/A,#N/A,TRUE,"Y판매";#N/A,#N/A,TRUE,"Y총물량";#N/A,#N/A,TRUE,"Y능력";#N/A,#N/A,TRUE,"YKD"}</definedName>
    <definedName name="아ㅓㅣ니" localSheetId="10" hidden="1">{#N/A,#N/A,TRUE,"Y생산";#N/A,#N/A,TRUE,"Y판매";#N/A,#N/A,TRUE,"Y총물량";#N/A,#N/A,TRUE,"Y능력";#N/A,#N/A,TRUE,"YKD"}</definedName>
    <definedName name="아ㅓㅣ니" localSheetId="11" hidden="1">{#N/A,#N/A,TRUE,"Y생산";#N/A,#N/A,TRUE,"Y판매";#N/A,#N/A,TRUE,"Y총물량";#N/A,#N/A,TRUE,"Y능력";#N/A,#N/A,TRUE,"YKD"}</definedName>
    <definedName name="아ㅓㅣ니" localSheetId="3" hidden="1">{#N/A,#N/A,TRUE,"Y생산";#N/A,#N/A,TRUE,"Y판매";#N/A,#N/A,TRUE,"Y총물량";#N/A,#N/A,TRUE,"Y능력";#N/A,#N/A,TRUE,"YKD"}</definedName>
    <definedName name="아ㅓㅣ니" localSheetId="5" hidden="1">{#N/A,#N/A,TRUE,"Y생산";#N/A,#N/A,TRUE,"Y판매";#N/A,#N/A,TRUE,"Y총물량";#N/A,#N/A,TRUE,"Y능력";#N/A,#N/A,TRUE,"YKD"}</definedName>
    <definedName name="아ㅓㅣ니" localSheetId="4" hidden="1">{#N/A,#N/A,TRUE,"Y생산";#N/A,#N/A,TRUE,"Y판매";#N/A,#N/A,TRUE,"Y총물량";#N/A,#N/A,TRUE,"Y능력";#N/A,#N/A,TRUE,"YKD"}</definedName>
    <definedName name="아ㅓㅣ니" localSheetId="0" hidden="1">{#N/A,#N/A,TRUE,"Y생산";#N/A,#N/A,TRUE,"Y판매";#N/A,#N/A,TRUE,"Y총물량";#N/A,#N/A,TRUE,"Y능력";#N/A,#N/A,TRUE,"YKD"}</definedName>
    <definedName name="아ㅓㅣ니" localSheetId="16" hidden="1">{#N/A,#N/A,TRUE,"Y생산";#N/A,#N/A,TRUE,"Y판매";#N/A,#N/A,TRUE,"Y총물량";#N/A,#N/A,TRUE,"Y능력";#N/A,#N/A,TRUE,"YKD"}</definedName>
    <definedName name="아ㅓㅣ니" localSheetId="6" hidden="1">{#N/A,#N/A,TRUE,"Y생산";#N/A,#N/A,TRUE,"Y판매";#N/A,#N/A,TRUE,"Y총물량";#N/A,#N/A,TRUE,"Y능력";#N/A,#N/A,TRUE,"YKD"}</definedName>
    <definedName name="아ㅓㅣ니" localSheetId="7" hidden="1">{#N/A,#N/A,TRUE,"Y생산";#N/A,#N/A,TRUE,"Y판매";#N/A,#N/A,TRUE,"Y총물량";#N/A,#N/A,TRUE,"Y능력";#N/A,#N/A,TRUE,"YKD"}</definedName>
    <definedName name="아ㅓㅣ니" hidden="1">{#N/A,#N/A,TRUE,"Y생산";#N/A,#N/A,TRUE,"Y판매";#N/A,#N/A,TRUE,"Y총물량";#N/A,#N/A,TRUE,"Y능력";#N/A,#N/A,TRUE,"YKD"}</definedName>
    <definedName name="악기" localSheetId="3">#REF!</definedName>
    <definedName name="악기" localSheetId="5">#REF!</definedName>
    <definedName name="악기" localSheetId="0">#REF!</definedName>
    <definedName name="악기" localSheetId="16">#REF!</definedName>
    <definedName name="악기" localSheetId="7">#REF!</definedName>
    <definedName name="악기">#REF!</definedName>
    <definedName name="악기1" localSheetId="3">#REF!</definedName>
    <definedName name="악기1" localSheetId="5">#REF!</definedName>
    <definedName name="악기1" localSheetId="0">#REF!</definedName>
    <definedName name="악기1" localSheetId="16">#REF!</definedName>
    <definedName name="악기1" localSheetId="6">#REF!</definedName>
    <definedName name="악기1" localSheetId="7">#REF!</definedName>
    <definedName name="악기1">#REF!</definedName>
    <definedName name="야" localSheetId="8" hidden="1">{#N/A,#N/A,TRUE,"Y생산";#N/A,#N/A,TRUE,"Y판매";#N/A,#N/A,TRUE,"Y총물량";#N/A,#N/A,TRUE,"Y능력";#N/A,#N/A,TRUE,"YKD"}</definedName>
    <definedName name="야" localSheetId="10" hidden="1">{#N/A,#N/A,TRUE,"Y생산";#N/A,#N/A,TRUE,"Y판매";#N/A,#N/A,TRUE,"Y총물량";#N/A,#N/A,TRUE,"Y능력";#N/A,#N/A,TRUE,"YKD"}</definedName>
    <definedName name="야" localSheetId="11" hidden="1">{#N/A,#N/A,TRUE,"Y생산";#N/A,#N/A,TRUE,"Y판매";#N/A,#N/A,TRUE,"Y총물량";#N/A,#N/A,TRUE,"Y능력";#N/A,#N/A,TRUE,"YKD"}</definedName>
    <definedName name="야" localSheetId="3" hidden="1">{#N/A,#N/A,TRUE,"Y생산";#N/A,#N/A,TRUE,"Y판매";#N/A,#N/A,TRUE,"Y총물량";#N/A,#N/A,TRUE,"Y능력";#N/A,#N/A,TRUE,"YKD"}</definedName>
    <definedName name="야" localSheetId="5" hidden="1">{#N/A,#N/A,TRUE,"Y생산";#N/A,#N/A,TRUE,"Y판매";#N/A,#N/A,TRUE,"Y총물량";#N/A,#N/A,TRUE,"Y능력";#N/A,#N/A,TRUE,"YKD"}</definedName>
    <definedName name="야" localSheetId="4" hidden="1">{#N/A,#N/A,TRUE,"Y생산";#N/A,#N/A,TRUE,"Y판매";#N/A,#N/A,TRUE,"Y총물량";#N/A,#N/A,TRUE,"Y능력";#N/A,#N/A,TRUE,"YKD"}</definedName>
    <definedName name="야" localSheetId="0" hidden="1">{#N/A,#N/A,TRUE,"Y생산";#N/A,#N/A,TRUE,"Y판매";#N/A,#N/A,TRUE,"Y총물량";#N/A,#N/A,TRUE,"Y능력";#N/A,#N/A,TRUE,"YKD"}</definedName>
    <definedName name="야" localSheetId="16" hidden="1">{#N/A,#N/A,TRUE,"Y생산";#N/A,#N/A,TRUE,"Y판매";#N/A,#N/A,TRUE,"Y총물량";#N/A,#N/A,TRUE,"Y능력";#N/A,#N/A,TRUE,"YKD"}</definedName>
    <definedName name="야" localSheetId="6" hidden="1">{#N/A,#N/A,TRUE,"Y생산";#N/A,#N/A,TRUE,"Y판매";#N/A,#N/A,TRUE,"Y총물량";#N/A,#N/A,TRUE,"Y능력";#N/A,#N/A,TRUE,"YKD"}</definedName>
    <definedName name="야" localSheetId="7" hidden="1">{#N/A,#N/A,TRUE,"Y생산";#N/A,#N/A,TRUE,"Y판매";#N/A,#N/A,TRUE,"Y총물량";#N/A,#N/A,TRUE,"Y능력";#N/A,#N/A,TRUE,"YKD"}</definedName>
    <definedName name="야" hidden="1">{#N/A,#N/A,TRUE,"Y생산";#N/A,#N/A,TRUE,"Y판매";#N/A,#N/A,TRUE,"Y총물량";#N/A,#N/A,TRUE,"Y능력";#N/A,#N/A,TRUE,"YKD"}</definedName>
    <definedName name="양도통지비">#REF!</definedName>
    <definedName name="양식4"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localSheetId="1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localSheetId="11"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localSheetId="3"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localSheetId="5"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localSheetId="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localSheetId="0"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localSheetId="1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localSheetId="7"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어" localSheetId="3">#REF!</definedName>
    <definedName name="어" localSheetId="5">#REF!</definedName>
    <definedName name="어" localSheetId="4">#REF!</definedName>
    <definedName name="어" localSheetId="0">#REF!</definedName>
    <definedName name="어" localSheetId="16">#REF!</definedName>
    <definedName name="어" localSheetId="7">#REF!</definedName>
    <definedName name="어">#REF!</definedName>
    <definedName name="억원단위" localSheetId="3">#REF!</definedName>
    <definedName name="억원단위" localSheetId="5">#REF!</definedName>
    <definedName name="억원단위" localSheetId="0">#REF!</definedName>
    <definedName name="억원단위" localSheetId="16">#REF!</definedName>
    <definedName name="억원단위" localSheetId="6">#REF!</definedName>
    <definedName name="억원단위" localSheetId="7">#REF!</definedName>
    <definedName name="억원단위">#REF!</definedName>
    <definedName name="업종" localSheetId="3">#REF!</definedName>
    <definedName name="업종" localSheetId="5">#REF!</definedName>
    <definedName name="업종" localSheetId="0">#REF!</definedName>
    <definedName name="업종" localSheetId="16">#REF!</definedName>
    <definedName name="업종" localSheetId="6">#REF!</definedName>
    <definedName name="업종" localSheetId="7">#REF!</definedName>
    <definedName name="업종">#REF!</definedName>
    <definedName name="업종2" localSheetId="6">#REF!</definedName>
    <definedName name="업종2">#REF!</definedName>
    <definedName name="업종3" localSheetId="6">#REF!</definedName>
    <definedName name="업종3">#REF!</definedName>
    <definedName name="업체명" localSheetId="6">#REF!</definedName>
    <definedName name="업체명">#REF!</definedName>
    <definedName name="에라" localSheetId="6">#REF!</definedName>
    <definedName name="에라">#REF!</definedName>
    <definedName name="에이" localSheetId="8" hidden="1">{#N/A,#N/A,TRUE,"Y생산";#N/A,#N/A,TRUE,"Y판매";#N/A,#N/A,TRUE,"Y총물량";#N/A,#N/A,TRUE,"Y능력";#N/A,#N/A,TRUE,"YKD"}</definedName>
    <definedName name="에이" localSheetId="10" hidden="1">{#N/A,#N/A,TRUE,"Y생산";#N/A,#N/A,TRUE,"Y판매";#N/A,#N/A,TRUE,"Y총물량";#N/A,#N/A,TRUE,"Y능력";#N/A,#N/A,TRUE,"YKD"}</definedName>
    <definedName name="에이" localSheetId="11" hidden="1">{#N/A,#N/A,TRUE,"Y생산";#N/A,#N/A,TRUE,"Y판매";#N/A,#N/A,TRUE,"Y총물량";#N/A,#N/A,TRUE,"Y능력";#N/A,#N/A,TRUE,"YKD"}</definedName>
    <definedName name="에이" localSheetId="3" hidden="1">{#N/A,#N/A,TRUE,"Y생산";#N/A,#N/A,TRUE,"Y판매";#N/A,#N/A,TRUE,"Y총물량";#N/A,#N/A,TRUE,"Y능력";#N/A,#N/A,TRUE,"YKD"}</definedName>
    <definedName name="에이" localSheetId="5" hidden="1">{#N/A,#N/A,TRUE,"Y생산";#N/A,#N/A,TRUE,"Y판매";#N/A,#N/A,TRUE,"Y총물량";#N/A,#N/A,TRUE,"Y능력";#N/A,#N/A,TRUE,"YKD"}</definedName>
    <definedName name="에이" localSheetId="4" hidden="1">{#N/A,#N/A,TRUE,"Y생산";#N/A,#N/A,TRUE,"Y판매";#N/A,#N/A,TRUE,"Y총물량";#N/A,#N/A,TRUE,"Y능력";#N/A,#N/A,TRUE,"YKD"}</definedName>
    <definedName name="에이" localSheetId="0" hidden="1">{#N/A,#N/A,TRUE,"Y생산";#N/A,#N/A,TRUE,"Y판매";#N/A,#N/A,TRUE,"Y총물량";#N/A,#N/A,TRUE,"Y능력";#N/A,#N/A,TRUE,"YKD"}</definedName>
    <definedName name="에이" localSheetId="16" hidden="1">{#N/A,#N/A,TRUE,"Y생산";#N/A,#N/A,TRUE,"Y판매";#N/A,#N/A,TRUE,"Y총물량";#N/A,#N/A,TRUE,"Y능력";#N/A,#N/A,TRUE,"YKD"}</definedName>
    <definedName name="에이" localSheetId="6" hidden="1">{#N/A,#N/A,TRUE,"Y생산";#N/A,#N/A,TRUE,"Y판매";#N/A,#N/A,TRUE,"Y총물량";#N/A,#N/A,TRUE,"Y능력";#N/A,#N/A,TRUE,"YKD"}</definedName>
    <definedName name="에이" localSheetId="7" hidden="1">{#N/A,#N/A,TRUE,"Y생산";#N/A,#N/A,TRUE,"Y판매";#N/A,#N/A,TRUE,"Y총물량";#N/A,#N/A,TRUE,"Y능력";#N/A,#N/A,TRUE,"YKD"}</definedName>
    <definedName name="에이" hidden="1">{#N/A,#N/A,TRUE,"Y생산";#N/A,#N/A,TRUE,"Y판매";#N/A,#N/A,TRUE,"Y총물량";#N/A,#N/A,TRUE,"Y능력";#N/A,#N/A,TRUE,"YKD"}</definedName>
    <definedName name="엑셀">#REF!</definedName>
    <definedName name="엑스트라" localSheetId="6">#REF!</definedName>
    <definedName name="엑스트라">#REF!</definedName>
    <definedName name="엑스트라수" localSheetId="6">#REF!</definedName>
    <definedName name="엑스트라수">#REF!</definedName>
    <definedName name="엔진" localSheetId="8" hidden="1">{#N/A,#N/A,FALSE,"단축1";#N/A,#N/A,FALSE,"단축2";#N/A,#N/A,FALSE,"단축3";#N/A,#N/A,FALSE,"장축";#N/A,#N/A,FALSE,"4WD"}</definedName>
    <definedName name="엔진" localSheetId="10" hidden="1">{#N/A,#N/A,FALSE,"단축1";#N/A,#N/A,FALSE,"단축2";#N/A,#N/A,FALSE,"단축3";#N/A,#N/A,FALSE,"장축";#N/A,#N/A,FALSE,"4WD"}</definedName>
    <definedName name="엔진" localSheetId="11" hidden="1">{#N/A,#N/A,FALSE,"단축1";#N/A,#N/A,FALSE,"단축2";#N/A,#N/A,FALSE,"단축3";#N/A,#N/A,FALSE,"장축";#N/A,#N/A,FALSE,"4WD"}</definedName>
    <definedName name="엔진" localSheetId="3" hidden="1">{#N/A,#N/A,FALSE,"단축1";#N/A,#N/A,FALSE,"단축2";#N/A,#N/A,FALSE,"단축3";#N/A,#N/A,FALSE,"장축";#N/A,#N/A,FALSE,"4WD"}</definedName>
    <definedName name="엔진" localSheetId="5" hidden="1">{#N/A,#N/A,FALSE,"단축1";#N/A,#N/A,FALSE,"단축2";#N/A,#N/A,FALSE,"단축3";#N/A,#N/A,FALSE,"장축";#N/A,#N/A,FALSE,"4WD"}</definedName>
    <definedName name="엔진" localSheetId="4" hidden="1">{#N/A,#N/A,FALSE,"단축1";#N/A,#N/A,FALSE,"단축2";#N/A,#N/A,FALSE,"단축3";#N/A,#N/A,FALSE,"장축";#N/A,#N/A,FALSE,"4WD"}</definedName>
    <definedName name="엔진" localSheetId="0" hidden="1">{#N/A,#N/A,FALSE,"단축1";#N/A,#N/A,FALSE,"단축2";#N/A,#N/A,FALSE,"단축3";#N/A,#N/A,FALSE,"장축";#N/A,#N/A,FALSE,"4WD"}</definedName>
    <definedName name="엔진" localSheetId="16" hidden="1">{#N/A,#N/A,FALSE,"단축1";#N/A,#N/A,FALSE,"단축2";#N/A,#N/A,FALSE,"단축3";#N/A,#N/A,FALSE,"장축";#N/A,#N/A,FALSE,"4WD"}</definedName>
    <definedName name="엔진" localSheetId="6" hidden="1">{#N/A,#N/A,FALSE,"단축1";#N/A,#N/A,FALSE,"단축2";#N/A,#N/A,FALSE,"단축3";#N/A,#N/A,FALSE,"장축";#N/A,#N/A,FALSE,"4WD"}</definedName>
    <definedName name="엔진" localSheetId="7" hidden="1">{#N/A,#N/A,FALSE,"단축1";#N/A,#N/A,FALSE,"단축2";#N/A,#N/A,FALSE,"단축3";#N/A,#N/A,FALSE,"장축";#N/A,#N/A,FALSE,"4WD"}</definedName>
    <definedName name="엔진" hidden="1">{#N/A,#N/A,FALSE,"단축1";#N/A,#N/A,FALSE,"단축2";#N/A,#N/A,FALSE,"단축3";#N/A,#N/A,FALSE,"장축";#N/A,#N/A,FALSE,"4WD"}</definedName>
    <definedName name="엘엔아이소프트" localSheetId="3">#REF!</definedName>
    <definedName name="엘엔아이소프트" localSheetId="0">#REF!</definedName>
    <definedName name="엘엔아이소프트" localSheetId="16">#REF!</definedName>
    <definedName name="엘엔아이소프트">#REF!</definedName>
    <definedName name="여력" localSheetId="8" hidden="1">{#N/A,#N/A,TRUE,"Y생산";#N/A,#N/A,TRUE,"Y판매";#N/A,#N/A,TRUE,"Y총물량";#N/A,#N/A,TRUE,"Y능력";#N/A,#N/A,TRUE,"YKD"}</definedName>
    <definedName name="여력" localSheetId="10" hidden="1">{#N/A,#N/A,TRUE,"Y생산";#N/A,#N/A,TRUE,"Y판매";#N/A,#N/A,TRUE,"Y총물량";#N/A,#N/A,TRUE,"Y능력";#N/A,#N/A,TRUE,"YKD"}</definedName>
    <definedName name="여력" localSheetId="11" hidden="1">{#N/A,#N/A,TRUE,"Y생산";#N/A,#N/A,TRUE,"Y판매";#N/A,#N/A,TRUE,"Y총물량";#N/A,#N/A,TRUE,"Y능력";#N/A,#N/A,TRUE,"YKD"}</definedName>
    <definedName name="여력" localSheetId="3" hidden="1">{#N/A,#N/A,TRUE,"Y생산";#N/A,#N/A,TRUE,"Y판매";#N/A,#N/A,TRUE,"Y총물량";#N/A,#N/A,TRUE,"Y능력";#N/A,#N/A,TRUE,"YKD"}</definedName>
    <definedName name="여력" localSheetId="5" hidden="1">{#N/A,#N/A,TRUE,"Y생산";#N/A,#N/A,TRUE,"Y판매";#N/A,#N/A,TRUE,"Y총물량";#N/A,#N/A,TRUE,"Y능력";#N/A,#N/A,TRUE,"YKD"}</definedName>
    <definedName name="여력" localSheetId="4" hidden="1">{#N/A,#N/A,TRUE,"Y생산";#N/A,#N/A,TRUE,"Y판매";#N/A,#N/A,TRUE,"Y총물량";#N/A,#N/A,TRUE,"Y능력";#N/A,#N/A,TRUE,"YKD"}</definedName>
    <definedName name="여력" localSheetId="0" hidden="1">{#N/A,#N/A,TRUE,"Y생산";#N/A,#N/A,TRUE,"Y판매";#N/A,#N/A,TRUE,"Y총물량";#N/A,#N/A,TRUE,"Y능력";#N/A,#N/A,TRUE,"YKD"}</definedName>
    <definedName name="여력" localSheetId="16" hidden="1">{#N/A,#N/A,TRUE,"Y생산";#N/A,#N/A,TRUE,"Y판매";#N/A,#N/A,TRUE,"Y총물량";#N/A,#N/A,TRUE,"Y능력";#N/A,#N/A,TRUE,"YKD"}</definedName>
    <definedName name="여력" localSheetId="6" hidden="1">{#N/A,#N/A,TRUE,"Y생산";#N/A,#N/A,TRUE,"Y판매";#N/A,#N/A,TRUE,"Y총물량";#N/A,#N/A,TRUE,"Y능력";#N/A,#N/A,TRUE,"YKD"}</definedName>
    <definedName name="여력" localSheetId="7" hidden="1">{#N/A,#N/A,TRUE,"Y생산";#N/A,#N/A,TRUE,"Y판매";#N/A,#N/A,TRUE,"Y총물량";#N/A,#N/A,TRUE,"Y능력";#N/A,#N/A,TRUE,"YKD"}</definedName>
    <definedName name="여력" hidden="1">{#N/A,#N/A,TRUE,"Y생산";#N/A,#N/A,TRUE,"Y판매";#N/A,#N/A,TRUE,"Y총물량";#N/A,#N/A,TRUE,"Y능력";#N/A,#N/A,TRUE,"YKD"}</definedName>
    <definedName name="여력인원" localSheetId="8" hidden="1">{#N/A,#N/A,FALSE,"96 3월물량표";#N/A,#N/A,FALSE,"96 4월물량표";#N/A,#N/A,FALSE,"96 5월물량표"}</definedName>
    <definedName name="여력인원" localSheetId="10" hidden="1">{#N/A,#N/A,FALSE,"96 3월물량표";#N/A,#N/A,FALSE,"96 4월물량표";#N/A,#N/A,FALSE,"96 5월물량표"}</definedName>
    <definedName name="여력인원" localSheetId="11" hidden="1">{#N/A,#N/A,FALSE,"96 3월물량표";#N/A,#N/A,FALSE,"96 4월물량표";#N/A,#N/A,FALSE,"96 5월물량표"}</definedName>
    <definedName name="여력인원" localSheetId="3" hidden="1">{#N/A,#N/A,FALSE,"96 3월물량표";#N/A,#N/A,FALSE,"96 4월물량표";#N/A,#N/A,FALSE,"96 5월물량표"}</definedName>
    <definedName name="여력인원" localSheetId="5" hidden="1">{#N/A,#N/A,FALSE,"96 3월물량표";#N/A,#N/A,FALSE,"96 4월물량표";#N/A,#N/A,FALSE,"96 5월물량표"}</definedName>
    <definedName name="여력인원" localSheetId="4" hidden="1">{#N/A,#N/A,FALSE,"96 3월물량표";#N/A,#N/A,FALSE,"96 4월물량표";#N/A,#N/A,FALSE,"96 5월물량표"}</definedName>
    <definedName name="여력인원" localSheetId="0" hidden="1">{#N/A,#N/A,FALSE,"96 3월물량표";#N/A,#N/A,FALSE,"96 4월물량표";#N/A,#N/A,FALSE,"96 5월물량표"}</definedName>
    <definedName name="여력인원" localSheetId="16" hidden="1">{#N/A,#N/A,FALSE,"96 3월물량표";#N/A,#N/A,FALSE,"96 4월물량표";#N/A,#N/A,FALSE,"96 5월물량표"}</definedName>
    <definedName name="여력인원" localSheetId="6" hidden="1">{#N/A,#N/A,FALSE,"96 3월물량표";#N/A,#N/A,FALSE,"96 4월물량표";#N/A,#N/A,FALSE,"96 5월물량표"}</definedName>
    <definedName name="여력인원" localSheetId="7" hidden="1">{#N/A,#N/A,FALSE,"96 3월물량표";#N/A,#N/A,FALSE,"96 4월물량표";#N/A,#N/A,FALSE,"96 5월물량표"}</definedName>
    <definedName name="여력인원" hidden="1">{#N/A,#N/A,FALSE,"96 3월물량표";#N/A,#N/A,FALSE,"96 4월물량표";#N/A,#N/A,FALSE,"96 5월물량표"}</definedName>
    <definedName name="여신" localSheetId="3">#REF!</definedName>
    <definedName name="여신" localSheetId="5">#REF!</definedName>
    <definedName name="여신" localSheetId="4">#REF!</definedName>
    <definedName name="여신" localSheetId="0">#REF!</definedName>
    <definedName name="여신" localSheetId="16">#REF!</definedName>
    <definedName name="여신" localSheetId="7">#REF!</definedName>
    <definedName name="여신">#REF!</definedName>
    <definedName name="여신차주" localSheetId="3">#REF!</definedName>
    <definedName name="여신차주" localSheetId="5">#REF!</definedName>
    <definedName name="여신차주" localSheetId="0">#REF!</definedName>
    <definedName name="여신차주" localSheetId="16">#REF!</definedName>
    <definedName name="여신차주" localSheetId="6">#REF!</definedName>
    <definedName name="여신차주" localSheetId="7">#REF!</definedName>
    <definedName name="여신차주">#REF!</definedName>
    <definedName name="여신차주번호" localSheetId="3">#REF!</definedName>
    <definedName name="여신차주번호" localSheetId="5">#REF!</definedName>
    <definedName name="여신차주번호" localSheetId="0">#REF!</definedName>
    <definedName name="여신차주번호" localSheetId="16">#REF!</definedName>
    <definedName name="여신차주번호" localSheetId="6">#REF!</definedName>
    <definedName name="여신차주번호" localSheetId="7">#REF!</definedName>
    <definedName name="여신차주번호">#REF!</definedName>
    <definedName name="여신형태1" localSheetId="6">#REF!</definedName>
    <definedName name="여신형태1" localSheetId="7">#REF!</definedName>
    <definedName name="여신형태1">#REF!</definedName>
    <definedName name="여신형태2" localSheetId="6">#REF!</definedName>
    <definedName name="여신형태2" localSheetId="7">#REF!</definedName>
    <definedName name="여신형태2">#REF!</definedName>
    <definedName name="여신형태3" localSheetId="6">#REF!</definedName>
    <definedName name="여신형태3" localSheetId="7">#REF!</definedName>
    <definedName name="여신형태3">#REF!</definedName>
    <definedName name="여신형태4" localSheetId="6">#REF!</definedName>
    <definedName name="여신형태4" localSheetId="7">#REF!</definedName>
    <definedName name="여신형태4">#REF!</definedName>
    <definedName name="연간예상" localSheetId="8" hidden="1">{#N/A,#N/A,FALSE,"UNIT";#N/A,#N/A,FALSE,"UNIT";#N/A,#N/A,FALSE,"계정"}</definedName>
    <definedName name="연간예상" localSheetId="10" hidden="1">{#N/A,#N/A,FALSE,"UNIT";#N/A,#N/A,FALSE,"UNIT";#N/A,#N/A,FALSE,"계정"}</definedName>
    <definedName name="연간예상" localSheetId="11" hidden="1">{#N/A,#N/A,FALSE,"UNIT";#N/A,#N/A,FALSE,"UNIT";#N/A,#N/A,FALSE,"계정"}</definedName>
    <definedName name="연간예상" localSheetId="3" hidden="1">{#N/A,#N/A,FALSE,"UNIT";#N/A,#N/A,FALSE,"UNIT";#N/A,#N/A,FALSE,"계정"}</definedName>
    <definedName name="연간예상" localSheetId="5" hidden="1">{#N/A,#N/A,FALSE,"UNIT";#N/A,#N/A,FALSE,"UNIT";#N/A,#N/A,FALSE,"계정"}</definedName>
    <definedName name="연간예상" localSheetId="4" hidden="1">{#N/A,#N/A,FALSE,"UNIT";#N/A,#N/A,FALSE,"UNIT";#N/A,#N/A,FALSE,"계정"}</definedName>
    <definedName name="연간예상" localSheetId="0" hidden="1">{#N/A,#N/A,FALSE,"UNIT";#N/A,#N/A,FALSE,"UNIT";#N/A,#N/A,FALSE,"계정"}</definedName>
    <definedName name="연간예상" localSheetId="16" hidden="1">{#N/A,#N/A,FALSE,"UNIT";#N/A,#N/A,FALSE,"UNIT";#N/A,#N/A,FALSE,"계정"}</definedName>
    <definedName name="연간예상" localSheetId="6" hidden="1">{#N/A,#N/A,FALSE,"UNIT";#N/A,#N/A,FALSE,"UNIT";#N/A,#N/A,FALSE,"계정"}</definedName>
    <definedName name="연간예상" localSheetId="7" hidden="1">{#N/A,#N/A,FALSE,"UNIT";#N/A,#N/A,FALSE,"UNIT";#N/A,#N/A,FALSE,"계정"}</definedName>
    <definedName name="연간예상" hidden="1">{#N/A,#N/A,FALSE,"UNIT";#N/A,#N/A,FALSE,"UNIT";#N/A,#N/A,FALSE,"계정"}</definedName>
    <definedName name="연간할인율" localSheetId="3">#REF!</definedName>
    <definedName name="연간할인율" localSheetId="0">#REF!</definedName>
    <definedName name="연간할인율" localSheetId="16">#REF!</definedName>
    <definedName name="연간할인율">#REF!</definedName>
    <definedName name="연구개발비_금감원" localSheetId="3" hidden="1">{#N/A,#N/A,FALSE,"보험현황";#N/A,#N/A,FALSE,"보험현황"}</definedName>
    <definedName name="연구개발비_금감원" localSheetId="5" hidden="1">{#N/A,#N/A,FALSE,"보험현황";#N/A,#N/A,FALSE,"보험현황"}</definedName>
    <definedName name="연구개발비_금감원" localSheetId="4" hidden="1">{#N/A,#N/A,FALSE,"보험현황";#N/A,#N/A,FALSE,"보험현황"}</definedName>
    <definedName name="연구개발비_금감원" localSheetId="0" hidden="1">{#N/A,#N/A,FALSE,"보험현황";#N/A,#N/A,FALSE,"보험현황"}</definedName>
    <definedName name="연구개발비_금감원" localSheetId="16" hidden="1">{#N/A,#N/A,FALSE,"보험현황";#N/A,#N/A,FALSE,"보험현황"}</definedName>
    <definedName name="연구개발비_금감원" localSheetId="6" hidden="1">{#N/A,#N/A,FALSE,"보험현황";#N/A,#N/A,FALSE,"보험현황"}</definedName>
    <definedName name="연구개발비_금감원" localSheetId="7" hidden="1">{#N/A,#N/A,FALSE,"보험현황";#N/A,#N/A,FALSE,"보험현황"}</definedName>
    <definedName name="연구개발비_금감원" hidden="1">{#N/A,#N/A,FALSE,"보험현황";#N/A,#N/A,FALSE,"보험현황"}</definedName>
    <definedName name="연금대변" localSheetId="3">#REF!</definedName>
    <definedName name="연금대변" localSheetId="5">#REF!</definedName>
    <definedName name="연금대변" localSheetId="0">#REF!</definedName>
    <definedName name="연금대변" localSheetId="16">#REF!</definedName>
    <definedName name="연금대변" localSheetId="7">#REF!</definedName>
    <definedName name="연금대변">#REF!</definedName>
    <definedName name="연금차변" localSheetId="3">#REF!</definedName>
    <definedName name="연금차변" localSheetId="5">#REF!</definedName>
    <definedName name="연금차변" localSheetId="0">#REF!</definedName>
    <definedName name="연금차변" localSheetId="16">#REF!</definedName>
    <definedName name="연금차변" localSheetId="6">#REF!</definedName>
    <definedName name="연금차변" localSheetId="7">#REF!</definedName>
    <definedName name="연금차변">#REF!</definedName>
    <definedName name="연말손익" localSheetId="8" hidden="1">{#N/A,#N/A,FALSE,"UNIT";#N/A,#N/A,FALSE,"UNIT";#N/A,#N/A,FALSE,"계정"}</definedName>
    <definedName name="연말손익" localSheetId="10" hidden="1">{#N/A,#N/A,FALSE,"UNIT";#N/A,#N/A,FALSE,"UNIT";#N/A,#N/A,FALSE,"계정"}</definedName>
    <definedName name="연말손익" localSheetId="11" hidden="1">{#N/A,#N/A,FALSE,"UNIT";#N/A,#N/A,FALSE,"UNIT";#N/A,#N/A,FALSE,"계정"}</definedName>
    <definedName name="연말손익" localSheetId="3" hidden="1">{#N/A,#N/A,FALSE,"UNIT";#N/A,#N/A,FALSE,"UNIT";#N/A,#N/A,FALSE,"계정"}</definedName>
    <definedName name="연말손익" localSheetId="5" hidden="1">{#N/A,#N/A,FALSE,"UNIT";#N/A,#N/A,FALSE,"UNIT";#N/A,#N/A,FALSE,"계정"}</definedName>
    <definedName name="연말손익" localSheetId="4" hidden="1">{#N/A,#N/A,FALSE,"UNIT";#N/A,#N/A,FALSE,"UNIT";#N/A,#N/A,FALSE,"계정"}</definedName>
    <definedName name="연말손익" localSheetId="0" hidden="1">{#N/A,#N/A,FALSE,"UNIT";#N/A,#N/A,FALSE,"UNIT";#N/A,#N/A,FALSE,"계정"}</definedName>
    <definedName name="연말손익" localSheetId="16" hidden="1">{#N/A,#N/A,FALSE,"UNIT";#N/A,#N/A,FALSE,"UNIT";#N/A,#N/A,FALSE,"계정"}</definedName>
    <definedName name="연말손익" localSheetId="6" hidden="1">{#N/A,#N/A,FALSE,"UNIT";#N/A,#N/A,FALSE,"UNIT";#N/A,#N/A,FALSE,"계정"}</definedName>
    <definedName name="연말손익" localSheetId="7" hidden="1">{#N/A,#N/A,FALSE,"UNIT";#N/A,#N/A,FALSE,"UNIT";#N/A,#N/A,FALSE,"계정"}</definedName>
    <definedName name="연말손익" hidden="1">{#N/A,#N/A,FALSE,"UNIT";#N/A,#N/A,FALSE,"UNIT";#N/A,#N/A,FALSE,"계정"}</definedName>
    <definedName name="연산" localSheetId="3">#REF!</definedName>
    <definedName name="연산" localSheetId="0">#REF!</definedName>
    <definedName name="연산" localSheetId="16">#REF!</definedName>
    <definedName name="연산">#REF!</definedName>
    <definedName name="연이자율">28%</definedName>
    <definedName name="연체" localSheetId="3">{0.1;0;0.382758620689655;0;0;0;0.258620689655172;0;0.258620689655172}</definedName>
    <definedName name="연체" localSheetId="5">{0.1;0;0.382758620689655;0;0;0;0.258620689655172;0;0.258620689655172}</definedName>
    <definedName name="연체" localSheetId="4">{0.1;0;0.382758620689655;0;0;0;0.258620689655172;0;0.258620689655172}</definedName>
    <definedName name="연체" localSheetId="0">{0.1;0;0.382758620689655;0;0;0;0.258620689655172;0;0.258620689655172}</definedName>
    <definedName name="연체" localSheetId="16">{0.1;0;0.382758620689655;0;0;0;0.258620689655172;0;0.258620689655172}</definedName>
    <definedName name="연체" localSheetId="6">{0.1;0;0.382758620689655;0;0;0;0.258620689655172;0;0.258620689655172}</definedName>
    <definedName name="연체" localSheetId="7">{0.1;0;0.382758620689655;0;0;0;0.258620689655172;0;0.258620689655172}</definedName>
    <definedName name="연체">{0.1;0;0.382758620689655;0;0;0;0.258620689655172;0;0.258620689655172}</definedName>
    <definedName name="연체이자율" localSheetId="3">#REF!</definedName>
    <definedName name="연체이자율" localSheetId="5">#REF!</definedName>
    <definedName name="연체이자율" localSheetId="4">#REF!</definedName>
    <definedName name="연체이자율" localSheetId="0">#REF!</definedName>
    <definedName name="연체이자율" localSheetId="16">#REF!</definedName>
    <definedName name="연체이자율" localSheetId="7">#REF!</definedName>
    <definedName name="연체이자율">#REF!</definedName>
    <definedName name="연체이자율_한도" localSheetId="3">#REF!</definedName>
    <definedName name="연체이자율_한도" localSheetId="5">#REF!</definedName>
    <definedName name="연체이자율_한도" localSheetId="0">#REF!</definedName>
    <definedName name="연체이자율_한도" localSheetId="16">#REF!</definedName>
    <definedName name="연체이자율_한도" localSheetId="6">#REF!</definedName>
    <definedName name="연체이자율_한도" localSheetId="7">#REF!</definedName>
    <definedName name="연체이자율_한도">#REF!</definedName>
    <definedName name="연체조회" localSheetId="6">#REF!</definedName>
    <definedName name="연체조회" localSheetId="7">#REF!</definedName>
    <definedName name="연체조회">#REF!</definedName>
    <definedName name="열처리" localSheetId="8" hidden="1">{#N/A,#N/A,FALSE,"단축1";#N/A,#N/A,FALSE,"단축2";#N/A,#N/A,FALSE,"단축3";#N/A,#N/A,FALSE,"장축";#N/A,#N/A,FALSE,"4WD"}</definedName>
    <definedName name="열처리" localSheetId="10" hidden="1">{#N/A,#N/A,FALSE,"단축1";#N/A,#N/A,FALSE,"단축2";#N/A,#N/A,FALSE,"단축3";#N/A,#N/A,FALSE,"장축";#N/A,#N/A,FALSE,"4WD"}</definedName>
    <definedName name="열처리" localSheetId="11" hidden="1">{#N/A,#N/A,FALSE,"단축1";#N/A,#N/A,FALSE,"단축2";#N/A,#N/A,FALSE,"단축3";#N/A,#N/A,FALSE,"장축";#N/A,#N/A,FALSE,"4WD"}</definedName>
    <definedName name="열처리" localSheetId="3" hidden="1">{#N/A,#N/A,FALSE,"단축1";#N/A,#N/A,FALSE,"단축2";#N/A,#N/A,FALSE,"단축3";#N/A,#N/A,FALSE,"장축";#N/A,#N/A,FALSE,"4WD"}</definedName>
    <definedName name="열처리" localSheetId="5" hidden="1">{#N/A,#N/A,FALSE,"단축1";#N/A,#N/A,FALSE,"단축2";#N/A,#N/A,FALSE,"단축3";#N/A,#N/A,FALSE,"장축";#N/A,#N/A,FALSE,"4WD"}</definedName>
    <definedName name="열처리" localSheetId="4" hidden="1">{#N/A,#N/A,FALSE,"단축1";#N/A,#N/A,FALSE,"단축2";#N/A,#N/A,FALSE,"단축3";#N/A,#N/A,FALSE,"장축";#N/A,#N/A,FALSE,"4WD"}</definedName>
    <definedName name="열처리" localSheetId="0" hidden="1">{#N/A,#N/A,FALSE,"단축1";#N/A,#N/A,FALSE,"단축2";#N/A,#N/A,FALSE,"단축3";#N/A,#N/A,FALSE,"장축";#N/A,#N/A,FALSE,"4WD"}</definedName>
    <definedName name="열처리" localSheetId="16" hidden="1">{#N/A,#N/A,FALSE,"단축1";#N/A,#N/A,FALSE,"단축2";#N/A,#N/A,FALSE,"단축3";#N/A,#N/A,FALSE,"장축";#N/A,#N/A,FALSE,"4WD"}</definedName>
    <definedName name="열처리" localSheetId="6" hidden="1">{#N/A,#N/A,FALSE,"단축1";#N/A,#N/A,FALSE,"단축2";#N/A,#N/A,FALSE,"단축3";#N/A,#N/A,FALSE,"장축";#N/A,#N/A,FALSE,"4WD"}</definedName>
    <definedName name="열처리" localSheetId="7" hidden="1">{#N/A,#N/A,FALSE,"단축1";#N/A,#N/A,FALSE,"단축2";#N/A,#N/A,FALSE,"단축3";#N/A,#N/A,FALSE,"장축";#N/A,#N/A,FALSE,"4WD"}</definedName>
    <definedName name="열처리" hidden="1">{#N/A,#N/A,FALSE,"단축1";#N/A,#N/A,FALSE,"단축2";#N/A,#N/A,FALSE,"단축3";#N/A,#N/A,FALSE,"장축";#N/A,#N/A,FALSE,"4WD"}</definedName>
    <definedName name="영업" localSheetId="3" hidden="1">#REF!</definedName>
    <definedName name="영업" localSheetId="5" hidden="1">#REF!</definedName>
    <definedName name="영업" localSheetId="0" hidden="1">#REF!</definedName>
    <definedName name="영업" localSheetId="16" hidden="1">#REF!</definedName>
    <definedName name="영업" localSheetId="7" hidden="1">#REF!</definedName>
    <definedName name="영업" hidden="1">#REF!</definedName>
    <definedName name="영업외비용">#N/A</definedName>
    <definedName name="영업외비용2003" localSheetId="3">#REF!</definedName>
    <definedName name="영업외비용2003" localSheetId="5">#REF!</definedName>
    <definedName name="영업외비용2003" localSheetId="0">#REF!</definedName>
    <definedName name="영업외비용2003" localSheetId="16">#REF!</definedName>
    <definedName name="영업외비용2003" localSheetId="7">#REF!</definedName>
    <definedName name="영업외비용2003">#REF!</definedName>
    <definedName name="영업외비용2004" localSheetId="3">#REF!</definedName>
    <definedName name="영업외비용2004" localSheetId="5">#REF!</definedName>
    <definedName name="영업외비용2004" localSheetId="0">#REF!</definedName>
    <definedName name="영업외비용2004" localSheetId="16">#REF!</definedName>
    <definedName name="영업외비용2004" localSheetId="6">#REF!</definedName>
    <definedName name="영업외비용2004" localSheetId="7">#REF!</definedName>
    <definedName name="영업외비용2004">#REF!</definedName>
    <definedName name="영업외비용2005" localSheetId="3">#REF!</definedName>
    <definedName name="영업외비용2005" localSheetId="5">#REF!</definedName>
    <definedName name="영업외비용2005" localSheetId="0">#REF!</definedName>
    <definedName name="영업외비용2005" localSheetId="16">#REF!</definedName>
    <definedName name="영업외비용2005" localSheetId="6">#REF!</definedName>
    <definedName name="영업외비용2005" localSheetId="7">#REF!</definedName>
    <definedName name="영업외비용2005">#REF!</definedName>
    <definedName name="영업외비용2006" localSheetId="6">#REF!</definedName>
    <definedName name="영업외비용2006">#REF!</definedName>
    <definedName name="영업외비용2007" localSheetId="6">#REF!</definedName>
    <definedName name="영업외비용2007">#REF!</definedName>
    <definedName name="영업외수익2003" localSheetId="6">#REF!</definedName>
    <definedName name="영업외수익2003">#REF!</definedName>
    <definedName name="영업외수익2004" localSheetId="6">#REF!</definedName>
    <definedName name="영업외수익2004">#REF!</definedName>
    <definedName name="영업외수익2005" localSheetId="6">#REF!</definedName>
    <definedName name="영업외수익2005">#REF!</definedName>
    <definedName name="영업외수익2006" localSheetId="6">#REF!</definedName>
    <definedName name="영업외수익2006">#REF!</definedName>
    <definedName name="영업외수익2007" localSheetId="6">#REF!</definedName>
    <definedName name="영업외수익2007">#REF!</definedName>
    <definedName name="영업이익2003" localSheetId="6">#REF!</definedName>
    <definedName name="영업이익2003">#REF!</definedName>
    <definedName name="영업이익2004" localSheetId="6">#REF!</definedName>
    <definedName name="영업이익2004">#REF!</definedName>
    <definedName name="영업이익2005" localSheetId="6">#REF!</definedName>
    <definedName name="영업이익2005">#REF!</definedName>
    <definedName name="영업이익2006" localSheetId="6">#REF!</definedName>
    <definedName name="영업이익2006">#REF!</definedName>
    <definedName name="영업이익2007" localSheetId="6">#REF!</definedName>
    <definedName name="영업이익2007">#REF!</definedName>
    <definedName name="영업자산여부" localSheetId="6">#REF!</definedName>
    <definedName name="영업자산여부" localSheetId="7">#REF!</definedName>
    <definedName name="영업자산여부">#REF!</definedName>
    <definedName name="영업현금흐름2003" localSheetId="6">#REF!</definedName>
    <definedName name="영업현금흐름2003" localSheetId="7">#REF!</definedName>
    <definedName name="영업현금흐름2003">#REF!</definedName>
    <definedName name="영업현금흐름2004" localSheetId="6">#REF!</definedName>
    <definedName name="영업현금흐름2004" localSheetId="7">#REF!</definedName>
    <definedName name="영업현금흐름2004">#REF!</definedName>
    <definedName name="영업현금흐름2005" localSheetId="6">#REF!</definedName>
    <definedName name="영업현금흐름2005">#REF!</definedName>
    <definedName name="영업현금흐름2006" localSheetId="6">#REF!</definedName>
    <definedName name="영업현금흐름2006">#REF!</definedName>
    <definedName name="영업현금흐름2007" localSheetId="6">#REF!</definedName>
    <definedName name="영업현금흐름2007">#REF!</definedName>
    <definedName name="예비분석적검토" localSheetId="8" hidden="1">{#N/A,#N/A,FALSE,"COL-HIS"}</definedName>
    <definedName name="예비분석적검토" localSheetId="10" hidden="1">{#N/A,#N/A,FALSE,"COL-HIS"}</definedName>
    <definedName name="예비분석적검토" localSheetId="11" hidden="1">{#N/A,#N/A,FALSE,"COL-HIS"}</definedName>
    <definedName name="예비분석적검토" localSheetId="3" hidden="1">{#N/A,#N/A,FALSE,"COL-HIS"}</definedName>
    <definedName name="예비분석적검토" localSheetId="5" hidden="1">{#N/A,#N/A,FALSE,"COL-HIS"}</definedName>
    <definedName name="예비분석적검토" localSheetId="4" hidden="1">{#N/A,#N/A,FALSE,"COL-HIS"}</definedName>
    <definedName name="예비분석적검토" localSheetId="0" hidden="1">{#N/A,#N/A,FALSE,"COL-HIS"}</definedName>
    <definedName name="예비분석적검토" localSheetId="16" hidden="1">{#N/A,#N/A,FALSE,"COL-HIS"}</definedName>
    <definedName name="예비분석적검토" localSheetId="6" hidden="1">{#N/A,#N/A,FALSE,"COL-HIS"}</definedName>
    <definedName name="예비분석적검토" localSheetId="7" hidden="1">{#N/A,#N/A,FALSE,"COL-HIS"}</definedName>
    <definedName name="예비분석적검토" hidden="1">{#N/A,#N/A,FALSE,"COL-HIS"}</definedName>
    <definedName name="예산" localSheetId="8" hidden="1">{#N/A,#N/A,FALSE,"단축1";#N/A,#N/A,FALSE,"단축2";#N/A,#N/A,FALSE,"단축3";#N/A,#N/A,FALSE,"장축";#N/A,#N/A,FALSE,"4WD"}</definedName>
    <definedName name="예산" localSheetId="10" hidden="1">{#N/A,#N/A,FALSE,"단축1";#N/A,#N/A,FALSE,"단축2";#N/A,#N/A,FALSE,"단축3";#N/A,#N/A,FALSE,"장축";#N/A,#N/A,FALSE,"4WD"}</definedName>
    <definedName name="예산" localSheetId="11" hidden="1">{#N/A,#N/A,FALSE,"단축1";#N/A,#N/A,FALSE,"단축2";#N/A,#N/A,FALSE,"단축3";#N/A,#N/A,FALSE,"장축";#N/A,#N/A,FALSE,"4WD"}</definedName>
    <definedName name="예산" localSheetId="3" hidden="1">{#N/A,#N/A,FALSE,"단축1";#N/A,#N/A,FALSE,"단축2";#N/A,#N/A,FALSE,"단축3";#N/A,#N/A,FALSE,"장축";#N/A,#N/A,FALSE,"4WD"}</definedName>
    <definedName name="예산" localSheetId="5" hidden="1">{#N/A,#N/A,FALSE,"단축1";#N/A,#N/A,FALSE,"단축2";#N/A,#N/A,FALSE,"단축3";#N/A,#N/A,FALSE,"장축";#N/A,#N/A,FALSE,"4WD"}</definedName>
    <definedName name="예산" localSheetId="4" hidden="1">{#N/A,#N/A,FALSE,"단축1";#N/A,#N/A,FALSE,"단축2";#N/A,#N/A,FALSE,"단축3";#N/A,#N/A,FALSE,"장축";#N/A,#N/A,FALSE,"4WD"}</definedName>
    <definedName name="예산" localSheetId="0" hidden="1">{#N/A,#N/A,FALSE,"단축1";#N/A,#N/A,FALSE,"단축2";#N/A,#N/A,FALSE,"단축3";#N/A,#N/A,FALSE,"장축";#N/A,#N/A,FALSE,"4WD"}</definedName>
    <definedName name="예산" localSheetId="16" hidden="1">{#N/A,#N/A,FALSE,"단축1";#N/A,#N/A,FALSE,"단축2";#N/A,#N/A,FALSE,"단축3";#N/A,#N/A,FALSE,"장축";#N/A,#N/A,FALSE,"4WD"}</definedName>
    <definedName name="예산" localSheetId="6" hidden="1">{#N/A,#N/A,FALSE,"단축1";#N/A,#N/A,FALSE,"단축2";#N/A,#N/A,FALSE,"단축3";#N/A,#N/A,FALSE,"장축";#N/A,#N/A,FALSE,"4WD"}</definedName>
    <definedName name="예산" localSheetId="7" hidden="1">{#N/A,#N/A,FALSE,"단축1";#N/A,#N/A,FALSE,"단축2";#N/A,#N/A,FALSE,"단축3";#N/A,#N/A,FALSE,"장축";#N/A,#N/A,FALSE,"4WD"}</definedName>
    <definedName name="예산" hidden="1">{#N/A,#N/A,FALSE,"단축1";#N/A,#N/A,FALSE,"단축2";#N/A,#N/A,FALSE,"단축3";#N/A,#N/A,FALSE,"장축";#N/A,#N/A,FALSE,"4WD"}</definedName>
    <definedName name="예산4" localSheetId="8" hidden="1">{#N/A,#N/A,TRUE,"Y생산";#N/A,#N/A,TRUE,"Y판매";#N/A,#N/A,TRUE,"Y총물량";#N/A,#N/A,TRUE,"Y능력";#N/A,#N/A,TRUE,"YKD"}</definedName>
    <definedName name="예산4" localSheetId="10" hidden="1">{#N/A,#N/A,TRUE,"Y생산";#N/A,#N/A,TRUE,"Y판매";#N/A,#N/A,TRUE,"Y총물량";#N/A,#N/A,TRUE,"Y능력";#N/A,#N/A,TRUE,"YKD"}</definedName>
    <definedName name="예산4" localSheetId="11" hidden="1">{#N/A,#N/A,TRUE,"Y생산";#N/A,#N/A,TRUE,"Y판매";#N/A,#N/A,TRUE,"Y총물량";#N/A,#N/A,TRUE,"Y능력";#N/A,#N/A,TRUE,"YKD"}</definedName>
    <definedName name="예산4" localSheetId="3" hidden="1">{#N/A,#N/A,TRUE,"Y생산";#N/A,#N/A,TRUE,"Y판매";#N/A,#N/A,TRUE,"Y총물량";#N/A,#N/A,TRUE,"Y능력";#N/A,#N/A,TRUE,"YKD"}</definedName>
    <definedName name="예산4" localSheetId="5" hidden="1">{#N/A,#N/A,TRUE,"Y생산";#N/A,#N/A,TRUE,"Y판매";#N/A,#N/A,TRUE,"Y총물량";#N/A,#N/A,TRUE,"Y능력";#N/A,#N/A,TRUE,"YKD"}</definedName>
    <definedName name="예산4" localSheetId="4" hidden="1">{#N/A,#N/A,TRUE,"Y생산";#N/A,#N/A,TRUE,"Y판매";#N/A,#N/A,TRUE,"Y총물량";#N/A,#N/A,TRUE,"Y능력";#N/A,#N/A,TRUE,"YKD"}</definedName>
    <definedName name="예산4" localSheetId="0" hidden="1">{#N/A,#N/A,TRUE,"Y생산";#N/A,#N/A,TRUE,"Y판매";#N/A,#N/A,TRUE,"Y총물량";#N/A,#N/A,TRUE,"Y능력";#N/A,#N/A,TRUE,"YKD"}</definedName>
    <definedName name="예산4" localSheetId="16" hidden="1">{#N/A,#N/A,TRUE,"Y생산";#N/A,#N/A,TRUE,"Y판매";#N/A,#N/A,TRUE,"Y총물량";#N/A,#N/A,TRUE,"Y능력";#N/A,#N/A,TRUE,"YKD"}</definedName>
    <definedName name="예산4" localSheetId="6" hidden="1">{#N/A,#N/A,TRUE,"Y생산";#N/A,#N/A,TRUE,"Y판매";#N/A,#N/A,TRUE,"Y총물량";#N/A,#N/A,TRUE,"Y능력";#N/A,#N/A,TRUE,"YKD"}</definedName>
    <definedName name="예산4" localSheetId="7" hidden="1">{#N/A,#N/A,TRUE,"Y생산";#N/A,#N/A,TRUE,"Y판매";#N/A,#N/A,TRUE,"Y총물량";#N/A,#N/A,TRUE,"Y능력";#N/A,#N/A,TRUE,"YKD"}</definedName>
    <definedName name="예산4" hidden="1">{#N/A,#N/A,TRUE,"Y생산";#N/A,#N/A,TRUE,"Y판매";#N/A,#N/A,TRUE,"Y총물량";#N/A,#N/A,TRUE,"Y능력";#N/A,#N/A,TRUE,"YKD"}</definedName>
    <definedName name="예산수정" localSheetId="8" hidden="1">{#N/A,#N/A,TRUE,"Y생산";#N/A,#N/A,TRUE,"Y판매";#N/A,#N/A,TRUE,"Y총물량";#N/A,#N/A,TRUE,"Y능력";#N/A,#N/A,TRUE,"YKD"}</definedName>
    <definedName name="예산수정" localSheetId="10" hidden="1">{#N/A,#N/A,TRUE,"Y생산";#N/A,#N/A,TRUE,"Y판매";#N/A,#N/A,TRUE,"Y총물량";#N/A,#N/A,TRUE,"Y능력";#N/A,#N/A,TRUE,"YKD"}</definedName>
    <definedName name="예산수정" localSheetId="11" hidden="1">{#N/A,#N/A,TRUE,"Y생산";#N/A,#N/A,TRUE,"Y판매";#N/A,#N/A,TRUE,"Y총물량";#N/A,#N/A,TRUE,"Y능력";#N/A,#N/A,TRUE,"YKD"}</definedName>
    <definedName name="예산수정" localSheetId="3" hidden="1">{#N/A,#N/A,TRUE,"Y생산";#N/A,#N/A,TRUE,"Y판매";#N/A,#N/A,TRUE,"Y총물량";#N/A,#N/A,TRUE,"Y능력";#N/A,#N/A,TRUE,"YKD"}</definedName>
    <definedName name="예산수정" localSheetId="5" hidden="1">{#N/A,#N/A,TRUE,"Y생산";#N/A,#N/A,TRUE,"Y판매";#N/A,#N/A,TRUE,"Y총물량";#N/A,#N/A,TRUE,"Y능력";#N/A,#N/A,TRUE,"YKD"}</definedName>
    <definedName name="예산수정" localSheetId="4" hidden="1">{#N/A,#N/A,TRUE,"Y생산";#N/A,#N/A,TRUE,"Y판매";#N/A,#N/A,TRUE,"Y총물량";#N/A,#N/A,TRUE,"Y능력";#N/A,#N/A,TRUE,"YKD"}</definedName>
    <definedName name="예산수정" localSheetId="0" hidden="1">{#N/A,#N/A,TRUE,"Y생산";#N/A,#N/A,TRUE,"Y판매";#N/A,#N/A,TRUE,"Y총물량";#N/A,#N/A,TRUE,"Y능력";#N/A,#N/A,TRUE,"YKD"}</definedName>
    <definedName name="예산수정" localSheetId="16" hidden="1">{#N/A,#N/A,TRUE,"Y생산";#N/A,#N/A,TRUE,"Y판매";#N/A,#N/A,TRUE,"Y총물량";#N/A,#N/A,TRUE,"Y능력";#N/A,#N/A,TRUE,"YKD"}</definedName>
    <definedName name="예산수정" localSheetId="6" hidden="1">{#N/A,#N/A,TRUE,"Y생산";#N/A,#N/A,TRUE,"Y판매";#N/A,#N/A,TRUE,"Y총물량";#N/A,#N/A,TRUE,"Y능력";#N/A,#N/A,TRUE,"YKD"}</definedName>
    <definedName name="예산수정" localSheetId="7" hidden="1">{#N/A,#N/A,TRUE,"Y생산";#N/A,#N/A,TRUE,"Y판매";#N/A,#N/A,TRUE,"Y총물량";#N/A,#N/A,TRUE,"Y능력";#N/A,#N/A,TRUE,"YKD"}</definedName>
    <definedName name="예산수정" hidden="1">{#N/A,#N/A,TRUE,"Y생산";#N/A,#N/A,TRUE,"Y판매";#N/A,#N/A,TRUE,"Y총물량";#N/A,#N/A,TRUE,"Y능력";#N/A,#N/A,TRUE,"YKD"}</definedName>
    <definedName name="예상" localSheetId="8" hidden="1">{#N/A,#N/A,FALSE,"단축1";#N/A,#N/A,FALSE,"단축2";#N/A,#N/A,FALSE,"단축3";#N/A,#N/A,FALSE,"장축";#N/A,#N/A,FALSE,"4WD"}</definedName>
    <definedName name="예상" localSheetId="10" hidden="1">{#N/A,#N/A,FALSE,"단축1";#N/A,#N/A,FALSE,"단축2";#N/A,#N/A,FALSE,"단축3";#N/A,#N/A,FALSE,"장축";#N/A,#N/A,FALSE,"4WD"}</definedName>
    <definedName name="예상" localSheetId="11" hidden="1">{#N/A,#N/A,FALSE,"단축1";#N/A,#N/A,FALSE,"단축2";#N/A,#N/A,FALSE,"단축3";#N/A,#N/A,FALSE,"장축";#N/A,#N/A,FALSE,"4WD"}</definedName>
    <definedName name="예상" localSheetId="3" hidden="1">{#N/A,#N/A,FALSE,"단축1";#N/A,#N/A,FALSE,"단축2";#N/A,#N/A,FALSE,"단축3";#N/A,#N/A,FALSE,"장축";#N/A,#N/A,FALSE,"4WD"}</definedName>
    <definedName name="예상" localSheetId="5" hidden="1">{#N/A,#N/A,FALSE,"단축1";#N/A,#N/A,FALSE,"단축2";#N/A,#N/A,FALSE,"단축3";#N/A,#N/A,FALSE,"장축";#N/A,#N/A,FALSE,"4WD"}</definedName>
    <definedName name="예상" localSheetId="4" hidden="1">{#N/A,#N/A,FALSE,"단축1";#N/A,#N/A,FALSE,"단축2";#N/A,#N/A,FALSE,"단축3";#N/A,#N/A,FALSE,"장축";#N/A,#N/A,FALSE,"4WD"}</definedName>
    <definedName name="예상" localSheetId="0" hidden="1">{#N/A,#N/A,FALSE,"단축1";#N/A,#N/A,FALSE,"단축2";#N/A,#N/A,FALSE,"단축3";#N/A,#N/A,FALSE,"장축";#N/A,#N/A,FALSE,"4WD"}</definedName>
    <definedName name="예상" localSheetId="16" hidden="1">{#N/A,#N/A,FALSE,"단축1";#N/A,#N/A,FALSE,"단축2";#N/A,#N/A,FALSE,"단축3";#N/A,#N/A,FALSE,"장축";#N/A,#N/A,FALSE,"4WD"}</definedName>
    <definedName name="예상" localSheetId="6" hidden="1">{#N/A,#N/A,FALSE,"단축1";#N/A,#N/A,FALSE,"단축2";#N/A,#N/A,FALSE,"단축3";#N/A,#N/A,FALSE,"장축";#N/A,#N/A,FALSE,"4WD"}</definedName>
    <definedName name="예상" localSheetId="7" hidden="1">{#N/A,#N/A,FALSE,"단축1";#N/A,#N/A,FALSE,"단축2";#N/A,#N/A,FALSE,"단축3";#N/A,#N/A,FALSE,"장축";#N/A,#N/A,FALSE,"4WD"}</definedName>
    <definedName name="예상" hidden="1">{#N/A,#N/A,FALSE,"단축1";#N/A,#N/A,FALSE,"단축2";#N/A,#N/A,FALSE,"단축3";#N/A,#N/A,FALSE,"장축";#N/A,#N/A,FALSE,"4WD"}</definedName>
    <definedName name="예상기대이익" localSheetId="3">#REF!</definedName>
    <definedName name="예상기대이익" localSheetId="5">#REF!</definedName>
    <definedName name="예상기대이익" localSheetId="0">#REF!</definedName>
    <definedName name="예상기대이익" localSheetId="16">#REF!</definedName>
    <definedName name="예상기대이익" localSheetId="7">#REF!</definedName>
    <definedName name="예상기대이익">#REF!</definedName>
    <definedName name="예상매출" localSheetId="8" hidden="1">{#N/A,#N/A,TRUE,"Y생산";#N/A,#N/A,TRUE,"Y판매";#N/A,#N/A,TRUE,"Y총물량";#N/A,#N/A,TRUE,"Y능력";#N/A,#N/A,TRUE,"YKD"}</definedName>
    <definedName name="예상매출" localSheetId="10" hidden="1">{#N/A,#N/A,TRUE,"Y생산";#N/A,#N/A,TRUE,"Y판매";#N/A,#N/A,TRUE,"Y총물량";#N/A,#N/A,TRUE,"Y능력";#N/A,#N/A,TRUE,"YKD"}</definedName>
    <definedName name="예상매출" localSheetId="11" hidden="1">{#N/A,#N/A,TRUE,"Y생산";#N/A,#N/A,TRUE,"Y판매";#N/A,#N/A,TRUE,"Y총물량";#N/A,#N/A,TRUE,"Y능력";#N/A,#N/A,TRUE,"YKD"}</definedName>
    <definedName name="예상매출" localSheetId="3" hidden="1">{#N/A,#N/A,TRUE,"Y생산";#N/A,#N/A,TRUE,"Y판매";#N/A,#N/A,TRUE,"Y총물량";#N/A,#N/A,TRUE,"Y능력";#N/A,#N/A,TRUE,"YKD"}</definedName>
    <definedName name="예상매출" localSheetId="5" hidden="1">{#N/A,#N/A,TRUE,"Y생산";#N/A,#N/A,TRUE,"Y판매";#N/A,#N/A,TRUE,"Y총물량";#N/A,#N/A,TRUE,"Y능력";#N/A,#N/A,TRUE,"YKD"}</definedName>
    <definedName name="예상매출" localSheetId="4" hidden="1">{#N/A,#N/A,TRUE,"Y생산";#N/A,#N/A,TRUE,"Y판매";#N/A,#N/A,TRUE,"Y총물량";#N/A,#N/A,TRUE,"Y능력";#N/A,#N/A,TRUE,"YKD"}</definedName>
    <definedName name="예상매출" localSheetId="0" hidden="1">{#N/A,#N/A,TRUE,"Y생산";#N/A,#N/A,TRUE,"Y판매";#N/A,#N/A,TRUE,"Y총물량";#N/A,#N/A,TRUE,"Y능력";#N/A,#N/A,TRUE,"YKD"}</definedName>
    <definedName name="예상매출" localSheetId="16" hidden="1">{#N/A,#N/A,TRUE,"Y생산";#N/A,#N/A,TRUE,"Y판매";#N/A,#N/A,TRUE,"Y총물량";#N/A,#N/A,TRUE,"Y능력";#N/A,#N/A,TRUE,"YKD"}</definedName>
    <definedName name="예상매출" localSheetId="6" hidden="1">{#N/A,#N/A,TRUE,"Y생산";#N/A,#N/A,TRUE,"Y판매";#N/A,#N/A,TRUE,"Y총물량";#N/A,#N/A,TRUE,"Y능력";#N/A,#N/A,TRUE,"YKD"}</definedName>
    <definedName name="예상매출" localSheetId="7" hidden="1">{#N/A,#N/A,TRUE,"Y생산";#N/A,#N/A,TRUE,"Y판매";#N/A,#N/A,TRUE,"Y총물량";#N/A,#N/A,TRUE,"Y능력";#N/A,#N/A,TRUE,"YKD"}</definedName>
    <definedName name="예상매출" hidden="1">{#N/A,#N/A,TRUE,"Y생산";#N/A,#N/A,TRUE,"Y판매";#N/A,#N/A,TRUE,"Y총물량";#N/A,#N/A,TRUE,"Y능력";#N/A,#N/A,TRUE,"YKD"}</definedName>
    <definedName name="예상판매량" localSheetId="3">#REF!</definedName>
    <definedName name="예상판매량" localSheetId="0">#REF!</definedName>
    <definedName name="예상판매량" localSheetId="16">#REF!</definedName>
    <definedName name="예상판매량">#REF!</definedName>
    <definedName name="오" localSheetId="8" hidden="1">{#N/A,#N/A,FALSE,"UNIT";#N/A,#N/A,FALSE,"UNIT";#N/A,#N/A,FALSE,"계정"}</definedName>
    <definedName name="오" localSheetId="10" hidden="1">{#N/A,#N/A,FALSE,"UNIT";#N/A,#N/A,FALSE,"UNIT";#N/A,#N/A,FALSE,"계정"}</definedName>
    <definedName name="오" localSheetId="11" hidden="1">{#N/A,#N/A,FALSE,"UNIT";#N/A,#N/A,FALSE,"UNIT";#N/A,#N/A,FALSE,"계정"}</definedName>
    <definedName name="오" localSheetId="3" hidden="1">{#N/A,#N/A,FALSE,"UNIT";#N/A,#N/A,FALSE,"UNIT";#N/A,#N/A,FALSE,"계정"}</definedName>
    <definedName name="오" localSheetId="5" hidden="1">{#N/A,#N/A,FALSE,"UNIT";#N/A,#N/A,FALSE,"UNIT";#N/A,#N/A,FALSE,"계정"}</definedName>
    <definedName name="오" localSheetId="4" hidden="1">{#N/A,#N/A,FALSE,"UNIT";#N/A,#N/A,FALSE,"UNIT";#N/A,#N/A,FALSE,"계정"}</definedName>
    <definedName name="오" localSheetId="0" hidden="1">{#N/A,#N/A,FALSE,"UNIT";#N/A,#N/A,FALSE,"UNIT";#N/A,#N/A,FALSE,"계정"}</definedName>
    <definedName name="오" localSheetId="16" hidden="1">{#N/A,#N/A,FALSE,"UNIT";#N/A,#N/A,FALSE,"UNIT";#N/A,#N/A,FALSE,"계정"}</definedName>
    <definedName name="오" localSheetId="6" hidden="1">{#N/A,#N/A,FALSE,"UNIT";#N/A,#N/A,FALSE,"UNIT";#N/A,#N/A,FALSE,"계정"}</definedName>
    <definedName name="오" localSheetId="7" hidden="1">{#N/A,#N/A,FALSE,"UNIT";#N/A,#N/A,FALSE,"UNIT";#N/A,#N/A,FALSE,"계정"}</definedName>
    <definedName name="오" hidden="1">{#N/A,#N/A,FALSE,"UNIT";#N/A,#N/A,FALSE,"UNIT";#N/A,#N/A,FALSE,"계정"}</definedName>
    <definedName name="오." localSheetId="8" hidden="1">{#N/A,#N/A,FALSE,"UNIT";#N/A,#N/A,FALSE,"UNIT";#N/A,#N/A,FALSE,"계정"}</definedName>
    <definedName name="오." localSheetId="10" hidden="1">{#N/A,#N/A,FALSE,"UNIT";#N/A,#N/A,FALSE,"UNIT";#N/A,#N/A,FALSE,"계정"}</definedName>
    <definedName name="오." localSheetId="11" hidden="1">{#N/A,#N/A,FALSE,"UNIT";#N/A,#N/A,FALSE,"UNIT";#N/A,#N/A,FALSE,"계정"}</definedName>
    <definedName name="오." localSheetId="3" hidden="1">{#N/A,#N/A,FALSE,"UNIT";#N/A,#N/A,FALSE,"UNIT";#N/A,#N/A,FALSE,"계정"}</definedName>
    <definedName name="오." localSheetId="5" hidden="1">{#N/A,#N/A,FALSE,"UNIT";#N/A,#N/A,FALSE,"UNIT";#N/A,#N/A,FALSE,"계정"}</definedName>
    <definedName name="오." localSheetId="4" hidden="1">{#N/A,#N/A,FALSE,"UNIT";#N/A,#N/A,FALSE,"UNIT";#N/A,#N/A,FALSE,"계정"}</definedName>
    <definedName name="오." localSheetId="0" hidden="1">{#N/A,#N/A,FALSE,"UNIT";#N/A,#N/A,FALSE,"UNIT";#N/A,#N/A,FALSE,"계정"}</definedName>
    <definedName name="오." localSheetId="16" hidden="1">{#N/A,#N/A,FALSE,"UNIT";#N/A,#N/A,FALSE,"UNIT";#N/A,#N/A,FALSE,"계정"}</definedName>
    <definedName name="오." localSheetId="6" hidden="1">{#N/A,#N/A,FALSE,"UNIT";#N/A,#N/A,FALSE,"UNIT";#N/A,#N/A,FALSE,"계정"}</definedName>
    <definedName name="오." localSheetId="7" hidden="1">{#N/A,#N/A,FALSE,"UNIT";#N/A,#N/A,FALSE,"UNIT";#N/A,#N/A,FALSE,"계정"}</definedName>
    <definedName name="오." hidden="1">{#N/A,#N/A,FALSE,"UNIT";#N/A,#N/A,FALSE,"UNIT";#N/A,#N/A,FALSE,"계정"}</definedName>
    <definedName name="오.." localSheetId="8" hidden="1">{#N/A,#N/A,FALSE,"UNIT";#N/A,#N/A,FALSE,"UNIT";#N/A,#N/A,FALSE,"계정"}</definedName>
    <definedName name="오.." localSheetId="10" hidden="1">{#N/A,#N/A,FALSE,"UNIT";#N/A,#N/A,FALSE,"UNIT";#N/A,#N/A,FALSE,"계정"}</definedName>
    <definedName name="오.." localSheetId="11" hidden="1">{#N/A,#N/A,FALSE,"UNIT";#N/A,#N/A,FALSE,"UNIT";#N/A,#N/A,FALSE,"계정"}</definedName>
    <definedName name="오.." localSheetId="3" hidden="1">{#N/A,#N/A,FALSE,"UNIT";#N/A,#N/A,FALSE,"UNIT";#N/A,#N/A,FALSE,"계정"}</definedName>
    <definedName name="오.." localSheetId="5" hidden="1">{#N/A,#N/A,FALSE,"UNIT";#N/A,#N/A,FALSE,"UNIT";#N/A,#N/A,FALSE,"계정"}</definedName>
    <definedName name="오.." localSheetId="4" hidden="1">{#N/A,#N/A,FALSE,"UNIT";#N/A,#N/A,FALSE,"UNIT";#N/A,#N/A,FALSE,"계정"}</definedName>
    <definedName name="오.." localSheetId="0" hidden="1">{#N/A,#N/A,FALSE,"UNIT";#N/A,#N/A,FALSE,"UNIT";#N/A,#N/A,FALSE,"계정"}</definedName>
    <definedName name="오.." localSheetId="16" hidden="1">{#N/A,#N/A,FALSE,"UNIT";#N/A,#N/A,FALSE,"UNIT";#N/A,#N/A,FALSE,"계정"}</definedName>
    <definedName name="오.." localSheetId="6" hidden="1">{#N/A,#N/A,FALSE,"UNIT";#N/A,#N/A,FALSE,"UNIT";#N/A,#N/A,FALSE,"계정"}</definedName>
    <definedName name="오.." localSheetId="7" hidden="1">{#N/A,#N/A,FALSE,"UNIT";#N/A,#N/A,FALSE,"UNIT";#N/A,#N/A,FALSE,"계정"}</definedName>
    <definedName name="오.." hidden="1">{#N/A,#N/A,FALSE,"UNIT";#N/A,#N/A,FALSE,"UNIT";#N/A,#N/A,FALSE,"계정"}</definedName>
    <definedName name="오기원">#REF!</definedName>
    <definedName name="오기원1" localSheetId="6">#REF!</definedName>
    <definedName name="오기원1">#REF!</definedName>
    <definedName name="오기원2" localSheetId="6">#REF!</definedName>
    <definedName name="오기원2">#REF!</definedName>
    <definedName name="오기원3" localSheetId="6">#REF!</definedName>
    <definedName name="오기원3">#REF!</definedName>
    <definedName name="오기원4" localSheetId="6">#REF!</definedName>
    <definedName name="오기원4">#REF!</definedName>
    <definedName name="오기원5" localSheetId="6">#REF!</definedName>
    <definedName name="오기원5">#REF!</definedName>
    <definedName name="오늘" localSheetId="8" hidden="1">{#N/A,#N/A,TRUE,"Y생산";#N/A,#N/A,TRUE,"Y판매";#N/A,#N/A,TRUE,"Y총물량";#N/A,#N/A,TRUE,"Y능력";#N/A,#N/A,TRUE,"YKD"}</definedName>
    <definedName name="오늘" localSheetId="10" hidden="1">{#N/A,#N/A,TRUE,"Y생산";#N/A,#N/A,TRUE,"Y판매";#N/A,#N/A,TRUE,"Y총물량";#N/A,#N/A,TRUE,"Y능력";#N/A,#N/A,TRUE,"YKD"}</definedName>
    <definedName name="오늘" localSheetId="11" hidden="1">{#N/A,#N/A,TRUE,"Y생산";#N/A,#N/A,TRUE,"Y판매";#N/A,#N/A,TRUE,"Y총물량";#N/A,#N/A,TRUE,"Y능력";#N/A,#N/A,TRUE,"YKD"}</definedName>
    <definedName name="오늘" localSheetId="3" hidden="1">{#N/A,#N/A,TRUE,"Y생산";#N/A,#N/A,TRUE,"Y판매";#N/A,#N/A,TRUE,"Y총물량";#N/A,#N/A,TRUE,"Y능력";#N/A,#N/A,TRUE,"YKD"}</definedName>
    <definedName name="오늘" localSheetId="5" hidden="1">{#N/A,#N/A,TRUE,"Y생산";#N/A,#N/A,TRUE,"Y판매";#N/A,#N/A,TRUE,"Y총물량";#N/A,#N/A,TRUE,"Y능력";#N/A,#N/A,TRUE,"YKD"}</definedName>
    <definedName name="오늘" localSheetId="4" hidden="1">{#N/A,#N/A,TRUE,"Y생산";#N/A,#N/A,TRUE,"Y판매";#N/A,#N/A,TRUE,"Y총물량";#N/A,#N/A,TRUE,"Y능력";#N/A,#N/A,TRUE,"YKD"}</definedName>
    <definedName name="오늘" localSheetId="0" hidden="1">{#N/A,#N/A,TRUE,"Y생산";#N/A,#N/A,TRUE,"Y판매";#N/A,#N/A,TRUE,"Y총물량";#N/A,#N/A,TRUE,"Y능력";#N/A,#N/A,TRUE,"YKD"}</definedName>
    <definedName name="오늘" localSheetId="16" hidden="1">{#N/A,#N/A,TRUE,"Y생산";#N/A,#N/A,TRUE,"Y판매";#N/A,#N/A,TRUE,"Y총물량";#N/A,#N/A,TRUE,"Y능력";#N/A,#N/A,TRUE,"YKD"}</definedName>
    <definedName name="오늘" localSheetId="6" hidden="1">{#N/A,#N/A,TRUE,"Y생산";#N/A,#N/A,TRUE,"Y판매";#N/A,#N/A,TRUE,"Y총물량";#N/A,#N/A,TRUE,"Y능력";#N/A,#N/A,TRUE,"YKD"}</definedName>
    <definedName name="오늘" localSheetId="7" hidden="1">{#N/A,#N/A,TRUE,"Y생산";#N/A,#N/A,TRUE,"Y판매";#N/A,#N/A,TRUE,"Y총물량";#N/A,#N/A,TRUE,"Y능력";#N/A,#N/A,TRUE,"YKD"}</definedName>
    <definedName name="오늘" hidden="1">{#N/A,#N/A,TRUE,"Y생산";#N/A,#N/A,TRUE,"Y판매";#N/A,#N/A,TRUE,"Y총물량";#N/A,#N/A,TRUE,"Y능력";#N/A,#N/A,TRUE,"YKD"}</definedName>
    <definedName name="오성협" localSheetId="8" hidden="1">{#N/A,#N/A,TRUE,"Y생산";#N/A,#N/A,TRUE,"Y판매";#N/A,#N/A,TRUE,"Y총물량";#N/A,#N/A,TRUE,"Y능력";#N/A,#N/A,TRUE,"YKD"}</definedName>
    <definedName name="오성협" localSheetId="10" hidden="1">{#N/A,#N/A,TRUE,"Y생산";#N/A,#N/A,TRUE,"Y판매";#N/A,#N/A,TRUE,"Y총물량";#N/A,#N/A,TRUE,"Y능력";#N/A,#N/A,TRUE,"YKD"}</definedName>
    <definedName name="오성협" localSheetId="11" hidden="1">{#N/A,#N/A,TRUE,"Y생산";#N/A,#N/A,TRUE,"Y판매";#N/A,#N/A,TRUE,"Y총물량";#N/A,#N/A,TRUE,"Y능력";#N/A,#N/A,TRUE,"YKD"}</definedName>
    <definedName name="오성협" localSheetId="3" hidden="1">{#N/A,#N/A,TRUE,"Y생산";#N/A,#N/A,TRUE,"Y판매";#N/A,#N/A,TRUE,"Y총물량";#N/A,#N/A,TRUE,"Y능력";#N/A,#N/A,TRUE,"YKD"}</definedName>
    <definedName name="오성협" localSheetId="5" hidden="1">{#N/A,#N/A,TRUE,"Y생산";#N/A,#N/A,TRUE,"Y판매";#N/A,#N/A,TRUE,"Y총물량";#N/A,#N/A,TRUE,"Y능력";#N/A,#N/A,TRUE,"YKD"}</definedName>
    <definedName name="오성협" localSheetId="4" hidden="1">{#N/A,#N/A,TRUE,"Y생산";#N/A,#N/A,TRUE,"Y판매";#N/A,#N/A,TRUE,"Y총물량";#N/A,#N/A,TRUE,"Y능력";#N/A,#N/A,TRUE,"YKD"}</definedName>
    <definedName name="오성협" localSheetId="0" hidden="1">{#N/A,#N/A,TRUE,"Y생산";#N/A,#N/A,TRUE,"Y판매";#N/A,#N/A,TRUE,"Y총물량";#N/A,#N/A,TRUE,"Y능력";#N/A,#N/A,TRUE,"YKD"}</definedName>
    <definedName name="오성협" localSheetId="16" hidden="1">{#N/A,#N/A,TRUE,"Y생산";#N/A,#N/A,TRUE,"Y판매";#N/A,#N/A,TRUE,"Y총물량";#N/A,#N/A,TRUE,"Y능력";#N/A,#N/A,TRUE,"YKD"}</definedName>
    <definedName name="오성협" localSheetId="6" hidden="1">{#N/A,#N/A,TRUE,"Y생산";#N/A,#N/A,TRUE,"Y판매";#N/A,#N/A,TRUE,"Y총물량";#N/A,#N/A,TRUE,"Y능력";#N/A,#N/A,TRUE,"YKD"}</definedName>
    <definedName name="오성협" localSheetId="7" hidden="1">{#N/A,#N/A,TRUE,"Y생산";#N/A,#N/A,TRUE,"Y판매";#N/A,#N/A,TRUE,"Y총물량";#N/A,#N/A,TRUE,"Y능력";#N/A,#N/A,TRUE,"YKD"}</definedName>
    <definedName name="오성협" hidden="1">{#N/A,#N/A,TRUE,"Y생산";#N/A,#N/A,TRUE,"Y판매";#N/A,#N/A,TRUE,"Y총물량";#N/A,#N/A,TRUE,"Y능력";#N/A,#N/A,TRUE,"YKD"}</definedName>
    <definedName name="오의삼">#REF!</definedName>
    <definedName name="오의이" localSheetId="6">#REF!</definedName>
    <definedName name="오의이">#REF!</definedName>
    <definedName name="오의일" localSheetId="3">#REF!</definedName>
    <definedName name="오의일" localSheetId="5">#REF!</definedName>
    <definedName name="오의일" localSheetId="0">#REF!</definedName>
    <definedName name="오의일" localSheetId="16">#REF!</definedName>
    <definedName name="오의일" localSheetId="6">#REF!</definedName>
    <definedName name="오의일" localSheetId="7">#REF!</definedName>
    <definedName name="오의일">#REF!</definedName>
    <definedName name="오익환" localSheetId="8" hidden="1">{#N/A,#N/A,FALSE,"단축1";#N/A,#N/A,FALSE,"단축2";#N/A,#N/A,FALSE,"단축3";#N/A,#N/A,FALSE,"장축";#N/A,#N/A,FALSE,"4WD"}</definedName>
    <definedName name="오익환" localSheetId="10" hidden="1">{#N/A,#N/A,FALSE,"단축1";#N/A,#N/A,FALSE,"단축2";#N/A,#N/A,FALSE,"단축3";#N/A,#N/A,FALSE,"장축";#N/A,#N/A,FALSE,"4WD"}</definedName>
    <definedName name="오익환" localSheetId="11" hidden="1">{#N/A,#N/A,FALSE,"단축1";#N/A,#N/A,FALSE,"단축2";#N/A,#N/A,FALSE,"단축3";#N/A,#N/A,FALSE,"장축";#N/A,#N/A,FALSE,"4WD"}</definedName>
    <definedName name="오익환" localSheetId="3" hidden="1">{#N/A,#N/A,FALSE,"단축1";#N/A,#N/A,FALSE,"단축2";#N/A,#N/A,FALSE,"단축3";#N/A,#N/A,FALSE,"장축";#N/A,#N/A,FALSE,"4WD"}</definedName>
    <definedName name="오익환" localSheetId="5" hidden="1">{#N/A,#N/A,FALSE,"단축1";#N/A,#N/A,FALSE,"단축2";#N/A,#N/A,FALSE,"단축3";#N/A,#N/A,FALSE,"장축";#N/A,#N/A,FALSE,"4WD"}</definedName>
    <definedName name="오익환" localSheetId="4" hidden="1">{#N/A,#N/A,FALSE,"단축1";#N/A,#N/A,FALSE,"단축2";#N/A,#N/A,FALSE,"단축3";#N/A,#N/A,FALSE,"장축";#N/A,#N/A,FALSE,"4WD"}</definedName>
    <definedName name="오익환" localSheetId="0" hidden="1">{#N/A,#N/A,FALSE,"단축1";#N/A,#N/A,FALSE,"단축2";#N/A,#N/A,FALSE,"단축3";#N/A,#N/A,FALSE,"장축";#N/A,#N/A,FALSE,"4WD"}</definedName>
    <definedName name="오익환" localSheetId="16" hidden="1">{#N/A,#N/A,FALSE,"단축1";#N/A,#N/A,FALSE,"단축2";#N/A,#N/A,FALSE,"단축3";#N/A,#N/A,FALSE,"장축";#N/A,#N/A,FALSE,"4WD"}</definedName>
    <definedName name="오익환" localSheetId="6" hidden="1">{#N/A,#N/A,FALSE,"단축1";#N/A,#N/A,FALSE,"단축2";#N/A,#N/A,FALSE,"단축3";#N/A,#N/A,FALSE,"장축";#N/A,#N/A,FALSE,"4WD"}</definedName>
    <definedName name="오익환" localSheetId="7" hidden="1">{#N/A,#N/A,FALSE,"단축1";#N/A,#N/A,FALSE,"단축2";#N/A,#N/A,FALSE,"단축3";#N/A,#N/A,FALSE,"장축";#N/A,#N/A,FALSE,"4WD"}</definedName>
    <definedName name="오익환" hidden="1">{#N/A,#N/A,FALSE,"단축1";#N/A,#N/A,FALSE,"단축2";#N/A,#N/A,FALSE,"단축3";#N/A,#N/A,FALSE,"장축";#N/A,#N/A,FALSE,"4WD"}</definedName>
    <definedName name="오정진" localSheetId="8" hidden="1">{#N/A,#N/A,FALSE,"96 3월물량표";#N/A,#N/A,FALSE,"96 4월물량표";#N/A,#N/A,FALSE,"96 5월물량표"}</definedName>
    <definedName name="오정진" localSheetId="10" hidden="1">{#N/A,#N/A,FALSE,"96 3월물량표";#N/A,#N/A,FALSE,"96 4월물량표";#N/A,#N/A,FALSE,"96 5월물량표"}</definedName>
    <definedName name="오정진" localSheetId="11" hidden="1">{#N/A,#N/A,FALSE,"96 3월물량표";#N/A,#N/A,FALSE,"96 4월물량표";#N/A,#N/A,FALSE,"96 5월물량표"}</definedName>
    <definedName name="오정진" localSheetId="3" hidden="1">{#N/A,#N/A,FALSE,"96 3월물량표";#N/A,#N/A,FALSE,"96 4월물량표";#N/A,#N/A,FALSE,"96 5월물량표"}</definedName>
    <definedName name="오정진" localSheetId="5" hidden="1">{#N/A,#N/A,FALSE,"96 3월물량표";#N/A,#N/A,FALSE,"96 4월물량표";#N/A,#N/A,FALSE,"96 5월물량표"}</definedName>
    <definedName name="오정진" localSheetId="4" hidden="1">{#N/A,#N/A,FALSE,"96 3월물량표";#N/A,#N/A,FALSE,"96 4월물량표";#N/A,#N/A,FALSE,"96 5월물량표"}</definedName>
    <definedName name="오정진" localSheetId="0" hidden="1">{#N/A,#N/A,FALSE,"96 3월물량표";#N/A,#N/A,FALSE,"96 4월물량표";#N/A,#N/A,FALSE,"96 5월물량표"}</definedName>
    <definedName name="오정진" localSheetId="16" hidden="1">{#N/A,#N/A,FALSE,"96 3월물량표";#N/A,#N/A,FALSE,"96 4월물량표";#N/A,#N/A,FALSE,"96 5월물량표"}</definedName>
    <definedName name="오정진" localSheetId="6" hidden="1">{#N/A,#N/A,FALSE,"96 3월물량표";#N/A,#N/A,FALSE,"96 4월물량표";#N/A,#N/A,FALSE,"96 5월물량표"}</definedName>
    <definedName name="오정진" localSheetId="7" hidden="1">{#N/A,#N/A,FALSE,"96 3월물량표";#N/A,#N/A,FALSE,"96 4월물량표";#N/A,#N/A,FALSE,"96 5월물량표"}</definedName>
    <definedName name="오정진" hidden="1">{#N/A,#N/A,FALSE,"96 3월물량표";#N/A,#N/A,FALSE,"96 4월물량표";#N/A,#N/A,FALSE,"96 5월물량표"}</definedName>
    <definedName name="온비드_감정수수료">#REF!</definedName>
    <definedName name="온비드_매각수수료" localSheetId="6">#REF!</definedName>
    <definedName name="온비드_매각수수료">#REF!</definedName>
    <definedName name="옵티칼비" localSheetId="6">#REF!</definedName>
    <definedName name="옵티칼비">#REF!</definedName>
    <definedName name="외상매입1" localSheetId="3" hidden="1">{#N/A,#N/A,FALSE,"BS";#N/A,#N/A,FALSE,"PL";#N/A,#N/A,FALSE,"처분";#N/A,#N/A,FALSE,"현금";#N/A,#N/A,FALSE,"매출";#N/A,#N/A,FALSE,"원가";#N/A,#N/A,FALSE,"경영"}</definedName>
    <definedName name="외상매입1" localSheetId="5" hidden="1">{#N/A,#N/A,FALSE,"BS";#N/A,#N/A,FALSE,"PL";#N/A,#N/A,FALSE,"처분";#N/A,#N/A,FALSE,"현금";#N/A,#N/A,FALSE,"매출";#N/A,#N/A,FALSE,"원가";#N/A,#N/A,FALSE,"경영"}</definedName>
    <definedName name="외상매입1" localSheetId="4" hidden="1">{#N/A,#N/A,FALSE,"BS";#N/A,#N/A,FALSE,"PL";#N/A,#N/A,FALSE,"처분";#N/A,#N/A,FALSE,"현금";#N/A,#N/A,FALSE,"매출";#N/A,#N/A,FALSE,"원가";#N/A,#N/A,FALSE,"경영"}</definedName>
    <definedName name="외상매입1" localSheetId="0" hidden="1">{#N/A,#N/A,FALSE,"BS";#N/A,#N/A,FALSE,"PL";#N/A,#N/A,FALSE,"처분";#N/A,#N/A,FALSE,"현금";#N/A,#N/A,FALSE,"매출";#N/A,#N/A,FALSE,"원가";#N/A,#N/A,FALSE,"경영"}</definedName>
    <definedName name="외상매입1" localSheetId="16" hidden="1">{#N/A,#N/A,FALSE,"BS";#N/A,#N/A,FALSE,"PL";#N/A,#N/A,FALSE,"처분";#N/A,#N/A,FALSE,"현금";#N/A,#N/A,FALSE,"매출";#N/A,#N/A,FALSE,"원가";#N/A,#N/A,FALSE,"경영"}</definedName>
    <definedName name="외상매입1" localSheetId="6" hidden="1">{#N/A,#N/A,FALSE,"BS";#N/A,#N/A,FALSE,"PL";#N/A,#N/A,FALSE,"처분";#N/A,#N/A,FALSE,"현금";#N/A,#N/A,FALSE,"매출";#N/A,#N/A,FALSE,"원가";#N/A,#N/A,FALSE,"경영"}</definedName>
    <definedName name="외상매입1" localSheetId="7" hidden="1">{#N/A,#N/A,FALSE,"BS";#N/A,#N/A,FALSE,"PL";#N/A,#N/A,FALSE,"처분";#N/A,#N/A,FALSE,"현금";#N/A,#N/A,FALSE,"매출";#N/A,#N/A,FALSE,"원가";#N/A,#N/A,FALSE,"경영"}</definedName>
    <definedName name="외상매입1" hidden="1">{#N/A,#N/A,FALSE,"BS";#N/A,#N/A,FALSE,"PL";#N/A,#N/A,FALSE,"처분";#N/A,#N/A,FALSE,"현금";#N/A,#N/A,FALSE,"매출";#N/A,#N/A,FALSE,"원가";#N/A,#N/A,FALSE,"경영"}</definedName>
    <definedName name="외주계획" localSheetId="8" hidden="1">{#N/A,#N/A,TRUE,"Y생산";#N/A,#N/A,TRUE,"Y판매";#N/A,#N/A,TRUE,"Y총물량";#N/A,#N/A,TRUE,"Y능력";#N/A,#N/A,TRUE,"YKD"}</definedName>
    <definedName name="외주계획" localSheetId="10" hidden="1">{#N/A,#N/A,TRUE,"Y생산";#N/A,#N/A,TRUE,"Y판매";#N/A,#N/A,TRUE,"Y총물량";#N/A,#N/A,TRUE,"Y능력";#N/A,#N/A,TRUE,"YKD"}</definedName>
    <definedName name="외주계획" localSheetId="11" hidden="1">{#N/A,#N/A,TRUE,"Y생산";#N/A,#N/A,TRUE,"Y판매";#N/A,#N/A,TRUE,"Y총물량";#N/A,#N/A,TRUE,"Y능력";#N/A,#N/A,TRUE,"YKD"}</definedName>
    <definedName name="외주계획" localSheetId="3" hidden="1">{#N/A,#N/A,TRUE,"Y생산";#N/A,#N/A,TRUE,"Y판매";#N/A,#N/A,TRUE,"Y총물량";#N/A,#N/A,TRUE,"Y능력";#N/A,#N/A,TRUE,"YKD"}</definedName>
    <definedName name="외주계획" localSheetId="5" hidden="1">{#N/A,#N/A,TRUE,"Y생산";#N/A,#N/A,TRUE,"Y판매";#N/A,#N/A,TRUE,"Y총물량";#N/A,#N/A,TRUE,"Y능력";#N/A,#N/A,TRUE,"YKD"}</definedName>
    <definedName name="외주계획" localSheetId="4" hidden="1">{#N/A,#N/A,TRUE,"Y생산";#N/A,#N/A,TRUE,"Y판매";#N/A,#N/A,TRUE,"Y총물량";#N/A,#N/A,TRUE,"Y능력";#N/A,#N/A,TRUE,"YKD"}</definedName>
    <definedName name="외주계획" localSheetId="0" hidden="1">{#N/A,#N/A,TRUE,"Y생산";#N/A,#N/A,TRUE,"Y판매";#N/A,#N/A,TRUE,"Y총물량";#N/A,#N/A,TRUE,"Y능력";#N/A,#N/A,TRUE,"YKD"}</definedName>
    <definedName name="외주계획" localSheetId="16" hidden="1">{#N/A,#N/A,TRUE,"Y생산";#N/A,#N/A,TRUE,"Y판매";#N/A,#N/A,TRUE,"Y총물량";#N/A,#N/A,TRUE,"Y능력";#N/A,#N/A,TRUE,"YKD"}</definedName>
    <definedName name="외주계획" localSheetId="6" hidden="1">{#N/A,#N/A,TRUE,"Y생산";#N/A,#N/A,TRUE,"Y판매";#N/A,#N/A,TRUE,"Y총물량";#N/A,#N/A,TRUE,"Y능력";#N/A,#N/A,TRUE,"YKD"}</definedName>
    <definedName name="외주계획" localSheetId="7" hidden="1">{#N/A,#N/A,TRUE,"Y생산";#N/A,#N/A,TRUE,"Y판매";#N/A,#N/A,TRUE,"Y총물량";#N/A,#N/A,TRUE,"Y능력";#N/A,#N/A,TRUE,"YKD"}</definedName>
    <definedName name="외주계획" hidden="1">{#N/A,#N/A,TRUE,"Y생산";#N/A,#N/A,TRUE,"Y판매";#N/A,#N/A,TRUE,"Y총물량";#N/A,#N/A,TRUE,"Y능력";#N/A,#N/A,TRUE,"YKD"}</definedName>
    <definedName name="요1" localSheetId="3">#REF!</definedName>
    <definedName name="요1" localSheetId="5">#REF!</definedName>
    <definedName name="요1" localSheetId="4">#REF!</definedName>
    <definedName name="요1" localSheetId="0">#REF!</definedName>
    <definedName name="요1" localSheetId="16">#REF!</definedName>
    <definedName name="요1" localSheetId="7">#REF!</definedName>
    <definedName name="요1">#REF!</definedName>
    <definedName name="요2" localSheetId="3">#REF!</definedName>
    <definedName name="요2" localSheetId="5">#REF!</definedName>
    <definedName name="요2" localSheetId="4">#REF!</definedName>
    <definedName name="요2" localSheetId="0">#REF!</definedName>
    <definedName name="요2" localSheetId="16">#REF!</definedName>
    <definedName name="요2" localSheetId="6">#REF!</definedName>
    <definedName name="요2" localSheetId="7">#REF!</definedName>
    <definedName name="요2">#REF!</definedName>
    <definedName name="요3" localSheetId="3">#REF!</definedName>
    <definedName name="요3" localSheetId="5">#REF!</definedName>
    <definedName name="요3" localSheetId="4">#REF!</definedName>
    <definedName name="요3" localSheetId="0">#REF!</definedName>
    <definedName name="요3" localSheetId="16">#REF!</definedName>
    <definedName name="요3" localSheetId="6">#REF!</definedName>
    <definedName name="요3" localSheetId="7">#REF!</definedName>
    <definedName name="요3">#REF!</definedName>
    <definedName name="요4" localSheetId="4">#REF!</definedName>
    <definedName name="요4" localSheetId="6">#REF!</definedName>
    <definedName name="요4" localSheetId="7">#REF!</definedName>
    <definedName name="요4">#REF!</definedName>
    <definedName name="요약" localSheetId="6" hidden="1">#REF!</definedName>
    <definedName name="요약" localSheetId="7" hidden="1">#REF!</definedName>
    <definedName name="요약" hidden="1">#REF!</definedName>
    <definedName name="용도대분류" localSheetId="6">#REF!</definedName>
    <definedName name="용도대분류">#REF!</definedName>
    <definedName name="용도소분류" localSheetId="6">#REF!</definedName>
    <definedName name="용도소분류">#REF!</definedName>
    <definedName name="용도차" localSheetId="8" hidden="1">{#N/A,#N/A,FALSE,"단축1";#N/A,#N/A,FALSE,"단축2";#N/A,#N/A,FALSE,"단축3";#N/A,#N/A,FALSE,"장축";#N/A,#N/A,FALSE,"4WD"}</definedName>
    <definedName name="용도차" localSheetId="10" hidden="1">{#N/A,#N/A,FALSE,"단축1";#N/A,#N/A,FALSE,"단축2";#N/A,#N/A,FALSE,"단축3";#N/A,#N/A,FALSE,"장축";#N/A,#N/A,FALSE,"4WD"}</definedName>
    <definedName name="용도차" localSheetId="11" hidden="1">{#N/A,#N/A,FALSE,"단축1";#N/A,#N/A,FALSE,"단축2";#N/A,#N/A,FALSE,"단축3";#N/A,#N/A,FALSE,"장축";#N/A,#N/A,FALSE,"4WD"}</definedName>
    <definedName name="용도차" localSheetId="3" hidden="1">{#N/A,#N/A,FALSE,"단축1";#N/A,#N/A,FALSE,"단축2";#N/A,#N/A,FALSE,"단축3";#N/A,#N/A,FALSE,"장축";#N/A,#N/A,FALSE,"4WD"}</definedName>
    <definedName name="용도차" localSheetId="5" hidden="1">{#N/A,#N/A,FALSE,"단축1";#N/A,#N/A,FALSE,"단축2";#N/A,#N/A,FALSE,"단축3";#N/A,#N/A,FALSE,"장축";#N/A,#N/A,FALSE,"4WD"}</definedName>
    <definedName name="용도차" localSheetId="4" hidden="1">{#N/A,#N/A,FALSE,"단축1";#N/A,#N/A,FALSE,"단축2";#N/A,#N/A,FALSE,"단축3";#N/A,#N/A,FALSE,"장축";#N/A,#N/A,FALSE,"4WD"}</definedName>
    <definedName name="용도차" localSheetId="0" hidden="1">{#N/A,#N/A,FALSE,"단축1";#N/A,#N/A,FALSE,"단축2";#N/A,#N/A,FALSE,"단축3";#N/A,#N/A,FALSE,"장축";#N/A,#N/A,FALSE,"4WD"}</definedName>
    <definedName name="용도차" localSheetId="16" hidden="1">{#N/A,#N/A,FALSE,"단축1";#N/A,#N/A,FALSE,"단축2";#N/A,#N/A,FALSE,"단축3";#N/A,#N/A,FALSE,"장축";#N/A,#N/A,FALSE,"4WD"}</definedName>
    <definedName name="용도차" localSheetId="6" hidden="1">{#N/A,#N/A,FALSE,"단축1";#N/A,#N/A,FALSE,"단축2";#N/A,#N/A,FALSE,"단축3";#N/A,#N/A,FALSE,"장축";#N/A,#N/A,FALSE,"4WD"}</definedName>
    <definedName name="용도차" localSheetId="7" hidden="1">{#N/A,#N/A,FALSE,"단축1";#N/A,#N/A,FALSE,"단축2";#N/A,#N/A,FALSE,"단축3";#N/A,#N/A,FALSE,"장축";#N/A,#N/A,FALSE,"4WD"}</definedName>
    <definedName name="용도차" hidden="1">{#N/A,#N/A,FALSE,"단축1";#N/A,#N/A,FALSE,"단축2";#N/A,#N/A,FALSE,"단축3";#N/A,#N/A,FALSE,"장축";#N/A,#N/A,FALSE,"4WD"}</definedName>
    <definedName name="용역" localSheetId="8" hidden="1">{#N/A,#N/A,TRUE,"Y생산";#N/A,#N/A,TRUE,"Y판매";#N/A,#N/A,TRUE,"Y총물량";#N/A,#N/A,TRUE,"Y능력";#N/A,#N/A,TRUE,"YKD"}</definedName>
    <definedName name="용역" localSheetId="10" hidden="1">{#N/A,#N/A,TRUE,"Y생산";#N/A,#N/A,TRUE,"Y판매";#N/A,#N/A,TRUE,"Y총물량";#N/A,#N/A,TRUE,"Y능력";#N/A,#N/A,TRUE,"YKD"}</definedName>
    <definedName name="용역" localSheetId="11" hidden="1">{#N/A,#N/A,TRUE,"Y생산";#N/A,#N/A,TRUE,"Y판매";#N/A,#N/A,TRUE,"Y총물량";#N/A,#N/A,TRUE,"Y능력";#N/A,#N/A,TRUE,"YKD"}</definedName>
    <definedName name="용역" localSheetId="3" hidden="1">{#N/A,#N/A,TRUE,"Y생산";#N/A,#N/A,TRUE,"Y판매";#N/A,#N/A,TRUE,"Y총물량";#N/A,#N/A,TRUE,"Y능력";#N/A,#N/A,TRUE,"YKD"}</definedName>
    <definedName name="용역" localSheetId="5" hidden="1">{#N/A,#N/A,TRUE,"Y생산";#N/A,#N/A,TRUE,"Y판매";#N/A,#N/A,TRUE,"Y총물량";#N/A,#N/A,TRUE,"Y능력";#N/A,#N/A,TRUE,"YKD"}</definedName>
    <definedName name="용역" localSheetId="4" hidden="1">{#N/A,#N/A,TRUE,"Y생산";#N/A,#N/A,TRUE,"Y판매";#N/A,#N/A,TRUE,"Y총물량";#N/A,#N/A,TRUE,"Y능력";#N/A,#N/A,TRUE,"YKD"}</definedName>
    <definedName name="용역" localSheetId="0" hidden="1">{#N/A,#N/A,TRUE,"Y생산";#N/A,#N/A,TRUE,"Y판매";#N/A,#N/A,TRUE,"Y총물량";#N/A,#N/A,TRUE,"Y능력";#N/A,#N/A,TRUE,"YKD"}</definedName>
    <definedName name="용역" localSheetId="16" hidden="1">{#N/A,#N/A,TRUE,"Y생산";#N/A,#N/A,TRUE,"Y판매";#N/A,#N/A,TRUE,"Y총물량";#N/A,#N/A,TRUE,"Y능력";#N/A,#N/A,TRUE,"YKD"}</definedName>
    <definedName name="용역" localSheetId="6" hidden="1">{#N/A,#N/A,TRUE,"Y생산";#N/A,#N/A,TRUE,"Y판매";#N/A,#N/A,TRUE,"Y총물량";#N/A,#N/A,TRUE,"Y능력";#N/A,#N/A,TRUE,"YKD"}</definedName>
    <definedName name="용역" localSheetId="7" hidden="1">{#N/A,#N/A,TRUE,"Y생산";#N/A,#N/A,TRUE,"Y판매";#N/A,#N/A,TRUE,"Y총물량";#N/A,#N/A,TRUE,"Y능력";#N/A,#N/A,TRUE,"YKD"}</definedName>
    <definedName name="용역" hidden="1">{#N/A,#N/A,TRUE,"Y생산";#N/A,#N/A,TRUE,"Y판매";#N/A,#N/A,TRUE,"Y총물량";#N/A,#N/A,TRUE,"Y능력";#N/A,#N/A,TRUE,"YKD"}</definedName>
    <definedName name="우리" localSheetId="8" hidden="1">{#N/A,#N/A,FALSE,"표지";#N/A,#N/A,FALSE,"전제";#N/A,#N/A,FALSE,"손익-자 (2)";#N/A,#N/A,FALSE,"손익-자";#N/A,#N/A,FALSE,"손익-마 (2)";#N/A,#N/A,FALSE,"손익-마";#N/A,#N/A,FALSE,"총손최종"}</definedName>
    <definedName name="우리" localSheetId="10" hidden="1">{#N/A,#N/A,FALSE,"표지";#N/A,#N/A,FALSE,"전제";#N/A,#N/A,FALSE,"손익-자 (2)";#N/A,#N/A,FALSE,"손익-자";#N/A,#N/A,FALSE,"손익-마 (2)";#N/A,#N/A,FALSE,"손익-마";#N/A,#N/A,FALSE,"총손최종"}</definedName>
    <definedName name="우리" localSheetId="11" hidden="1">{#N/A,#N/A,FALSE,"표지";#N/A,#N/A,FALSE,"전제";#N/A,#N/A,FALSE,"손익-자 (2)";#N/A,#N/A,FALSE,"손익-자";#N/A,#N/A,FALSE,"손익-마 (2)";#N/A,#N/A,FALSE,"손익-마";#N/A,#N/A,FALSE,"총손최종"}</definedName>
    <definedName name="우리" localSheetId="3" hidden="1">{#N/A,#N/A,FALSE,"표지";#N/A,#N/A,FALSE,"전제";#N/A,#N/A,FALSE,"손익-자 (2)";#N/A,#N/A,FALSE,"손익-자";#N/A,#N/A,FALSE,"손익-마 (2)";#N/A,#N/A,FALSE,"손익-마";#N/A,#N/A,FALSE,"총손최종"}</definedName>
    <definedName name="우리" localSheetId="5" hidden="1">{#N/A,#N/A,FALSE,"표지";#N/A,#N/A,FALSE,"전제";#N/A,#N/A,FALSE,"손익-자 (2)";#N/A,#N/A,FALSE,"손익-자";#N/A,#N/A,FALSE,"손익-마 (2)";#N/A,#N/A,FALSE,"손익-마";#N/A,#N/A,FALSE,"총손최종"}</definedName>
    <definedName name="우리" localSheetId="4" hidden="1">{#N/A,#N/A,FALSE,"표지";#N/A,#N/A,FALSE,"전제";#N/A,#N/A,FALSE,"손익-자 (2)";#N/A,#N/A,FALSE,"손익-자";#N/A,#N/A,FALSE,"손익-마 (2)";#N/A,#N/A,FALSE,"손익-마";#N/A,#N/A,FALSE,"총손최종"}</definedName>
    <definedName name="우리" localSheetId="0" hidden="1">{#N/A,#N/A,FALSE,"표지";#N/A,#N/A,FALSE,"전제";#N/A,#N/A,FALSE,"손익-자 (2)";#N/A,#N/A,FALSE,"손익-자";#N/A,#N/A,FALSE,"손익-마 (2)";#N/A,#N/A,FALSE,"손익-마";#N/A,#N/A,FALSE,"총손최종"}</definedName>
    <definedName name="우리" localSheetId="16" hidden="1">{#N/A,#N/A,FALSE,"표지";#N/A,#N/A,FALSE,"전제";#N/A,#N/A,FALSE,"손익-자 (2)";#N/A,#N/A,FALSE,"손익-자";#N/A,#N/A,FALSE,"손익-마 (2)";#N/A,#N/A,FALSE,"손익-마";#N/A,#N/A,FALSE,"총손최종"}</definedName>
    <definedName name="우리" localSheetId="6" hidden="1">{#N/A,#N/A,FALSE,"표지";#N/A,#N/A,FALSE,"전제";#N/A,#N/A,FALSE,"손익-자 (2)";#N/A,#N/A,FALSE,"손익-자";#N/A,#N/A,FALSE,"손익-마 (2)";#N/A,#N/A,FALSE,"손익-마";#N/A,#N/A,FALSE,"총손최종"}</definedName>
    <definedName name="우리" localSheetId="7" hidden="1">{#N/A,#N/A,FALSE,"표지";#N/A,#N/A,FALSE,"전제";#N/A,#N/A,FALSE,"손익-자 (2)";#N/A,#N/A,FALSE,"손익-자";#N/A,#N/A,FALSE,"손익-마 (2)";#N/A,#N/A,FALSE,"손익-마";#N/A,#N/A,FALSE,"총손최종"}</definedName>
    <definedName name="우리" hidden="1">{#N/A,#N/A,FALSE,"표지";#N/A,#N/A,FALSE,"전제";#N/A,#N/A,FALSE,"손익-자 (2)";#N/A,#N/A,FALSE,"손익-자";#N/A,#N/A,FALSE,"손익-마 (2)";#N/A,#N/A,FALSE,"손익-마";#N/A,#N/A,FALSE,"총손최종"}</definedName>
    <definedName name="우리가" localSheetId="8" hidden="1">{#N/A,#N/A,TRUE,"Y생산";#N/A,#N/A,TRUE,"Y판매";#N/A,#N/A,TRUE,"Y총물량";#N/A,#N/A,TRUE,"Y능력";#N/A,#N/A,TRUE,"YKD"}</definedName>
    <definedName name="우리가" localSheetId="10" hidden="1">{#N/A,#N/A,TRUE,"Y생산";#N/A,#N/A,TRUE,"Y판매";#N/A,#N/A,TRUE,"Y총물량";#N/A,#N/A,TRUE,"Y능력";#N/A,#N/A,TRUE,"YKD"}</definedName>
    <definedName name="우리가" localSheetId="11" hidden="1">{#N/A,#N/A,TRUE,"Y생산";#N/A,#N/A,TRUE,"Y판매";#N/A,#N/A,TRUE,"Y총물량";#N/A,#N/A,TRUE,"Y능력";#N/A,#N/A,TRUE,"YKD"}</definedName>
    <definedName name="우리가" localSheetId="3" hidden="1">{#N/A,#N/A,TRUE,"Y생산";#N/A,#N/A,TRUE,"Y판매";#N/A,#N/A,TRUE,"Y총물량";#N/A,#N/A,TRUE,"Y능력";#N/A,#N/A,TRUE,"YKD"}</definedName>
    <definedName name="우리가" localSheetId="5" hidden="1">{#N/A,#N/A,TRUE,"Y생산";#N/A,#N/A,TRUE,"Y판매";#N/A,#N/A,TRUE,"Y총물량";#N/A,#N/A,TRUE,"Y능력";#N/A,#N/A,TRUE,"YKD"}</definedName>
    <definedName name="우리가" localSheetId="4" hidden="1">{#N/A,#N/A,TRUE,"Y생산";#N/A,#N/A,TRUE,"Y판매";#N/A,#N/A,TRUE,"Y총물량";#N/A,#N/A,TRUE,"Y능력";#N/A,#N/A,TRUE,"YKD"}</definedName>
    <definedName name="우리가" localSheetId="0" hidden="1">{#N/A,#N/A,TRUE,"Y생산";#N/A,#N/A,TRUE,"Y판매";#N/A,#N/A,TRUE,"Y총물량";#N/A,#N/A,TRUE,"Y능력";#N/A,#N/A,TRUE,"YKD"}</definedName>
    <definedName name="우리가" localSheetId="16" hidden="1">{#N/A,#N/A,TRUE,"Y생산";#N/A,#N/A,TRUE,"Y판매";#N/A,#N/A,TRUE,"Y총물량";#N/A,#N/A,TRUE,"Y능력";#N/A,#N/A,TRUE,"YKD"}</definedName>
    <definedName name="우리가" localSheetId="6" hidden="1">{#N/A,#N/A,TRUE,"Y생산";#N/A,#N/A,TRUE,"Y판매";#N/A,#N/A,TRUE,"Y총물량";#N/A,#N/A,TRUE,"Y능력";#N/A,#N/A,TRUE,"YKD"}</definedName>
    <definedName name="우리가" localSheetId="7" hidden="1">{#N/A,#N/A,TRUE,"Y생산";#N/A,#N/A,TRUE,"Y판매";#N/A,#N/A,TRUE,"Y총물량";#N/A,#N/A,TRUE,"Y능력";#N/A,#N/A,TRUE,"YKD"}</definedName>
    <definedName name="우리가" hidden="1">{#N/A,#N/A,TRUE,"Y생산";#N/A,#N/A,TRUE,"Y판매";#N/A,#N/A,TRUE,"Y총물량";#N/A,#N/A,TRUE,"Y능력";#N/A,#N/A,TRUE,"YKD"}</definedName>
    <definedName name="우리나라" localSheetId="8" hidden="1">{#N/A,#N/A,TRUE,"Y생산";#N/A,#N/A,TRUE,"Y판매";#N/A,#N/A,TRUE,"Y총물량";#N/A,#N/A,TRUE,"Y능력";#N/A,#N/A,TRUE,"YKD"}</definedName>
    <definedName name="우리나라" localSheetId="10" hidden="1">{#N/A,#N/A,TRUE,"Y생산";#N/A,#N/A,TRUE,"Y판매";#N/A,#N/A,TRUE,"Y총물량";#N/A,#N/A,TRUE,"Y능력";#N/A,#N/A,TRUE,"YKD"}</definedName>
    <definedName name="우리나라" localSheetId="11" hidden="1">{#N/A,#N/A,TRUE,"Y생산";#N/A,#N/A,TRUE,"Y판매";#N/A,#N/A,TRUE,"Y총물량";#N/A,#N/A,TRUE,"Y능력";#N/A,#N/A,TRUE,"YKD"}</definedName>
    <definedName name="우리나라" localSheetId="3" hidden="1">{#N/A,#N/A,TRUE,"Y생산";#N/A,#N/A,TRUE,"Y판매";#N/A,#N/A,TRUE,"Y총물량";#N/A,#N/A,TRUE,"Y능력";#N/A,#N/A,TRUE,"YKD"}</definedName>
    <definedName name="우리나라" localSheetId="5" hidden="1">{#N/A,#N/A,TRUE,"Y생산";#N/A,#N/A,TRUE,"Y판매";#N/A,#N/A,TRUE,"Y총물량";#N/A,#N/A,TRUE,"Y능력";#N/A,#N/A,TRUE,"YKD"}</definedName>
    <definedName name="우리나라" localSheetId="4" hidden="1">{#N/A,#N/A,TRUE,"Y생산";#N/A,#N/A,TRUE,"Y판매";#N/A,#N/A,TRUE,"Y총물량";#N/A,#N/A,TRUE,"Y능력";#N/A,#N/A,TRUE,"YKD"}</definedName>
    <definedName name="우리나라" localSheetId="0" hidden="1">{#N/A,#N/A,TRUE,"Y생산";#N/A,#N/A,TRUE,"Y판매";#N/A,#N/A,TRUE,"Y총물량";#N/A,#N/A,TRUE,"Y능력";#N/A,#N/A,TRUE,"YKD"}</definedName>
    <definedName name="우리나라" localSheetId="16" hidden="1">{#N/A,#N/A,TRUE,"Y생산";#N/A,#N/A,TRUE,"Y판매";#N/A,#N/A,TRUE,"Y총물량";#N/A,#N/A,TRUE,"Y능력";#N/A,#N/A,TRUE,"YKD"}</definedName>
    <definedName name="우리나라" localSheetId="6" hidden="1">{#N/A,#N/A,TRUE,"Y생산";#N/A,#N/A,TRUE,"Y판매";#N/A,#N/A,TRUE,"Y총물량";#N/A,#N/A,TRUE,"Y능력";#N/A,#N/A,TRUE,"YKD"}</definedName>
    <definedName name="우리나라" localSheetId="7" hidden="1">{#N/A,#N/A,TRUE,"Y생산";#N/A,#N/A,TRUE,"Y판매";#N/A,#N/A,TRUE,"Y총물량";#N/A,#N/A,TRUE,"Y능력";#N/A,#N/A,TRUE,"YKD"}</definedName>
    <definedName name="우리나라" hidden="1">{#N/A,#N/A,TRUE,"Y생산";#N/A,#N/A,TRUE,"Y판매";#N/A,#N/A,TRUE,"Y총물량";#N/A,#N/A,TRUE,"Y능력";#N/A,#N/A,TRUE,"YKD"}</definedName>
    <definedName name="우리사주대여금" localSheetId="3" hidden="1">#REF!</definedName>
    <definedName name="우리사주대여금" localSheetId="5" hidden="1">#REF!</definedName>
    <definedName name="우리사주대여금" localSheetId="0" hidden="1">#REF!</definedName>
    <definedName name="우리사주대여금" localSheetId="16" hidden="1">#REF!</definedName>
    <definedName name="우리사주대여금" localSheetId="7" hidden="1">#REF!</definedName>
    <definedName name="우리사주대여금" hidden="1">#REF!</definedName>
    <definedName name="우발선순위" localSheetId="3">#REF!</definedName>
    <definedName name="우발선순위" localSheetId="5">#REF!</definedName>
    <definedName name="우발선순위" localSheetId="0">#REF!</definedName>
    <definedName name="우발선순위" localSheetId="16">#REF!</definedName>
    <definedName name="우발선순위" localSheetId="6">#REF!</definedName>
    <definedName name="우발선순위" localSheetId="7">#REF!</definedName>
    <definedName name="우발선순위">#REF!</definedName>
    <definedName name="우발성선순위공제율" localSheetId="3">#REF!</definedName>
    <definedName name="우발성선순위공제율" localSheetId="5">#REF!</definedName>
    <definedName name="우발성선순위공제율" localSheetId="0">#REF!</definedName>
    <definedName name="우발성선순위공제율" localSheetId="16">#REF!</definedName>
    <definedName name="우발성선순위공제율" localSheetId="6">#REF!</definedName>
    <definedName name="우발성선순위공제율" localSheetId="7">#REF!</definedName>
    <definedName name="우발성선순위공제율">#REF!</definedName>
    <definedName name="우발성선순위적용기준일" localSheetId="6">#REF!</definedName>
    <definedName name="우발성선순위적용기준일">#REF!</definedName>
    <definedName name="우발이해관계인" localSheetId="6">#REF!</definedName>
    <definedName name="우발이해관계인" localSheetId="7">#REF!</definedName>
    <definedName name="우발이해관계인">#REF!</definedName>
    <definedName name="운송비" localSheetId="6">#REF!</definedName>
    <definedName name="운송비">#REF!</definedName>
    <definedName name="운영1" localSheetId="8" hidden="1">{#N/A,#N/A,FALSE,"단축1";#N/A,#N/A,FALSE,"단축2";#N/A,#N/A,FALSE,"단축3";#N/A,#N/A,FALSE,"장축";#N/A,#N/A,FALSE,"4WD"}</definedName>
    <definedName name="운영1" localSheetId="10" hidden="1">{#N/A,#N/A,FALSE,"단축1";#N/A,#N/A,FALSE,"단축2";#N/A,#N/A,FALSE,"단축3";#N/A,#N/A,FALSE,"장축";#N/A,#N/A,FALSE,"4WD"}</definedName>
    <definedName name="운영1" localSheetId="11" hidden="1">{#N/A,#N/A,FALSE,"단축1";#N/A,#N/A,FALSE,"단축2";#N/A,#N/A,FALSE,"단축3";#N/A,#N/A,FALSE,"장축";#N/A,#N/A,FALSE,"4WD"}</definedName>
    <definedName name="운영1" localSheetId="3" hidden="1">{#N/A,#N/A,FALSE,"단축1";#N/A,#N/A,FALSE,"단축2";#N/A,#N/A,FALSE,"단축3";#N/A,#N/A,FALSE,"장축";#N/A,#N/A,FALSE,"4WD"}</definedName>
    <definedName name="운영1" localSheetId="5" hidden="1">{#N/A,#N/A,FALSE,"단축1";#N/A,#N/A,FALSE,"단축2";#N/A,#N/A,FALSE,"단축3";#N/A,#N/A,FALSE,"장축";#N/A,#N/A,FALSE,"4WD"}</definedName>
    <definedName name="운영1" localSheetId="4" hidden="1">{#N/A,#N/A,FALSE,"단축1";#N/A,#N/A,FALSE,"단축2";#N/A,#N/A,FALSE,"단축3";#N/A,#N/A,FALSE,"장축";#N/A,#N/A,FALSE,"4WD"}</definedName>
    <definedName name="운영1" localSheetId="0" hidden="1">{#N/A,#N/A,FALSE,"단축1";#N/A,#N/A,FALSE,"단축2";#N/A,#N/A,FALSE,"단축3";#N/A,#N/A,FALSE,"장축";#N/A,#N/A,FALSE,"4WD"}</definedName>
    <definedName name="운영1" localSheetId="16" hidden="1">{#N/A,#N/A,FALSE,"단축1";#N/A,#N/A,FALSE,"단축2";#N/A,#N/A,FALSE,"단축3";#N/A,#N/A,FALSE,"장축";#N/A,#N/A,FALSE,"4WD"}</definedName>
    <definedName name="운영1" localSheetId="6" hidden="1">{#N/A,#N/A,FALSE,"단축1";#N/A,#N/A,FALSE,"단축2";#N/A,#N/A,FALSE,"단축3";#N/A,#N/A,FALSE,"장축";#N/A,#N/A,FALSE,"4WD"}</definedName>
    <definedName name="운영1" localSheetId="7" hidden="1">{#N/A,#N/A,FALSE,"단축1";#N/A,#N/A,FALSE,"단축2";#N/A,#N/A,FALSE,"단축3";#N/A,#N/A,FALSE,"장축";#N/A,#N/A,FALSE,"4WD"}</definedName>
    <definedName name="운영1" hidden="1">{#N/A,#N/A,FALSE,"단축1";#N/A,#N/A,FALSE,"단축2";#N/A,#N/A,FALSE,"단축3";#N/A,#N/A,FALSE,"장축";#N/A,#N/A,FALSE,"4WD"}</definedName>
    <definedName name="운용리스" localSheetId="8" hidden="1">{"'매출'!$A$1:$I$22"}</definedName>
    <definedName name="운용리스" localSheetId="10" hidden="1">{"'매출'!$A$1:$I$22"}</definedName>
    <definedName name="운용리스" localSheetId="11" hidden="1">{"'매출'!$A$1:$I$22"}</definedName>
    <definedName name="운용리스" localSheetId="3">{"'매출'!$A$1:$I$22"}</definedName>
    <definedName name="운용리스" localSheetId="5" hidden="1">{"'매출'!$A$1:$I$22"}</definedName>
    <definedName name="운용리스" localSheetId="4">{"'매출'!$A$1:$I$22"}</definedName>
    <definedName name="운용리스" localSheetId="0" hidden="1">{"'매출'!$A$1:$I$22"}</definedName>
    <definedName name="운용리스" localSheetId="16">{"'매출'!$A$1:$I$22"}</definedName>
    <definedName name="운용리스" localSheetId="6">{"'매출'!$A$1:$I$22"}</definedName>
    <definedName name="운용리스" localSheetId="7" hidden="1">{"'매출'!$A$1:$I$22"}</definedName>
    <definedName name="운용리스">{"'매출'!$A$1:$I$22"}</definedName>
    <definedName name="운용리스1" localSheetId="8" hidden="1">{"'매출'!$A$1:$I$22"}</definedName>
    <definedName name="운용리스1" localSheetId="10" hidden="1">{"'매출'!$A$1:$I$22"}</definedName>
    <definedName name="운용리스1" localSheetId="11" hidden="1">{"'매출'!$A$1:$I$22"}</definedName>
    <definedName name="운용리스1" localSheetId="3">{"'매출'!$A$1:$I$22"}</definedName>
    <definedName name="운용리스1" localSheetId="5" hidden="1">{"'매출'!$A$1:$I$22"}</definedName>
    <definedName name="운용리스1" localSheetId="4">{"'매출'!$A$1:$I$22"}</definedName>
    <definedName name="운용리스1" localSheetId="0" hidden="1">{"'매출'!$A$1:$I$22"}</definedName>
    <definedName name="운용리스1" localSheetId="16">{"'매출'!$A$1:$I$22"}</definedName>
    <definedName name="운용리스1" localSheetId="6">{"'매출'!$A$1:$I$22"}</definedName>
    <definedName name="운용리스1" localSheetId="7" hidden="1">{"'매출'!$A$1:$I$22"}</definedName>
    <definedName name="운용리스1">{"'매출'!$A$1:$I$22"}</definedName>
    <definedName name="웃겨" localSheetId="7">#REF!</definedName>
    <definedName name="웃겨">#REF!</definedName>
    <definedName name="원" localSheetId="8" hidden="1">{#N/A,#N/A,TRUE,"Y생산";#N/A,#N/A,TRUE,"Y판매";#N/A,#N/A,TRUE,"Y총물량";#N/A,#N/A,TRUE,"Y능력";#N/A,#N/A,TRUE,"YKD"}</definedName>
    <definedName name="원" localSheetId="10" hidden="1">{#N/A,#N/A,TRUE,"Y생산";#N/A,#N/A,TRUE,"Y판매";#N/A,#N/A,TRUE,"Y총물량";#N/A,#N/A,TRUE,"Y능력";#N/A,#N/A,TRUE,"YKD"}</definedName>
    <definedName name="원" localSheetId="11" hidden="1">{#N/A,#N/A,TRUE,"Y생산";#N/A,#N/A,TRUE,"Y판매";#N/A,#N/A,TRUE,"Y총물량";#N/A,#N/A,TRUE,"Y능력";#N/A,#N/A,TRUE,"YKD"}</definedName>
    <definedName name="원" localSheetId="3" hidden="1">{#N/A,#N/A,TRUE,"Y생산";#N/A,#N/A,TRUE,"Y판매";#N/A,#N/A,TRUE,"Y총물량";#N/A,#N/A,TRUE,"Y능력";#N/A,#N/A,TRUE,"YKD"}</definedName>
    <definedName name="원" localSheetId="5" hidden="1">{#N/A,#N/A,TRUE,"Y생산";#N/A,#N/A,TRUE,"Y판매";#N/A,#N/A,TRUE,"Y총물량";#N/A,#N/A,TRUE,"Y능력";#N/A,#N/A,TRUE,"YKD"}</definedName>
    <definedName name="원" localSheetId="4" hidden="1">{#N/A,#N/A,TRUE,"Y생산";#N/A,#N/A,TRUE,"Y판매";#N/A,#N/A,TRUE,"Y총물량";#N/A,#N/A,TRUE,"Y능력";#N/A,#N/A,TRUE,"YKD"}</definedName>
    <definedName name="원" localSheetId="0" hidden="1">{#N/A,#N/A,TRUE,"Y생산";#N/A,#N/A,TRUE,"Y판매";#N/A,#N/A,TRUE,"Y총물량";#N/A,#N/A,TRUE,"Y능력";#N/A,#N/A,TRUE,"YKD"}</definedName>
    <definedName name="원" localSheetId="16" hidden="1">{#N/A,#N/A,TRUE,"Y생산";#N/A,#N/A,TRUE,"Y판매";#N/A,#N/A,TRUE,"Y총물량";#N/A,#N/A,TRUE,"Y능력";#N/A,#N/A,TRUE,"YKD"}</definedName>
    <definedName name="원" localSheetId="6" hidden="1">{#N/A,#N/A,TRUE,"Y생산";#N/A,#N/A,TRUE,"Y판매";#N/A,#N/A,TRUE,"Y총물량";#N/A,#N/A,TRUE,"Y능력";#N/A,#N/A,TRUE,"YKD"}</definedName>
    <definedName name="원" localSheetId="7" hidden="1">{#N/A,#N/A,TRUE,"Y생산";#N/A,#N/A,TRUE,"Y판매";#N/A,#N/A,TRUE,"Y총물량";#N/A,#N/A,TRUE,"Y능력";#N/A,#N/A,TRUE,"YKD"}</definedName>
    <definedName name="원" hidden="1">{#N/A,#N/A,TRUE,"Y생산";#N/A,#N/A,TRUE,"Y판매";#N/A,#N/A,TRUE,"Y총물량";#N/A,#N/A,TRUE,"Y능력";#N/A,#N/A,TRUE,"YKD"}</definedName>
    <definedName name="원가테이블" localSheetId="8" hidden="1">{#N/A,#N/A,TRUE,"Y생산";#N/A,#N/A,TRUE,"Y판매";#N/A,#N/A,TRUE,"Y총물량";#N/A,#N/A,TRUE,"Y능력";#N/A,#N/A,TRUE,"YKD"}</definedName>
    <definedName name="원가테이블" localSheetId="10" hidden="1">{#N/A,#N/A,TRUE,"Y생산";#N/A,#N/A,TRUE,"Y판매";#N/A,#N/A,TRUE,"Y총물량";#N/A,#N/A,TRUE,"Y능력";#N/A,#N/A,TRUE,"YKD"}</definedName>
    <definedName name="원가테이블" localSheetId="11" hidden="1">{#N/A,#N/A,TRUE,"Y생산";#N/A,#N/A,TRUE,"Y판매";#N/A,#N/A,TRUE,"Y총물량";#N/A,#N/A,TRUE,"Y능력";#N/A,#N/A,TRUE,"YKD"}</definedName>
    <definedName name="원가테이블" localSheetId="3" hidden="1">{#N/A,#N/A,TRUE,"Y생산";#N/A,#N/A,TRUE,"Y판매";#N/A,#N/A,TRUE,"Y총물량";#N/A,#N/A,TRUE,"Y능력";#N/A,#N/A,TRUE,"YKD"}</definedName>
    <definedName name="원가테이블" localSheetId="5" hidden="1">{#N/A,#N/A,TRUE,"Y생산";#N/A,#N/A,TRUE,"Y판매";#N/A,#N/A,TRUE,"Y총물량";#N/A,#N/A,TRUE,"Y능력";#N/A,#N/A,TRUE,"YKD"}</definedName>
    <definedName name="원가테이블" localSheetId="4" hidden="1">{#N/A,#N/A,TRUE,"Y생산";#N/A,#N/A,TRUE,"Y판매";#N/A,#N/A,TRUE,"Y총물량";#N/A,#N/A,TRUE,"Y능력";#N/A,#N/A,TRUE,"YKD"}</definedName>
    <definedName name="원가테이블" localSheetId="0" hidden="1">{#N/A,#N/A,TRUE,"Y생산";#N/A,#N/A,TRUE,"Y판매";#N/A,#N/A,TRUE,"Y총물량";#N/A,#N/A,TRUE,"Y능력";#N/A,#N/A,TRUE,"YKD"}</definedName>
    <definedName name="원가테이블" localSheetId="16" hidden="1">{#N/A,#N/A,TRUE,"Y생산";#N/A,#N/A,TRUE,"Y판매";#N/A,#N/A,TRUE,"Y총물량";#N/A,#N/A,TRUE,"Y능력";#N/A,#N/A,TRUE,"YKD"}</definedName>
    <definedName name="원가테이블" localSheetId="6" hidden="1">{#N/A,#N/A,TRUE,"Y생산";#N/A,#N/A,TRUE,"Y판매";#N/A,#N/A,TRUE,"Y총물량";#N/A,#N/A,TRUE,"Y능력";#N/A,#N/A,TRUE,"YKD"}</definedName>
    <definedName name="원가테이블" localSheetId="7" hidden="1">{#N/A,#N/A,TRUE,"Y생산";#N/A,#N/A,TRUE,"Y판매";#N/A,#N/A,TRUE,"Y총물량";#N/A,#N/A,TRUE,"Y능력";#N/A,#N/A,TRUE,"YKD"}</definedName>
    <definedName name="원가테이블" hidden="1">{#N/A,#N/A,TRUE,"Y생산";#N/A,#N/A,TRUE,"Y판매";#N/A,#N/A,TRUE,"Y총물량";#N/A,#N/A,TRUE,"Y능력";#N/A,#N/A,TRUE,"YKD"}</definedName>
    <definedName name="원가화" localSheetId="8" hidden="1">{#N/A,#N/A,TRUE,"Y생산";#N/A,#N/A,TRUE,"Y판매";#N/A,#N/A,TRUE,"Y총물량";#N/A,#N/A,TRUE,"Y능력";#N/A,#N/A,TRUE,"YKD"}</definedName>
    <definedName name="원가화" localSheetId="10" hidden="1">{#N/A,#N/A,TRUE,"Y생산";#N/A,#N/A,TRUE,"Y판매";#N/A,#N/A,TRUE,"Y총물량";#N/A,#N/A,TRUE,"Y능력";#N/A,#N/A,TRUE,"YKD"}</definedName>
    <definedName name="원가화" localSheetId="11" hidden="1">{#N/A,#N/A,TRUE,"Y생산";#N/A,#N/A,TRUE,"Y판매";#N/A,#N/A,TRUE,"Y총물량";#N/A,#N/A,TRUE,"Y능력";#N/A,#N/A,TRUE,"YKD"}</definedName>
    <definedName name="원가화" localSheetId="3" hidden="1">{#N/A,#N/A,TRUE,"Y생산";#N/A,#N/A,TRUE,"Y판매";#N/A,#N/A,TRUE,"Y총물량";#N/A,#N/A,TRUE,"Y능력";#N/A,#N/A,TRUE,"YKD"}</definedName>
    <definedName name="원가화" localSheetId="5" hidden="1">{#N/A,#N/A,TRUE,"Y생산";#N/A,#N/A,TRUE,"Y판매";#N/A,#N/A,TRUE,"Y총물량";#N/A,#N/A,TRUE,"Y능력";#N/A,#N/A,TRUE,"YKD"}</definedName>
    <definedName name="원가화" localSheetId="4" hidden="1">{#N/A,#N/A,TRUE,"Y생산";#N/A,#N/A,TRUE,"Y판매";#N/A,#N/A,TRUE,"Y총물량";#N/A,#N/A,TRUE,"Y능력";#N/A,#N/A,TRUE,"YKD"}</definedName>
    <definedName name="원가화" localSheetId="0" hidden="1">{#N/A,#N/A,TRUE,"Y생산";#N/A,#N/A,TRUE,"Y판매";#N/A,#N/A,TRUE,"Y총물량";#N/A,#N/A,TRUE,"Y능력";#N/A,#N/A,TRUE,"YKD"}</definedName>
    <definedName name="원가화" localSheetId="16" hidden="1">{#N/A,#N/A,TRUE,"Y생산";#N/A,#N/A,TRUE,"Y판매";#N/A,#N/A,TRUE,"Y총물량";#N/A,#N/A,TRUE,"Y능력";#N/A,#N/A,TRUE,"YKD"}</definedName>
    <definedName name="원가화" localSheetId="6" hidden="1">{#N/A,#N/A,TRUE,"Y생산";#N/A,#N/A,TRUE,"Y판매";#N/A,#N/A,TRUE,"Y총물량";#N/A,#N/A,TRUE,"Y능력";#N/A,#N/A,TRUE,"YKD"}</definedName>
    <definedName name="원가화" localSheetId="7" hidden="1">{#N/A,#N/A,TRUE,"Y생산";#N/A,#N/A,TRUE,"Y판매";#N/A,#N/A,TRUE,"Y총물량";#N/A,#N/A,TRUE,"Y능력";#N/A,#N/A,TRUE,"YKD"}</definedName>
    <definedName name="원가화" hidden="1">{#N/A,#N/A,TRUE,"Y생산";#N/A,#N/A,TRUE,"Y판매";#N/A,#N/A,TRUE,"Y총물량";#N/A,#N/A,TRUE,"Y능력";#N/A,#N/A,TRUE,"YKD"}</definedName>
    <definedName name="원가환율">#REF!</definedName>
    <definedName name="원금2" localSheetId="3">#REF!</definedName>
    <definedName name="원금2" localSheetId="5">#REF!</definedName>
    <definedName name="원금2" localSheetId="4">#REF!</definedName>
    <definedName name="원금2" localSheetId="0">#REF!</definedName>
    <definedName name="원금2" localSheetId="16">#REF!</definedName>
    <definedName name="원금2" localSheetId="6">#REF!</definedName>
    <definedName name="원금2" localSheetId="7">#REF!</definedName>
    <definedName name="원금2">#REF!</definedName>
    <definedName name="원단" localSheetId="8" hidden="1">{#N/A,#N/A,TRUE,"Y생산";#N/A,#N/A,TRUE,"Y판매";#N/A,#N/A,TRUE,"Y총물량";#N/A,#N/A,TRUE,"Y능력";#N/A,#N/A,TRUE,"YKD"}</definedName>
    <definedName name="원단" localSheetId="10" hidden="1">{#N/A,#N/A,TRUE,"Y생산";#N/A,#N/A,TRUE,"Y판매";#N/A,#N/A,TRUE,"Y총물량";#N/A,#N/A,TRUE,"Y능력";#N/A,#N/A,TRUE,"YKD"}</definedName>
    <definedName name="원단" localSheetId="11" hidden="1">{#N/A,#N/A,TRUE,"Y생산";#N/A,#N/A,TRUE,"Y판매";#N/A,#N/A,TRUE,"Y총물량";#N/A,#N/A,TRUE,"Y능력";#N/A,#N/A,TRUE,"YKD"}</definedName>
    <definedName name="원단" localSheetId="3" hidden="1">{#N/A,#N/A,TRUE,"Y생산";#N/A,#N/A,TRUE,"Y판매";#N/A,#N/A,TRUE,"Y총물량";#N/A,#N/A,TRUE,"Y능력";#N/A,#N/A,TRUE,"YKD"}</definedName>
    <definedName name="원단" localSheetId="5" hidden="1">{#N/A,#N/A,TRUE,"Y생산";#N/A,#N/A,TRUE,"Y판매";#N/A,#N/A,TRUE,"Y총물량";#N/A,#N/A,TRUE,"Y능력";#N/A,#N/A,TRUE,"YKD"}</definedName>
    <definedName name="원단" localSheetId="4" hidden="1">{#N/A,#N/A,TRUE,"Y생산";#N/A,#N/A,TRUE,"Y판매";#N/A,#N/A,TRUE,"Y총물량";#N/A,#N/A,TRUE,"Y능력";#N/A,#N/A,TRUE,"YKD"}</definedName>
    <definedName name="원단" localSheetId="0" hidden="1">{#N/A,#N/A,TRUE,"Y생산";#N/A,#N/A,TRUE,"Y판매";#N/A,#N/A,TRUE,"Y총물량";#N/A,#N/A,TRUE,"Y능력";#N/A,#N/A,TRUE,"YKD"}</definedName>
    <definedName name="원단" localSheetId="16" hidden="1">{#N/A,#N/A,TRUE,"Y생산";#N/A,#N/A,TRUE,"Y판매";#N/A,#N/A,TRUE,"Y총물량";#N/A,#N/A,TRUE,"Y능력";#N/A,#N/A,TRUE,"YKD"}</definedName>
    <definedName name="원단" localSheetId="6" hidden="1">{#N/A,#N/A,TRUE,"Y생산";#N/A,#N/A,TRUE,"Y판매";#N/A,#N/A,TRUE,"Y총물량";#N/A,#N/A,TRUE,"Y능력";#N/A,#N/A,TRUE,"YKD"}</definedName>
    <definedName name="원단" localSheetId="7" hidden="1">{#N/A,#N/A,TRUE,"Y생산";#N/A,#N/A,TRUE,"Y판매";#N/A,#N/A,TRUE,"Y총물량";#N/A,#N/A,TRUE,"Y능력";#N/A,#N/A,TRUE,"YKD"}</definedName>
    <definedName name="원단" hidden="1">{#N/A,#N/A,TRUE,"Y생산";#N/A,#N/A,TRUE,"Y판매";#N/A,#N/A,TRUE,"Y총물량";#N/A,#N/A,TRUE,"Y능력";#N/A,#N/A,TRUE,"YKD"}</definedName>
    <definedName name="원재료수율3" localSheetId="8" hidden="1">{#N/A,#N/A,FALSE,"96 3월물량표";#N/A,#N/A,FALSE,"96 4월물량표";#N/A,#N/A,FALSE,"96 5월물량표"}</definedName>
    <definedName name="원재료수율3" localSheetId="10" hidden="1">{#N/A,#N/A,FALSE,"96 3월물량표";#N/A,#N/A,FALSE,"96 4월물량표";#N/A,#N/A,FALSE,"96 5월물량표"}</definedName>
    <definedName name="원재료수율3" localSheetId="11" hidden="1">{#N/A,#N/A,FALSE,"96 3월물량표";#N/A,#N/A,FALSE,"96 4월물량표";#N/A,#N/A,FALSE,"96 5월물량표"}</definedName>
    <definedName name="원재료수율3" localSheetId="3" hidden="1">{#N/A,#N/A,FALSE,"96 3월물량표";#N/A,#N/A,FALSE,"96 4월물량표";#N/A,#N/A,FALSE,"96 5월물량표"}</definedName>
    <definedName name="원재료수율3" localSheetId="5" hidden="1">{#N/A,#N/A,FALSE,"96 3월물량표";#N/A,#N/A,FALSE,"96 4월물량표";#N/A,#N/A,FALSE,"96 5월물량표"}</definedName>
    <definedName name="원재료수율3" localSheetId="4" hidden="1">{#N/A,#N/A,FALSE,"96 3월물량표";#N/A,#N/A,FALSE,"96 4월물량표";#N/A,#N/A,FALSE,"96 5월물량표"}</definedName>
    <definedName name="원재료수율3" localSheetId="0" hidden="1">{#N/A,#N/A,FALSE,"96 3월물량표";#N/A,#N/A,FALSE,"96 4월물량표";#N/A,#N/A,FALSE,"96 5월물량표"}</definedName>
    <definedName name="원재료수율3" localSheetId="16" hidden="1">{#N/A,#N/A,FALSE,"96 3월물량표";#N/A,#N/A,FALSE,"96 4월물량표";#N/A,#N/A,FALSE,"96 5월물량표"}</definedName>
    <definedName name="원재료수율3" localSheetId="6" hidden="1">{#N/A,#N/A,FALSE,"96 3월물량표";#N/A,#N/A,FALSE,"96 4월물량표";#N/A,#N/A,FALSE,"96 5월물량표"}</definedName>
    <definedName name="원재료수율3" localSheetId="7" hidden="1">{#N/A,#N/A,FALSE,"96 3월물량표";#N/A,#N/A,FALSE,"96 4월물량표";#N/A,#N/A,FALSE,"96 5월물량표"}</definedName>
    <definedName name="원재료수율3" hidden="1">{#N/A,#N/A,FALSE,"96 3월물량표";#N/A,#N/A,FALSE,"96 4월물량표";#N/A,#N/A,FALSE,"96 5월물량표"}</definedName>
    <definedName name="원천세">#REF!</definedName>
    <definedName name="월별일정" localSheetId="8" hidden="1">{#N/A,#N/A,FALSE,"단축1";#N/A,#N/A,FALSE,"단축2";#N/A,#N/A,FALSE,"단축3";#N/A,#N/A,FALSE,"장축";#N/A,#N/A,FALSE,"4WD"}</definedName>
    <definedName name="월별일정" localSheetId="10" hidden="1">{#N/A,#N/A,FALSE,"단축1";#N/A,#N/A,FALSE,"단축2";#N/A,#N/A,FALSE,"단축3";#N/A,#N/A,FALSE,"장축";#N/A,#N/A,FALSE,"4WD"}</definedName>
    <definedName name="월별일정" localSheetId="11" hidden="1">{#N/A,#N/A,FALSE,"단축1";#N/A,#N/A,FALSE,"단축2";#N/A,#N/A,FALSE,"단축3";#N/A,#N/A,FALSE,"장축";#N/A,#N/A,FALSE,"4WD"}</definedName>
    <definedName name="월별일정" localSheetId="3" hidden="1">{#N/A,#N/A,FALSE,"단축1";#N/A,#N/A,FALSE,"단축2";#N/A,#N/A,FALSE,"단축3";#N/A,#N/A,FALSE,"장축";#N/A,#N/A,FALSE,"4WD"}</definedName>
    <definedName name="월별일정" localSheetId="5" hidden="1">{#N/A,#N/A,FALSE,"단축1";#N/A,#N/A,FALSE,"단축2";#N/A,#N/A,FALSE,"단축3";#N/A,#N/A,FALSE,"장축";#N/A,#N/A,FALSE,"4WD"}</definedName>
    <definedName name="월별일정" localSheetId="4" hidden="1">{#N/A,#N/A,FALSE,"단축1";#N/A,#N/A,FALSE,"단축2";#N/A,#N/A,FALSE,"단축3";#N/A,#N/A,FALSE,"장축";#N/A,#N/A,FALSE,"4WD"}</definedName>
    <definedName name="월별일정" localSheetId="0" hidden="1">{#N/A,#N/A,FALSE,"단축1";#N/A,#N/A,FALSE,"단축2";#N/A,#N/A,FALSE,"단축3";#N/A,#N/A,FALSE,"장축";#N/A,#N/A,FALSE,"4WD"}</definedName>
    <definedName name="월별일정" localSheetId="16" hidden="1">{#N/A,#N/A,FALSE,"단축1";#N/A,#N/A,FALSE,"단축2";#N/A,#N/A,FALSE,"단축3";#N/A,#N/A,FALSE,"장축";#N/A,#N/A,FALSE,"4WD"}</definedName>
    <definedName name="월별일정" localSheetId="6" hidden="1">{#N/A,#N/A,FALSE,"단축1";#N/A,#N/A,FALSE,"단축2";#N/A,#N/A,FALSE,"단축3";#N/A,#N/A,FALSE,"장축";#N/A,#N/A,FALSE,"4WD"}</definedName>
    <definedName name="월별일정" localSheetId="7" hidden="1">{#N/A,#N/A,FALSE,"단축1";#N/A,#N/A,FALSE,"단축2";#N/A,#N/A,FALSE,"단축3";#N/A,#N/A,FALSE,"장축";#N/A,#N/A,FALSE,"4WD"}</definedName>
    <definedName name="월별일정" hidden="1">{#N/A,#N/A,FALSE,"단축1";#N/A,#N/A,FALSE,"단축2";#N/A,#N/A,FALSE,"단축3";#N/A,#N/A,FALSE,"장축";#N/A,#N/A,FALSE,"4WD"}</definedName>
    <definedName name="월중본지점" localSheetId="3">#REF!</definedName>
    <definedName name="월중본지점" localSheetId="5">#REF!</definedName>
    <definedName name="월중본지점" localSheetId="0">#REF!</definedName>
    <definedName name="월중본지점" localSheetId="16">#REF!</definedName>
    <definedName name="월중본지점" localSheetId="7">#REF!</definedName>
    <definedName name="월중본지점">#REF!</definedName>
    <definedName name="월중손익" localSheetId="3">#REF!</definedName>
    <definedName name="월중손익" localSheetId="5">#REF!</definedName>
    <definedName name="월중손익" localSheetId="0">#REF!</definedName>
    <definedName name="월중손익" localSheetId="16">#REF!</definedName>
    <definedName name="월중손익" localSheetId="6">#REF!</definedName>
    <definedName name="월중손익" localSheetId="7">#REF!</definedName>
    <definedName name="월중손익">#REF!</definedName>
    <definedName name="유가증권" localSheetId="8" hidden="1">{#N/A,#N/A,FALSE,"Aging Summary";#N/A,#N/A,FALSE,"Ratio Analysis";#N/A,#N/A,FALSE,"Test 120 Day Accts";#N/A,#N/A,FALSE,"Tickmarks"}</definedName>
    <definedName name="유가증권" localSheetId="9" hidden="1">{#N/A,#N/A,FALSE,"Aging Summary";#N/A,#N/A,FALSE,"Ratio Analysis";#N/A,#N/A,FALSE,"Test 120 Day Accts";#N/A,#N/A,FALSE,"Tickmarks"}</definedName>
    <definedName name="유가증권" localSheetId="10" hidden="1">{#N/A,#N/A,FALSE,"Aging Summary";#N/A,#N/A,FALSE,"Ratio Analysis";#N/A,#N/A,FALSE,"Test 120 Day Accts";#N/A,#N/A,FALSE,"Tickmarks"}</definedName>
    <definedName name="유가증권" localSheetId="11" hidden="1">{#N/A,#N/A,FALSE,"Aging Summary";#N/A,#N/A,FALSE,"Ratio Analysis";#N/A,#N/A,FALSE,"Test 120 Day Accts";#N/A,#N/A,FALSE,"Tickmarks"}</definedName>
    <definedName name="유가증권" localSheetId="3" hidden="1">{#N/A,#N/A,FALSE,"Aging Summary";#N/A,#N/A,FALSE,"Ratio Analysis";#N/A,#N/A,FALSE,"Test 120 Day Accts";#N/A,#N/A,FALSE,"Tickmarks"}</definedName>
    <definedName name="유가증권" localSheetId="5" hidden="1">{#N/A,#N/A,FALSE,"Aging Summary";#N/A,#N/A,FALSE,"Ratio Analysis";#N/A,#N/A,FALSE,"Test 120 Day Accts";#N/A,#N/A,FALSE,"Tickmarks"}</definedName>
    <definedName name="유가증권" localSheetId="4" hidden="1">{#N/A,#N/A,FALSE,"Aging Summary";#N/A,#N/A,FALSE,"Ratio Analysis";#N/A,#N/A,FALSE,"Test 120 Day Accts";#N/A,#N/A,FALSE,"Tickmarks"}</definedName>
    <definedName name="유가증권" localSheetId="0" hidden="1">{#N/A,#N/A,FALSE,"Aging Summary";#N/A,#N/A,FALSE,"Ratio Analysis";#N/A,#N/A,FALSE,"Test 120 Day Accts";#N/A,#N/A,FALSE,"Tickmarks"}</definedName>
    <definedName name="유가증권" localSheetId="16" hidden="1">#REF!</definedName>
    <definedName name="유가증권" localSheetId="6" hidden="1">{#N/A,#N/A,FALSE,"Aging Summary";#N/A,#N/A,FALSE,"Ratio Analysis";#N/A,#N/A,FALSE,"Test 120 Day Accts";#N/A,#N/A,FALSE,"Tickmarks"}</definedName>
    <definedName name="유가증권" localSheetId="7" hidden="1">#REF!</definedName>
    <definedName name="유가증권" hidden="1">{#N/A,#N/A,FALSE,"Aging Summary";#N/A,#N/A,FALSE,"Ratio Analysis";#N/A,#N/A,FALSE,"Test 120 Day Accts";#N/A,#N/A,FALSE,"Tickmarks"}</definedName>
    <definedName name="유가증권_금감원" localSheetId="3" hidden="1">{#N/A,#N/A,FALSE,"보험현황";#N/A,#N/A,FALSE,"보험현황"}</definedName>
    <definedName name="유가증권_금감원" localSheetId="5" hidden="1">{#N/A,#N/A,FALSE,"보험현황";#N/A,#N/A,FALSE,"보험현황"}</definedName>
    <definedName name="유가증권_금감원" localSheetId="4" hidden="1">{#N/A,#N/A,FALSE,"보험현황";#N/A,#N/A,FALSE,"보험현황"}</definedName>
    <definedName name="유가증권_금감원" localSheetId="0" hidden="1">{#N/A,#N/A,FALSE,"보험현황";#N/A,#N/A,FALSE,"보험현황"}</definedName>
    <definedName name="유가증권_금감원" localSheetId="16" hidden="1">{#N/A,#N/A,FALSE,"보험현황";#N/A,#N/A,FALSE,"보험현황"}</definedName>
    <definedName name="유가증권_금감원" localSheetId="6" hidden="1">{#N/A,#N/A,FALSE,"보험현황";#N/A,#N/A,FALSE,"보험현황"}</definedName>
    <definedName name="유가증권_금감원" localSheetId="7" hidden="1">{#N/A,#N/A,FALSE,"보험현황";#N/A,#N/A,FALSE,"보험현황"}</definedName>
    <definedName name="유가증권_금감원" hidden="1">{#N/A,#N/A,FALSE,"보험현황";#N/A,#N/A,FALSE,"보험현황"}</definedName>
    <definedName name="유가증권자료" localSheetId="3">#REF!</definedName>
    <definedName name="유가증권자료" localSheetId="5">#REF!</definedName>
    <definedName name="유가증권자료" localSheetId="0">#REF!</definedName>
    <definedName name="유가증권자료" localSheetId="16">#REF!</definedName>
    <definedName name="유가증권자료" localSheetId="7">#REF!</definedName>
    <definedName name="유가증권자료">#REF!</definedName>
    <definedName name="유가증권자료1" localSheetId="3">#REF!</definedName>
    <definedName name="유가증권자료1" localSheetId="5">#REF!</definedName>
    <definedName name="유가증권자료1" localSheetId="0">#REF!</definedName>
    <definedName name="유가증권자료1" localSheetId="16">#REF!</definedName>
    <definedName name="유가증권자료1" localSheetId="6">#REF!</definedName>
    <definedName name="유가증권자료1" localSheetId="7">#REF!</definedName>
    <definedName name="유가증권자료1">#REF!</definedName>
    <definedName name="유동부채2003" localSheetId="3">#REF!</definedName>
    <definedName name="유동부채2003" localSheetId="5">#REF!</definedName>
    <definedName name="유동부채2003" localSheetId="0">#REF!</definedName>
    <definedName name="유동부채2003" localSheetId="16">#REF!</definedName>
    <definedName name="유동부채2003" localSheetId="6">#REF!</definedName>
    <definedName name="유동부채2003" localSheetId="7">#REF!</definedName>
    <definedName name="유동부채2003">#REF!</definedName>
    <definedName name="유동부채2004" localSheetId="6">#REF!</definedName>
    <definedName name="유동부채2004">#REF!</definedName>
    <definedName name="유동부채2005" localSheetId="6">#REF!</definedName>
    <definedName name="유동부채2005">#REF!</definedName>
    <definedName name="유동부채2006" localSheetId="6">#REF!</definedName>
    <definedName name="유동부채2006">#REF!</definedName>
    <definedName name="유동부채2007" localSheetId="6">#REF!</definedName>
    <definedName name="유동부채2007">#REF!</definedName>
    <definedName name="유동성장기부채2003" localSheetId="6">#REF!</definedName>
    <definedName name="유동성장기부채2003">#REF!</definedName>
    <definedName name="유동성장기부채2004" localSheetId="6">#REF!</definedName>
    <definedName name="유동성장기부채2004">#REF!</definedName>
    <definedName name="유동성장기부채2005" localSheetId="6">#REF!</definedName>
    <definedName name="유동성장기부채2005">#REF!</definedName>
    <definedName name="유동성장기부채2006" localSheetId="6">#REF!</definedName>
    <definedName name="유동성장기부채2006">#REF!</definedName>
    <definedName name="유동성장기부채2007" localSheetId="6">#REF!</definedName>
    <definedName name="유동성장기부채2007">#REF!</definedName>
    <definedName name="유동자산2003" localSheetId="6">#REF!</definedName>
    <definedName name="유동자산2003">#REF!</definedName>
    <definedName name="유동자산2004" localSheetId="6">#REF!</definedName>
    <definedName name="유동자산2004">#REF!</definedName>
    <definedName name="유동자산2005" localSheetId="6">#REF!</definedName>
    <definedName name="유동자산2005">#REF!</definedName>
    <definedName name="유동자산2006" localSheetId="6">#REF!</definedName>
    <definedName name="유동자산2006">#REF!</definedName>
    <definedName name="유동자산2007" localSheetId="6">#REF!</definedName>
    <definedName name="유동자산2007">#REF!</definedName>
    <definedName name="유럽" localSheetId="8" hidden="1">{#N/A,#N/A,FALSE,"단축1";#N/A,#N/A,FALSE,"단축2";#N/A,#N/A,FALSE,"단축3";#N/A,#N/A,FALSE,"장축";#N/A,#N/A,FALSE,"4WD"}</definedName>
    <definedName name="유럽" localSheetId="10" hidden="1">{#N/A,#N/A,FALSE,"단축1";#N/A,#N/A,FALSE,"단축2";#N/A,#N/A,FALSE,"단축3";#N/A,#N/A,FALSE,"장축";#N/A,#N/A,FALSE,"4WD"}</definedName>
    <definedName name="유럽" localSheetId="11" hidden="1">{#N/A,#N/A,FALSE,"단축1";#N/A,#N/A,FALSE,"단축2";#N/A,#N/A,FALSE,"단축3";#N/A,#N/A,FALSE,"장축";#N/A,#N/A,FALSE,"4WD"}</definedName>
    <definedName name="유럽" localSheetId="3" hidden="1">{#N/A,#N/A,FALSE,"단축1";#N/A,#N/A,FALSE,"단축2";#N/A,#N/A,FALSE,"단축3";#N/A,#N/A,FALSE,"장축";#N/A,#N/A,FALSE,"4WD"}</definedName>
    <definedName name="유럽" localSheetId="5" hidden="1">{#N/A,#N/A,FALSE,"단축1";#N/A,#N/A,FALSE,"단축2";#N/A,#N/A,FALSE,"단축3";#N/A,#N/A,FALSE,"장축";#N/A,#N/A,FALSE,"4WD"}</definedName>
    <definedName name="유럽" localSheetId="4" hidden="1">{#N/A,#N/A,FALSE,"단축1";#N/A,#N/A,FALSE,"단축2";#N/A,#N/A,FALSE,"단축3";#N/A,#N/A,FALSE,"장축";#N/A,#N/A,FALSE,"4WD"}</definedName>
    <definedName name="유럽" localSheetId="0" hidden="1">{#N/A,#N/A,FALSE,"단축1";#N/A,#N/A,FALSE,"단축2";#N/A,#N/A,FALSE,"단축3";#N/A,#N/A,FALSE,"장축";#N/A,#N/A,FALSE,"4WD"}</definedName>
    <definedName name="유럽" localSheetId="16" hidden="1">{#N/A,#N/A,FALSE,"단축1";#N/A,#N/A,FALSE,"단축2";#N/A,#N/A,FALSE,"단축3";#N/A,#N/A,FALSE,"장축";#N/A,#N/A,FALSE,"4WD"}</definedName>
    <definedName name="유럽" localSheetId="6" hidden="1">{#N/A,#N/A,FALSE,"단축1";#N/A,#N/A,FALSE,"단축2";#N/A,#N/A,FALSE,"단축3";#N/A,#N/A,FALSE,"장축";#N/A,#N/A,FALSE,"4WD"}</definedName>
    <definedName name="유럽" localSheetId="7" hidden="1">{#N/A,#N/A,FALSE,"단축1";#N/A,#N/A,FALSE,"단축2";#N/A,#N/A,FALSE,"단축3";#N/A,#N/A,FALSE,"장축";#N/A,#N/A,FALSE,"4WD"}</definedName>
    <definedName name="유럽" hidden="1">{#N/A,#N/A,FALSE,"단축1";#N/A,#N/A,FALSE,"단축2";#N/A,#N/A,FALSE,"단축3";#N/A,#N/A,FALSE,"장축";#N/A,#N/A,FALSE,"4WD"}</definedName>
    <definedName name="유로" localSheetId="3">#REF!</definedName>
    <definedName name="유로" localSheetId="0">#REF!</definedName>
    <definedName name="유로" localSheetId="16">#REF!</definedName>
    <definedName name="유로">#REF!</definedName>
    <definedName name="유입물건" localSheetId="3">#REF!</definedName>
    <definedName name="유입물건" localSheetId="5">#REF!</definedName>
    <definedName name="유입물건" localSheetId="0">#REF!</definedName>
    <definedName name="유입물건" localSheetId="16">#REF!</definedName>
    <definedName name="유입물건" localSheetId="6">#REF!</definedName>
    <definedName name="유입물건" localSheetId="7">#REF!</definedName>
    <definedName name="유입물건">#REF!</definedName>
    <definedName name="유찰수수료" localSheetId="3">#REF!</definedName>
    <definedName name="유찰수수료" localSheetId="5">#REF!</definedName>
    <definedName name="유찰수수료" localSheetId="0">#REF!</definedName>
    <definedName name="유찰수수료" localSheetId="16">#REF!</definedName>
    <definedName name="유찰수수료" localSheetId="6">#REF!</definedName>
    <definedName name="유찰수수료" localSheetId="7">#REF!</definedName>
    <definedName name="유찰수수료">#REF!</definedName>
    <definedName name="유첨.투자비2" localSheetId="8" hidden="1">{#N/A,#N/A,FALSE,"단축1";#N/A,#N/A,FALSE,"단축2";#N/A,#N/A,FALSE,"단축3";#N/A,#N/A,FALSE,"장축";#N/A,#N/A,FALSE,"4WD"}</definedName>
    <definedName name="유첨.투자비2" localSheetId="10" hidden="1">{#N/A,#N/A,FALSE,"단축1";#N/A,#N/A,FALSE,"단축2";#N/A,#N/A,FALSE,"단축3";#N/A,#N/A,FALSE,"장축";#N/A,#N/A,FALSE,"4WD"}</definedName>
    <definedName name="유첨.투자비2" localSheetId="11" hidden="1">{#N/A,#N/A,FALSE,"단축1";#N/A,#N/A,FALSE,"단축2";#N/A,#N/A,FALSE,"단축3";#N/A,#N/A,FALSE,"장축";#N/A,#N/A,FALSE,"4WD"}</definedName>
    <definedName name="유첨.투자비2" localSheetId="3" hidden="1">{#N/A,#N/A,FALSE,"단축1";#N/A,#N/A,FALSE,"단축2";#N/A,#N/A,FALSE,"단축3";#N/A,#N/A,FALSE,"장축";#N/A,#N/A,FALSE,"4WD"}</definedName>
    <definedName name="유첨.투자비2" localSheetId="5" hidden="1">{#N/A,#N/A,FALSE,"단축1";#N/A,#N/A,FALSE,"단축2";#N/A,#N/A,FALSE,"단축3";#N/A,#N/A,FALSE,"장축";#N/A,#N/A,FALSE,"4WD"}</definedName>
    <definedName name="유첨.투자비2" localSheetId="4" hidden="1">{#N/A,#N/A,FALSE,"단축1";#N/A,#N/A,FALSE,"단축2";#N/A,#N/A,FALSE,"단축3";#N/A,#N/A,FALSE,"장축";#N/A,#N/A,FALSE,"4WD"}</definedName>
    <definedName name="유첨.투자비2" localSheetId="0" hidden="1">{#N/A,#N/A,FALSE,"단축1";#N/A,#N/A,FALSE,"단축2";#N/A,#N/A,FALSE,"단축3";#N/A,#N/A,FALSE,"장축";#N/A,#N/A,FALSE,"4WD"}</definedName>
    <definedName name="유첨.투자비2" localSheetId="16" hidden="1">{#N/A,#N/A,FALSE,"단축1";#N/A,#N/A,FALSE,"단축2";#N/A,#N/A,FALSE,"단축3";#N/A,#N/A,FALSE,"장축";#N/A,#N/A,FALSE,"4WD"}</definedName>
    <definedName name="유첨.투자비2" localSheetId="6" hidden="1">{#N/A,#N/A,FALSE,"단축1";#N/A,#N/A,FALSE,"단축2";#N/A,#N/A,FALSE,"단축3";#N/A,#N/A,FALSE,"장축";#N/A,#N/A,FALSE,"4WD"}</definedName>
    <definedName name="유첨.투자비2" localSheetId="7" hidden="1">{#N/A,#N/A,FALSE,"단축1";#N/A,#N/A,FALSE,"단축2";#N/A,#N/A,FALSE,"단축3";#N/A,#N/A,FALSE,"장축";#N/A,#N/A,FALSE,"4WD"}</definedName>
    <definedName name="유첨.투자비2" hidden="1">{#N/A,#N/A,FALSE,"단축1";#N/A,#N/A,FALSE,"단축2";#N/A,#N/A,FALSE,"단축3";#N/A,#N/A,FALSE,"장축";#N/A,#N/A,FALSE,"4WD"}</definedName>
    <definedName name="유형자산2003" localSheetId="3">#REF!</definedName>
    <definedName name="유형자산2003" localSheetId="0">#REF!</definedName>
    <definedName name="유형자산2003" localSheetId="16">#REF!</definedName>
    <definedName name="유형자산2003">#REF!</definedName>
    <definedName name="유형자산2004" localSheetId="3">#REF!</definedName>
    <definedName name="유형자산2004" localSheetId="0">#REF!</definedName>
    <definedName name="유형자산2004" localSheetId="16">#REF!</definedName>
    <definedName name="유형자산2004" localSheetId="6">#REF!</definedName>
    <definedName name="유형자산2004">#REF!</definedName>
    <definedName name="유형자산2005" localSheetId="3">#REF!</definedName>
    <definedName name="유형자산2005" localSheetId="0">#REF!</definedName>
    <definedName name="유형자산2005" localSheetId="16">#REF!</definedName>
    <definedName name="유형자산2005" localSheetId="6">#REF!</definedName>
    <definedName name="유형자산2005">#REF!</definedName>
    <definedName name="유형자산2006" localSheetId="6">#REF!</definedName>
    <definedName name="유형자산2006">#REF!</definedName>
    <definedName name="유형자산2007" localSheetId="6">#REF!</definedName>
    <definedName name="유형자산2007">#REF!</definedName>
    <definedName name="유형자산명세_금감원" localSheetId="3" hidden="1">{#N/A,#N/A,FALSE,"보험현황";#N/A,#N/A,FALSE,"보험현황"}</definedName>
    <definedName name="유형자산명세_금감원" localSheetId="5" hidden="1">{#N/A,#N/A,FALSE,"보험현황";#N/A,#N/A,FALSE,"보험현황"}</definedName>
    <definedName name="유형자산명세_금감원" localSheetId="4" hidden="1">{#N/A,#N/A,FALSE,"보험현황";#N/A,#N/A,FALSE,"보험현황"}</definedName>
    <definedName name="유형자산명세_금감원" localSheetId="0" hidden="1">{#N/A,#N/A,FALSE,"보험현황";#N/A,#N/A,FALSE,"보험현황"}</definedName>
    <definedName name="유형자산명세_금감원" localSheetId="16" hidden="1">{#N/A,#N/A,FALSE,"보험현황";#N/A,#N/A,FALSE,"보험현황"}</definedName>
    <definedName name="유형자산명세_금감원" localSheetId="6" hidden="1">{#N/A,#N/A,FALSE,"보험현황";#N/A,#N/A,FALSE,"보험현황"}</definedName>
    <definedName name="유형자산명세_금감원" localSheetId="7" hidden="1">{#N/A,#N/A,FALSE,"보험현황";#N/A,#N/A,FALSE,"보험현황"}</definedName>
    <definedName name="유형자산명세_금감원" hidden="1">{#N/A,#N/A,FALSE,"보험현황";#N/A,#N/A,FALSE,"보험현황"}</definedName>
    <definedName name="유효" localSheetId="8" hidden="1">{#N/A,#N/A,FALSE,"주요여수신";#N/A,#N/A,FALSE,"수신금리";#N/A,#N/A,FALSE,"대출금리";#N/A,#N/A,FALSE,"신규대출";#N/A,#N/A,FALSE,"총액대출"}</definedName>
    <definedName name="유효" localSheetId="10" hidden="1">{#N/A,#N/A,FALSE,"주요여수신";#N/A,#N/A,FALSE,"수신금리";#N/A,#N/A,FALSE,"대출금리";#N/A,#N/A,FALSE,"신규대출";#N/A,#N/A,FALSE,"총액대출"}</definedName>
    <definedName name="유효" localSheetId="11" hidden="1">{#N/A,#N/A,FALSE,"주요여수신";#N/A,#N/A,FALSE,"수신금리";#N/A,#N/A,FALSE,"대출금리";#N/A,#N/A,FALSE,"신규대출";#N/A,#N/A,FALSE,"총액대출"}</definedName>
    <definedName name="유효" localSheetId="3" hidden="1">{#N/A,#N/A,FALSE,"주요여수신";#N/A,#N/A,FALSE,"수신금리";#N/A,#N/A,FALSE,"대출금리";#N/A,#N/A,FALSE,"신규대출";#N/A,#N/A,FALSE,"총액대출"}</definedName>
    <definedName name="유효" localSheetId="5" hidden="1">{#N/A,#N/A,FALSE,"주요여수신";#N/A,#N/A,FALSE,"수신금리";#N/A,#N/A,FALSE,"대출금리";#N/A,#N/A,FALSE,"신규대출";#N/A,#N/A,FALSE,"총액대출"}</definedName>
    <definedName name="유효" localSheetId="4" hidden="1">{#N/A,#N/A,FALSE,"주요여수신";#N/A,#N/A,FALSE,"수신금리";#N/A,#N/A,FALSE,"대출금리";#N/A,#N/A,FALSE,"신규대출";#N/A,#N/A,FALSE,"총액대출"}</definedName>
    <definedName name="유효" localSheetId="0" hidden="1">{#N/A,#N/A,FALSE,"주요여수신";#N/A,#N/A,FALSE,"수신금리";#N/A,#N/A,FALSE,"대출금리";#N/A,#N/A,FALSE,"신규대출";#N/A,#N/A,FALSE,"총액대출"}</definedName>
    <definedName name="유효" localSheetId="16" hidden="1">{#N/A,#N/A,FALSE,"주요여수신";#N/A,#N/A,FALSE,"수신금리";#N/A,#N/A,FALSE,"대출금리";#N/A,#N/A,FALSE,"신규대출";#N/A,#N/A,FALSE,"총액대출"}</definedName>
    <definedName name="유효" localSheetId="6" hidden="1">{#N/A,#N/A,FALSE,"주요여수신";#N/A,#N/A,FALSE,"수신금리";#N/A,#N/A,FALSE,"대출금리";#N/A,#N/A,FALSE,"신규대출";#N/A,#N/A,FALSE,"총액대출"}</definedName>
    <definedName name="유효" localSheetId="7" hidden="1">{#N/A,#N/A,FALSE,"주요여수신";#N/A,#N/A,FALSE,"수신금리";#N/A,#N/A,FALSE,"대출금리";#N/A,#N/A,FALSE,"신규대출";#N/A,#N/A,FALSE,"총액대출"}</definedName>
    <definedName name="유효" hidden="1">{#N/A,#N/A,FALSE,"주요여수신";#N/A,#N/A,FALSE,"수신금리";#N/A,#N/A,FALSE,"대출금리";#N/A,#N/A,FALSE,"신규대출";#N/A,#N/A,FALSE,"총액대출"}</definedName>
    <definedName name="육의이">#REF!</definedName>
    <definedName name="육의일" localSheetId="6">#REF!</definedName>
    <definedName name="육의일">#REF!</definedName>
    <definedName name="은행" localSheetId="3">#REF!</definedName>
    <definedName name="은행" localSheetId="5">#REF!</definedName>
    <definedName name="은행" localSheetId="0">#REF!</definedName>
    <definedName name="은행" localSheetId="16">#REF!</definedName>
    <definedName name="은행" localSheetId="6">#REF!</definedName>
    <definedName name="은행" localSheetId="7">#REF!</definedName>
    <definedName name="은행">#REF!</definedName>
    <definedName name="은행가사" localSheetId="6">#REF!</definedName>
    <definedName name="은행가사" localSheetId="7">#REF!</definedName>
    <definedName name="은행가사">#REF!</definedName>
    <definedName name="은행기사" localSheetId="6">#REF!</definedName>
    <definedName name="은행기사" localSheetId="7">#REF!</definedName>
    <definedName name="은행기사">#REF!</definedName>
    <definedName name="은행자산" localSheetId="6">#REF!</definedName>
    <definedName name="은행자산">#REF!</definedName>
    <definedName name="은행적수조정" localSheetId="6">#REF!</definedName>
    <definedName name="은행적수조정" localSheetId="7">#REF!</definedName>
    <definedName name="은행적수조정">#REF!</definedName>
    <definedName name="을지자동" localSheetId="3">#REF!,#REF!,#REF!,#REF!,#REF!,#REF!,#REF!</definedName>
    <definedName name="을지자동" localSheetId="5">#REF!,#REF!,#REF!,#REF!,#REF!,#REF!,#REF!</definedName>
    <definedName name="을지자동" localSheetId="0">#REF!,#REF!,#REF!,#REF!,#REF!,#REF!,#REF!</definedName>
    <definedName name="을지자동" localSheetId="16">#REF!,#REF!,#REF!,#REF!,#REF!,#REF!,#REF!</definedName>
    <definedName name="을지자동" localSheetId="6">#REF!,#REF!,#REF!,#REF!,#REF!,#REF!,#REF!</definedName>
    <definedName name="을지자동" localSheetId="7">#REF!,#REF!,#REF!,#REF!,#REF!,#REF!,#REF!</definedName>
    <definedName name="을지자동">#REF!,#REF!,#REF!,#REF!,#REF!,#REF!,#REF!</definedName>
    <definedName name="음악비" localSheetId="3">#REF!</definedName>
    <definedName name="음악비" localSheetId="16">#REF!</definedName>
    <definedName name="음악비" localSheetId="6">#REF!</definedName>
    <definedName name="음악비">#REF!</definedName>
    <definedName name="의상비" localSheetId="3">#REF!</definedName>
    <definedName name="의상비" localSheetId="6">#REF!</definedName>
    <definedName name="의상비">#REF!</definedName>
    <definedName name="이" localSheetId="8" hidden="1">{#N/A,#N/A,FALSE,"96 3월물량표";#N/A,#N/A,FALSE,"96 4월물량표";#N/A,#N/A,FALSE,"96 5월물량표"}</definedName>
    <definedName name="이" localSheetId="10" hidden="1">{#N/A,#N/A,FALSE,"96 3월물량표";#N/A,#N/A,FALSE,"96 4월물량표";#N/A,#N/A,FALSE,"96 5월물량표"}</definedName>
    <definedName name="이" localSheetId="11" hidden="1">{#N/A,#N/A,FALSE,"96 3월물량표";#N/A,#N/A,FALSE,"96 4월물량표";#N/A,#N/A,FALSE,"96 5월물량표"}</definedName>
    <definedName name="이" localSheetId="3" hidden="1">{#N/A,#N/A,FALSE,"96 3월물량표";#N/A,#N/A,FALSE,"96 4월물량표";#N/A,#N/A,FALSE,"96 5월물량표"}</definedName>
    <definedName name="이" localSheetId="5" hidden="1">{#N/A,#N/A,FALSE,"96 3월물량표";#N/A,#N/A,FALSE,"96 4월물량표";#N/A,#N/A,FALSE,"96 5월물량표"}</definedName>
    <definedName name="이" localSheetId="4" hidden="1">{#N/A,#N/A,FALSE,"96 3월물량표";#N/A,#N/A,FALSE,"96 4월물량표";#N/A,#N/A,FALSE,"96 5월물량표"}</definedName>
    <definedName name="이" localSheetId="0" hidden="1">{#N/A,#N/A,FALSE,"96 3월물량표";#N/A,#N/A,FALSE,"96 4월물량표";#N/A,#N/A,FALSE,"96 5월물량표"}</definedName>
    <definedName name="이" localSheetId="16" hidden="1">{#N/A,#N/A,FALSE,"96 3월물량표";#N/A,#N/A,FALSE,"96 4월물량표";#N/A,#N/A,FALSE,"96 5월물량표"}</definedName>
    <definedName name="이" localSheetId="6" hidden="1">{#N/A,#N/A,FALSE,"96 3월물량표";#N/A,#N/A,FALSE,"96 4월물량표";#N/A,#N/A,FALSE,"96 5월물량표"}</definedName>
    <definedName name="이" localSheetId="7" hidden="1">{#N/A,#N/A,FALSE,"96 3월물량표";#N/A,#N/A,FALSE,"96 4월물량표";#N/A,#N/A,FALSE,"96 5월물량표"}</definedName>
    <definedName name="이" hidden="1">{#N/A,#N/A,FALSE,"96 3월물량표";#N/A,#N/A,FALSE,"96 4월물량표";#N/A,#N/A,FALSE,"96 5월물량표"}</definedName>
    <definedName name="이갑재">#REF!</definedName>
    <definedName name="이갑재0" localSheetId="6">#REF!</definedName>
    <definedName name="이갑재0">#REF!</definedName>
    <definedName name="이갑재1" localSheetId="6">#REF!</definedName>
    <definedName name="이갑재1">#REF!</definedName>
    <definedName name="이갑재2" localSheetId="6">#REF!</definedName>
    <definedName name="이갑재2">#REF!</definedName>
    <definedName name="이갑재3" localSheetId="6">#REF!</definedName>
    <definedName name="이갑재3">#REF!</definedName>
    <definedName name="이갑재4" localSheetId="6">#REF!</definedName>
    <definedName name="이갑재4">#REF!</definedName>
    <definedName name="이갑재5" localSheetId="6">#REF!</definedName>
    <definedName name="이갑재5">#REF!</definedName>
    <definedName name="이게" hidden="1">#REF!</definedName>
    <definedName name="이구" localSheetId="6">#REF!</definedName>
    <definedName name="이구">#REF!</definedName>
    <definedName name="이구1" localSheetId="6">#REF!</definedName>
    <definedName name="이구1">#REF!</definedName>
    <definedName name="이구2" localSheetId="6">#REF!</definedName>
    <definedName name="이구2">#REF!</definedName>
    <definedName name="이구3" localSheetId="6">#REF!</definedName>
    <definedName name="이구3">#REF!</definedName>
    <definedName name="이구4" localSheetId="6">#REF!</definedName>
    <definedName name="이구4">#REF!</definedName>
    <definedName name="이근한" localSheetId="8" hidden="1">{#N/A,#N/A,FALSE,"단축1";#N/A,#N/A,FALSE,"단축2";#N/A,#N/A,FALSE,"단축3";#N/A,#N/A,FALSE,"장축";#N/A,#N/A,FALSE,"4WD"}</definedName>
    <definedName name="이근한" localSheetId="10" hidden="1">{#N/A,#N/A,FALSE,"단축1";#N/A,#N/A,FALSE,"단축2";#N/A,#N/A,FALSE,"단축3";#N/A,#N/A,FALSE,"장축";#N/A,#N/A,FALSE,"4WD"}</definedName>
    <definedName name="이근한" localSheetId="11" hidden="1">{#N/A,#N/A,FALSE,"단축1";#N/A,#N/A,FALSE,"단축2";#N/A,#N/A,FALSE,"단축3";#N/A,#N/A,FALSE,"장축";#N/A,#N/A,FALSE,"4WD"}</definedName>
    <definedName name="이근한" localSheetId="3" hidden="1">{#N/A,#N/A,FALSE,"단축1";#N/A,#N/A,FALSE,"단축2";#N/A,#N/A,FALSE,"단축3";#N/A,#N/A,FALSE,"장축";#N/A,#N/A,FALSE,"4WD"}</definedName>
    <definedName name="이근한" localSheetId="5" hidden="1">{#N/A,#N/A,FALSE,"단축1";#N/A,#N/A,FALSE,"단축2";#N/A,#N/A,FALSE,"단축3";#N/A,#N/A,FALSE,"장축";#N/A,#N/A,FALSE,"4WD"}</definedName>
    <definedName name="이근한" localSheetId="4" hidden="1">{#N/A,#N/A,FALSE,"단축1";#N/A,#N/A,FALSE,"단축2";#N/A,#N/A,FALSE,"단축3";#N/A,#N/A,FALSE,"장축";#N/A,#N/A,FALSE,"4WD"}</definedName>
    <definedName name="이근한" localSheetId="0" hidden="1">{#N/A,#N/A,FALSE,"단축1";#N/A,#N/A,FALSE,"단축2";#N/A,#N/A,FALSE,"단축3";#N/A,#N/A,FALSE,"장축";#N/A,#N/A,FALSE,"4WD"}</definedName>
    <definedName name="이근한" localSheetId="16" hidden="1">{#N/A,#N/A,FALSE,"단축1";#N/A,#N/A,FALSE,"단축2";#N/A,#N/A,FALSE,"단축3";#N/A,#N/A,FALSE,"장축";#N/A,#N/A,FALSE,"4WD"}</definedName>
    <definedName name="이근한" localSheetId="6" hidden="1">{#N/A,#N/A,FALSE,"단축1";#N/A,#N/A,FALSE,"단축2";#N/A,#N/A,FALSE,"단축3";#N/A,#N/A,FALSE,"장축";#N/A,#N/A,FALSE,"4WD"}</definedName>
    <definedName name="이근한" localSheetId="7" hidden="1">{#N/A,#N/A,FALSE,"단축1";#N/A,#N/A,FALSE,"단축2";#N/A,#N/A,FALSE,"단축3";#N/A,#N/A,FALSE,"장축";#N/A,#N/A,FALSE,"4WD"}</definedName>
    <definedName name="이근한" hidden="1">{#N/A,#N/A,FALSE,"단축1";#N/A,#N/A,FALSE,"단축2";#N/A,#N/A,FALSE,"단축3";#N/A,#N/A,FALSE,"장축";#N/A,#N/A,FALSE,"4WD"}</definedName>
    <definedName name="이륜차1" localSheetId="3">#REF!</definedName>
    <definedName name="이륜차1" localSheetId="5">#REF!</definedName>
    <definedName name="이륜차1" localSheetId="0">#REF!</definedName>
    <definedName name="이륜차1" localSheetId="16">#REF!</definedName>
    <definedName name="이륜차1" localSheetId="7">#REF!</definedName>
    <definedName name="이륜차1">#REF!</definedName>
    <definedName name="이를충돌" localSheetId="8" hidden="1">{#N/A,#N/A,TRUE,"Y생산";#N/A,#N/A,TRUE,"Y판매";#N/A,#N/A,TRUE,"Y총물량";#N/A,#N/A,TRUE,"Y능력";#N/A,#N/A,TRUE,"YKD"}</definedName>
    <definedName name="이를충돌" localSheetId="10" hidden="1">{#N/A,#N/A,TRUE,"Y생산";#N/A,#N/A,TRUE,"Y판매";#N/A,#N/A,TRUE,"Y총물량";#N/A,#N/A,TRUE,"Y능력";#N/A,#N/A,TRUE,"YKD"}</definedName>
    <definedName name="이를충돌" localSheetId="11" hidden="1">{#N/A,#N/A,TRUE,"Y생산";#N/A,#N/A,TRUE,"Y판매";#N/A,#N/A,TRUE,"Y총물량";#N/A,#N/A,TRUE,"Y능력";#N/A,#N/A,TRUE,"YKD"}</definedName>
    <definedName name="이를충돌" localSheetId="3" hidden="1">{#N/A,#N/A,TRUE,"Y생산";#N/A,#N/A,TRUE,"Y판매";#N/A,#N/A,TRUE,"Y총물량";#N/A,#N/A,TRUE,"Y능력";#N/A,#N/A,TRUE,"YKD"}</definedName>
    <definedName name="이를충돌" localSheetId="5" hidden="1">{#N/A,#N/A,TRUE,"Y생산";#N/A,#N/A,TRUE,"Y판매";#N/A,#N/A,TRUE,"Y총물량";#N/A,#N/A,TRUE,"Y능력";#N/A,#N/A,TRUE,"YKD"}</definedName>
    <definedName name="이를충돌" localSheetId="4" hidden="1">{#N/A,#N/A,TRUE,"Y생산";#N/A,#N/A,TRUE,"Y판매";#N/A,#N/A,TRUE,"Y총물량";#N/A,#N/A,TRUE,"Y능력";#N/A,#N/A,TRUE,"YKD"}</definedName>
    <definedName name="이를충돌" localSheetId="0" hidden="1">{#N/A,#N/A,TRUE,"Y생산";#N/A,#N/A,TRUE,"Y판매";#N/A,#N/A,TRUE,"Y총물량";#N/A,#N/A,TRUE,"Y능력";#N/A,#N/A,TRUE,"YKD"}</definedName>
    <definedName name="이를충돌" localSheetId="16" hidden="1">{#N/A,#N/A,TRUE,"Y생산";#N/A,#N/A,TRUE,"Y판매";#N/A,#N/A,TRUE,"Y총물량";#N/A,#N/A,TRUE,"Y능력";#N/A,#N/A,TRUE,"YKD"}</definedName>
    <definedName name="이를충돌" localSheetId="6" hidden="1">{#N/A,#N/A,TRUE,"Y생산";#N/A,#N/A,TRUE,"Y판매";#N/A,#N/A,TRUE,"Y총물량";#N/A,#N/A,TRUE,"Y능력";#N/A,#N/A,TRUE,"YKD"}</definedName>
    <definedName name="이를충돌" localSheetId="7" hidden="1">{#N/A,#N/A,TRUE,"Y생산";#N/A,#N/A,TRUE,"Y판매";#N/A,#N/A,TRUE,"Y총물량";#N/A,#N/A,TRUE,"Y능력";#N/A,#N/A,TRUE,"YKD"}</definedName>
    <definedName name="이를충돌" hidden="1">{#N/A,#N/A,TRUE,"Y생산";#N/A,#N/A,TRUE,"Y판매";#N/A,#N/A,TRUE,"Y총물량";#N/A,#N/A,TRUE,"Y능력";#N/A,#N/A,TRUE,"YKD"}</definedName>
    <definedName name="이름" localSheetId="8" hidden="1">{#N/A,#N/A,TRUE,"Y생산";#N/A,#N/A,TRUE,"Y판매";#N/A,#N/A,TRUE,"Y총물량";#N/A,#N/A,TRUE,"Y능력";#N/A,#N/A,TRUE,"YKD"}</definedName>
    <definedName name="이름" localSheetId="10" hidden="1">{#N/A,#N/A,TRUE,"Y생산";#N/A,#N/A,TRUE,"Y판매";#N/A,#N/A,TRUE,"Y총물량";#N/A,#N/A,TRUE,"Y능력";#N/A,#N/A,TRUE,"YKD"}</definedName>
    <definedName name="이름" localSheetId="11" hidden="1">{#N/A,#N/A,TRUE,"Y생산";#N/A,#N/A,TRUE,"Y판매";#N/A,#N/A,TRUE,"Y총물량";#N/A,#N/A,TRUE,"Y능력";#N/A,#N/A,TRUE,"YKD"}</definedName>
    <definedName name="이름" localSheetId="3" hidden="1">{#N/A,#N/A,TRUE,"Y생산";#N/A,#N/A,TRUE,"Y판매";#N/A,#N/A,TRUE,"Y총물량";#N/A,#N/A,TRUE,"Y능력";#N/A,#N/A,TRUE,"YKD"}</definedName>
    <definedName name="이름" localSheetId="5" hidden="1">{#N/A,#N/A,TRUE,"Y생산";#N/A,#N/A,TRUE,"Y판매";#N/A,#N/A,TRUE,"Y총물량";#N/A,#N/A,TRUE,"Y능력";#N/A,#N/A,TRUE,"YKD"}</definedName>
    <definedName name="이름" localSheetId="4" hidden="1">{#N/A,#N/A,TRUE,"Y생산";#N/A,#N/A,TRUE,"Y판매";#N/A,#N/A,TRUE,"Y총물량";#N/A,#N/A,TRUE,"Y능력";#N/A,#N/A,TRUE,"YKD"}</definedName>
    <definedName name="이름" localSheetId="0" hidden="1">{#N/A,#N/A,TRUE,"Y생산";#N/A,#N/A,TRUE,"Y판매";#N/A,#N/A,TRUE,"Y총물량";#N/A,#N/A,TRUE,"Y능력";#N/A,#N/A,TRUE,"YKD"}</definedName>
    <definedName name="이름" localSheetId="16" hidden="1">{#N/A,#N/A,TRUE,"Y생산";#N/A,#N/A,TRUE,"Y판매";#N/A,#N/A,TRUE,"Y총물량";#N/A,#N/A,TRUE,"Y능력";#N/A,#N/A,TRUE,"YKD"}</definedName>
    <definedName name="이름" localSheetId="6" hidden="1">{#N/A,#N/A,TRUE,"Y생산";#N/A,#N/A,TRUE,"Y판매";#N/A,#N/A,TRUE,"Y총물량";#N/A,#N/A,TRUE,"Y능력";#N/A,#N/A,TRUE,"YKD"}</definedName>
    <definedName name="이름" localSheetId="7" hidden="1">{#N/A,#N/A,TRUE,"Y생산";#N/A,#N/A,TRUE,"Y판매";#N/A,#N/A,TRUE,"Y총물량";#N/A,#N/A,TRUE,"Y능력";#N/A,#N/A,TRUE,"YKD"}</definedName>
    <definedName name="이름" hidden="1">{#N/A,#N/A,TRUE,"Y생산";#N/A,#N/A,TRUE,"Y판매";#N/A,#N/A,TRUE,"Y총물량";#N/A,#N/A,TRUE,"Y능력";#N/A,#N/A,TRUE,"YKD"}</definedName>
    <definedName name="이름1" localSheetId="3">#REF!</definedName>
    <definedName name="이름1" localSheetId="5">#REF!</definedName>
    <definedName name="이름1" localSheetId="0">#REF!</definedName>
    <definedName name="이름1" localSheetId="16">#REF!</definedName>
    <definedName name="이름1" localSheetId="6">#REF!</definedName>
    <definedName name="이름1" localSheetId="7">#REF!</definedName>
    <definedName name="이름1">#REF!</definedName>
    <definedName name="이름충돌\" localSheetId="8" hidden="1">{#N/A,#N/A,TRUE,"Y생산";#N/A,#N/A,TRUE,"Y판매";#N/A,#N/A,TRUE,"Y총물량";#N/A,#N/A,TRUE,"Y능력";#N/A,#N/A,TRUE,"YKD"}</definedName>
    <definedName name="이름충돌\" localSheetId="10" hidden="1">{#N/A,#N/A,TRUE,"Y생산";#N/A,#N/A,TRUE,"Y판매";#N/A,#N/A,TRUE,"Y총물량";#N/A,#N/A,TRUE,"Y능력";#N/A,#N/A,TRUE,"YKD"}</definedName>
    <definedName name="이름충돌\" localSheetId="11" hidden="1">{#N/A,#N/A,TRUE,"Y생산";#N/A,#N/A,TRUE,"Y판매";#N/A,#N/A,TRUE,"Y총물량";#N/A,#N/A,TRUE,"Y능력";#N/A,#N/A,TRUE,"YKD"}</definedName>
    <definedName name="이름충돌\" localSheetId="3" hidden="1">{#N/A,#N/A,TRUE,"Y생산";#N/A,#N/A,TRUE,"Y판매";#N/A,#N/A,TRUE,"Y총물량";#N/A,#N/A,TRUE,"Y능력";#N/A,#N/A,TRUE,"YKD"}</definedName>
    <definedName name="이름충돌\" localSheetId="5" hidden="1">{#N/A,#N/A,TRUE,"Y생산";#N/A,#N/A,TRUE,"Y판매";#N/A,#N/A,TRUE,"Y총물량";#N/A,#N/A,TRUE,"Y능력";#N/A,#N/A,TRUE,"YKD"}</definedName>
    <definedName name="이름충돌\" localSheetId="4" hidden="1">{#N/A,#N/A,TRUE,"Y생산";#N/A,#N/A,TRUE,"Y판매";#N/A,#N/A,TRUE,"Y총물량";#N/A,#N/A,TRUE,"Y능력";#N/A,#N/A,TRUE,"YKD"}</definedName>
    <definedName name="이름충돌\" localSheetId="0" hidden="1">{#N/A,#N/A,TRUE,"Y생산";#N/A,#N/A,TRUE,"Y판매";#N/A,#N/A,TRUE,"Y총물량";#N/A,#N/A,TRUE,"Y능력";#N/A,#N/A,TRUE,"YKD"}</definedName>
    <definedName name="이름충돌\" localSheetId="16" hidden="1">{#N/A,#N/A,TRUE,"Y생산";#N/A,#N/A,TRUE,"Y판매";#N/A,#N/A,TRUE,"Y총물량";#N/A,#N/A,TRUE,"Y능력";#N/A,#N/A,TRUE,"YKD"}</definedName>
    <definedName name="이름충돌\" localSheetId="6" hidden="1">{#N/A,#N/A,TRUE,"Y생산";#N/A,#N/A,TRUE,"Y판매";#N/A,#N/A,TRUE,"Y총물량";#N/A,#N/A,TRUE,"Y능력";#N/A,#N/A,TRUE,"YKD"}</definedName>
    <definedName name="이름충돌\" localSheetId="7" hidden="1">{#N/A,#N/A,TRUE,"Y생산";#N/A,#N/A,TRUE,"Y판매";#N/A,#N/A,TRUE,"Y총물량";#N/A,#N/A,TRUE,"Y능력";#N/A,#N/A,TRUE,"YKD"}</definedName>
    <definedName name="이름충돌\" hidden="1">{#N/A,#N/A,TRUE,"Y생산";#N/A,#N/A,TRUE,"Y판매";#N/A,#N/A,TRUE,"Y총물량";#N/A,#N/A,TRUE,"Y능력";#N/A,#N/A,TRUE,"YKD"}</definedName>
    <definedName name="이면" localSheetId="3">권리분석!이면</definedName>
    <definedName name="이면" localSheetId="5">기계기구!이면</definedName>
    <definedName name="이면" localSheetId="4">설정순위!이면</definedName>
    <definedName name="이면" localSheetId="0">입력시트!이면</definedName>
    <definedName name="이면" localSheetId="16">#REF!</definedName>
    <definedName name="이면" localSheetId="6">주소록!이면</definedName>
    <definedName name="이면" localSheetId="7">#REF!</definedName>
    <definedName name="이면">[0]!이면</definedName>
    <definedName name="이상종" localSheetId="3">#REF!</definedName>
    <definedName name="이상종" localSheetId="5">#REF!</definedName>
    <definedName name="이상종" localSheetId="0">#REF!</definedName>
    <definedName name="이상종" localSheetId="16">#REF!</definedName>
    <definedName name="이상종" localSheetId="6">#REF!</definedName>
    <definedName name="이상종" localSheetId="7">#REF!</definedName>
    <definedName name="이상종">#REF!</definedName>
    <definedName name="이상종1" localSheetId="3">#REF!</definedName>
    <definedName name="이상종1" localSheetId="5">#REF!</definedName>
    <definedName name="이상종1" localSheetId="0">#REF!</definedName>
    <definedName name="이상종1" localSheetId="16">#REF!</definedName>
    <definedName name="이상종1" localSheetId="6">#REF!</definedName>
    <definedName name="이상종1" localSheetId="7">#REF!</definedName>
    <definedName name="이상종1">#REF!</definedName>
    <definedName name="이상종2" localSheetId="3">#REF!</definedName>
    <definedName name="이상종2" localSheetId="5">#REF!</definedName>
    <definedName name="이상종2" localSheetId="0">#REF!</definedName>
    <definedName name="이상종2" localSheetId="6">#REF!</definedName>
    <definedName name="이상종2" localSheetId="7">#REF!</definedName>
    <definedName name="이상종2">#REF!</definedName>
    <definedName name="이상종3" localSheetId="6">#REF!</definedName>
    <definedName name="이상종3">#REF!</definedName>
    <definedName name="이상종4" localSheetId="6">#REF!</definedName>
    <definedName name="이상종4">#REF!</definedName>
    <definedName name="이상징후사유" localSheetId="3">권리분석!이상징후사유</definedName>
    <definedName name="이상징후사유" localSheetId="5">기계기구!이상징후사유</definedName>
    <definedName name="이상징후사유" localSheetId="4">설정순위!이상징후사유</definedName>
    <definedName name="이상징후사유" localSheetId="0">입력시트!이상징후사유</definedName>
    <definedName name="이상징후사유" localSheetId="16">#REF!</definedName>
    <definedName name="이상징후사유" localSheetId="6">주소록!이상징후사유</definedName>
    <definedName name="이상징후사유" localSheetId="7">#REF!</definedName>
    <definedName name="이상징후사유">[0]!이상징후사유</definedName>
    <definedName name="이승재" localSheetId="3">#REF!</definedName>
    <definedName name="이승재" localSheetId="5">#REF!</definedName>
    <definedName name="이승재" localSheetId="0">#REF!</definedName>
    <definedName name="이승재" localSheetId="16">#REF!</definedName>
    <definedName name="이승재" localSheetId="6">#REF!</definedName>
    <definedName name="이승재" localSheetId="7">#REF!</definedName>
    <definedName name="이승재">#REF!</definedName>
    <definedName name="이승재1" localSheetId="3">#REF!</definedName>
    <definedName name="이승재1" localSheetId="5">#REF!</definedName>
    <definedName name="이승재1" localSheetId="0">#REF!</definedName>
    <definedName name="이승재1" localSheetId="6">#REF!</definedName>
    <definedName name="이승재1" localSheetId="7">#REF!</definedName>
    <definedName name="이승재1">#REF!</definedName>
    <definedName name="이승재2" localSheetId="3">#REF!</definedName>
    <definedName name="이승재2" localSheetId="5">#REF!</definedName>
    <definedName name="이승재2" localSheetId="0">#REF!</definedName>
    <definedName name="이승재2" localSheetId="6">#REF!</definedName>
    <definedName name="이승재2" localSheetId="7">#REF!</definedName>
    <definedName name="이승재2">#REF!</definedName>
    <definedName name="이승재3" localSheetId="6">#REF!</definedName>
    <definedName name="이승재3">#REF!</definedName>
    <definedName name="이승재4" localSheetId="6">#REF!</definedName>
    <definedName name="이승재4">#REF!</definedName>
    <definedName name="이승재5" localSheetId="6">#REF!</definedName>
    <definedName name="이승재5">#REF!</definedName>
    <definedName name="이승호" localSheetId="6">#REF!</definedName>
    <definedName name="이승호">#REF!</definedName>
    <definedName name="이승호1" localSheetId="6">#REF!</definedName>
    <definedName name="이승호1">#REF!</definedName>
    <definedName name="이승호2" localSheetId="6">#REF!</definedName>
    <definedName name="이승호2">#REF!</definedName>
    <definedName name="이승호3" localSheetId="6">#REF!</definedName>
    <definedName name="이승호3">#REF!</definedName>
    <definedName name="이승호4" localSheetId="6">#REF!</definedName>
    <definedName name="이승호4">#REF!</definedName>
    <definedName name="이연법인세2002" localSheetId="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이연법인세2002" localSheetId="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이연법인세2002" localSheetId="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이연법인세2002" localSheetId="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이연법인세2002"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이연법인세2002" localSheetId="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이연법인세2002"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이연법인세200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이익">#REF!</definedName>
    <definedName name="이익잉여금2003" localSheetId="3">#REF!</definedName>
    <definedName name="이익잉여금2003" localSheetId="5">#REF!</definedName>
    <definedName name="이익잉여금2003" localSheetId="0">#REF!</definedName>
    <definedName name="이익잉여금2003" localSheetId="16">#REF!</definedName>
    <definedName name="이익잉여금2003" localSheetId="6">#REF!</definedName>
    <definedName name="이익잉여금2003" localSheetId="7">#REF!</definedName>
    <definedName name="이익잉여금2003">#REF!</definedName>
    <definedName name="이익잉여금2004" localSheetId="3">#REF!</definedName>
    <definedName name="이익잉여금2004" localSheetId="5">#REF!</definedName>
    <definedName name="이익잉여금2004" localSheetId="0">#REF!</definedName>
    <definedName name="이익잉여금2004" localSheetId="16">#REF!</definedName>
    <definedName name="이익잉여금2004" localSheetId="6">#REF!</definedName>
    <definedName name="이익잉여금2004" localSheetId="7">#REF!</definedName>
    <definedName name="이익잉여금2004">#REF!</definedName>
    <definedName name="이익잉여금2005" localSheetId="6">#REF!</definedName>
    <definedName name="이익잉여금2005" localSheetId="7">#REF!</definedName>
    <definedName name="이익잉여금2005">#REF!</definedName>
    <definedName name="이익잉여금2006" localSheetId="6">#REF!</definedName>
    <definedName name="이익잉여금2006">#REF!</definedName>
    <definedName name="이익잉여금2007" localSheetId="6">#REF!</definedName>
    <definedName name="이익잉여금2007">#REF!</definedName>
    <definedName name="이자2" localSheetId="4">#REF!</definedName>
    <definedName name="이자2" localSheetId="6">#REF!</definedName>
    <definedName name="이자2" localSheetId="7">#REF!</definedName>
    <definedName name="이자2">#REF!</definedName>
    <definedName name="이자3" localSheetId="4">#REF!</definedName>
    <definedName name="이자3" localSheetId="6">#REF!</definedName>
    <definedName name="이자3" localSheetId="7">#REF!</definedName>
    <definedName name="이자3">#REF!</definedName>
    <definedName name="이자비용2003" localSheetId="6">#REF!</definedName>
    <definedName name="이자비용2003">#REF!</definedName>
    <definedName name="이자비용2004" localSheetId="6">#REF!</definedName>
    <definedName name="이자비용2004">#REF!</definedName>
    <definedName name="이자비용2005" localSheetId="6">#REF!</definedName>
    <definedName name="이자비용2005">#REF!</definedName>
    <definedName name="이자비용2006" localSheetId="6">#REF!</definedName>
    <definedName name="이자비용2006">#REF!</definedName>
    <definedName name="이자비용2007" localSheetId="6">#REF!</definedName>
    <definedName name="이자비용2007">#REF!</definedName>
    <definedName name="이자수익2003" localSheetId="6">#REF!</definedName>
    <definedName name="이자수익2003">#REF!</definedName>
    <definedName name="이자수익2004" localSheetId="6">#REF!</definedName>
    <definedName name="이자수익2004">#REF!</definedName>
    <definedName name="이자수익2005" localSheetId="6">#REF!</definedName>
    <definedName name="이자수익2005">#REF!</definedName>
    <definedName name="이자수익2006" localSheetId="6">#REF!</definedName>
    <definedName name="이자수익2006">#REF!</definedName>
    <definedName name="이자수익2007" localSheetId="6">#REF!</definedName>
    <definedName name="이자수익2007">#REF!</definedName>
    <definedName name="이자수익OVERALL">#N/A</definedName>
    <definedName name="이자율" localSheetId="3">#REF!</definedName>
    <definedName name="이자율" localSheetId="5">#REF!</definedName>
    <definedName name="이자율" localSheetId="0">#REF!</definedName>
    <definedName name="이자율" localSheetId="16">#REF!</definedName>
    <definedName name="이자율" localSheetId="6">#REF!</definedName>
    <definedName name="이자율" localSheetId="7">#REF!</definedName>
    <definedName name="이자율">#REF!</definedName>
    <definedName name="이정섭" localSheetId="3">#REF!</definedName>
    <definedName name="이정섭" localSheetId="5">#REF!</definedName>
    <definedName name="이정섭" localSheetId="0">#REF!</definedName>
    <definedName name="이정섭" localSheetId="16">#REF!</definedName>
    <definedName name="이정섭" localSheetId="6">#REF!</definedName>
    <definedName name="이정섭" localSheetId="7">#REF!</definedName>
    <definedName name="이정섭">#REF!</definedName>
    <definedName name="이정섭1" localSheetId="3">#REF!</definedName>
    <definedName name="이정섭1" localSheetId="5">#REF!</definedName>
    <definedName name="이정섭1" localSheetId="0">#REF!</definedName>
    <definedName name="이정섭1" localSheetId="16">#REF!</definedName>
    <definedName name="이정섭1" localSheetId="6">#REF!</definedName>
    <definedName name="이정섭1" localSheetId="7">#REF!</definedName>
    <definedName name="이정섭1">#REF!</definedName>
    <definedName name="이정섭2" localSheetId="6">#REF!</definedName>
    <definedName name="이정섭2" localSheetId="7">#REF!</definedName>
    <definedName name="이정섭2">#REF!</definedName>
    <definedName name="이정섭3" localSheetId="6">#REF!</definedName>
    <definedName name="이정섭3" localSheetId="7">#REF!</definedName>
    <definedName name="이정섭3">#REF!</definedName>
    <definedName name="이정섭4" localSheetId="6">#REF!</definedName>
    <definedName name="이정섭4" localSheetId="7">#REF!</definedName>
    <definedName name="이정섭4">#REF!</definedName>
    <definedName name="이정우" localSheetId="6">#REF!</definedName>
    <definedName name="이정우" localSheetId="7">#REF!</definedName>
    <definedName name="이정우">#REF!</definedName>
    <definedName name="이정우1" localSheetId="6">#REF!</definedName>
    <definedName name="이정우1" localSheetId="7">#REF!</definedName>
    <definedName name="이정우1">#REF!</definedName>
    <definedName name="이정우2" localSheetId="6">#REF!</definedName>
    <definedName name="이정우2">#REF!</definedName>
    <definedName name="이정우3" localSheetId="6">#REF!</definedName>
    <definedName name="이정우3">#REF!</definedName>
    <definedName name="이정우4" localSheetId="6">#REF!</definedName>
    <definedName name="이정우4">#REF!</definedName>
    <definedName name="이정우5" localSheetId="6">#REF!</definedName>
    <definedName name="이정우5">#REF!</definedName>
    <definedName name="이종우" localSheetId="6">#REF!</definedName>
    <definedName name="이종우">#REF!</definedName>
    <definedName name="이종우1" localSheetId="6">#REF!</definedName>
    <definedName name="이종우1">#REF!</definedName>
    <definedName name="이종우2" localSheetId="6">#REF!</definedName>
    <definedName name="이종우2">#REF!</definedName>
    <definedName name="이종우3" localSheetId="6">#REF!</definedName>
    <definedName name="이종우3">#REF!</definedName>
    <definedName name="이종우4" localSheetId="6">#REF!</definedName>
    <definedName name="이종우4">#REF!</definedName>
    <definedName name="이종우5" localSheetId="6">#REF!</definedName>
    <definedName name="이종우5">#REF!</definedName>
    <definedName name="이종철" localSheetId="6">#REF!</definedName>
    <definedName name="이종철">#REF!</definedName>
    <definedName name="이종철1" localSheetId="6">#REF!</definedName>
    <definedName name="이종철1">#REF!</definedName>
    <definedName name="이종철2" localSheetId="6">#REF!</definedName>
    <definedName name="이종철2">#REF!</definedName>
    <definedName name="이종철3" localSheetId="6">#REF!</definedName>
    <definedName name="이종철3">#REF!</definedName>
    <definedName name="이종철4" localSheetId="6">#REF!</definedName>
    <definedName name="이종철4">#REF!</definedName>
    <definedName name="이준우" localSheetId="6">#REF!</definedName>
    <definedName name="이준우">#REF!</definedName>
    <definedName name="이준우1" localSheetId="6">#REF!</definedName>
    <definedName name="이준우1">#REF!</definedName>
    <definedName name="이준우2" localSheetId="6">#REF!</definedName>
    <definedName name="이준우2">#REF!</definedName>
    <definedName name="이준우3" localSheetId="6">#REF!</definedName>
    <definedName name="이준우3">#REF!</definedName>
    <definedName name="이준우4" localSheetId="6">#REF!</definedName>
    <definedName name="이준우4">#REF!</definedName>
    <definedName name="이찬호" localSheetId="6">#REF!</definedName>
    <definedName name="이찬호" localSheetId="7">#REF!</definedName>
    <definedName name="이찬호">#REF!</definedName>
    <definedName name="이해관계인" localSheetId="6">#REF!</definedName>
    <definedName name="이해관계인" localSheetId="7">#REF!</definedName>
    <definedName name="이해관계인">#REF!</definedName>
    <definedName name="이해관계인수" localSheetId="6">#REF!</definedName>
    <definedName name="이해관계인수" localSheetId="7">#REF!</definedName>
    <definedName name="이해관계인수">#REF!</definedName>
    <definedName name="이행보증금" localSheetId="3">#REF!*#REF!</definedName>
    <definedName name="이행보증금" localSheetId="5">#REF!*#REF!</definedName>
    <definedName name="이행보증금" localSheetId="0">#REF!*#REF!</definedName>
    <definedName name="이행보증금" localSheetId="16">#REF!*#REF!</definedName>
    <definedName name="이행보증금" localSheetId="6">#REF!*#REF!</definedName>
    <definedName name="이행보증금" localSheetId="7">#REF!*#REF!</definedName>
    <definedName name="이행보증금">#REF!*#REF!</definedName>
    <definedName name="이행보증금납부기한" localSheetId="6">#REF!</definedName>
    <definedName name="이행보증금납부기한" localSheetId="7">#REF!</definedName>
    <definedName name="이행보증금납부기한">#REF!</definedName>
    <definedName name="이행보증금납부일" localSheetId="6">#REF!</definedName>
    <definedName name="이행보증금납부일" localSheetId="7">#REF!</definedName>
    <definedName name="이행보증금납부일">#REF!</definedName>
    <definedName name="인_출_일" localSheetId="6">#REF!</definedName>
    <definedName name="인_출_일" localSheetId="7">#REF!</definedName>
    <definedName name="인_출_일">#REF!</definedName>
    <definedName name="인감신고서" localSheetId="6" hidden="1">#REF!</definedName>
    <definedName name="인감신고서" localSheetId="7" hidden="1">#REF!</definedName>
    <definedName name="인감신고서" hidden="1">#REF!</definedName>
    <definedName name="인계" localSheetId="8" hidden="1">{#N/A,#N/A,TRUE,"Y생산";#N/A,#N/A,TRUE,"Y판매";#N/A,#N/A,TRUE,"Y총물량";#N/A,#N/A,TRUE,"Y능력";#N/A,#N/A,TRUE,"YKD"}</definedName>
    <definedName name="인계" localSheetId="10" hidden="1">{#N/A,#N/A,TRUE,"Y생산";#N/A,#N/A,TRUE,"Y판매";#N/A,#N/A,TRUE,"Y총물량";#N/A,#N/A,TRUE,"Y능력";#N/A,#N/A,TRUE,"YKD"}</definedName>
    <definedName name="인계" localSheetId="11" hidden="1">{#N/A,#N/A,TRUE,"Y생산";#N/A,#N/A,TRUE,"Y판매";#N/A,#N/A,TRUE,"Y총물량";#N/A,#N/A,TRUE,"Y능력";#N/A,#N/A,TRUE,"YKD"}</definedName>
    <definedName name="인계" localSheetId="3" hidden="1">{#N/A,#N/A,TRUE,"Y생산";#N/A,#N/A,TRUE,"Y판매";#N/A,#N/A,TRUE,"Y총물량";#N/A,#N/A,TRUE,"Y능력";#N/A,#N/A,TRUE,"YKD"}</definedName>
    <definedName name="인계" localSheetId="5" hidden="1">{#N/A,#N/A,TRUE,"Y생산";#N/A,#N/A,TRUE,"Y판매";#N/A,#N/A,TRUE,"Y총물량";#N/A,#N/A,TRUE,"Y능력";#N/A,#N/A,TRUE,"YKD"}</definedName>
    <definedName name="인계" localSheetId="4" hidden="1">{#N/A,#N/A,TRUE,"Y생산";#N/A,#N/A,TRUE,"Y판매";#N/A,#N/A,TRUE,"Y총물량";#N/A,#N/A,TRUE,"Y능력";#N/A,#N/A,TRUE,"YKD"}</definedName>
    <definedName name="인계" localSheetId="0" hidden="1">{#N/A,#N/A,TRUE,"Y생산";#N/A,#N/A,TRUE,"Y판매";#N/A,#N/A,TRUE,"Y총물량";#N/A,#N/A,TRUE,"Y능력";#N/A,#N/A,TRUE,"YKD"}</definedName>
    <definedName name="인계" localSheetId="16" hidden="1">{#N/A,#N/A,TRUE,"Y생산";#N/A,#N/A,TRUE,"Y판매";#N/A,#N/A,TRUE,"Y총물량";#N/A,#N/A,TRUE,"Y능력";#N/A,#N/A,TRUE,"YKD"}</definedName>
    <definedName name="인계" localSheetId="6" hidden="1">{#N/A,#N/A,TRUE,"Y생산";#N/A,#N/A,TRUE,"Y판매";#N/A,#N/A,TRUE,"Y총물량";#N/A,#N/A,TRUE,"Y능력";#N/A,#N/A,TRUE,"YKD"}</definedName>
    <definedName name="인계" localSheetId="7" hidden="1">{#N/A,#N/A,TRUE,"Y생산";#N/A,#N/A,TRUE,"Y판매";#N/A,#N/A,TRUE,"Y총물량";#N/A,#N/A,TRUE,"Y능력";#N/A,#N/A,TRUE,"YKD"}</definedName>
    <definedName name="인계" hidden="1">{#N/A,#N/A,TRUE,"Y생산";#N/A,#N/A,TRUE,"Y판매";#N/A,#N/A,TRUE,"Y총물량";#N/A,#N/A,TRUE,"Y능력";#N/A,#N/A,TRUE,"YKD"}</definedName>
    <definedName name="인계획" localSheetId="8" hidden="1">{#N/A,#N/A,TRUE,"Y생산";#N/A,#N/A,TRUE,"Y판매";#N/A,#N/A,TRUE,"Y총물량";#N/A,#N/A,TRUE,"Y능력";#N/A,#N/A,TRUE,"YKD"}</definedName>
    <definedName name="인계획" localSheetId="10" hidden="1">{#N/A,#N/A,TRUE,"Y생산";#N/A,#N/A,TRUE,"Y판매";#N/A,#N/A,TRUE,"Y총물량";#N/A,#N/A,TRUE,"Y능력";#N/A,#N/A,TRUE,"YKD"}</definedName>
    <definedName name="인계획" localSheetId="11" hidden="1">{#N/A,#N/A,TRUE,"Y생산";#N/A,#N/A,TRUE,"Y판매";#N/A,#N/A,TRUE,"Y총물량";#N/A,#N/A,TRUE,"Y능력";#N/A,#N/A,TRUE,"YKD"}</definedName>
    <definedName name="인계획" localSheetId="3" hidden="1">{#N/A,#N/A,TRUE,"Y생산";#N/A,#N/A,TRUE,"Y판매";#N/A,#N/A,TRUE,"Y총물량";#N/A,#N/A,TRUE,"Y능력";#N/A,#N/A,TRUE,"YKD"}</definedName>
    <definedName name="인계획" localSheetId="5" hidden="1">{#N/A,#N/A,TRUE,"Y생산";#N/A,#N/A,TRUE,"Y판매";#N/A,#N/A,TRUE,"Y총물량";#N/A,#N/A,TRUE,"Y능력";#N/A,#N/A,TRUE,"YKD"}</definedName>
    <definedName name="인계획" localSheetId="4" hidden="1">{#N/A,#N/A,TRUE,"Y생산";#N/A,#N/A,TRUE,"Y판매";#N/A,#N/A,TRUE,"Y총물량";#N/A,#N/A,TRUE,"Y능력";#N/A,#N/A,TRUE,"YKD"}</definedName>
    <definedName name="인계획" localSheetId="0" hidden="1">{#N/A,#N/A,TRUE,"Y생산";#N/A,#N/A,TRUE,"Y판매";#N/A,#N/A,TRUE,"Y총물량";#N/A,#N/A,TRUE,"Y능력";#N/A,#N/A,TRUE,"YKD"}</definedName>
    <definedName name="인계획" localSheetId="16" hidden="1">{#N/A,#N/A,TRUE,"Y생산";#N/A,#N/A,TRUE,"Y판매";#N/A,#N/A,TRUE,"Y총물량";#N/A,#N/A,TRUE,"Y능력";#N/A,#N/A,TRUE,"YKD"}</definedName>
    <definedName name="인계획" localSheetId="6" hidden="1">{#N/A,#N/A,TRUE,"Y생산";#N/A,#N/A,TRUE,"Y판매";#N/A,#N/A,TRUE,"Y총물량";#N/A,#N/A,TRUE,"Y능력";#N/A,#N/A,TRUE,"YKD"}</definedName>
    <definedName name="인계획" localSheetId="7" hidden="1">{#N/A,#N/A,TRUE,"Y생산";#N/A,#N/A,TRUE,"Y판매";#N/A,#N/A,TRUE,"Y총물량";#N/A,#N/A,TRUE,"Y능력";#N/A,#N/A,TRUE,"YKD"}</definedName>
    <definedName name="인계획" hidden="1">{#N/A,#N/A,TRUE,"Y생산";#N/A,#N/A,TRUE,"Y판매";#N/A,#N/A,TRUE,"Y총물량";#N/A,#N/A,TRUE,"Y능력";#N/A,#N/A,TRUE,"YKD"}</definedName>
    <definedName name="인동초" localSheetId="8" hidden="1">{#N/A,#N/A,TRUE,"Y생산";#N/A,#N/A,TRUE,"Y판매";#N/A,#N/A,TRUE,"Y총물량";#N/A,#N/A,TRUE,"Y능력";#N/A,#N/A,TRUE,"YKD"}</definedName>
    <definedName name="인동초" localSheetId="10" hidden="1">{#N/A,#N/A,TRUE,"Y생산";#N/A,#N/A,TRUE,"Y판매";#N/A,#N/A,TRUE,"Y총물량";#N/A,#N/A,TRUE,"Y능력";#N/A,#N/A,TRUE,"YKD"}</definedName>
    <definedName name="인동초" localSheetId="11" hidden="1">{#N/A,#N/A,TRUE,"Y생산";#N/A,#N/A,TRUE,"Y판매";#N/A,#N/A,TRUE,"Y총물량";#N/A,#N/A,TRUE,"Y능력";#N/A,#N/A,TRUE,"YKD"}</definedName>
    <definedName name="인동초" localSheetId="3" hidden="1">{#N/A,#N/A,TRUE,"Y생산";#N/A,#N/A,TRUE,"Y판매";#N/A,#N/A,TRUE,"Y총물량";#N/A,#N/A,TRUE,"Y능력";#N/A,#N/A,TRUE,"YKD"}</definedName>
    <definedName name="인동초" localSheetId="5" hidden="1">{#N/A,#N/A,TRUE,"Y생산";#N/A,#N/A,TRUE,"Y판매";#N/A,#N/A,TRUE,"Y총물량";#N/A,#N/A,TRUE,"Y능력";#N/A,#N/A,TRUE,"YKD"}</definedName>
    <definedName name="인동초" localSheetId="4" hidden="1">{#N/A,#N/A,TRUE,"Y생산";#N/A,#N/A,TRUE,"Y판매";#N/A,#N/A,TRUE,"Y총물량";#N/A,#N/A,TRUE,"Y능력";#N/A,#N/A,TRUE,"YKD"}</definedName>
    <definedName name="인동초" localSheetId="0" hidden="1">{#N/A,#N/A,TRUE,"Y생산";#N/A,#N/A,TRUE,"Y판매";#N/A,#N/A,TRUE,"Y총물량";#N/A,#N/A,TRUE,"Y능력";#N/A,#N/A,TRUE,"YKD"}</definedName>
    <definedName name="인동초" localSheetId="16" hidden="1">{#N/A,#N/A,TRUE,"Y생산";#N/A,#N/A,TRUE,"Y판매";#N/A,#N/A,TRUE,"Y총물량";#N/A,#N/A,TRUE,"Y능력";#N/A,#N/A,TRUE,"YKD"}</definedName>
    <definedName name="인동초" localSheetId="6" hidden="1">{#N/A,#N/A,TRUE,"Y생산";#N/A,#N/A,TRUE,"Y판매";#N/A,#N/A,TRUE,"Y총물량";#N/A,#N/A,TRUE,"Y능력";#N/A,#N/A,TRUE,"YKD"}</definedName>
    <definedName name="인동초" localSheetId="7" hidden="1">{#N/A,#N/A,TRUE,"Y생산";#N/A,#N/A,TRUE,"Y판매";#N/A,#N/A,TRUE,"Y총물량";#N/A,#N/A,TRUE,"Y능력";#N/A,#N/A,TRUE,"YKD"}</definedName>
    <definedName name="인동초" hidden="1">{#N/A,#N/A,TRUE,"Y생산";#N/A,#N/A,TRUE,"Y판매";#N/A,#N/A,TRUE,"Y총물량";#N/A,#N/A,TRUE,"Y능력";#N/A,#N/A,TRUE,"YKD"}</definedName>
    <definedName name="인쇄" localSheetId="3">#REF!</definedName>
    <definedName name="인쇄" localSheetId="0">#REF!</definedName>
    <definedName name="인쇄" localSheetId="16">#REF!</definedName>
    <definedName name="인쇄">#REF!</definedName>
    <definedName name="인쇄비" localSheetId="3">#REF!</definedName>
    <definedName name="인쇄비" localSheetId="16">#REF!</definedName>
    <definedName name="인쇄비" localSheetId="6">#REF!</definedName>
    <definedName name="인쇄비">#REF!</definedName>
    <definedName name="인수방식" localSheetId="3">#REF!</definedName>
    <definedName name="인수방식" localSheetId="0">#REF!</definedName>
    <definedName name="인수방식" localSheetId="16">#REF!</definedName>
    <definedName name="인수방식" localSheetId="6">#REF!</definedName>
    <definedName name="인수방식" localSheetId="7">#REF!</definedName>
    <definedName name="인수방식">#REF!</definedName>
    <definedName name="인수약정액" localSheetId="0">#REF!</definedName>
    <definedName name="인수약정액" localSheetId="6">#REF!</definedName>
    <definedName name="인수약정액" localSheetId="7">#REF!</definedName>
    <definedName name="인수약정액">#REF!</definedName>
    <definedName name="인원세부" localSheetId="8" hidden="1">{#N/A,#N/A,TRUE,"Y생산";#N/A,#N/A,TRUE,"Y판매";#N/A,#N/A,TRUE,"Y총물량";#N/A,#N/A,TRUE,"Y능력";#N/A,#N/A,TRUE,"YKD"}</definedName>
    <definedName name="인원세부" localSheetId="10" hidden="1">{#N/A,#N/A,TRUE,"Y생산";#N/A,#N/A,TRUE,"Y판매";#N/A,#N/A,TRUE,"Y총물량";#N/A,#N/A,TRUE,"Y능력";#N/A,#N/A,TRUE,"YKD"}</definedName>
    <definedName name="인원세부" localSheetId="11" hidden="1">{#N/A,#N/A,TRUE,"Y생산";#N/A,#N/A,TRUE,"Y판매";#N/A,#N/A,TRUE,"Y총물량";#N/A,#N/A,TRUE,"Y능력";#N/A,#N/A,TRUE,"YKD"}</definedName>
    <definedName name="인원세부" localSheetId="3" hidden="1">{#N/A,#N/A,TRUE,"Y생산";#N/A,#N/A,TRUE,"Y판매";#N/A,#N/A,TRUE,"Y총물량";#N/A,#N/A,TRUE,"Y능력";#N/A,#N/A,TRUE,"YKD"}</definedName>
    <definedName name="인원세부" localSheetId="5" hidden="1">{#N/A,#N/A,TRUE,"Y생산";#N/A,#N/A,TRUE,"Y판매";#N/A,#N/A,TRUE,"Y총물량";#N/A,#N/A,TRUE,"Y능력";#N/A,#N/A,TRUE,"YKD"}</definedName>
    <definedName name="인원세부" localSheetId="4" hidden="1">{#N/A,#N/A,TRUE,"Y생산";#N/A,#N/A,TRUE,"Y판매";#N/A,#N/A,TRUE,"Y총물량";#N/A,#N/A,TRUE,"Y능력";#N/A,#N/A,TRUE,"YKD"}</definedName>
    <definedName name="인원세부" localSheetId="0" hidden="1">{#N/A,#N/A,TRUE,"Y생산";#N/A,#N/A,TRUE,"Y판매";#N/A,#N/A,TRUE,"Y총물량";#N/A,#N/A,TRUE,"Y능력";#N/A,#N/A,TRUE,"YKD"}</definedName>
    <definedName name="인원세부" localSheetId="16" hidden="1">{#N/A,#N/A,TRUE,"Y생산";#N/A,#N/A,TRUE,"Y판매";#N/A,#N/A,TRUE,"Y총물량";#N/A,#N/A,TRUE,"Y능력";#N/A,#N/A,TRUE,"YKD"}</definedName>
    <definedName name="인원세부" localSheetId="6" hidden="1">{#N/A,#N/A,TRUE,"Y생산";#N/A,#N/A,TRUE,"Y판매";#N/A,#N/A,TRUE,"Y총물량";#N/A,#N/A,TRUE,"Y능력";#N/A,#N/A,TRUE,"YKD"}</definedName>
    <definedName name="인원세부" localSheetId="7" hidden="1">{#N/A,#N/A,TRUE,"Y생산";#N/A,#N/A,TRUE,"Y판매";#N/A,#N/A,TRUE,"Y총물량";#N/A,#N/A,TRUE,"Y능력";#N/A,#N/A,TRUE,"YKD"}</definedName>
    <definedName name="인원세부" hidden="1">{#N/A,#N/A,TRUE,"Y생산";#N/A,#N/A,TRUE,"Y판매";#N/A,#N/A,TRUE,"Y총물량";#N/A,#N/A,TRUE,"Y능력";#N/A,#N/A,TRUE,"YKD"}</definedName>
    <definedName name="인원충원사유" localSheetId="3" hidden="1">{#N/A,#N/A,FALSE,"계약직(여)"}</definedName>
    <definedName name="인원충원사유" localSheetId="5" hidden="1">{#N/A,#N/A,FALSE,"계약직(여)"}</definedName>
    <definedName name="인원충원사유" localSheetId="4" hidden="1">{#N/A,#N/A,FALSE,"계약직(여)"}</definedName>
    <definedName name="인원충원사유" localSheetId="0" hidden="1">{#N/A,#N/A,FALSE,"계약직(여)"}</definedName>
    <definedName name="인원충원사유" localSheetId="16" hidden="1">{#N/A,#N/A,FALSE,"계약직(여)"}</definedName>
    <definedName name="인원충원사유" localSheetId="6" hidden="1">{#N/A,#N/A,FALSE,"계약직(여)"}</definedName>
    <definedName name="인원충원사유" localSheetId="7" hidden="1">{#N/A,#N/A,FALSE,"계약직(여)"}</definedName>
    <definedName name="인원충원사유" hidden="1">{#N/A,#N/A,FALSE,"계약직(여)"}</definedName>
    <definedName name="인지대" localSheetId="3">#REF!</definedName>
    <definedName name="인지대" localSheetId="0">#REF!</definedName>
    <definedName name="인지대" localSheetId="16">#REF!</definedName>
    <definedName name="인지대">#REF!</definedName>
    <definedName name="인지세" localSheetId="3">#REF!</definedName>
    <definedName name="인지세" localSheetId="0">#REF!</definedName>
    <definedName name="인지세" localSheetId="16">#REF!</definedName>
    <definedName name="인지세" localSheetId="6">#REF!</definedName>
    <definedName name="인지세">#REF!</definedName>
    <definedName name="인프라12" localSheetId="3">#REF!</definedName>
    <definedName name="인프라12" localSheetId="5">#REF!</definedName>
    <definedName name="인프라12" localSheetId="0">#REF!</definedName>
    <definedName name="인프라12" localSheetId="16">#REF!</definedName>
    <definedName name="인프라12" localSheetId="6">#REF!</definedName>
    <definedName name="인프라12" localSheetId="7">#REF!</definedName>
    <definedName name="인프라12">#REF!</definedName>
    <definedName name="일" localSheetId="6">#REF!</definedName>
    <definedName name="일">#REF!</definedName>
    <definedName name="일동" localSheetId="8" hidden="1">{#N/A,#N/A,TRUE,"Y생산";#N/A,#N/A,TRUE,"Y판매";#N/A,#N/A,TRUE,"Y총물량";#N/A,#N/A,TRUE,"Y능력";#N/A,#N/A,TRUE,"YKD"}</definedName>
    <definedName name="일동" localSheetId="10" hidden="1">{#N/A,#N/A,TRUE,"Y생산";#N/A,#N/A,TRUE,"Y판매";#N/A,#N/A,TRUE,"Y총물량";#N/A,#N/A,TRUE,"Y능력";#N/A,#N/A,TRUE,"YKD"}</definedName>
    <definedName name="일동" localSheetId="11" hidden="1">{#N/A,#N/A,TRUE,"Y생산";#N/A,#N/A,TRUE,"Y판매";#N/A,#N/A,TRUE,"Y총물량";#N/A,#N/A,TRUE,"Y능력";#N/A,#N/A,TRUE,"YKD"}</definedName>
    <definedName name="일동" localSheetId="3" hidden="1">{#N/A,#N/A,TRUE,"Y생산";#N/A,#N/A,TRUE,"Y판매";#N/A,#N/A,TRUE,"Y총물량";#N/A,#N/A,TRUE,"Y능력";#N/A,#N/A,TRUE,"YKD"}</definedName>
    <definedName name="일동" localSheetId="5" hidden="1">{#N/A,#N/A,TRUE,"Y생산";#N/A,#N/A,TRUE,"Y판매";#N/A,#N/A,TRUE,"Y총물량";#N/A,#N/A,TRUE,"Y능력";#N/A,#N/A,TRUE,"YKD"}</definedName>
    <definedName name="일동" localSheetId="4" hidden="1">{#N/A,#N/A,TRUE,"Y생산";#N/A,#N/A,TRUE,"Y판매";#N/A,#N/A,TRUE,"Y총물량";#N/A,#N/A,TRUE,"Y능력";#N/A,#N/A,TRUE,"YKD"}</definedName>
    <definedName name="일동" localSheetId="0" hidden="1">{#N/A,#N/A,TRUE,"Y생산";#N/A,#N/A,TRUE,"Y판매";#N/A,#N/A,TRUE,"Y총물량";#N/A,#N/A,TRUE,"Y능력";#N/A,#N/A,TRUE,"YKD"}</definedName>
    <definedName name="일동" localSheetId="16" hidden="1">{#N/A,#N/A,TRUE,"Y생산";#N/A,#N/A,TRUE,"Y판매";#N/A,#N/A,TRUE,"Y총물량";#N/A,#N/A,TRUE,"Y능력";#N/A,#N/A,TRUE,"YKD"}</definedName>
    <definedName name="일동" localSheetId="6" hidden="1">{#N/A,#N/A,TRUE,"Y생산";#N/A,#N/A,TRUE,"Y판매";#N/A,#N/A,TRUE,"Y총물량";#N/A,#N/A,TRUE,"Y능력";#N/A,#N/A,TRUE,"YKD"}</definedName>
    <definedName name="일동" localSheetId="7" hidden="1">{#N/A,#N/A,TRUE,"Y생산";#N/A,#N/A,TRUE,"Y판매";#N/A,#N/A,TRUE,"Y총물량";#N/A,#N/A,TRUE,"Y능력";#N/A,#N/A,TRUE,"YKD"}</definedName>
    <definedName name="일동" hidden="1">{#N/A,#N/A,TRUE,"Y생산";#N/A,#N/A,TRUE,"Y판매";#N/A,#N/A,TRUE,"Y총물량";#N/A,#N/A,TRUE,"Y능력";#N/A,#N/A,TRUE,"YKD"}</definedName>
    <definedName name="일동성" localSheetId="8" hidden="1">{#N/A,#N/A,TRUE,"Y생산";#N/A,#N/A,TRUE,"Y판매";#N/A,#N/A,TRUE,"Y총물량";#N/A,#N/A,TRUE,"Y능력";#N/A,#N/A,TRUE,"YKD"}</definedName>
    <definedName name="일동성" localSheetId="10" hidden="1">{#N/A,#N/A,TRUE,"Y생산";#N/A,#N/A,TRUE,"Y판매";#N/A,#N/A,TRUE,"Y총물량";#N/A,#N/A,TRUE,"Y능력";#N/A,#N/A,TRUE,"YKD"}</definedName>
    <definedName name="일동성" localSheetId="11" hidden="1">{#N/A,#N/A,TRUE,"Y생산";#N/A,#N/A,TRUE,"Y판매";#N/A,#N/A,TRUE,"Y총물량";#N/A,#N/A,TRUE,"Y능력";#N/A,#N/A,TRUE,"YKD"}</definedName>
    <definedName name="일동성" localSheetId="3" hidden="1">{#N/A,#N/A,TRUE,"Y생산";#N/A,#N/A,TRUE,"Y판매";#N/A,#N/A,TRUE,"Y총물량";#N/A,#N/A,TRUE,"Y능력";#N/A,#N/A,TRUE,"YKD"}</definedName>
    <definedName name="일동성" localSheetId="5" hidden="1">{#N/A,#N/A,TRUE,"Y생산";#N/A,#N/A,TRUE,"Y판매";#N/A,#N/A,TRUE,"Y총물량";#N/A,#N/A,TRUE,"Y능력";#N/A,#N/A,TRUE,"YKD"}</definedName>
    <definedName name="일동성" localSheetId="4" hidden="1">{#N/A,#N/A,TRUE,"Y생산";#N/A,#N/A,TRUE,"Y판매";#N/A,#N/A,TRUE,"Y총물량";#N/A,#N/A,TRUE,"Y능력";#N/A,#N/A,TRUE,"YKD"}</definedName>
    <definedName name="일동성" localSheetId="0" hidden="1">{#N/A,#N/A,TRUE,"Y생산";#N/A,#N/A,TRUE,"Y판매";#N/A,#N/A,TRUE,"Y총물량";#N/A,#N/A,TRUE,"Y능력";#N/A,#N/A,TRUE,"YKD"}</definedName>
    <definedName name="일동성" localSheetId="16" hidden="1">{#N/A,#N/A,TRUE,"Y생산";#N/A,#N/A,TRUE,"Y판매";#N/A,#N/A,TRUE,"Y총물량";#N/A,#N/A,TRUE,"Y능력";#N/A,#N/A,TRUE,"YKD"}</definedName>
    <definedName name="일동성" localSheetId="6" hidden="1">{#N/A,#N/A,TRUE,"Y생산";#N/A,#N/A,TRUE,"Y판매";#N/A,#N/A,TRUE,"Y총물량";#N/A,#N/A,TRUE,"Y능력";#N/A,#N/A,TRUE,"YKD"}</definedName>
    <definedName name="일동성" localSheetId="7" hidden="1">{#N/A,#N/A,TRUE,"Y생산";#N/A,#N/A,TRUE,"Y판매";#N/A,#N/A,TRUE,"Y총물량";#N/A,#N/A,TRUE,"Y능력";#N/A,#N/A,TRUE,"YKD"}</definedName>
    <definedName name="일동성" hidden="1">{#N/A,#N/A,TRUE,"Y생산";#N/A,#N/A,TRUE,"Y판매";#N/A,#N/A,TRUE,"Y총물량";#N/A,#N/A,TRUE,"Y능력";#N/A,#N/A,TRUE,"YKD"}</definedName>
    <definedName name="일련번호" localSheetId="3">#REF!</definedName>
    <definedName name="일련번호" localSheetId="5">#REF!</definedName>
    <definedName name="일련번호" localSheetId="0">#REF!</definedName>
    <definedName name="일련번호" localSheetId="16">#REF!</definedName>
    <definedName name="일련번호" localSheetId="7">#REF!</definedName>
    <definedName name="일련번호">#REF!</definedName>
    <definedName name="일련번호2" localSheetId="3">#REF!</definedName>
    <definedName name="일련번호2" localSheetId="5">#REF!</definedName>
    <definedName name="일련번호2" localSheetId="4">#REF!</definedName>
    <definedName name="일련번호2" localSheetId="0">#REF!</definedName>
    <definedName name="일련번호2" localSheetId="16">#REF!</definedName>
    <definedName name="일련번호2" localSheetId="6">#REF!</definedName>
    <definedName name="일련번호2" localSheetId="7">#REF!</definedName>
    <definedName name="일련번호2">#REF!</definedName>
    <definedName name="일면" localSheetId="8" hidden="1">{#N/A,#N/A,FALSE,"96 3월물량표";#N/A,#N/A,FALSE,"96 4월물량표";#N/A,#N/A,FALSE,"96 5월물량표"}</definedName>
    <definedName name="일면" localSheetId="10" hidden="1">{#N/A,#N/A,FALSE,"96 3월물량표";#N/A,#N/A,FALSE,"96 4월물량표";#N/A,#N/A,FALSE,"96 5월물량표"}</definedName>
    <definedName name="일면" localSheetId="11" hidden="1">{#N/A,#N/A,FALSE,"96 3월물량표";#N/A,#N/A,FALSE,"96 4월물량표";#N/A,#N/A,FALSE,"96 5월물량표"}</definedName>
    <definedName name="일면" localSheetId="3" hidden="1">{#N/A,#N/A,FALSE,"96 3월물량표";#N/A,#N/A,FALSE,"96 4월물량표";#N/A,#N/A,FALSE,"96 5월물량표"}</definedName>
    <definedName name="일면" localSheetId="5" hidden="1">{#N/A,#N/A,FALSE,"96 3월물량표";#N/A,#N/A,FALSE,"96 4월물량표";#N/A,#N/A,FALSE,"96 5월물량표"}</definedName>
    <definedName name="일면" localSheetId="4" hidden="1">{#N/A,#N/A,FALSE,"96 3월물량표";#N/A,#N/A,FALSE,"96 4월물량표";#N/A,#N/A,FALSE,"96 5월물량표"}</definedName>
    <definedName name="일면" localSheetId="0" hidden="1">{#N/A,#N/A,FALSE,"96 3월물량표";#N/A,#N/A,FALSE,"96 4월물량표";#N/A,#N/A,FALSE,"96 5월물량표"}</definedName>
    <definedName name="일면" localSheetId="16" hidden="1">{#N/A,#N/A,FALSE,"96 3월물량표";#N/A,#N/A,FALSE,"96 4월물량표";#N/A,#N/A,FALSE,"96 5월물량표"}</definedName>
    <definedName name="일면" localSheetId="6" hidden="1">{#N/A,#N/A,FALSE,"96 3월물량표";#N/A,#N/A,FALSE,"96 4월물량표";#N/A,#N/A,FALSE,"96 5월물량표"}</definedName>
    <definedName name="일면" localSheetId="7" hidden="1">{#N/A,#N/A,FALSE,"96 3월물량표";#N/A,#N/A,FALSE,"96 4월물량표";#N/A,#N/A,FALSE,"96 5월물량표"}</definedName>
    <definedName name="일면" hidden="1">{#N/A,#N/A,FALSE,"96 3월물량표";#N/A,#N/A,FALSE,"96 4월물량표";#N/A,#N/A,FALSE,"96 5월물량표"}</definedName>
    <definedName name="일반" localSheetId="3">#REF!</definedName>
    <definedName name="일반" localSheetId="5">#REF!</definedName>
    <definedName name="일반" localSheetId="4">#REF!</definedName>
    <definedName name="일반" localSheetId="0">#REF!</definedName>
    <definedName name="일반" localSheetId="16">#REF!</definedName>
    <definedName name="일반" localSheetId="7">#REF!</definedName>
    <definedName name="일반">#REF!</definedName>
    <definedName name="일반1" localSheetId="3">#REF!</definedName>
    <definedName name="일반1" localSheetId="5">#REF!</definedName>
    <definedName name="일반1" localSheetId="4">#REF!</definedName>
    <definedName name="일반1" localSheetId="0">#REF!</definedName>
    <definedName name="일반1" localSheetId="16">#REF!</definedName>
    <definedName name="일반1" localSheetId="6">#REF!</definedName>
    <definedName name="일반1" localSheetId="7">#REF!</definedName>
    <definedName name="일반1">#REF!</definedName>
    <definedName name="일반감정수수료" localSheetId="3">#REF!</definedName>
    <definedName name="일반감정수수료" localSheetId="5">#REF!</definedName>
    <definedName name="일반감정수수료" localSheetId="0">#REF!</definedName>
    <definedName name="일반감정수수료" localSheetId="16">#REF!</definedName>
    <definedName name="일반감정수수료" localSheetId="6">#REF!</definedName>
    <definedName name="일반감정수수료" localSheetId="7">#REF!</definedName>
    <definedName name="일반감정수수료">#REF!</definedName>
    <definedName name="일반분양금내역" localSheetId="6">#REF!</definedName>
    <definedName name="일반분양금내역">#REF!</definedName>
    <definedName name="일반수정" localSheetId="6">#REF!</definedName>
    <definedName name="일반수정">#REF!</definedName>
    <definedName name="일반채권" localSheetId="4">#REF!</definedName>
    <definedName name="일반채권" localSheetId="6">#REF!</definedName>
    <definedName name="일반채권" localSheetId="7">#REF!</definedName>
    <definedName name="일반채권">#REF!</definedName>
    <definedName name="일반채권명세1" localSheetId="4">#REF!</definedName>
    <definedName name="일반채권명세1" localSheetId="6">#REF!</definedName>
    <definedName name="일반채권명세1" localSheetId="7">#REF!</definedName>
    <definedName name="일반채권명세1">#REF!</definedName>
    <definedName name="일반채권명세2" localSheetId="4">#REF!</definedName>
    <definedName name="일반채권명세2" localSheetId="6">#REF!</definedName>
    <definedName name="일반채권명세2" localSheetId="7">#REF!</definedName>
    <definedName name="일반채권명세2">#REF!</definedName>
    <definedName name="일반평형" localSheetId="6">#REF!</definedName>
    <definedName name="일반평형" localSheetId="7">#REF!</definedName>
    <definedName name="일반평형">#REF!</definedName>
    <definedName name="일산100" localSheetId="6">#REF!</definedName>
    <definedName name="일산100">#REF!</definedName>
    <definedName name="일수" localSheetId="6">#REF!</definedName>
    <definedName name="일수">#REF!</definedName>
    <definedName name="일수차" localSheetId="6">#REF!</definedName>
    <definedName name="일수차">#REF!</definedName>
    <definedName name="일이ㅏㄹ" localSheetId="8" hidden="1">{#N/A,#N/A,FALSE,"단축1";#N/A,#N/A,FALSE,"단축2";#N/A,#N/A,FALSE,"단축3";#N/A,#N/A,FALSE,"장축";#N/A,#N/A,FALSE,"4WD"}</definedName>
    <definedName name="일이ㅏㄹ" localSheetId="10" hidden="1">{#N/A,#N/A,FALSE,"단축1";#N/A,#N/A,FALSE,"단축2";#N/A,#N/A,FALSE,"단축3";#N/A,#N/A,FALSE,"장축";#N/A,#N/A,FALSE,"4WD"}</definedName>
    <definedName name="일이ㅏㄹ" localSheetId="11" hidden="1">{#N/A,#N/A,FALSE,"단축1";#N/A,#N/A,FALSE,"단축2";#N/A,#N/A,FALSE,"단축3";#N/A,#N/A,FALSE,"장축";#N/A,#N/A,FALSE,"4WD"}</definedName>
    <definedName name="일이ㅏㄹ" localSheetId="3" hidden="1">{#N/A,#N/A,FALSE,"단축1";#N/A,#N/A,FALSE,"단축2";#N/A,#N/A,FALSE,"단축3";#N/A,#N/A,FALSE,"장축";#N/A,#N/A,FALSE,"4WD"}</definedName>
    <definedName name="일이ㅏㄹ" localSheetId="5" hidden="1">{#N/A,#N/A,FALSE,"단축1";#N/A,#N/A,FALSE,"단축2";#N/A,#N/A,FALSE,"단축3";#N/A,#N/A,FALSE,"장축";#N/A,#N/A,FALSE,"4WD"}</definedName>
    <definedName name="일이ㅏㄹ" localSheetId="4" hidden="1">{#N/A,#N/A,FALSE,"단축1";#N/A,#N/A,FALSE,"단축2";#N/A,#N/A,FALSE,"단축3";#N/A,#N/A,FALSE,"장축";#N/A,#N/A,FALSE,"4WD"}</definedName>
    <definedName name="일이ㅏㄹ" localSheetId="0" hidden="1">{#N/A,#N/A,FALSE,"단축1";#N/A,#N/A,FALSE,"단축2";#N/A,#N/A,FALSE,"단축3";#N/A,#N/A,FALSE,"장축";#N/A,#N/A,FALSE,"4WD"}</definedName>
    <definedName name="일이ㅏㄹ" localSheetId="16" hidden="1">{#N/A,#N/A,FALSE,"단축1";#N/A,#N/A,FALSE,"단축2";#N/A,#N/A,FALSE,"단축3";#N/A,#N/A,FALSE,"장축";#N/A,#N/A,FALSE,"4WD"}</definedName>
    <definedName name="일이ㅏㄹ" localSheetId="6" hidden="1">{#N/A,#N/A,FALSE,"단축1";#N/A,#N/A,FALSE,"단축2";#N/A,#N/A,FALSE,"단축3";#N/A,#N/A,FALSE,"장축";#N/A,#N/A,FALSE,"4WD"}</definedName>
    <definedName name="일이ㅏㄹ" localSheetId="7" hidden="1">{#N/A,#N/A,FALSE,"단축1";#N/A,#N/A,FALSE,"단축2";#N/A,#N/A,FALSE,"단축3";#N/A,#N/A,FALSE,"장축";#N/A,#N/A,FALSE,"4WD"}</definedName>
    <definedName name="일이ㅏㄹ" hidden="1">{#N/A,#N/A,FALSE,"단축1";#N/A,#N/A,FALSE,"단축2";#N/A,#N/A,FALSE,"단축3";#N/A,#N/A,FALSE,"장축";#N/A,#N/A,FALSE,"4WD"}</definedName>
    <definedName name="일자별" localSheetId="8" hidden="1">{#N/A,#N/A,TRUE,"Y생산";#N/A,#N/A,TRUE,"Y판매";#N/A,#N/A,TRUE,"Y총물량";#N/A,#N/A,TRUE,"Y능력";#N/A,#N/A,TRUE,"YKD"}</definedName>
    <definedName name="일자별" localSheetId="10" hidden="1">{#N/A,#N/A,TRUE,"Y생산";#N/A,#N/A,TRUE,"Y판매";#N/A,#N/A,TRUE,"Y총물량";#N/A,#N/A,TRUE,"Y능력";#N/A,#N/A,TRUE,"YKD"}</definedName>
    <definedName name="일자별" localSheetId="11" hidden="1">{#N/A,#N/A,TRUE,"Y생산";#N/A,#N/A,TRUE,"Y판매";#N/A,#N/A,TRUE,"Y총물량";#N/A,#N/A,TRUE,"Y능력";#N/A,#N/A,TRUE,"YKD"}</definedName>
    <definedName name="일자별" localSheetId="3" hidden="1">{#N/A,#N/A,TRUE,"Y생산";#N/A,#N/A,TRUE,"Y판매";#N/A,#N/A,TRUE,"Y총물량";#N/A,#N/A,TRUE,"Y능력";#N/A,#N/A,TRUE,"YKD"}</definedName>
    <definedName name="일자별" localSheetId="5" hidden="1">{#N/A,#N/A,TRUE,"Y생산";#N/A,#N/A,TRUE,"Y판매";#N/A,#N/A,TRUE,"Y총물량";#N/A,#N/A,TRUE,"Y능력";#N/A,#N/A,TRUE,"YKD"}</definedName>
    <definedName name="일자별" localSheetId="4" hidden="1">{#N/A,#N/A,TRUE,"Y생산";#N/A,#N/A,TRUE,"Y판매";#N/A,#N/A,TRUE,"Y총물량";#N/A,#N/A,TRUE,"Y능력";#N/A,#N/A,TRUE,"YKD"}</definedName>
    <definedName name="일자별" localSheetId="0" hidden="1">{#N/A,#N/A,TRUE,"Y생산";#N/A,#N/A,TRUE,"Y판매";#N/A,#N/A,TRUE,"Y총물량";#N/A,#N/A,TRUE,"Y능력";#N/A,#N/A,TRUE,"YKD"}</definedName>
    <definedName name="일자별" localSheetId="16" hidden="1">{#N/A,#N/A,TRUE,"Y생산";#N/A,#N/A,TRUE,"Y판매";#N/A,#N/A,TRUE,"Y총물량";#N/A,#N/A,TRUE,"Y능력";#N/A,#N/A,TRUE,"YKD"}</definedName>
    <definedName name="일자별" localSheetId="6" hidden="1">{#N/A,#N/A,TRUE,"Y생산";#N/A,#N/A,TRUE,"Y판매";#N/A,#N/A,TRUE,"Y총물량";#N/A,#N/A,TRUE,"Y능력";#N/A,#N/A,TRUE,"YKD"}</definedName>
    <definedName name="일자별" localSheetId="7" hidden="1">{#N/A,#N/A,TRUE,"Y생산";#N/A,#N/A,TRUE,"Y판매";#N/A,#N/A,TRUE,"Y총물량";#N/A,#N/A,TRUE,"Y능력";#N/A,#N/A,TRUE,"YKD"}</definedName>
    <definedName name="일자별" hidden="1">{#N/A,#N/A,TRUE,"Y생산";#N/A,#N/A,TRUE,"Y판매";#N/A,#N/A,TRUE,"Y총물량";#N/A,#N/A,TRUE,"Y능력";#N/A,#N/A,TRUE,"YKD"}</definedName>
    <definedName name="일전" localSheetId="8" hidden="1">{#N/A,#N/A,TRUE,"Y생산";#N/A,#N/A,TRUE,"Y판매";#N/A,#N/A,TRUE,"Y총물량";#N/A,#N/A,TRUE,"Y능력";#N/A,#N/A,TRUE,"YKD"}</definedName>
    <definedName name="일전" localSheetId="10" hidden="1">{#N/A,#N/A,TRUE,"Y생산";#N/A,#N/A,TRUE,"Y판매";#N/A,#N/A,TRUE,"Y총물량";#N/A,#N/A,TRUE,"Y능력";#N/A,#N/A,TRUE,"YKD"}</definedName>
    <definedName name="일전" localSheetId="11" hidden="1">{#N/A,#N/A,TRUE,"Y생산";#N/A,#N/A,TRUE,"Y판매";#N/A,#N/A,TRUE,"Y총물량";#N/A,#N/A,TRUE,"Y능력";#N/A,#N/A,TRUE,"YKD"}</definedName>
    <definedName name="일전" localSheetId="3" hidden="1">{#N/A,#N/A,TRUE,"Y생산";#N/A,#N/A,TRUE,"Y판매";#N/A,#N/A,TRUE,"Y총물량";#N/A,#N/A,TRUE,"Y능력";#N/A,#N/A,TRUE,"YKD"}</definedName>
    <definedName name="일전" localSheetId="5" hidden="1">{#N/A,#N/A,TRUE,"Y생산";#N/A,#N/A,TRUE,"Y판매";#N/A,#N/A,TRUE,"Y총물량";#N/A,#N/A,TRUE,"Y능력";#N/A,#N/A,TRUE,"YKD"}</definedName>
    <definedName name="일전" localSheetId="4" hidden="1">{#N/A,#N/A,TRUE,"Y생산";#N/A,#N/A,TRUE,"Y판매";#N/A,#N/A,TRUE,"Y총물량";#N/A,#N/A,TRUE,"Y능력";#N/A,#N/A,TRUE,"YKD"}</definedName>
    <definedName name="일전" localSheetId="0" hidden="1">{#N/A,#N/A,TRUE,"Y생산";#N/A,#N/A,TRUE,"Y판매";#N/A,#N/A,TRUE,"Y총물량";#N/A,#N/A,TRUE,"Y능력";#N/A,#N/A,TRUE,"YKD"}</definedName>
    <definedName name="일전" localSheetId="16" hidden="1">{#N/A,#N/A,TRUE,"Y생산";#N/A,#N/A,TRUE,"Y판매";#N/A,#N/A,TRUE,"Y총물량";#N/A,#N/A,TRUE,"Y능력";#N/A,#N/A,TRUE,"YKD"}</definedName>
    <definedName name="일전" localSheetId="6" hidden="1">{#N/A,#N/A,TRUE,"Y생산";#N/A,#N/A,TRUE,"Y판매";#N/A,#N/A,TRUE,"Y총물량";#N/A,#N/A,TRUE,"Y능력";#N/A,#N/A,TRUE,"YKD"}</definedName>
    <definedName name="일전" localSheetId="7" hidden="1">{#N/A,#N/A,TRUE,"Y생산";#N/A,#N/A,TRUE,"Y판매";#N/A,#N/A,TRUE,"Y총물량";#N/A,#N/A,TRUE,"Y능력";#N/A,#N/A,TRUE,"YKD"}</definedName>
    <definedName name="일전" hidden="1">{#N/A,#N/A,TRUE,"Y생산";#N/A,#N/A,TRUE,"Y판매";#N/A,#N/A,TRUE,"Y총물량";#N/A,#N/A,TRUE,"Y능력";#N/A,#N/A,TRUE,"YKD"}</definedName>
    <definedName name="일정" localSheetId="8" hidden="1">{#N/A,#N/A,TRUE,"Y생산";#N/A,#N/A,TRUE,"Y판매";#N/A,#N/A,TRUE,"Y총물량";#N/A,#N/A,TRUE,"Y능력";#N/A,#N/A,TRUE,"YKD"}</definedName>
    <definedName name="일정" localSheetId="10" hidden="1">{#N/A,#N/A,TRUE,"Y생산";#N/A,#N/A,TRUE,"Y판매";#N/A,#N/A,TRUE,"Y총물량";#N/A,#N/A,TRUE,"Y능력";#N/A,#N/A,TRUE,"YKD"}</definedName>
    <definedName name="일정" localSheetId="11" hidden="1">{#N/A,#N/A,TRUE,"Y생산";#N/A,#N/A,TRUE,"Y판매";#N/A,#N/A,TRUE,"Y총물량";#N/A,#N/A,TRUE,"Y능력";#N/A,#N/A,TRUE,"YKD"}</definedName>
    <definedName name="일정" localSheetId="3" hidden="1">{#N/A,#N/A,TRUE,"Y생산";#N/A,#N/A,TRUE,"Y판매";#N/A,#N/A,TRUE,"Y총물량";#N/A,#N/A,TRUE,"Y능력";#N/A,#N/A,TRUE,"YKD"}</definedName>
    <definedName name="일정" localSheetId="5" hidden="1">{#N/A,#N/A,TRUE,"Y생산";#N/A,#N/A,TRUE,"Y판매";#N/A,#N/A,TRUE,"Y총물량";#N/A,#N/A,TRUE,"Y능력";#N/A,#N/A,TRUE,"YKD"}</definedName>
    <definedName name="일정" localSheetId="4" hidden="1">{#N/A,#N/A,TRUE,"Y생산";#N/A,#N/A,TRUE,"Y판매";#N/A,#N/A,TRUE,"Y총물량";#N/A,#N/A,TRUE,"Y능력";#N/A,#N/A,TRUE,"YKD"}</definedName>
    <definedName name="일정" localSheetId="0" hidden="1">{#N/A,#N/A,TRUE,"Y생산";#N/A,#N/A,TRUE,"Y판매";#N/A,#N/A,TRUE,"Y총물량";#N/A,#N/A,TRUE,"Y능력";#N/A,#N/A,TRUE,"YKD"}</definedName>
    <definedName name="일정" localSheetId="16" hidden="1">{#N/A,#N/A,TRUE,"Y생산";#N/A,#N/A,TRUE,"Y판매";#N/A,#N/A,TRUE,"Y총물량";#N/A,#N/A,TRUE,"Y능력";#N/A,#N/A,TRUE,"YKD"}</definedName>
    <definedName name="일정" localSheetId="6" hidden="1">{#N/A,#N/A,TRUE,"Y생산";#N/A,#N/A,TRUE,"Y판매";#N/A,#N/A,TRUE,"Y총물량";#N/A,#N/A,TRUE,"Y능력";#N/A,#N/A,TRUE,"YKD"}</definedName>
    <definedName name="일정" localSheetId="7" hidden="1">{#N/A,#N/A,TRUE,"Y생산";#N/A,#N/A,TRUE,"Y판매";#N/A,#N/A,TRUE,"Y총물량";#N/A,#N/A,TRUE,"Y능력";#N/A,#N/A,TRUE,"YKD"}</definedName>
    <definedName name="일정" hidden="1">{#N/A,#N/A,TRUE,"Y생산";#N/A,#N/A,TRUE,"Y판매";#N/A,#N/A,TRUE,"Y총물량";#N/A,#N/A,TRUE,"Y능력";#N/A,#N/A,TRUE,"YKD"}</definedName>
    <definedName name="일정1" localSheetId="3">#REF!</definedName>
    <definedName name="일정1" localSheetId="0">#REF!</definedName>
    <definedName name="일정1" localSheetId="16">#REF!</definedName>
    <definedName name="일정1">#REF!</definedName>
    <definedName name="일총" localSheetId="8" hidden="1">{#N/A,#N/A,TRUE,"Y생산";#N/A,#N/A,TRUE,"Y판매";#N/A,#N/A,TRUE,"Y총물량";#N/A,#N/A,TRUE,"Y능력";#N/A,#N/A,TRUE,"YKD"}</definedName>
    <definedName name="일총" localSheetId="10" hidden="1">{#N/A,#N/A,TRUE,"Y생산";#N/A,#N/A,TRUE,"Y판매";#N/A,#N/A,TRUE,"Y총물량";#N/A,#N/A,TRUE,"Y능력";#N/A,#N/A,TRUE,"YKD"}</definedName>
    <definedName name="일총" localSheetId="11" hidden="1">{#N/A,#N/A,TRUE,"Y생산";#N/A,#N/A,TRUE,"Y판매";#N/A,#N/A,TRUE,"Y총물량";#N/A,#N/A,TRUE,"Y능력";#N/A,#N/A,TRUE,"YKD"}</definedName>
    <definedName name="일총" localSheetId="3" hidden="1">{#N/A,#N/A,TRUE,"Y생산";#N/A,#N/A,TRUE,"Y판매";#N/A,#N/A,TRUE,"Y총물량";#N/A,#N/A,TRUE,"Y능력";#N/A,#N/A,TRUE,"YKD"}</definedName>
    <definedName name="일총" localSheetId="5" hidden="1">{#N/A,#N/A,TRUE,"Y생산";#N/A,#N/A,TRUE,"Y판매";#N/A,#N/A,TRUE,"Y총물량";#N/A,#N/A,TRUE,"Y능력";#N/A,#N/A,TRUE,"YKD"}</definedName>
    <definedName name="일총" localSheetId="4" hidden="1">{#N/A,#N/A,TRUE,"Y생산";#N/A,#N/A,TRUE,"Y판매";#N/A,#N/A,TRUE,"Y총물량";#N/A,#N/A,TRUE,"Y능력";#N/A,#N/A,TRUE,"YKD"}</definedName>
    <definedName name="일총" localSheetId="0" hidden="1">{#N/A,#N/A,TRUE,"Y생산";#N/A,#N/A,TRUE,"Y판매";#N/A,#N/A,TRUE,"Y총물량";#N/A,#N/A,TRUE,"Y능력";#N/A,#N/A,TRUE,"YKD"}</definedName>
    <definedName name="일총" localSheetId="16" hidden="1">{#N/A,#N/A,TRUE,"Y생산";#N/A,#N/A,TRUE,"Y판매";#N/A,#N/A,TRUE,"Y총물량";#N/A,#N/A,TRUE,"Y능력";#N/A,#N/A,TRUE,"YKD"}</definedName>
    <definedName name="일총" localSheetId="6" hidden="1">{#N/A,#N/A,TRUE,"Y생산";#N/A,#N/A,TRUE,"Y판매";#N/A,#N/A,TRUE,"Y총물량";#N/A,#N/A,TRUE,"Y능력";#N/A,#N/A,TRUE,"YKD"}</definedName>
    <definedName name="일총" localSheetId="7" hidden="1">{#N/A,#N/A,TRUE,"Y생산";#N/A,#N/A,TRUE,"Y판매";#N/A,#N/A,TRUE,"Y총물량";#N/A,#N/A,TRUE,"Y능력";#N/A,#N/A,TRUE,"YKD"}</definedName>
    <definedName name="일총" hidden="1">{#N/A,#N/A,TRUE,"Y생산";#N/A,#N/A,TRUE,"Y판매";#N/A,#N/A,TRUE,"Y총물량";#N/A,#N/A,TRUE,"Y능력";#N/A,#N/A,TRUE,"YKD"}</definedName>
    <definedName name="일환율" localSheetId="3">#REF!</definedName>
    <definedName name="일환율" localSheetId="0">#REF!</definedName>
    <definedName name="일환율" localSheetId="16">#REF!</definedName>
    <definedName name="일환율">#REF!</definedName>
    <definedName name="임" localSheetId="3" hidden="1">#REF!</definedName>
    <definedName name="임" localSheetId="0" hidden="1">#REF!</definedName>
    <definedName name="임" localSheetId="16" hidden="1">#REF!</definedName>
    <definedName name="임" localSheetId="6" hidden="1">#REF!</definedName>
    <definedName name="임" hidden="1">#REF!</definedName>
    <definedName name="임대차별첨3" localSheetId="3" hidden="1">#REF!</definedName>
    <definedName name="임대차별첨3" localSheetId="0" hidden="1">#REF!</definedName>
    <definedName name="임대차별첨3" localSheetId="16" hidden="1">#REF!</definedName>
    <definedName name="임대차별첨3" localSheetId="6" hidden="1">#REF!</definedName>
    <definedName name="임대차별첨3" hidden="1">#REF!</definedName>
    <definedName name="임시" localSheetId="6">#REF!</definedName>
    <definedName name="임시" localSheetId="7">#REF!</definedName>
    <definedName name="임시">#REF!</definedName>
    <definedName name="임차차" localSheetId="6" hidden="1">#REF!</definedName>
    <definedName name="임차차" hidden="1">#REF!</definedName>
    <definedName name="입찰보증금" localSheetId="6">#REF!</definedName>
    <definedName name="입찰보증금" localSheetId="7">#REF!</definedName>
    <definedName name="입찰보증금">#REF!</definedName>
    <definedName name="입찰보증금_C" localSheetId="6">#REF!</definedName>
    <definedName name="입찰보증금_C">#REF!</definedName>
    <definedName name="입찰보증금납부기한" localSheetId="6">#REF!</definedName>
    <definedName name="입찰보증금납부기한" localSheetId="7">#REF!</definedName>
    <definedName name="입찰보증금납부기한">#REF!</definedName>
    <definedName name="입찰보증금납부일" localSheetId="6">#REF!</definedName>
    <definedName name="입찰보증금납부일" localSheetId="7">#REF!</definedName>
    <definedName name="입찰보증금납부일">#REF!</definedName>
    <definedName name="입찰일" localSheetId="0">2017-3-2</definedName>
    <definedName name="입찰일">2017-3-2</definedName>
    <definedName name="ㅈ" localSheetId="8" hidden="1">{#N/A,#N/A,FALSE,"주요여수신";#N/A,#N/A,FALSE,"수신금리";#N/A,#N/A,FALSE,"대출금리";#N/A,#N/A,FALSE,"신규대출";#N/A,#N/A,FALSE,"총액대출"}</definedName>
    <definedName name="ㅈ" localSheetId="10" hidden="1">{#N/A,#N/A,FALSE,"주요여수신";#N/A,#N/A,FALSE,"수신금리";#N/A,#N/A,FALSE,"대출금리";#N/A,#N/A,FALSE,"신규대출";#N/A,#N/A,FALSE,"총액대출"}</definedName>
    <definedName name="ㅈ" localSheetId="11" hidden="1">{#N/A,#N/A,FALSE,"주요여수신";#N/A,#N/A,FALSE,"수신금리";#N/A,#N/A,FALSE,"대출금리";#N/A,#N/A,FALSE,"신규대출";#N/A,#N/A,FALSE,"총액대출"}</definedName>
    <definedName name="ㅈ" localSheetId="3" hidden="1">{#N/A,#N/A,FALSE,"주요여수신";#N/A,#N/A,FALSE,"수신금리";#N/A,#N/A,FALSE,"대출금리";#N/A,#N/A,FALSE,"신규대출";#N/A,#N/A,FALSE,"총액대출"}</definedName>
    <definedName name="ㅈ" localSheetId="5" hidden="1">{#N/A,#N/A,FALSE,"주요여수신";#N/A,#N/A,FALSE,"수신금리";#N/A,#N/A,FALSE,"대출금리";#N/A,#N/A,FALSE,"신규대출";#N/A,#N/A,FALSE,"총액대출"}</definedName>
    <definedName name="ㅈ" localSheetId="4" hidden="1">{#N/A,#N/A,FALSE,"주요여수신";#N/A,#N/A,FALSE,"수신금리";#N/A,#N/A,FALSE,"대출금리";#N/A,#N/A,FALSE,"신규대출";#N/A,#N/A,FALSE,"총액대출"}</definedName>
    <definedName name="ㅈ" localSheetId="0" hidden="1">{#N/A,#N/A,FALSE,"주요여수신";#N/A,#N/A,FALSE,"수신금리";#N/A,#N/A,FALSE,"대출금리";#N/A,#N/A,FALSE,"신규대출";#N/A,#N/A,FALSE,"총액대출"}</definedName>
    <definedName name="ㅈ" localSheetId="16" hidden="1">{#N/A,#N/A,FALSE,"주요여수신";#N/A,#N/A,FALSE,"수신금리";#N/A,#N/A,FALSE,"대출금리";#N/A,#N/A,FALSE,"신규대출";#N/A,#N/A,FALSE,"총액대출"}</definedName>
    <definedName name="ㅈ" localSheetId="6" hidden="1">{#N/A,#N/A,FALSE,"주요여수신";#N/A,#N/A,FALSE,"수신금리";#N/A,#N/A,FALSE,"대출금리";#N/A,#N/A,FALSE,"신규대출";#N/A,#N/A,FALSE,"총액대출"}</definedName>
    <definedName name="ㅈ" localSheetId="7" hidden="1">{#N/A,#N/A,FALSE,"주요여수신";#N/A,#N/A,FALSE,"수신금리";#N/A,#N/A,FALSE,"대출금리";#N/A,#N/A,FALSE,"신규대출";#N/A,#N/A,FALSE,"총액대출"}</definedName>
    <definedName name="ㅈ" hidden="1">{#N/A,#N/A,FALSE,"주요여수신";#N/A,#N/A,FALSE,"수신금리";#N/A,#N/A,FALSE,"대출금리";#N/A,#N/A,FALSE,"신규대출";#N/A,#N/A,FALSE,"총액대출"}</definedName>
    <definedName name="ㅈWIIWIW" localSheetId="8" hidden="1">{#N/A,#N/A,FALSE,"96 3월물량표";#N/A,#N/A,FALSE,"96 4월물량표";#N/A,#N/A,FALSE,"96 5월물량표"}</definedName>
    <definedName name="ㅈWIIWIW" localSheetId="10" hidden="1">{#N/A,#N/A,FALSE,"96 3월물량표";#N/A,#N/A,FALSE,"96 4월물량표";#N/A,#N/A,FALSE,"96 5월물량표"}</definedName>
    <definedName name="ㅈWIIWIW" localSheetId="11" hidden="1">{#N/A,#N/A,FALSE,"96 3월물량표";#N/A,#N/A,FALSE,"96 4월물량표";#N/A,#N/A,FALSE,"96 5월물량표"}</definedName>
    <definedName name="ㅈWIIWIW" localSheetId="3" hidden="1">{#N/A,#N/A,FALSE,"96 3월물량표";#N/A,#N/A,FALSE,"96 4월물량표";#N/A,#N/A,FALSE,"96 5월물량표"}</definedName>
    <definedName name="ㅈWIIWIW" localSheetId="5" hidden="1">{#N/A,#N/A,FALSE,"96 3월물량표";#N/A,#N/A,FALSE,"96 4월물량표";#N/A,#N/A,FALSE,"96 5월물량표"}</definedName>
    <definedName name="ㅈWIIWIW" localSheetId="4" hidden="1">{#N/A,#N/A,FALSE,"96 3월물량표";#N/A,#N/A,FALSE,"96 4월물량표";#N/A,#N/A,FALSE,"96 5월물량표"}</definedName>
    <definedName name="ㅈWIIWIW" localSheetId="0" hidden="1">{#N/A,#N/A,FALSE,"96 3월물량표";#N/A,#N/A,FALSE,"96 4월물량표";#N/A,#N/A,FALSE,"96 5월물량표"}</definedName>
    <definedName name="ㅈWIIWIW" localSheetId="16" hidden="1">{#N/A,#N/A,FALSE,"96 3월물량표";#N/A,#N/A,FALSE,"96 4월물량표";#N/A,#N/A,FALSE,"96 5월물량표"}</definedName>
    <definedName name="ㅈWIIWIW" localSheetId="6" hidden="1">{#N/A,#N/A,FALSE,"96 3월물량표";#N/A,#N/A,FALSE,"96 4월물량표";#N/A,#N/A,FALSE,"96 5월물량표"}</definedName>
    <definedName name="ㅈWIIWIW" localSheetId="7" hidden="1">{#N/A,#N/A,FALSE,"96 3월물량표";#N/A,#N/A,FALSE,"96 4월물량표";#N/A,#N/A,FALSE,"96 5월물량표"}</definedName>
    <definedName name="ㅈWIIWIW" hidden="1">{#N/A,#N/A,FALSE,"96 3월물량표";#N/A,#N/A,FALSE,"96 4월물량표";#N/A,#N/A,FALSE,"96 5월물량표"}</definedName>
    <definedName name="ㅈㄱ" hidden="1">{#N/A,#N/A,TRUE,"사업자등록증 (2)"}</definedName>
    <definedName name="ㅈㄱㄹ" localSheetId="3" hidden="1">#REF!</definedName>
    <definedName name="ㅈㄱㄹ" localSheetId="0" hidden="1">#REF!</definedName>
    <definedName name="ㅈㄱㄹ" localSheetId="16" hidden="1">#REF!</definedName>
    <definedName name="ㅈㄱㄹ" hidden="1">#REF!</definedName>
    <definedName name="ㅈㄷ" localSheetId="8" hidden="1">{#N/A,#N/A,TRUE,"Y생산";#N/A,#N/A,TRUE,"Y판매";#N/A,#N/A,TRUE,"Y총물량";#N/A,#N/A,TRUE,"Y능력";#N/A,#N/A,TRUE,"YKD"}</definedName>
    <definedName name="ㅈㄷ" localSheetId="10" hidden="1">{#N/A,#N/A,TRUE,"Y생산";#N/A,#N/A,TRUE,"Y판매";#N/A,#N/A,TRUE,"Y총물량";#N/A,#N/A,TRUE,"Y능력";#N/A,#N/A,TRUE,"YKD"}</definedName>
    <definedName name="ㅈㄷ" localSheetId="11" hidden="1">{#N/A,#N/A,TRUE,"Y생산";#N/A,#N/A,TRUE,"Y판매";#N/A,#N/A,TRUE,"Y총물량";#N/A,#N/A,TRUE,"Y능력";#N/A,#N/A,TRUE,"YKD"}</definedName>
    <definedName name="ㅈㄷ" localSheetId="3" hidden="1">{#N/A,#N/A,TRUE,"Y생산";#N/A,#N/A,TRUE,"Y판매";#N/A,#N/A,TRUE,"Y총물량";#N/A,#N/A,TRUE,"Y능력";#N/A,#N/A,TRUE,"YKD"}</definedName>
    <definedName name="ㅈㄷ" localSheetId="5" hidden="1">{#N/A,#N/A,TRUE,"Y생산";#N/A,#N/A,TRUE,"Y판매";#N/A,#N/A,TRUE,"Y총물량";#N/A,#N/A,TRUE,"Y능력";#N/A,#N/A,TRUE,"YKD"}</definedName>
    <definedName name="ㅈㄷ" localSheetId="4" hidden="1">{#N/A,#N/A,TRUE,"Y생산";#N/A,#N/A,TRUE,"Y판매";#N/A,#N/A,TRUE,"Y총물량";#N/A,#N/A,TRUE,"Y능력";#N/A,#N/A,TRUE,"YKD"}</definedName>
    <definedName name="ㅈㄷ" localSheetId="0" hidden="1">{#N/A,#N/A,TRUE,"Y생산";#N/A,#N/A,TRUE,"Y판매";#N/A,#N/A,TRUE,"Y총물량";#N/A,#N/A,TRUE,"Y능력";#N/A,#N/A,TRUE,"YKD"}</definedName>
    <definedName name="ㅈㄷ" localSheetId="16" hidden="1">{#N/A,#N/A,TRUE,"Y생산";#N/A,#N/A,TRUE,"Y판매";#N/A,#N/A,TRUE,"Y총물량";#N/A,#N/A,TRUE,"Y능력";#N/A,#N/A,TRUE,"YKD"}</definedName>
    <definedName name="ㅈㄷ" localSheetId="6" hidden="1">{#N/A,#N/A,TRUE,"Y생산";#N/A,#N/A,TRUE,"Y판매";#N/A,#N/A,TRUE,"Y총물량";#N/A,#N/A,TRUE,"Y능력";#N/A,#N/A,TRUE,"YKD"}</definedName>
    <definedName name="ㅈㄷ" localSheetId="7" hidden="1">{#N/A,#N/A,TRUE,"Y생산";#N/A,#N/A,TRUE,"Y판매";#N/A,#N/A,TRUE,"Y총물량";#N/A,#N/A,TRUE,"Y능력";#N/A,#N/A,TRUE,"YKD"}</definedName>
    <definedName name="ㅈㄷ" hidden="1">{#N/A,#N/A,TRUE,"Y생산";#N/A,#N/A,TRUE,"Y판매";#N/A,#N/A,TRUE,"Y총물량";#N/A,#N/A,TRUE,"Y능력";#N/A,#N/A,TRUE,"YKD"}</definedName>
    <definedName name="ㅈㄷㄳ" localSheetId="8" hidden="1">{#N/A,#N/A,FALSE,"신규dep";#N/A,#N/A,FALSE,"신규dep-금형상각후";#N/A,#N/A,FALSE,"신규dep-연구비상각후";#N/A,#N/A,FALSE,"신규dep-기계,공구상각후"}</definedName>
    <definedName name="ㅈㄷㄳ" localSheetId="10" hidden="1">{#N/A,#N/A,FALSE,"신규dep";#N/A,#N/A,FALSE,"신규dep-금형상각후";#N/A,#N/A,FALSE,"신규dep-연구비상각후";#N/A,#N/A,FALSE,"신규dep-기계,공구상각후"}</definedName>
    <definedName name="ㅈㄷㄳ" localSheetId="11" hidden="1">{#N/A,#N/A,FALSE,"신규dep";#N/A,#N/A,FALSE,"신규dep-금형상각후";#N/A,#N/A,FALSE,"신규dep-연구비상각후";#N/A,#N/A,FALSE,"신규dep-기계,공구상각후"}</definedName>
    <definedName name="ㅈㄷㄳ" localSheetId="3" hidden="1">{#N/A,#N/A,FALSE,"신규dep";#N/A,#N/A,FALSE,"신규dep-금형상각후";#N/A,#N/A,FALSE,"신규dep-연구비상각후";#N/A,#N/A,FALSE,"신규dep-기계,공구상각후"}</definedName>
    <definedName name="ㅈㄷㄳ" localSheetId="5" hidden="1">{#N/A,#N/A,FALSE,"신규dep";#N/A,#N/A,FALSE,"신규dep-금형상각후";#N/A,#N/A,FALSE,"신규dep-연구비상각후";#N/A,#N/A,FALSE,"신규dep-기계,공구상각후"}</definedName>
    <definedName name="ㅈㄷㄳ" localSheetId="4" hidden="1">{#N/A,#N/A,FALSE,"신규dep";#N/A,#N/A,FALSE,"신규dep-금형상각후";#N/A,#N/A,FALSE,"신규dep-연구비상각후";#N/A,#N/A,FALSE,"신규dep-기계,공구상각후"}</definedName>
    <definedName name="ㅈㄷㄳ" localSheetId="0" hidden="1">{#N/A,#N/A,FALSE,"신규dep";#N/A,#N/A,FALSE,"신규dep-금형상각후";#N/A,#N/A,FALSE,"신규dep-연구비상각후";#N/A,#N/A,FALSE,"신규dep-기계,공구상각후"}</definedName>
    <definedName name="ㅈㄷㄳ" localSheetId="16" hidden="1">{#N/A,#N/A,FALSE,"신규dep";#N/A,#N/A,FALSE,"신규dep-금형상각후";#N/A,#N/A,FALSE,"신규dep-연구비상각후";#N/A,#N/A,FALSE,"신규dep-기계,공구상각후"}</definedName>
    <definedName name="ㅈㄷㄳ" localSheetId="6" hidden="1">{#N/A,#N/A,FALSE,"신규dep";#N/A,#N/A,FALSE,"신규dep-금형상각후";#N/A,#N/A,FALSE,"신규dep-연구비상각후";#N/A,#N/A,FALSE,"신규dep-기계,공구상각후"}</definedName>
    <definedName name="ㅈㄷㄳ" localSheetId="7" hidden="1">{#N/A,#N/A,FALSE,"신규dep";#N/A,#N/A,FALSE,"신규dep-금형상각후";#N/A,#N/A,FALSE,"신규dep-연구비상각후";#N/A,#N/A,FALSE,"신규dep-기계,공구상각후"}</definedName>
    <definedName name="ㅈㄷㄳ" hidden="1">{#N/A,#N/A,FALSE,"신규dep";#N/A,#N/A,FALSE,"신규dep-금형상각후";#N/A,#N/A,FALSE,"신규dep-연구비상각후";#N/A,#N/A,FALSE,"신규dep-기계,공구상각후"}</definedName>
    <definedName name="ㅈㄷ륒ㄹ" hidden="1">{#N/A,#N/A,TRUE,"사업개요";#N/A,#N/A,TRUE,"오피스텔매출액";#N/A,#N/A,TRUE,"문제점1";#N/A,#N/A,TRUE,"문제점2";#N/A,#N/A,TRUE,"당초청구사업성검토안 ";#N/A,#N/A,TRUE,"사업성분석(1)";#N/A,#N/A,TRUE,"사업성분석(2)";#N/A,#N/A,TRUE,"사업성분석(3)";#N/A,#N/A,TRUE,"사업성분석(4)";#N/A,#N/A,TRUE,"사업성분석(5)";#N/A,#N/A,TRUE,"제안조건"}</definedName>
    <definedName name="ㅈㅇㄷㅇㄴㅁㅇㄴ" localSheetId="8" hidden="1">#REF!</definedName>
    <definedName name="ㅈㅇㄷㅇㄴㅁㅇㄴ" localSheetId="9" hidden="1">#REF!</definedName>
    <definedName name="ㅈㅇㄷㅇㄴㅁㅇㄴ" localSheetId="11" hidden="1">#REF!</definedName>
    <definedName name="ㅈㅇㄷㅇㄴㅁㅇㄴ" localSheetId="3" hidden="1">#REF!</definedName>
    <definedName name="ㅈㅇㄷㅇㄴㅁㅇㄴ" localSheetId="5" hidden="1">#REF!</definedName>
    <definedName name="ㅈㅇㄷㅇㄴㅁㅇㄴ" localSheetId="0" hidden="1">#REF!</definedName>
    <definedName name="ㅈㅇㄷㅇㄴㅁㅇㄴ" localSheetId="16" hidden="1">#REF!</definedName>
    <definedName name="ㅈㅇㄷㅇㄴㅁㅇㄴ" localSheetId="7" hidden="1">#REF!</definedName>
    <definedName name="ㅈㅇㄷㅇㄴㅁㅇㄴ" hidden="1">#REF!</definedName>
    <definedName name="ㅈㅈ" localSheetId="8" hidden="1">{#N/A,#N/A,FALSE,"96 3월물량표";#N/A,#N/A,FALSE,"96 4월물량표";#N/A,#N/A,FALSE,"96 5월물량표"}</definedName>
    <definedName name="ㅈㅈ" localSheetId="10" hidden="1">{#N/A,#N/A,FALSE,"96 3월물량표";#N/A,#N/A,FALSE,"96 4월물량표";#N/A,#N/A,FALSE,"96 5월물량표"}</definedName>
    <definedName name="ㅈㅈ" localSheetId="11" hidden="1">{#N/A,#N/A,FALSE,"96 3월물량표";#N/A,#N/A,FALSE,"96 4월물량표";#N/A,#N/A,FALSE,"96 5월물량표"}</definedName>
    <definedName name="ㅈㅈ" localSheetId="3" hidden="1">{#N/A,#N/A,FALSE,"96 3월물량표";#N/A,#N/A,FALSE,"96 4월물량표";#N/A,#N/A,FALSE,"96 5월물량표"}</definedName>
    <definedName name="ㅈㅈ" localSheetId="5" hidden="1">{#N/A,#N/A,FALSE,"96 3월물량표";#N/A,#N/A,FALSE,"96 4월물량표";#N/A,#N/A,FALSE,"96 5월물량표"}</definedName>
    <definedName name="ㅈㅈ" localSheetId="4" hidden="1">{#N/A,#N/A,FALSE,"96 3월물량표";#N/A,#N/A,FALSE,"96 4월물량표";#N/A,#N/A,FALSE,"96 5월물량표"}</definedName>
    <definedName name="ㅈㅈ" localSheetId="0" hidden="1">{#N/A,#N/A,FALSE,"96 3월물량표";#N/A,#N/A,FALSE,"96 4월물량표";#N/A,#N/A,FALSE,"96 5월물량표"}</definedName>
    <definedName name="ㅈㅈ" localSheetId="16" hidden="1">{#N/A,#N/A,FALSE,"96 3월물량표";#N/A,#N/A,FALSE,"96 4월물량표";#N/A,#N/A,FALSE,"96 5월물량표"}</definedName>
    <definedName name="ㅈㅈ" localSheetId="6" hidden="1">{#N/A,#N/A,FALSE,"96 3월물량표";#N/A,#N/A,FALSE,"96 4월물량표";#N/A,#N/A,FALSE,"96 5월물량표"}</definedName>
    <definedName name="ㅈㅈ" localSheetId="7" hidden="1">{#N/A,#N/A,FALSE,"96 3월물량표";#N/A,#N/A,FALSE,"96 4월물량표";#N/A,#N/A,FALSE,"96 5월물량표"}</definedName>
    <definedName name="ㅈㅈ" hidden="1">{#N/A,#N/A,FALSE,"96 3월물량표";#N/A,#N/A,FALSE,"96 4월물량표";#N/A,#N/A,FALSE,"96 5월물량표"}</definedName>
    <definedName name="ㅈㅈㅈ" localSheetId="3">#REF!</definedName>
    <definedName name="ㅈㅈㅈ" localSheetId="0">#REF!</definedName>
    <definedName name="ㅈㅈㅈ" localSheetId="16">#REF!</definedName>
    <definedName name="ㅈㅈㅈ">#REF!</definedName>
    <definedName name="ㅈㅈㅈㅈ" localSheetId="8" hidden="1">{#N/A,#N/A,TRUE,"Y생산";#N/A,#N/A,TRUE,"Y판매";#N/A,#N/A,TRUE,"Y총물량";#N/A,#N/A,TRUE,"Y능력";#N/A,#N/A,TRUE,"YKD"}</definedName>
    <definedName name="ㅈㅈㅈㅈ" localSheetId="10" hidden="1">{#N/A,#N/A,TRUE,"Y생산";#N/A,#N/A,TRUE,"Y판매";#N/A,#N/A,TRUE,"Y총물량";#N/A,#N/A,TRUE,"Y능력";#N/A,#N/A,TRUE,"YKD"}</definedName>
    <definedName name="ㅈㅈㅈㅈ" localSheetId="11" hidden="1">{#N/A,#N/A,TRUE,"Y생산";#N/A,#N/A,TRUE,"Y판매";#N/A,#N/A,TRUE,"Y총물량";#N/A,#N/A,TRUE,"Y능력";#N/A,#N/A,TRUE,"YKD"}</definedName>
    <definedName name="ㅈㅈㅈㅈ" localSheetId="3" hidden="1">{#N/A,#N/A,TRUE,"Y생산";#N/A,#N/A,TRUE,"Y판매";#N/A,#N/A,TRUE,"Y총물량";#N/A,#N/A,TRUE,"Y능력";#N/A,#N/A,TRUE,"YKD"}</definedName>
    <definedName name="ㅈㅈㅈㅈ" localSheetId="5" hidden="1">{#N/A,#N/A,TRUE,"Y생산";#N/A,#N/A,TRUE,"Y판매";#N/A,#N/A,TRUE,"Y총물량";#N/A,#N/A,TRUE,"Y능력";#N/A,#N/A,TRUE,"YKD"}</definedName>
    <definedName name="ㅈㅈㅈㅈ" localSheetId="4" hidden="1">{#N/A,#N/A,TRUE,"Y생산";#N/A,#N/A,TRUE,"Y판매";#N/A,#N/A,TRUE,"Y총물량";#N/A,#N/A,TRUE,"Y능력";#N/A,#N/A,TRUE,"YKD"}</definedName>
    <definedName name="ㅈㅈㅈㅈ" localSheetId="0" hidden="1">{#N/A,#N/A,TRUE,"Y생산";#N/A,#N/A,TRUE,"Y판매";#N/A,#N/A,TRUE,"Y총물량";#N/A,#N/A,TRUE,"Y능력";#N/A,#N/A,TRUE,"YKD"}</definedName>
    <definedName name="ㅈㅈㅈㅈ" localSheetId="16" hidden="1">{#N/A,#N/A,TRUE,"Y생산";#N/A,#N/A,TRUE,"Y판매";#N/A,#N/A,TRUE,"Y총물량";#N/A,#N/A,TRUE,"Y능력";#N/A,#N/A,TRUE,"YKD"}</definedName>
    <definedName name="ㅈㅈㅈㅈ" localSheetId="6" hidden="1">{#N/A,#N/A,TRUE,"Y생산";#N/A,#N/A,TRUE,"Y판매";#N/A,#N/A,TRUE,"Y총물량";#N/A,#N/A,TRUE,"Y능력";#N/A,#N/A,TRUE,"YKD"}</definedName>
    <definedName name="ㅈㅈㅈㅈ" localSheetId="7" hidden="1">{#N/A,#N/A,TRUE,"Y생산";#N/A,#N/A,TRUE,"Y판매";#N/A,#N/A,TRUE,"Y총물량";#N/A,#N/A,TRUE,"Y능력";#N/A,#N/A,TRUE,"YKD"}</definedName>
    <definedName name="ㅈㅈㅈㅈ" hidden="1">{#N/A,#N/A,TRUE,"Y생산";#N/A,#N/A,TRUE,"Y판매";#N/A,#N/A,TRUE,"Y총물량";#N/A,#N/A,TRUE,"Y능력";#N/A,#N/A,TRUE,"YKD"}</definedName>
    <definedName name="자" localSheetId="8" hidden="1">{#N/A,#N/A,FALSE,"UNIT";#N/A,#N/A,FALSE,"UNIT";#N/A,#N/A,FALSE,"계정"}</definedName>
    <definedName name="자" localSheetId="10" hidden="1">{#N/A,#N/A,FALSE,"UNIT";#N/A,#N/A,FALSE,"UNIT";#N/A,#N/A,FALSE,"계정"}</definedName>
    <definedName name="자" localSheetId="11" hidden="1">{#N/A,#N/A,FALSE,"UNIT";#N/A,#N/A,FALSE,"UNIT";#N/A,#N/A,FALSE,"계정"}</definedName>
    <definedName name="자" localSheetId="3">#REF!</definedName>
    <definedName name="자" localSheetId="5">#REF!</definedName>
    <definedName name="자" localSheetId="0">#REF!</definedName>
    <definedName name="자" localSheetId="16">#REF!</definedName>
    <definedName name="자" localSheetId="7" hidden="1">{#N/A,#N/A,FALSE,"UNIT";#N/A,#N/A,FALSE,"UNIT";#N/A,#N/A,FALSE,"계정"}</definedName>
    <definedName name="자">#REF!</definedName>
    <definedName name="자." localSheetId="8" hidden="1">{#N/A,#N/A,FALSE,"UNIT";#N/A,#N/A,FALSE,"UNIT";#N/A,#N/A,FALSE,"계정"}</definedName>
    <definedName name="자." localSheetId="10" hidden="1">{#N/A,#N/A,FALSE,"UNIT";#N/A,#N/A,FALSE,"UNIT";#N/A,#N/A,FALSE,"계정"}</definedName>
    <definedName name="자." localSheetId="11" hidden="1">{#N/A,#N/A,FALSE,"UNIT";#N/A,#N/A,FALSE,"UNIT";#N/A,#N/A,FALSE,"계정"}</definedName>
    <definedName name="자." localSheetId="3" hidden="1">{#N/A,#N/A,FALSE,"UNIT";#N/A,#N/A,FALSE,"UNIT";#N/A,#N/A,FALSE,"계정"}</definedName>
    <definedName name="자." localSheetId="5" hidden="1">{#N/A,#N/A,FALSE,"UNIT";#N/A,#N/A,FALSE,"UNIT";#N/A,#N/A,FALSE,"계정"}</definedName>
    <definedName name="자." localSheetId="4" hidden="1">{#N/A,#N/A,FALSE,"UNIT";#N/A,#N/A,FALSE,"UNIT";#N/A,#N/A,FALSE,"계정"}</definedName>
    <definedName name="자." localSheetId="0" hidden="1">{#N/A,#N/A,FALSE,"UNIT";#N/A,#N/A,FALSE,"UNIT";#N/A,#N/A,FALSE,"계정"}</definedName>
    <definedName name="자." localSheetId="16" hidden="1">{#N/A,#N/A,FALSE,"UNIT";#N/A,#N/A,FALSE,"UNIT";#N/A,#N/A,FALSE,"계정"}</definedName>
    <definedName name="자." localSheetId="6" hidden="1">{#N/A,#N/A,FALSE,"UNIT";#N/A,#N/A,FALSE,"UNIT";#N/A,#N/A,FALSE,"계정"}</definedName>
    <definedName name="자." localSheetId="7" hidden="1">{#N/A,#N/A,FALSE,"UNIT";#N/A,#N/A,FALSE,"UNIT";#N/A,#N/A,FALSE,"계정"}</definedName>
    <definedName name="자." hidden="1">{#N/A,#N/A,FALSE,"UNIT";#N/A,#N/A,FALSE,"UNIT";#N/A,#N/A,FALSE,"계정"}</definedName>
    <definedName name="자.." localSheetId="8" hidden="1">{#N/A,#N/A,FALSE,"UNIT";#N/A,#N/A,FALSE,"UNIT";#N/A,#N/A,FALSE,"계정"}</definedName>
    <definedName name="자.." localSheetId="10" hidden="1">{#N/A,#N/A,FALSE,"UNIT";#N/A,#N/A,FALSE,"UNIT";#N/A,#N/A,FALSE,"계정"}</definedName>
    <definedName name="자.." localSheetId="11" hidden="1">{#N/A,#N/A,FALSE,"UNIT";#N/A,#N/A,FALSE,"UNIT";#N/A,#N/A,FALSE,"계정"}</definedName>
    <definedName name="자.." localSheetId="3" hidden="1">{#N/A,#N/A,FALSE,"UNIT";#N/A,#N/A,FALSE,"UNIT";#N/A,#N/A,FALSE,"계정"}</definedName>
    <definedName name="자.." localSheetId="5" hidden="1">{#N/A,#N/A,FALSE,"UNIT";#N/A,#N/A,FALSE,"UNIT";#N/A,#N/A,FALSE,"계정"}</definedName>
    <definedName name="자.." localSheetId="4" hidden="1">{#N/A,#N/A,FALSE,"UNIT";#N/A,#N/A,FALSE,"UNIT";#N/A,#N/A,FALSE,"계정"}</definedName>
    <definedName name="자.." localSheetId="0" hidden="1">{#N/A,#N/A,FALSE,"UNIT";#N/A,#N/A,FALSE,"UNIT";#N/A,#N/A,FALSE,"계정"}</definedName>
    <definedName name="자.." localSheetId="16" hidden="1">{#N/A,#N/A,FALSE,"UNIT";#N/A,#N/A,FALSE,"UNIT";#N/A,#N/A,FALSE,"계정"}</definedName>
    <definedName name="자.." localSheetId="6" hidden="1">{#N/A,#N/A,FALSE,"UNIT";#N/A,#N/A,FALSE,"UNIT";#N/A,#N/A,FALSE,"계정"}</definedName>
    <definedName name="자.." localSheetId="7" hidden="1">{#N/A,#N/A,FALSE,"UNIT";#N/A,#N/A,FALSE,"UNIT";#N/A,#N/A,FALSE,"계정"}</definedName>
    <definedName name="자.." hidden="1">{#N/A,#N/A,FALSE,"UNIT";#N/A,#N/A,FALSE,"UNIT";#N/A,#N/A,FALSE,"계정"}</definedName>
    <definedName name="자금사채" localSheetId="3">#REF!</definedName>
    <definedName name="자금사채" localSheetId="5">#REF!</definedName>
    <definedName name="자금사채" localSheetId="0">#REF!</definedName>
    <definedName name="자금사채" localSheetId="16">#REF!</definedName>
    <definedName name="자금사채" localSheetId="7">#REF!</definedName>
    <definedName name="자금사채">#REF!</definedName>
    <definedName name="자료" localSheetId="3">#REF!</definedName>
    <definedName name="자료" localSheetId="5">#REF!</definedName>
    <definedName name="자료" localSheetId="0">#REF!</definedName>
    <definedName name="자료" localSheetId="16">#REF!</definedName>
    <definedName name="자료" localSheetId="6">#REF!</definedName>
    <definedName name="자료" localSheetId="7">#REF!</definedName>
    <definedName name="자료">#REF!</definedName>
    <definedName name="자본2003" localSheetId="3">#REF!</definedName>
    <definedName name="자본2003" localSheetId="5">#REF!</definedName>
    <definedName name="자본2003" localSheetId="0">#REF!</definedName>
    <definedName name="자본2003" localSheetId="16">#REF!</definedName>
    <definedName name="자본2003" localSheetId="6">#REF!</definedName>
    <definedName name="자본2003" localSheetId="7">#REF!</definedName>
    <definedName name="자본2003">#REF!</definedName>
    <definedName name="자본2004" localSheetId="6">#REF!</definedName>
    <definedName name="자본2004">#REF!</definedName>
    <definedName name="자본2005" localSheetId="6">#REF!</definedName>
    <definedName name="자본2005">#REF!</definedName>
    <definedName name="자본2006" localSheetId="6">#REF!</definedName>
    <definedName name="자본2006">#REF!</definedName>
    <definedName name="자본2007" localSheetId="6">#REF!</definedName>
    <definedName name="자본2007">#REF!</definedName>
    <definedName name="자본금2003" localSheetId="6">#REF!</definedName>
    <definedName name="자본금2003">#REF!</definedName>
    <definedName name="자본금2004" localSheetId="6">#REF!</definedName>
    <definedName name="자본금2004">#REF!</definedName>
    <definedName name="자본금2005" localSheetId="6">#REF!</definedName>
    <definedName name="자본금2005">#REF!</definedName>
    <definedName name="자본금2006" localSheetId="6">#REF!</definedName>
    <definedName name="자본금2006">#REF!</definedName>
    <definedName name="자본금2007" localSheetId="6">#REF!</definedName>
    <definedName name="자본금2007">#REF!</definedName>
    <definedName name="자산2003" localSheetId="6">#REF!</definedName>
    <definedName name="자산2003">#REF!</definedName>
    <definedName name="자산2004" localSheetId="6">#REF!</definedName>
    <definedName name="자산2004">#REF!</definedName>
    <definedName name="자산2005" localSheetId="6">#REF!</definedName>
    <definedName name="자산2005">#REF!</definedName>
    <definedName name="자산2006" localSheetId="6">#REF!</definedName>
    <definedName name="자산2006">#REF!</definedName>
    <definedName name="자산2007" localSheetId="6">#REF!</definedName>
    <definedName name="자산2007">#REF!</definedName>
    <definedName name="자산건전성" localSheetId="6">#REF!</definedName>
    <definedName name="자산건전성">#REF!</definedName>
    <definedName name="자산규모" localSheetId="6">#REF!</definedName>
    <definedName name="자산규모">#REF!</definedName>
    <definedName name="자산기준일" localSheetId="4">#REF!</definedName>
    <definedName name="자산기준일" localSheetId="6">#REF!</definedName>
    <definedName name="자산기준일" localSheetId="7">#REF!</definedName>
    <definedName name="자산기준일">#REF!</definedName>
    <definedName name="자산기준일_C" localSheetId="6">#REF!</definedName>
    <definedName name="자산기준일_C">#REF!</definedName>
    <definedName name="자산기준일C" localSheetId="6">#REF!</definedName>
    <definedName name="자산기준일C">#REF!</definedName>
    <definedName name="자산확정일" localSheetId="6">#REF!</definedName>
    <definedName name="자산확정일" localSheetId="7">#REF!</definedName>
    <definedName name="자산확정일">#REF!</definedName>
    <definedName name="자재기준" localSheetId="8" hidden="1">{#N/A,#N/A,TRUE,"Y생산";#N/A,#N/A,TRUE,"Y판매";#N/A,#N/A,TRUE,"Y총물량";#N/A,#N/A,TRUE,"Y능력";#N/A,#N/A,TRUE,"YKD"}</definedName>
    <definedName name="자재기준" localSheetId="10" hidden="1">{#N/A,#N/A,TRUE,"Y생산";#N/A,#N/A,TRUE,"Y판매";#N/A,#N/A,TRUE,"Y총물량";#N/A,#N/A,TRUE,"Y능력";#N/A,#N/A,TRUE,"YKD"}</definedName>
    <definedName name="자재기준" localSheetId="11" hidden="1">{#N/A,#N/A,TRUE,"Y생산";#N/A,#N/A,TRUE,"Y판매";#N/A,#N/A,TRUE,"Y총물량";#N/A,#N/A,TRUE,"Y능력";#N/A,#N/A,TRUE,"YKD"}</definedName>
    <definedName name="자재기준" localSheetId="3" hidden="1">{#N/A,#N/A,TRUE,"Y생산";#N/A,#N/A,TRUE,"Y판매";#N/A,#N/A,TRUE,"Y총물량";#N/A,#N/A,TRUE,"Y능력";#N/A,#N/A,TRUE,"YKD"}</definedName>
    <definedName name="자재기준" localSheetId="5" hidden="1">{#N/A,#N/A,TRUE,"Y생산";#N/A,#N/A,TRUE,"Y판매";#N/A,#N/A,TRUE,"Y총물량";#N/A,#N/A,TRUE,"Y능력";#N/A,#N/A,TRUE,"YKD"}</definedName>
    <definedName name="자재기준" localSheetId="4" hidden="1">{#N/A,#N/A,TRUE,"Y생산";#N/A,#N/A,TRUE,"Y판매";#N/A,#N/A,TRUE,"Y총물량";#N/A,#N/A,TRUE,"Y능력";#N/A,#N/A,TRUE,"YKD"}</definedName>
    <definedName name="자재기준" localSheetId="0" hidden="1">{#N/A,#N/A,TRUE,"Y생산";#N/A,#N/A,TRUE,"Y판매";#N/A,#N/A,TRUE,"Y총물량";#N/A,#N/A,TRUE,"Y능력";#N/A,#N/A,TRUE,"YKD"}</definedName>
    <definedName name="자재기준" localSheetId="16" hidden="1">{#N/A,#N/A,TRUE,"Y생산";#N/A,#N/A,TRUE,"Y판매";#N/A,#N/A,TRUE,"Y총물량";#N/A,#N/A,TRUE,"Y능력";#N/A,#N/A,TRUE,"YKD"}</definedName>
    <definedName name="자재기준" localSheetId="6" hidden="1">{#N/A,#N/A,TRUE,"Y생산";#N/A,#N/A,TRUE,"Y판매";#N/A,#N/A,TRUE,"Y총물량";#N/A,#N/A,TRUE,"Y능력";#N/A,#N/A,TRUE,"YKD"}</definedName>
    <definedName name="자재기준" localSheetId="7" hidden="1">{#N/A,#N/A,TRUE,"Y생산";#N/A,#N/A,TRUE,"Y판매";#N/A,#N/A,TRUE,"Y총물량";#N/A,#N/A,TRUE,"Y능력";#N/A,#N/A,TRUE,"YKD"}</definedName>
    <definedName name="자재기준" hidden="1">{#N/A,#N/A,TRUE,"Y생산";#N/A,#N/A,TRUE,"Y판매";#N/A,#N/A,TRUE,"Y총물량";#N/A,#N/A,TRUE,"Y능력";#N/A,#N/A,TRUE,"YKD"}</definedName>
    <definedName name="작업" localSheetId="3">#REF!</definedName>
    <definedName name="작업" localSheetId="5">#REF!</definedName>
    <definedName name="작업" localSheetId="4">#REF!</definedName>
    <definedName name="작업" localSheetId="0">#REF!</definedName>
    <definedName name="작업" localSheetId="16">#REF!</definedName>
    <definedName name="작업" localSheetId="7">#REF!</definedName>
    <definedName name="작업">#REF!</definedName>
    <definedName name="잔여만기" localSheetId="3">#REF!</definedName>
    <definedName name="잔여만기" localSheetId="5">#REF!</definedName>
    <definedName name="잔여만기" localSheetId="0">#REF!</definedName>
    <definedName name="잔여만기" localSheetId="16">#REF!</definedName>
    <definedName name="잔여만기" localSheetId="6">#REF!</definedName>
    <definedName name="잔여만기" localSheetId="7">#REF!</definedName>
    <definedName name="잔여만기">#REF!</definedName>
    <definedName name="잔존년수" localSheetId="3">#REF!</definedName>
    <definedName name="잔존년수" localSheetId="5">#REF!</definedName>
    <definedName name="잔존년수" localSheetId="4">#REF!</definedName>
    <definedName name="잔존년수" localSheetId="0">#REF!</definedName>
    <definedName name="잔존년수" localSheetId="16">#REF!</definedName>
    <definedName name="잔존년수" localSheetId="6">#REF!</definedName>
    <definedName name="잔존년수" localSheetId="7">#REF!</definedName>
    <definedName name="잔존년수">#REF!</definedName>
    <definedName name="잔존만기" localSheetId="6">#REF!</definedName>
    <definedName name="잔존만기" localSheetId="7">#REF!</definedName>
    <definedName name="잔존만기">#REF!</definedName>
    <definedName name="잠정보고" localSheetId="8" hidden="1">{#N/A,#N/A,FALSE,"주요여수신";#N/A,#N/A,FALSE,"수신금리";#N/A,#N/A,FALSE,"대출금리";#N/A,#N/A,FALSE,"신규대출";#N/A,#N/A,FALSE,"총액대출"}</definedName>
    <definedName name="잠정보고" localSheetId="10" hidden="1">{#N/A,#N/A,FALSE,"주요여수신";#N/A,#N/A,FALSE,"수신금리";#N/A,#N/A,FALSE,"대출금리";#N/A,#N/A,FALSE,"신규대출";#N/A,#N/A,FALSE,"총액대출"}</definedName>
    <definedName name="잠정보고" localSheetId="11" hidden="1">{#N/A,#N/A,FALSE,"주요여수신";#N/A,#N/A,FALSE,"수신금리";#N/A,#N/A,FALSE,"대출금리";#N/A,#N/A,FALSE,"신규대출";#N/A,#N/A,FALSE,"총액대출"}</definedName>
    <definedName name="잠정보고" localSheetId="3" hidden="1">{#N/A,#N/A,FALSE,"주요여수신";#N/A,#N/A,FALSE,"수신금리";#N/A,#N/A,FALSE,"대출금리";#N/A,#N/A,FALSE,"신규대출";#N/A,#N/A,FALSE,"총액대출"}</definedName>
    <definedName name="잠정보고" localSheetId="5" hidden="1">{#N/A,#N/A,FALSE,"주요여수신";#N/A,#N/A,FALSE,"수신금리";#N/A,#N/A,FALSE,"대출금리";#N/A,#N/A,FALSE,"신규대출";#N/A,#N/A,FALSE,"총액대출"}</definedName>
    <definedName name="잠정보고" localSheetId="4" hidden="1">{#N/A,#N/A,FALSE,"주요여수신";#N/A,#N/A,FALSE,"수신금리";#N/A,#N/A,FALSE,"대출금리";#N/A,#N/A,FALSE,"신규대출";#N/A,#N/A,FALSE,"총액대출"}</definedName>
    <definedName name="잠정보고" localSheetId="0" hidden="1">{#N/A,#N/A,FALSE,"주요여수신";#N/A,#N/A,FALSE,"수신금리";#N/A,#N/A,FALSE,"대출금리";#N/A,#N/A,FALSE,"신규대출";#N/A,#N/A,FALSE,"총액대출"}</definedName>
    <definedName name="잠정보고" localSheetId="16" hidden="1">{#N/A,#N/A,FALSE,"주요여수신";#N/A,#N/A,FALSE,"수신금리";#N/A,#N/A,FALSE,"대출금리";#N/A,#N/A,FALSE,"신규대출";#N/A,#N/A,FALSE,"총액대출"}</definedName>
    <definedName name="잠정보고" localSheetId="6" hidden="1">{#N/A,#N/A,FALSE,"주요여수신";#N/A,#N/A,FALSE,"수신금리";#N/A,#N/A,FALSE,"대출금리";#N/A,#N/A,FALSE,"신규대출";#N/A,#N/A,FALSE,"총액대출"}</definedName>
    <definedName name="잠정보고" localSheetId="7" hidden="1">{#N/A,#N/A,FALSE,"주요여수신";#N/A,#N/A,FALSE,"수신금리";#N/A,#N/A,FALSE,"대출금리";#N/A,#N/A,FALSE,"신규대출";#N/A,#N/A,FALSE,"총액대출"}</definedName>
    <definedName name="잠정보고" hidden="1">{#N/A,#N/A,FALSE,"주요여수신";#N/A,#N/A,FALSE,"수신금리";#N/A,#N/A,FALSE,"대출금리";#N/A,#N/A,FALSE,"신규대출";#N/A,#N/A,FALSE,"총액대출"}</definedName>
    <definedName name="장기대변" localSheetId="3">#REF!</definedName>
    <definedName name="장기대변" localSheetId="5">#REF!</definedName>
    <definedName name="장기대변" localSheetId="0">#REF!</definedName>
    <definedName name="장기대변" localSheetId="16">#REF!</definedName>
    <definedName name="장기대변" localSheetId="7">#REF!</definedName>
    <definedName name="장기대변">#REF!</definedName>
    <definedName name="장기대여금2005" localSheetId="3">#REF!</definedName>
    <definedName name="장기대여금2005" localSheetId="5">#REF!</definedName>
    <definedName name="장기대여금2005" localSheetId="0">#REF!</definedName>
    <definedName name="장기대여금2005" localSheetId="16">#REF!</definedName>
    <definedName name="장기대여금2005" localSheetId="6">#REF!</definedName>
    <definedName name="장기대여금2005" localSheetId="7">#REF!</definedName>
    <definedName name="장기대여금2005">#REF!</definedName>
    <definedName name="장기대여금2006" localSheetId="3">#REF!</definedName>
    <definedName name="장기대여금2006" localSheetId="5">#REF!</definedName>
    <definedName name="장기대여금2006" localSheetId="0">#REF!</definedName>
    <definedName name="장기대여금2006" localSheetId="16">#REF!</definedName>
    <definedName name="장기대여금2006" localSheetId="6">#REF!</definedName>
    <definedName name="장기대여금2006" localSheetId="7">#REF!</definedName>
    <definedName name="장기대여금2006">#REF!</definedName>
    <definedName name="장기대여금2007" localSheetId="6">#REF!</definedName>
    <definedName name="장기대여금2007">#REF!</definedName>
    <definedName name="장기미수금2005" localSheetId="6">#REF!</definedName>
    <definedName name="장기미수금2005">#REF!</definedName>
    <definedName name="장기미수금2006" localSheetId="6">#REF!</definedName>
    <definedName name="장기미수금2006">#REF!</definedName>
    <definedName name="장기미수금2007" localSheetId="6">#REF!</definedName>
    <definedName name="장기미수금2007">#REF!</definedName>
    <definedName name="장기차변" localSheetId="6">#REF!</definedName>
    <definedName name="장기차변" localSheetId="7">#REF!</definedName>
    <definedName name="장기차변">#REF!</definedName>
    <definedName name="장부가액" localSheetId="6">#REF!</definedName>
    <definedName name="장부가액" localSheetId="7">#REF!</definedName>
    <definedName name="장부가액">#REF!</definedName>
    <definedName name="장부가액합계" localSheetId="6">#REF!</definedName>
    <definedName name="장부가액합계">#REF!</definedName>
    <definedName name="장외on210" localSheetId="6">#REF!</definedName>
    <definedName name="장외on210" localSheetId="7">#REF!</definedName>
    <definedName name="장외on210">#REF!</definedName>
    <definedName name="장유성" localSheetId="6">#REF!</definedName>
    <definedName name="장유성">#REF!</definedName>
    <definedName name="장유성1" localSheetId="6">#REF!</definedName>
    <definedName name="장유성1">#REF!</definedName>
    <definedName name="장유성2" localSheetId="6">#REF!</definedName>
    <definedName name="장유성2">#REF!</definedName>
    <definedName name="장유성3" localSheetId="6">#REF!</definedName>
    <definedName name="장유성3">#REF!</definedName>
    <definedName name="장유성4" localSheetId="6">#REF!</definedName>
    <definedName name="장유성4">#REF!</definedName>
    <definedName name="장유성5" localSheetId="6">#REF!</definedName>
    <definedName name="장유성5">#REF!</definedName>
    <definedName name="재" localSheetId="8" hidden="1">{#N/A,#N/A,FALSE,"UNIT";#N/A,#N/A,FALSE,"UNIT";#N/A,#N/A,FALSE,"계정"}</definedName>
    <definedName name="재" localSheetId="10" hidden="1">{#N/A,#N/A,FALSE,"UNIT";#N/A,#N/A,FALSE,"UNIT";#N/A,#N/A,FALSE,"계정"}</definedName>
    <definedName name="재" localSheetId="11" hidden="1">{#N/A,#N/A,FALSE,"UNIT";#N/A,#N/A,FALSE,"UNIT";#N/A,#N/A,FALSE,"계정"}</definedName>
    <definedName name="재" localSheetId="3" hidden="1">{#N/A,#N/A,FALSE,"UNIT";#N/A,#N/A,FALSE,"UNIT";#N/A,#N/A,FALSE,"계정"}</definedName>
    <definedName name="재" localSheetId="5" hidden="1">{#N/A,#N/A,FALSE,"UNIT";#N/A,#N/A,FALSE,"UNIT";#N/A,#N/A,FALSE,"계정"}</definedName>
    <definedName name="재" localSheetId="4" hidden="1">{#N/A,#N/A,FALSE,"UNIT";#N/A,#N/A,FALSE,"UNIT";#N/A,#N/A,FALSE,"계정"}</definedName>
    <definedName name="재" localSheetId="0" hidden="1">{#N/A,#N/A,FALSE,"UNIT";#N/A,#N/A,FALSE,"UNIT";#N/A,#N/A,FALSE,"계정"}</definedName>
    <definedName name="재" localSheetId="16" hidden="1">{#N/A,#N/A,FALSE,"UNIT";#N/A,#N/A,FALSE,"UNIT";#N/A,#N/A,FALSE,"계정"}</definedName>
    <definedName name="재" localSheetId="6" hidden="1">{#N/A,#N/A,FALSE,"UNIT";#N/A,#N/A,FALSE,"UNIT";#N/A,#N/A,FALSE,"계정"}</definedName>
    <definedName name="재" localSheetId="7" hidden="1">{#N/A,#N/A,FALSE,"UNIT";#N/A,#N/A,FALSE,"UNIT";#N/A,#N/A,FALSE,"계정"}</definedName>
    <definedName name="재" hidden="1">{#N/A,#N/A,FALSE,"UNIT";#N/A,#N/A,FALSE,"UNIT";#N/A,#N/A,FALSE,"계정"}</definedName>
    <definedName name="재고자산2003" localSheetId="3">#REF!</definedName>
    <definedName name="재고자산2003" localSheetId="5">#REF!</definedName>
    <definedName name="재고자산2003" localSheetId="0">#REF!</definedName>
    <definedName name="재고자산2003" localSheetId="16">#REF!</definedName>
    <definedName name="재고자산2003" localSheetId="7">#REF!</definedName>
    <definedName name="재고자산2003">#REF!</definedName>
    <definedName name="재고자산2004" localSheetId="3">#REF!</definedName>
    <definedName name="재고자산2004" localSheetId="5">#REF!</definedName>
    <definedName name="재고자산2004" localSheetId="0">#REF!</definedName>
    <definedName name="재고자산2004" localSheetId="16">#REF!</definedName>
    <definedName name="재고자산2004" localSheetId="6">#REF!</definedName>
    <definedName name="재고자산2004" localSheetId="7">#REF!</definedName>
    <definedName name="재고자산2004">#REF!</definedName>
    <definedName name="재고자산2005" localSheetId="3">#REF!</definedName>
    <definedName name="재고자산2005" localSheetId="5">#REF!</definedName>
    <definedName name="재고자산2005" localSheetId="0">#REF!</definedName>
    <definedName name="재고자산2005" localSheetId="16">#REF!</definedName>
    <definedName name="재고자산2005" localSheetId="6">#REF!</definedName>
    <definedName name="재고자산2005" localSheetId="7">#REF!</definedName>
    <definedName name="재고자산2005">#REF!</definedName>
    <definedName name="재고자산2006" localSheetId="6">#REF!</definedName>
    <definedName name="재고자산2006">#REF!</definedName>
    <definedName name="재고자산2007" localSheetId="6">#REF!</definedName>
    <definedName name="재고자산2007">#REF!</definedName>
    <definedName name="재고조정" localSheetId="6" hidden="1">#REF!</definedName>
    <definedName name="재고조정" localSheetId="7" hidden="1">#REF!</definedName>
    <definedName name="재고조정" hidden="1">#REF!</definedName>
    <definedName name="재고회전율" localSheetId="6">#REF!</definedName>
    <definedName name="재고회전율">#REF!</definedName>
    <definedName name="재무현금흐름2003" localSheetId="6">#REF!</definedName>
    <definedName name="재무현금흐름2003">#REF!</definedName>
    <definedName name="재무현금흐름2004" localSheetId="6">#REF!</definedName>
    <definedName name="재무현금흐름2004">#REF!</definedName>
    <definedName name="재무현금흐름2005" localSheetId="6">#REF!</definedName>
    <definedName name="재무현금흐름2005">#REF!</definedName>
    <definedName name="재무현금흐름2006" localSheetId="6">#REF!</definedName>
    <definedName name="재무현금흐름2006">#REF!</definedName>
    <definedName name="재무현금흐름2007" localSheetId="6">#REF!</definedName>
    <definedName name="재무현금흐름2007">#REF!</definedName>
    <definedName name="재분류" localSheetId="6">#REF!</definedName>
    <definedName name="재분류" localSheetId="7">#REF!</definedName>
    <definedName name="재분류">#REF!</definedName>
    <definedName name="재산세444" localSheetId="6" hidden="1">#REF!</definedName>
    <definedName name="재산세444" hidden="1">#REF!</definedName>
    <definedName name="저감률" localSheetId="6">#REF!</definedName>
    <definedName name="저감률">#REF!</definedName>
    <definedName name="저감율_25" localSheetId="6">#REF!</definedName>
    <definedName name="저감율_25" localSheetId="7">#REF!</definedName>
    <definedName name="저감율_25">#REF!</definedName>
    <definedName name="저감율_30" localSheetId="6">#REF!</definedName>
    <definedName name="저감율_30" localSheetId="7">#REF!</definedName>
    <definedName name="저감율_30">#REF!</definedName>
    <definedName name="저감율_30_20" localSheetId="6">#REF!</definedName>
    <definedName name="저감율_30_20" localSheetId="7">#REF!</definedName>
    <definedName name="저감율_30_20">#REF!</definedName>
    <definedName name="저저" localSheetId="8" hidden="1">{#N/A,#N/A,FALSE,"UNIT";#N/A,#N/A,FALSE,"UNIT";#N/A,#N/A,FALSE,"계정"}</definedName>
    <definedName name="저저" localSheetId="10" hidden="1">{#N/A,#N/A,FALSE,"UNIT";#N/A,#N/A,FALSE,"UNIT";#N/A,#N/A,FALSE,"계정"}</definedName>
    <definedName name="저저" localSheetId="11" hidden="1">{#N/A,#N/A,FALSE,"UNIT";#N/A,#N/A,FALSE,"UNIT";#N/A,#N/A,FALSE,"계정"}</definedName>
    <definedName name="저저" localSheetId="3" hidden="1">{#N/A,#N/A,FALSE,"UNIT";#N/A,#N/A,FALSE,"UNIT";#N/A,#N/A,FALSE,"계정"}</definedName>
    <definedName name="저저" localSheetId="5" hidden="1">{#N/A,#N/A,FALSE,"UNIT";#N/A,#N/A,FALSE,"UNIT";#N/A,#N/A,FALSE,"계정"}</definedName>
    <definedName name="저저" localSheetId="4" hidden="1">{#N/A,#N/A,FALSE,"UNIT";#N/A,#N/A,FALSE,"UNIT";#N/A,#N/A,FALSE,"계정"}</definedName>
    <definedName name="저저" localSheetId="0" hidden="1">{#N/A,#N/A,FALSE,"UNIT";#N/A,#N/A,FALSE,"UNIT";#N/A,#N/A,FALSE,"계정"}</definedName>
    <definedName name="저저" localSheetId="16" hidden="1">{#N/A,#N/A,FALSE,"UNIT";#N/A,#N/A,FALSE,"UNIT";#N/A,#N/A,FALSE,"계정"}</definedName>
    <definedName name="저저" localSheetId="6" hidden="1">{#N/A,#N/A,FALSE,"UNIT";#N/A,#N/A,FALSE,"UNIT";#N/A,#N/A,FALSE,"계정"}</definedName>
    <definedName name="저저" localSheetId="7" hidden="1">{#N/A,#N/A,FALSE,"UNIT";#N/A,#N/A,FALSE,"UNIT";#N/A,#N/A,FALSE,"계정"}</definedName>
    <definedName name="저저" hidden="1">{#N/A,#N/A,FALSE,"UNIT";#N/A,#N/A,FALSE,"UNIT";#N/A,#N/A,FALSE,"계정"}</definedName>
    <definedName name="저ㅜㅏ" hidden="1">#REF!</definedName>
    <definedName name="적립대변" localSheetId="3">#REF!</definedName>
    <definedName name="적립대변" localSheetId="5">#REF!</definedName>
    <definedName name="적립대변" localSheetId="0">#REF!</definedName>
    <definedName name="적립대변" localSheetId="16">#REF!</definedName>
    <definedName name="적립대변" localSheetId="7">#REF!</definedName>
    <definedName name="적립대변">#REF!</definedName>
    <definedName name="적립수신" localSheetId="3">#REF!</definedName>
    <definedName name="적립수신" localSheetId="5">#REF!</definedName>
    <definedName name="적립수신" localSheetId="0">#REF!</definedName>
    <definedName name="적립수신" localSheetId="16">#REF!</definedName>
    <definedName name="적립수신" localSheetId="6">#REF!</definedName>
    <definedName name="적립수신" localSheetId="7">#REF!</definedName>
    <definedName name="적립수신">#REF!</definedName>
    <definedName name="적립차변" localSheetId="3">#REF!</definedName>
    <definedName name="적립차변" localSheetId="5">#REF!</definedName>
    <definedName name="적립차변" localSheetId="0">#REF!</definedName>
    <definedName name="적립차변" localSheetId="16">#REF!</definedName>
    <definedName name="적립차변" localSheetId="6">#REF!</definedName>
    <definedName name="적립차변" localSheetId="7">#REF!</definedName>
    <definedName name="적립차변">#REF!</definedName>
    <definedName name="전" localSheetId="8" hidden="1">{#N/A,#N/A,FALSE,"신규dep";#N/A,#N/A,FALSE,"신규dep-금형상각후";#N/A,#N/A,FALSE,"신규dep-연구비상각후";#N/A,#N/A,FALSE,"신규dep-기계,공구상각후"}</definedName>
    <definedName name="전" localSheetId="10" hidden="1">{#N/A,#N/A,FALSE,"신규dep";#N/A,#N/A,FALSE,"신규dep-금형상각후";#N/A,#N/A,FALSE,"신규dep-연구비상각후";#N/A,#N/A,FALSE,"신규dep-기계,공구상각후"}</definedName>
    <definedName name="전" localSheetId="11" hidden="1">{#N/A,#N/A,FALSE,"신규dep";#N/A,#N/A,FALSE,"신규dep-금형상각후";#N/A,#N/A,FALSE,"신규dep-연구비상각후";#N/A,#N/A,FALSE,"신규dep-기계,공구상각후"}</definedName>
    <definedName name="전" localSheetId="3" hidden="1">{#N/A,#N/A,FALSE,"신규dep";#N/A,#N/A,FALSE,"신규dep-금형상각후";#N/A,#N/A,FALSE,"신규dep-연구비상각후";#N/A,#N/A,FALSE,"신규dep-기계,공구상각후"}</definedName>
    <definedName name="전" localSheetId="5" hidden="1">{#N/A,#N/A,FALSE,"신규dep";#N/A,#N/A,FALSE,"신규dep-금형상각후";#N/A,#N/A,FALSE,"신규dep-연구비상각후";#N/A,#N/A,FALSE,"신규dep-기계,공구상각후"}</definedName>
    <definedName name="전" localSheetId="4" hidden="1">{#N/A,#N/A,FALSE,"신규dep";#N/A,#N/A,FALSE,"신규dep-금형상각후";#N/A,#N/A,FALSE,"신규dep-연구비상각후";#N/A,#N/A,FALSE,"신규dep-기계,공구상각후"}</definedName>
    <definedName name="전" localSheetId="0" hidden="1">{#N/A,#N/A,FALSE,"신규dep";#N/A,#N/A,FALSE,"신규dep-금형상각후";#N/A,#N/A,FALSE,"신규dep-연구비상각후";#N/A,#N/A,FALSE,"신규dep-기계,공구상각후"}</definedName>
    <definedName name="전" localSheetId="16" hidden="1">{#N/A,#N/A,FALSE,"신규dep";#N/A,#N/A,FALSE,"신규dep-금형상각후";#N/A,#N/A,FALSE,"신규dep-연구비상각후";#N/A,#N/A,FALSE,"신규dep-기계,공구상각후"}</definedName>
    <definedName name="전" localSheetId="6" hidden="1">{#N/A,#N/A,FALSE,"신규dep";#N/A,#N/A,FALSE,"신규dep-금형상각후";#N/A,#N/A,FALSE,"신규dep-연구비상각후";#N/A,#N/A,FALSE,"신규dep-기계,공구상각후"}</definedName>
    <definedName name="전" localSheetId="7" hidden="1">{#N/A,#N/A,FALSE,"신규dep";#N/A,#N/A,FALSE,"신규dep-금형상각후";#N/A,#N/A,FALSE,"신규dep-연구비상각후";#N/A,#N/A,FALSE,"신규dep-기계,공구상각후"}</definedName>
    <definedName name="전" hidden="1">{#N/A,#N/A,FALSE,"신규dep";#N/A,#N/A,FALSE,"신규dep-금형상각후";#N/A,#N/A,FALSE,"신규dep-연구비상각후";#N/A,#N/A,FALSE,"신규dep-기계,공구상각후"}</definedName>
    <definedName name="전개계획" localSheetId="8" hidden="1">{#N/A,#N/A,FALSE,"단축1";#N/A,#N/A,FALSE,"단축2";#N/A,#N/A,FALSE,"단축3";#N/A,#N/A,FALSE,"장축";#N/A,#N/A,FALSE,"4WD"}</definedName>
    <definedName name="전개계획" localSheetId="10" hidden="1">{#N/A,#N/A,FALSE,"단축1";#N/A,#N/A,FALSE,"단축2";#N/A,#N/A,FALSE,"단축3";#N/A,#N/A,FALSE,"장축";#N/A,#N/A,FALSE,"4WD"}</definedName>
    <definedName name="전개계획" localSheetId="11" hidden="1">{#N/A,#N/A,FALSE,"단축1";#N/A,#N/A,FALSE,"단축2";#N/A,#N/A,FALSE,"단축3";#N/A,#N/A,FALSE,"장축";#N/A,#N/A,FALSE,"4WD"}</definedName>
    <definedName name="전개계획" localSheetId="3" hidden="1">{#N/A,#N/A,FALSE,"단축1";#N/A,#N/A,FALSE,"단축2";#N/A,#N/A,FALSE,"단축3";#N/A,#N/A,FALSE,"장축";#N/A,#N/A,FALSE,"4WD"}</definedName>
    <definedName name="전개계획" localSheetId="5" hidden="1">{#N/A,#N/A,FALSE,"단축1";#N/A,#N/A,FALSE,"단축2";#N/A,#N/A,FALSE,"단축3";#N/A,#N/A,FALSE,"장축";#N/A,#N/A,FALSE,"4WD"}</definedName>
    <definedName name="전개계획" localSheetId="4" hidden="1">{#N/A,#N/A,FALSE,"단축1";#N/A,#N/A,FALSE,"단축2";#N/A,#N/A,FALSE,"단축3";#N/A,#N/A,FALSE,"장축";#N/A,#N/A,FALSE,"4WD"}</definedName>
    <definedName name="전개계획" localSheetId="0" hidden="1">{#N/A,#N/A,FALSE,"단축1";#N/A,#N/A,FALSE,"단축2";#N/A,#N/A,FALSE,"단축3";#N/A,#N/A,FALSE,"장축";#N/A,#N/A,FALSE,"4WD"}</definedName>
    <definedName name="전개계획" localSheetId="16" hidden="1">{#N/A,#N/A,FALSE,"단축1";#N/A,#N/A,FALSE,"단축2";#N/A,#N/A,FALSE,"단축3";#N/A,#N/A,FALSE,"장축";#N/A,#N/A,FALSE,"4WD"}</definedName>
    <definedName name="전개계획" localSheetId="6" hidden="1">{#N/A,#N/A,FALSE,"단축1";#N/A,#N/A,FALSE,"단축2";#N/A,#N/A,FALSE,"단축3";#N/A,#N/A,FALSE,"장축";#N/A,#N/A,FALSE,"4WD"}</definedName>
    <definedName name="전개계획" localSheetId="7" hidden="1">{#N/A,#N/A,FALSE,"단축1";#N/A,#N/A,FALSE,"단축2";#N/A,#N/A,FALSE,"단축3";#N/A,#N/A,FALSE,"장축";#N/A,#N/A,FALSE,"4WD"}</definedName>
    <definedName name="전개계획" hidden="1">{#N/A,#N/A,FALSE,"단축1";#N/A,#N/A,FALSE,"단축2";#N/A,#N/A,FALSE,"단축3";#N/A,#N/A,FALSE,"장축";#N/A,#N/A,FALSE,"4WD"}</definedName>
    <definedName name="전개방안2" localSheetId="8" hidden="1">{#N/A,#N/A,FALSE,"단축1";#N/A,#N/A,FALSE,"단축2";#N/A,#N/A,FALSE,"단축3";#N/A,#N/A,FALSE,"장축";#N/A,#N/A,FALSE,"4WD"}</definedName>
    <definedName name="전개방안2" localSheetId="10" hidden="1">{#N/A,#N/A,FALSE,"단축1";#N/A,#N/A,FALSE,"단축2";#N/A,#N/A,FALSE,"단축3";#N/A,#N/A,FALSE,"장축";#N/A,#N/A,FALSE,"4WD"}</definedName>
    <definedName name="전개방안2" localSheetId="11" hidden="1">{#N/A,#N/A,FALSE,"단축1";#N/A,#N/A,FALSE,"단축2";#N/A,#N/A,FALSE,"단축3";#N/A,#N/A,FALSE,"장축";#N/A,#N/A,FALSE,"4WD"}</definedName>
    <definedName name="전개방안2" localSheetId="3" hidden="1">{#N/A,#N/A,FALSE,"단축1";#N/A,#N/A,FALSE,"단축2";#N/A,#N/A,FALSE,"단축3";#N/A,#N/A,FALSE,"장축";#N/A,#N/A,FALSE,"4WD"}</definedName>
    <definedName name="전개방안2" localSheetId="5" hidden="1">{#N/A,#N/A,FALSE,"단축1";#N/A,#N/A,FALSE,"단축2";#N/A,#N/A,FALSE,"단축3";#N/A,#N/A,FALSE,"장축";#N/A,#N/A,FALSE,"4WD"}</definedName>
    <definedName name="전개방안2" localSheetId="4" hidden="1">{#N/A,#N/A,FALSE,"단축1";#N/A,#N/A,FALSE,"단축2";#N/A,#N/A,FALSE,"단축3";#N/A,#N/A,FALSE,"장축";#N/A,#N/A,FALSE,"4WD"}</definedName>
    <definedName name="전개방안2" localSheetId="0" hidden="1">{#N/A,#N/A,FALSE,"단축1";#N/A,#N/A,FALSE,"단축2";#N/A,#N/A,FALSE,"단축3";#N/A,#N/A,FALSE,"장축";#N/A,#N/A,FALSE,"4WD"}</definedName>
    <definedName name="전개방안2" localSheetId="16" hidden="1">{#N/A,#N/A,FALSE,"단축1";#N/A,#N/A,FALSE,"단축2";#N/A,#N/A,FALSE,"단축3";#N/A,#N/A,FALSE,"장축";#N/A,#N/A,FALSE,"4WD"}</definedName>
    <definedName name="전개방안2" localSheetId="6" hidden="1">{#N/A,#N/A,FALSE,"단축1";#N/A,#N/A,FALSE,"단축2";#N/A,#N/A,FALSE,"단축3";#N/A,#N/A,FALSE,"장축";#N/A,#N/A,FALSE,"4WD"}</definedName>
    <definedName name="전개방안2" localSheetId="7" hidden="1">{#N/A,#N/A,FALSE,"단축1";#N/A,#N/A,FALSE,"단축2";#N/A,#N/A,FALSE,"단축3";#N/A,#N/A,FALSE,"장축";#N/A,#N/A,FALSE,"4WD"}</definedName>
    <definedName name="전개방안2" hidden="1">{#N/A,#N/A,FALSE,"단축1";#N/A,#N/A,FALSE,"단축2";#N/A,#N/A,FALSE,"단축3";#N/A,#N/A,FALSE,"장축";#N/A,#N/A,FALSE,"4WD"}</definedName>
    <definedName name="전개방안3" localSheetId="8" hidden="1">{#N/A,#N/A,FALSE,"단축1";#N/A,#N/A,FALSE,"단축2";#N/A,#N/A,FALSE,"단축3";#N/A,#N/A,FALSE,"장축";#N/A,#N/A,FALSE,"4WD"}</definedName>
    <definedName name="전개방안3" localSheetId="10" hidden="1">{#N/A,#N/A,FALSE,"단축1";#N/A,#N/A,FALSE,"단축2";#N/A,#N/A,FALSE,"단축3";#N/A,#N/A,FALSE,"장축";#N/A,#N/A,FALSE,"4WD"}</definedName>
    <definedName name="전개방안3" localSheetId="11" hidden="1">{#N/A,#N/A,FALSE,"단축1";#N/A,#N/A,FALSE,"단축2";#N/A,#N/A,FALSE,"단축3";#N/A,#N/A,FALSE,"장축";#N/A,#N/A,FALSE,"4WD"}</definedName>
    <definedName name="전개방안3" localSheetId="3" hidden="1">{#N/A,#N/A,FALSE,"단축1";#N/A,#N/A,FALSE,"단축2";#N/A,#N/A,FALSE,"단축3";#N/A,#N/A,FALSE,"장축";#N/A,#N/A,FALSE,"4WD"}</definedName>
    <definedName name="전개방안3" localSheetId="5" hidden="1">{#N/A,#N/A,FALSE,"단축1";#N/A,#N/A,FALSE,"단축2";#N/A,#N/A,FALSE,"단축3";#N/A,#N/A,FALSE,"장축";#N/A,#N/A,FALSE,"4WD"}</definedName>
    <definedName name="전개방안3" localSheetId="4" hidden="1">{#N/A,#N/A,FALSE,"단축1";#N/A,#N/A,FALSE,"단축2";#N/A,#N/A,FALSE,"단축3";#N/A,#N/A,FALSE,"장축";#N/A,#N/A,FALSE,"4WD"}</definedName>
    <definedName name="전개방안3" localSheetId="0" hidden="1">{#N/A,#N/A,FALSE,"단축1";#N/A,#N/A,FALSE,"단축2";#N/A,#N/A,FALSE,"단축3";#N/A,#N/A,FALSE,"장축";#N/A,#N/A,FALSE,"4WD"}</definedName>
    <definedName name="전개방안3" localSheetId="16" hidden="1">{#N/A,#N/A,FALSE,"단축1";#N/A,#N/A,FALSE,"단축2";#N/A,#N/A,FALSE,"단축3";#N/A,#N/A,FALSE,"장축";#N/A,#N/A,FALSE,"4WD"}</definedName>
    <definedName name="전개방안3" localSheetId="6" hidden="1">{#N/A,#N/A,FALSE,"단축1";#N/A,#N/A,FALSE,"단축2";#N/A,#N/A,FALSE,"단축3";#N/A,#N/A,FALSE,"장축";#N/A,#N/A,FALSE,"4WD"}</definedName>
    <definedName name="전개방안3" localSheetId="7" hidden="1">{#N/A,#N/A,FALSE,"단축1";#N/A,#N/A,FALSE,"단축2";#N/A,#N/A,FALSE,"단축3";#N/A,#N/A,FALSE,"장축";#N/A,#N/A,FALSE,"4WD"}</definedName>
    <definedName name="전개방안3" hidden="1">{#N/A,#N/A,FALSE,"단축1";#N/A,#N/A,FALSE,"단축2";#N/A,#N/A,FALSE,"단축3";#N/A,#N/A,FALSE,"장축";#N/A,#N/A,FALSE,"4WD"}</definedName>
    <definedName name="전개방안4" localSheetId="8" hidden="1">{#N/A,#N/A,FALSE,"단축1";#N/A,#N/A,FALSE,"단축2";#N/A,#N/A,FALSE,"단축3";#N/A,#N/A,FALSE,"장축";#N/A,#N/A,FALSE,"4WD"}</definedName>
    <definedName name="전개방안4" localSheetId="10" hidden="1">{#N/A,#N/A,FALSE,"단축1";#N/A,#N/A,FALSE,"단축2";#N/A,#N/A,FALSE,"단축3";#N/A,#N/A,FALSE,"장축";#N/A,#N/A,FALSE,"4WD"}</definedName>
    <definedName name="전개방안4" localSheetId="11" hidden="1">{#N/A,#N/A,FALSE,"단축1";#N/A,#N/A,FALSE,"단축2";#N/A,#N/A,FALSE,"단축3";#N/A,#N/A,FALSE,"장축";#N/A,#N/A,FALSE,"4WD"}</definedName>
    <definedName name="전개방안4" localSheetId="3" hidden="1">{#N/A,#N/A,FALSE,"단축1";#N/A,#N/A,FALSE,"단축2";#N/A,#N/A,FALSE,"단축3";#N/A,#N/A,FALSE,"장축";#N/A,#N/A,FALSE,"4WD"}</definedName>
    <definedName name="전개방안4" localSheetId="5" hidden="1">{#N/A,#N/A,FALSE,"단축1";#N/A,#N/A,FALSE,"단축2";#N/A,#N/A,FALSE,"단축3";#N/A,#N/A,FALSE,"장축";#N/A,#N/A,FALSE,"4WD"}</definedName>
    <definedName name="전개방안4" localSheetId="4" hidden="1">{#N/A,#N/A,FALSE,"단축1";#N/A,#N/A,FALSE,"단축2";#N/A,#N/A,FALSE,"단축3";#N/A,#N/A,FALSE,"장축";#N/A,#N/A,FALSE,"4WD"}</definedName>
    <definedName name="전개방안4" localSheetId="0" hidden="1">{#N/A,#N/A,FALSE,"단축1";#N/A,#N/A,FALSE,"단축2";#N/A,#N/A,FALSE,"단축3";#N/A,#N/A,FALSE,"장축";#N/A,#N/A,FALSE,"4WD"}</definedName>
    <definedName name="전개방안4" localSheetId="16" hidden="1">{#N/A,#N/A,FALSE,"단축1";#N/A,#N/A,FALSE,"단축2";#N/A,#N/A,FALSE,"단축3";#N/A,#N/A,FALSE,"장축";#N/A,#N/A,FALSE,"4WD"}</definedName>
    <definedName name="전개방안4" localSheetId="6" hidden="1">{#N/A,#N/A,FALSE,"단축1";#N/A,#N/A,FALSE,"단축2";#N/A,#N/A,FALSE,"단축3";#N/A,#N/A,FALSE,"장축";#N/A,#N/A,FALSE,"4WD"}</definedName>
    <definedName name="전개방안4" localSheetId="7" hidden="1">{#N/A,#N/A,FALSE,"단축1";#N/A,#N/A,FALSE,"단축2";#N/A,#N/A,FALSE,"단축3";#N/A,#N/A,FALSE,"장축";#N/A,#N/A,FALSE,"4WD"}</definedName>
    <definedName name="전개방안4" hidden="1">{#N/A,#N/A,FALSE,"단축1";#N/A,#N/A,FALSE,"단축2";#N/A,#N/A,FALSE,"단축3";#N/A,#N/A,FALSE,"장축";#N/A,#N/A,FALSE,"4WD"}</definedName>
    <definedName name="전공장간접" localSheetId="8" hidden="1">{#N/A,#N/A,TRUE,"Y생산";#N/A,#N/A,TRUE,"Y판매";#N/A,#N/A,TRUE,"Y총물량";#N/A,#N/A,TRUE,"Y능력";#N/A,#N/A,TRUE,"YKD"}</definedName>
    <definedName name="전공장간접" localSheetId="10" hidden="1">{#N/A,#N/A,TRUE,"Y생산";#N/A,#N/A,TRUE,"Y판매";#N/A,#N/A,TRUE,"Y총물량";#N/A,#N/A,TRUE,"Y능력";#N/A,#N/A,TRUE,"YKD"}</definedName>
    <definedName name="전공장간접" localSheetId="11" hidden="1">{#N/A,#N/A,TRUE,"Y생산";#N/A,#N/A,TRUE,"Y판매";#N/A,#N/A,TRUE,"Y총물량";#N/A,#N/A,TRUE,"Y능력";#N/A,#N/A,TRUE,"YKD"}</definedName>
    <definedName name="전공장간접" localSheetId="3" hidden="1">{#N/A,#N/A,TRUE,"Y생산";#N/A,#N/A,TRUE,"Y판매";#N/A,#N/A,TRUE,"Y총물량";#N/A,#N/A,TRUE,"Y능력";#N/A,#N/A,TRUE,"YKD"}</definedName>
    <definedName name="전공장간접" localSheetId="5" hidden="1">{#N/A,#N/A,TRUE,"Y생산";#N/A,#N/A,TRUE,"Y판매";#N/A,#N/A,TRUE,"Y총물량";#N/A,#N/A,TRUE,"Y능력";#N/A,#N/A,TRUE,"YKD"}</definedName>
    <definedName name="전공장간접" localSheetId="4" hidden="1">{#N/A,#N/A,TRUE,"Y생산";#N/A,#N/A,TRUE,"Y판매";#N/A,#N/A,TRUE,"Y총물량";#N/A,#N/A,TRUE,"Y능력";#N/A,#N/A,TRUE,"YKD"}</definedName>
    <definedName name="전공장간접" localSheetId="0" hidden="1">{#N/A,#N/A,TRUE,"Y생산";#N/A,#N/A,TRUE,"Y판매";#N/A,#N/A,TRUE,"Y총물량";#N/A,#N/A,TRUE,"Y능력";#N/A,#N/A,TRUE,"YKD"}</definedName>
    <definedName name="전공장간접" localSheetId="16" hidden="1">{#N/A,#N/A,TRUE,"Y생산";#N/A,#N/A,TRUE,"Y판매";#N/A,#N/A,TRUE,"Y총물량";#N/A,#N/A,TRUE,"Y능력";#N/A,#N/A,TRUE,"YKD"}</definedName>
    <definedName name="전공장간접" localSheetId="6" hidden="1">{#N/A,#N/A,TRUE,"Y생산";#N/A,#N/A,TRUE,"Y판매";#N/A,#N/A,TRUE,"Y총물량";#N/A,#N/A,TRUE,"Y능력";#N/A,#N/A,TRUE,"YKD"}</definedName>
    <definedName name="전공장간접" localSheetId="7" hidden="1">{#N/A,#N/A,TRUE,"Y생산";#N/A,#N/A,TRUE,"Y판매";#N/A,#N/A,TRUE,"Y총물량";#N/A,#N/A,TRUE,"Y능력";#N/A,#N/A,TRUE,"YKD"}</definedName>
    <definedName name="전공장간접" hidden="1">{#N/A,#N/A,TRUE,"Y생산";#N/A,#N/A,TRUE,"Y판매";#N/A,#N/A,TRUE,"Y총물량";#N/A,#N/A,TRUE,"Y능력";#N/A,#N/A,TRUE,"YKD"}</definedName>
    <definedName name="전기" localSheetId="3">#REF!</definedName>
    <definedName name="전기" localSheetId="5">#REF!</definedName>
    <definedName name="전기" localSheetId="0">#REF!</definedName>
    <definedName name="전기" localSheetId="16">#REF!</definedName>
    <definedName name="전기" localSheetId="7">#REF!</definedName>
    <definedName name="전기">#REF!</definedName>
    <definedName name="전기tb" localSheetId="8" hidden="1">{#N/A,#N/A,FALSE,"COL-HIS"}</definedName>
    <definedName name="전기tb" localSheetId="10" hidden="1">{#N/A,#N/A,FALSE,"COL-HIS"}</definedName>
    <definedName name="전기tb" localSheetId="11" hidden="1">{#N/A,#N/A,FALSE,"COL-HIS"}</definedName>
    <definedName name="전기tb" localSheetId="3" hidden="1">{#N/A,#N/A,FALSE,"COL-HIS"}</definedName>
    <definedName name="전기tb" localSheetId="5" hidden="1">{#N/A,#N/A,FALSE,"COL-HIS"}</definedName>
    <definedName name="전기tb" localSheetId="4" hidden="1">{#N/A,#N/A,FALSE,"COL-HIS"}</definedName>
    <definedName name="전기tb" localSheetId="0" hidden="1">{#N/A,#N/A,FALSE,"COL-HIS"}</definedName>
    <definedName name="전기tb" localSheetId="16" hidden="1">{#N/A,#N/A,FALSE,"COL-HIS"}</definedName>
    <definedName name="전기tb" localSheetId="6" hidden="1">{#N/A,#N/A,FALSE,"COL-HIS"}</definedName>
    <definedName name="전기tb" localSheetId="7" hidden="1">{#N/A,#N/A,FALSE,"COL-HIS"}</definedName>
    <definedName name="전기tb" hidden="1">{#N/A,#N/A,FALSE,"COL-HIS"}</definedName>
    <definedName name="전년매직" localSheetId="3">#REF!</definedName>
    <definedName name="전년매직" localSheetId="5">#REF!</definedName>
    <definedName name="전년매직" localSheetId="0">#REF!</definedName>
    <definedName name="전년매직" localSheetId="16">#REF!</definedName>
    <definedName name="전년매직" localSheetId="7">#REF!</definedName>
    <definedName name="전년매직">#REF!</definedName>
    <definedName name="전년뱅킹" localSheetId="3">#REF!</definedName>
    <definedName name="전년뱅킹" localSheetId="5">#REF!</definedName>
    <definedName name="전년뱅킹" localSheetId="0">#REF!</definedName>
    <definedName name="전년뱅킹" localSheetId="16">#REF!</definedName>
    <definedName name="전년뱅킹" localSheetId="6">#REF!</definedName>
    <definedName name="전년뱅킹" localSheetId="7">#REF!</definedName>
    <definedName name="전년뱅킹">#REF!</definedName>
    <definedName name="전년포탈" localSheetId="3">#REF!</definedName>
    <definedName name="전년포탈" localSheetId="5">#REF!</definedName>
    <definedName name="전년포탈" localSheetId="0">#REF!</definedName>
    <definedName name="전년포탈" localSheetId="16">#REF!</definedName>
    <definedName name="전년포탈" localSheetId="6">#REF!</definedName>
    <definedName name="전년포탈" localSheetId="7">#REF!</definedName>
    <definedName name="전년포탈">#REF!</definedName>
    <definedName name="전략기획팀1" localSheetId="6">#REF!</definedName>
    <definedName name="전략기획팀1">#REF!</definedName>
    <definedName name="전략기획팀손익" localSheetId="6">#REF!</definedName>
    <definedName name="전략기획팀손익">#REF!</definedName>
    <definedName name="전략투자12" localSheetId="6">#REF!</definedName>
    <definedName name="전략투자12" localSheetId="7">#REF!</definedName>
    <definedName name="전략투자12">#REF!</definedName>
    <definedName name="전세환" localSheetId="6">#REF!</definedName>
    <definedName name="전세환">#REF!</definedName>
    <definedName name="전세환1" localSheetId="6">#REF!</definedName>
    <definedName name="전세환1">#REF!</definedName>
    <definedName name="전세환2" localSheetId="6">#REF!</definedName>
    <definedName name="전세환2">#REF!</definedName>
    <definedName name="전세환3" localSheetId="6">#REF!</definedName>
    <definedName name="전세환3">#REF!</definedName>
    <definedName name="전세환4" localSheetId="6">#REF!</definedName>
    <definedName name="전세환4">#REF!</definedName>
    <definedName name="전영업점총연체" localSheetId="3">권리분석!전영업점총연체</definedName>
    <definedName name="전영업점총연체" localSheetId="5">기계기구!전영업점총연체</definedName>
    <definedName name="전영업점총연체" localSheetId="4">설정순위!전영업점총연체</definedName>
    <definedName name="전영업점총연체" localSheetId="0">입력시트!전영업점총연체</definedName>
    <definedName name="전영업점총연체" localSheetId="16">#REF!</definedName>
    <definedName name="전영업점총연체" localSheetId="6">주소록!전영업점총연체</definedName>
    <definedName name="전영업점총연체" localSheetId="7">#REF!</definedName>
    <definedName name="전영업점총연체">[0]!전영업점총연체</definedName>
    <definedName name="전월손익" localSheetId="3">#REF!</definedName>
    <definedName name="전월손익" localSheetId="5">#REF!</definedName>
    <definedName name="전월손익" localSheetId="0">#REF!</definedName>
    <definedName name="전월손익" localSheetId="16">#REF!</definedName>
    <definedName name="전월손익" localSheetId="6">#REF!</definedName>
    <definedName name="전월손익" localSheetId="7">#REF!</definedName>
    <definedName name="전월손익">#REF!</definedName>
    <definedName name="전월손익start" localSheetId="3">#REF!</definedName>
    <definedName name="전월손익start" localSheetId="5">#REF!</definedName>
    <definedName name="전월손익start" localSheetId="0">#REF!</definedName>
    <definedName name="전월손익start" localSheetId="6">#REF!</definedName>
    <definedName name="전월손익start" localSheetId="7">#REF!</definedName>
    <definedName name="전월손익start">#REF!</definedName>
    <definedName name="전일C표R" localSheetId="3">#REF!</definedName>
    <definedName name="전일C표R" localSheetId="5">#REF!</definedName>
    <definedName name="전일C표R" localSheetId="0">#REF!</definedName>
    <definedName name="전일C표R" localSheetId="6">#REF!</definedName>
    <definedName name="전일C표R" localSheetId="7">#REF!</definedName>
    <definedName name="전일C표R">#REF!</definedName>
    <definedName name="전일기업결제성" localSheetId="6">#REF!</definedName>
    <definedName name="전일기업결제성">#REF!</definedName>
    <definedName name="전일별단" localSheetId="6">#REF!</definedName>
    <definedName name="전일별단">#REF!</definedName>
    <definedName name="전일총수신" localSheetId="6">#REF!</definedName>
    <definedName name="전일총수신">#REF!</definedName>
    <definedName name="전일총수신적수" localSheetId="6">#REF!</definedName>
    <definedName name="전일총수신적수">#REF!</definedName>
    <definedName name="전입액" localSheetId="6">#REF!</definedName>
    <definedName name="전입액">#REF!</definedName>
    <definedName name="전차종" localSheetId="8" hidden="1">{#N/A,#N/A,FALSE,"표지";#N/A,#N/A,FALSE,"전제";#N/A,#N/A,FALSE,"대당";#N/A,#N/A,FALSE,"가공비";#N/A,#N/A,FALSE,"재료비";#N/A,#N/A,FALSE,"손익"}</definedName>
    <definedName name="전차종" localSheetId="10" hidden="1">{#N/A,#N/A,FALSE,"표지";#N/A,#N/A,FALSE,"전제";#N/A,#N/A,FALSE,"대당";#N/A,#N/A,FALSE,"가공비";#N/A,#N/A,FALSE,"재료비";#N/A,#N/A,FALSE,"손익"}</definedName>
    <definedName name="전차종" localSheetId="11" hidden="1">{#N/A,#N/A,FALSE,"표지";#N/A,#N/A,FALSE,"전제";#N/A,#N/A,FALSE,"대당";#N/A,#N/A,FALSE,"가공비";#N/A,#N/A,FALSE,"재료비";#N/A,#N/A,FALSE,"손익"}</definedName>
    <definedName name="전차종" localSheetId="3" hidden="1">{#N/A,#N/A,FALSE,"표지";#N/A,#N/A,FALSE,"전제";#N/A,#N/A,FALSE,"대당";#N/A,#N/A,FALSE,"가공비";#N/A,#N/A,FALSE,"재료비";#N/A,#N/A,FALSE,"손익"}</definedName>
    <definedName name="전차종" localSheetId="5" hidden="1">{#N/A,#N/A,FALSE,"표지";#N/A,#N/A,FALSE,"전제";#N/A,#N/A,FALSE,"대당";#N/A,#N/A,FALSE,"가공비";#N/A,#N/A,FALSE,"재료비";#N/A,#N/A,FALSE,"손익"}</definedName>
    <definedName name="전차종" localSheetId="4" hidden="1">{#N/A,#N/A,FALSE,"표지";#N/A,#N/A,FALSE,"전제";#N/A,#N/A,FALSE,"대당";#N/A,#N/A,FALSE,"가공비";#N/A,#N/A,FALSE,"재료비";#N/A,#N/A,FALSE,"손익"}</definedName>
    <definedName name="전차종" localSheetId="0" hidden="1">{#N/A,#N/A,FALSE,"표지";#N/A,#N/A,FALSE,"전제";#N/A,#N/A,FALSE,"대당";#N/A,#N/A,FALSE,"가공비";#N/A,#N/A,FALSE,"재료비";#N/A,#N/A,FALSE,"손익"}</definedName>
    <definedName name="전차종" localSheetId="16" hidden="1">{#N/A,#N/A,FALSE,"표지";#N/A,#N/A,FALSE,"전제";#N/A,#N/A,FALSE,"대당";#N/A,#N/A,FALSE,"가공비";#N/A,#N/A,FALSE,"재료비";#N/A,#N/A,FALSE,"손익"}</definedName>
    <definedName name="전차종" localSheetId="6" hidden="1">{#N/A,#N/A,FALSE,"표지";#N/A,#N/A,FALSE,"전제";#N/A,#N/A,FALSE,"대당";#N/A,#N/A,FALSE,"가공비";#N/A,#N/A,FALSE,"재료비";#N/A,#N/A,FALSE,"손익"}</definedName>
    <definedName name="전차종" localSheetId="7" hidden="1">{#N/A,#N/A,FALSE,"표지";#N/A,#N/A,FALSE,"전제";#N/A,#N/A,FALSE,"대당";#N/A,#N/A,FALSE,"가공비";#N/A,#N/A,FALSE,"재료비";#N/A,#N/A,FALSE,"손익"}</definedName>
    <definedName name="전차종" hidden="1">{#N/A,#N/A,FALSE,"표지";#N/A,#N/A,FALSE,"전제";#N/A,#N/A,FALSE,"대당";#N/A,#N/A,FALSE,"가공비";#N/A,#N/A,FALSE,"재료비";#N/A,#N/A,FALSE,"손익"}</definedName>
    <definedName name="전체">#REF!</definedName>
    <definedName name="전체구분자" localSheetId="3">#REF!</definedName>
    <definedName name="전체구분자" localSheetId="0">#REF!</definedName>
    <definedName name="전체구분자" localSheetId="16">#REF!</definedName>
    <definedName name="전체구분자" localSheetId="6">#REF!</definedName>
    <definedName name="전체구분자">#REF!</definedName>
    <definedName name="전체담보종류" localSheetId="3">#REF!</definedName>
    <definedName name="전체담보종류" localSheetId="0">#REF!</definedName>
    <definedName name="전체담보종류" localSheetId="16">#REF!</definedName>
    <definedName name="전체담보종류" localSheetId="6">#REF!</definedName>
    <definedName name="전체담보종류">#REF!</definedName>
    <definedName name="전체요주의" localSheetId="6">#REF!</definedName>
    <definedName name="전체요주의" localSheetId="7">#REF!</definedName>
    <definedName name="전체요주의">#REF!</definedName>
    <definedName name="전체종합2" localSheetId="8" hidden="1">{#N/A,#N/A,FALSE,"단축1";#N/A,#N/A,FALSE,"단축2";#N/A,#N/A,FALSE,"단축3";#N/A,#N/A,FALSE,"장축";#N/A,#N/A,FALSE,"4WD"}</definedName>
    <definedName name="전체종합2" localSheetId="10" hidden="1">{#N/A,#N/A,FALSE,"단축1";#N/A,#N/A,FALSE,"단축2";#N/A,#N/A,FALSE,"단축3";#N/A,#N/A,FALSE,"장축";#N/A,#N/A,FALSE,"4WD"}</definedName>
    <definedName name="전체종합2" localSheetId="11" hidden="1">{#N/A,#N/A,FALSE,"단축1";#N/A,#N/A,FALSE,"단축2";#N/A,#N/A,FALSE,"단축3";#N/A,#N/A,FALSE,"장축";#N/A,#N/A,FALSE,"4WD"}</definedName>
    <definedName name="전체종합2" localSheetId="3" hidden="1">{#N/A,#N/A,FALSE,"단축1";#N/A,#N/A,FALSE,"단축2";#N/A,#N/A,FALSE,"단축3";#N/A,#N/A,FALSE,"장축";#N/A,#N/A,FALSE,"4WD"}</definedName>
    <definedName name="전체종합2" localSheetId="5" hidden="1">{#N/A,#N/A,FALSE,"단축1";#N/A,#N/A,FALSE,"단축2";#N/A,#N/A,FALSE,"단축3";#N/A,#N/A,FALSE,"장축";#N/A,#N/A,FALSE,"4WD"}</definedName>
    <definedName name="전체종합2" localSheetId="4" hidden="1">{#N/A,#N/A,FALSE,"단축1";#N/A,#N/A,FALSE,"단축2";#N/A,#N/A,FALSE,"단축3";#N/A,#N/A,FALSE,"장축";#N/A,#N/A,FALSE,"4WD"}</definedName>
    <definedName name="전체종합2" localSheetId="0" hidden="1">{#N/A,#N/A,FALSE,"단축1";#N/A,#N/A,FALSE,"단축2";#N/A,#N/A,FALSE,"단축3";#N/A,#N/A,FALSE,"장축";#N/A,#N/A,FALSE,"4WD"}</definedName>
    <definedName name="전체종합2" localSheetId="16" hidden="1">{#N/A,#N/A,FALSE,"단축1";#N/A,#N/A,FALSE,"단축2";#N/A,#N/A,FALSE,"단축3";#N/A,#N/A,FALSE,"장축";#N/A,#N/A,FALSE,"4WD"}</definedName>
    <definedName name="전체종합2" localSheetId="6" hidden="1">{#N/A,#N/A,FALSE,"단축1";#N/A,#N/A,FALSE,"단축2";#N/A,#N/A,FALSE,"단축3";#N/A,#N/A,FALSE,"장축";#N/A,#N/A,FALSE,"4WD"}</definedName>
    <definedName name="전체종합2" localSheetId="7" hidden="1">{#N/A,#N/A,FALSE,"단축1";#N/A,#N/A,FALSE,"단축2";#N/A,#N/A,FALSE,"단축3";#N/A,#N/A,FALSE,"장축";#N/A,#N/A,FALSE,"4WD"}</definedName>
    <definedName name="전체종합2" hidden="1">{#N/A,#N/A,FALSE,"단축1";#N/A,#N/A,FALSE,"단축2";#N/A,#N/A,FALSE,"단축3";#N/A,#N/A,FALSE,"장축";#N/A,#N/A,FALSE,"4WD"}</definedName>
    <definedName name="전환무담보">#REF!</definedName>
    <definedName name="전환무담보율" localSheetId="3">#REF!</definedName>
    <definedName name="전환무담보율" localSheetId="5">#REF!</definedName>
    <definedName name="전환무담보율" localSheetId="0">#REF!</definedName>
    <definedName name="전환무담보율" localSheetId="16">#REF!</definedName>
    <definedName name="전환무담보율" localSheetId="6">#REF!</definedName>
    <definedName name="전환무담보율" localSheetId="7">#REF!</definedName>
    <definedName name="전환무담보율">#REF!</definedName>
    <definedName name="전환무담보채권평가율" localSheetId="3">#REF!</definedName>
    <definedName name="전환무담보채권평가율" localSheetId="5">#REF!</definedName>
    <definedName name="전환무담보채권평가율" localSheetId="0">#REF!</definedName>
    <definedName name="전환무담보채권평가율" localSheetId="16">#REF!</definedName>
    <definedName name="전환무담보채권평가율" localSheetId="6">#REF!</definedName>
    <definedName name="전환무담보채권평가율" localSheetId="7">#REF!</definedName>
    <definedName name="전환무담보채권평가율">#REF!</definedName>
    <definedName name="절대일정" localSheetId="8" hidden="1">{#N/A,#N/A,FALSE,"신규dep";#N/A,#N/A,FALSE,"신규dep-금형상각후";#N/A,#N/A,FALSE,"신규dep-연구비상각후";#N/A,#N/A,FALSE,"신규dep-기계,공구상각후"}</definedName>
    <definedName name="절대일정" localSheetId="10" hidden="1">{#N/A,#N/A,FALSE,"신규dep";#N/A,#N/A,FALSE,"신규dep-금형상각후";#N/A,#N/A,FALSE,"신규dep-연구비상각후";#N/A,#N/A,FALSE,"신규dep-기계,공구상각후"}</definedName>
    <definedName name="절대일정" localSheetId="11" hidden="1">{#N/A,#N/A,FALSE,"신규dep";#N/A,#N/A,FALSE,"신규dep-금형상각후";#N/A,#N/A,FALSE,"신규dep-연구비상각후";#N/A,#N/A,FALSE,"신규dep-기계,공구상각후"}</definedName>
    <definedName name="절대일정" localSheetId="3" hidden="1">{#N/A,#N/A,FALSE,"신규dep";#N/A,#N/A,FALSE,"신규dep-금형상각후";#N/A,#N/A,FALSE,"신규dep-연구비상각후";#N/A,#N/A,FALSE,"신규dep-기계,공구상각후"}</definedName>
    <definedName name="절대일정" localSheetId="5" hidden="1">{#N/A,#N/A,FALSE,"신규dep";#N/A,#N/A,FALSE,"신규dep-금형상각후";#N/A,#N/A,FALSE,"신규dep-연구비상각후";#N/A,#N/A,FALSE,"신규dep-기계,공구상각후"}</definedName>
    <definedName name="절대일정" localSheetId="4" hidden="1">{#N/A,#N/A,FALSE,"신규dep";#N/A,#N/A,FALSE,"신규dep-금형상각후";#N/A,#N/A,FALSE,"신규dep-연구비상각후";#N/A,#N/A,FALSE,"신규dep-기계,공구상각후"}</definedName>
    <definedName name="절대일정" localSheetId="0" hidden="1">{#N/A,#N/A,FALSE,"신규dep";#N/A,#N/A,FALSE,"신규dep-금형상각후";#N/A,#N/A,FALSE,"신규dep-연구비상각후";#N/A,#N/A,FALSE,"신규dep-기계,공구상각후"}</definedName>
    <definedName name="절대일정" localSheetId="16" hidden="1">{#N/A,#N/A,FALSE,"신규dep";#N/A,#N/A,FALSE,"신규dep-금형상각후";#N/A,#N/A,FALSE,"신규dep-연구비상각후";#N/A,#N/A,FALSE,"신규dep-기계,공구상각후"}</definedName>
    <definedName name="절대일정" localSheetId="6" hidden="1">{#N/A,#N/A,FALSE,"신규dep";#N/A,#N/A,FALSE,"신규dep-금형상각후";#N/A,#N/A,FALSE,"신규dep-연구비상각후";#N/A,#N/A,FALSE,"신규dep-기계,공구상각후"}</definedName>
    <definedName name="절대일정" localSheetId="7" hidden="1">{#N/A,#N/A,FALSE,"신규dep";#N/A,#N/A,FALSE,"신규dep-금형상각후";#N/A,#N/A,FALSE,"신규dep-연구비상각후";#N/A,#N/A,FALSE,"신규dep-기계,공구상각후"}</definedName>
    <definedName name="절대일정" hidden="1">{#N/A,#N/A,FALSE,"신규dep";#N/A,#N/A,FALSE,"신규dep-금형상각후";#N/A,#N/A,FALSE,"신규dep-연구비상각후";#N/A,#N/A,FALSE,"신규dep-기계,공구상각후"}</definedName>
    <definedName name="절대일정3" localSheetId="8" hidden="1">{#N/A,#N/A,FALSE,"신규dep";#N/A,#N/A,FALSE,"신규dep-금형상각후";#N/A,#N/A,FALSE,"신규dep-연구비상각후";#N/A,#N/A,FALSE,"신규dep-기계,공구상각후"}</definedName>
    <definedName name="절대일정3" localSheetId="10" hidden="1">{#N/A,#N/A,FALSE,"신규dep";#N/A,#N/A,FALSE,"신규dep-금형상각후";#N/A,#N/A,FALSE,"신규dep-연구비상각후";#N/A,#N/A,FALSE,"신규dep-기계,공구상각후"}</definedName>
    <definedName name="절대일정3" localSheetId="11" hidden="1">{#N/A,#N/A,FALSE,"신규dep";#N/A,#N/A,FALSE,"신규dep-금형상각후";#N/A,#N/A,FALSE,"신규dep-연구비상각후";#N/A,#N/A,FALSE,"신규dep-기계,공구상각후"}</definedName>
    <definedName name="절대일정3" localSheetId="3" hidden="1">{#N/A,#N/A,FALSE,"신규dep";#N/A,#N/A,FALSE,"신규dep-금형상각후";#N/A,#N/A,FALSE,"신규dep-연구비상각후";#N/A,#N/A,FALSE,"신규dep-기계,공구상각후"}</definedName>
    <definedName name="절대일정3" localSheetId="5" hidden="1">{#N/A,#N/A,FALSE,"신규dep";#N/A,#N/A,FALSE,"신규dep-금형상각후";#N/A,#N/A,FALSE,"신규dep-연구비상각후";#N/A,#N/A,FALSE,"신규dep-기계,공구상각후"}</definedName>
    <definedName name="절대일정3" localSheetId="4" hidden="1">{#N/A,#N/A,FALSE,"신규dep";#N/A,#N/A,FALSE,"신규dep-금형상각후";#N/A,#N/A,FALSE,"신규dep-연구비상각후";#N/A,#N/A,FALSE,"신규dep-기계,공구상각후"}</definedName>
    <definedName name="절대일정3" localSheetId="0" hidden="1">{#N/A,#N/A,FALSE,"신규dep";#N/A,#N/A,FALSE,"신규dep-금형상각후";#N/A,#N/A,FALSE,"신규dep-연구비상각후";#N/A,#N/A,FALSE,"신규dep-기계,공구상각후"}</definedName>
    <definedName name="절대일정3" localSheetId="16" hidden="1">{#N/A,#N/A,FALSE,"신규dep";#N/A,#N/A,FALSE,"신규dep-금형상각후";#N/A,#N/A,FALSE,"신규dep-연구비상각후";#N/A,#N/A,FALSE,"신규dep-기계,공구상각후"}</definedName>
    <definedName name="절대일정3" localSheetId="6" hidden="1">{#N/A,#N/A,FALSE,"신규dep";#N/A,#N/A,FALSE,"신규dep-금형상각후";#N/A,#N/A,FALSE,"신규dep-연구비상각후";#N/A,#N/A,FALSE,"신규dep-기계,공구상각후"}</definedName>
    <definedName name="절대일정3" localSheetId="7" hidden="1">{#N/A,#N/A,FALSE,"신규dep";#N/A,#N/A,FALSE,"신규dep-금형상각후";#N/A,#N/A,FALSE,"신규dep-연구비상각후";#N/A,#N/A,FALSE,"신규dep-기계,공구상각후"}</definedName>
    <definedName name="절대일정3" hidden="1">{#N/A,#N/A,FALSE,"신규dep";#N/A,#N/A,FALSE,"신규dep-금형상각후";#N/A,#N/A,FALSE,"신규dep-연구비상각후";#N/A,#N/A,FALSE,"신규dep-기계,공구상각후"}</definedName>
    <definedName name="점호" localSheetId="8" hidden="1">{#N/A,#N/A,FALSE,"단축1";#N/A,#N/A,FALSE,"단축2";#N/A,#N/A,FALSE,"단축3";#N/A,#N/A,FALSE,"장축";#N/A,#N/A,FALSE,"4WD"}</definedName>
    <definedName name="점호" localSheetId="10" hidden="1">{#N/A,#N/A,FALSE,"단축1";#N/A,#N/A,FALSE,"단축2";#N/A,#N/A,FALSE,"단축3";#N/A,#N/A,FALSE,"장축";#N/A,#N/A,FALSE,"4WD"}</definedName>
    <definedName name="점호" localSheetId="11" hidden="1">{#N/A,#N/A,FALSE,"단축1";#N/A,#N/A,FALSE,"단축2";#N/A,#N/A,FALSE,"단축3";#N/A,#N/A,FALSE,"장축";#N/A,#N/A,FALSE,"4WD"}</definedName>
    <definedName name="점호" localSheetId="3" hidden="1">{#N/A,#N/A,FALSE,"단축1";#N/A,#N/A,FALSE,"단축2";#N/A,#N/A,FALSE,"단축3";#N/A,#N/A,FALSE,"장축";#N/A,#N/A,FALSE,"4WD"}</definedName>
    <definedName name="점호" localSheetId="5" hidden="1">{#N/A,#N/A,FALSE,"단축1";#N/A,#N/A,FALSE,"단축2";#N/A,#N/A,FALSE,"단축3";#N/A,#N/A,FALSE,"장축";#N/A,#N/A,FALSE,"4WD"}</definedName>
    <definedName name="점호" localSheetId="4" hidden="1">{#N/A,#N/A,FALSE,"단축1";#N/A,#N/A,FALSE,"단축2";#N/A,#N/A,FALSE,"단축3";#N/A,#N/A,FALSE,"장축";#N/A,#N/A,FALSE,"4WD"}</definedName>
    <definedName name="점호" localSheetId="0" hidden="1">{#N/A,#N/A,FALSE,"단축1";#N/A,#N/A,FALSE,"단축2";#N/A,#N/A,FALSE,"단축3";#N/A,#N/A,FALSE,"장축";#N/A,#N/A,FALSE,"4WD"}</definedName>
    <definedName name="점호" localSheetId="16" hidden="1">{#N/A,#N/A,FALSE,"단축1";#N/A,#N/A,FALSE,"단축2";#N/A,#N/A,FALSE,"단축3";#N/A,#N/A,FALSE,"장축";#N/A,#N/A,FALSE,"4WD"}</definedName>
    <definedName name="점호" localSheetId="6" hidden="1">{#N/A,#N/A,FALSE,"단축1";#N/A,#N/A,FALSE,"단축2";#N/A,#N/A,FALSE,"단축3";#N/A,#N/A,FALSE,"장축";#N/A,#N/A,FALSE,"4WD"}</definedName>
    <definedName name="점호" localSheetId="7" hidden="1">{#N/A,#N/A,FALSE,"단축1";#N/A,#N/A,FALSE,"단축2";#N/A,#N/A,FALSE,"단축3";#N/A,#N/A,FALSE,"장축";#N/A,#N/A,FALSE,"4WD"}</definedName>
    <definedName name="점호" hidden="1">{#N/A,#N/A,FALSE,"단축1";#N/A,#N/A,FALSE,"단축2";#N/A,#N/A,FALSE,"단축3";#N/A,#N/A,FALSE,"장축";#N/A,#N/A,FALSE,"4WD"}</definedName>
    <definedName name="정" localSheetId="8" hidden="1">{#N/A,#N/A,FALSE,"UNIT";#N/A,#N/A,FALSE,"UNIT";#N/A,#N/A,FALSE,"계정"}</definedName>
    <definedName name="정" localSheetId="10" hidden="1">{#N/A,#N/A,FALSE,"UNIT";#N/A,#N/A,FALSE,"UNIT";#N/A,#N/A,FALSE,"계정"}</definedName>
    <definedName name="정" localSheetId="11" hidden="1">{#N/A,#N/A,FALSE,"UNIT";#N/A,#N/A,FALSE,"UNIT";#N/A,#N/A,FALSE,"계정"}</definedName>
    <definedName name="정" localSheetId="3" hidden="1">{#N/A,#N/A,FALSE,"UNIT";#N/A,#N/A,FALSE,"UNIT";#N/A,#N/A,FALSE,"계정"}</definedName>
    <definedName name="정" localSheetId="5" hidden="1">{#N/A,#N/A,FALSE,"UNIT";#N/A,#N/A,FALSE,"UNIT";#N/A,#N/A,FALSE,"계정"}</definedName>
    <definedName name="정" localSheetId="4" hidden="1">{#N/A,#N/A,FALSE,"UNIT";#N/A,#N/A,FALSE,"UNIT";#N/A,#N/A,FALSE,"계정"}</definedName>
    <definedName name="정" localSheetId="0" hidden="1">{#N/A,#N/A,FALSE,"UNIT";#N/A,#N/A,FALSE,"UNIT";#N/A,#N/A,FALSE,"계정"}</definedName>
    <definedName name="정" localSheetId="16" hidden="1">{#N/A,#N/A,FALSE,"UNIT";#N/A,#N/A,FALSE,"UNIT";#N/A,#N/A,FALSE,"계정"}</definedName>
    <definedName name="정" localSheetId="6" hidden="1">{#N/A,#N/A,FALSE,"UNIT";#N/A,#N/A,FALSE,"UNIT";#N/A,#N/A,FALSE,"계정"}</definedName>
    <definedName name="정" localSheetId="7" hidden="1">{#N/A,#N/A,FALSE,"UNIT";#N/A,#N/A,FALSE,"UNIT";#N/A,#N/A,FALSE,"계정"}</definedName>
    <definedName name="정" hidden="1">{#N/A,#N/A,FALSE,"UNIT";#N/A,#N/A,FALSE,"UNIT";#N/A,#N/A,FALSE,"계정"}</definedName>
    <definedName name="정도알미늄">#REF!</definedName>
    <definedName name="정리계획" localSheetId="3">#REF!</definedName>
    <definedName name="정리계획" localSheetId="5">#REF!</definedName>
    <definedName name="정리계획" localSheetId="4">#REF!</definedName>
    <definedName name="정리계획" localSheetId="0">#REF!</definedName>
    <definedName name="정리계획" localSheetId="16">#REF!</definedName>
    <definedName name="정리계획" localSheetId="6">#REF!</definedName>
    <definedName name="정리계획" localSheetId="7">#REF!</definedName>
    <definedName name="정리계획">#REF!</definedName>
    <definedName name="정문" localSheetId="8" hidden="1">{#N/A,#N/A,FALSE,"UNIT";#N/A,#N/A,FALSE,"UNIT";#N/A,#N/A,FALSE,"계정"}</definedName>
    <definedName name="정문" localSheetId="10" hidden="1">{#N/A,#N/A,FALSE,"UNIT";#N/A,#N/A,FALSE,"UNIT";#N/A,#N/A,FALSE,"계정"}</definedName>
    <definedName name="정문" localSheetId="11" hidden="1">{#N/A,#N/A,FALSE,"UNIT";#N/A,#N/A,FALSE,"UNIT";#N/A,#N/A,FALSE,"계정"}</definedName>
    <definedName name="정문" localSheetId="3" hidden="1">{#N/A,#N/A,FALSE,"UNIT";#N/A,#N/A,FALSE,"UNIT";#N/A,#N/A,FALSE,"계정"}</definedName>
    <definedName name="정문" localSheetId="5" hidden="1">{#N/A,#N/A,FALSE,"UNIT";#N/A,#N/A,FALSE,"UNIT";#N/A,#N/A,FALSE,"계정"}</definedName>
    <definedName name="정문" localSheetId="4" hidden="1">{#N/A,#N/A,FALSE,"UNIT";#N/A,#N/A,FALSE,"UNIT";#N/A,#N/A,FALSE,"계정"}</definedName>
    <definedName name="정문" localSheetId="0" hidden="1">{#N/A,#N/A,FALSE,"UNIT";#N/A,#N/A,FALSE,"UNIT";#N/A,#N/A,FALSE,"계정"}</definedName>
    <definedName name="정문" localSheetId="16" hidden="1">{#N/A,#N/A,FALSE,"UNIT";#N/A,#N/A,FALSE,"UNIT";#N/A,#N/A,FALSE,"계정"}</definedName>
    <definedName name="정문" localSheetId="6" hidden="1">{#N/A,#N/A,FALSE,"UNIT";#N/A,#N/A,FALSE,"UNIT";#N/A,#N/A,FALSE,"계정"}</definedName>
    <definedName name="정문" localSheetId="7" hidden="1">{#N/A,#N/A,FALSE,"UNIT";#N/A,#N/A,FALSE,"UNIT";#N/A,#N/A,FALSE,"계정"}</definedName>
    <definedName name="정문" hidden="1">{#N/A,#N/A,FALSE,"UNIT";#N/A,#N/A,FALSE,"UNIT";#N/A,#N/A,FALSE,"계정"}</definedName>
    <definedName name="정문식" localSheetId="8" hidden="1">{#N/A,#N/A,FALSE,"UNIT";#N/A,#N/A,FALSE,"UNIT";#N/A,#N/A,FALSE,"계정"}</definedName>
    <definedName name="정문식" localSheetId="10" hidden="1">{#N/A,#N/A,FALSE,"UNIT";#N/A,#N/A,FALSE,"UNIT";#N/A,#N/A,FALSE,"계정"}</definedName>
    <definedName name="정문식" localSheetId="11" hidden="1">{#N/A,#N/A,FALSE,"UNIT";#N/A,#N/A,FALSE,"UNIT";#N/A,#N/A,FALSE,"계정"}</definedName>
    <definedName name="정문식" localSheetId="3" hidden="1">{#N/A,#N/A,FALSE,"UNIT";#N/A,#N/A,FALSE,"UNIT";#N/A,#N/A,FALSE,"계정"}</definedName>
    <definedName name="정문식" localSheetId="5" hidden="1">{#N/A,#N/A,FALSE,"UNIT";#N/A,#N/A,FALSE,"UNIT";#N/A,#N/A,FALSE,"계정"}</definedName>
    <definedName name="정문식" localSheetId="4" hidden="1">{#N/A,#N/A,FALSE,"UNIT";#N/A,#N/A,FALSE,"UNIT";#N/A,#N/A,FALSE,"계정"}</definedName>
    <definedName name="정문식" localSheetId="0" hidden="1">{#N/A,#N/A,FALSE,"UNIT";#N/A,#N/A,FALSE,"UNIT";#N/A,#N/A,FALSE,"계정"}</definedName>
    <definedName name="정문식" localSheetId="16" hidden="1">{#N/A,#N/A,FALSE,"UNIT";#N/A,#N/A,FALSE,"UNIT";#N/A,#N/A,FALSE,"계정"}</definedName>
    <definedName name="정문식" localSheetId="6" hidden="1">{#N/A,#N/A,FALSE,"UNIT";#N/A,#N/A,FALSE,"UNIT";#N/A,#N/A,FALSE,"계정"}</definedName>
    <definedName name="정문식" localSheetId="7" hidden="1">{#N/A,#N/A,FALSE,"UNIT";#N/A,#N/A,FALSE,"UNIT";#N/A,#N/A,FALSE,"계정"}</definedName>
    <definedName name="정문식" hidden="1">{#N/A,#N/A,FALSE,"UNIT";#N/A,#N/A,FALSE,"UNIT";#N/A,#N/A,FALSE,"계정"}</definedName>
    <definedName name="정민수" localSheetId="8" hidden="1">{#N/A,#N/A,TRUE,"Y생산";#N/A,#N/A,TRUE,"Y판매";#N/A,#N/A,TRUE,"Y총물량";#N/A,#N/A,TRUE,"Y능력";#N/A,#N/A,TRUE,"YKD"}</definedName>
    <definedName name="정민수" localSheetId="10" hidden="1">{#N/A,#N/A,TRUE,"Y생산";#N/A,#N/A,TRUE,"Y판매";#N/A,#N/A,TRUE,"Y총물량";#N/A,#N/A,TRUE,"Y능력";#N/A,#N/A,TRUE,"YKD"}</definedName>
    <definedName name="정민수" localSheetId="11" hidden="1">{#N/A,#N/A,TRUE,"Y생산";#N/A,#N/A,TRUE,"Y판매";#N/A,#N/A,TRUE,"Y총물량";#N/A,#N/A,TRUE,"Y능력";#N/A,#N/A,TRUE,"YKD"}</definedName>
    <definedName name="정민수" localSheetId="3" hidden="1">{#N/A,#N/A,TRUE,"Y생산";#N/A,#N/A,TRUE,"Y판매";#N/A,#N/A,TRUE,"Y총물량";#N/A,#N/A,TRUE,"Y능력";#N/A,#N/A,TRUE,"YKD"}</definedName>
    <definedName name="정민수" localSheetId="5" hidden="1">{#N/A,#N/A,TRUE,"Y생산";#N/A,#N/A,TRUE,"Y판매";#N/A,#N/A,TRUE,"Y총물량";#N/A,#N/A,TRUE,"Y능력";#N/A,#N/A,TRUE,"YKD"}</definedName>
    <definedName name="정민수" localSheetId="4" hidden="1">{#N/A,#N/A,TRUE,"Y생산";#N/A,#N/A,TRUE,"Y판매";#N/A,#N/A,TRUE,"Y총물량";#N/A,#N/A,TRUE,"Y능력";#N/A,#N/A,TRUE,"YKD"}</definedName>
    <definedName name="정민수" localSheetId="0" hidden="1">{#N/A,#N/A,TRUE,"Y생산";#N/A,#N/A,TRUE,"Y판매";#N/A,#N/A,TRUE,"Y총물량";#N/A,#N/A,TRUE,"Y능력";#N/A,#N/A,TRUE,"YKD"}</definedName>
    <definedName name="정민수" localSheetId="16" hidden="1">{#N/A,#N/A,TRUE,"Y생산";#N/A,#N/A,TRUE,"Y판매";#N/A,#N/A,TRUE,"Y총물량";#N/A,#N/A,TRUE,"Y능력";#N/A,#N/A,TRUE,"YKD"}</definedName>
    <definedName name="정민수" localSheetId="6" hidden="1">{#N/A,#N/A,TRUE,"Y생산";#N/A,#N/A,TRUE,"Y판매";#N/A,#N/A,TRUE,"Y총물량";#N/A,#N/A,TRUE,"Y능력";#N/A,#N/A,TRUE,"YKD"}</definedName>
    <definedName name="정민수" localSheetId="7" hidden="1">{#N/A,#N/A,TRUE,"Y생산";#N/A,#N/A,TRUE,"Y판매";#N/A,#N/A,TRUE,"Y총물량";#N/A,#N/A,TRUE,"Y능력";#N/A,#N/A,TRUE,"YKD"}</definedName>
    <definedName name="정민수" hidden="1">{#N/A,#N/A,TRUE,"Y생산";#N/A,#N/A,TRUE,"Y판매";#N/A,#N/A,TRUE,"Y총물량";#N/A,#N/A,TRUE,"Y능력";#N/A,#N/A,TRUE,"YKD"}</definedName>
    <definedName name="정보이용료" localSheetId="3">#REF!</definedName>
    <definedName name="정보이용료" localSheetId="5">#REF!</definedName>
    <definedName name="정보이용료" localSheetId="0">#REF!</definedName>
    <definedName name="정보이용료" localSheetId="16">#REF!</definedName>
    <definedName name="정보이용료" localSheetId="7">#REF!</definedName>
    <definedName name="정보이용료">#REF!</definedName>
    <definedName name="정보이용료_C" localSheetId="3">#REF!</definedName>
    <definedName name="정보이용료_C" localSheetId="5">#REF!</definedName>
    <definedName name="정보이용료_C" localSheetId="0">#REF!</definedName>
    <definedName name="정보이용료_C" localSheetId="16">#REF!</definedName>
    <definedName name="정보이용료_C" localSheetId="6">#REF!</definedName>
    <definedName name="정보이용료_C" localSheetId="7">#REF!</definedName>
    <definedName name="정보이용료_C">#REF!</definedName>
    <definedName name="정보이용료납부일" localSheetId="3">#REF!</definedName>
    <definedName name="정보이용료납부일" localSheetId="5">#REF!</definedName>
    <definedName name="정보이용료납부일" localSheetId="0">#REF!</definedName>
    <definedName name="정보이용료납부일" localSheetId="16">#REF!</definedName>
    <definedName name="정보이용료납부일" localSheetId="6">#REF!</definedName>
    <definedName name="정보이용료납부일" localSheetId="7">#REF!</definedName>
    <definedName name="정보이용료납부일">#REF!</definedName>
    <definedName name="정비대수" localSheetId="8" hidden="1">{#N/A,#N/A,FALSE,"인원";#N/A,#N/A,FALSE,"비용2";#N/A,#N/A,FALSE,"비용1";#N/A,#N/A,FALSE,"비용";#N/A,#N/A,FALSE,"보증2";#N/A,#N/A,FALSE,"보증1";#N/A,#N/A,FALSE,"보증";#N/A,#N/A,FALSE,"손익1";#N/A,#N/A,FALSE,"손익";#N/A,#N/A,FALSE,"부서별매출";#N/A,#N/A,FALSE,"매출"}</definedName>
    <definedName name="정비대수" localSheetId="10" hidden="1">{#N/A,#N/A,FALSE,"인원";#N/A,#N/A,FALSE,"비용2";#N/A,#N/A,FALSE,"비용1";#N/A,#N/A,FALSE,"비용";#N/A,#N/A,FALSE,"보증2";#N/A,#N/A,FALSE,"보증1";#N/A,#N/A,FALSE,"보증";#N/A,#N/A,FALSE,"손익1";#N/A,#N/A,FALSE,"손익";#N/A,#N/A,FALSE,"부서별매출";#N/A,#N/A,FALSE,"매출"}</definedName>
    <definedName name="정비대수" localSheetId="11" hidden="1">{#N/A,#N/A,FALSE,"인원";#N/A,#N/A,FALSE,"비용2";#N/A,#N/A,FALSE,"비용1";#N/A,#N/A,FALSE,"비용";#N/A,#N/A,FALSE,"보증2";#N/A,#N/A,FALSE,"보증1";#N/A,#N/A,FALSE,"보증";#N/A,#N/A,FALSE,"손익1";#N/A,#N/A,FALSE,"손익";#N/A,#N/A,FALSE,"부서별매출";#N/A,#N/A,FALSE,"매출"}</definedName>
    <definedName name="정비대수" localSheetId="3" hidden="1">{#N/A,#N/A,FALSE,"인원";#N/A,#N/A,FALSE,"비용2";#N/A,#N/A,FALSE,"비용1";#N/A,#N/A,FALSE,"비용";#N/A,#N/A,FALSE,"보증2";#N/A,#N/A,FALSE,"보증1";#N/A,#N/A,FALSE,"보증";#N/A,#N/A,FALSE,"손익1";#N/A,#N/A,FALSE,"손익";#N/A,#N/A,FALSE,"부서별매출";#N/A,#N/A,FALSE,"매출"}</definedName>
    <definedName name="정비대수" localSheetId="5" hidden="1">{#N/A,#N/A,FALSE,"인원";#N/A,#N/A,FALSE,"비용2";#N/A,#N/A,FALSE,"비용1";#N/A,#N/A,FALSE,"비용";#N/A,#N/A,FALSE,"보증2";#N/A,#N/A,FALSE,"보증1";#N/A,#N/A,FALSE,"보증";#N/A,#N/A,FALSE,"손익1";#N/A,#N/A,FALSE,"손익";#N/A,#N/A,FALSE,"부서별매출";#N/A,#N/A,FALSE,"매출"}</definedName>
    <definedName name="정비대수" localSheetId="4" hidden="1">{#N/A,#N/A,FALSE,"인원";#N/A,#N/A,FALSE,"비용2";#N/A,#N/A,FALSE,"비용1";#N/A,#N/A,FALSE,"비용";#N/A,#N/A,FALSE,"보증2";#N/A,#N/A,FALSE,"보증1";#N/A,#N/A,FALSE,"보증";#N/A,#N/A,FALSE,"손익1";#N/A,#N/A,FALSE,"손익";#N/A,#N/A,FALSE,"부서별매출";#N/A,#N/A,FALSE,"매출"}</definedName>
    <definedName name="정비대수" localSheetId="0" hidden="1">{#N/A,#N/A,FALSE,"인원";#N/A,#N/A,FALSE,"비용2";#N/A,#N/A,FALSE,"비용1";#N/A,#N/A,FALSE,"비용";#N/A,#N/A,FALSE,"보증2";#N/A,#N/A,FALSE,"보증1";#N/A,#N/A,FALSE,"보증";#N/A,#N/A,FALSE,"손익1";#N/A,#N/A,FALSE,"손익";#N/A,#N/A,FALSE,"부서별매출";#N/A,#N/A,FALSE,"매출"}</definedName>
    <definedName name="정비대수" localSheetId="16" hidden="1">{#N/A,#N/A,FALSE,"인원";#N/A,#N/A,FALSE,"비용2";#N/A,#N/A,FALSE,"비용1";#N/A,#N/A,FALSE,"비용";#N/A,#N/A,FALSE,"보증2";#N/A,#N/A,FALSE,"보증1";#N/A,#N/A,FALSE,"보증";#N/A,#N/A,FALSE,"손익1";#N/A,#N/A,FALSE,"손익";#N/A,#N/A,FALSE,"부서별매출";#N/A,#N/A,FALSE,"매출"}</definedName>
    <definedName name="정비대수" localSheetId="6" hidden="1">{#N/A,#N/A,FALSE,"인원";#N/A,#N/A,FALSE,"비용2";#N/A,#N/A,FALSE,"비용1";#N/A,#N/A,FALSE,"비용";#N/A,#N/A,FALSE,"보증2";#N/A,#N/A,FALSE,"보증1";#N/A,#N/A,FALSE,"보증";#N/A,#N/A,FALSE,"손익1";#N/A,#N/A,FALSE,"손익";#N/A,#N/A,FALSE,"부서별매출";#N/A,#N/A,FALSE,"매출"}</definedName>
    <definedName name="정비대수" localSheetId="7" hidden="1">{#N/A,#N/A,FALSE,"인원";#N/A,#N/A,FALSE,"비용2";#N/A,#N/A,FALSE,"비용1";#N/A,#N/A,FALSE,"비용";#N/A,#N/A,FALSE,"보증2";#N/A,#N/A,FALSE,"보증1";#N/A,#N/A,FALSE,"보증";#N/A,#N/A,FALSE,"손익1";#N/A,#N/A,FALSE,"손익";#N/A,#N/A,FALSE,"부서별매출";#N/A,#N/A,FALSE,"매출"}</definedName>
    <definedName name="정비대수" hidden="1">{#N/A,#N/A,FALSE,"인원";#N/A,#N/A,FALSE,"비용2";#N/A,#N/A,FALSE,"비용1";#N/A,#N/A,FALSE,"비용";#N/A,#N/A,FALSE,"보증2";#N/A,#N/A,FALSE,"보증1";#N/A,#N/A,FALSE,"보증";#N/A,#N/A,FALSE,"손익1";#N/A,#N/A,FALSE,"손익";#N/A,#N/A,FALSE,"부서별매출";#N/A,#N/A,FALSE,"매출"}</definedName>
    <definedName name="정산일자" localSheetId="3">#REF!</definedName>
    <definedName name="정산일자" localSheetId="5">#REF!</definedName>
    <definedName name="정산일자" localSheetId="4">#REF!</definedName>
    <definedName name="정산일자" localSheetId="0">#REF!</definedName>
    <definedName name="정산일자" localSheetId="16">#REF!</definedName>
    <definedName name="정산일자" localSheetId="7">#REF!</definedName>
    <definedName name="정산일자">#REF!</definedName>
    <definedName name="정상" localSheetId="3">#REF!</definedName>
    <definedName name="정상" localSheetId="5">#REF!</definedName>
    <definedName name="정상" localSheetId="4">#REF!</definedName>
    <definedName name="정상" localSheetId="0">#REF!</definedName>
    <definedName name="정상" localSheetId="16">#REF!</definedName>
    <definedName name="정상" localSheetId="6">#REF!</definedName>
    <definedName name="정상" localSheetId="7">#REF!</definedName>
    <definedName name="정상">#REF!</definedName>
    <definedName name="정상여부" localSheetId="3">#REF!</definedName>
    <definedName name="정상여부" localSheetId="5">#REF!</definedName>
    <definedName name="정상여부" localSheetId="0">#REF!</definedName>
    <definedName name="정상여부" localSheetId="16">#REF!</definedName>
    <definedName name="정상여부" localSheetId="6">#REF!</definedName>
    <definedName name="정상여부" localSheetId="7">#REF!</definedName>
    <definedName name="정상여부">#REF!</definedName>
    <definedName name="정수용" localSheetId="8" hidden="1">{#N/A,#N/A,TRUE,"Y생산";#N/A,#N/A,TRUE,"Y판매";#N/A,#N/A,TRUE,"Y총물량";#N/A,#N/A,TRUE,"Y능력";#N/A,#N/A,TRUE,"YKD"}</definedName>
    <definedName name="정수용" localSheetId="10" hidden="1">{#N/A,#N/A,TRUE,"Y생산";#N/A,#N/A,TRUE,"Y판매";#N/A,#N/A,TRUE,"Y총물량";#N/A,#N/A,TRUE,"Y능력";#N/A,#N/A,TRUE,"YKD"}</definedName>
    <definedName name="정수용" localSheetId="11" hidden="1">{#N/A,#N/A,TRUE,"Y생산";#N/A,#N/A,TRUE,"Y판매";#N/A,#N/A,TRUE,"Y총물량";#N/A,#N/A,TRUE,"Y능력";#N/A,#N/A,TRUE,"YKD"}</definedName>
    <definedName name="정수용" localSheetId="3" hidden="1">{#N/A,#N/A,TRUE,"Y생산";#N/A,#N/A,TRUE,"Y판매";#N/A,#N/A,TRUE,"Y총물량";#N/A,#N/A,TRUE,"Y능력";#N/A,#N/A,TRUE,"YKD"}</definedName>
    <definedName name="정수용" localSheetId="5" hidden="1">{#N/A,#N/A,TRUE,"Y생산";#N/A,#N/A,TRUE,"Y판매";#N/A,#N/A,TRUE,"Y총물량";#N/A,#N/A,TRUE,"Y능력";#N/A,#N/A,TRUE,"YKD"}</definedName>
    <definedName name="정수용" localSheetId="4" hidden="1">{#N/A,#N/A,TRUE,"Y생산";#N/A,#N/A,TRUE,"Y판매";#N/A,#N/A,TRUE,"Y총물량";#N/A,#N/A,TRUE,"Y능력";#N/A,#N/A,TRUE,"YKD"}</definedName>
    <definedName name="정수용" localSheetId="0" hidden="1">{#N/A,#N/A,TRUE,"Y생산";#N/A,#N/A,TRUE,"Y판매";#N/A,#N/A,TRUE,"Y총물량";#N/A,#N/A,TRUE,"Y능력";#N/A,#N/A,TRUE,"YKD"}</definedName>
    <definedName name="정수용" localSheetId="16" hidden="1">{#N/A,#N/A,TRUE,"Y생산";#N/A,#N/A,TRUE,"Y판매";#N/A,#N/A,TRUE,"Y총물량";#N/A,#N/A,TRUE,"Y능력";#N/A,#N/A,TRUE,"YKD"}</definedName>
    <definedName name="정수용" localSheetId="6" hidden="1">{#N/A,#N/A,TRUE,"Y생산";#N/A,#N/A,TRUE,"Y판매";#N/A,#N/A,TRUE,"Y총물량";#N/A,#N/A,TRUE,"Y능력";#N/A,#N/A,TRUE,"YKD"}</definedName>
    <definedName name="정수용" localSheetId="7" hidden="1">{#N/A,#N/A,TRUE,"Y생산";#N/A,#N/A,TRUE,"Y판매";#N/A,#N/A,TRUE,"Y총물량";#N/A,#N/A,TRUE,"Y능력";#N/A,#N/A,TRUE,"YKD"}</definedName>
    <definedName name="정수용" hidden="1">{#N/A,#N/A,TRUE,"Y생산";#N/A,#N/A,TRUE,"Y판매";#N/A,#N/A,TRUE,"Y총물량";#N/A,#N/A,TRUE,"Y능력";#N/A,#N/A,TRUE,"YKD"}</definedName>
    <definedName name="정왕자" localSheetId="8" hidden="1">{#N/A,#N/A,TRUE,"Y생산";#N/A,#N/A,TRUE,"Y판매";#N/A,#N/A,TRUE,"Y총물량";#N/A,#N/A,TRUE,"Y능력";#N/A,#N/A,TRUE,"YKD"}</definedName>
    <definedName name="정왕자" localSheetId="10" hidden="1">{#N/A,#N/A,TRUE,"Y생산";#N/A,#N/A,TRUE,"Y판매";#N/A,#N/A,TRUE,"Y총물량";#N/A,#N/A,TRUE,"Y능력";#N/A,#N/A,TRUE,"YKD"}</definedName>
    <definedName name="정왕자" localSheetId="11" hidden="1">{#N/A,#N/A,TRUE,"Y생산";#N/A,#N/A,TRUE,"Y판매";#N/A,#N/A,TRUE,"Y총물량";#N/A,#N/A,TRUE,"Y능력";#N/A,#N/A,TRUE,"YKD"}</definedName>
    <definedName name="정왕자" localSheetId="3" hidden="1">{#N/A,#N/A,TRUE,"Y생산";#N/A,#N/A,TRUE,"Y판매";#N/A,#N/A,TRUE,"Y총물량";#N/A,#N/A,TRUE,"Y능력";#N/A,#N/A,TRUE,"YKD"}</definedName>
    <definedName name="정왕자" localSheetId="5" hidden="1">{#N/A,#N/A,TRUE,"Y생산";#N/A,#N/A,TRUE,"Y판매";#N/A,#N/A,TRUE,"Y총물량";#N/A,#N/A,TRUE,"Y능력";#N/A,#N/A,TRUE,"YKD"}</definedName>
    <definedName name="정왕자" localSheetId="4" hidden="1">{#N/A,#N/A,TRUE,"Y생산";#N/A,#N/A,TRUE,"Y판매";#N/A,#N/A,TRUE,"Y총물량";#N/A,#N/A,TRUE,"Y능력";#N/A,#N/A,TRUE,"YKD"}</definedName>
    <definedName name="정왕자" localSheetId="0" hidden="1">{#N/A,#N/A,TRUE,"Y생산";#N/A,#N/A,TRUE,"Y판매";#N/A,#N/A,TRUE,"Y총물량";#N/A,#N/A,TRUE,"Y능력";#N/A,#N/A,TRUE,"YKD"}</definedName>
    <definedName name="정왕자" localSheetId="16" hidden="1">{#N/A,#N/A,TRUE,"Y생산";#N/A,#N/A,TRUE,"Y판매";#N/A,#N/A,TRUE,"Y총물량";#N/A,#N/A,TRUE,"Y능력";#N/A,#N/A,TRUE,"YKD"}</definedName>
    <definedName name="정왕자" localSheetId="6" hidden="1">{#N/A,#N/A,TRUE,"Y생산";#N/A,#N/A,TRUE,"Y판매";#N/A,#N/A,TRUE,"Y총물량";#N/A,#N/A,TRUE,"Y능력";#N/A,#N/A,TRUE,"YKD"}</definedName>
    <definedName name="정왕자" localSheetId="7" hidden="1">{#N/A,#N/A,TRUE,"Y생산";#N/A,#N/A,TRUE,"Y판매";#N/A,#N/A,TRUE,"Y총물량";#N/A,#N/A,TRUE,"Y능력";#N/A,#N/A,TRUE,"YKD"}</definedName>
    <definedName name="정왕자" hidden="1">{#N/A,#N/A,TRUE,"Y생산";#N/A,#N/A,TRUE,"Y판매";#N/A,#N/A,TRUE,"Y총물량";#N/A,#N/A,TRUE,"Y능력";#N/A,#N/A,TRUE,"YKD"}</definedName>
    <definedName name="정지영">#REF!</definedName>
    <definedName name="정지영1" localSheetId="6">#REF!</definedName>
    <definedName name="정지영1">#REF!</definedName>
    <definedName name="정지영2" localSheetId="6">#REF!</definedName>
    <definedName name="정지영2">#REF!</definedName>
    <definedName name="정지영3" localSheetId="6">#REF!</definedName>
    <definedName name="정지영3">#REF!</definedName>
    <definedName name="정지영4" localSheetId="6">#REF!</definedName>
    <definedName name="정지영4">#REF!</definedName>
    <definedName name="정지영5" localSheetId="6">#REF!</definedName>
    <definedName name="정지영5">#REF!</definedName>
    <definedName name="정지훈" localSheetId="8" hidden="1">{#N/A,#N/A,TRUE,"Y생산";#N/A,#N/A,TRUE,"Y판매";#N/A,#N/A,TRUE,"Y총물량";#N/A,#N/A,TRUE,"Y능력";#N/A,#N/A,TRUE,"YKD"}</definedName>
    <definedName name="정지훈" localSheetId="10" hidden="1">{#N/A,#N/A,TRUE,"Y생산";#N/A,#N/A,TRUE,"Y판매";#N/A,#N/A,TRUE,"Y총물량";#N/A,#N/A,TRUE,"Y능력";#N/A,#N/A,TRUE,"YKD"}</definedName>
    <definedName name="정지훈" localSheetId="11" hidden="1">{#N/A,#N/A,TRUE,"Y생산";#N/A,#N/A,TRUE,"Y판매";#N/A,#N/A,TRUE,"Y총물량";#N/A,#N/A,TRUE,"Y능력";#N/A,#N/A,TRUE,"YKD"}</definedName>
    <definedName name="정지훈" localSheetId="3" hidden="1">{#N/A,#N/A,TRUE,"Y생산";#N/A,#N/A,TRUE,"Y판매";#N/A,#N/A,TRUE,"Y총물량";#N/A,#N/A,TRUE,"Y능력";#N/A,#N/A,TRUE,"YKD"}</definedName>
    <definedName name="정지훈" localSheetId="5" hidden="1">{#N/A,#N/A,TRUE,"Y생산";#N/A,#N/A,TRUE,"Y판매";#N/A,#N/A,TRUE,"Y총물량";#N/A,#N/A,TRUE,"Y능력";#N/A,#N/A,TRUE,"YKD"}</definedName>
    <definedName name="정지훈" localSheetId="4" hidden="1">{#N/A,#N/A,TRUE,"Y생산";#N/A,#N/A,TRUE,"Y판매";#N/A,#N/A,TRUE,"Y총물량";#N/A,#N/A,TRUE,"Y능력";#N/A,#N/A,TRUE,"YKD"}</definedName>
    <definedName name="정지훈" localSheetId="0" hidden="1">{#N/A,#N/A,TRUE,"Y생산";#N/A,#N/A,TRUE,"Y판매";#N/A,#N/A,TRUE,"Y총물량";#N/A,#N/A,TRUE,"Y능력";#N/A,#N/A,TRUE,"YKD"}</definedName>
    <definedName name="정지훈" localSheetId="16" hidden="1">{#N/A,#N/A,TRUE,"Y생산";#N/A,#N/A,TRUE,"Y판매";#N/A,#N/A,TRUE,"Y총물량";#N/A,#N/A,TRUE,"Y능력";#N/A,#N/A,TRUE,"YKD"}</definedName>
    <definedName name="정지훈" localSheetId="6" hidden="1">{#N/A,#N/A,TRUE,"Y생산";#N/A,#N/A,TRUE,"Y판매";#N/A,#N/A,TRUE,"Y총물량";#N/A,#N/A,TRUE,"Y능력";#N/A,#N/A,TRUE,"YKD"}</definedName>
    <definedName name="정지훈" localSheetId="7" hidden="1">{#N/A,#N/A,TRUE,"Y생산";#N/A,#N/A,TRUE,"Y판매";#N/A,#N/A,TRUE,"Y총물량";#N/A,#N/A,TRUE,"Y능력";#N/A,#N/A,TRUE,"YKD"}</definedName>
    <definedName name="정지훈" hidden="1">{#N/A,#N/A,TRUE,"Y생산";#N/A,#N/A,TRUE,"Y판매";#N/A,#N/A,TRUE,"Y총물량";#N/A,#N/A,TRUE,"Y능력";#N/A,#N/A,TRUE,"YKD"}</definedName>
    <definedName name="정징" localSheetId="8" hidden="1">{#N/A,#N/A,TRUE,"Y생산";#N/A,#N/A,TRUE,"Y판매";#N/A,#N/A,TRUE,"Y총물량";#N/A,#N/A,TRUE,"Y능력";#N/A,#N/A,TRUE,"YKD"}</definedName>
    <definedName name="정징" localSheetId="10" hidden="1">{#N/A,#N/A,TRUE,"Y생산";#N/A,#N/A,TRUE,"Y판매";#N/A,#N/A,TRUE,"Y총물량";#N/A,#N/A,TRUE,"Y능력";#N/A,#N/A,TRUE,"YKD"}</definedName>
    <definedName name="정징" localSheetId="11" hidden="1">{#N/A,#N/A,TRUE,"Y생산";#N/A,#N/A,TRUE,"Y판매";#N/A,#N/A,TRUE,"Y총물량";#N/A,#N/A,TRUE,"Y능력";#N/A,#N/A,TRUE,"YKD"}</definedName>
    <definedName name="정징" localSheetId="3" hidden="1">{#N/A,#N/A,TRUE,"Y생산";#N/A,#N/A,TRUE,"Y판매";#N/A,#N/A,TRUE,"Y총물량";#N/A,#N/A,TRUE,"Y능력";#N/A,#N/A,TRUE,"YKD"}</definedName>
    <definedName name="정징" localSheetId="5" hidden="1">{#N/A,#N/A,TRUE,"Y생산";#N/A,#N/A,TRUE,"Y판매";#N/A,#N/A,TRUE,"Y총물량";#N/A,#N/A,TRUE,"Y능력";#N/A,#N/A,TRUE,"YKD"}</definedName>
    <definedName name="정징" localSheetId="4" hidden="1">{#N/A,#N/A,TRUE,"Y생산";#N/A,#N/A,TRUE,"Y판매";#N/A,#N/A,TRUE,"Y총물량";#N/A,#N/A,TRUE,"Y능력";#N/A,#N/A,TRUE,"YKD"}</definedName>
    <definedName name="정징" localSheetId="0" hidden="1">{#N/A,#N/A,TRUE,"Y생산";#N/A,#N/A,TRUE,"Y판매";#N/A,#N/A,TRUE,"Y총물량";#N/A,#N/A,TRUE,"Y능력";#N/A,#N/A,TRUE,"YKD"}</definedName>
    <definedName name="정징" localSheetId="16" hidden="1">{#N/A,#N/A,TRUE,"Y생산";#N/A,#N/A,TRUE,"Y판매";#N/A,#N/A,TRUE,"Y총물량";#N/A,#N/A,TRUE,"Y능력";#N/A,#N/A,TRUE,"YKD"}</definedName>
    <definedName name="정징" localSheetId="6" hidden="1">{#N/A,#N/A,TRUE,"Y생산";#N/A,#N/A,TRUE,"Y판매";#N/A,#N/A,TRUE,"Y총물량";#N/A,#N/A,TRUE,"Y능력";#N/A,#N/A,TRUE,"YKD"}</definedName>
    <definedName name="정징" localSheetId="7" hidden="1">{#N/A,#N/A,TRUE,"Y생산";#N/A,#N/A,TRUE,"Y판매";#N/A,#N/A,TRUE,"Y총물량";#N/A,#N/A,TRUE,"Y능력";#N/A,#N/A,TRUE,"YKD"}</definedName>
    <definedName name="정징" hidden="1">{#N/A,#N/A,TRUE,"Y생산";#N/A,#N/A,TRUE,"Y판매";#N/A,#N/A,TRUE,"Y총물량";#N/A,#N/A,TRUE,"Y능력";#N/A,#N/A,TRUE,"YKD"}</definedName>
    <definedName name="젖" localSheetId="8" hidden="1">{#N/A,#N/A,FALSE,"단축1";#N/A,#N/A,FALSE,"단축2";#N/A,#N/A,FALSE,"단축3";#N/A,#N/A,FALSE,"장축";#N/A,#N/A,FALSE,"4WD"}</definedName>
    <definedName name="젖" localSheetId="10" hidden="1">{#N/A,#N/A,FALSE,"단축1";#N/A,#N/A,FALSE,"단축2";#N/A,#N/A,FALSE,"단축3";#N/A,#N/A,FALSE,"장축";#N/A,#N/A,FALSE,"4WD"}</definedName>
    <definedName name="젖" localSheetId="11" hidden="1">{#N/A,#N/A,FALSE,"단축1";#N/A,#N/A,FALSE,"단축2";#N/A,#N/A,FALSE,"단축3";#N/A,#N/A,FALSE,"장축";#N/A,#N/A,FALSE,"4WD"}</definedName>
    <definedName name="젖" localSheetId="3" hidden="1">{#N/A,#N/A,FALSE,"단축1";#N/A,#N/A,FALSE,"단축2";#N/A,#N/A,FALSE,"단축3";#N/A,#N/A,FALSE,"장축";#N/A,#N/A,FALSE,"4WD"}</definedName>
    <definedName name="젖" localSheetId="5" hidden="1">{#N/A,#N/A,FALSE,"단축1";#N/A,#N/A,FALSE,"단축2";#N/A,#N/A,FALSE,"단축3";#N/A,#N/A,FALSE,"장축";#N/A,#N/A,FALSE,"4WD"}</definedName>
    <definedName name="젖" localSheetId="4" hidden="1">{#N/A,#N/A,FALSE,"단축1";#N/A,#N/A,FALSE,"단축2";#N/A,#N/A,FALSE,"단축3";#N/A,#N/A,FALSE,"장축";#N/A,#N/A,FALSE,"4WD"}</definedName>
    <definedName name="젖" localSheetId="0" hidden="1">{#N/A,#N/A,FALSE,"단축1";#N/A,#N/A,FALSE,"단축2";#N/A,#N/A,FALSE,"단축3";#N/A,#N/A,FALSE,"장축";#N/A,#N/A,FALSE,"4WD"}</definedName>
    <definedName name="젖" localSheetId="16" hidden="1">{#N/A,#N/A,FALSE,"단축1";#N/A,#N/A,FALSE,"단축2";#N/A,#N/A,FALSE,"단축3";#N/A,#N/A,FALSE,"장축";#N/A,#N/A,FALSE,"4WD"}</definedName>
    <definedName name="젖" localSheetId="6" hidden="1">{#N/A,#N/A,FALSE,"단축1";#N/A,#N/A,FALSE,"단축2";#N/A,#N/A,FALSE,"단축3";#N/A,#N/A,FALSE,"장축";#N/A,#N/A,FALSE,"4WD"}</definedName>
    <definedName name="젖" localSheetId="7" hidden="1">{#N/A,#N/A,FALSE,"단축1";#N/A,#N/A,FALSE,"단축2";#N/A,#N/A,FALSE,"단축3";#N/A,#N/A,FALSE,"장축";#N/A,#N/A,FALSE,"4WD"}</definedName>
    <definedName name="젖" hidden="1">{#N/A,#N/A,FALSE,"단축1";#N/A,#N/A,FALSE,"단축2";#N/A,#N/A,FALSE,"단축3";#N/A,#N/A,FALSE,"장축";#N/A,#N/A,FALSE,"4WD"}</definedName>
    <definedName name="제2석굴암" localSheetId="8" hidden="1">{#N/A,#N/A,FALSE,"품의서";#N/A,#N/A,FALSE,"전제";#N/A,#N/A,FALSE,"총손";#N/A,#N/A,FALSE,"손익"}</definedName>
    <definedName name="제2석굴암" localSheetId="10" hidden="1">{#N/A,#N/A,FALSE,"품의서";#N/A,#N/A,FALSE,"전제";#N/A,#N/A,FALSE,"총손";#N/A,#N/A,FALSE,"손익"}</definedName>
    <definedName name="제2석굴암" localSheetId="11" hidden="1">{#N/A,#N/A,FALSE,"품의서";#N/A,#N/A,FALSE,"전제";#N/A,#N/A,FALSE,"총손";#N/A,#N/A,FALSE,"손익"}</definedName>
    <definedName name="제2석굴암" localSheetId="3" hidden="1">{#N/A,#N/A,FALSE,"품의서";#N/A,#N/A,FALSE,"전제";#N/A,#N/A,FALSE,"총손";#N/A,#N/A,FALSE,"손익"}</definedName>
    <definedName name="제2석굴암" localSheetId="5" hidden="1">{#N/A,#N/A,FALSE,"품의서";#N/A,#N/A,FALSE,"전제";#N/A,#N/A,FALSE,"총손";#N/A,#N/A,FALSE,"손익"}</definedName>
    <definedName name="제2석굴암" localSheetId="4" hidden="1">{#N/A,#N/A,FALSE,"품의서";#N/A,#N/A,FALSE,"전제";#N/A,#N/A,FALSE,"총손";#N/A,#N/A,FALSE,"손익"}</definedName>
    <definedName name="제2석굴암" localSheetId="0" hidden="1">{#N/A,#N/A,FALSE,"품의서";#N/A,#N/A,FALSE,"전제";#N/A,#N/A,FALSE,"총손";#N/A,#N/A,FALSE,"손익"}</definedName>
    <definedName name="제2석굴암" localSheetId="16" hidden="1">{#N/A,#N/A,FALSE,"품의서";#N/A,#N/A,FALSE,"전제";#N/A,#N/A,FALSE,"총손";#N/A,#N/A,FALSE,"손익"}</definedName>
    <definedName name="제2석굴암" localSheetId="6" hidden="1">{#N/A,#N/A,FALSE,"품의서";#N/A,#N/A,FALSE,"전제";#N/A,#N/A,FALSE,"총손";#N/A,#N/A,FALSE,"손익"}</definedName>
    <definedName name="제2석굴암" localSheetId="7" hidden="1">{#N/A,#N/A,FALSE,"품의서";#N/A,#N/A,FALSE,"전제";#N/A,#N/A,FALSE,"총손";#N/A,#N/A,FALSE,"손익"}</definedName>
    <definedName name="제2석굴암" hidden="1">{#N/A,#N/A,FALSE,"품의서";#N/A,#N/A,FALSE,"전제";#N/A,#N/A,FALSE,"총손";#N/A,#N/A,FALSE,"손익"}</definedName>
    <definedName name="제외차주" localSheetId="3">#REF!</definedName>
    <definedName name="제외차주" localSheetId="5">#REF!</definedName>
    <definedName name="제외차주" localSheetId="0">#REF!</definedName>
    <definedName name="제외차주" localSheetId="16">#REF!</definedName>
    <definedName name="제외차주" localSheetId="7">#REF!</definedName>
    <definedName name="제외차주">#REF!</definedName>
    <definedName name="제작준비진행" localSheetId="3">#REF!</definedName>
    <definedName name="제작준비진행" localSheetId="16">#REF!</definedName>
    <definedName name="제작준비진행" localSheetId="6">#REF!</definedName>
    <definedName name="제작준비진행">#REF!</definedName>
    <definedName name="제조" localSheetId="8" hidden="1">#REF!</definedName>
    <definedName name="제조" localSheetId="9" hidden="1">#REF!</definedName>
    <definedName name="제조" localSheetId="11" hidden="1">#REF!</definedName>
    <definedName name="제조" localSheetId="3" hidden="1">#REF!</definedName>
    <definedName name="제조" localSheetId="5" hidden="1">#REF!</definedName>
    <definedName name="제조" localSheetId="0" hidden="1">#REF!</definedName>
    <definedName name="제조" localSheetId="16" hidden="1">#REF!</definedName>
    <definedName name="제조" localSheetId="6" hidden="1">#REF!</definedName>
    <definedName name="제조" localSheetId="7" hidden="1">#REF!</definedName>
    <definedName name="제조" hidden="1">#REF!</definedName>
    <definedName name="제품별사업전략" localSheetId="8" hidden="1">{#N/A,#N/A,FALSE,"UNIT";#N/A,#N/A,FALSE,"UNIT";#N/A,#N/A,FALSE,"계정"}</definedName>
    <definedName name="제품별사업전략" localSheetId="10" hidden="1">{#N/A,#N/A,FALSE,"UNIT";#N/A,#N/A,FALSE,"UNIT";#N/A,#N/A,FALSE,"계정"}</definedName>
    <definedName name="제품별사업전략" localSheetId="11" hidden="1">{#N/A,#N/A,FALSE,"UNIT";#N/A,#N/A,FALSE,"UNIT";#N/A,#N/A,FALSE,"계정"}</definedName>
    <definedName name="제품별사업전략" localSheetId="3" hidden="1">{#N/A,#N/A,FALSE,"UNIT";#N/A,#N/A,FALSE,"UNIT";#N/A,#N/A,FALSE,"계정"}</definedName>
    <definedName name="제품별사업전략" localSheetId="5" hidden="1">{#N/A,#N/A,FALSE,"UNIT";#N/A,#N/A,FALSE,"UNIT";#N/A,#N/A,FALSE,"계정"}</definedName>
    <definedName name="제품별사업전략" localSheetId="4" hidden="1">{#N/A,#N/A,FALSE,"UNIT";#N/A,#N/A,FALSE,"UNIT";#N/A,#N/A,FALSE,"계정"}</definedName>
    <definedName name="제품별사업전략" localSheetId="0" hidden="1">{#N/A,#N/A,FALSE,"UNIT";#N/A,#N/A,FALSE,"UNIT";#N/A,#N/A,FALSE,"계정"}</definedName>
    <definedName name="제품별사업전략" localSheetId="16" hidden="1">{#N/A,#N/A,FALSE,"UNIT";#N/A,#N/A,FALSE,"UNIT";#N/A,#N/A,FALSE,"계정"}</definedName>
    <definedName name="제품별사업전략" localSheetId="6" hidden="1">{#N/A,#N/A,FALSE,"UNIT";#N/A,#N/A,FALSE,"UNIT";#N/A,#N/A,FALSE,"계정"}</definedName>
    <definedName name="제품별사업전략" localSheetId="7" hidden="1">{#N/A,#N/A,FALSE,"UNIT";#N/A,#N/A,FALSE,"UNIT";#N/A,#N/A,FALSE,"계정"}</definedName>
    <definedName name="제품별사업전략" hidden="1">{#N/A,#N/A,FALSE,"UNIT";#N/A,#N/A,FALSE,"UNIT";#N/A,#N/A,FALSE,"계정"}</definedName>
    <definedName name="조" hidden="1">{#N/A,#N/A,TRUE,"사업개요";#N/A,#N/A,TRUE,"오피스텔매출액";#N/A,#N/A,TRUE,"문제점1";#N/A,#N/A,TRUE,"문제점2";#N/A,#N/A,TRUE,"당초청구사업성검토안 ";#N/A,#N/A,TRUE,"사업성분석(1)";#N/A,#N/A,TRUE,"사업성분석(2)";#N/A,#N/A,TRUE,"사업성분석(3)";#N/A,#N/A,TRUE,"사업성분석(4)";#N/A,#N/A,TRUE,"사업성분석(5)";#N/A,#N/A,TRUE,"제안조건"}</definedName>
    <definedName name="조경훈">#REF!</definedName>
    <definedName name="조경훈1" localSheetId="6">#REF!</definedName>
    <definedName name="조경훈1">#REF!</definedName>
    <definedName name="조경훈2" localSheetId="6">#REF!</definedName>
    <definedName name="조경훈2">#REF!</definedName>
    <definedName name="조경훈3" localSheetId="6">#REF!</definedName>
    <definedName name="조경훈3">#REF!</definedName>
    <definedName name="조경훈4" localSheetId="6">#REF!</definedName>
    <definedName name="조경훈4">#REF!</definedName>
    <definedName name="조경훈5" localSheetId="6">#REF!</definedName>
    <definedName name="조경훈5">#REF!</definedName>
    <definedName name="조달운용1" localSheetId="6">#REF!</definedName>
    <definedName name="조달운용1" localSheetId="7">#REF!</definedName>
    <definedName name="조달운용1">#REF!</definedName>
    <definedName name="조달운용10" localSheetId="6">#REF!</definedName>
    <definedName name="조달운용10" localSheetId="7">#REF!</definedName>
    <definedName name="조달운용10">#REF!</definedName>
    <definedName name="조달운용11" localSheetId="6">#REF!</definedName>
    <definedName name="조달운용11" localSheetId="7">#REF!</definedName>
    <definedName name="조달운용11">#REF!</definedName>
    <definedName name="조달운용12" localSheetId="6">#REF!</definedName>
    <definedName name="조달운용12" localSheetId="7">#REF!</definedName>
    <definedName name="조달운용12">#REF!</definedName>
    <definedName name="조달운용2" localSheetId="6">#REF!</definedName>
    <definedName name="조달운용2" localSheetId="7">#REF!</definedName>
    <definedName name="조달운용2">#REF!</definedName>
    <definedName name="조달운용3" localSheetId="6">#REF!</definedName>
    <definedName name="조달운용3" localSheetId="7">#REF!</definedName>
    <definedName name="조달운용3">#REF!</definedName>
    <definedName name="조달운용4" localSheetId="6">#REF!</definedName>
    <definedName name="조달운용4" localSheetId="7">#REF!</definedName>
    <definedName name="조달운용4">#REF!</definedName>
    <definedName name="조달운용5" localSheetId="6">#REF!</definedName>
    <definedName name="조달운용5" localSheetId="7">#REF!</definedName>
    <definedName name="조달운용5">#REF!</definedName>
    <definedName name="조달운용6" localSheetId="6">#REF!</definedName>
    <definedName name="조달운용6" localSheetId="7">#REF!</definedName>
    <definedName name="조달운용6">#REF!</definedName>
    <definedName name="조달운용7" localSheetId="6">#REF!</definedName>
    <definedName name="조달운용7" localSheetId="7">#REF!</definedName>
    <definedName name="조달운용7">#REF!</definedName>
    <definedName name="조달운용8" localSheetId="6">#REF!</definedName>
    <definedName name="조달운용8" localSheetId="7">#REF!</definedName>
    <definedName name="조달운용8">#REF!</definedName>
    <definedName name="조달운용9" localSheetId="6">#REF!</definedName>
    <definedName name="조달운용9" localSheetId="7">#REF!</definedName>
    <definedName name="조달운용9">#REF!</definedName>
    <definedName name="조립" localSheetId="8" hidden="1">{#N/A,#N/A,FALSE,"단축1";#N/A,#N/A,FALSE,"단축2";#N/A,#N/A,FALSE,"단축3";#N/A,#N/A,FALSE,"장축";#N/A,#N/A,FALSE,"4WD"}</definedName>
    <definedName name="조립" localSheetId="10" hidden="1">{#N/A,#N/A,FALSE,"단축1";#N/A,#N/A,FALSE,"단축2";#N/A,#N/A,FALSE,"단축3";#N/A,#N/A,FALSE,"장축";#N/A,#N/A,FALSE,"4WD"}</definedName>
    <definedName name="조립" localSheetId="11" hidden="1">{#N/A,#N/A,FALSE,"단축1";#N/A,#N/A,FALSE,"단축2";#N/A,#N/A,FALSE,"단축3";#N/A,#N/A,FALSE,"장축";#N/A,#N/A,FALSE,"4WD"}</definedName>
    <definedName name="조립" localSheetId="3" hidden="1">{#N/A,#N/A,FALSE,"단축1";#N/A,#N/A,FALSE,"단축2";#N/A,#N/A,FALSE,"단축3";#N/A,#N/A,FALSE,"장축";#N/A,#N/A,FALSE,"4WD"}</definedName>
    <definedName name="조립" localSheetId="5" hidden="1">{#N/A,#N/A,FALSE,"단축1";#N/A,#N/A,FALSE,"단축2";#N/A,#N/A,FALSE,"단축3";#N/A,#N/A,FALSE,"장축";#N/A,#N/A,FALSE,"4WD"}</definedName>
    <definedName name="조립" localSheetId="4" hidden="1">{#N/A,#N/A,FALSE,"단축1";#N/A,#N/A,FALSE,"단축2";#N/A,#N/A,FALSE,"단축3";#N/A,#N/A,FALSE,"장축";#N/A,#N/A,FALSE,"4WD"}</definedName>
    <definedName name="조립" localSheetId="0" hidden="1">{#N/A,#N/A,FALSE,"단축1";#N/A,#N/A,FALSE,"단축2";#N/A,#N/A,FALSE,"단축3";#N/A,#N/A,FALSE,"장축";#N/A,#N/A,FALSE,"4WD"}</definedName>
    <definedName name="조립" localSheetId="16" hidden="1">{#N/A,#N/A,FALSE,"단축1";#N/A,#N/A,FALSE,"단축2";#N/A,#N/A,FALSE,"단축3";#N/A,#N/A,FALSE,"장축";#N/A,#N/A,FALSE,"4WD"}</definedName>
    <definedName name="조립" localSheetId="6" hidden="1">{#N/A,#N/A,FALSE,"단축1";#N/A,#N/A,FALSE,"단축2";#N/A,#N/A,FALSE,"단축3";#N/A,#N/A,FALSE,"장축";#N/A,#N/A,FALSE,"4WD"}</definedName>
    <definedName name="조립" localSheetId="7" hidden="1">{#N/A,#N/A,FALSE,"단축1";#N/A,#N/A,FALSE,"단축2";#N/A,#N/A,FALSE,"단축3";#N/A,#N/A,FALSE,"장축";#N/A,#N/A,FALSE,"4WD"}</definedName>
    <definedName name="조립" hidden="1">{#N/A,#N/A,FALSE,"단축1";#N/A,#N/A,FALSE,"단축2";#N/A,#N/A,FALSE,"단축3";#N/A,#N/A,FALSE,"장축";#N/A,#N/A,FALSE,"4WD"}</definedName>
    <definedName name="조립공수" localSheetId="8" hidden="1">{#N/A,#N/A,TRUE,"Y생산";#N/A,#N/A,TRUE,"Y판매";#N/A,#N/A,TRUE,"Y총물량";#N/A,#N/A,TRUE,"Y능력";#N/A,#N/A,TRUE,"YKD"}</definedName>
    <definedName name="조립공수" localSheetId="10" hidden="1">{#N/A,#N/A,TRUE,"Y생산";#N/A,#N/A,TRUE,"Y판매";#N/A,#N/A,TRUE,"Y총물량";#N/A,#N/A,TRUE,"Y능력";#N/A,#N/A,TRUE,"YKD"}</definedName>
    <definedName name="조립공수" localSheetId="11" hidden="1">{#N/A,#N/A,TRUE,"Y생산";#N/A,#N/A,TRUE,"Y판매";#N/A,#N/A,TRUE,"Y총물량";#N/A,#N/A,TRUE,"Y능력";#N/A,#N/A,TRUE,"YKD"}</definedName>
    <definedName name="조립공수" localSheetId="3" hidden="1">{#N/A,#N/A,TRUE,"Y생산";#N/A,#N/A,TRUE,"Y판매";#N/A,#N/A,TRUE,"Y총물량";#N/A,#N/A,TRUE,"Y능력";#N/A,#N/A,TRUE,"YKD"}</definedName>
    <definedName name="조립공수" localSheetId="5" hidden="1">{#N/A,#N/A,TRUE,"Y생산";#N/A,#N/A,TRUE,"Y판매";#N/A,#N/A,TRUE,"Y총물량";#N/A,#N/A,TRUE,"Y능력";#N/A,#N/A,TRUE,"YKD"}</definedName>
    <definedName name="조립공수" localSheetId="4" hidden="1">{#N/A,#N/A,TRUE,"Y생산";#N/A,#N/A,TRUE,"Y판매";#N/A,#N/A,TRUE,"Y총물량";#N/A,#N/A,TRUE,"Y능력";#N/A,#N/A,TRUE,"YKD"}</definedName>
    <definedName name="조립공수" localSheetId="0" hidden="1">{#N/A,#N/A,TRUE,"Y생산";#N/A,#N/A,TRUE,"Y판매";#N/A,#N/A,TRUE,"Y총물량";#N/A,#N/A,TRUE,"Y능력";#N/A,#N/A,TRUE,"YKD"}</definedName>
    <definedName name="조립공수" localSheetId="16" hidden="1">{#N/A,#N/A,TRUE,"Y생산";#N/A,#N/A,TRUE,"Y판매";#N/A,#N/A,TRUE,"Y총물량";#N/A,#N/A,TRUE,"Y능력";#N/A,#N/A,TRUE,"YKD"}</definedName>
    <definedName name="조립공수" localSheetId="6" hidden="1">{#N/A,#N/A,TRUE,"Y생산";#N/A,#N/A,TRUE,"Y판매";#N/A,#N/A,TRUE,"Y총물량";#N/A,#N/A,TRUE,"Y능력";#N/A,#N/A,TRUE,"YKD"}</definedName>
    <definedName name="조립공수" localSheetId="7" hidden="1">{#N/A,#N/A,TRUE,"Y생산";#N/A,#N/A,TRUE,"Y판매";#N/A,#N/A,TRUE,"Y총물량";#N/A,#N/A,TRUE,"Y능력";#N/A,#N/A,TRUE,"YKD"}</definedName>
    <definedName name="조립공수" hidden="1">{#N/A,#N/A,TRUE,"Y생산";#N/A,#N/A,TRUE,"Y판매";#N/A,#N/A,TRUE,"Y총물량";#N/A,#N/A,TRUE,"Y능력";#N/A,#N/A,TRUE,"YKD"}</definedName>
    <definedName name="조명비">#REF!</definedName>
    <definedName name="조별근거자료" localSheetId="3">#REF!</definedName>
    <definedName name="조별근거자료" localSheetId="0">#REF!</definedName>
    <definedName name="조별근거자료" localSheetId="16">#REF!</definedName>
    <definedName name="조별근거자료" localSheetId="6">#REF!</definedName>
    <definedName name="조별근거자료" localSheetId="7">#REF!</definedName>
    <definedName name="조별근거자료">#REF!</definedName>
    <definedName name="조수익2" localSheetId="8" hidden="1">{#N/A,#N/A,FALSE,"단축1";#N/A,#N/A,FALSE,"단축2";#N/A,#N/A,FALSE,"단축3";#N/A,#N/A,FALSE,"장축";#N/A,#N/A,FALSE,"4WD"}</definedName>
    <definedName name="조수익2" localSheetId="10" hidden="1">{#N/A,#N/A,FALSE,"단축1";#N/A,#N/A,FALSE,"단축2";#N/A,#N/A,FALSE,"단축3";#N/A,#N/A,FALSE,"장축";#N/A,#N/A,FALSE,"4WD"}</definedName>
    <definedName name="조수익2" localSheetId="11" hidden="1">{#N/A,#N/A,FALSE,"단축1";#N/A,#N/A,FALSE,"단축2";#N/A,#N/A,FALSE,"단축3";#N/A,#N/A,FALSE,"장축";#N/A,#N/A,FALSE,"4WD"}</definedName>
    <definedName name="조수익2" localSheetId="3" hidden="1">{#N/A,#N/A,FALSE,"단축1";#N/A,#N/A,FALSE,"단축2";#N/A,#N/A,FALSE,"단축3";#N/A,#N/A,FALSE,"장축";#N/A,#N/A,FALSE,"4WD"}</definedName>
    <definedName name="조수익2" localSheetId="5" hidden="1">{#N/A,#N/A,FALSE,"단축1";#N/A,#N/A,FALSE,"단축2";#N/A,#N/A,FALSE,"단축3";#N/A,#N/A,FALSE,"장축";#N/A,#N/A,FALSE,"4WD"}</definedName>
    <definedName name="조수익2" localSheetId="4" hidden="1">{#N/A,#N/A,FALSE,"단축1";#N/A,#N/A,FALSE,"단축2";#N/A,#N/A,FALSE,"단축3";#N/A,#N/A,FALSE,"장축";#N/A,#N/A,FALSE,"4WD"}</definedName>
    <definedName name="조수익2" localSheetId="0" hidden="1">{#N/A,#N/A,FALSE,"단축1";#N/A,#N/A,FALSE,"단축2";#N/A,#N/A,FALSE,"단축3";#N/A,#N/A,FALSE,"장축";#N/A,#N/A,FALSE,"4WD"}</definedName>
    <definedName name="조수익2" localSheetId="16" hidden="1">{#N/A,#N/A,FALSE,"단축1";#N/A,#N/A,FALSE,"단축2";#N/A,#N/A,FALSE,"단축3";#N/A,#N/A,FALSE,"장축";#N/A,#N/A,FALSE,"4WD"}</definedName>
    <definedName name="조수익2" localSheetId="6" hidden="1">{#N/A,#N/A,FALSE,"단축1";#N/A,#N/A,FALSE,"단축2";#N/A,#N/A,FALSE,"단축3";#N/A,#N/A,FALSE,"장축";#N/A,#N/A,FALSE,"4WD"}</definedName>
    <definedName name="조수익2" localSheetId="7" hidden="1">{#N/A,#N/A,FALSE,"단축1";#N/A,#N/A,FALSE,"단축2";#N/A,#N/A,FALSE,"단축3";#N/A,#N/A,FALSE,"장축";#N/A,#N/A,FALSE,"4WD"}</definedName>
    <definedName name="조수익2" hidden="1">{#N/A,#N/A,FALSE,"단축1";#N/A,#N/A,FALSE,"단축2";#N/A,#N/A,FALSE,"단축3";#N/A,#N/A,FALSE,"장축";#N/A,#N/A,FALSE,"4WD"}</definedName>
    <definedName name="조업변경" localSheetId="8" hidden="1">{#N/A,#N/A,TRUE,"Y생산";#N/A,#N/A,TRUE,"Y판매";#N/A,#N/A,TRUE,"Y총물량";#N/A,#N/A,TRUE,"Y능력";#N/A,#N/A,TRUE,"YKD"}</definedName>
    <definedName name="조업변경" localSheetId="10" hidden="1">{#N/A,#N/A,TRUE,"Y생산";#N/A,#N/A,TRUE,"Y판매";#N/A,#N/A,TRUE,"Y총물량";#N/A,#N/A,TRUE,"Y능력";#N/A,#N/A,TRUE,"YKD"}</definedName>
    <definedName name="조업변경" localSheetId="11" hidden="1">{#N/A,#N/A,TRUE,"Y생산";#N/A,#N/A,TRUE,"Y판매";#N/A,#N/A,TRUE,"Y총물량";#N/A,#N/A,TRUE,"Y능력";#N/A,#N/A,TRUE,"YKD"}</definedName>
    <definedName name="조업변경" localSheetId="3" hidden="1">{#N/A,#N/A,TRUE,"Y생산";#N/A,#N/A,TRUE,"Y판매";#N/A,#N/A,TRUE,"Y총물량";#N/A,#N/A,TRUE,"Y능력";#N/A,#N/A,TRUE,"YKD"}</definedName>
    <definedName name="조업변경" localSheetId="5" hidden="1">{#N/A,#N/A,TRUE,"Y생산";#N/A,#N/A,TRUE,"Y판매";#N/A,#N/A,TRUE,"Y총물량";#N/A,#N/A,TRUE,"Y능력";#N/A,#N/A,TRUE,"YKD"}</definedName>
    <definedName name="조업변경" localSheetId="4" hidden="1">{#N/A,#N/A,TRUE,"Y생산";#N/A,#N/A,TRUE,"Y판매";#N/A,#N/A,TRUE,"Y총물량";#N/A,#N/A,TRUE,"Y능력";#N/A,#N/A,TRUE,"YKD"}</definedName>
    <definedName name="조업변경" localSheetId="0" hidden="1">{#N/A,#N/A,TRUE,"Y생산";#N/A,#N/A,TRUE,"Y판매";#N/A,#N/A,TRUE,"Y총물량";#N/A,#N/A,TRUE,"Y능력";#N/A,#N/A,TRUE,"YKD"}</definedName>
    <definedName name="조업변경" localSheetId="16" hidden="1">{#N/A,#N/A,TRUE,"Y생산";#N/A,#N/A,TRUE,"Y판매";#N/A,#N/A,TRUE,"Y총물량";#N/A,#N/A,TRUE,"Y능력";#N/A,#N/A,TRUE,"YKD"}</definedName>
    <definedName name="조업변경" localSheetId="6" hidden="1">{#N/A,#N/A,TRUE,"Y생산";#N/A,#N/A,TRUE,"Y판매";#N/A,#N/A,TRUE,"Y총물량";#N/A,#N/A,TRUE,"Y능력";#N/A,#N/A,TRUE,"YKD"}</definedName>
    <definedName name="조업변경" localSheetId="7" hidden="1">{#N/A,#N/A,TRUE,"Y생산";#N/A,#N/A,TRUE,"Y판매";#N/A,#N/A,TRUE,"Y총물량";#N/A,#N/A,TRUE,"Y능력";#N/A,#N/A,TRUE,"YKD"}</definedName>
    <definedName name="조업변경" hidden="1">{#N/A,#N/A,TRUE,"Y생산";#N/A,#N/A,TRUE,"Y판매";#N/A,#N/A,TRUE,"Y총물량";#N/A,#N/A,TRUE,"Y능력";#N/A,#N/A,TRUE,"YKD"}</definedName>
    <definedName name="조연">#REF!</definedName>
    <definedName name="조연수" localSheetId="6">#REF!</definedName>
    <definedName name="조연수">#REF!</definedName>
    <definedName name="조정개시결정일" localSheetId="6">#REF!</definedName>
    <definedName name="조정개시결정일">#REF!</definedName>
    <definedName name="조치" localSheetId="8" hidden="1">{#N/A,#N/A,FALSE,"단축1";#N/A,#N/A,FALSE,"단축2";#N/A,#N/A,FALSE,"단축3";#N/A,#N/A,FALSE,"장축";#N/A,#N/A,FALSE,"4WD"}</definedName>
    <definedName name="조치" localSheetId="10" hidden="1">{#N/A,#N/A,FALSE,"단축1";#N/A,#N/A,FALSE,"단축2";#N/A,#N/A,FALSE,"단축3";#N/A,#N/A,FALSE,"장축";#N/A,#N/A,FALSE,"4WD"}</definedName>
    <definedName name="조치" localSheetId="11" hidden="1">{#N/A,#N/A,FALSE,"단축1";#N/A,#N/A,FALSE,"단축2";#N/A,#N/A,FALSE,"단축3";#N/A,#N/A,FALSE,"장축";#N/A,#N/A,FALSE,"4WD"}</definedName>
    <definedName name="조치" localSheetId="3" hidden="1">{#N/A,#N/A,FALSE,"단축1";#N/A,#N/A,FALSE,"단축2";#N/A,#N/A,FALSE,"단축3";#N/A,#N/A,FALSE,"장축";#N/A,#N/A,FALSE,"4WD"}</definedName>
    <definedName name="조치" localSheetId="5" hidden="1">{#N/A,#N/A,FALSE,"단축1";#N/A,#N/A,FALSE,"단축2";#N/A,#N/A,FALSE,"단축3";#N/A,#N/A,FALSE,"장축";#N/A,#N/A,FALSE,"4WD"}</definedName>
    <definedName name="조치" localSheetId="4" hidden="1">{#N/A,#N/A,FALSE,"단축1";#N/A,#N/A,FALSE,"단축2";#N/A,#N/A,FALSE,"단축3";#N/A,#N/A,FALSE,"장축";#N/A,#N/A,FALSE,"4WD"}</definedName>
    <definedName name="조치" localSheetId="0" hidden="1">{#N/A,#N/A,FALSE,"단축1";#N/A,#N/A,FALSE,"단축2";#N/A,#N/A,FALSE,"단축3";#N/A,#N/A,FALSE,"장축";#N/A,#N/A,FALSE,"4WD"}</definedName>
    <definedName name="조치" localSheetId="16" hidden="1">{#N/A,#N/A,FALSE,"단축1";#N/A,#N/A,FALSE,"단축2";#N/A,#N/A,FALSE,"단축3";#N/A,#N/A,FALSE,"장축";#N/A,#N/A,FALSE,"4WD"}</definedName>
    <definedName name="조치" localSheetId="6" hidden="1">{#N/A,#N/A,FALSE,"단축1";#N/A,#N/A,FALSE,"단축2";#N/A,#N/A,FALSE,"단축3";#N/A,#N/A,FALSE,"장축";#N/A,#N/A,FALSE,"4WD"}</definedName>
    <definedName name="조치" localSheetId="7" hidden="1">{#N/A,#N/A,FALSE,"단축1";#N/A,#N/A,FALSE,"단축2";#N/A,#N/A,FALSE,"단축3";#N/A,#N/A,FALSE,"장축";#N/A,#N/A,FALSE,"4WD"}</definedName>
    <definedName name="조치" hidden="1">{#N/A,#N/A,FALSE,"단축1";#N/A,#N/A,FALSE,"단축2";#N/A,#N/A,FALSE,"단축3";#N/A,#N/A,FALSE,"장축";#N/A,#N/A,FALSE,"4WD"}</definedName>
    <definedName name="조합분양금내역" localSheetId="3">#REF!</definedName>
    <definedName name="조합분양금내역" localSheetId="5">#REF!</definedName>
    <definedName name="조합분양금내역" localSheetId="0">#REF!</definedName>
    <definedName name="조합분양금내역" localSheetId="16">#REF!</definedName>
    <definedName name="조합분양금내역" localSheetId="7">#REF!</definedName>
    <definedName name="조합분양금내역">#REF!</definedName>
    <definedName name="조합분양금내역.." localSheetId="3">#REF!</definedName>
    <definedName name="조합분양금내역.." localSheetId="5">#REF!</definedName>
    <definedName name="조합분양금내역.." localSheetId="0">#REF!</definedName>
    <definedName name="조합분양금내역.." localSheetId="16">#REF!</definedName>
    <definedName name="조합분양금내역.." localSheetId="6">#REF!</definedName>
    <definedName name="조합분양금내역.." localSheetId="7">#REF!</definedName>
    <definedName name="조합분양금내역..">#REF!</definedName>
    <definedName name="조합연체" localSheetId="3">#REF!</definedName>
    <definedName name="조합연체" localSheetId="5">#REF!</definedName>
    <definedName name="조합연체" localSheetId="0">#REF!</definedName>
    <definedName name="조합연체" localSheetId="16">#REF!</definedName>
    <definedName name="조합연체" localSheetId="6">#REF!</definedName>
    <definedName name="조합연체" localSheetId="7">#REF!</definedName>
    <definedName name="조합연체">#REF!</definedName>
    <definedName name="조회금액" localSheetId="6">#REF!</definedName>
    <definedName name="조회금액">#REF!</definedName>
    <definedName name="조회인" localSheetId="6">#REF!</definedName>
    <definedName name="조회인">#REF!</definedName>
    <definedName name="조회일자" localSheetId="6">#REF!</definedName>
    <definedName name="조회일자">#REF!</definedName>
    <definedName name="종류" localSheetId="6">#REF!</definedName>
    <definedName name="종류">#REF!</definedName>
    <definedName name="종합" localSheetId="8" hidden="1">{#N/A,#N/A,TRUE,"Y생산";#N/A,#N/A,TRUE,"Y판매";#N/A,#N/A,TRUE,"Y총물량";#N/A,#N/A,TRUE,"Y능력";#N/A,#N/A,TRUE,"YKD"}</definedName>
    <definedName name="종합" localSheetId="10" hidden="1">{#N/A,#N/A,TRUE,"Y생산";#N/A,#N/A,TRUE,"Y판매";#N/A,#N/A,TRUE,"Y총물량";#N/A,#N/A,TRUE,"Y능력";#N/A,#N/A,TRUE,"YKD"}</definedName>
    <definedName name="종합" localSheetId="11" hidden="1">{#N/A,#N/A,TRUE,"Y생산";#N/A,#N/A,TRUE,"Y판매";#N/A,#N/A,TRUE,"Y총물량";#N/A,#N/A,TRUE,"Y능력";#N/A,#N/A,TRUE,"YKD"}</definedName>
    <definedName name="종합" localSheetId="3" hidden="1">{#N/A,#N/A,TRUE,"Y생산";#N/A,#N/A,TRUE,"Y판매";#N/A,#N/A,TRUE,"Y총물량";#N/A,#N/A,TRUE,"Y능력";#N/A,#N/A,TRUE,"YKD"}</definedName>
    <definedName name="종합" localSheetId="5" hidden="1">{#N/A,#N/A,TRUE,"Y생산";#N/A,#N/A,TRUE,"Y판매";#N/A,#N/A,TRUE,"Y총물량";#N/A,#N/A,TRUE,"Y능력";#N/A,#N/A,TRUE,"YKD"}</definedName>
    <definedName name="종합" localSheetId="4" hidden="1">{#N/A,#N/A,TRUE,"Y생산";#N/A,#N/A,TRUE,"Y판매";#N/A,#N/A,TRUE,"Y총물량";#N/A,#N/A,TRUE,"Y능력";#N/A,#N/A,TRUE,"YKD"}</definedName>
    <definedName name="종합" localSheetId="0" hidden="1">{#N/A,#N/A,TRUE,"Y생산";#N/A,#N/A,TRUE,"Y판매";#N/A,#N/A,TRUE,"Y총물량";#N/A,#N/A,TRUE,"Y능력";#N/A,#N/A,TRUE,"YKD"}</definedName>
    <definedName name="종합" localSheetId="16" hidden="1">{#N/A,#N/A,TRUE,"Y생산";#N/A,#N/A,TRUE,"Y판매";#N/A,#N/A,TRUE,"Y총물량";#N/A,#N/A,TRUE,"Y능력";#N/A,#N/A,TRUE,"YKD"}</definedName>
    <definedName name="종합" localSheetId="6" hidden="1">{#N/A,#N/A,TRUE,"Y생산";#N/A,#N/A,TRUE,"Y판매";#N/A,#N/A,TRUE,"Y총물량";#N/A,#N/A,TRUE,"Y능력";#N/A,#N/A,TRUE,"YKD"}</definedName>
    <definedName name="종합" localSheetId="7" hidden="1">{#N/A,#N/A,TRUE,"Y생산";#N/A,#N/A,TRUE,"Y판매";#N/A,#N/A,TRUE,"Y총물량";#N/A,#N/A,TRUE,"Y능력";#N/A,#N/A,TRUE,"YKD"}</definedName>
    <definedName name="종합" hidden="1">{#N/A,#N/A,TRUE,"Y생산";#N/A,#N/A,TRUE,"Y판매";#N/A,#N/A,TRUE,"Y총물량";#N/A,#N/A,TRUE,"Y능력";#N/A,#N/A,TRUE,"YKD"}</definedName>
    <definedName name="종합그래프" localSheetId="8" hidden="1">{#N/A,#N/A,FALSE,"단축1";#N/A,#N/A,FALSE,"단축2";#N/A,#N/A,FALSE,"단축3";#N/A,#N/A,FALSE,"장축";#N/A,#N/A,FALSE,"4WD"}</definedName>
    <definedName name="종합그래프" localSheetId="10" hidden="1">{#N/A,#N/A,FALSE,"단축1";#N/A,#N/A,FALSE,"단축2";#N/A,#N/A,FALSE,"단축3";#N/A,#N/A,FALSE,"장축";#N/A,#N/A,FALSE,"4WD"}</definedName>
    <definedName name="종합그래프" localSheetId="11" hidden="1">{#N/A,#N/A,FALSE,"단축1";#N/A,#N/A,FALSE,"단축2";#N/A,#N/A,FALSE,"단축3";#N/A,#N/A,FALSE,"장축";#N/A,#N/A,FALSE,"4WD"}</definedName>
    <definedName name="종합그래프" localSheetId="3" hidden="1">{#N/A,#N/A,FALSE,"단축1";#N/A,#N/A,FALSE,"단축2";#N/A,#N/A,FALSE,"단축3";#N/A,#N/A,FALSE,"장축";#N/A,#N/A,FALSE,"4WD"}</definedName>
    <definedName name="종합그래프" localSheetId="5" hidden="1">{#N/A,#N/A,FALSE,"단축1";#N/A,#N/A,FALSE,"단축2";#N/A,#N/A,FALSE,"단축3";#N/A,#N/A,FALSE,"장축";#N/A,#N/A,FALSE,"4WD"}</definedName>
    <definedName name="종합그래프" localSheetId="4" hidden="1">{#N/A,#N/A,FALSE,"단축1";#N/A,#N/A,FALSE,"단축2";#N/A,#N/A,FALSE,"단축3";#N/A,#N/A,FALSE,"장축";#N/A,#N/A,FALSE,"4WD"}</definedName>
    <definedName name="종합그래프" localSheetId="0" hidden="1">{#N/A,#N/A,FALSE,"단축1";#N/A,#N/A,FALSE,"단축2";#N/A,#N/A,FALSE,"단축3";#N/A,#N/A,FALSE,"장축";#N/A,#N/A,FALSE,"4WD"}</definedName>
    <definedName name="종합그래프" localSheetId="16" hidden="1">{#N/A,#N/A,FALSE,"단축1";#N/A,#N/A,FALSE,"단축2";#N/A,#N/A,FALSE,"단축3";#N/A,#N/A,FALSE,"장축";#N/A,#N/A,FALSE,"4WD"}</definedName>
    <definedName name="종합그래프" localSheetId="6" hidden="1">{#N/A,#N/A,FALSE,"단축1";#N/A,#N/A,FALSE,"단축2";#N/A,#N/A,FALSE,"단축3";#N/A,#N/A,FALSE,"장축";#N/A,#N/A,FALSE,"4WD"}</definedName>
    <definedName name="종합그래프" localSheetId="7" hidden="1">{#N/A,#N/A,FALSE,"단축1";#N/A,#N/A,FALSE,"단축2";#N/A,#N/A,FALSE,"단축3";#N/A,#N/A,FALSE,"장축";#N/A,#N/A,FALSE,"4WD"}</definedName>
    <definedName name="종합그래프" hidden="1">{#N/A,#N/A,FALSE,"단축1";#N/A,#N/A,FALSE,"단축2";#N/A,#N/A,FALSE,"단축3";#N/A,#N/A,FALSE,"장축";#N/A,#N/A,FALSE,"4WD"}</definedName>
    <definedName name="종합그래프1" localSheetId="8" hidden="1">{#N/A,#N/A,FALSE,"단축1";#N/A,#N/A,FALSE,"단축2";#N/A,#N/A,FALSE,"단축3";#N/A,#N/A,FALSE,"장축";#N/A,#N/A,FALSE,"4WD"}</definedName>
    <definedName name="종합그래프1" localSheetId="10" hidden="1">{#N/A,#N/A,FALSE,"단축1";#N/A,#N/A,FALSE,"단축2";#N/A,#N/A,FALSE,"단축3";#N/A,#N/A,FALSE,"장축";#N/A,#N/A,FALSE,"4WD"}</definedName>
    <definedName name="종합그래프1" localSheetId="11" hidden="1">{#N/A,#N/A,FALSE,"단축1";#N/A,#N/A,FALSE,"단축2";#N/A,#N/A,FALSE,"단축3";#N/A,#N/A,FALSE,"장축";#N/A,#N/A,FALSE,"4WD"}</definedName>
    <definedName name="종합그래프1" localSheetId="3" hidden="1">{#N/A,#N/A,FALSE,"단축1";#N/A,#N/A,FALSE,"단축2";#N/A,#N/A,FALSE,"단축3";#N/A,#N/A,FALSE,"장축";#N/A,#N/A,FALSE,"4WD"}</definedName>
    <definedName name="종합그래프1" localSheetId="5" hidden="1">{#N/A,#N/A,FALSE,"단축1";#N/A,#N/A,FALSE,"단축2";#N/A,#N/A,FALSE,"단축3";#N/A,#N/A,FALSE,"장축";#N/A,#N/A,FALSE,"4WD"}</definedName>
    <definedName name="종합그래프1" localSheetId="4" hidden="1">{#N/A,#N/A,FALSE,"단축1";#N/A,#N/A,FALSE,"단축2";#N/A,#N/A,FALSE,"단축3";#N/A,#N/A,FALSE,"장축";#N/A,#N/A,FALSE,"4WD"}</definedName>
    <definedName name="종합그래프1" localSheetId="0" hidden="1">{#N/A,#N/A,FALSE,"단축1";#N/A,#N/A,FALSE,"단축2";#N/A,#N/A,FALSE,"단축3";#N/A,#N/A,FALSE,"장축";#N/A,#N/A,FALSE,"4WD"}</definedName>
    <definedName name="종합그래프1" localSheetId="16" hidden="1">{#N/A,#N/A,FALSE,"단축1";#N/A,#N/A,FALSE,"단축2";#N/A,#N/A,FALSE,"단축3";#N/A,#N/A,FALSE,"장축";#N/A,#N/A,FALSE,"4WD"}</definedName>
    <definedName name="종합그래프1" localSheetId="6" hidden="1">{#N/A,#N/A,FALSE,"단축1";#N/A,#N/A,FALSE,"단축2";#N/A,#N/A,FALSE,"단축3";#N/A,#N/A,FALSE,"장축";#N/A,#N/A,FALSE,"4WD"}</definedName>
    <definedName name="종합그래프1" localSheetId="7" hidden="1">{#N/A,#N/A,FALSE,"단축1";#N/A,#N/A,FALSE,"단축2";#N/A,#N/A,FALSE,"단축3";#N/A,#N/A,FALSE,"장축";#N/A,#N/A,FALSE,"4WD"}</definedName>
    <definedName name="종합그래프1" hidden="1">{#N/A,#N/A,FALSE,"단축1";#N/A,#N/A,FALSE,"단축2";#N/A,#N/A,FALSE,"단축3";#N/A,#N/A,FALSE,"장축";#N/A,#N/A,FALSE,"4WD"}</definedName>
    <definedName name="주" localSheetId="8" hidden="1">{#N/A,#N/A,FALSE,"UNIT";#N/A,#N/A,FALSE,"UNIT";#N/A,#N/A,FALSE,"계정"}</definedName>
    <definedName name="주" localSheetId="10" hidden="1">{#N/A,#N/A,FALSE,"UNIT";#N/A,#N/A,FALSE,"UNIT";#N/A,#N/A,FALSE,"계정"}</definedName>
    <definedName name="주" localSheetId="11" hidden="1">{#N/A,#N/A,FALSE,"UNIT";#N/A,#N/A,FALSE,"UNIT";#N/A,#N/A,FALSE,"계정"}</definedName>
    <definedName name="주" localSheetId="3" hidden="1">{#N/A,#N/A,FALSE,"UNIT";#N/A,#N/A,FALSE,"UNIT";#N/A,#N/A,FALSE,"계정"}</definedName>
    <definedName name="주" localSheetId="5" hidden="1">{#N/A,#N/A,FALSE,"UNIT";#N/A,#N/A,FALSE,"UNIT";#N/A,#N/A,FALSE,"계정"}</definedName>
    <definedName name="주" localSheetId="4" hidden="1">{#N/A,#N/A,FALSE,"UNIT";#N/A,#N/A,FALSE,"UNIT";#N/A,#N/A,FALSE,"계정"}</definedName>
    <definedName name="주" localSheetId="0" hidden="1">{#N/A,#N/A,FALSE,"UNIT";#N/A,#N/A,FALSE,"UNIT";#N/A,#N/A,FALSE,"계정"}</definedName>
    <definedName name="주" localSheetId="16" hidden="1">{#N/A,#N/A,FALSE,"UNIT";#N/A,#N/A,FALSE,"UNIT";#N/A,#N/A,FALSE,"계정"}</definedName>
    <definedName name="주" localSheetId="6" hidden="1">{#N/A,#N/A,FALSE,"UNIT";#N/A,#N/A,FALSE,"UNIT";#N/A,#N/A,FALSE,"계정"}</definedName>
    <definedName name="주" localSheetId="7" hidden="1">{#N/A,#N/A,FALSE,"UNIT";#N/A,#N/A,FALSE,"UNIT";#N/A,#N/A,FALSE,"계정"}</definedName>
    <definedName name="주" hidden="1">{#N/A,#N/A,FALSE,"UNIT";#N/A,#N/A,FALSE,"UNIT";#N/A,#N/A,FALSE,"계정"}</definedName>
    <definedName name="주거용구분" localSheetId="3">#REF!</definedName>
    <definedName name="주거용구분" localSheetId="0">#REF!</definedName>
    <definedName name="주거용구분" localSheetId="16">#REF!</definedName>
    <definedName name="주거용구분">#REF!</definedName>
    <definedName name="주민사업자번호" localSheetId="3">#REF!</definedName>
    <definedName name="주민사업자번호" localSheetId="5">#REF!</definedName>
    <definedName name="주민사업자번호" localSheetId="0">#REF!</definedName>
    <definedName name="주민사업자번호" localSheetId="16">#REF!</definedName>
    <definedName name="주민사업자번호" localSheetId="6">#REF!</definedName>
    <definedName name="주민사업자번호" localSheetId="7">#REF!</definedName>
    <definedName name="주민사업자번호">#REF!</definedName>
    <definedName name="주민호" localSheetId="8" hidden="1">{#N/A,#N/A,TRUE,"Y생산";#N/A,#N/A,TRUE,"Y판매";#N/A,#N/A,TRUE,"Y총물량";#N/A,#N/A,TRUE,"Y능력";#N/A,#N/A,TRUE,"YKD"}</definedName>
    <definedName name="주민호" localSheetId="10" hidden="1">{#N/A,#N/A,TRUE,"Y생산";#N/A,#N/A,TRUE,"Y판매";#N/A,#N/A,TRUE,"Y총물량";#N/A,#N/A,TRUE,"Y능력";#N/A,#N/A,TRUE,"YKD"}</definedName>
    <definedName name="주민호" localSheetId="11" hidden="1">{#N/A,#N/A,TRUE,"Y생산";#N/A,#N/A,TRUE,"Y판매";#N/A,#N/A,TRUE,"Y총물량";#N/A,#N/A,TRUE,"Y능력";#N/A,#N/A,TRUE,"YKD"}</definedName>
    <definedName name="주민호" localSheetId="3" hidden="1">{#N/A,#N/A,TRUE,"Y생산";#N/A,#N/A,TRUE,"Y판매";#N/A,#N/A,TRUE,"Y총물량";#N/A,#N/A,TRUE,"Y능력";#N/A,#N/A,TRUE,"YKD"}</definedName>
    <definedName name="주민호" localSheetId="5" hidden="1">{#N/A,#N/A,TRUE,"Y생산";#N/A,#N/A,TRUE,"Y판매";#N/A,#N/A,TRUE,"Y총물량";#N/A,#N/A,TRUE,"Y능력";#N/A,#N/A,TRUE,"YKD"}</definedName>
    <definedName name="주민호" localSheetId="4" hidden="1">{#N/A,#N/A,TRUE,"Y생산";#N/A,#N/A,TRUE,"Y판매";#N/A,#N/A,TRUE,"Y총물량";#N/A,#N/A,TRUE,"Y능력";#N/A,#N/A,TRUE,"YKD"}</definedName>
    <definedName name="주민호" localSheetId="0" hidden="1">{#N/A,#N/A,TRUE,"Y생산";#N/A,#N/A,TRUE,"Y판매";#N/A,#N/A,TRUE,"Y총물량";#N/A,#N/A,TRUE,"Y능력";#N/A,#N/A,TRUE,"YKD"}</definedName>
    <definedName name="주민호" localSheetId="16" hidden="1">{#N/A,#N/A,TRUE,"Y생산";#N/A,#N/A,TRUE,"Y판매";#N/A,#N/A,TRUE,"Y총물량";#N/A,#N/A,TRUE,"Y능력";#N/A,#N/A,TRUE,"YKD"}</definedName>
    <definedName name="주민호" localSheetId="6" hidden="1">{#N/A,#N/A,TRUE,"Y생산";#N/A,#N/A,TRUE,"Y판매";#N/A,#N/A,TRUE,"Y총물량";#N/A,#N/A,TRUE,"Y능력";#N/A,#N/A,TRUE,"YKD"}</definedName>
    <definedName name="주민호" localSheetId="7" hidden="1">{#N/A,#N/A,TRUE,"Y생산";#N/A,#N/A,TRUE,"Y판매";#N/A,#N/A,TRUE,"Y총물량";#N/A,#N/A,TRUE,"Y능력";#N/A,#N/A,TRUE,"YKD"}</definedName>
    <definedName name="주민호" hidden="1">{#N/A,#N/A,TRUE,"Y생산";#N/A,#N/A,TRUE,"Y판매";#N/A,#N/A,TRUE,"Y총물량";#N/A,#N/A,TRUE,"Y능력";#N/A,#N/A,TRUE,"YKD"}</definedName>
    <definedName name="주부신수익권증서_400" localSheetId="3">#REF!</definedName>
    <definedName name="주부신수익권증서_400" localSheetId="5">#REF!</definedName>
    <definedName name="주부신수익권증서_400" localSheetId="0">#REF!</definedName>
    <definedName name="주부신수익권증서_400" localSheetId="16">#REF!</definedName>
    <definedName name="주부신수익권증서_400" localSheetId="7">#REF!</definedName>
    <definedName name="주부신수익권증서_400">#REF!</definedName>
    <definedName name="주식1" localSheetId="3">#REF!</definedName>
    <definedName name="주식1" localSheetId="5">#REF!</definedName>
    <definedName name="주식1" localSheetId="0">#REF!</definedName>
    <definedName name="주식1" localSheetId="16">#REF!</definedName>
    <definedName name="주식1" localSheetId="6">#REF!</definedName>
    <definedName name="주식1" localSheetId="7">#REF!</definedName>
    <definedName name="주식1">#REF!</definedName>
    <definedName name="주식2">#N/A</definedName>
    <definedName name="주식3" localSheetId="3">#REF!</definedName>
    <definedName name="주식3" localSheetId="5">#REF!</definedName>
    <definedName name="주식3" localSheetId="0">#REF!</definedName>
    <definedName name="주식3" localSheetId="16">#REF!</definedName>
    <definedName name="주식3" localSheetId="6">#REF!</definedName>
    <definedName name="주식3" localSheetId="7">#REF!</definedName>
    <definedName name="주식3">#REF!</definedName>
    <definedName name="주식4" localSheetId="3">#REF!</definedName>
    <definedName name="주식4" localSheetId="5">#REF!</definedName>
    <definedName name="주식4" localSheetId="0">#REF!</definedName>
    <definedName name="주식4" localSheetId="16">#REF!</definedName>
    <definedName name="주식4" localSheetId="6">#REF!</definedName>
    <definedName name="주식4" localSheetId="7">#REF!</definedName>
    <definedName name="주식4">#REF!</definedName>
    <definedName name="주식5" localSheetId="3">#REF!</definedName>
    <definedName name="주식5" localSheetId="5">#REF!</definedName>
    <definedName name="주식5" localSheetId="0">#REF!</definedName>
    <definedName name="주식5" localSheetId="16">#REF!</definedName>
    <definedName name="주식5" localSheetId="6">#REF!</definedName>
    <definedName name="주식5" localSheetId="7">#REF!</definedName>
    <definedName name="주식5">#REF!</definedName>
    <definedName name="주식6">#N/A</definedName>
    <definedName name="주식7" localSheetId="3">#REF!</definedName>
    <definedName name="주식7" localSheetId="5">#REF!</definedName>
    <definedName name="주식7" localSheetId="0">#REF!</definedName>
    <definedName name="주식7" localSheetId="16">#REF!</definedName>
    <definedName name="주식7" localSheetId="6">#REF!</definedName>
    <definedName name="주식7" localSheetId="7">#REF!</definedName>
    <definedName name="주식7">#REF!</definedName>
    <definedName name="주식8" localSheetId="3">#REF!</definedName>
    <definedName name="주식8" localSheetId="5">#REF!</definedName>
    <definedName name="주식8" localSheetId="0">#REF!</definedName>
    <definedName name="주식8" localSheetId="16">#REF!</definedName>
    <definedName name="주식8" localSheetId="6">#REF!</definedName>
    <definedName name="주식8" localSheetId="7">#REF!</definedName>
    <definedName name="주식8">#REF!</definedName>
    <definedName name="주식한도1" localSheetId="3">#REF!</definedName>
    <definedName name="주식한도1" localSheetId="5">#REF!</definedName>
    <definedName name="주식한도1" localSheetId="0">#REF!</definedName>
    <definedName name="주식한도1" localSheetId="16">#REF!</definedName>
    <definedName name="주식한도1" localSheetId="6">#REF!</definedName>
    <definedName name="주식한도1" localSheetId="7">#REF!</definedName>
    <definedName name="주식한도1">#REF!</definedName>
    <definedName name="주식한도2" localSheetId="6">#REF!</definedName>
    <definedName name="주식한도2" localSheetId="7">#REF!</definedName>
    <definedName name="주식한도2">#REF!</definedName>
    <definedName name="주식한도3">#N/A</definedName>
    <definedName name="주식한도4">#N/A</definedName>
    <definedName name="주식한도5" localSheetId="3">#REF!</definedName>
    <definedName name="주식한도5" localSheetId="5">#REF!</definedName>
    <definedName name="주식한도5" localSheetId="0">#REF!</definedName>
    <definedName name="주식한도5" localSheetId="16">#REF!</definedName>
    <definedName name="주식한도5" localSheetId="6">#REF!</definedName>
    <definedName name="주식한도5" localSheetId="7">#REF!</definedName>
    <definedName name="주식한도5">#REF!</definedName>
    <definedName name="주식한도6" localSheetId="3">#REF!</definedName>
    <definedName name="주식한도6" localSheetId="5">#REF!</definedName>
    <definedName name="주식한도6" localSheetId="0">#REF!</definedName>
    <definedName name="주식한도6" localSheetId="16">#REF!</definedName>
    <definedName name="주식한도6" localSheetId="6">#REF!</definedName>
    <definedName name="주식한도6" localSheetId="7">#REF!</definedName>
    <definedName name="주식한도6">#REF!</definedName>
    <definedName name="주식한도7" localSheetId="3">#REF!</definedName>
    <definedName name="주식한도7" localSheetId="5">#REF!</definedName>
    <definedName name="주식한도7" localSheetId="0">#REF!</definedName>
    <definedName name="주식한도7" localSheetId="16">#REF!</definedName>
    <definedName name="주식한도7" localSheetId="6">#REF!</definedName>
    <definedName name="주식한도7" localSheetId="7">#REF!</definedName>
    <definedName name="주식한도7">#REF!</definedName>
    <definedName name="주식한도8" localSheetId="6">#REF!</definedName>
    <definedName name="주식한도8" localSheetId="7">#REF!</definedName>
    <definedName name="주식한도8">#REF!</definedName>
    <definedName name="주연" localSheetId="6">#REF!</definedName>
    <definedName name="주연">#REF!</definedName>
    <definedName name="주연수" localSheetId="6">#REF!</definedName>
    <definedName name="주연수">#REF!</definedName>
    <definedName name="주영" localSheetId="6">#REF!</definedName>
    <definedName name="주영" localSheetId="7">#REF!</definedName>
    <definedName name="주영">#REF!</definedName>
    <definedName name="주요" localSheetId="8" hidden="1">{#N/A,#N/A,TRUE,"Y생산";#N/A,#N/A,TRUE,"Y판매";#N/A,#N/A,TRUE,"Y총물량";#N/A,#N/A,TRUE,"Y능력";#N/A,#N/A,TRUE,"YKD"}</definedName>
    <definedName name="주요" localSheetId="10" hidden="1">{#N/A,#N/A,TRUE,"Y생산";#N/A,#N/A,TRUE,"Y판매";#N/A,#N/A,TRUE,"Y총물량";#N/A,#N/A,TRUE,"Y능력";#N/A,#N/A,TRUE,"YKD"}</definedName>
    <definedName name="주요" localSheetId="11" hidden="1">{#N/A,#N/A,TRUE,"Y생산";#N/A,#N/A,TRUE,"Y판매";#N/A,#N/A,TRUE,"Y총물량";#N/A,#N/A,TRUE,"Y능력";#N/A,#N/A,TRUE,"YKD"}</definedName>
    <definedName name="주요" localSheetId="3" hidden="1">{#N/A,#N/A,TRUE,"Y생산";#N/A,#N/A,TRUE,"Y판매";#N/A,#N/A,TRUE,"Y총물량";#N/A,#N/A,TRUE,"Y능력";#N/A,#N/A,TRUE,"YKD"}</definedName>
    <definedName name="주요" localSheetId="5" hidden="1">{#N/A,#N/A,TRUE,"Y생산";#N/A,#N/A,TRUE,"Y판매";#N/A,#N/A,TRUE,"Y총물량";#N/A,#N/A,TRUE,"Y능력";#N/A,#N/A,TRUE,"YKD"}</definedName>
    <definedName name="주요" localSheetId="4" hidden="1">{#N/A,#N/A,TRUE,"Y생산";#N/A,#N/A,TRUE,"Y판매";#N/A,#N/A,TRUE,"Y총물량";#N/A,#N/A,TRUE,"Y능력";#N/A,#N/A,TRUE,"YKD"}</definedName>
    <definedName name="주요" localSheetId="0" hidden="1">{#N/A,#N/A,TRUE,"Y생산";#N/A,#N/A,TRUE,"Y판매";#N/A,#N/A,TRUE,"Y총물량";#N/A,#N/A,TRUE,"Y능력";#N/A,#N/A,TRUE,"YKD"}</definedName>
    <definedName name="주요" localSheetId="16" hidden="1">{#N/A,#N/A,TRUE,"Y생산";#N/A,#N/A,TRUE,"Y판매";#N/A,#N/A,TRUE,"Y총물량";#N/A,#N/A,TRUE,"Y능력";#N/A,#N/A,TRUE,"YKD"}</definedName>
    <definedName name="주요" localSheetId="6" hidden="1">{#N/A,#N/A,TRUE,"Y생산";#N/A,#N/A,TRUE,"Y판매";#N/A,#N/A,TRUE,"Y총물량";#N/A,#N/A,TRUE,"Y능력";#N/A,#N/A,TRUE,"YKD"}</definedName>
    <definedName name="주요" localSheetId="7" hidden="1">{#N/A,#N/A,TRUE,"Y생산";#N/A,#N/A,TRUE,"Y판매";#N/A,#N/A,TRUE,"Y총물량";#N/A,#N/A,TRUE,"Y능력";#N/A,#N/A,TRUE,"YKD"}</definedName>
    <definedName name="주요" hidden="1">{#N/A,#N/A,TRUE,"Y생산";#N/A,#N/A,TRUE,"Y판매";#N/A,#N/A,TRUE,"Y총물량";#N/A,#N/A,TRUE,"Y능력";#N/A,#N/A,TRUE,"YKD"}</definedName>
    <definedName name="주요업무" localSheetId="8" hidden="1">{#N/A,#N/A,TRUE,"Y생산";#N/A,#N/A,TRUE,"Y판매";#N/A,#N/A,TRUE,"Y총물량";#N/A,#N/A,TRUE,"Y능력";#N/A,#N/A,TRUE,"YKD"}</definedName>
    <definedName name="주요업무" localSheetId="10" hidden="1">{#N/A,#N/A,TRUE,"Y생산";#N/A,#N/A,TRUE,"Y판매";#N/A,#N/A,TRUE,"Y총물량";#N/A,#N/A,TRUE,"Y능력";#N/A,#N/A,TRUE,"YKD"}</definedName>
    <definedName name="주요업무" localSheetId="11" hidden="1">{#N/A,#N/A,TRUE,"Y생산";#N/A,#N/A,TRUE,"Y판매";#N/A,#N/A,TRUE,"Y총물량";#N/A,#N/A,TRUE,"Y능력";#N/A,#N/A,TRUE,"YKD"}</definedName>
    <definedName name="주요업무" localSheetId="3" hidden="1">{#N/A,#N/A,TRUE,"Y생산";#N/A,#N/A,TRUE,"Y판매";#N/A,#N/A,TRUE,"Y총물량";#N/A,#N/A,TRUE,"Y능력";#N/A,#N/A,TRUE,"YKD"}</definedName>
    <definedName name="주요업무" localSheetId="5" hidden="1">{#N/A,#N/A,TRUE,"Y생산";#N/A,#N/A,TRUE,"Y판매";#N/A,#N/A,TRUE,"Y총물량";#N/A,#N/A,TRUE,"Y능력";#N/A,#N/A,TRUE,"YKD"}</definedName>
    <definedName name="주요업무" localSheetId="4" hidden="1">{#N/A,#N/A,TRUE,"Y생산";#N/A,#N/A,TRUE,"Y판매";#N/A,#N/A,TRUE,"Y총물량";#N/A,#N/A,TRUE,"Y능력";#N/A,#N/A,TRUE,"YKD"}</definedName>
    <definedName name="주요업무" localSheetId="0" hidden="1">{#N/A,#N/A,TRUE,"Y생산";#N/A,#N/A,TRUE,"Y판매";#N/A,#N/A,TRUE,"Y총물량";#N/A,#N/A,TRUE,"Y능력";#N/A,#N/A,TRUE,"YKD"}</definedName>
    <definedName name="주요업무" localSheetId="16" hidden="1">{#N/A,#N/A,TRUE,"Y생산";#N/A,#N/A,TRUE,"Y판매";#N/A,#N/A,TRUE,"Y총물량";#N/A,#N/A,TRUE,"Y능력";#N/A,#N/A,TRUE,"YKD"}</definedName>
    <definedName name="주요업무" localSheetId="6" hidden="1">{#N/A,#N/A,TRUE,"Y생산";#N/A,#N/A,TRUE,"Y판매";#N/A,#N/A,TRUE,"Y총물량";#N/A,#N/A,TRUE,"Y능력";#N/A,#N/A,TRUE,"YKD"}</definedName>
    <definedName name="주요업무" localSheetId="7" hidden="1">{#N/A,#N/A,TRUE,"Y생산";#N/A,#N/A,TRUE,"Y판매";#N/A,#N/A,TRUE,"Y총물량";#N/A,#N/A,TRUE,"Y능력";#N/A,#N/A,TRUE,"YKD"}</definedName>
    <definedName name="주요업무" hidden="1">{#N/A,#N/A,TRUE,"Y생산";#N/A,#N/A,TRUE,"Y판매";#N/A,#N/A,TRUE,"Y총물량";#N/A,#N/A,TRUE,"Y능력";#N/A,#N/A,TRUE,"YKD"}</definedName>
    <definedName name="주요업무2" localSheetId="8" hidden="1">{#N/A,#N/A,TRUE,"Y생산";#N/A,#N/A,TRUE,"Y판매";#N/A,#N/A,TRUE,"Y총물량";#N/A,#N/A,TRUE,"Y능력";#N/A,#N/A,TRUE,"YKD"}</definedName>
    <definedName name="주요업무2" localSheetId="10" hidden="1">{#N/A,#N/A,TRUE,"Y생산";#N/A,#N/A,TRUE,"Y판매";#N/A,#N/A,TRUE,"Y총물량";#N/A,#N/A,TRUE,"Y능력";#N/A,#N/A,TRUE,"YKD"}</definedName>
    <definedName name="주요업무2" localSheetId="11" hidden="1">{#N/A,#N/A,TRUE,"Y생산";#N/A,#N/A,TRUE,"Y판매";#N/A,#N/A,TRUE,"Y총물량";#N/A,#N/A,TRUE,"Y능력";#N/A,#N/A,TRUE,"YKD"}</definedName>
    <definedName name="주요업무2" localSheetId="3" hidden="1">{#N/A,#N/A,TRUE,"Y생산";#N/A,#N/A,TRUE,"Y판매";#N/A,#N/A,TRUE,"Y총물량";#N/A,#N/A,TRUE,"Y능력";#N/A,#N/A,TRUE,"YKD"}</definedName>
    <definedName name="주요업무2" localSheetId="5" hidden="1">{#N/A,#N/A,TRUE,"Y생산";#N/A,#N/A,TRUE,"Y판매";#N/A,#N/A,TRUE,"Y총물량";#N/A,#N/A,TRUE,"Y능력";#N/A,#N/A,TRUE,"YKD"}</definedName>
    <definedName name="주요업무2" localSheetId="4" hidden="1">{#N/A,#N/A,TRUE,"Y생산";#N/A,#N/A,TRUE,"Y판매";#N/A,#N/A,TRUE,"Y총물량";#N/A,#N/A,TRUE,"Y능력";#N/A,#N/A,TRUE,"YKD"}</definedName>
    <definedName name="주요업무2" localSheetId="0" hidden="1">{#N/A,#N/A,TRUE,"Y생산";#N/A,#N/A,TRUE,"Y판매";#N/A,#N/A,TRUE,"Y총물량";#N/A,#N/A,TRUE,"Y능력";#N/A,#N/A,TRUE,"YKD"}</definedName>
    <definedName name="주요업무2" localSheetId="16" hidden="1">{#N/A,#N/A,TRUE,"Y생산";#N/A,#N/A,TRUE,"Y판매";#N/A,#N/A,TRUE,"Y총물량";#N/A,#N/A,TRUE,"Y능력";#N/A,#N/A,TRUE,"YKD"}</definedName>
    <definedName name="주요업무2" localSheetId="6" hidden="1">{#N/A,#N/A,TRUE,"Y생산";#N/A,#N/A,TRUE,"Y판매";#N/A,#N/A,TRUE,"Y총물량";#N/A,#N/A,TRUE,"Y능력";#N/A,#N/A,TRUE,"YKD"}</definedName>
    <definedName name="주요업무2" localSheetId="7" hidden="1">{#N/A,#N/A,TRUE,"Y생산";#N/A,#N/A,TRUE,"Y판매";#N/A,#N/A,TRUE,"Y총물량";#N/A,#N/A,TRUE,"Y능력";#N/A,#N/A,TRUE,"YKD"}</definedName>
    <definedName name="주요업무2" hidden="1">{#N/A,#N/A,TRUE,"Y생산";#N/A,#N/A,TRUE,"Y판매";#N/A,#N/A,TRUE,"Y총물량";#N/A,#N/A,TRUE,"Y능력";#N/A,#N/A,TRUE,"YKD"}</definedName>
    <definedName name="주요업무3" localSheetId="8" hidden="1">{#N/A,#N/A,TRUE,"Y생산";#N/A,#N/A,TRUE,"Y판매";#N/A,#N/A,TRUE,"Y총물량";#N/A,#N/A,TRUE,"Y능력";#N/A,#N/A,TRUE,"YKD"}</definedName>
    <definedName name="주요업무3" localSheetId="10" hidden="1">{#N/A,#N/A,TRUE,"Y생산";#N/A,#N/A,TRUE,"Y판매";#N/A,#N/A,TRUE,"Y총물량";#N/A,#N/A,TRUE,"Y능력";#N/A,#N/A,TRUE,"YKD"}</definedName>
    <definedName name="주요업무3" localSheetId="11" hidden="1">{#N/A,#N/A,TRUE,"Y생산";#N/A,#N/A,TRUE,"Y판매";#N/A,#N/A,TRUE,"Y총물량";#N/A,#N/A,TRUE,"Y능력";#N/A,#N/A,TRUE,"YKD"}</definedName>
    <definedName name="주요업무3" localSheetId="3" hidden="1">{#N/A,#N/A,TRUE,"Y생산";#N/A,#N/A,TRUE,"Y판매";#N/A,#N/A,TRUE,"Y총물량";#N/A,#N/A,TRUE,"Y능력";#N/A,#N/A,TRUE,"YKD"}</definedName>
    <definedName name="주요업무3" localSheetId="5" hidden="1">{#N/A,#N/A,TRUE,"Y생산";#N/A,#N/A,TRUE,"Y판매";#N/A,#N/A,TRUE,"Y총물량";#N/A,#N/A,TRUE,"Y능력";#N/A,#N/A,TRUE,"YKD"}</definedName>
    <definedName name="주요업무3" localSheetId="4" hidden="1">{#N/A,#N/A,TRUE,"Y생산";#N/A,#N/A,TRUE,"Y판매";#N/A,#N/A,TRUE,"Y총물량";#N/A,#N/A,TRUE,"Y능력";#N/A,#N/A,TRUE,"YKD"}</definedName>
    <definedName name="주요업무3" localSheetId="0" hidden="1">{#N/A,#N/A,TRUE,"Y생산";#N/A,#N/A,TRUE,"Y판매";#N/A,#N/A,TRUE,"Y총물량";#N/A,#N/A,TRUE,"Y능력";#N/A,#N/A,TRUE,"YKD"}</definedName>
    <definedName name="주요업무3" localSheetId="16" hidden="1">{#N/A,#N/A,TRUE,"Y생산";#N/A,#N/A,TRUE,"Y판매";#N/A,#N/A,TRUE,"Y총물량";#N/A,#N/A,TRUE,"Y능력";#N/A,#N/A,TRUE,"YKD"}</definedName>
    <definedName name="주요업무3" localSheetId="6" hidden="1">{#N/A,#N/A,TRUE,"Y생산";#N/A,#N/A,TRUE,"Y판매";#N/A,#N/A,TRUE,"Y총물량";#N/A,#N/A,TRUE,"Y능력";#N/A,#N/A,TRUE,"YKD"}</definedName>
    <definedName name="주요업무3" localSheetId="7" hidden="1">{#N/A,#N/A,TRUE,"Y생산";#N/A,#N/A,TRUE,"Y판매";#N/A,#N/A,TRUE,"Y총물량";#N/A,#N/A,TRUE,"Y능력";#N/A,#N/A,TRUE,"YKD"}</definedName>
    <definedName name="주요업무3" hidden="1">{#N/A,#N/A,TRUE,"Y생산";#N/A,#N/A,TRUE,"Y판매";#N/A,#N/A,TRUE,"Y총물량";#N/A,#N/A,TRUE,"Y능력";#N/A,#N/A,TRUE,"YKD"}</definedName>
    <definedName name="주요제원" localSheetId="8" hidden="1">{#N/A,#N/A,FALSE,"단축1";#N/A,#N/A,FALSE,"단축2";#N/A,#N/A,FALSE,"단축3";#N/A,#N/A,FALSE,"장축";#N/A,#N/A,FALSE,"4WD"}</definedName>
    <definedName name="주요제원" localSheetId="10" hidden="1">{#N/A,#N/A,FALSE,"단축1";#N/A,#N/A,FALSE,"단축2";#N/A,#N/A,FALSE,"단축3";#N/A,#N/A,FALSE,"장축";#N/A,#N/A,FALSE,"4WD"}</definedName>
    <definedName name="주요제원" localSheetId="11" hidden="1">{#N/A,#N/A,FALSE,"단축1";#N/A,#N/A,FALSE,"단축2";#N/A,#N/A,FALSE,"단축3";#N/A,#N/A,FALSE,"장축";#N/A,#N/A,FALSE,"4WD"}</definedName>
    <definedName name="주요제원" localSheetId="3" hidden="1">{#N/A,#N/A,FALSE,"단축1";#N/A,#N/A,FALSE,"단축2";#N/A,#N/A,FALSE,"단축3";#N/A,#N/A,FALSE,"장축";#N/A,#N/A,FALSE,"4WD"}</definedName>
    <definedName name="주요제원" localSheetId="5" hidden="1">{#N/A,#N/A,FALSE,"단축1";#N/A,#N/A,FALSE,"단축2";#N/A,#N/A,FALSE,"단축3";#N/A,#N/A,FALSE,"장축";#N/A,#N/A,FALSE,"4WD"}</definedName>
    <definedName name="주요제원" localSheetId="4" hidden="1">{#N/A,#N/A,FALSE,"단축1";#N/A,#N/A,FALSE,"단축2";#N/A,#N/A,FALSE,"단축3";#N/A,#N/A,FALSE,"장축";#N/A,#N/A,FALSE,"4WD"}</definedName>
    <definedName name="주요제원" localSheetId="0" hidden="1">{#N/A,#N/A,FALSE,"단축1";#N/A,#N/A,FALSE,"단축2";#N/A,#N/A,FALSE,"단축3";#N/A,#N/A,FALSE,"장축";#N/A,#N/A,FALSE,"4WD"}</definedName>
    <definedName name="주요제원" localSheetId="16" hidden="1">{#N/A,#N/A,FALSE,"단축1";#N/A,#N/A,FALSE,"단축2";#N/A,#N/A,FALSE,"단축3";#N/A,#N/A,FALSE,"장축";#N/A,#N/A,FALSE,"4WD"}</definedName>
    <definedName name="주요제원" localSheetId="6" hidden="1">{#N/A,#N/A,FALSE,"단축1";#N/A,#N/A,FALSE,"단축2";#N/A,#N/A,FALSE,"단축3";#N/A,#N/A,FALSE,"장축";#N/A,#N/A,FALSE,"4WD"}</definedName>
    <definedName name="주요제원" localSheetId="7" hidden="1">{#N/A,#N/A,FALSE,"단축1";#N/A,#N/A,FALSE,"단축2";#N/A,#N/A,FALSE,"단축3";#N/A,#N/A,FALSE,"장축";#N/A,#N/A,FALSE,"4WD"}</definedName>
    <definedName name="주요제원" hidden="1">{#N/A,#N/A,FALSE,"단축1";#N/A,#N/A,FALSE,"단축2";#N/A,#N/A,FALSE,"단축3";#N/A,#N/A,FALSE,"장축";#N/A,#N/A,FALSE,"4WD"}</definedName>
    <definedName name="주차계획" localSheetId="8" hidden="1">{#N/A,#N/A,FALSE,"UNIT";#N/A,#N/A,FALSE,"UNIT";#N/A,#N/A,FALSE,"계정"}</definedName>
    <definedName name="주차계획" localSheetId="10" hidden="1">{#N/A,#N/A,FALSE,"UNIT";#N/A,#N/A,FALSE,"UNIT";#N/A,#N/A,FALSE,"계정"}</definedName>
    <definedName name="주차계획" localSheetId="11" hidden="1">{#N/A,#N/A,FALSE,"UNIT";#N/A,#N/A,FALSE,"UNIT";#N/A,#N/A,FALSE,"계정"}</definedName>
    <definedName name="주차계획" localSheetId="3" hidden="1">{#N/A,#N/A,FALSE,"UNIT";#N/A,#N/A,FALSE,"UNIT";#N/A,#N/A,FALSE,"계정"}</definedName>
    <definedName name="주차계획" localSheetId="5" hidden="1">{#N/A,#N/A,FALSE,"UNIT";#N/A,#N/A,FALSE,"UNIT";#N/A,#N/A,FALSE,"계정"}</definedName>
    <definedName name="주차계획" localSheetId="4" hidden="1">{#N/A,#N/A,FALSE,"UNIT";#N/A,#N/A,FALSE,"UNIT";#N/A,#N/A,FALSE,"계정"}</definedName>
    <definedName name="주차계획" localSheetId="0" hidden="1">{#N/A,#N/A,FALSE,"UNIT";#N/A,#N/A,FALSE,"UNIT";#N/A,#N/A,FALSE,"계정"}</definedName>
    <definedName name="주차계획" localSheetId="16" hidden="1">{#N/A,#N/A,FALSE,"UNIT";#N/A,#N/A,FALSE,"UNIT";#N/A,#N/A,FALSE,"계정"}</definedName>
    <definedName name="주차계획" localSheetId="6" hidden="1">{#N/A,#N/A,FALSE,"UNIT";#N/A,#N/A,FALSE,"UNIT";#N/A,#N/A,FALSE,"계정"}</definedName>
    <definedName name="주차계획" localSheetId="7" hidden="1">{#N/A,#N/A,FALSE,"UNIT";#N/A,#N/A,FALSE,"UNIT";#N/A,#N/A,FALSE,"계정"}</definedName>
    <definedName name="주차계획" hidden="1">{#N/A,#N/A,FALSE,"UNIT";#N/A,#N/A,FALSE,"UNIT";#N/A,#N/A,FALSE,"계정"}</definedName>
    <definedName name="준비년도" localSheetId="3">#REF!</definedName>
    <definedName name="준비년도" localSheetId="5">#REF!</definedName>
    <definedName name="준비년도" localSheetId="0">#REF!</definedName>
    <definedName name="준비년도" localSheetId="16">#REF!</definedName>
    <definedName name="준비년도" localSheetId="7">#REF!</definedName>
    <definedName name="준비년도">#REF!</definedName>
    <definedName name="중고차" localSheetId="3">#REF!</definedName>
    <definedName name="중고차" localSheetId="5">#REF!</definedName>
    <definedName name="중고차" localSheetId="0">#REF!</definedName>
    <definedName name="중고차" localSheetId="16">#REF!</definedName>
    <definedName name="중고차" localSheetId="6">#REF!</definedName>
    <definedName name="중고차" localSheetId="7">#REF!</definedName>
    <definedName name="중고차">#REF!</definedName>
    <definedName name="중고차1" localSheetId="3">#REF!</definedName>
    <definedName name="중고차1" localSheetId="5">#REF!</definedName>
    <definedName name="중고차1" localSheetId="0">#REF!</definedName>
    <definedName name="중고차1" localSheetId="16">#REF!</definedName>
    <definedName name="중고차1" localSheetId="6">#REF!</definedName>
    <definedName name="중고차1" localSheetId="7">#REF!</definedName>
    <definedName name="중고차1">#REF!</definedName>
    <definedName name="중앙" localSheetId="8" hidden="1">{#N/A,#N/A,FALSE,"단축1";#N/A,#N/A,FALSE,"단축2";#N/A,#N/A,FALSE,"단축3";#N/A,#N/A,FALSE,"장축";#N/A,#N/A,FALSE,"4WD"}</definedName>
    <definedName name="중앙" localSheetId="10" hidden="1">{#N/A,#N/A,FALSE,"단축1";#N/A,#N/A,FALSE,"단축2";#N/A,#N/A,FALSE,"단축3";#N/A,#N/A,FALSE,"장축";#N/A,#N/A,FALSE,"4WD"}</definedName>
    <definedName name="중앙" localSheetId="11" hidden="1">{#N/A,#N/A,FALSE,"단축1";#N/A,#N/A,FALSE,"단축2";#N/A,#N/A,FALSE,"단축3";#N/A,#N/A,FALSE,"장축";#N/A,#N/A,FALSE,"4WD"}</definedName>
    <definedName name="중앙" localSheetId="3" hidden="1">{#N/A,#N/A,FALSE,"단축1";#N/A,#N/A,FALSE,"단축2";#N/A,#N/A,FALSE,"단축3";#N/A,#N/A,FALSE,"장축";#N/A,#N/A,FALSE,"4WD"}</definedName>
    <definedName name="중앙" localSheetId="5" hidden="1">{#N/A,#N/A,FALSE,"단축1";#N/A,#N/A,FALSE,"단축2";#N/A,#N/A,FALSE,"단축3";#N/A,#N/A,FALSE,"장축";#N/A,#N/A,FALSE,"4WD"}</definedName>
    <definedName name="중앙" localSheetId="4" hidden="1">{#N/A,#N/A,FALSE,"단축1";#N/A,#N/A,FALSE,"단축2";#N/A,#N/A,FALSE,"단축3";#N/A,#N/A,FALSE,"장축";#N/A,#N/A,FALSE,"4WD"}</definedName>
    <definedName name="중앙" localSheetId="0" hidden="1">{#N/A,#N/A,FALSE,"단축1";#N/A,#N/A,FALSE,"단축2";#N/A,#N/A,FALSE,"단축3";#N/A,#N/A,FALSE,"장축";#N/A,#N/A,FALSE,"4WD"}</definedName>
    <definedName name="중앙" localSheetId="16" hidden="1">{#N/A,#N/A,FALSE,"단축1";#N/A,#N/A,FALSE,"단축2";#N/A,#N/A,FALSE,"단축3";#N/A,#N/A,FALSE,"장축";#N/A,#N/A,FALSE,"4WD"}</definedName>
    <definedName name="중앙" localSheetId="6" hidden="1">{#N/A,#N/A,FALSE,"단축1";#N/A,#N/A,FALSE,"단축2";#N/A,#N/A,FALSE,"단축3";#N/A,#N/A,FALSE,"장축";#N/A,#N/A,FALSE,"4WD"}</definedName>
    <definedName name="중앙" localSheetId="7" hidden="1">{#N/A,#N/A,FALSE,"단축1";#N/A,#N/A,FALSE,"단축2";#N/A,#N/A,FALSE,"단축3";#N/A,#N/A,FALSE,"장축";#N/A,#N/A,FALSE,"4WD"}</definedName>
    <definedName name="중앙" hidden="1">{#N/A,#N/A,FALSE,"단축1";#N/A,#N/A,FALSE,"단축2";#N/A,#N/A,FALSE,"단축3";#N/A,#N/A,FALSE,"장축";#N/A,#N/A,FALSE,"4WD"}</definedName>
    <definedName name="증가율규모2004" localSheetId="3">#REF!</definedName>
    <definedName name="증가율규모2004" localSheetId="5">#REF!</definedName>
    <definedName name="증가율규모2004" localSheetId="0">#REF!</definedName>
    <definedName name="증가율규모2004" localSheetId="16">#REF!</definedName>
    <definedName name="증가율규모2004" localSheetId="7">#REF!</definedName>
    <definedName name="증가율규모2004">#REF!</definedName>
    <definedName name="증가율규모2005" localSheetId="3">#REF!</definedName>
    <definedName name="증가율규모2005" localSheetId="5">#REF!</definedName>
    <definedName name="증가율규모2005" localSheetId="0">#REF!</definedName>
    <definedName name="증가율규모2005" localSheetId="16">#REF!</definedName>
    <definedName name="증가율규모2005" localSheetId="6">#REF!</definedName>
    <definedName name="증가율규모2005" localSheetId="7">#REF!</definedName>
    <definedName name="증가율규모2005">#REF!</definedName>
    <definedName name="증가율규모2006" localSheetId="3">#REF!</definedName>
    <definedName name="증가율규모2006" localSheetId="5">#REF!</definedName>
    <definedName name="증가율규모2006" localSheetId="0">#REF!</definedName>
    <definedName name="증가율규모2006" localSheetId="16">#REF!</definedName>
    <definedName name="증가율규모2006" localSheetId="6">#REF!</definedName>
    <definedName name="증가율규모2006" localSheetId="7">#REF!</definedName>
    <definedName name="증가율규모2006">#REF!</definedName>
    <definedName name="증가율규모2007" localSheetId="6">#REF!</definedName>
    <definedName name="증가율규모2007">#REF!</definedName>
    <definedName name="증가율기업규모2004" localSheetId="6">#REF!</definedName>
    <definedName name="증가율기업규모2004">#REF!</definedName>
    <definedName name="증가율기업규모2005" localSheetId="6">#REF!</definedName>
    <definedName name="증가율기업규모2005">#REF!</definedName>
    <definedName name="증가율기업규모2006" localSheetId="6">#REF!</definedName>
    <definedName name="증가율기업규모2006">#REF!</definedName>
    <definedName name="증가율기업규모2007" localSheetId="6">#REF!</definedName>
    <definedName name="증가율기업규모2007">#REF!</definedName>
    <definedName name="증가율도급2004" localSheetId="6">#REF!</definedName>
    <definedName name="증가율도급2004">#REF!</definedName>
    <definedName name="증가율도급2005" localSheetId="6">#REF!</definedName>
    <definedName name="증가율도급2005">#REF!</definedName>
    <definedName name="증가율도급2006" localSheetId="6">#REF!</definedName>
    <definedName name="증가율도급2006">#REF!</definedName>
    <definedName name="증가율도급2007" localSheetId="6">#REF!</definedName>
    <definedName name="증가율도급2007">#REF!</definedName>
    <definedName name="증가율순위유무2004" localSheetId="6">#REF!</definedName>
    <definedName name="증가율순위유무2004">#REF!</definedName>
    <definedName name="증가율순위유무2005" localSheetId="6">#REF!</definedName>
    <definedName name="증가율순위유무2005">#REF!</definedName>
    <definedName name="증가율순위유무2006" localSheetId="6">#REF!</definedName>
    <definedName name="증가율순위유무2006">#REF!</definedName>
    <definedName name="증가율순위유무2007" localSheetId="6">#REF!</definedName>
    <definedName name="증가율순위유무2007">#REF!</definedName>
    <definedName name="증가율업종2004" localSheetId="6">#REF!</definedName>
    <definedName name="증가율업종2004">#REF!</definedName>
    <definedName name="증가율업종2005" localSheetId="6">#REF!</definedName>
    <definedName name="증가율업종2005">#REF!</definedName>
    <definedName name="증가율업종2006" localSheetId="6">#REF!</definedName>
    <definedName name="증가율업종2006">#REF!</definedName>
    <definedName name="증가율업종2007" localSheetId="6">#REF!</definedName>
    <definedName name="증가율업종2007">#REF!</definedName>
    <definedName name="증가율업종22004" localSheetId="6">#REF!</definedName>
    <definedName name="증가율업종22004">#REF!</definedName>
    <definedName name="증가율업종22005" localSheetId="6">#REF!</definedName>
    <definedName name="증가율업종22005">#REF!</definedName>
    <definedName name="증가율업종22006" localSheetId="6">#REF!</definedName>
    <definedName name="증가율업종22006">#REF!</definedName>
    <definedName name="증가율업종22007" localSheetId="6">#REF!</definedName>
    <definedName name="증가율업종22007">#REF!</definedName>
    <definedName name="증가율전체2004" localSheetId="6">#REF!</definedName>
    <definedName name="증가율전체2004">#REF!</definedName>
    <definedName name="증가율전체2005" localSheetId="6">#REF!</definedName>
    <definedName name="증가율전체2005">#REF!</definedName>
    <definedName name="증가율전체2006" localSheetId="6">#REF!</definedName>
    <definedName name="증가율전체2006">#REF!</definedName>
    <definedName name="증가율전체2007" localSheetId="6">#REF!</definedName>
    <definedName name="증가율전체2007">#REF!</definedName>
    <definedName name="증가율지역2004" localSheetId="6">#REF!</definedName>
    <definedName name="증가율지역2004">#REF!</definedName>
    <definedName name="증가율지역2005" localSheetId="6">#REF!</definedName>
    <definedName name="증가율지역2005">#REF!</definedName>
    <definedName name="증가율지역2006" localSheetId="6">#REF!</definedName>
    <definedName name="증가율지역2006">#REF!</definedName>
    <definedName name="증가율지역2007" localSheetId="6">#REF!</definedName>
    <definedName name="증가율지역2007">#REF!</definedName>
    <definedName name="증권사" localSheetId="6">#REF!</definedName>
    <definedName name="증권사">#REF!</definedName>
    <definedName name="증권사1" localSheetId="6">#REF!</definedName>
    <definedName name="증권사1">#REF!</definedName>
    <definedName name="증권사12" localSheetId="6">#REF!</definedName>
    <definedName name="증권사12">#REF!</definedName>
    <definedName name="지" localSheetId="8" hidden="1">{#N/A,#N/A,TRUE,"Y생산";#N/A,#N/A,TRUE,"Y판매";#N/A,#N/A,TRUE,"Y총물량";#N/A,#N/A,TRUE,"Y능력";#N/A,#N/A,TRUE,"YKD"}</definedName>
    <definedName name="지" localSheetId="10" hidden="1">{#N/A,#N/A,TRUE,"Y생산";#N/A,#N/A,TRUE,"Y판매";#N/A,#N/A,TRUE,"Y총물량";#N/A,#N/A,TRUE,"Y능력";#N/A,#N/A,TRUE,"YKD"}</definedName>
    <definedName name="지" localSheetId="11" hidden="1">{#N/A,#N/A,TRUE,"Y생산";#N/A,#N/A,TRUE,"Y판매";#N/A,#N/A,TRUE,"Y총물량";#N/A,#N/A,TRUE,"Y능력";#N/A,#N/A,TRUE,"YKD"}</definedName>
    <definedName name="지" localSheetId="3" hidden="1">{#N/A,#N/A,TRUE,"Y생산";#N/A,#N/A,TRUE,"Y판매";#N/A,#N/A,TRUE,"Y총물량";#N/A,#N/A,TRUE,"Y능력";#N/A,#N/A,TRUE,"YKD"}</definedName>
    <definedName name="지" localSheetId="5" hidden="1">{#N/A,#N/A,TRUE,"Y생산";#N/A,#N/A,TRUE,"Y판매";#N/A,#N/A,TRUE,"Y총물량";#N/A,#N/A,TRUE,"Y능력";#N/A,#N/A,TRUE,"YKD"}</definedName>
    <definedName name="지" localSheetId="4" hidden="1">{#N/A,#N/A,TRUE,"Y생산";#N/A,#N/A,TRUE,"Y판매";#N/A,#N/A,TRUE,"Y총물량";#N/A,#N/A,TRUE,"Y능력";#N/A,#N/A,TRUE,"YKD"}</definedName>
    <definedName name="지" localSheetId="0" hidden="1">{#N/A,#N/A,TRUE,"Y생산";#N/A,#N/A,TRUE,"Y판매";#N/A,#N/A,TRUE,"Y총물량";#N/A,#N/A,TRUE,"Y능력";#N/A,#N/A,TRUE,"YKD"}</definedName>
    <definedName name="지" localSheetId="16" hidden="1">{#N/A,#N/A,TRUE,"Y생산";#N/A,#N/A,TRUE,"Y판매";#N/A,#N/A,TRUE,"Y총물량";#N/A,#N/A,TRUE,"Y능력";#N/A,#N/A,TRUE,"YKD"}</definedName>
    <definedName name="지" localSheetId="6" hidden="1">{#N/A,#N/A,TRUE,"Y생산";#N/A,#N/A,TRUE,"Y판매";#N/A,#N/A,TRUE,"Y총물량";#N/A,#N/A,TRUE,"Y능력";#N/A,#N/A,TRUE,"YKD"}</definedName>
    <definedName name="지" localSheetId="7" hidden="1">{#N/A,#N/A,TRUE,"Y생산";#N/A,#N/A,TRUE,"Y판매";#N/A,#N/A,TRUE,"Y총물량";#N/A,#N/A,TRUE,"Y능력";#N/A,#N/A,TRUE,"YKD"}</definedName>
    <definedName name="지" hidden="1">{#N/A,#N/A,TRUE,"Y생산";#N/A,#N/A,TRUE,"Y판매";#N/A,#N/A,TRUE,"Y총물량";#N/A,#N/A,TRUE,"Y능력";#N/A,#N/A,TRUE,"YKD"}</definedName>
    <definedName name="지급1" localSheetId="3">#REF!</definedName>
    <definedName name="지급1" localSheetId="5">#REF!</definedName>
    <definedName name="지급1" localSheetId="0">#REF!</definedName>
    <definedName name="지급1" localSheetId="16">#REF!</definedName>
    <definedName name="지급1" localSheetId="7">#REF!</definedName>
    <definedName name="지급1">#REF!</definedName>
    <definedName name="지급10" localSheetId="3">#REF!</definedName>
    <definedName name="지급10" localSheetId="5">#REF!</definedName>
    <definedName name="지급10" localSheetId="0">#REF!</definedName>
    <definedName name="지급10" localSheetId="16">#REF!</definedName>
    <definedName name="지급10" localSheetId="6">#REF!</definedName>
    <definedName name="지급10" localSheetId="7">#REF!</definedName>
    <definedName name="지급10">#REF!</definedName>
    <definedName name="지급2" localSheetId="3">#REF!</definedName>
    <definedName name="지급2" localSheetId="5">#REF!</definedName>
    <definedName name="지급2" localSheetId="0">#REF!</definedName>
    <definedName name="지급2" localSheetId="16">#REF!</definedName>
    <definedName name="지급2" localSheetId="6">#REF!</definedName>
    <definedName name="지급2" localSheetId="7">#REF!</definedName>
    <definedName name="지급2">#REF!</definedName>
    <definedName name="지급3" localSheetId="6">#REF!</definedName>
    <definedName name="지급3" localSheetId="7">#REF!</definedName>
    <definedName name="지급3">#REF!</definedName>
    <definedName name="지급4" localSheetId="6">#REF!</definedName>
    <definedName name="지급4" localSheetId="7">#REF!</definedName>
    <definedName name="지급4">#REF!</definedName>
    <definedName name="지급5" localSheetId="6">#REF!</definedName>
    <definedName name="지급5" localSheetId="7">#REF!</definedName>
    <definedName name="지급5">#REF!</definedName>
    <definedName name="지급6" localSheetId="6">#REF!</definedName>
    <definedName name="지급6" localSheetId="7">#REF!</definedName>
    <definedName name="지급6">#REF!</definedName>
    <definedName name="지급7" localSheetId="6">#REF!</definedName>
    <definedName name="지급7" localSheetId="7">#REF!</definedName>
    <definedName name="지급7">#REF!</definedName>
    <definedName name="지급8" localSheetId="6">#REF!</definedName>
    <definedName name="지급8" localSheetId="7">#REF!</definedName>
    <definedName name="지급8">#REF!</definedName>
    <definedName name="지급9" localSheetId="6">#REF!</definedName>
    <definedName name="지급9" localSheetId="7">#REF!</definedName>
    <definedName name="지급9">#REF!</definedName>
    <definedName name="지나" localSheetId="6" hidden="1">#REF!</definedName>
    <definedName name="지나" localSheetId="7" hidden="1">#REF!</definedName>
    <definedName name="지나" hidden="1">#REF!</definedName>
    <definedName name="지방교육세" localSheetId="6">#REF!</definedName>
    <definedName name="지방교육세" localSheetId="7">#REF!</definedName>
    <definedName name="지방교육세">#REF!</definedName>
    <definedName name="지방교육세율" localSheetId="6">#REF!</definedName>
    <definedName name="지방교육세율" localSheetId="7">#REF!</definedName>
    <definedName name="지방교육세율">#REF!</definedName>
    <definedName name="지보7" localSheetId="4">#REF!</definedName>
    <definedName name="지보7" localSheetId="6">#REF!</definedName>
    <definedName name="지보7" localSheetId="7">#REF!</definedName>
    <definedName name="지보7">#REF!</definedName>
    <definedName name="지보약" localSheetId="4">#REF!</definedName>
    <definedName name="지보약" localSheetId="6">#REF!</definedName>
    <definedName name="지보약" localSheetId="7">#REF!</definedName>
    <definedName name="지보약">#REF!</definedName>
    <definedName name="지분" localSheetId="6">#REF!</definedName>
    <definedName name="지분" localSheetId="7">#REF!</definedName>
    <definedName name="지분">#REF!</definedName>
    <definedName name="지분법평가손실2003" localSheetId="6">#REF!</definedName>
    <definedName name="지분법평가손실2003" localSheetId="7">#REF!</definedName>
    <definedName name="지분법평가손실2003">#REF!</definedName>
    <definedName name="지분법평가손실2004" localSheetId="6">#REF!</definedName>
    <definedName name="지분법평가손실2004">#REF!</definedName>
    <definedName name="지분법평가손실2005" localSheetId="6">#REF!</definedName>
    <definedName name="지분법평가손실2005">#REF!</definedName>
    <definedName name="지분법평가손실2006" localSheetId="6">#REF!</definedName>
    <definedName name="지분법평가손실2006">#REF!</definedName>
    <definedName name="지분법평가손실2007" localSheetId="6">#REF!</definedName>
    <definedName name="지분법평가손실2007">#REF!</definedName>
    <definedName name="지분법평가이익2003" localSheetId="6">#REF!</definedName>
    <definedName name="지분법평가이익2003">#REF!</definedName>
    <definedName name="지분법평가이익2004" localSheetId="6">#REF!</definedName>
    <definedName name="지분법평가이익2004">#REF!</definedName>
    <definedName name="지분법평가이익2005" localSheetId="6">#REF!</definedName>
    <definedName name="지분법평가이익2005">#REF!</definedName>
    <definedName name="지분법평가이익2006" localSheetId="6">#REF!</definedName>
    <definedName name="지분법평가이익2006">#REF!</definedName>
    <definedName name="지분법평가이익2007" localSheetId="6">#REF!</definedName>
    <definedName name="지분법평가이익2007">#REF!</definedName>
    <definedName name="지역" localSheetId="6">#REF!</definedName>
    <definedName name="지역">#REF!</definedName>
    <definedName name="지역합" localSheetId="6">#REF!</definedName>
    <definedName name="지역합">#REF!</definedName>
    <definedName name="지역합구분자" localSheetId="6">#REF!</definedName>
    <definedName name="지역합구분자">#REF!</definedName>
    <definedName name="지역합담보종류" localSheetId="6">#REF!</definedName>
    <definedName name="지역합담보종류">#REF!</definedName>
    <definedName name="지태면" localSheetId="8" hidden="1">{#N/A,#N/A,TRUE,"Y생산";#N/A,#N/A,TRUE,"Y판매";#N/A,#N/A,TRUE,"Y총물량";#N/A,#N/A,TRUE,"Y능력";#N/A,#N/A,TRUE,"YKD"}</definedName>
    <definedName name="지태면" localSheetId="10" hidden="1">{#N/A,#N/A,TRUE,"Y생산";#N/A,#N/A,TRUE,"Y판매";#N/A,#N/A,TRUE,"Y총물량";#N/A,#N/A,TRUE,"Y능력";#N/A,#N/A,TRUE,"YKD"}</definedName>
    <definedName name="지태면" localSheetId="11" hidden="1">{#N/A,#N/A,TRUE,"Y생산";#N/A,#N/A,TRUE,"Y판매";#N/A,#N/A,TRUE,"Y총물량";#N/A,#N/A,TRUE,"Y능력";#N/A,#N/A,TRUE,"YKD"}</definedName>
    <definedName name="지태면" localSheetId="3" hidden="1">{#N/A,#N/A,TRUE,"Y생산";#N/A,#N/A,TRUE,"Y판매";#N/A,#N/A,TRUE,"Y총물량";#N/A,#N/A,TRUE,"Y능력";#N/A,#N/A,TRUE,"YKD"}</definedName>
    <definedName name="지태면" localSheetId="5" hidden="1">{#N/A,#N/A,TRUE,"Y생산";#N/A,#N/A,TRUE,"Y판매";#N/A,#N/A,TRUE,"Y총물량";#N/A,#N/A,TRUE,"Y능력";#N/A,#N/A,TRUE,"YKD"}</definedName>
    <definedName name="지태면" localSheetId="4" hidden="1">{#N/A,#N/A,TRUE,"Y생산";#N/A,#N/A,TRUE,"Y판매";#N/A,#N/A,TRUE,"Y총물량";#N/A,#N/A,TRUE,"Y능력";#N/A,#N/A,TRUE,"YKD"}</definedName>
    <definedName name="지태면" localSheetId="0" hidden="1">{#N/A,#N/A,TRUE,"Y생산";#N/A,#N/A,TRUE,"Y판매";#N/A,#N/A,TRUE,"Y총물량";#N/A,#N/A,TRUE,"Y능력";#N/A,#N/A,TRUE,"YKD"}</definedName>
    <definedName name="지태면" localSheetId="16" hidden="1">{#N/A,#N/A,TRUE,"Y생산";#N/A,#N/A,TRUE,"Y판매";#N/A,#N/A,TRUE,"Y총물량";#N/A,#N/A,TRUE,"Y능력";#N/A,#N/A,TRUE,"YKD"}</definedName>
    <definedName name="지태면" localSheetId="6" hidden="1">{#N/A,#N/A,TRUE,"Y생산";#N/A,#N/A,TRUE,"Y판매";#N/A,#N/A,TRUE,"Y총물량";#N/A,#N/A,TRUE,"Y능력";#N/A,#N/A,TRUE,"YKD"}</definedName>
    <definedName name="지태면" localSheetId="7" hidden="1">{#N/A,#N/A,TRUE,"Y생산";#N/A,#N/A,TRUE,"Y판매";#N/A,#N/A,TRUE,"Y총물량";#N/A,#N/A,TRUE,"Y능력";#N/A,#N/A,TRUE,"YKD"}</definedName>
    <definedName name="지태면" hidden="1">{#N/A,#N/A,TRUE,"Y생산";#N/A,#N/A,TRUE,"Y판매";#N/A,#N/A,TRUE,"Y총물량";#N/A,#N/A,TRUE,"Y능력";#N/A,#N/A,TRUE,"YKD"}</definedName>
    <definedName name="직접간접" localSheetId="3">#REF!</definedName>
    <definedName name="직접간접" localSheetId="5">#REF!</definedName>
    <definedName name="직접간접" localSheetId="0">#REF!</definedName>
    <definedName name="직접간접" localSheetId="16">#REF!</definedName>
    <definedName name="직접간접" localSheetId="7">#REF!</definedName>
    <definedName name="직접간접">#REF!</definedName>
    <definedName name="진" localSheetId="8" hidden="1">{#N/A,#N/A,FALSE,"UNIT";#N/A,#N/A,FALSE,"UNIT";#N/A,#N/A,FALSE,"계정"}</definedName>
    <definedName name="진" localSheetId="10" hidden="1">{#N/A,#N/A,FALSE,"UNIT";#N/A,#N/A,FALSE,"UNIT";#N/A,#N/A,FALSE,"계정"}</definedName>
    <definedName name="진" localSheetId="11" hidden="1">{#N/A,#N/A,FALSE,"UNIT";#N/A,#N/A,FALSE,"UNIT";#N/A,#N/A,FALSE,"계정"}</definedName>
    <definedName name="진" localSheetId="3" hidden="1">{#N/A,#N/A,FALSE,"UNIT";#N/A,#N/A,FALSE,"UNIT";#N/A,#N/A,FALSE,"계정"}</definedName>
    <definedName name="진" localSheetId="5" hidden="1">{#N/A,#N/A,FALSE,"UNIT";#N/A,#N/A,FALSE,"UNIT";#N/A,#N/A,FALSE,"계정"}</definedName>
    <definedName name="진" localSheetId="4" hidden="1">{#N/A,#N/A,FALSE,"UNIT";#N/A,#N/A,FALSE,"UNIT";#N/A,#N/A,FALSE,"계정"}</definedName>
    <definedName name="진" localSheetId="0" hidden="1">{#N/A,#N/A,FALSE,"UNIT";#N/A,#N/A,FALSE,"UNIT";#N/A,#N/A,FALSE,"계정"}</definedName>
    <definedName name="진" localSheetId="16" hidden="1">{#N/A,#N/A,FALSE,"UNIT";#N/A,#N/A,FALSE,"UNIT";#N/A,#N/A,FALSE,"계정"}</definedName>
    <definedName name="진" localSheetId="6" hidden="1">{#N/A,#N/A,FALSE,"UNIT";#N/A,#N/A,FALSE,"UNIT";#N/A,#N/A,FALSE,"계정"}</definedName>
    <definedName name="진" localSheetId="7" hidden="1">{#N/A,#N/A,FALSE,"UNIT";#N/A,#N/A,FALSE,"UNIT";#N/A,#N/A,FALSE,"계정"}</definedName>
    <definedName name="진" hidden="1">{#N/A,#N/A,FALSE,"UNIT";#N/A,#N/A,FALSE,"UNIT";#N/A,#N/A,FALSE,"계정"}</definedName>
    <definedName name="진도2" localSheetId="3">#REF!</definedName>
    <definedName name="진도2" localSheetId="5">#REF!</definedName>
    <definedName name="진도2" localSheetId="0">#REF!</definedName>
    <definedName name="진도2" localSheetId="16">#REF!</definedName>
    <definedName name="진도2" localSheetId="7">#REF!</definedName>
    <definedName name="진도2">#REF!</definedName>
    <definedName name="진부화" localSheetId="8" hidden="1">{#N/A,#N/A,FALSE,"COL-HIS"}</definedName>
    <definedName name="진부화" localSheetId="10" hidden="1">{#N/A,#N/A,FALSE,"COL-HIS"}</definedName>
    <definedName name="진부화" localSheetId="11" hidden="1">{#N/A,#N/A,FALSE,"COL-HIS"}</definedName>
    <definedName name="진부화" localSheetId="3" hidden="1">{#N/A,#N/A,FALSE,"COL-HIS"}</definedName>
    <definedName name="진부화" localSheetId="5" hidden="1">{#N/A,#N/A,FALSE,"COL-HIS"}</definedName>
    <definedName name="진부화" localSheetId="4" hidden="1">{#N/A,#N/A,FALSE,"COL-HIS"}</definedName>
    <definedName name="진부화" localSheetId="0" hidden="1">{#N/A,#N/A,FALSE,"COL-HIS"}</definedName>
    <definedName name="진부화" localSheetId="16" hidden="1">{#N/A,#N/A,FALSE,"COL-HIS"}</definedName>
    <definedName name="진부화" localSheetId="6" hidden="1">{#N/A,#N/A,FALSE,"COL-HIS"}</definedName>
    <definedName name="진부화" localSheetId="7" hidden="1">{#N/A,#N/A,FALSE,"COL-HIS"}</definedName>
    <definedName name="진부화" hidden="1">{#N/A,#N/A,FALSE,"COL-HIS"}</definedName>
    <definedName name="진선근">#REF!</definedName>
    <definedName name="진선근1" localSheetId="6">#REF!</definedName>
    <definedName name="진선근1">#REF!</definedName>
    <definedName name="진선근2" localSheetId="6">#REF!</definedName>
    <definedName name="진선근2">#REF!</definedName>
    <definedName name="진선근3" localSheetId="6">#REF!</definedName>
    <definedName name="진선근3">#REF!</definedName>
    <definedName name="진선근4" localSheetId="6">#REF!</definedName>
    <definedName name="진선근4">#REF!</definedName>
    <definedName name="진짜" hidden="1">#REF!</definedName>
    <definedName name="진행" localSheetId="6">#REF!</definedName>
    <definedName name="진행" localSheetId="7">#REF!</definedName>
    <definedName name="진행">#REF!</definedName>
    <definedName name="진행상태" localSheetId="6">#REF!</definedName>
    <definedName name="진행상태" localSheetId="7">#REF!</definedName>
    <definedName name="진행상태">#REF!</definedName>
    <definedName name="ㅉ" localSheetId="8" hidden="1">{#N/A,#N/A,TRUE,"Y생산";#N/A,#N/A,TRUE,"Y판매";#N/A,#N/A,TRUE,"Y총물량";#N/A,#N/A,TRUE,"Y능력";#N/A,#N/A,TRUE,"YKD"}</definedName>
    <definedName name="ㅉ" localSheetId="10" hidden="1">{#N/A,#N/A,TRUE,"Y생산";#N/A,#N/A,TRUE,"Y판매";#N/A,#N/A,TRUE,"Y총물량";#N/A,#N/A,TRUE,"Y능력";#N/A,#N/A,TRUE,"YKD"}</definedName>
    <definedName name="ㅉ" localSheetId="11" hidden="1">{#N/A,#N/A,TRUE,"Y생산";#N/A,#N/A,TRUE,"Y판매";#N/A,#N/A,TRUE,"Y총물량";#N/A,#N/A,TRUE,"Y능력";#N/A,#N/A,TRUE,"YKD"}</definedName>
    <definedName name="ㅉ" localSheetId="3" hidden="1">{#N/A,#N/A,TRUE,"Y생산";#N/A,#N/A,TRUE,"Y판매";#N/A,#N/A,TRUE,"Y총물량";#N/A,#N/A,TRUE,"Y능력";#N/A,#N/A,TRUE,"YKD"}</definedName>
    <definedName name="ㅉ" localSheetId="5" hidden="1">{#N/A,#N/A,TRUE,"Y생산";#N/A,#N/A,TRUE,"Y판매";#N/A,#N/A,TRUE,"Y총물량";#N/A,#N/A,TRUE,"Y능력";#N/A,#N/A,TRUE,"YKD"}</definedName>
    <definedName name="ㅉ" localSheetId="4" hidden="1">{#N/A,#N/A,TRUE,"Y생산";#N/A,#N/A,TRUE,"Y판매";#N/A,#N/A,TRUE,"Y총물량";#N/A,#N/A,TRUE,"Y능력";#N/A,#N/A,TRUE,"YKD"}</definedName>
    <definedName name="ㅉ" localSheetId="0" hidden="1">{#N/A,#N/A,TRUE,"Y생산";#N/A,#N/A,TRUE,"Y판매";#N/A,#N/A,TRUE,"Y총물량";#N/A,#N/A,TRUE,"Y능력";#N/A,#N/A,TRUE,"YKD"}</definedName>
    <definedName name="ㅉ" localSheetId="16" hidden="1">{#N/A,#N/A,TRUE,"Y생산";#N/A,#N/A,TRUE,"Y판매";#N/A,#N/A,TRUE,"Y총물량";#N/A,#N/A,TRUE,"Y능력";#N/A,#N/A,TRUE,"YKD"}</definedName>
    <definedName name="ㅉ" localSheetId="6" hidden="1">{#N/A,#N/A,TRUE,"Y생산";#N/A,#N/A,TRUE,"Y판매";#N/A,#N/A,TRUE,"Y총물량";#N/A,#N/A,TRUE,"Y능력";#N/A,#N/A,TRUE,"YKD"}</definedName>
    <definedName name="ㅉ" localSheetId="7" hidden="1">{#N/A,#N/A,TRUE,"Y생산";#N/A,#N/A,TRUE,"Y판매";#N/A,#N/A,TRUE,"Y총물량";#N/A,#N/A,TRUE,"Y능력";#N/A,#N/A,TRUE,"YKD"}</definedName>
    <definedName name="ㅉ" hidden="1">{#N/A,#N/A,TRUE,"Y생산";#N/A,#N/A,TRUE,"Y판매";#N/A,#N/A,TRUE,"Y총물량";#N/A,#N/A,TRUE,"Y능력";#N/A,#N/A,TRUE,"YKD"}</definedName>
    <definedName name="쪼당" localSheetId="8" hidden="1">{#N/A,#N/A,TRUE,"Y생산";#N/A,#N/A,TRUE,"Y판매";#N/A,#N/A,TRUE,"Y총물량";#N/A,#N/A,TRUE,"Y능력";#N/A,#N/A,TRUE,"YKD"}</definedName>
    <definedName name="쪼당" localSheetId="10" hidden="1">{#N/A,#N/A,TRUE,"Y생산";#N/A,#N/A,TRUE,"Y판매";#N/A,#N/A,TRUE,"Y총물량";#N/A,#N/A,TRUE,"Y능력";#N/A,#N/A,TRUE,"YKD"}</definedName>
    <definedName name="쪼당" localSheetId="11" hidden="1">{#N/A,#N/A,TRUE,"Y생산";#N/A,#N/A,TRUE,"Y판매";#N/A,#N/A,TRUE,"Y총물량";#N/A,#N/A,TRUE,"Y능력";#N/A,#N/A,TRUE,"YKD"}</definedName>
    <definedName name="쪼당" localSheetId="3" hidden="1">{#N/A,#N/A,TRUE,"Y생산";#N/A,#N/A,TRUE,"Y판매";#N/A,#N/A,TRUE,"Y총물량";#N/A,#N/A,TRUE,"Y능력";#N/A,#N/A,TRUE,"YKD"}</definedName>
    <definedName name="쪼당" localSheetId="5" hidden="1">{#N/A,#N/A,TRUE,"Y생산";#N/A,#N/A,TRUE,"Y판매";#N/A,#N/A,TRUE,"Y총물량";#N/A,#N/A,TRUE,"Y능력";#N/A,#N/A,TRUE,"YKD"}</definedName>
    <definedName name="쪼당" localSheetId="4" hidden="1">{#N/A,#N/A,TRUE,"Y생산";#N/A,#N/A,TRUE,"Y판매";#N/A,#N/A,TRUE,"Y총물량";#N/A,#N/A,TRUE,"Y능력";#N/A,#N/A,TRUE,"YKD"}</definedName>
    <definedName name="쪼당" localSheetId="0" hidden="1">{#N/A,#N/A,TRUE,"Y생산";#N/A,#N/A,TRUE,"Y판매";#N/A,#N/A,TRUE,"Y총물량";#N/A,#N/A,TRUE,"Y능력";#N/A,#N/A,TRUE,"YKD"}</definedName>
    <definedName name="쪼당" localSheetId="16" hidden="1">{#N/A,#N/A,TRUE,"Y생산";#N/A,#N/A,TRUE,"Y판매";#N/A,#N/A,TRUE,"Y총물량";#N/A,#N/A,TRUE,"Y능력";#N/A,#N/A,TRUE,"YKD"}</definedName>
    <definedName name="쪼당" localSheetId="6" hidden="1">{#N/A,#N/A,TRUE,"Y생산";#N/A,#N/A,TRUE,"Y판매";#N/A,#N/A,TRUE,"Y총물량";#N/A,#N/A,TRUE,"Y능력";#N/A,#N/A,TRUE,"YKD"}</definedName>
    <definedName name="쪼당" localSheetId="7" hidden="1">{#N/A,#N/A,TRUE,"Y생산";#N/A,#N/A,TRUE,"Y판매";#N/A,#N/A,TRUE,"Y총물량";#N/A,#N/A,TRUE,"Y능력";#N/A,#N/A,TRUE,"YKD"}</definedName>
    <definedName name="쪼당" hidden="1">{#N/A,#N/A,TRUE,"Y생산";#N/A,#N/A,TRUE,"Y판매";#N/A,#N/A,TRUE,"Y총물량";#N/A,#N/A,TRUE,"Y능력";#N/A,#N/A,TRUE,"YKD"}</definedName>
    <definedName name="ㅊ" localSheetId="8" hidden="1">#REF!</definedName>
    <definedName name="ㅊ" localSheetId="9" hidden="1">#REF!</definedName>
    <definedName name="ㅊ" localSheetId="11" hidden="1">#REF!</definedName>
    <definedName name="ㅊ" localSheetId="3" hidden="1">#REF!</definedName>
    <definedName name="ㅊ" localSheetId="5" hidden="1">#REF!</definedName>
    <definedName name="ㅊ" localSheetId="0" hidden="1">#REF!</definedName>
    <definedName name="ㅊ" localSheetId="16" hidden="1">#REF!</definedName>
    <definedName name="ㅊ" localSheetId="7" hidden="1">#REF!</definedName>
    <definedName name="ㅊ" hidden="1">#REF!</definedName>
    <definedName name="ㅊㅇㅇㄴ" localSheetId="8" hidden="1">#REF!</definedName>
    <definedName name="ㅊㅇㅇㄴ" localSheetId="9" hidden="1">#REF!</definedName>
    <definedName name="ㅊㅇㅇㄴ" localSheetId="11" hidden="1">#REF!</definedName>
    <definedName name="ㅊㅇㅇㄴ" localSheetId="3" hidden="1">#REF!</definedName>
    <definedName name="ㅊㅇㅇㄴ" localSheetId="5" hidden="1">#REF!</definedName>
    <definedName name="ㅊㅇㅇㄴ" localSheetId="0" hidden="1">#REF!</definedName>
    <definedName name="ㅊㅇㅇㄴ" localSheetId="16" hidden="1">#REF!</definedName>
    <definedName name="ㅊㅇㅇㄴ" localSheetId="6" hidden="1">#REF!</definedName>
    <definedName name="ㅊㅇㅇㄴ" localSheetId="7" hidden="1">#REF!</definedName>
    <definedName name="ㅊㅇㅇㄴ" hidden="1">#REF!</definedName>
    <definedName name="ㅊㅊ" localSheetId="3">#REF!</definedName>
    <definedName name="ㅊㅊ" localSheetId="5">#REF!</definedName>
    <definedName name="ㅊㅊ" localSheetId="0">#REF!</definedName>
    <definedName name="ㅊㅊ" localSheetId="16">#REF!</definedName>
    <definedName name="ㅊㅊ" localSheetId="6">#REF!</definedName>
    <definedName name="ㅊㅊ" localSheetId="7">#REF!</definedName>
    <definedName name="ㅊㅊ">#REF!</definedName>
    <definedName name="ㅊㅊㅊ" localSheetId="6">#REF!</definedName>
    <definedName name="ㅊㅊㅊ">#REF!</definedName>
    <definedName name="ㅊㅍ2" localSheetId="6">#REF!</definedName>
    <definedName name="ㅊㅍ2">#REF!</definedName>
    <definedName name="차." localSheetId="8" hidden="1">{#N/A,#N/A,FALSE,"UNIT";#N/A,#N/A,FALSE,"UNIT";#N/A,#N/A,FALSE,"계정"}</definedName>
    <definedName name="차." localSheetId="10" hidden="1">{#N/A,#N/A,FALSE,"UNIT";#N/A,#N/A,FALSE,"UNIT";#N/A,#N/A,FALSE,"계정"}</definedName>
    <definedName name="차." localSheetId="11" hidden="1">{#N/A,#N/A,FALSE,"UNIT";#N/A,#N/A,FALSE,"UNIT";#N/A,#N/A,FALSE,"계정"}</definedName>
    <definedName name="차." localSheetId="3" hidden="1">{#N/A,#N/A,FALSE,"UNIT";#N/A,#N/A,FALSE,"UNIT";#N/A,#N/A,FALSE,"계정"}</definedName>
    <definedName name="차." localSheetId="5" hidden="1">{#N/A,#N/A,FALSE,"UNIT";#N/A,#N/A,FALSE,"UNIT";#N/A,#N/A,FALSE,"계정"}</definedName>
    <definedName name="차." localSheetId="4" hidden="1">{#N/A,#N/A,FALSE,"UNIT";#N/A,#N/A,FALSE,"UNIT";#N/A,#N/A,FALSE,"계정"}</definedName>
    <definedName name="차." localSheetId="0" hidden="1">{#N/A,#N/A,FALSE,"UNIT";#N/A,#N/A,FALSE,"UNIT";#N/A,#N/A,FALSE,"계정"}</definedName>
    <definedName name="차." localSheetId="16" hidden="1">{#N/A,#N/A,FALSE,"UNIT";#N/A,#N/A,FALSE,"UNIT";#N/A,#N/A,FALSE,"계정"}</definedName>
    <definedName name="차." localSheetId="6" hidden="1">{#N/A,#N/A,FALSE,"UNIT";#N/A,#N/A,FALSE,"UNIT";#N/A,#N/A,FALSE,"계정"}</definedName>
    <definedName name="차." localSheetId="7" hidden="1">{#N/A,#N/A,FALSE,"UNIT";#N/A,#N/A,FALSE,"UNIT";#N/A,#N/A,FALSE,"계정"}</definedName>
    <definedName name="차." hidden="1">{#N/A,#N/A,FALSE,"UNIT";#N/A,#N/A,FALSE,"UNIT";#N/A,#N/A,FALSE,"계정"}</definedName>
    <definedName name="차량SVC" localSheetId="8" hidden="1">{#N/A,#N/A,FALSE,"UNIT";#N/A,#N/A,FALSE,"UNIT";#N/A,#N/A,FALSE,"계정"}</definedName>
    <definedName name="차량SVC" localSheetId="10" hidden="1">{#N/A,#N/A,FALSE,"UNIT";#N/A,#N/A,FALSE,"UNIT";#N/A,#N/A,FALSE,"계정"}</definedName>
    <definedName name="차량SVC" localSheetId="11" hidden="1">{#N/A,#N/A,FALSE,"UNIT";#N/A,#N/A,FALSE,"UNIT";#N/A,#N/A,FALSE,"계정"}</definedName>
    <definedName name="차량SVC" localSheetId="3" hidden="1">{#N/A,#N/A,FALSE,"UNIT";#N/A,#N/A,FALSE,"UNIT";#N/A,#N/A,FALSE,"계정"}</definedName>
    <definedName name="차량SVC" localSheetId="5" hidden="1">{#N/A,#N/A,FALSE,"UNIT";#N/A,#N/A,FALSE,"UNIT";#N/A,#N/A,FALSE,"계정"}</definedName>
    <definedName name="차량SVC" localSheetId="4" hidden="1">{#N/A,#N/A,FALSE,"UNIT";#N/A,#N/A,FALSE,"UNIT";#N/A,#N/A,FALSE,"계정"}</definedName>
    <definedName name="차량SVC" localSheetId="0" hidden="1">{#N/A,#N/A,FALSE,"UNIT";#N/A,#N/A,FALSE,"UNIT";#N/A,#N/A,FALSE,"계정"}</definedName>
    <definedName name="차량SVC" localSheetId="16" hidden="1">{#N/A,#N/A,FALSE,"UNIT";#N/A,#N/A,FALSE,"UNIT";#N/A,#N/A,FALSE,"계정"}</definedName>
    <definedName name="차량SVC" localSheetId="6" hidden="1">{#N/A,#N/A,FALSE,"UNIT";#N/A,#N/A,FALSE,"UNIT";#N/A,#N/A,FALSE,"계정"}</definedName>
    <definedName name="차량SVC" localSheetId="7" hidden="1">{#N/A,#N/A,FALSE,"UNIT";#N/A,#N/A,FALSE,"UNIT";#N/A,#N/A,FALSE,"계정"}</definedName>
    <definedName name="차량SVC" hidden="1">{#N/A,#N/A,FALSE,"UNIT";#N/A,#N/A,FALSE,"UNIT";#N/A,#N/A,FALSE,"계정"}</definedName>
    <definedName name="차변합계" localSheetId="3">#REF!</definedName>
    <definedName name="차변합계" localSheetId="5">#REF!</definedName>
    <definedName name="차변합계" localSheetId="0">#REF!</definedName>
    <definedName name="차변합계" localSheetId="16">#REF!</definedName>
    <definedName name="차변합계" localSheetId="7">#REF!</definedName>
    <definedName name="차변합계">#REF!</definedName>
    <definedName name="차병률" localSheetId="8" hidden="1">{#N/A,#N/A,TRUE,"Y생산";#N/A,#N/A,TRUE,"Y판매";#N/A,#N/A,TRUE,"Y총물량";#N/A,#N/A,TRUE,"Y능력";#N/A,#N/A,TRUE,"YKD"}</definedName>
    <definedName name="차병률" localSheetId="10" hidden="1">{#N/A,#N/A,TRUE,"Y생산";#N/A,#N/A,TRUE,"Y판매";#N/A,#N/A,TRUE,"Y총물량";#N/A,#N/A,TRUE,"Y능력";#N/A,#N/A,TRUE,"YKD"}</definedName>
    <definedName name="차병률" localSheetId="11" hidden="1">{#N/A,#N/A,TRUE,"Y생산";#N/A,#N/A,TRUE,"Y판매";#N/A,#N/A,TRUE,"Y총물량";#N/A,#N/A,TRUE,"Y능력";#N/A,#N/A,TRUE,"YKD"}</definedName>
    <definedName name="차병률" localSheetId="3" hidden="1">{#N/A,#N/A,TRUE,"Y생산";#N/A,#N/A,TRUE,"Y판매";#N/A,#N/A,TRUE,"Y총물량";#N/A,#N/A,TRUE,"Y능력";#N/A,#N/A,TRUE,"YKD"}</definedName>
    <definedName name="차병률" localSheetId="5" hidden="1">{#N/A,#N/A,TRUE,"Y생산";#N/A,#N/A,TRUE,"Y판매";#N/A,#N/A,TRUE,"Y총물량";#N/A,#N/A,TRUE,"Y능력";#N/A,#N/A,TRUE,"YKD"}</definedName>
    <definedName name="차병률" localSheetId="4" hidden="1">{#N/A,#N/A,TRUE,"Y생산";#N/A,#N/A,TRUE,"Y판매";#N/A,#N/A,TRUE,"Y총물량";#N/A,#N/A,TRUE,"Y능력";#N/A,#N/A,TRUE,"YKD"}</definedName>
    <definedName name="차병률" localSheetId="0" hidden="1">{#N/A,#N/A,TRUE,"Y생산";#N/A,#N/A,TRUE,"Y판매";#N/A,#N/A,TRUE,"Y총물량";#N/A,#N/A,TRUE,"Y능력";#N/A,#N/A,TRUE,"YKD"}</definedName>
    <definedName name="차병률" localSheetId="16" hidden="1">{#N/A,#N/A,TRUE,"Y생산";#N/A,#N/A,TRUE,"Y판매";#N/A,#N/A,TRUE,"Y총물량";#N/A,#N/A,TRUE,"Y능력";#N/A,#N/A,TRUE,"YKD"}</definedName>
    <definedName name="차병률" localSheetId="6" hidden="1">{#N/A,#N/A,TRUE,"Y생산";#N/A,#N/A,TRUE,"Y판매";#N/A,#N/A,TRUE,"Y총물량";#N/A,#N/A,TRUE,"Y능력";#N/A,#N/A,TRUE,"YKD"}</definedName>
    <definedName name="차병률" localSheetId="7" hidden="1">{#N/A,#N/A,TRUE,"Y생산";#N/A,#N/A,TRUE,"Y판매";#N/A,#N/A,TRUE,"Y총물량";#N/A,#N/A,TRUE,"Y능력";#N/A,#N/A,TRUE,"YKD"}</definedName>
    <definedName name="차병률" hidden="1">{#N/A,#N/A,TRUE,"Y생산";#N/A,#N/A,TRUE,"Y판매";#N/A,#N/A,TRUE,"Y총물량";#N/A,#N/A,TRUE,"Y능력";#N/A,#N/A,TRUE,"YKD"}</definedName>
    <definedName name="차액">#REF!</definedName>
    <definedName name="차이조정분" localSheetId="8" hidden="1">{"'Sheet1'!$A$1:$D$15"}</definedName>
    <definedName name="차이조정분" localSheetId="10" hidden="1">{"'Sheet1'!$A$1:$D$15"}</definedName>
    <definedName name="차이조정분" localSheetId="11" hidden="1">{"'Sheet1'!$A$1:$D$15"}</definedName>
    <definedName name="차이조정분" localSheetId="3">{"'Sheet1'!$A$1:$D$15"}</definedName>
    <definedName name="차이조정분" localSheetId="5" hidden="1">{"'Sheet1'!$A$1:$D$15"}</definedName>
    <definedName name="차이조정분" localSheetId="4">{"'Sheet1'!$A$1:$D$15"}</definedName>
    <definedName name="차이조정분" localSheetId="0" hidden="1">{"'Sheet1'!$A$1:$D$15"}</definedName>
    <definedName name="차이조정분" localSheetId="16">{"'Sheet1'!$A$1:$D$15"}</definedName>
    <definedName name="차이조정분" localSheetId="6">{"'Sheet1'!$A$1:$D$15"}</definedName>
    <definedName name="차이조정분" localSheetId="7" hidden="1">{"'Sheet1'!$A$1:$D$15"}</definedName>
    <definedName name="차이조정분">{"'Sheet1'!$A$1:$D$15"}</definedName>
    <definedName name="차입금내역">#REF!</definedName>
    <definedName name="차종별" localSheetId="8" hidden="1">{#N/A,#N/A,TRUE,"Y생산";#N/A,#N/A,TRUE,"Y판매";#N/A,#N/A,TRUE,"Y총물량";#N/A,#N/A,TRUE,"Y능력";#N/A,#N/A,TRUE,"YKD"}</definedName>
    <definedName name="차종별" localSheetId="10" hidden="1">{#N/A,#N/A,TRUE,"Y생산";#N/A,#N/A,TRUE,"Y판매";#N/A,#N/A,TRUE,"Y총물량";#N/A,#N/A,TRUE,"Y능력";#N/A,#N/A,TRUE,"YKD"}</definedName>
    <definedName name="차종별" localSheetId="11" hidden="1">{#N/A,#N/A,TRUE,"Y생산";#N/A,#N/A,TRUE,"Y판매";#N/A,#N/A,TRUE,"Y총물량";#N/A,#N/A,TRUE,"Y능력";#N/A,#N/A,TRUE,"YKD"}</definedName>
    <definedName name="차종별" localSheetId="3" hidden="1">{#N/A,#N/A,TRUE,"Y생산";#N/A,#N/A,TRUE,"Y판매";#N/A,#N/A,TRUE,"Y총물량";#N/A,#N/A,TRUE,"Y능력";#N/A,#N/A,TRUE,"YKD"}</definedName>
    <definedName name="차종별" localSheetId="5" hidden="1">{#N/A,#N/A,TRUE,"Y생산";#N/A,#N/A,TRUE,"Y판매";#N/A,#N/A,TRUE,"Y총물량";#N/A,#N/A,TRUE,"Y능력";#N/A,#N/A,TRUE,"YKD"}</definedName>
    <definedName name="차종별" localSheetId="4" hidden="1">{#N/A,#N/A,TRUE,"Y생산";#N/A,#N/A,TRUE,"Y판매";#N/A,#N/A,TRUE,"Y총물량";#N/A,#N/A,TRUE,"Y능력";#N/A,#N/A,TRUE,"YKD"}</definedName>
    <definedName name="차종별" localSheetId="0" hidden="1">{#N/A,#N/A,TRUE,"Y생산";#N/A,#N/A,TRUE,"Y판매";#N/A,#N/A,TRUE,"Y총물량";#N/A,#N/A,TRUE,"Y능력";#N/A,#N/A,TRUE,"YKD"}</definedName>
    <definedName name="차종별" localSheetId="16" hidden="1">{#N/A,#N/A,TRUE,"Y생산";#N/A,#N/A,TRUE,"Y판매";#N/A,#N/A,TRUE,"Y총물량";#N/A,#N/A,TRUE,"Y능력";#N/A,#N/A,TRUE,"YKD"}</definedName>
    <definedName name="차종별" localSheetId="6" hidden="1">{#N/A,#N/A,TRUE,"Y생산";#N/A,#N/A,TRUE,"Y판매";#N/A,#N/A,TRUE,"Y총물량";#N/A,#N/A,TRUE,"Y능력";#N/A,#N/A,TRUE,"YKD"}</definedName>
    <definedName name="차종별" localSheetId="7" hidden="1">{#N/A,#N/A,TRUE,"Y생산";#N/A,#N/A,TRUE,"Y판매";#N/A,#N/A,TRUE,"Y총물량";#N/A,#N/A,TRUE,"Y능력";#N/A,#N/A,TRUE,"YKD"}</definedName>
    <definedName name="차종별" hidden="1">{#N/A,#N/A,TRUE,"Y생산";#N/A,#N/A,TRUE,"Y판매";#N/A,#N/A,TRUE,"Y총물량";#N/A,#N/A,TRUE,"Y능력";#N/A,#N/A,TRUE,"YKD"}</definedName>
    <definedName name="차주">#REF!</definedName>
    <definedName name="차주고유번호" localSheetId="3">#REF!</definedName>
    <definedName name="차주고유번호" localSheetId="5">#REF!</definedName>
    <definedName name="차주고유번호" localSheetId="4">#REF!</definedName>
    <definedName name="차주고유번호" localSheetId="0">#REF!</definedName>
    <definedName name="차주고유번호" localSheetId="16">#REF!</definedName>
    <definedName name="차주고유번호" localSheetId="6">#REF!</definedName>
    <definedName name="차주고유번호" localSheetId="7">#REF!</definedName>
    <definedName name="차주고유번호">#REF!</definedName>
    <definedName name="차주구분" localSheetId="3">#REF!</definedName>
    <definedName name="차주구분" localSheetId="5">#REF!</definedName>
    <definedName name="차주구분" localSheetId="4">#REF!</definedName>
    <definedName name="차주구분" localSheetId="0">#REF!</definedName>
    <definedName name="차주구분" localSheetId="16">#REF!</definedName>
    <definedName name="차주구분" localSheetId="6">#REF!</definedName>
    <definedName name="차주구분" localSheetId="7">#REF!</definedName>
    <definedName name="차주구분">#REF!</definedName>
    <definedName name="차주명" localSheetId="4">#REF!</definedName>
    <definedName name="차주명" localSheetId="6">#REF!</definedName>
    <definedName name="차주명" localSheetId="7">#REF!</definedName>
    <definedName name="차주명">#REF!</definedName>
    <definedName name="차주명세1" localSheetId="6">#REF!</definedName>
    <definedName name="차주명세1">#REF!</definedName>
    <definedName name="차주번호" localSheetId="4">#REF!</definedName>
    <definedName name="차주번호" localSheetId="6">#REF!</definedName>
    <definedName name="차주번호" localSheetId="7">#REF!</definedName>
    <definedName name="차주번호">#REF!</definedName>
    <definedName name="차주번호2" localSheetId="4">#REF!</definedName>
    <definedName name="차주번호2" localSheetId="6">#REF!</definedName>
    <definedName name="차주번호2" localSheetId="7">#REF!</definedName>
    <definedName name="차주번호2">#REF!</definedName>
    <definedName name="차주번호3" localSheetId="4">#REF!</definedName>
    <definedName name="차주번호3" localSheetId="6">#REF!</definedName>
    <definedName name="차주번호3" localSheetId="7">#REF!</definedName>
    <definedName name="차주번호3">#REF!</definedName>
    <definedName name="차주별" localSheetId="3">{0.1;0;0.45;0;0;0;0;0;0.45}</definedName>
    <definedName name="차주별" localSheetId="5">{0.1;0;0.45;0;0;0;0;0;0.45}</definedName>
    <definedName name="차주별" localSheetId="4">{0.1;0;0.45;0;0;0;0;0;0.45}</definedName>
    <definedName name="차주별" localSheetId="0">{0.1;0;0.45;0;0;0;0;0;0.45}</definedName>
    <definedName name="차주별" localSheetId="16">{0.1;0;0.45;0;0;0;0;0;0.45}</definedName>
    <definedName name="차주별" localSheetId="6">{0.1;0;0.45;0;0;0;0;0;0.45}</definedName>
    <definedName name="차주별" localSheetId="7">#REF!</definedName>
    <definedName name="차주별">{0.1;0;0.45;0;0;0;0;0;0.45}</definedName>
    <definedName name="차주별평가" localSheetId="3">#REF!</definedName>
    <definedName name="차주별평가" localSheetId="5">#REF!</definedName>
    <definedName name="차주별평가" localSheetId="0">#REF!</definedName>
    <definedName name="차주별평가" localSheetId="16">#REF!</definedName>
    <definedName name="차주별평가" localSheetId="7">#REF!</definedName>
    <definedName name="차주별평가">#REF!</definedName>
    <definedName name="차주별평가1" localSheetId="3">#REF!</definedName>
    <definedName name="차주별평가1" localSheetId="5">#REF!</definedName>
    <definedName name="차주별평가1" localSheetId="0">#REF!</definedName>
    <definedName name="차주별평가1" localSheetId="16">#REF!</definedName>
    <definedName name="차주별평가1" localSheetId="6">#REF!</definedName>
    <definedName name="차주별평가1" localSheetId="7">#REF!</definedName>
    <definedName name="차주별평가1">#REF!</definedName>
    <definedName name="차체1" localSheetId="8" hidden="1">{#N/A,#N/A,FALSE,"단축1";#N/A,#N/A,FALSE,"단축2";#N/A,#N/A,FALSE,"단축3";#N/A,#N/A,FALSE,"장축";#N/A,#N/A,FALSE,"4WD"}</definedName>
    <definedName name="차체1" localSheetId="10" hidden="1">{#N/A,#N/A,FALSE,"단축1";#N/A,#N/A,FALSE,"단축2";#N/A,#N/A,FALSE,"단축3";#N/A,#N/A,FALSE,"장축";#N/A,#N/A,FALSE,"4WD"}</definedName>
    <definedName name="차체1" localSheetId="11" hidden="1">{#N/A,#N/A,FALSE,"단축1";#N/A,#N/A,FALSE,"단축2";#N/A,#N/A,FALSE,"단축3";#N/A,#N/A,FALSE,"장축";#N/A,#N/A,FALSE,"4WD"}</definedName>
    <definedName name="차체1" localSheetId="3" hidden="1">{#N/A,#N/A,FALSE,"단축1";#N/A,#N/A,FALSE,"단축2";#N/A,#N/A,FALSE,"단축3";#N/A,#N/A,FALSE,"장축";#N/A,#N/A,FALSE,"4WD"}</definedName>
    <definedName name="차체1" localSheetId="5" hidden="1">{#N/A,#N/A,FALSE,"단축1";#N/A,#N/A,FALSE,"단축2";#N/A,#N/A,FALSE,"단축3";#N/A,#N/A,FALSE,"장축";#N/A,#N/A,FALSE,"4WD"}</definedName>
    <definedName name="차체1" localSheetId="4" hidden="1">{#N/A,#N/A,FALSE,"단축1";#N/A,#N/A,FALSE,"단축2";#N/A,#N/A,FALSE,"단축3";#N/A,#N/A,FALSE,"장축";#N/A,#N/A,FALSE,"4WD"}</definedName>
    <definedName name="차체1" localSheetId="0" hidden="1">{#N/A,#N/A,FALSE,"단축1";#N/A,#N/A,FALSE,"단축2";#N/A,#N/A,FALSE,"단축3";#N/A,#N/A,FALSE,"장축";#N/A,#N/A,FALSE,"4WD"}</definedName>
    <definedName name="차체1" localSheetId="16" hidden="1">{#N/A,#N/A,FALSE,"단축1";#N/A,#N/A,FALSE,"단축2";#N/A,#N/A,FALSE,"단축3";#N/A,#N/A,FALSE,"장축";#N/A,#N/A,FALSE,"4WD"}</definedName>
    <definedName name="차체1" localSheetId="6" hidden="1">{#N/A,#N/A,FALSE,"단축1";#N/A,#N/A,FALSE,"단축2";#N/A,#N/A,FALSE,"단축3";#N/A,#N/A,FALSE,"장축";#N/A,#N/A,FALSE,"4WD"}</definedName>
    <definedName name="차체1" localSheetId="7" hidden="1">{#N/A,#N/A,FALSE,"단축1";#N/A,#N/A,FALSE,"단축2";#N/A,#N/A,FALSE,"단축3";#N/A,#N/A,FALSE,"장축";#N/A,#N/A,FALSE,"4WD"}</definedName>
    <definedName name="차체1" hidden="1">{#N/A,#N/A,FALSE,"단축1";#N/A,#N/A,FALSE,"단축2";#N/A,#N/A,FALSE,"단축3";#N/A,#N/A,FALSE,"장축";#N/A,#N/A,FALSE,"4WD"}</definedName>
    <definedName name="찬의"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참여금액" localSheetId="3">#REF!</definedName>
    <definedName name="참여금액" localSheetId="5">#REF!</definedName>
    <definedName name="참여금액" localSheetId="0">#REF!</definedName>
    <definedName name="참여금액" localSheetId="16">#REF!</definedName>
    <definedName name="참여금액" localSheetId="7">#REF!</definedName>
    <definedName name="참여금액">#REF!</definedName>
    <definedName name="참여금액2" localSheetId="3">#REF!</definedName>
    <definedName name="참여금액2" localSheetId="5">#REF!</definedName>
    <definedName name="참여금액2" localSheetId="0">#REF!</definedName>
    <definedName name="참여금액2" localSheetId="16">#REF!</definedName>
    <definedName name="참여금액2" localSheetId="6">#REF!</definedName>
    <definedName name="참여금액2" localSheetId="7">#REF!</definedName>
    <definedName name="참여금액2">#REF!</definedName>
    <definedName name="참여지위" localSheetId="3">#REF!</definedName>
    <definedName name="참여지위" localSheetId="5">#REF!</definedName>
    <definedName name="참여지위" localSheetId="0">#REF!</definedName>
    <definedName name="참여지위" localSheetId="16">#REF!</definedName>
    <definedName name="참여지위" localSheetId="6">#REF!</definedName>
    <definedName name="참여지위" localSheetId="7">#REF!</definedName>
    <definedName name="참여지위">#REF!</definedName>
    <definedName name="채권" localSheetId="6">#REF!</definedName>
    <definedName name="채권" localSheetId="7">#REF!</definedName>
    <definedName name="채권">#REF!</definedName>
    <definedName name="채권명세외화" localSheetId="6">#REF!</definedName>
    <definedName name="채권명세외화">#REF!</definedName>
    <definedName name="채권상각1" localSheetId="6">#REF!</definedName>
    <definedName name="채권상각1" localSheetId="7">#REF!</definedName>
    <definedName name="채권상각1">#REF!</definedName>
    <definedName name="채권상각10" localSheetId="6">#REF!</definedName>
    <definedName name="채권상각10" localSheetId="7">#REF!</definedName>
    <definedName name="채권상각10">#REF!</definedName>
    <definedName name="채권상각11" localSheetId="6">#REF!</definedName>
    <definedName name="채권상각11" localSheetId="7">#REF!</definedName>
    <definedName name="채권상각11">#REF!</definedName>
    <definedName name="채권상각2">#N/A</definedName>
    <definedName name="채권상각3" localSheetId="3">#REF!</definedName>
    <definedName name="채권상각3" localSheetId="5">#REF!</definedName>
    <definedName name="채권상각3" localSheetId="0">#REF!</definedName>
    <definedName name="채권상각3" localSheetId="16">#REF!</definedName>
    <definedName name="채권상각3" localSheetId="6">#REF!</definedName>
    <definedName name="채권상각3" localSheetId="7">#REF!</definedName>
    <definedName name="채권상각3">#REF!</definedName>
    <definedName name="채권상각4" localSheetId="3">#REF!</definedName>
    <definedName name="채권상각4" localSheetId="5">#REF!</definedName>
    <definedName name="채권상각4" localSheetId="0">#REF!</definedName>
    <definedName name="채권상각4" localSheetId="16">#REF!</definedName>
    <definedName name="채권상각4" localSheetId="6">#REF!</definedName>
    <definedName name="채권상각4" localSheetId="7">#REF!</definedName>
    <definedName name="채권상각4">#REF!</definedName>
    <definedName name="채권상각5" localSheetId="3">#REF!</definedName>
    <definedName name="채권상각5" localSheetId="5">#REF!</definedName>
    <definedName name="채권상각5" localSheetId="0">#REF!</definedName>
    <definedName name="채권상각5" localSheetId="16">#REF!</definedName>
    <definedName name="채권상각5" localSheetId="6">#REF!</definedName>
    <definedName name="채권상각5" localSheetId="7">#REF!</definedName>
    <definedName name="채권상각5">#REF!</definedName>
    <definedName name="채권상각6">#N/A</definedName>
    <definedName name="채권상각7" localSheetId="3">#REF!</definedName>
    <definedName name="채권상각7" localSheetId="5">#REF!</definedName>
    <definedName name="채권상각7" localSheetId="0">#REF!</definedName>
    <definedName name="채권상각7" localSheetId="16">#REF!</definedName>
    <definedName name="채권상각7" localSheetId="6">#REF!</definedName>
    <definedName name="채권상각7" localSheetId="7">#REF!</definedName>
    <definedName name="채권상각7">#REF!</definedName>
    <definedName name="채권상각8" localSheetId="3">#REF!</definedName>
    <definedName name="채권상각8" localSheetId="5">#REF!</definedName>
    <definedName name="채권상각8" localSheetId="0">#REF!</definedName>
    <definedName name="채권상각8" localSheetId="16">#REF!</definedName>
    <definedName name="채권상각8" localSheetId="6">#REF!</definedName>
    <definedName name="채권상각8" localSheetId="7">#REF!</definedName>
    <definedName name="채권상각8">#REF!</definedName>
    <definedName name="채권상각9" localSheetId="3">#REF!</definedName>
    <definedName name="채권상각9" localSheetId="5">#REF!</definedName>
    <definedName name="채권상각9" localSheetId="0">#REF!</definedName>
    <definedName name="채권상각9" localSheetId="16">#REF!</definedName>
    <definedName name="채권상각9" localSheetId="6">#REF!</definedName>
    <definedName name="채권상각9" localSheetId="7">#REF!</definedName>
    <definedName name="채권상각9">#REF!</definedName>
    <definedName name="채권재조정" localSheetId="6">#REF!</definedName>
    <definedName name="채권재조정" localSheetId="7">#REF!</definedName>
    <definedName name="채권재조정">#REF!</definedName>
    <definedName name="채권정보" localSheetId="6">#REF!</definedName>
    <definedName name="채권정보">#REF!</definedName>
    <definedName name="채무자번호" localSheetId="4">#REF!</definedName>
    <definedName name="채무자번호" localSheetId="6">#REF!</definedName>
    <definedName name="채무자번호" localSheetId="7">#REF!</definedName>
    <definedName name="채무자번호">#REF!</definedName>
    <definedName name="책임분담" localSheetId="3">{0.1;0;0.45;0;0;0;0;0;0.45}</definedName>
    <definedName name="책임분담" localSheetId="5">{0.1;0;0.45;0;0;0;0;0;0.45}</definedName>
    <definedName name="책임분담" localSheetId="4">{0.1;0;0.45;0;0;0;0;0;0.45}</definedName>
    <definedName name="책임분담" localSheetId="0">{0.1;0;0.45;0;0;0;0;0;0.45}</definedName>
    <definedName name="책임분담" localSheetId="16">{0.1;0;0.45;0;0;0;0;0;0.45}</definedName>
    <definedName name="책임분담" localSheetId="6">{0.1;0;0.45;0;0;0;0;0;0.45}</definedName>
    <definedName name="책임분담" localSheetId="7">{0.1;0;0.45;0;0;0;0;0;0.45}</definedName>
    <definedName name="책임분담">{0.1;0;0.45;0;0;0;0;0;0.45}</definedName>
    <definedName name="초임금비교" localSheetId="3" hidden="1">{#N/A,#N/A,FALSE,"계약직(여)"}</definedName>
    <definedName name="초임금비교" localSheetId="5" hidden="1">{#N/A,#N/A,FALSE,"계약직(여)"}</definedName>
    <definedName name="초임금비교" localSheetId="4" hidden="1">{#N/A,#N/A,FALSE,"계약직(여)"}</definedName>
    <definedName name="초임금비교" localSheetId="0" hidden="1">{#N/A,#N/A,FALSE,"계약직(여)"}</definedName>
    <definedName name="초임금비교" localSheetId="16" hidden="1">{#N/A,#N/A,FALSE,"계약직(여)"}</definedName>
    <definedName name="초임금비교" localSheetId="6" hidden="1">{#N/A,#N/A,FALSE,"계약직(여)"}</definedName>
    <definedName name="초임금비교" localSheetId="7" hidden="1">{#N/A,#N/A,FALSE,"계약직(여)"}</definedName>
    <definedName name="초임금비교" hidden="1">{#N/A,#N/A,FALSE,"계약직(여)"}</definedName>
    <definedName name="초임급" localSheetId="3" hidden="1">{#N/A,#N/A,FALSE,"계약직(여)"}</definedName>
    <definedName name="초임급" localSheetId="5" hidden="1">{#N/A,#N/A,FALSE,"계약직(여)"}</definedName>
    <definedName name="초임급" localSheetId="4" hidden="1">{#N/A,#N/A,FALSE,"계약직(여)"}</definedName>
    <definedName name="초임급" localSheetId="0" hidden="1">{#N/A,#N/A,FALSE,"계약직(여)"}</definedName>
    <definedName name="초임급" localSheetId="16" hidden="1">{#N/A,#N/A,FALSE,"계약직(여)"}</definedName>
    <definedName name="초임급" localSheetId="6" hidden="1">{#N/A,#N/A,FALSE,"계약직(여)"}</definedName>
    <definedName name="초임급" localSheetId="7" hidden="1">{#N/A,#N/A,FALSE,"계약직(여)"}</definedName>
    <definedName name="초임급" hidden="1">{#N/A,#N/A,FALSE,"계약직(여)"}</definedName>
    <definedName name="총괄" localSheetId="3">#REF!</definedName>
    <definedName name="총괄" localSheetId="5">#REF!</definedName>
    <definedName name="총괄" localSheetId="4">#REF!</definedName>
    <definedName name="총괄" localSheetId="0">#REF!</definedName>
    <definedName name="총괄" localSheetId="16">#REF!</definedName>
    <definedName name="총괄" localSheetId="7">#REF!</definedName>
    <definedName name="총괄">#REF!</definedName>
    <definedName name="총괄표" localSheetId="3">#REF!</definedName>
    <definedName name="총괄표" localSheetId="5">#REF!</definedName>
    <definedName name="총괄표" localSheetId="0">#REF!</definedName>
    <definedName name="총괄표" localSheetId="16">#REF!</definedName>
    <definedName name="총괄표" localSheetId="6">#REF!</definedName>
    <definedName name="총괄표" localSheetId="7">#REF!</definedName>
    <definedName name="총괄표">#REF!</definedName>
    <definedName name="총기채액" localSheetId="3">#REF!</definedName>
    <definedName name="총기채액" localSheetId="5">#REF!</definedName>
    <definedName name="총기채액" localSheetId="0">#REF!</definedName>
    <definedName name="총기채액" localSheetId="16">#REF!</definedName>
    <definedName name="총기채액" localSheetId="6">#REF!</definedName>
    <definedName name="총기채액" localSheetId="7">#REF!</definedName>
    <definedName name="총기채액">#REF!</definedName>
    <definedName name="총대출속보" localSheetId="6">#REF!</definedName>
    <definedName name="총대출속보" localSheetId="7">#REF!</definedName>
    <definedName name="총대출속보">#REF!</definedName>
    <definedName name="총대출연간속보" localSheetId="6">#REF!</definedName>
    <definedName name="총대출연간속보">#REF!</definedName>
    <definedName name="총무3" localSheetId="8" hidden="1">{#N/A,#N/A,FALSE,"단축1";#N/A,#N/A,FALSE,"단축2";#N/A,#N/A,FALSE,"단축3";#N/A,#N/A,FALSE,"장축";#N/A,#N/A,FALSE,"4WD"}</definedName>
    <definedName name="총무3" localSheetId="10" hidden="1">{#N/A,#N/A,FALSE,"단축1";#N/A,#N/A,FALSE,"단축2";#N/A,#N/A,FALSE,"단축3";#N/A,#N/A,FALSE,"장축";#N/A,#N/A,FALSE,"4WD"}</definedName>
    <definedName name="총무3" localSheetId="11" hidden="1">{#N/A,#N/A,FALSE,"단축1";#N/A,#N/A,FALSE,"단축2";#N/A,#N/A,FALSE,"단축3";#N/A,#N/A,FALSE,"장축";#N/A,#N/A,FALSE,"4WD"}</definedName>
    <definedName name="총무3" localSheetId="3" hidden="1">{#N/A,#N/A,FALSE,"단축1";#N/A,#N/A,FALSE,"단축2";#N/A,#N/A,FALSE,"단축3";#N/A,#N/A,FALSE,"장축";#N/A,#N/A,FALSE,"4WD"}</definedName>
    <definedName name="총무3" localSheetId="5" hidden="1">{#N/A,#N/A,FALSE,"단축1";#N/A,#N/A,FALSE,"단축2";#N/A,#N/A,FALSE,"단축3";#N/A,#N/A,FALSE,"장축";#N/A,#N/A,FALSE,"4WD"}</definedName>
    <definedName name="총무3" localSheetId="4" hidden="1">{#N/A,#N/A,FALSE,"단축1";#N/A,#N/A,FALSE,"단축2";#N/A,#N/A,FALSE,"단축3";#N/A,#N/A,FALSE,"장축";#N/A,#N/A,FALSE,"4WD"}</definedName>
    <definedName name="총무3" localSheetId="0" hidden="1">{#N/A,#N/A,FALSE,"단축1";#N/A,#N/A,FALSE,"단축2";#N/A,#N/A,FALSE,"단축3";#N/A,#N/A,FALSE,"장축";#N/A,#N/A,FALSE,"4WD"}</definedName>
    <definedName name="총무3" localSheetId="16" hidden="1">{#N/A,#N/A,FALSE,"단축1";#N/A,#N/A,FALSE,"단축2";#N/A,#N/A,FALSE,"단축3";#N/A,#N/A,FALSE,"장축";#N/A,#N/A,FALSE,"4WD"}</definedName>
    <definedName name="총무3" localSheetId="6" hidden="1">{#N/A,#N/A,FALSE,"단축1";#N/A,#N/A,FALSE,"단축2";#N/A,#N/A,FALSE,"단축3";#N/A,#N/A,FALSE,"장축";#N/A,#N/A,FALSE,"4WD"}</definedName>
    <definedName name="총무3" localSheetId="7" hidden="1">{#N/A,#N/A,FALSE,"단축1";#N/A,#N/A,FALSE,"단축2";#N/A,#N/A,FALSE,"단축3";#N/A,#N/A,FALSE,"장축";#N/A,#N/A,FALSE,"4WD"}</definedName>
    <definedName name="총무3" hidden="1">{#N/A,#N/A,FALSE,"단축1";#N/A,#N/A,FALSE,"단축2";#N/A,#N/A,FALSE,"단축3";#N/A,#N/A,FALSE,"장축";#N/A,#N/A,FALSE,"4WD"}</definedName>
    <definedName name="총무팀총무팀" localSheetId="8" hidden="1">{#N/A,#N/A,TRUE,"Y생산";#N/A,#N/A,TRUE,"Y판매";#N/A,#N/A,TRUE,"Y총물량";#N/A,#N/A,TRUE,"Y능력";#N/A,#N/A,TRUE,"YKD"}</definedName>
    <definedName name="총무팀총무팀" localSheetId="10" hidden="1">{#N/A,#N/A,TRUE,"Y생산";#N/A,#N/A,TRUE,"Y판매";#N/A,#N/A,TRUE,"Y총물량";#N/A,#N/A,TRUE,"Y능력";#N/A,#N/A,TRUE,"YKD"}</definedName>
    <definedName name="총무팀총무팀" localSheetId="11" hidden="1">{#N/A,#N/A,TRUE,"Y생산";#N/A,#N/A,TRUE,"Y판매";#N/A,#N/A,TRUE,"Y총물량";#N/A,#N/A,TRUE,"Y능력";#N/A,#N/A,TRUE,"YKD"}</definedName>
    <definedName name="총무팀총무팀" localSheetId="3" hidden="1">{#N/A,#N/A,TRUE,"Y생산";#N/A,#N/A,TRUE,"Y판매";#N/A,#N/A,TRUE,"Y총물량";#N/A,#N/A,TRUE,"Y능력";#N/A,#N/A,TRUE,"YKD"}</definedName>
    <definedName name="총무팀총무팀" localSheetId="5" hidden="1">{#N/A,#N/A,TRUE,"Y생산";#N/A,#N/A,TRUE,"Y판매";#N/A,#N/A,TRUE,"Y총물량";#N/A,#N/A,TRUE,"Y능력";#N/A,#N/A,TRUE,"YKD"}</definedName>
    <definedName name="총무팀총무팀" localSheetId="4" hidden="1">{#N/A,#N/A,TRUE,"Y생산";#N/A,#N/A,TRUE,"Y판매";#N/A,#N/A,TRUE,"Y총물량";#N/A,#N/A,TRUE,"Y능력";#N/A,#N/A,TRUE,"YKD"}</definedName>
    <definedName name="총무팀총무팀" localSheetId="0" hidden="1">{#N/A,#N/A,TRUE,"Y생산";#N/A,#N/A,TRUE,"Y판매";#N/A,#N/A,TRUE,"Y총물량";#N/A,#N/A,TRUE,"Y능력";#N/A,#N/A,TRUE,"YKD"}</definedName>
    <definedName name="총무팀총무팀" localSheetId="16" hidden="1">{#N/A,#N/A,TRUE,"Y생산";#N/A,#N/A,TRUE,"Y판매";#N/A,#N/A,TRUE,"Y총물량";#N/A,#N/A,TRUE,"Y능력";#N/A,#N/A,TRUE,"YKD"}</definedName>
    <definedName name="총무팀총무팀" localSheetId="6" hidden="1">{#N/A,#N/A,TRUE,"Y생산";#N/A,#N/A,TRUE,"Y판매";#N/A,#N/A,TRUE,"Y총물량";#N/A,#N/A,TRUE,"Y능력";#N/A,#N/A,TRUE,"YKD"}</definedName>
    <definedName name="총무팀총무팀" localSheetId="7" hidden="1">{#N/A,#N/A,TRUE,"Y생산";#N/A,#N/A,TRUE,"Y판매";#N/A,#N/A,TRUE,"Y총물량";#N/A,#N/A,TRUE,"Y능력";#N/A,#N/A,TRUE,"YKD"}</definedName>
    <definedName name="총무팀총무팀" hidden="1">{#N/A,#N/A,TRUE,"Y생산";#N/A,#N/A,TRUE,"Y판매";#N/A,#N/A,TRUE,"Y총물량";#N/A,#N/A,TRUE,"Y능력";#N/A,#N/A,TRUE,"YKD"}</definedName>
    <definedName name="총수신속보" localSheetId="3">#REF!</definedName>
    <definedName name="총수신속보" localSheetId="5">#REF!</definedName>
    <definedName name="총수신속보" localSheetId="0">#REF!</definedName>
    <definedName name="총수신속보" localSheetId="16">#REF!</definedName>
    <definedName name="총수신속보" localSheetId="7">#REF!</definedName>
    <definedName name="총수신속보">#REF!</definedName>
    <definedName name="총입금액" localSheetId="3">#REF!</definedName>
    <definedName name="총입금액" localSheetId="16">#REF!</definedName>
    <definedName name="총입금액" localSheetId="6">#REF!</definedName>
    <definedName name="총입금액">#REF!</definedName>
    <definedName name="총지출" localSheetId="3">#REF!</definedName>
    <definedName name="총지출" localSheetId="16">#REF!</definedName>
    <definedName name="총지출" localSheetId="6">#REF!</definedName>
    <definedName name="총지출">#REF!</definedName>
    <definedName name="총차입금2003" localSheetId="0">#REF!</definedName>
    <definedName name="총차입금2003" localSheetId="6">#REF!</definedName>
    <definedName name="총차입금2003" localSheetId="7">#REF!</definedName>
    <definedName name="총차입금2003">#REF!</definedName>
    <definedName name="총차입금2004" localSheetId="0">#REF!</definedName>
    <definedName name="총차입금2004" localSheetId="6">#REF!</definedName>
    <definedName name="총차입금2004">#REF!</definedName>
    <definedName name="총차입금2005" localSheetId="6">#REF!</definedName>
    <definedName name="총차입금2005">#REF!</definedName>
    <definedName name="총차입금2006" localSheetId="6">#REF!</definedName>
    <definedName name="총차입금2006">#REF!</definedName>
    <definedName name="총차입금2007" localSheetId="6">#REF!</definedName>
    <definedName name="총차입금2007">#REF!</definedName>
    <definedName name="촬영용차량비" localSheetId="6">#REF!</definedName>
    <definedName name="촬영용차량비">#REF!</definedName>
    <definedName name="촬영회수" localSheetId="6">#REF!</definedName>
    <definedName name="촬영회수">#REF!</definedName>
    <definedName name="최" localSheetId="6">#REF!</definedName>
    <definedName name="최">#REF!</definedName>
    <definedName name="최규하" localSheetId="6">#REF!</definedName>
    <definedName name="최규하">#REF!</definedName>
    <definedName name="최규하1" localSheetId="6">#REF!</definedName>
    <definedName name="최규하1">#REF!</definedName>
    <definedName name="최규하2" localSheetId="6">#REF!</definedName>
    <definedName name="최규하2" localSheetId="7">#REF!</definedName>
    <definedName name="최규하2">#REF!</definedName>
    <definedName name="최규하3" localSheetId="6">#REF!</definedName>
    <definedName name="최규하3" localSheetId="7">#REF!</definedName>
    <definedName name="최규하3">#REF!</definedName>
    <definedName name="최규하4" localSheetId="6">#REF!</definedName>
    <definedName name="최규하4" localSheetId="7">#REF!</definedName>
    <definedName name="최규하4">#REF!</definedName>
    <definedName name="최근감정가" localSheetId="6">#REF!</definedName>
    <definedName name="최근감정가" localSheetId="7">#REF!</definedName>
    <definedName name="최근감정가">#REF!</definedName>
    <definedName name="최성규" localSheetId="6">#REF!</definedName>
    <definedName name="최성규">#REF!</definedName>
    <definedName name="최성규1" localSheetId="6">#REF!</definedName>
    <definedName name="최성규1">#REF!</definedName>
    <definedName name="최성규2" localSheetId="6">#REF!</definedName>
    <definedName name="최성규2">#REF!</definedName>
    <definedName name="최성규3" localSheetId="6">#REF!</definedName>
    <definedName name="최성규3">#REF!</definedName>
    <definedName name="최성규4" localSheetId="6">#REF!</definedName>
    <definedName name="최성규4">#REF!</definedName>
    <definedName name="최성규44" localSheetId="6">#REF!</definedName>
    <definedName name="최성규44">#REF!</definedName>
    <definedName name="최영" localSheetId="8" hidden="1">{#N/A,#N/A,FALSE,"정공"}</definedName>
    <definedName name="최영" localSheetId="10" hidden="1">{#N/A,#N/A,FALSE,"정공"}</definedName>
    <definedName name="최영" localSheetId="11" hidden="1">{#N/A,#N/A,FALSE,"정공"}</definedName>
    <definedName name="최영" localSheetId="3" hidden="1">{#N/A,#N/A,FALSE,"정공"}</definedName>
    <definedName name="최영" localSheetId="5" hidden="1">{#N/A,#N/A,FALSE,"정공"}</definedName>
    <definedName name="최영" localSheetId="4" hidden="1">{#N/A,#N/A,FALSE,"정공"}</definedName>
    <definedName name="최영" localSheetId="0" hidden="1">{#N/A,#N/A,FALSE,"정공"}</definedName>
    <definedName name="최영" localSheetId="16" hidden="1">{#N/A,#N/A,FALSE,"정공"}</definedName>
    <definedName name="최영" localSheetId="6" hidden="1">{#N/A,#N/A,FALSE,"정공"}</definedName>
    <definedName name="최영" localSheetId="7" hidden="1">{#N/A,#N/A,FALSE,"정공"}</definedName>
    <definedName name="최영" hidden="1">{#N/A,#N/A,FALSE,"정공"}</definedName>
    <definedName name="최초경매기월" localSheetId="3">#REF!</definedName>
    <definedName name="최초경매기월" localSheetId="5">#REF!</definedName>
    <definedName name="최초경매기월" localSheetId="0">#REF!</definedName>
    <definedName name="최초경매기월" localSheetId="16">#REF!</definedName>
    <definedName name="최초경매기월" localSheetId="7">#REF!</definedName>
    <definedName name="최초경매기월">#REF!</definedName>
    <definedName name="최초경매기일연장일수" localSheetId="3">#REF!</definedName>
    <definedName name="최초경매기일연장일수" localSheetId="5">#REF!</definedName>
    <definedName name="최초경매기일연장일수" localSheetId="4">#REF!</definedName>
    <definedName name="최초경매기일연장일수" localSheetId="0">#REF!</definedName>
    <definedName name="최초경매기일연장일수" localSheetId="16">#REF!</definedName>
    <definedName name="최초경매기일연장일수" localSheetId="6">#REF!</definedName>
    <definedName name="최초경매기일연장일수" localSheetId="7">#REF!</definedName>
    <definedName name="최초경매기일연장일수">#REF!</definedName>
    <definedName name="최초배당일" localSheetId="3">#REF!</definedName>
    <definedName name="최초배당일" localSheetId="5">#REF!</definedName>
    <definedName name="최초배당일" localSheetId="0">#REF!</definedName>
    <definedName name="최초배당일" localSheetId="16">#REF!</definedName>
    <definedName name="최초배당일" localSheetId="6">#REF!</definedName>
    <definedName name="최초배당일" localSheetId="7">#REF!</definedName>
    <definedName name="최초배당일">#REF!</definedName>
    <definedName name="최초법사가" localSheetId="6">#REF!</definedName>
    <definedName name="최초법사가" localSheetId="7">#REF!</definedName>
    <definedName name="최초법사가">#REF!</definedName>
    <definedName name="최필성" localSheetId="6">#REF!</definedName>
    <definedName name="최필성">#REF!</definedName>
    <definedName name="최필성1" localSheetId="6">#REF!</definedName>
    <definedName name="최필성1">#REF!</definedName>
    <definedName name="최필성2" localSheetId="6">#REF!</definedName>
    <definedName name="최필성2">#REF!</definedName>
    <definedName name="최필성3" localSheetId="6">#REF!</definedName>
    <definedName name="최필성3">#REF!</definedName>
    <definedName name="최필성4" localSheetId="6">#REF!</definedName>
    <definedName name="최필성4">#REF!</definedName>
    <definedName name="추" localSheetId="8" hidden="1">{#N/A,#N/A,FALSE,"단축1";#N/A,#N/A,FALSE,"단축2";#N/A,#N/A,FALSE,"단축3";#N/A,#N/A,FALSE,"장축";#N/A,#N/A,FALSE,"4WD"}</definedName>
    <definedName name="추" localSheetId="10" hidden="1">{#N/A,#N/A,FALSE,"단축1";#N/A,#N/A,FALSE,"단축2";#N/A,#N/A,FALSE,"단축3";#N/A,#N/A,FALSE,"장축";#N/A,#N/A,FALSE,"4WD"}</definedName>
    <definedName name="추" localSheetId="11" hidden="1">{#N/A,#N/A,FALSE,"단축1";#N/A,#N/A,FALSE,"단축2";#N/A,#N/A,FALSE,"단축3";#N/A,#N/A,FALSE,"장축";#N/A,#N/A,FALSE,"4WD"}</definedName>
    <definedName name="추" localSheetId="3" hidden="1">{#N/A,#N/A,FALSE,"단축1";#N/A,#N/A,FALSE,"단축2";#N/A,#N/A,FALSE,"단축3";#N/A,#N/A,FALSE,"장축";#N/A,#N/A,FALSE,"4WD"}</definedName>
    <definedName name="추" localSheetId="5" hidden="1">{#N/A,#N/A,FALSE,"단축1";#N/A,#N/A,FALSE,"단축2";#N/A,#N/A,FALSE,"단축3";#N/A,#N/A,FALSE,"장축";#N/A,#N/A,FALSE,"4WD"}</definedName>
    <definedName name="추" localSheetId="4" hidden="1">{#N/A,#N/A,FALSE,"단축1";#N/A,#N/A,FALSE,"단축2";#N/A,#N/A,FALSE,"단축3";#N/A,#N/A,FALSE,"장축";#N/A,#N/A,FALSE,"4WD"}</definedName>
    <definedName name="추" localSheetId="0" hidden="1">{#N/A,#N/A,FALSE,"단축1";#N/A,#N/A,FALSE,"단축2";#N/A,#N/A,FALSE,"단축3";#N/A,#N/A,FALSE,"장축";#N/A,#N/A,FALSE,"4WD"}</definedName>
    <definedName name="추" localSheetId="16" hidden="1">{#N/A,#N/A,FALSE,"단축1";#N/A,#N/A,FALSE,"단축2";#N/A,#N/A,FALSE,"단축3";#N/A,#N/A,FALSE,"장축";#N/A,#N/A,FALSE,"4WD"}</definedName>
    <definedName name="추" localSheetId="6" hidden="1">{#N/A,#N/A,FALSE,"단축1";#N/A,#N/A,FALSE,"단축2";#N/A,#N/A,FALSE,"단축3";#N/A,#N/A,FALSE,"장축";#N/A,#N/A,FALSE,"4WD"}</definedName>
    <definedName name="추" localSheetId="7" hidden="1">{#N/A,#N/A,FALSE,"단축1";#N/A,#N/A,FALSE,"단축2";#N/A,#N/A,FALSE,"단축3";#N/A,#N/A,FALSE,"장축";#N/A,#N/A,FALSE,"4WD"}</definedName>
    <definedName name="추" hidden="1">{#N/A,#N/A,FALSE,"단축1";#N/A,#N/A,FALSE,"단축2";#N/A,#N/A,FALSE,"단축3";#N/A,#N/A,FALSE,"장축";#N/A,#N/A,FALSE,"4WD"}</definedName>
    <definedName name="추가가지급" localSheetId="3">#REF!</definedName>
    <definedName name="추가가지급" localSheetId="5">#REF!</definedName>
    <definedName name="추가가지급" localSheetId="4">#REF!</definedName>
    <definedName name="추가가지급" localSheetId="0">#REF!</definedName>
    <definedName name="추가가지급" localSheetId="16">#REF!</definedName>
    <definedName name="추가가지급" localSheetId="7">#REF!</definedName>
    <definedName name="추가가지급">#REF!</definedName>
    <definedName name="추가대변" localSheetId="3">#REF!</definedName>
    <definedName name="추가대변" localSheetId="5">#REF!</definedName>
    <definedName name="추가대변" localSheetId="0">#REF!</definedName>
    <definedName name="추가대변" localSheetId="16">#REF!</definedName>
    <definedName name="추가대변" localSheetId="6">#REF!</definedName>
    <definedName name="추가대변" localSheetId="7">#REF!</definedName>
    <definedName name="추가대변">#REF!</definedName>
    <definedName name="추가차변" localSheetId="3">#REF!</definedName>
    <definedName name="추가차변" localSheetId="5">#REF!</definedName>
    <definedName name="추가차변" localSheetId="0">#REF!</definedName>
    <definedName name="추가차변" localSheetId="16">#REF!</definedName>
    <definedName name="추가차변" localSheetId="6">#REF!</definedName>
    <definedName name="추가차변" localSheetId="7">#REF!</definedName>
    <definedName name="추가차변">#REF!</definedName>
    <definedName name="추계합계" localSheetId="6">#REF!</definedName>
    <definedName name="추계합계">#REF!</definedName>
    <definedName name="추심기일" localSheetId="4">#REF!</definedName>
    <definedName name="추심기일" localSheetId="6">#REF!</definedName>
    <definedName name="추심기일" localSheetId="7">#REF!</definedName>
    <definedName name="추심기일">#REF!</definedName>
    <definedName name="추심기일1" localSheetId="4">#REF!</definedName>
    <definedName name="추심기일1" localSheetId="6">#REF!</definedName>
    <definedName name="추심기일1" localSheetId="7">#REF!</definedName>
    <definedName name="추심기일1">#REF!</definedName>
    <definedName name="추심기일2" localSheetId="6">#REF!</definedName>
    <definedName name="추심기일2" localSheetId="7">#REF!</definedName>
    <definedName name="추심기일2">#REF!</definedName>
    <definedName name="추심액" localSheetId="6">#REF!</definedName>
    <definedName name="추심액" localSheetId="7">#REF!</definedName>
    <definedName name="추심액">#REF!</definedName>
    <definedName name="추정Royalty" localSheetId="6" hidden="1">#REF!</definedName>
    <definedName name="추정Royalty" localSheetId="7" hidden="1">#REF!</definedName>
    <definedName name="추정Royalty" hidden="1">#REF!</definedName>
    <definedName name="추진일정1" localSheetId="8" hidden="1">{#N/A,#N/A,FALSE,"신규dep";#N/A,#N/A,FALSE,"신규dep-금형상각후";#N/A,#N/A,FALSE,"신규dep-연구비상각후";#N/A,#N/A,FALSE,"신규dep-기계,공구상각후"}</definedName>
    <definedName name="추진일정1" localSheetId="10" hidden="1">{#N/A,#N/A,FALSE,"신규dep";#N/A,#N/A,FALSE,"신규dep-금형상각후";#N/A,#N/A,FALSE,"신규dep-연구비상각후";#N/A,#N/A,FALSE,"신규dep-기계,공구상각후"}</definedName>
    <definedName name="추진일정1" localSheetId="11" hidden="1">{#N/A,#N/A,FALSE,"신규dep";#N/A,#N/A,FALSE,"신규dep-금형상각후";#N/A,#N/A,FALSE,"신규dep-연구비상각후";#N/A,#N/A,FALSE,"신규dep-기계,공구상각후"}</definedName>
    <definedName name="추진일정1" localSheetId="3" hidden="1">{#N/A,#N/A,FALSE,"신규dep";#N/A,#N/A,FALSE,"신규dep-금형상각후";#N/A,#N/A,FALSE,"신규dep-연구비상각후";#N/A,#N/A,FALSE,"신규dep-기계,공구상각후"}</definedName>
    <definedName name="추진일정1" localSheetId="5" hidden="1">{#N/A,#N/A,FALSE,"신규dep";#N/A,#N/A,FALSE,"신규dep-금형상각후";#N/A,#N/A,FALSE,"신규dep-연구비상각후";#N/A,#N/A,FALSE,"신규dep-기계,공구상각후"}</definedName>
    <definedName name="추진일정1" localSheetId="4" hidden="1">{#N/A,#N/A,FALSE,"신규dep";#N/A,#N/A,FALSE,"신규dep-금형상각후";#N/A,#N/A,FALSE,"신규dep-연구비상각후";#N/A,#N/A,FALSE,"신규dep-기계,공구상각후"}</definedName>
    <definedName name="추진일정1" localSheetId="0" hidden="1">{#N/A,#N/A,FALSE,"신규dep";#N/A,#N/A,FALSE,"신규dep-금형상각후";#N/A,#N/A,FALSE,"신규dep-연구비상각후";#N/A,#N/A,FALSE,"신규dep-기계,공구상각후"}</definedName>
    <definedName name="추진일정1" localSheetId="16" hidden="1">{#N/A,#N/A,FALSE,"신규dep";#N/A,#N/A,FALSE,"신규dep-금형상각후";#N/A,#N/A,FALSE,"신규dep-연구비상각후";#N/A,#N/A,FALSE,"신규dep-기계,공구상각후"}</definedName>
    <definedName name="추진일정1" localSheetId="6" hidden="1">{#N/A,#N/A,FALSE,"신규dep";#N/A,#N/A,FALSE,"신규dep-금형상각후";#N/A,#N/A,FALSE,"신규dep-연구비상각후";#N/A,#N/A,FALSE,"신규dep-기계,공구상각후"}</definedName>
    <definedName name="추진일정1" localSheetId="7" hidden="1">{#N/A,#N/A,FALSE,"신규dep";#N/A,#N/A,FALSE,"신규dep-금형상각후";#N/A,#N/A,FALSE,"신규dep-연구비상각후";#N/A,#N/A,FALSE,"신규dep-기계,공구상각후"}</definedName>
    <definedName name="추진일정1" hidden="1">{#N/A,#N/A,FALSE,"신규dep";#N/A,#N/A,FALSE,"신규dep-금형상각후";#N/A,#N/A,FALSE,"신규dep-연구비상각후";#N/A,#N/A,FALSE,"신규dep-기계,공구상각후"}</definedName>
    <definedName name="추현수">#REF!</definedName>
    <definedName name="추현수1" localSheetId="6">#REF!</definedName>
    <definedName name="추현수1">#REF!</definedName>
    <definedName name="추현수2" localSheetId="6">#REF!</definedName>
    <definedName name="추현수2">#REF!</definedName>
    <definedName name="추현수3" localSheetId="6">#REF!</definedName>
    <definedName name="추현수3">#REF!</definedName>
    <definedName name="추현수4" localSheetId="6">#REF!</definedName>
    <definedName name="추현수4">#REF!</definedName>
    <definedName name="추현수5" localSheetId="6">#REF!</definedName>
    <definedName name="추현수5">#REF!</definedName>
    <definedName name="출대" localSheetId="6">#REF!</definedName>
    <definedName name="출대" localSheetId="7">#REF!</definedName>
    <definedName name="출대">#REF!</definedName>
    <definedName name="출력범위1" localSheetId="6">#REF!</definedName>
    <definedName name="출력범위1" localSheetId="7">#REF!</definedName>
    <definedName name="출력범위1">#REF!</definedName>
    <definedName name="출력범위2" localSheetId="6">#REF!</definedName>
    <definedName name="출력범위2">#REF!</definedName>
    <definedName name="출연료" localSheetId="6">#REF!</definedName>
    <definedName name="출연료">#REF!</definedName>
    <definedName name="출하" localSheetId="8" hidden="1">{#N/A,#N/A,FALSE,"96 3월물량표";#N/A,#N/A,FALSE,"96 4월물량표";#N/A,#N/A,FALSE,"96 5월물량표"}</definedName>
    <definedName name="출하" localSheetId="10" hidden="1">{#N/A,#N/A,FALSE,"96 3월물량표";#N/A,#N/A,FALSE,"96 4월물량표";#N/A,#N/A,FALSE,"96 5월물량표"}</definedName>
    <definedName name="출하" localSheetId="11" hidden="1">{#N/A,#N/A,FALSE,"96 3월물량표";#N/A,#N/A,FALSE,"96 4월물량표";#N/A,#N/A,FALSE,"96 5월물량표"}</definedName>
    <definedName name="출하" localSheetId="3" hidden="1">{#N/A,#N/A,FALSE,"96 3월물량표";#N/A,#N/A,FALSE,"96 4월물량표";#N/A,#N/A,FALSE,"96 5월물량표"}</definedName>
    <definedName name="출하" localSheetId="5" hidden="1">{#N/A,#N/A,FALSE,"96 3월물량표";#N/A,#N/A,FALSE,"96 4월물량표";#N/A,#N/A,FALSE,"96 5월물량표"}</definedName>
    <definedName name="출하" localSheetId="4" hidden="1">{#N/A,#N/A,FALSE,"96 3월물량표";#N/A,#N/A,FALSE,"96 4월물량표";#N/A,#N/A,FALSE,"96 5월물량표"}</definedName>
    <definedName name="출하" localSheetId="0" hidden="1">{#N/A,#N/A,FALSE,"96 3월물량표";#N/A,#N/A,FALSE,"96 4월물량표";#N/A,#N/A,FALSE,"96 5월물량표"}</definedName>
    <definedName name="출하" localSheetId="16" hidden="1">{#N/A,#N/A,FALSE,"96 3월물량표";#N/A,#N/A,FALSE,"96 4월물량표";#N/A,#N/A,FALSE,"96 5월물량표"}</definedName>
    <definedName name="출하" localSheetId="6" hidden="1">{#N/A,#N/A,FALSE,"96 3월물량표";#N/A,#N/A,FALSE,"96 4월물량표";#N/A,#N/A,FALSE,"96 5월물량표"}</definedName>
    <definedName name="출하" localSheetId="7" hidden="1">{#N/A,#N/A,FALSE,"96 3월물량표";#N/A,#N/A,FALSE,"96 4월물량표";#N/A,#N/A,FALSE,"96 5월물량표"}</definedName>
    <definedName name="출하" hidden="1">{#N/A,#N/A,FALSE,"96 3월물량표";#N/A,#N/A,FALSE,"96 4월물량표";#N/A,#N/A,FALSE,"96 5월물량표"}</definedName>
    <definedName name="충당금결과200404" localSheetId="8"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9"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10"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11"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3"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5"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4"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0"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16"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6"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localSheetId="7"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당금결과200404" hidden="1">{#N/A,#N/A,FALSE,"낫소";#N/A,#N/A,FALSE,"라전모방";#N/A,#N/A,FALSE,"삼익건설";#N/A,#N/A,FALSE,"서울시스템";#N/A,#N/A,FALSE,"엔케이전선";#N/A,#N/A,FALSE,"우성관광";#N/A,#N/A,FALSE,"원우아스콘";#N/A,#N/A,FALSE,"원우종합건설";#N/A,#N/A,FALSE,"월다크";#N/A,#N/A,FALSE,"전성기공";#N/A,#N/A,FALSE,"청전";#N/A,#N/A,FALSE,"화니";#N/A,#N/A,FALSE,"총괄표"}</definedName>
    <definedName name="충돌" localSheetId="8" hidden="1">{#N/A,#N/A,FALSE,"품의서";#N/A,#N/A,FALSE,"전제";#N/A,#N/A,FALSE,"총손";#N/A,#N/A,FALSE,"손익";#N/A,#N/A,FALSE,"대당";#N/A,#N/A,FALSE,"가공비";#N/A,#N/A,FALSE,"재료비";#N/A,#N/A,FALSE,"판비";#N/A,#N/A,FALSE,"가격"}</definedName>
    <definedName name="충돌" localSheetId="10" hidden="1">{#N/A,#N/A,FALSE,"품의서";#N/A,#N/A,FALSE,"전제";#N/A,#N/A,FALSE,"총손";#N/A,#N/A,FALSE,"손익";#N/A,#N/A,FALSE,"대당";#N/A,#N/A,FALSE,"가공비";#N/A,#N/A,FALSE,"재료비";#N/A,#N/A,FALSE,"판비";#N/A,#N/A,FALSE,"가격"}</definedName>
    <definedName name="충돌" localSheetId="11" hidden="1">{#N/A,#N/A,FALSE,"품의서";#N/A,#N/A,FALSE,"전제";#N/A,#N/A,FALSE,"총손";#N/A,#N/A,FALSE,"손익";#N/A,#N/A,FALSE,"대당";#N/A,#N/A,FALSE,"가공비";#N/A,#N/A,FALSE,"재료비";#N/A,#N/A,FALSE,"판비";#N/A,#N/A,FALSE,"가격"}</definedName>
    <definedName name="충돌" localSheetId="3" hidden="1">{#N/A,#N/A,FALSE,"품의서";#N/A,#N/A,FALSE,"전제";#N/A,#N/A,FALSE,"총손";#N/A,#N/A,FALSE,"손익";#N/A,#N/A,FALSE,"대당";#N/A,#N/A,FALSE,"가공비";#N/A,#N/A,FALSE,"재료비";#N/A,#N/A,FALSE,"판비";#N/A,#N/A,FALSE,"가격"}</definedName>
    <definedName name="충돌" localSheetId="5" hidden="1">{#N/A,#N/A,FALSE,"품의서";#N/A,#N/A,FALSE,"전제";#N/A,#N/A,FALSE,"총손";#N/A,#N/A,FALSE,"손익";#N/A,#N/A,FALSE,"대당";#N/A,#N/A,FALSE,"가공비";#N/A,#N/A,FALSE,"재료비";#N/A,#N/A,FALSE,"판비";#N/A,#N/A,FALSE,"가격"}</definedName>
    <definedName name="충돌" localSheetId="4" hidden="1">{#N/A,#N/A,FALSE,"품의서";#N/A,#N/A,FALSE,"전제";#N/A,#N/A,FALSE,"총손";#N/A,#N/A,FALSE,"손익";#N/A,#N/A,FALSE,"대당";#N/A,#N/A,FALSE,"가공비";#N/A,#N/A,FALSE,"재료비";#N/A,#N/A,FALSE,"판비";#N/A,#N/A,FALSE,"가격"}</definedName>
    <definedName name="충돌" localSheetId="0" hidden="1">{#N/A,#N/A,FALSE,"품의서";#N/A,#N/A,FALSE,"전제";#N/A,#N/A,FALSE,"총손";#N/A,#N/A,FALSE,"손익";#N/A,#N/A,FALSE,"대당";#N/A,#N/A,FALSE,"가공비";#N/A,#N/A,FALSE,"재료비";#N/A,#N/A,FALSE,"판비";#N/A,#N/A,FALSE,"가격"}</definedName>
    <definedName name="충돌" localSheetId="16" hidden="1">{#N/A,#N/A,FALSE,"품의서";#N/A,#N/A,FALSE,"전제";#N/A,#N/A,FALSE,"총손";#N/A,#N/A,FALSE,"손익";#N/A,#N/A,FALSE,"대당";#N/A,#N/A,FALSE,"가공비";#N/A,#N/A,FALSE,"재료비";#N/A,#N/A,FALSE,"판비";#N/A,#N/A,FALSE,"가격"}</definedName>
    <definedName name="충돌" localSheetId="6" hidden="1">{#N/A,#N/A,FALSE,"품의서";#N/A,#N/A,FALSE,"전제";#N/A,#N/A,FALSE,"총손";#N/A,#N/A,FALSE,"손익";#N/A,#N/A,FALSE,"대당";#N/A,#N/A,FALSE,"가공비";#N/A,#N/A,FALSE,"재료비";#N/A,#N/A,FALSE,"판비";#N/A,#N/A,FALSE,"가격"}</definedName>
    <definedName name="충돌" localSheetId="7" hidden="1">{#N/A,#N/A,FALSE,"품의서";#N/A,#N/A,FALSE,"전제";#N/A,#N/A,FALSE,"총손";#N/A,#N/A,FALSE,"손익";#N/A,#N/A,FALSE,"대당";#N/A,#N/A,FALSE,"가공비";#N/A,#N/A,FALSE,"재료비";#N/A,#N/A,FALSE,"판비";#N/A,#N/A,FALSE,"가격"}</definedName>
    <definedName name="충돌" hidden="1">{#N/A,#N/A,FALSE,"품의서";#N/A,#N/A,FALSE,"전제";#N/A,#N/A,FALSE,"총손";#N/A,#N/A,FALSE,"손익";#N/A,#N/A,FALSE,"대당";#N/A,#N/A,FALSE,"가공비";#N/A,#N/A,FALSE,"재료비";#N/A,#N/A,FALSE,"판비";#N/A,#N/A,FALSE,"가격"}</definedName>
    <definedName name="충북금일총수신" localSheetId="3">#REF!</definedName>
    <definedName name="충북금일총수신" localSheetId="0">#REF!</definedName>
    <definedName name="충북금일총수신" localSheetId="16">#REF!</definedName>
    <definedName name="충북금일총수신">#REF!</definedName>
    <definedName name="충북기업결제성" localSheetId="3">#REF!</definedName>
    <definedName name="충북기업결제성" localSheetId="0">#REF!</definedName>
    <definedName name="충북기업결제성" localSheetId="16">#REF!</definedName>
    <definedName name="충북기업결제성" localSheetId="6">#REF!</definedName>
    <definedName name="충북기업결제성">#REF!</definedName>
    <definedName name="충북별단공금" localSheetId="3">#REF!</definedName>
    <definedName name="충북별단공금" localSheetId="0">#REF!</definedName>
    <definedName name="충북별단공금" localSheetId="16">#REF!</definedName>
    <definedName name="충북별단공금" localSheetId="6">#REF!</definedName>
    <definedName name="충북별단공금">#REF!</definedName>
    <definedName name="충북적수조정" localSheetId="6">#REF!</definedName>
    <definedName name="충북적수조정">#REF!</definedName>
    <definedName name="충북전일총수신" localSheetId="6">#REF!</definedName>
    <definedName name="충북전일총수신">#REF!</definedName>
    <definedName name="충북총수신적수" localSheetId="6">#REF!</definedName>
    <definedName name="충북총수신적수">#REF!</definedName>
    <definedName name="취급년도" localSheetId="6">#REF!</definedName>
    <definedName name="취급년도" localSheetId="7">#REF!</definedName>
    <definedName name="취급년도">#REF!</definedName>
    <definedName name="취급액" localSheetId="6">#REF!</definedName>
    <definedName name="취급액" localSheetId="7">#REF!</definedName>
    <definedName name="취급액">#REF!</definedName>
    <definedName name="취득가액" localSheetId="6">#REF!</definedName>
    <definedName name="취득가액">#REF!</definedName>
    <definedName name="취득세표" localSheetId="6">#REF!</definedName>
    <definedName name="취득세표">#REF!</definedName>
    <definedName name="취등록세표" localSheetId="6">#REF!</definedName>
    <definedName name="취등록세표">#REF!</definedName>
    <definedName name="칠" localSheetId="6">#REF!</definedName>
    <definedName name="칠">#REF!</definedName>
    <definedName name="ㅋ"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ㅋㅋ" localSheetId="8" hidden="1">{#N/A,#N/A,FALSE,"단축1";#N/A,#N/A,FALSE,"단축2";#N/A,#N/A,FALSE,"단축3";#N/A,#N/A,FALSE,"장축";#N/A,#N/A,FALSE,"4WD"}</definedName>
    <definedName name="ㅋㅋ" localSheetId="10" hidden="1">{#N/A,#N/A,FALSE,"단축1";#N/A,#N/A,FALSE,"단축2";#N/A,#N/A,FALSE,"단축3";#N/A,#N/A,FALSE,"장축";#N/A,#N/A,FALSE,"4WD"}</definedName>
    <definedName name="ㅋㅋ" localSheetId="11" hidden="1">{#N/A,#N/A,FALSE,"단축1";#N/A,#N/A,FALSE,"단축2";#N/A,#N/A,FALSE,"단축3";#N/A,#N/A,FALSE,"장축";#N/A,#N/A,FALSE,"4WD"}</definedName>
    <definedName name="ㅋㅋ" localSheetId="3" hidden="1">{#N/A,#N/A,FALSE,"단축1";#N/A,#N/A,FALSE,"단축2";#N/A,#N/A,FALSE,"단축3";#N/A,#N/A,FALSE,"장축";#N/A,#N/A,FALSE,"4WD"}</definedName>
    <definedName name="ㅋㅋ" localSheetId="5" hidden="1">{#N/A,#N/A,FALSE,"단축1";#N/A,#N/A,FALSE,"단축2";#N/A,#N/A,FALSE,"단축3";#N/A,#N/A,FALSE,"장축";#N/A,#N/A,FALSE,"4WD"}</definedName>
    <definedName name="ㅋㅋ" localSheetId="4" hidden="1">{#N/A,#N/A,FALSE,"단축1";#N/A,#N/A,FALSE,"단축2";#N/A,#N/A,FALSE,"단축3";#N/A,#N/A,FALSE,"장축";#N/A,#N/A,FALSE,"4WD"}</definedName>
    <definedName name="ㅋㅋ" localSheetId="0" hidden="1">{#N/A,#N/A,FALSE,"단축1";#N/A,#N/A,FALSE,"단축2";#N/A,#N/A,FALSE,"단축3";#N/A,#N/A,FALSE,"장축";#N/A,#N/A,FALSE,"4WD"}</definedName>
    <definedName name="ㅋㅋ" localSheetId="16" hidden="1">{#N/A,#N/A,FALSE,"단축1";#N/A,#N/A,FALSE,"단축2";#N/A,#N/A,FALSE,"단축3";#N/A,#N/A,FALSE,"장축";#N/A,#N/A,FALSE,"4WD"}</definedName>
    <definedName name="ㅋㅋ" localSheetId="6" hidden="1">{#N/A,#N/A,FALSE,"단축1";#N/A,#N/A,FALSE,"단축2";#N/A,#N/A,FALSE,"단축3";#N/A,#N/A,FALSE,"장축";#N/A,#N/A,FALSE,"4WD"}</definedName>
    <definedName name="ㅋㅋ" localSheetId="7" hidden="1">{#N/A,#N/A,FALSE,"단축1";#N/A,#N/A,FALSE,"단축2";#N/A,#N/A,FALSE,"단축3";#N/A,#N/A,FALSE,"장축";#N/A,#N/A,FALSE,"4WD"}</definedName>
    <definedName name="ㅋㅋ" hidden="1">{#N/A,#N/A,FALSE,"단축1";#N/A,#N/A,FALSE,"단축2";#N/A,#N/A,FALSE,"단축3";#N/A,#N/A,FALSE,"장축";#N/A,#N/A,FALSE,"4WD"}</definedName>
    <definedName name="ㅋㅋㅋ" localSheetId="3">#REF!</definedName>
    <definedName name="ㅋㅋㅋ" localSheetId="0">#REF!</definedName>
    <definedName name="ㅋㅋㅋ" localSheetId="16">#REF!</definedName>
    <definedName name="ㅋㅋㅋ">#REF!</definedName>
    <definedName name="ㅋㅋㅋㅋ" localSheetId="8" hidden="1">{#N/A,#N/A,FALSE,"단축1";#N/A,#N/A,FALSE,"단축2";#N/A,#N/A,FALSE,"단축3";#N/A,#N/A,FALSE,"장축";#N/A,#N/A,FALSE,"4WD"}</definedName>
    <definedName name="ㅋㅋㅋㅋ" localSheetId="10" hidden="1">{#N/A,#N/A,FALSE,"단축1";#N/A,#N/A,FALSE,"단축2";#N/A,#N/A,FALSE,"단축3";#N/A,#N/A,FALSE,"장축";#N/A,#N/A,FALSE,"4WD"}</definedName>
    <definedName name="ㅋㅋㅋㅋ" localSheetId="11" hidden="1">{#N/A,#N/A,FALSE,"단축1";#N/A,#N/A,FALSE,"단축2";#N/A,#N/A,FALSE,"단축3";#N/A,#N/A,FALSE,"장축";#N/A,#N/A,FALSE,"4WD"}</definedName>
    <definedName name="ㅋㅋㅋㅋ" localSheetId="3" hidden="1">{#N/A,#N/A,FALSE,"단축1";#N/A,#N/A,FALSE,"단축2";#N/A,#N/A,FALSE,"단축3";#N/A,#N/A,FALSE,"장축";#N/A,#N/A,FALSE,"4WD"}</definedName>
    <definedName name="ㅋㅋㅋㅋ" localSheetId="5" hidden="1">{#N/A,#N/A,FALSE,"단축1";#N/A,#N/A,FALSE,"단축2";#N/A,#N/A,FALSE,"단축3";#N/A,#N/A,FALSE,"장축";#N/A,#N/A,FALSE,"4WD"}</definedName>
    <definedName name="ㅋㅋㅋㅋ" localSheetId="4" hidden="1">{#N/A,#N/A,FALSE,"단축1";#N/A,#N/A,FALSE,"단축2";#N/A,#N/A,FALSE,"단축3";#N/A,#N/A,FALSE,"장축";#N/A,#N/A,FALSE,"4WD"}</definedName>
    <definedName name="ㅋㅋㅋㅋ" localSheetId="0" hidden="1">{#N/A,#N/A,FALSE,"단축1";#N/A,#N/A,FALSE,"단축2";#N/A,#N/A,FALSE,"단축3";#N/A,#N/A,FALSE,"장축";#N/A,#N/A,FALSE,"4WD"}</definedName>
    <definedName name="ㅋㅋㅋㅋ" localSheetId="16" hidden="1">{#N/A,#N/A,FALSE,"단축1";#N/A,#N/A,FALSE,"단축2";#N/A,#N/A,FALSE,"단축3";#N/A,#N/A,FALSE,"장축";#N/A,#N/A,FALSE,"4WD"}</definedName>
    <definedName name="ㅋㅋㅋㅋ" localSheetId="6" hidden="1">{#N/A,#N/A,FALSE,"단축1";#N/A,#N/A,FALSE,"단축2";#N/A,#N/A,FALSE,"단축3";#N/A,#N/A,FALSE,"장축";#N/A,#N/A,FALSE,"4WD"}</definedName>
    <definedName name="ㅋㅋㅋㅋ" localSheetId="7" hidden="1">{#N/A,#N/A,FALSE,"단축1";#N/A,#N/A,FALSE,"단축2";#N/A,#N/A,FALSE,"단축3";#N/A,#N/A,FALSE,"장축";#N/A,#N/A,FALSE,"4WD"}</definedName>
    <definedName name="ㅋㅋㅋㅋ" hidden="1">{#N/A,#N/A,FALSE,"단축1";#N/A,#N/A,FALSE,"단축2";#N/A,#N/A,FALSE,"단축3";#N/A,#N/A,FALSE,"장축";#N/A,#N/A,FALSE,"4WD"}</definedName>
    <definedName name="ㅋㅋㅋㅋㅋ" localSheetId="8" hidden="1">{#N/A,#N/A,FALSE,"단축1";#N/A,#N/A,FALSE,"단축2";#N/A,#N/A,FALSE,"단축3";#N/A,#N/A,FALSE,"장축";#N/A,#N/A,FALSE,"4WD"}</definedName>
    <definedName name="ㅋㅋㅋㅋㅋ" localSheetId="10" hidden="1">{#N/A,#N/A,FALSE,"단축1";#N/A,#N/A,FALSE,"단축2";#N/A,#N/A,FALSE,"단축3";#N/A,#N/A,FALSE,"장축";#N/A,#N/A,FALSE,"4WD"}</definedName>
    <definedName name="ㅋㅋㅋㅋㅋ" localSheetId="11" hidden="1">{#N/A,#N/A,FALSE,"단축1";#N/A,#N/A,FALSE,"단축2";#N/A,#N/A,FALSE,"단축3";#N/A,#N/A,FALSE,"장축";#N/A,#N/A,FALSE,"4WD"}</definedName>
    <definedName name="ㅋㅋㅋㅋㅋ" localSheetId="3" hidden="1">{#N/A,#N/A,FALSE,"단축1";#N/A,#N/A,FALSE,"단축2";#N/A,#N/A,FALSE,"단축3";#N/A,#N/A,FALSE,"장축";#N/A,#N/A,FALSE,"4WD"}</definedName>
    <definedName name="ㅋㅋㅋㅋㅋ" localSheetId="5" hidden="1">{#N/A,#N/A,FALSE,"단축1";#N/A,#N/A,FALSE,"단축2";#N/A,#N/A,FALSE,"단축3";#N/A,#N/A,FALSE,"장축";#N/A,#N/A,FALSE,"4WD"}</definedName>
    <definedName name="ㅋㅋㅋㅋㅋ" localSheetId="4" hidden="1">{#N/A,#N/A,FALSE,"단축1";#N/A,#N/A,FALSE,"단축2";#N/A,#N/A,FALSE,"단축3";#N/A,#N/A,FALSE,"장축";#N/A,#N/A,FALSE,"4WD"}</definedName>
    <definedName name="ㅋㅋㅋㅋㅋ" localSheetId="0" hidden="1">{#N/A,#N/A,FALSE,"단축1";#N/A,#N/A,FALSE,"단축2";#N/A,#N/A,FALSE,"단축3";#N/A,#N/A,FALSE,"장축";#N/A,#N/A,FALSE,"4WD"}</definedName>
    <definedName name="ㅋㅋㅋㅋㅋ" localSheetId="16" hidden="1">{#N/A,#N/A,FALSE,"단축1";#N/A,#N/A,FALSE,"단축2";#N/A,#N/A,FALSE,"단축3";#N/A,#N/A,FALSE,"장축";#N/A,#N/A,FALSE,"4WD"}</definedName>
    <definedName name="ㅋㅋㅋㅋㅋ" localSheetId="6" hidden="1">{#N/A,#N/A,FALSE,"단축1";#N/A,#N/A,FALSE,"단축2";#N/A,#N/A,FALSE,"단축3";#N/A,#N/A,FALSE,"장축";#N/A,#N/A,FALSE,"4WD"}</definedName>
    <definedName name="ㅋㅋㅋㅋㅋ" localSheetId="7" hidden="1">{#N/A,#N/A,FALSE,"단축1";#N/A,#N/A,FALSE,"단축2";#N/A,#N/A,FALSE,"단축3";#N/A,#N/A,FALSE,"장축";#N/A,#N/A,FALSE,"4WD"}</definedName>
    <definedName name="ㅋㅋㅋㅋㅋ" hidden="1">{#N/A,#N/A,FALSE,"단축1";#N/A,#N/A,FALSE,"단축2";#N/A,#N/A,FALSE,"단축3";#N/A,#N/A,FALSE,"장축";#N/A,#N/A,FALSE,"4WD"}</definedName>
    <definedName name="카드" localSheetId="3">#REF!</definedName>
    <definedName name="카드" localSheetId="5">#REF!</definedName>
    <definedName name="카드" localSheetId="0">#REF!</definedName>
    <definedName name="카드" localSheetId="16">#REF!</definedName>
    <definedName name="카드" localSheetId="7">#REF!</definedName>
    <definedName name="카드">#REF!</definedName>
    <definedName name="카렌" localSheetId="8" hidden="1">{#N/A,#N/A,TRUE,"Y생산";#N/A,#N/A,TRUE,"Y판매";#N/A,#N/A,TRUE,"Y총물량";#N/A,#N/A,TRUE,"Y능력";#N/A,#N/A,TRUE,"YKD"}</definedName>
    <definedName name="카렌" localSheetId="10" hidden="1">{#N/A,#N/A,TRUE,"Y생산";#N/A,#N/A,TRUE,"Y판매";#N/A,#N/A,TRUE,"Y총물량";#N/A,#N/A,TRUE,"Y능력";#N/A,#N/A,TRUE,"YKD"}</definedName>
    <definedName name="카렌" localSheetId="11" hidden="1">{#N/A,#N/A,TRUE,"Y생산";#N/A,#N/A,TRUE,"Y판매";#N/A,#N/A,TRUE,"Y총물량";#N/A,#N/A,TRUE,"Y능력";#N/A,#N/A,TRUE,"YKD"}</definedName>
    <definedName name="카렌" localSheetId="3" hidden="1">{#N/A,#N/A,TRUE,"Y생산";#N/A,#N/A,TRUE,"Y판매";#N/A,#N/A,TRUE,"Y총물량";#N/A,#N/A,TRUE,"Y능력";#N/A,#N/A,TRUE,"YKD"}</definedName>
    <definedName name="카렌" localSheetId="5" hidden="1">{#N/A,#N/A,TRUE,"Y생산";#N/A,#N/A,TRUE,"Y판매";#N/A,#N/A,TRUE,"Y총물량";#N/A,#N/A,TRUE,"Y능력";#N/A,#N/A,TRUE,"YKD"}</definedName>
    <definedName name="카렌" localSheetId="4" hidden="1">{#N/A,#N/A,TRUE,"Y생산";#N/A,#N/A,TRUE,"Y판매";#N/A,#N/A,TRUE,"Y총물량";#N/A,#N/A,TRUE,"Y능력";#N/A,#N/A,TRUE,"YKD"}</definedName>
    <definedName name="카렌" localSheetId="0" hidden="1">{#N/A,#N/A,TRUE,"Y생산";#N/A,#N/A,TRUE,"Y판매";#N/A,#N/A,TRUE,"Y총물량";#N/A,#N/A,TRUE,"Y능력";#N/A,#N/A,TRUE,"YKD"}</definedName>
    <definedName name="카렌" localSheetId="16" hidden="1">{#N/A,#N/A,TRUE,"Y생산";#N/A,#N/A,TRUE,"Y판매";#N/A,#N/A,TRUE,"Y총물량";#N/A,#N/A,TRUE,"Y능력";#N/A,#N/A,TRUE,"YKD"}</definedName>
    <definedName name="카렌" localSheetId="6" hidden="1">{#N/A,#N/A,TRUE,"Y생산";#N/A,#N/A,TRUE,"Y판매";#N/A,#N/A,TRUE,"Y총물량";#N/A,#N/A,TRUE,"Y능력";#N/A,#N/A,TRUE,"YKD"}</definedName>
    <definedName name="카렌" localSheetId="7" hidden="1">{#N/A,#N/A,TRUE,"Y생산";#N/A,#N/A,TRUE,"Y판매";#N/A,#N/A,TRUE,"Y총물량";#N/A,#N/A,TRUE,"Y능력";#N/A,#N/A,TRUE,"YKD"}</definedName>
    <definedName name="카렌" hidden="1">{#N/A,#N/A,TRUE,"Y생산";#N/A,#N/A,TRUE,"Y판매";#N/A,#N/A,TRUE,"Y총물량";#N/A,#N/A,TRUE,"Y능력";#N/A,#N/A,TRUE,"YKD"}</definedName>
    <definedName name="카메라" localSheetId="8" hidden="1">{#N/A,#N/A,FALSE,"단축1";#N/A,#N/A,FALSE,"단축2";#N/A,#N/A,FALSE,"단축3";#N/A,#N/A,FALSE,"장축";#N/A,#N/A,FALSE,"4WD"}</definedName>
    <definedName name="카메라" localSheetId="10" hidden="1">{#N/A,#N/A,FALSE,"단축1";#N/A,#N/A,FALSE,"단축2";#N/A,#N/A,FALSE,"단축3";#N/A,#N/A,FALSE,"장축";#N/A,#N/A,FALSE,"4WD"}</definedName>
    <definedName name="카메라" localSheetId="11" hidden="1">{#N/A,#N/A,FALSE,"단축1";#N/A,#N/A,FALSE,"단축2";#N/A,#N/A,FALSE,"단축3";#N/A,#N/A,FALSE,"장축";#N/A,#N/A,FALSE,"4WD"}</definedName>
    <definedName name="카메라" localSheetId="3" hidden="1">{#N/A,#N/A,FALSE,"단축1";#N/A,#N/A,FALSE,"단축2";#N/A,#N/A,FALSE,"단축3";#N/A,#N/A,FALSE,"장축";#N/A,#N/A,FALSE,"4WD"}</definedName>
    <definedName name="카메라" localSheetId="5" hidden="1">{#N/A,#N/A,FALSE,"단축1";#N/A,#N/A,FALSE,"단축2";#N/A,#N/A,FALSE,"단축3";#N/A,#N/A,FALSE,"장축";#N/A,#N/A,FALSE,"4WD"}</definedName>
    <definedName name="카메라" localSheetId="4" hidden="1">{#N/A,#N/A,FALSE,"단축1";#N/A,#N/A,FALSE,"단축2";#N/A,#N/A,FALSE,"단축3";#N/A,#N/A,FALSE,"장축";#N/A,#N/A,FALSE,"4WD"}</definedName>
    <definedName name="카메라" localSheetId="0" hidden="1">{#N/A,#N/A,FALSE,"단축1";#N/A,#N/A,FALSE,"단축2";#N/A,#N/A,FALSE,"단축3";#N/A,#N/A,FALSE,"장축";#N/A,#N/A,FALSE,"4WD"}</definedName>
    <definedName name="카메라" localSheetId="16" hidden="1">{#N/A,#N/A,FALSE,"단축1";#N/A,#N/A,FALSE,"단축2";#N/A,#N/A,FALSE,"단축3";#N/A,#N/A,FALSE,"장축";#N/A,#N/A,FALSE,"4WD"}</definedName>
    <definedName name="카메라" localSheetId="6" hidden="1">{#N/A,#N/A,FALSE,"단축1";#N/A,#N/A,FALSE,"단축2";#N/A,#N/A,FALSE,"단축3";#N/A,#N/A,FALSE,"장축";#N/A,#N/A,FALSE,"4WD"}</definedName>
    <definedName name="카메라" localSheetId="7" hidden="1">{#N/A,#N/A,FALSE,"단축1";#N/A,#N/A,FALSE,"단축2";#N/A,#N/A,FALSE,"단축3";#N/A,#N/A,FALSE,"장축";#N/A,#N/A,FALSE,"4WD"}</definedName>
    <definedName name="카메라" hidden="1">{#N/A,#N/A,FALSE,"단축1";#N/A,#N/A,FALSE,"단축2";#N/A,#N/A,FALSE,"단축3";#N/A,#N/A,FALSE,"장축";#N/A,#N/A,FALSE,"4WD"}</definedName>
    <definedName name="카메라2">#REF!</definedName>
    <definedName name="카메라비" localSheetId="6">#REF!</definedName>
    <definedName name="카메라비">#REF!</definedName>
    <definedName name="카제기" localSheetId="8" hidden="1">{#N/A,#N/A,FALSE,"단축1";#N/A,#N/A,FALSE,"단축2";#N/A,#N/A,FALSE,"단축3";#N/A,#N/A,FALSE,"장축";#N/A,#N/A,FALSE,"4WD"}</definedName>
    <definedName name="카제기" localSheetId="10" hidden="1">{#N/A,#N/A,FALSE,"단축1";#N/A,#N/A,FALSE,"단축2";#N/A,#N/A,FALSE,"단축3";#N/A,#N/A,FALSE,"장축";#N/A,#N/A,FALSE,"4WD"}</definedName>
    <definedName name="카제기" localSheetId="11" hidden="1">{#N/A,#N/A,FALSE,"단축1";#N/A,#N/A,FALSE,"단축2";#N/A,#N/A,FALSE,"단축3";#N/A,#N/A,FALSE,"장축";#N/A,#N/A,FALSE,"4WD"}</definedName>
    <definedName name="카제기" localSheetId="3" hidden="1">{#N/A,#N/A,FALSE,"단축1";#N/A,#N/A,FALSE,"단축2";#N/A,#N/A,FALSE,"단축3";#N/A,#N/A,FALSE,"장축";#N/A,#N/A,FALSE,"4WD"}</definedName>
    <definedName name="카제기" localSheetId="5" hidden="1">{#N/A,#N/A,FALSE,"단축1";#N/A,#N/A,FALSE,"단축2";#N/A,#N/A,FALSE,"단축3";#N/A,#N/A,FALSE,"장축";#N/A,#N/A,FALSE,"4WD"}</definedName>
    <definedName name="카제기" localSheetId="4" hidden="1">{#N/A,#N/A,FALSE,"단축1";#N/A,#N/A,FALSE,"단축2";#N/A,#N/A,FALSE,"단축3";#N/A,#N/A,FALSE,"장축";#N/A,#N/A,FALSE,"4WD"}</definedName>
    <definedName name="카제기" localSheetId="0" hidden="1">{#N/A,#N/A,FALSE,"단축1";#N/A,#N/A,FALSE,"단축2";#N/A,#N/A,FALSE,"단축3";#N/A,#N/A,FALSE,"장축";#N/A,#N/A,FALSE,"4WD"}</definedName>
    <definedName name="카제기" localSheetId="16" hidden="1">{#N/A,#N/A,FALSE,"단축1";#N/A,#N/A,FALSE,"단축2";#N/A,#N/A,FALSE,"단축3";#N/A,#N/A,FALSE,"장축";#N/A,#N/A,FALSE,"4WD"}</definedName>
    <definedName name="카제기" localSheetId="6" hidden="1">{#N/A,#N/A,FALSE,"단축1";#N/A,#N/A,FALSE,"단축2";#N/A,#N/A,FALSE,"단축3";#N/A,#N/A,FALSE,"장축";#N/A,#N/A,FALSE,"4WD"}</definedName>
    <definedName name="카제기" localSheetId="7" hidden="1">{#N/A,#N/A,FALSE,"단축1";#N/A,#N/A,FALSE,"단축2";#N/A,#N/A,FALSE,"단축3";#N/A,#N/A,FALSE,"장축";#N/A,#N/A,FALSE,"4WD"}</definedName>
    <definedName name="카제기" hidden="1">{#N/A,#N/A,FALSE,"단축1";#N/A,#N/A,FALSE,"단축2";#N/A,#N/A,FALSE,"단축3";#N/A,#N/A,FALSE,"장축";#N/A,#N/A,FALSE,"4WD"}</definedName>
    <definedName name="캐스트숙박">#REF!</definedName>
    <definedName name="캠코Cap" localSheetId="3">#REF!</definedName>
    <definedName name="캠코Cap" localSheetId="5">#REF!</definedName>
    <definedName name="캠코Cap" localSheetId="0">#REF!</definedName>
    <definedName name="캠코Cap" localSheetId="16">#REF!</definedName>
    <definedName name="캠코Cap" localSheetId="6">#REF!</definedName>
    <definedName name="캠코Cap" localSheetId="7">#REF!</definedName>
    <definedName name="캠코Cap">#REF!</definedName>
    <definedName name="코드" localSheetId="3">#REF!</definedName>
    <definedName name="코드" localSheetId="16">#REF!</definedName>
    <definedName name="코드" localSheetId="6">#REF!</definedName>
    <definedName name="코드">#REF!</definedName>
    <definedName name="크레디피아제8차_10월_상환스케쥴_Query" localSheetId="5">#REF!</definedName>
    <definedName name="크레디피아제8차_10월_상환스케쥴_Query" localSheetId="0">#REF!</definedName>
    <definedName name="크레디피아제8차_10월_상환스케쥴_Query" localSheetId="6">#REF!</definedName>
    <definedName name="크레디피아제8차_10월_상환스케쥴_Query" localSheetId="7">#REF!</definedName>
    <definedName name="크레디피아제8차_10월_상환스케쥴_Query">#REF!</definedName>
    <definedName name="크레인" localSheetId="6">#REF!</definedName>
    <definedName name="크레인">#REF!</definedName>
    <definedName name="킨사이다" localSheetId="8" hidden="1">{#N/A,#N/A,FALSE,"품의서";#N/A,#N/A,FALSE,"전제";#N/A,#N/A,FALSE,"총손";#N/A,#N/A,FALSE,"손익"}</definedName>
    <definedName name="킨사이다" localSheetId="10" hidden="1">{#N/A,#N/A,FALSE,"품의서";#N/A,#N/A,FALSE,"전제";#N/A,#N/A,FALSE,"총손";#N/A,#N/A,FALSE,"손익"}</definedName>
    <definedName name="킨사이다" localSheetId="11" hidden="1">{#N/A,#N/A,FALSE,"품의서";#N/A,#N/A,FALSE,"전제";#N/A,#N/A,FALSE,"총손";#N/A,#N/A,FALSE,"손익"}</definedName>
    <definedName name="킨사이다" localSheetId="3" hidden="1">{#N/A,#N/A,FALSE,"품의서";#N/A,#N/A,FALSE,"전제";#N/A,#N/A,FALSE,"총손";#N/A,#N/A,FALSE,"손익"}</definedName>
    <definedName name="킨사이다" localSheetId="5" hidden="1">{#N/A,#N/A,FALSE,"품의서";#N/A,#N/A,FALSE,"전제";#N/A,#N/A,FALSE,"총손";#N/A,#N/A,FALSE,"손익"}</definedName>
    <definedName name="킨사이다" localSheetId="4" hidden="1">{#N/A,#N/A,FALSE,"품의서";#N/A,#N/A,FALSE,"전제";#N/A,#N/A,FALSE,"총손";#N/A,#N/A,FALSE,"손익"}</definedName>
    <definedName name="킨사이다" localSheetId="0" hidden="1">{#N/A,#N/A,FALSE,"품의서";#N/A,#N/A,FALSE,"전제";#N/A,#N/A,FALSE,"총손";#N/A,#N/A,FALSE,"손익"}</definedName>
    <definedName name="킨사이다" localSheetId="16" hidden="1">{#N/A,#N/A,FALSE,"품의서";#N/A,#N/A,FALSE,"전제";#N/A,#N/A,FALSE,"총손";#N/A,#N/A,FALSE,"손익"}</definedName>
    <definedName name="킨사이다" localSheetId="6" hidden="1">{#N/A,#N/A,FALSE,"품의서";#N/A,#N/A,FALSE,"전제";#N/A,#N/A,FALSE,"총손";#N/A,#N/A,FALSE,"손익"}</definedName>
    <definedName name="킨사이다" localSheetId="7" hidden="1">{#N/A,#N/A,FALSE,"품의서";#N/A,#N/A,FALSE,"전제";#N/A,#N/A,FALSE,"총손";#N/A,#N/A,FALSE,"손익"}</definedName>
    <definedName name="킨사이다" hidden="1">{#N/A,#N/A,FALSE,"품의서";#N/A,#N/A,FALSE,"전제";#N/A,#N/A,FALSE,"총손";#N/A,#N/A,FALSE,"손익"}</definedName>
    <definedName name="ㅌ" localSheetId="8" hidden="1">{#N/A,#N/A,FALSE,"단축1";#N/A,#N/A,FALSE,"단축2";#N/A,#N/A,FALSE,"단축3";#N/A,#N/A,FALSE,"장축";#N/A,#N/A,FALSE,"4WD"}</definedName>
    <definedName name="ㅌ" localSheetId="10" hidden="1">{#N/A,#N/A,FALSE,"단축1";#N/A,#N/A,FALSE,"단축2";#N/A,#N/A,FALSE,"단축3";#N/A,#N/A,FALSE,"장축";#N/A,#N/A,FALSE,"4WD"}</definedName>
    <definedName name="ㅌ" localSheetId="11" hidden="1">{#N/A,#N/A,FALSE,"단축1";#N/A,#N/A,FALSE,"단축2";#N/A,#N/A,FALSE,"단축3";#N/A,#N/A,FALSE,"장축";#N/A,#N/A,FALSE,"4WD"}</definedName>
    <definedName name="ㅌ" localSheetId="3" hidden="1">{#N/A,#N/A,FALSE,"단축1";#N/A,#N/A,FALSE,"단축2";#N/A,#N/A,FALSE,"단축3";#N/A,#N/A,FALSE,"장축";#N/A,#N/A,FALSE,"4WD"}</definedName>
    <definedName name="ㅌ" localSheetId="5" hidden="1">{#N/A,#N/A,FALSE,"단축1";#N/A,#N/A,FALSE,"단축2";#N/A,#N/A,FALSE,"단축3";#N/A,#N/A,FALSE,"장축";#N/A,#N/A,FALSE,"4WD"}</definedName>
    <definedName name="ㅌ" localSheetId="4" hidden="1">{#N/A,#N/A,FALSE,"단축1";#N/A,#N/A,FALSE,"단축2";#N/A,#N/A,FALSE,"단축3";#N/A,#N/A,FALSE,"장축";#N/A,#N/A,FALSE,"4WD"}</definedName>
    <definedName name="ㅌ" localSheetId="0" hidden="1">{#N/A,#N/A,FALSE,"단축1";#N/A,#N/A,FALSE,"단축2";#N/A,#N/A,FALSE,"단축3";#N/A,#N/A,FALSE,"장축";#N/A,#N/A,FALSE,"4WD"}</definedName>
    <definedName name="ㅌ" localSheetId="16" hidden="1">{#N/A,#N/A,FALSE,"단축1";#N/A,#N/A,FALSE,"단축2";#N/A,#N/A,FALSE,"단축3";#N/A,#N/A,FALSE,"장축";#N/A,#N/A,FALSE,"4WD"}</definedName>
    <definedName name="ㅌ" localSheetId="6" hidden="1">{#N/A,#N/A,FALSE,"단축1";#N/A,#N/A,FALSE,"단축2";#N/A,#N/A,FALSE,"단축3";#N/A,#N/A,FALSE,"장축";#N/A,#N/A,FALSE,"4WD"}</definedName>
    <definedName name="ㅌ" localSheetId="7" hidden="1">{#N/A,#N/A,FALSE,"단축1";#N/A,#N/A,FALSE,"단축2";#N/A,#N/A,FALSE,"단축3";#N/A,#N/A,FALSE,"장축";#N/A,#N/A,FALSE,"4WD"}</definedName>
    <definedName name="ㅌ" hidden="1">{#N/A,#N/A,FALSE,"단축1";#N/A,#N/A,FALSE,"단축2";#N/A,#N/A,FALSE,"단축3";#N/A,#N/A,FALSE,"장축";#N/A,#N/A,FALSE,"4WD"}</definedName>
    <definedName name="ㅌㄴㅇ" localSheetId="8" hidden="1">{#N/A,#N/A,FALSE,"단축1";#N/A,#N/A,FALSE,"단축2";#N/A,#N/A,FALSE,"단축3";#N/A,#N/A,FALSE,"장축";#N/A,#N/A,FALSE,"4WD"}</definedName>
    <definedName name="ㅌㄴㅇ" localSheetId="10" hidden="1">{#N/A,#N/A,FALSE,"단축1";#N/A,#N/A,FALSE,"단축2";#N/A,#N/A,FALSE,"단축3";#N/A,#N/A,FALSE,"장축";#N/A,#N/A,FALSE,"4WD"}</definedName>
    <definedName name="ㅌㄴㅇ" localSheetId="11" hidden="1">{#N/A,#N/A,FALSE,"단축1";#N/A,#N/A,FALSE,"단축2";#N/A,#N/A,FALSE,"단축3";#N/A,#N/A,FALSE,"장축";#N/A,#N/A,FALSE,"4WD"}</definedName>
    <definedName name="ㅌㄴㅇ" localSheetId="3" hidden="1">{#N/A,#N/A,FALSE,"단축1";#N/A,#N/A,FALSE,"단축2";#N/A,#N/A,FALSE,"단축3";#N/A,#N/A,FALSE,"장축";#N/A,#N/A,FALSE,"4WD"}</definedName>
    <definedName name="ㅌㄴㅇ" localSheetId="5" hidden="1">{#N/A,#N/A,FALSE,"단축1";#N/A,#N/A,FALSE,"단축2";#N/A,#N/A,FALSE,"단축3";#N/A,#N/A,FALSE,"장축";#N/A,#N/A,FALSE,"4WD"}</definedName>
    <definedName name="ㅌㄴㅇ" localSheetId="4" hidden="1">{#N/A,#N/A,FALSE,"단축1";#N/A,#N/A,FALSE,"단축2";#N/A,#N/A,FALSE,"단축3";#N/A,#N/A,FALSE,"장축";#N/A,#N/A,FALSE,"4WD"}</definedName>
    <definedName name="ㅌㄴㅇ" localSheetId="0" hidden="1">{#N/A,#N/A,FALSE,"단축1";#N/A,#N/A,FALSE,"단축2";#N/A,#N/A,FALSE,"단축3";#N/A,#N/A,FALSE,"장축";#N/A,#N/A,FALSE,"4WD"}</definedName>
    <definedName name="ㅌㄴㅇ" localSheetId="16" hidden="1">{#N/A,#N/A,FALSE,"단축1";#N/A,#N/A,FALSE,"단축2";#N/A,#N/A,FALSE,"단축3";#N/A,#N/A,FALSE,"장축";#N/A,#N/A,FALSE,"4WD"}</definedName>
    <definedName name="ㅌㄴㅇ" localSheetId="6" hidden="1">{#N/A,#N/A,FALSE,"단축1";#N/A,#N/A,FALSE,"단축2";#N/A,#N/A,FALSE,"단축3";#N/A,#N/A,FALSE,"장축";#N/A,#N/A,FALSE,"4WD"}</definedName>
    <definedName name="ㅌㄴㅇ" localSheetId="7" hidden="1">{#N/A,#N/A,FALSE,"단축1";#N/A,#N/A,FALSE,"단축2";#N/A,#N/A,FALSE,"단축3";#N/A,#N/A,FALSE,"장축";#N/A,#N/A,FALSE,"4WD"}</definedName>
    <definedName name="ㅌㄴㅇ" hidden="1">{#N/A,#N/A,FALSE,"단축1";#N/A,#N/A,FALSE,"단축2";#N/A,#N/A,FALSE,"단축3";#N/A,#N/A,FALSE,"장축";#N/A,#N/A,FALSE,"4WD"}</definedName>
    <definedName name="ㅌㅌ" localSheetId="8" hidden="1">{#N/A,#N/A,FALSE,"단축1";#N/A,#N/A,FALSE,"단축2";#N/A,#N/A,FALSE,"단축3";#N/A,#N/A,FALSE,"장축";#N/A,#N/A,FALSE,"4WD"}</definedName>
    <definedName name="ㅌㅌ" localSheetId="10" hidden="1">{#N/A,#N/A,FALSE,"단축1";#N/A,#N/A,FALSE,"단축2";#N/A,#N/A,FALSE,"단축3";#N/A,#N/A,FALSE,"장축";#N/A,#N/A,FALSE,"4WD"}</definedName>
    <definedName name="ㅌㅌ" localSheetId="11" hidden="1">{#N/A,#N/A,FALSE,"단축1";#N/A,#N/A,FALSE,"단축2";#N/A,#N/A,FALSE,"단축3";#N/A,#N/A,FALSE,"장축";#N/A,#N/A,FALSE,"4WD"}</definedName>
    <definedName name="ㅌㅌ" localSheetId="3" hidden="1">{#N/A,#N/A,FALSE,"단축1";#N/A,#N/A,FALSE,"단축2";#N/A,#N/A,FALSE,"단축3";#N/A,#N/A,FALSE,"장축";#N/A,#N/A,FALSE,"4WD"}</definedName>
    <definedName name="ㅌㅌ" localSheetId="5" hidden="1">{#N/A,#N/A,FALSE,"단축1";#N/A,#N/A,FALSE,"단축2";#N/A,#N/A,FALSE,"단축3";#N/A,#N/A,FALSE,"장축";#N/A,#N/A,FALSE,"4WD"}</definedName>
    <definedName name="ㅌㅌ" localSheetId="4" hidden="1">{#N/A,#N/A,FALSE,"단축1";#N/A,#N/A,FALSE,"단축2";#N/A,#N/A,FALSE,"단축3";#N/A,#N/A,FALSE,"장축";#N/A,#N/A,FALSE,"4WD"}</definedName>
    <definedName name="ㅌㅌ" localSheetId="0" hidden="1">{#N/A,#N/A,FALSE,"단축1";#N/A,#N/A,FALSE,"단축2";#N/A,#N/A,FALSE,"단축3";#N/A,#N/A,FALSE,"장축";#N/A,#N/A,FALSE,"4WD"}</definedName>
    <definedName name="ㅌㅌ" localSheetId="16" hidden="1">{#N/A,#N/A,FALSE,"단축1";#N/A,#N/A,FALSE,"단축2";#N/A,#N/A,FALSE,"단축3";#N/A,#N/A,FALSE,"장축";#N/A,#N/A,FALSE,"4WD"}</definedName>
    <definedName name="ㅌㅌ" localSheetId="6" hidden="1">{#N/A,#N/A,FALSE,"단축1";#N/A,#N/A,FALSE,"단축2";#N/A,#N/A,FALSE,"단축3";#N/A,#N/A,FALSE,"장축";#N/A,#N/A,FALSE,"4WD"}</definedName>
    <definedName name="ㅌㅌ" localSheetId="7" hidden="1">{#N/A,#N/A,FALSE,"단축1";#N/A,#N/A,FALSE,"단축2";#N/A,#N/A,FALSE,"단축3";#N/A,#N/A,FALSE,"장축";#N/A,#N/A,FALSE,"4WD"}</definedName>
    <definedName name="ㅌㅌ" hidden="1">{#N/A,#N/A,FALSE,"단축1";#N/A,#N/A,FALSE,"단축2";#N/A,#N/A,FALSE,"단축3";#N/A,#N/A,FALSE,"장축";#N/A,#N/A,FALSE,"4WD"}</definedName>
    <definedName name="ㅌㅌㅌ" localSheetId="8" hidden="1">{#N/A,#N/A,FALSE,"단축1";#N/A,#N/A,FALSE,"단축2";#N/A,#N/A,FALSE,"단축3";#N/A,#N/A,FALSE,"장축";#N/A,#N/A,FALSE,"4WD"}</definedName>
    <definedName name="ㅌㅌㅌ" localSheetId="10" hidden="1">{#N/A,#N/A,FALSE,"단축1";#N/A,#N/A,FALSE,"단축2";#N/A,#N/A,FALSE,"단축3";#N/A,#N/A,FALSE,"장축";#N/A,#N/A,FALSE,"4WD"}</definedName>
    <definedName name="ㅌㅌㅌ" localSheetId="11" hidden="1">{#N/A,#N/A,FALSE,"단축1";#N/A,#N/A,FALSE,"단축2";#N/A,#N/A,FALSE,"단축3";#N/A,#N/A,FALSE,"장축";#N/A,#N/A,FALSE,"4WD"}</definedName>
    <definedName name="ㅌㅌㅌ" localSheetId="5" hidden="1">{#N/A,#N/A,FALSE,"단축1";#N/A,#N/A,FALSE,"단축2";#N/A,#N/A,FALSE,"단축3";#N/A,#N/A,FALSE,"장축";#N/A,#N/A,FALSE,"4WD"}</definedName>
    <definedName name="ㅌㅌㅌ" localSheetId="0" hidden="1">{#N/A,#N/A,FALSE,"단축1";#N/A,#N/A,FALSE,"단축2";#N/A,#N/A,FALSE,"단축3";#N/A,#N/A,FALSE,"장축";#N/A,#N/A,FALSE,"4WD"}</definedName>
    <definedName name="ㅌㅌㅌ" localSheetId="16" hidden="1">{#N/A,#N/A,FALSE,"단축1";#N/A,#N/A,FALSE,"단축2";#N/A,#N/A,FALSE,"단축3";#N/A,#N/A,FALSE,"장축";#N/A,#N/A,FALSE,"4WD"}</definedName>
    <definedName name="ㅌㅌㅌ" localSheetId="7" hidden="1">{#N/A,#N/A,FALSE,"단축1";#N/A,#N/A,FALSE,"단축2";#N/A,#N/A,FALSE,"단축3";#N/A,#N/A,FALSE,"장축";#N/A,#N/A,FALSE,"4WD"}</definedName>
    <definedName name="ㅌㅌㅌ">#REF!</definedName>
    <definedName name="ㅌㅌㅌㅌ" localSheetId="8" hidden="1">{#N/A,#N/A,FALSE,"단축1";#N/A,#N/A,FALSE,"단축2";#N/A,#N/A,FALSE,"단축3";#N/A,#N/A,FALSE,"장축";#N/A,#N/A,FALSE,"4WD"}</definedName>
    <definedName name="ㅌㅌㅌㅌ" localSheetId="10" hidden="1">{#N/A,#N/A,FALSE,"단축1";#N/A,#N/A,FALSE,"단축2";#N/A,#N/A,FALSE,"단축3";#N/A,#N/A,FALSE,"장축";#N/A,#N/A,FALSE,"4WD"}</definedName>
    <definedName name="ㅌㅌㅌㅌ" localSheetId="11" hidden="1">{#N/A,#N/A,FALSE,"단축1";#N/A,#N/A,FALSE,"단축2";#N/A,#N/A,FALSE,"단축3";#N/A,#N/A,FALSE,"장축";#N/A,#N/A,FALSE,"4WD"}</definedName>
    <definedName name="ㅌㅌㅌㅌ" localSheetId="3" hidden="1">{#N/A,#N/A,FALSE,"단축1";#N/A,#N/A,FALSE,"단축2";#N/A,#N/A,FALSE,"단축3";#N/A,#N/A,FALSE,"장축";#N/A,#N/A,FALSE,"4WD"}</definedName>
    <definedName name="ㅌㅌㅌㅌ" localSheetId="5" hidden="1">{#N/A,#N/A,FALSE,"단축1";#N/A,#N/A,FALSE,"단축2";#N/A,#N/A,FALSE,"단축3";#N/A,#N/A,FALSE,"장축";#N/A,#N/A,FALSE,"4WD"}</definedName>
    <definedName name="ㅌㅌㅌㅌ" localSheetId="4" hidden="1">{#N/A,#N/A,FALSE,"단축1";#N/A,#N/A,FALSE,"단축2";#N/A,#N/A,FALSE,"단축3";#N/A,#N/A,FALSE,"장축";#N/A,#N/A,FALSE,"4WD"}</definedName>
    <definedName name="ㅌㅌㅌㅌ" localSheetId="0" hidden="1">{#N/A,#N/A,FALSE,"단축1";#N/A,#N/A,FALSE,"단축2";#N/A,#N/A,FALSE,"단축3";#N/A,#N/A,FALSE,"장축";#N/A,#N/A,FALSE,"4WD"}</definedName>
    <definedName name="ㅌㅌㅌㅌ" localSheetId="16" hidden="1">{#N/A,#N/A,FALSE,"단축1";#N/A,#N/A,FALSE,"단축2";#N/A,#N/A,FALSE,"단축3";#N/A,#N/A,FALSE,"장축";#N/A,#N/A,FALSE,"4WD"}</definedName>
    <definedName name="ㅌㅌㅌㅌ" localSheetId="6" hidden="1">{#N/A,#N/A,FALSE,"단축1";#N/A,#N/A,FALSE,"단축2";#N/A,#N/A,FALSE,"단축3";#N/A,#N/A,FALSE,"장축";#N/A,#N/A,FALSE,"4WD"}</definedName>
    <definedName name="ㅌㅌㅌㅌ" localSheetId="7" hidden="1">{#N/A,#N/A,FALSE,"단축1";#N/A,#N/A,FALSE,"단축2";#N/A,#N/A,FALSE,"단축3";#N/A,#N/A,FALSE,"장축";#N/A,#N/A,FALSE,"4WD"}</definedName>
    <definedName name="ㅌㅌㅌㅌ" hidden="1">{#N/A,#N/A,FALSE,"단축1";#N/A,#N/A,FALSE,"단축2";#N/A,#N/A,FALSE,"단축3";#N/A,#N/A,FALSE,"장축";#N/A,#N/A,FALSE,"4WD"}</definedName>
    <definedName name="택">#REF!</definedName>
    <definedName name="토지단대변" localSheetId="3">#REF!</definedName>
    <definedName name="토지단대변" localSheetId="5">#REF!</definedName>
    <definedName name="토지단대변" localSheetId="0">#REF!</definedName>
    <definedName name="토지단대변" localSheetId="16">#REF!</definedName>
    <definedName name="토지단대변" localSheetId="6">#REF!</definedName>
    <definedName name="토지단대변" localSheetId="7">#REF!</definedName>
    <definedName name="토지단대변">#REF!</definedName>
    <definedName name="토지단차변" localSheetId="3">#REF!</definedName>
    <definedName name="토지단차변" localSheetId="5">#REF!</definedName>
    <definedName name="토지단차변" localSheetId="0">#REF!</definedName>
    <definedName name="토지단차변" localSheetId="16">#REF!</definedName>
    <definedName name="토지단차변" localSheetId="6">#REF!</definedName>
    <definedName name="토지단차변" localSheetId="7">#REF!</definedName>
    <definedName name="토지단차변">#REF!</definedName>
    <definedName name="토지부가세" localSheetId="3">#REF!</definedName>
    <definedName name="토지부가세" localSheetId="5">#REF!</definedName>
    <definedName name="토지부가세" localSheetId="16">#REF!</definedName>
    <definedName name="토지부가세" localSheetId="6">#REF!</definedName>
    <definedName name="토지부가세" localSheetId="7">#REF!</definedName>
    <definedName name="토지부가세">#REF!</definedName>
    <definedName name="토지조서"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통계" localSheetId="6">#REF!</definedName>
    <definedName name="통계">#REF!</definedName>
    <definedName name="통관비" localSheetId="6">#REF!</definedName>
    <definedName name="통관비">#REF!</definedName>
    <definedName name="통일전세" localSheetId="8" hidden="1">{#N/A,#N/A,FALSE,"품의서";#N/A,#N/A,FALSE,"전제";#N/A,#N/A,FALSE,"총손";#N/A,#N/A,FALSE,"손익";#N/A,#N/A,FALSE,"대당";#N/A,#N/A,FALSE,"가공비";#N/A,#N/A,FALSE,"재료비";#N/A,#N/A,FALSE,"판비";#N/A,#N/A,FALSE,"가격"}</definedName>
    <definedName name="통일전세" localSheetId="10" hidden="1">{#N/A,#N/A,FALSE,"품의서";#N/A,#N/A,FALSE,"전제";#N/A,#N/A,FALSE,"총손";#N/A,#N/A,FALSE,"손익";#N/A,#N/A,FALSE,"대당";#N/A,#N/A,FALSE,"가공비";#N/A,#N/A,FALSE,"재료비";#N/A,#N/A,FALSE,"판비";#N/A,#N/A,FALSE,"가격"}</definedName>
    <definedName name="통일전세" localSheetId="11" hidden="1">{#N/A,#N/A,FALSE,"품의서";#N/A,#N/A,FALSE,"전제";#N/A,#N/A,FALSE,"총손";#N/A,#N/A,FALSE,"손익";#N/A,#N/A,FALSE,"대당";#N/A,#N/A,FALSE,"가공비";#N/A,#N/A,FALSE,"재료비";#N/A,#N/A,FALSE,"판비";#N/A,#N/A,FALSE,"가격"}</definedName>
    <definedName name="통일전세" localSheetId="3" hidden="1">{#N/A,#N/A,FALSE,"품의서";#N/A,#N/A,FALSE,"전제";#N/A,#N/A,FALSE,"총손";#N/A,#N/A,FALSE,"손익";#N/A,#N/A,FALSE,"대당";#N/A,#N/A,FALSE,"가공비";#N/A,#N/A,FALSE,"재료비";#N/A,#N/A,FALSE,"판비";#N/A,#N/A,FALSE,"가격"}</definedName>
    <definedName name="통일전세" localSheetId="5" hidden="1">{#N/A,#N/A,FALSE,"품의서";#N/A,#N/A,FALSE,"전제";#N/A,#N/A,FALSE,"총손";#N/A,#N/A,FALSE,"손익";#N/A,#N/A,FALSE,"대당";#N/A,#N/A,FALSE,"가공비";#N/A,#N/A,FALSE,"재료비";#N/A,#N/A,FALSE,"판비";#N/A,#N/A,FALSE,"가격"}</definedName>
    <definedName name="통일전세" localSheetId="4" hidden="1">{#N/A,#N/A,FALSE,"품의서";#N/A,#N/A,FALSE,"전제";#N/A,#N/A,FALSE,"총손";#N/A,#N/A,FALSE,"손익";#N/A,#N/A,FALSE,"대당";#N/A,#N/A,FALSE,"가공비";#N/A,#N/A,FALSE,"재료비";#N/A,#N/A,FALSE,"판비";#N/A,#N/A,FALSE,"가격"}</definedName>
    <definedName name="통일전세" localSheetId="0" hidden="1">{#N/A,#N/A,FALSE,"품의서";#N/A,#N/A,FALSE,"전제";#N/A,#N/A,FALSE,"총손";#N/A,#N/A,FALSE,"손익";#N/A,#N/A,FALSE,"대당";#N/A,#N/A,FALSE,"가공비";#N/A,#N/A,FALSE,"재료비";#N/A,#N/A,FALSE,"판비";#N/A,#N/A,FALSE,"가격"}</definedName>
    <definedName name="통일전세" localSheetId="16" hidden="1">{#N/A,#N/A,FALSE,"품의서";#N/A,#N/A,FALSE,"전제";#N/A,#N/A,FALSE,"총손";#N/A,#N/A,FALSE,"손익";#N/A,#N/A,FALSE,"대당";#N/A,#N/A,FALSE,"가공비";#N/A,#N/A,FALSE,"재료비";#N/A,#N/A,FALSE,"판비";#N/A,#N/A,FALSE,"가격"}</definedName>
    <definedName name="통일전세" localSheetId="6" hidden="1">{#N/A,#N/A,FALSE,"품의서";#N/A,#N/A,FALSE,"전제";#N/A,#N/A,FALSE,"총손";#N/A,#N/A,FALSE,"손익";#N/A,#N/A,FALSE,"대당";#N/A,#N/A,FALSE,"가공비";#N/A,#N/A,FALSE,"재료비";#N/A,#N/A,FALSE,"판비";#N/A,#N/A,FALSE,"가격"}</definedName>
    <definedName name="통일전세" localSheetId="7" hidden="1">{#N/A,#N/A,FALSE,"품의서";#N/A,#N/A,FALSE,"전제";#N/A,#N/A,FALSE,"총손";#N/A,#N/A,FALSE,"손익";#N/A,#N/A,FALSE,"대당";#N/A,#N/A,FALSE,"가공비";#N/A,#N/A,FALSE,"재료비";#N/A,#N/A,FALSE,"판비";#N/A,#N/A,FALSE,"가격"}</definedName>
    <definedName name="통일전세" hidden="1">{#N/A,#N/A,FALSE,"품의서";#N/A,#N/A,FALSE,"전제";#N/A,#N/A,FALSE,"총손";#N/A,#N/A,FALSE,"손익";#N/A,#N/A,FALSE,"대당";#N/A,#N/A,FALSE,"가공비";#N/A,#N/A,FALSE,"재료비";#N/A,#N/A,FALSE,"판비";#N/A,#N/A,FALSE,"가격"}</definedName>
    <definedName name="통장잔액">#REF!</definedName>
    <definedName name="통화" localSheetId="3">#REF!</definedName>
    <definedName name="통화" localSheetId="0">#REF!</definedName>
    <definedName name="통화" localSheetId="16">#REF!</definedName>
    <definedName name="통화" localSheetId="6">#REF!</definedName>
    <definedName name="통화" localSheetId="7">#REF!</definedName>
    <definedName name="통화">#REF!</definedName>
    <definedName name="통화표시" localSheetId="3">#REF!</definedName>
    <definedName name="통화표시" localSheetId="5">#REF!</definedName>
    <definedName name="통화표시" localSheetId="0">#REF!</definedName>
    <definedName name="통화표시" localSheetId="16">#REF!</definedName>
    <definedName name="통화표시" localSheetId="6">#REF!</definedName>
    <definedName name="통화표시" localSheetId="7">#REF!</definedName>
    <definedName name="통화표시">#REF!</definedName>
    <definedName name="퇴직대변" localSheetId="0">#REF!</definedName>
    <definedName name="퇴직대변" localSheetId="6">#REF!</definedName>
    <definedName name="퇴직대변" localSheetId="7">#REF!</definedName>
    <definedName name="퇴직대변">#REF!</definedName>
    <definedName name="퇴직차변" localSheetId="6">#REF!</definedName>
    <definedName name="퇴직차변" localSheetId="7">#REF!</definedName>
    <definedName name="퇴직차변">#REF!</definedName>
    <definedName name="퇴충" localSheetId="8" hidden="1">{"'Sheet1'!$A$1:$D$15"}</definedName>
    <definedName name="퇴충" localSheetId="10" hidden="1">{"'Sheet1'!$A$1:$D$15"}</definedName>
    <definedName name="퇴충" localSheetId="11" hidden="1">{"'Sheet1'!$A$1:$D$15"}</definedName>
    <definedName name="퇴충" localSheetId="3">{"'Sheet1'!$A$1:$D$15"}</definedName>
    <definedName name="퇴충" localSheetId="5" hidden="1">{"'Sheet1'!$A$1:$D$15"}</definedName>
    <definedName name="퇴충" localSheetId="4">{"'Sheet1'!$A$1:$D$15"}</definedName>
    <definedName name="퇴충" localSheetId="0" hidden="1">{"'Sheet1'!$A$1:$D$15"}</definedName>
    <definedName name="퇴충" localSheetId="16">{"'Sheet1'!$A$1:$D$15"}</definedName>
    <definedName name="퇴충" localSheetId="6">{"'Sheet1'!$A$1:$D$15"}</definedName>
    <definedName name="퇴충" localSheetId="7" hidden="1">{"'Sheet1'!$A$1:$D$15"}</definedName>
    <definedName name="퇴충">{"'Sheet1'!$A$1:$D$15"}</definedName>
    <definedName name="투자" localSheetId="7" hidden="1">#REF!</definedName>
    <definedName name="투자" hidden="1">#REF!</definedName>
    <definedName name="투자CONC.182억" localSheetId="8" hidden="1">{#N/A,#N/A,FALSE,"단축1";#N/A,#N/A,FALSE,"단축2";#N/A,#N/A,FALSE,"단축3";#N/A,#N/A,FALSE,"장축";#N/A,#N/A,FALSE,"4WD"}</definedName>
    <definedName name="투자CONC.182억" localSheetId="10" hidden="1">{#N/A,#N/A,FALSE,"단축1";#N/A,#N/A,FALSE,"단축2";#N/A,#N/A,FALSE,"단축3";#N/A,#N/A,FALSE,"장축";#N/A,#N/A,FALSE,"4WD"}</definedName>
    <definedName name="투자CONC.182억" localSheetId="11" hidden="1">{#N/A,#N/A,FALSE,"단축1";#N/A,#N/A,FALSE,"단축2";#N/A,#N/A,FALSE,"단축3";#N/A,#N/A,FALSE,"장축";#N/A,#N/A,FALSE,"4WD"}</definedName>
    <definedName name="투자CONC.182억" localSheetId="3" hidden="1">{#N/A,#N/A,FALSE,"단축1";#N/A,#N/A,FALSE,"단축2";#N/A,#N/A,FALSE,"단축3";#N/A,#N/A,FALSE,"장축";#N/A,#N/A,FALSE,"4WD"}</definedName>
    <definedName name="투자CONC.182억" localSheetId="5" hidden="1">{#N/A,#N/A,FALSE,"단축1";#N/A,#N/A,FALSE,"단축2";#N/A,#N/A,FALSE,"단축3";#N/A,#N/A,FALSE,"장축";#N/A,#N/A,FALSE,"4WD"}</definedName>
    <definedName name="투자CONC.182억" localSheetId="4" hidden="1">{#N/A,#N/A,FALSE,"단축1";#N/A,#N/A,FALSE,"단축2";#N/A,#N/A,FALSE,"단축3";#N/A,#N/A,FALSE,"장축";#N/A,#N/A,FALSE,"4WD"}</definedName>
    <definedName name="투자CONC.182억" localSheetId="0" hidden="1">{#N/A,#N/A,FALSE,"단축1";#N/A,#N/A,FALSE,"단축2";#N/A,#N/A,FALSE,"단축3";#N/A,#N/A,FALSE,"장축";#N/A,#N/A,FALSE,"4WD"}</definedName>
    <definedName name="투자CONC.182억" localSheetId="16" hidden="1">{#N/A,#N/A,FALSE,"단축1";#N/A,#N/A,FALSE,"단축2";#N/A,#N/A,FALSE,"단축3";#N/A,#N/A,FALSE,"장축";#N/A,#N/A,FALSE,"4WD"}</definedName>
    <definedName name="투자CONC.182억" localSheetId="6" hidden="1">{#N/A,#N/A,FALSE,"단축1";#N/A,#N/A,FALSE,"단축2";#N/A,#N/A,FALSE,"단축3";#N/A,#N/A,FALSE,"장축";#N/A,#N/A,FALSE,"4WD"}</definedName>
    <definedName name="투자CONC.182억" localSheetId="7" hidden="1">{#N/A,#N/A,FALSE,"단축1";#N/A,#N/A,FALSE,"단축2";#N/A,#N/A,FALSE,"단축3";#N/A,#N/A,FALSE,"장축";#N/A,#N/A,FALSE,"4WD"}</definedName>
    <definedName name="투자CONC.182억" hidden="1">{#N/A,#N/A,FALSE,"단축1";#N/A,#N/A,FALSE,"단축2";#N/A,#N/A,FALSE,"단축3";#N/A,#N/A,FALSE,"장축";#N/A,#N/A,FALSE,"4WD"}</definedName>
    <definedName name="투자감소분" localSheetId="8" hidden="1">{#N/A,#N/A,FALSE,"단축1";#N/A,#N/A,FALSE,"단축2";#N/A,#N/A,FALSE,"단축3";#N/A,#N/A,FALSE,"장축";#N/A,#N/A,FALSE,"4WD"}</definedName>
    <definedName name="투자감소분" localSheetId="10" hidden="1">{#N/A,#N/A,FALSE,"단축1";#N/A,#N/A,FALSE,"단축2";#N/A,#N/A,FALSE,"단축3";#N/A,#N/A,FALSE,"장축";#N/A,#N/A,FALSE,"4WD"}</definedName>
    <definedName name="투자감소분" localSheetId="11" hidden="1">{#N/A,#N/A,FALSE,"단축1";#N/A,#N/A,FALSE,"단축2";#N/A,#N/A,FALSE,"단축3";#N/A,#N/A,FALSE,"장축";#N/A,#N/A,FALSE,"4WD"}</definedName>
    <definedName name="투자감소분" localSheetId="3" hidden="1">{#N/A,#N/A,FALSE,"단축1";#N/A,#N/A,FALSE,"단축2";#N/A,#N/A,FALSE,"단축3";#N/A,#N/A,FALSE,"장축";#N/A,#N/A,FALSE,"4WD"}</definedName>
    <definedName name="투자감소분" localSheetId="5" hidden="1">{#N/A,#N/A,FALSE,"단축1";#N/A,#N/A,FALSE,"단축2";#N/A,#N/A,FALSE,"단축3";#N/A,#N/A,FALSE,"장축";#N/A,#N/A,FALSE,"4WD"}</definedName>
    <definedName name="투자감소분" localSheetId="4" hidden="1">{#N/A,#N/A,FALSE,"단축1";#N/A,#N/A,FALSE,"단축2";#N/A,#N/A,FALSE,"단축3";#N/A,#N/A,FALSE,"장축";#N/A,#N/A,FALSE,"4WD"}</definedName>
    <definedName name="투자감소분" localSheetId="0" hidden="1">{#N/A,#N/A,FALSE,"단축1";#N/A,#N/A,FALSE,"단축2";#N/A,#N/A,FALSE,"단축3";#N/A,#N/A,FALSE,"장축";#N/A,#N/A,FALSE,"4WD"}</definedName>
    <definedName name="투자감소분" localSheetId="16" hidden="1">{#N/A,#N/A,FALSE,"단축1";#N/A,#N/A,FALSE,"단축2";#N/A,#N/A,FALSE,"단축3";#N/A,#N/A,FALSE,"장축";#N/A,#N/A,FALSE,"4WD"}</definedName>
    <definedName name="투자감소분" localSheetId="6" hidden="1">{#N/A,#N/A,FALSE,"단축1";#N/A,#N/A,FALSE,"단축2";#N/A,#N/A,FALSE,"단축3";#N/A,#N/A,FALSE,"장축";#N/A,#N/A,FALSE,"4WD"}</definedName>
    <definedName name="투자감소분" localSheetId="7" hidden="1">{#N/A,#N/A,FALSE,"단축1";#N/A,#N/A,FALSE,"단축2";#N/A,#N/A,FALSE,"단축3";#N/A,#N/A,FALSE,"장축";#N/A,#N/A,FALSE,"4WD"}</definedName>
    <definedName name="투자감소분" hidden="1">{#N/A,#N/A,FALSE,"단축1";#N/A,#N/A,FALSE,"단축2";#N/A,#N/A,FALSE,"단축3";#N/A,#N/A,FALSE,"장축";#N/A,#N/A,FALSE,"4WD"}</definedName>
    <definedName name="투자계획" localSheetId="8" hidden="1">{#N/A,#N/A,FALSE,"UNIT";#N/A,#N/A,FALSE,"UNIT";#N/A,#N/A,FALSE,"계정"}</definedName>
    <definedName name="투자계획" localSheetId="10" hidden="1">{#N/A,#N/A,FALSE,"UNIT";#N/A,#N/A,FALSE,"UNIT";#N/A,#N/A,FALSE,"계정"}</definedName>
    <definedName name="투자계획" localSheetId="11" hidden="1">{#N/A,#N/A,FALSE,"UNIT";#N/A,#N/A,FALSE,"UNIT";#N/A,#N/A,FALSE,"계정"}</definedName>
    <definedName name="투자계획" localSheetId="3" hidden="1">{#N/A,#N/A,FALSE,"UNIT";#N/A,#N/A,FALSE,"UNIT";#N/A,#N/A,FALSE,"계정"}</definedName>
    <definedName name="투자계획" localSheetId="5" hidden="1">{#N/A,#N/A,FALSE,"UNIT";#N/A,#N/A,FALSE,"UNIT";#N/A,#N/A,FALSE,"계정"}</definedName>
    <definedName name="투자계획" localSheetId="4" hidden="1">{#N/A,#N/A,FALSE,"UNIT";#N/A,#N/A,FALSE,"UNIT";#N/A,#N/A,FALSE,"계정"}</definedName>
    <definedName name="투자계획" localSheetId="0" hidden="1">{#N/A,#N/A,FALSE,"UNIT";#N/A,#N/A,FALSE,"UNIT";#N/A,#N/A,FALSE,"계정"}</definedName>
    <definedName name="투자계획" localSheetId="16" hidden="1">{#N/A,#N/A,FALSE,"UNIT";#N/A,#N/A,FALSE,"UNIT";#N/A,#N/A,FALSE,"계정"}</definedName>
    <definedName name="투자계획" localSheetId="6" hidden="1">{#N/A,#N/A,FALSE,"UNIT";#N/A,#N/A,FALSE,"UNIT";#N/A,#N/A,FALSE,"계정"}</definedName>
    <definedName name="투자계획" localSheetId="7" hidden="1">{#N/A,#N/A,FALSE,"UNIT";#N/A,#N/A,FALSE,"UNIT";#N/A,#N/A,FALSE,"계정"}</definedName>
    <definedName name="투자계획" hidden="1">{#N/A,#N/A,FALSE,"UNIT";#N/A,#N/A,FALSE,"UNIT";#N/A,#N/A,FALSE,"계정"}</definedName>
    <definedName name="투자금액1" localSheetId="8" hidden="1">{#N/A,#N/A,FALSE,"단축1";#N/A,#N/A,FALSE,"단축2";#N/A,#N/A,FALSE,"단축3";#N/A,#N/A,FALSE,"장축";#N/A,#N/A,FALSE,"4WD"}</definedName>
    <definedName name="투자금액1" localSheetId="10" hidden="1">{#N/A,#N/A,FALSE,"단축1";#N/A,#N/A,FALSE,"단축2";#N/A,#N/A,FALSE,"단축3";#N/A,#N/A,FALSE,"장축";#N/A,#N/A,FALSE,"4WD"}</definedName>
    <definedName name="투자금액1" localSheetId="11" hidden="1">{#N/A,#N/A,FALSE,"단축1";#N/A,#N/A,FALSE,"단축2";#N/A,#N/A,FALSE,"단축3";#N/A,#N/A,FALSE,"장축";#N/A,#N/A,FALSE,"4WD"}</definedName>
    <definedName name="투자금액1" localSheetId="3" hidden="1">{#N/A,#N/A,FALSE,"단축1";#N/A,#N/A,FALSE,"단축2";#N/A,#N/A,FALSE,"단축3";#N/A,#N/A,FALSE,"장축";#N/A,#N/A,FALSE,"4WD"}</definedName>
    <definedName name="투자금액1" localSheetId="5" hidden="1">{#N/A,#N/A,FALSE,"단축1";#N/A,#N/A,FALSE,"단축2";#N/A,#N/A,FALSE,"단축3";#N/A,#N/A,FALSE,"장축";#N/A,#N/A,FALSE,"4WD"}</definedName>
    <definedName name="투자금액1" localSheetId="4" hidden="1">{#N/A,#N/A,FALSE,"단축1";#N/A,#N/A,FALSE,"단축2";#N/A,#N/A,FALSE,"단축3";#N/A,#N/A,FALSE,"장축";#N/A,#N/A,FALSE,"4WD"}</definedName>
    <definedName name="투자금액1" localSheetId="0" hidden="1">{#N/A,#N/A,FALSE,"단축1";#N/A,#N/A,FALSE,"단축2";#N/A,#N/A,FALSE,"단축3";#N/A,#N/A,FALSE,"장축";#N/A,#N/A,FALSE,"4WD"}</definedName>
    <definedName name="투자금액1" localSheetId="16" hidden="1">{#N/A,#N/A,FALSE,"단축1";#N/A,#N/A,FALSE,"단축2";#N/A,#N/A,FALSE,"단축3";#N/A,#N/A,FALSE,"장축";#N/A,#N/A,FALSE,"4WD"}</definedName>
    <definedName name="투자금액1" localSheetId="6" hidden="1">{#N/A,#N/A,FALSE,"단축1";#N/A,#N/A,FALSE,"단축2";#N/A,#N/A,FALSE,"단축3";#N/A,#N/A,FALSE,"장축";#N/A,#N/A,FALSE,"4WD"}</definedName>
    <definedName name="투자금액1" localSheetId="7" hidden="1">{#N/A,#N/A,FALSE,"단축1";#N/A,#N/A,FALSE,"단축2";#N/A,#N/A,FALSE,"단축3";#N/A,#N/A,FALSE,"장축";#N/A,#N/A,FALSE,"4WD"}</definedName>
    <definedName name="투자금액1" hidden="1">{#N/A,#N/A,FALSE,"단축1";#N/A,#N/A,FALSE,"단축2";#N/A,#N/A,FALSE,"단축3";#N/A,#N/A,FALSE,"장축";#N/A,#N/A,FALSE,"4WD"}</definedName>
    <definedName name="투자비.현재" localSheetId="8" hidden="1">{#N/A,#N/A,FALSE,"단축1";#N/A,#N/A,FALSE,"단축2";#N/A,#N/A,FALSE,"단축3";#N/A,#N/A,FALSE,"장축";#N/A,#N/A,FALSE,"4WD"}</definedName>
    <definedName name="투자비.현재" localSheetId="10" hidden="1">{#N/A,#N/A,FALSE,"단축1";#N/A,#N/A,FALSE,"단축2";#N/A,#N/A,FALSE,"단축3";#N/A,#N/A,FALSE,"장축";#N/A,#N/A,FALSE,"4WD"}</definedName>
    <definedName name="투자비.현재" localSheetId="11" hidden="1">{#N/A,#N/A,FALSE,"단축1";#N/A,#N/A,FALSE,"단축2";#N/A,#N/A,FALSE,"단축3";#N/A,#N/A,FALSE,"장축";#N/A,#N/A,FALSE,"4WD"}</definedName>
    <definedName name="투자비.현재" localSheetId="3" hidden="1">{#N/A,#N/A,FALSE,"단축1";#N/A,#N/A,FALSE,"단축2";#N/A,#N/A,FALSE,"단축3";#N/A,#N/A,FALSE,"장축";#N/A,#N/A,FALSE,"4WD"}</definedName>
    <definedName name="투자비.현재" localSheetId="5" hidden="1">{#N/A,#N/A,FALSE,"단축1";#N/A,#N/A,FALSE,"단축2";#N/A,#N/A,FALSE,"단축3";#N/A,#N/A,FALSE,"장축";#N/A,#N/A,FALSE,"4WD"}</definedName>
    <definedName name="투자비.현재" localSheetId="4" hidden="1">{#N/A,#N/A,FALSE,"단축1";#N/A,#N/A,FALSE,"단축2";#N/A,#N/A,FALSE,"단축3";#N/A,#N/A,FALSE,"장축";#N/A,#N/A,FALSE,"4WD"}</definedName>
    <definedName name="투자비.현재" localSheetId="0" hidden="1">{#N/A,#N/A,FALSE,"단축1";#N/A,#N/A,FALSE,"단축2";#N/A,#N/A,FALSE,"단축3";#N/A,#N/A,FALSE,"장축";#N/A,#N/A,FALSE,"4WD"}</definedName>
    <definedName name="투자비.현재" localSheetId="16" hidden="1">{#N/A,#N/A,FALSE,"단축1";#N/A,#N/A,FALSE,"단축2";#N/A,#N/A,FALSE,"단축3";#N/A,#N/A,FALSE,"장축";#N/A,#N/A,FALSE,"4WD"}</definedName>
    <definedName name="투자비.현재" localSheetId="6" hidden="1">{#N/A,#N/A,FALSE,"단축1";#N/A,#N/A,FALSE,"단축2";#N/A,#N/A,FALSE,"단축3";#N/A,#N/A,FALSE,"장축";#N/A,#N/A,FALSE,"4WD"}</definedName>
    <definedName name="투자비.현재" localSheetId="7" hidden="1">{#N/A,#N/A,FALSE,"단축1";#N/A,#N/A,FALSE,"단축2";#N/A,#N/A,FALSE,"단축3";#N/A,#N/A,FALSE,"장축";#N/A,#N/A,FALSE,"4WD"}</definedName>
    <definedName name="투자비.현재" hidden="1">{#N/A,#N/A,FALSE,"단축1";#N/A,#N/A,FALSE,"단축2";#N/A,#N/A,FALSE,"단축3";#N/A,#N/A,FALSE,"장축";#N/A,#N/A,FALSE,"4WD"}</definedName>
    <definedName name="투자비000" localSheetId="8" hidden="1">{#N/A,#N/A,FALSE,"단축1";#N/A,#N/A,FALSE,"단축2";#N/A,#N/A,FALSE,"단축3";#N/A,#N/A,FALSE,"장축";#N/A,#N/A,FALSE,"4WD"}</definedName>
    <definedName name="투자비000" localSheetId="10" hidden="1">{#N/A,#N/A,FALSE,"단축1";#N/A,#N/A,FALSE,"단축2";#N/A,#N/A,FALSE,"단축3";#N/A,#N/A,FALSE,"장축";#N/A,#N/A,FALSE,"4WD"}</definedName>
    <definedName name="투자비000" localSheetId="11" hidden="1">{#N/A,#N/A,FALSE,"단축1";#N/A,#N/A,FALSE,"단축2";#N/A,#N/A,FALSE,"단축3";#N/A,#N/A,FALSE,"장축";#N/A,#N/A,FALSE,"4WD"}</definedName>
    <definedName name="투자비000" localSheetId="3" hidden="1">{#N/A,#N/A,FALSE,"단축1";#N/A,#N/A,FALSE,"단축2";#N/A,#N/A,FALSE,"단축3";#N/A,#N/A,FALSE,"장축";#N/A,#N/A,FALSE,"4WD"}</definedName>
    <definedName name="투자비000" localSheetId="5" hidden="1">{#N/A,#N/A,FALSE,"단축1";#N/A,#N/A,FALSE,"단축2";#N/A,#N/A,FALSE,"단축3";#N/A,#N/A,FALSE,"장축";#N/A,#N/A,FALSE,"4WD"}</definedName>
    <definedName name="투자비000" localSheetId="4" hidden="1">{#N/A,#N/A,FALSE,"단축1";#N/A,#N/A,FALSE,"단축2";#N/A,#N/A,FALSE,"단축3";#N/A,#N/A,FALSE,"장축";#N/A,#N/A,FALSE,"4WD"}</definedName>
    <definedName name="투자비000" localSheetId="0" hidden="1">{#N/A,#N/A,FALSE,"단축1";#N/A,#N/A,FALSE,"단축2";#N/A,#N/A,FALSE,"단축3";#N/A,#N/A,FALSE,"장축";#N/A,#N/A,FALSE,"4WD"}</definedName>
    <definedName name="투자비000" localSheetId="16" hidden="1">{#N/A,#N/A,FALSE,"단축1";#N/A,#N/A,FALSE,"단축2";#N/A,#N/A,FALSE,"단축3";#N/A,#N/A,FALSE,"장축";#N/A,#N/A,FALSE,"4WD"}</definedName>
    <definedName name="투자비000" localSheetId="6" hidden="1">{#N/A,#N/A,FALSE,"단축1";#N/A,#N/A,FALSE,"단축2";#N/A,#N/A,FALSE,"단축3";#N/A,#N/A,FALSE,"장축";#N/A,#N/A,FALSE,"4WD"}</definedName>
    <definedName name="투자비000" localSheetId="7" hidden="1">{#N/A,#N/A,FALSE,"단축1";#N/A,#N/A,FALSE,"단축2";#N/A,#N/A,FALSE,"단축3";#N/A,#N/A,FALSE,"장축";#N/A,#N/A,FALSE,"4WD"}</definedName>
    <definedName name="투자비000" hidden="1">{#N/A,#N/A,FALSE,"단축1";#N/A,#N/A,FALSE,"단축2";#N/A,#N/A,FALSE,"단축3";#N/A,#N/A,FALSE,"장축";#N/A,#N/A,FALSE,"4WD"}</definedName>
    <definedName name="투자비비교" localSheetId="8" hidden="1">{#N/A,#N/A,FALSE,"단축1";#N/A,#N/A,FALSE,"단축2";#N/A,#N/A,FALSE,"단축3";#N/A,#N/A,FALSE,"장축";#N/A,#N/A,FALSE,"4WD"}</definedName>
    <definedName name="투자비비교" localSheetId="10" hidden="1">{#N/A,#N/A,FALSE,"단축1";#N/A,#N/A,FALSE,"단축2";#N/A,#N/A,FALSE,"단축3";#N/A,#N/A,FALSE,"장축";#N/A,#N/A,FALSE,"4WD"}</definedName>
    <definedName name="투자비비교" localSheetId="11" hidden="1">{#N/A,#N/A,FALSE,"단축1";#N/A,#N/A,FALSE,"단축2";#N/A,#N/A,FALSE,"단축3";#N/A,#N/A,FALSE,"장축";#N/A,#N/A,FALSE,"4WD"}</definedName>
    <definedName name="투자비비교" localSheetId="3" hidden="1">{#N/A,#N/A,FALSE,"단축1";#N/A,#N/A,FALSE,"단축2";#N/A,#N/A,FALSE,"단축3";#N/A,#N/A,FALSE,"장축";#N/A,#N/A,FALSE,"4WD"}</definedName>
    <definedName name="투자비비교" localSheetId="5" hidden="1">{#N/A,#N/A,FALSE,"단축1";#N/A,#N/A,FALSE,"단축2";#N/A,#N/A,FALSE,"단축3";#N/A,#N/A,FALSE,"장축";#N/A,#N/A,FALSE,"4WD"}</definedName>
    <definedName name="투자비비교" localSheetId="4" hidden="1">{#N/A,#N/A,FALSE,"단축1";#N/A,#N/A,FALSE,"단축2";#N/A,#N/A,FALSE,"단축3";#N/A,#N/A,FALSE,"장축";#N/A,#N/A,FALSE,"4WD"}</definedName>
    <definedName name="투자비비교" localSheetId="0" hidden="1">{#N/A,#N/A,FALSE,"단축1";#N/A,#N/A,FALSE,"단축2";#N/A,#N/A,FALSE,"단축3";#N/A,#N/A,FALSE,"장축";#N/A,#N/A,FALSE,"4WD"}</definedName>
    <definedName name="투자비비교" localSheetId="16" hidden="1">{#N/A,#N/A,FALSE,"단축1";#N/A,#N/A,FALSE,"단축2";#N/A,#N/A,FALSE,"단축3";#N/A,#N/A,FALSE,"장축";#N/A,#N/A,FALSE,"4WD"}</definedName>
    <definedName name="투자비비교" localSheetId="6" hidden="1">{#N/A,#N/A,FALSE,"단축1";#N/A,#N/A,FALSE,"단축2";#N/A,#N/A,FALSE,"단축3";#N/A,#N/A,FALSE,"장축";#N/A,#N/A,FALSE,"4WD"}</definedName>
    <definedName name="투자비비교" localSheetId="7" hidden="1">{#N/A,#N/A,FALSE,"단축1";#N/A,#N/A,FALSE,"단축2";#N/A,#N/A,FALSE,"단축3";#N/A,#N/A,FALSE,"장축";#N/A,#N/A,FALSE,"4WD"}</definedName>
    <definedName name="투자비비교" hidden="1">{#N/A,#N/A,FALSE,"단축1";#N/A,#N/A,FALSE,"단축2";#N/A,#N/A,FALSE,"단축3";#N/A,#N/A,FALSE,"장축";#N/A,#N/A,FALSE,"4WD"}</definedName>
    <definedName name="투자비종합" localSheetId="8" hidden="1">{#N/A,#N/A,FALSE,"단축1";#N/A,#N/A,FALSE,"단축2";#N/A,#N/A,FALSE,"단축3";#N/A,#N/A,FALSE,"장축";#N/A,#N/A,FALSE,"4WD"}</definedName>
    <definedName name="투자비종합" localSheetId="10" hidden="1">{#N/A,#N/A,FALSE,"단축1";#N/A,#N/A,FALSE,"단축2";#N/A,#N/A,FALSE,"단축3";#N/A,#N/A,FALSE,"장축";#N/A,#N/A,FALSE,"4WD"}</definedName>
    <definedName name="투자비종합" localSheetId="11" hidden="1">{#N/A,#N/A,FALSE,"단축1";#N/A,#N/A,FALSE,"단축2";#N/A,#N/A,FALSE,"단축3";#N/A,#N/A,FALSE,"장축";#N/A,#N/A,FALSE,"4WD"}</definedName>
    <definedName name="투자비종합" localSheetId="3" hidden="1">{#N/A,#N/A,FALSE,"단축1";#N/A,#N/A,FALSE,"단축2";#N/A,#N/A,FALSE,"단축3";#N/A,#N/A,FALSE,"장축";#N/A,#N/A,FALSE,"4WD"}</definedName>
    <definedName name="투자비종합" localSheetId="5" hidden="1">{#N/A,#N/A,FALSE,"단축1";#N/A,#N/A,FALSE,"단축2";#N/A,#N/A,FALSE,"단축3";#N/A,#N/A,FALSE,"장축";#N/A,#N/A,FALSE,"4WD"}</definedName>
    <definedName name="투자비종합" localSheetId="4" hidden="1">{#N/A,#N/A,FALSE,"단축1";#N/A,#N/A,FALSE,"단축2";#N/A,#N/A,FALSE,"단축3";#N/A,#N/A,FALSE,"장축";#N/A,#N/A,FALSE,"4WD"}</definedName>
    <definedName name="투자비종합" localSheetId="0" hidden="1">{#N/A,#N/A,FALSE,"단축1";#N/A,#N/A,FALSE,"단축2";#N/A,#N/A,FALSE,"단축3";#N/A,#N/A,FALSE,"장축";#N/A,#N/A,FALSE,"4WD"}</definedName>
    <definedName name="투자비종합" localSheetId="16" hidden="1">{#N/A,#N/A,FALSE,"단축1";#N/A,#N/A,FALSE,"단축2";#N/A,#N/A,FALSE,"단축3";#N/A,#N/A,FALSE,"장축";#N/A,#N/A,FALSE,"4WD"}</definedName>
    <definedName name="투자비종합" localSheetId="6" hidden="1">{#N/A,#N/A,FALSE,"단축1";#N/A,#N/A,FALSE,"단축2";#N/A,#N/A,FALSE,"단축3";#N/A,#N/A,FALSE,"장축";#N/A,#N/A,FALSE,"4WD"}</definedName>
    <definedName name="투자비종합" localSheetId="7" hidden="1">{#N/A,#N/A,FALSE,"단축1";#N/A,#N/A,FALSE,"단축2";#N/A,#N/A,FALSE,"단축3";#N/A,#N/A,FALSE,"장축";#N/A,#N/A,FALSE,"4WD"}</definedName>
    <definedName name="투자비종합" hidden="1">{#N/A,#N/A,FALSE,"단축1";#N/A,#N/A,FALSE,"단축2";#N/A,#N/A,FALSE,"단축3";#N/A,#N/A,FALSE,"장축";#N/A,#N/A,FALSE,"4WD"}</definedName>
    <definedName name="투자현금흐름2003" localSheetId="3">#REF!</definedName>
    <definedName name="투자현금흐름2003" localSheetId="5">#REF!</definedName>
    <definedName name="투자현금흐름2003" localSheetId="0">#REF!</definedName>
    <definedName name="투자현금흐름2003" localSheetId="16">#REF!</definedName>
    <definedName name="투자현금흐름2003" localSheetId="7">#REF!</definedName>
    <definedName name="투자현금흐름2003">#REF!</definedName>
    <definedName name="투자현금흐름2004" localSheetId="3">#REF!</definedName>
    <definedName name="투자현금흐름2004" localSheetId="5">#REF!</definedName>
    <definedName name="투자현금흐름2004" localSheetId="0">#REF!</definedName>
    <definedName name="투자현금흐름2004" localSheetId="16">#REF!</definedName>
    <definedName name="투자현금흐름2004" localSheetId="6">#REF!</definedName>
    <definedName name="투자현금흐름2004" localSheetId="7">#REF!</definedName>
    <definedName name="투자현금흐름2004">#REF!</definedName>
    <definedName name="투자현금흐름2005" localSheetId="3">#REF!</definedName>
    <definedName name="투자현금흐름2005" localSheetId="5">#REF!</definedName>
    <definedName name="투자현금흐름2005" localSheetId="0">#REF!</definedName>
    <definedName name="투자현금흐름2005" localSheetId="16">#REF!</definedName>
    <definedName name="투자현금흐름2005" localSheetId="6">#REF!</definedName>
    <definedName name="투자현금흐름2005" localSheetId="7">#REF!</definedName>
    <definedName name="투자현금흐름2005">#REF!</definedName>
    <definedName name="투자현금흐름2006" localSheetId="6">#REF!</definedName>
    <definedName name="투자현금흐름2006">#REF!</definedName>
    <definedName name="투자현금흐름2007" localSheetId="6">#REF!</definedName>
    <definedName name="투자현금흐름2007">#REF!</definedName>
    <definedName name="트럭차체부" localSheetId="8" hidden="1">{#N/A,#N/A,TRUE,"Y생산";#N/A,#N/A,TRUE,"Y판매";#N/A,#N/A,TRUE,"Y총물량";#N/A,#N/A,TRUE,"Y능력";#N/A,#N/A,TRUE,"YKD"}</definedName>
    <definedName name="트럭차체부" localSheetId="10" hidden="1">{#N/A,#N/A,TRUE,"Y생산";#N/A,#N/A,TRUE,"Y판매";#N/A,#N/A,TRUE,"Y총물량";#N/A,#N/A,TRUE,"Y능력";#N/A,#N/A,TRUE,"YKD"}</definedName>
    <definedName name="트럭차체부" localSheetId="11" hidden="1">{#N/A,#N/A,TRUE,"Y생산";#N/A,#N/A,TRUE,"Y판매";#N/A,#N/A,TRUE,"Y총물량";#N/A,#N/A,TRUE,"Y능력";#N/A,#N/A,TRUE,"YKD"}</definedName>
    <definedName name="트럭차체부" localSheetId="3" hidden="1">{#N/A,#N/A,TRUE,"Y생산";#N/A,#N/A,TRUE,"Y판매";#N/A,#N/A,TRUE,"Y총물량";#N/A,#N/A,TRUE,"Y능력";#N/A,#N/A,TRUE,"YKD"}</definedName>
    <definedName name="트럭차체부" localSheetId="5" hidden="1">{#N/A,#N/A,TRUE,"Y생산";#N/A,#N/A,TRUE,"Y판매";#N/A,#N/A,TRUE,"Y총물량";#N/A,#N/A,TRUE,"Y능력";#N/A,#N/A,TRUE,"YKD"}</definedName>
    <definedName name="트럭차체부" localSheetId="4" hidden="1">{#N/A,#N/A,TRUE,"Y생산";#N/A,#N/A,TRUE,"Y판매";#N/A,#N/A,TRUE,"Y총물량";#N/A,#N/A,TRUE,"Y능력";#N/A,#N/A,TRUE,"YKD"}</definedName>
    <definedName name="트럭차체부" localSheetId="0" hidden="1">{#N/A,#N/A,TRUE,"Y생산";#N/A,#N/A,TRUE,"Y판매";#N/A,#N/A,TRUE,"Y총물량";#N/A,#N/A,TRUE,"Y능력";#N/A,#N/A,TRUE,"YKD"}</definedName>
    <definedName name="트럭차체부" localSheetId="16" hidden="1">{#N/A,#N/A,TRUE,"Y생산";#N/A,#N/A,TRUE,"Y판매";#N/A,#N/A,TRUE,"Y총물량";#N/A,#N/A,TRUE,"Y능력";#N/A,#N/A,TRUE,"YKD"}</definedName>
    <definedName name="트럭차체부" localSheetId="6" hidden="1">{#N/A,#N/A,TRUE,"Y생산";#N/A,#N/A,TRUE,"Y판매";#N/A,#N/A,TRUE,"Y총물량";#N/A,#N/A,TRUE,"Y능력";#N/A,#N/A,TRUE,"YKD"}</definedName>
    <definedName name="트럭차체부" localSheetId="7" hidden="1">{#N/A,#N/A,TRUE,"Y생산";#N/A,#N/A,TRUE,"Y판매";#N/A,#N/A,TRUE,"Y총물량";#N/A,#N/A,TRUE,"Y능력";#N/A,#N/A,TRUE,"YKD"}</definedName>
    <definedName name="트럭차체부" hidden="1">{#N/A,#N/A,TRUE,"Y생산";#N/A,#N/A,TRUE,"Y판매";#N/A,#N/A,TRUE,"Y총물량";#N/A,#N/A,TRUE,"Y능력";#N/A,#N/A,TRUE,"YKD"}</definedName>
    <definedName name="트럭차체부1" localSheetId="8" hidden="1">{#N/A,#N/A,TRUE,"Y생산";#N/A,#N/A,TRUE,"Y판매";#N/A,#N/A,TRUE,"Y총물량";#N/A,#N/A,TRUE,"Y능력";#N/A,#N/A,TRUE,"YKD"}</definedName>
    <definedName name="트럭차체부1" localSheetId="10" hidden="1">{#N/A,#N/A,TRUE,"Y생산";#N/A,#N/A,TRUE,"Y판매";#N/A,#N/A,TRUE,"Y총물량";#N/A,#N/A,TRUE,"Y능력";#N/A,#N/A,TRUE,"YKD"}</definedName>
    <definedName name="트럭차체부1" localSheetId="11" hidden="1">{#N/A,#N/A,TRUE,"Y생산";#N/A,#N/A,TRUE,"Y판매";#N/A,#N/A,TRUE,"Y총물량";#N/A,#N/A,TRUE,"Y능력";#N/A,#N/A,TRUE,"YKD"}</definedName>
    <definedName name="트럭차체부1" localSheetId="3" hidden="1">{#N/A,#N/A,TRUE,"Y생산";#N/A,#N/A,TRUE,"Y판매";#N/A,#N/A,TRUE,"Y총물량";#N/A,#N/A,TRUE,"Y능력";#N/A,#N/A,TRUE,"YKD"}</definedName>
    <definedName name="트럭차체부1" localSheetId="5" hidden="1">{#N/A,#N/A,TRUE,"Y생산";#N/A,#N/A,TRUE,"Y판매";#N/A,#N/A,TRUE,"Y총물량";#N/A,#N/A,TRUE,"Y능력";#N/A,#N/A,TRUE,"YKD"}</definedName>
    <definedName name="트럭차체부1" localSheetId="4" hidden="1">{#N/A,#N/A,TRUE,"Y생산";#N/A,#N/A,TRUE,"Y판매";#N/A,#N/A,TRUE,"Y총물량";#N/A,#N/A,TRUE,"Y능력";#N/A,#N/A,TRUE,"YKD"}</definedName>
    <definedName name="트럭차체부1" localSheetId="0" hidden="1">{#N/A,#N/A,TRUE,"Y생산";#N/A,#N/A,TRUE,"Y판매";#N/A,#N/A,TRUE,"Y총물량";#N/A,#N/A,TRUE,"Y능력";#N/A,#N/A,TRUE,"YKD"}</definedName>
    <definedName name="트럭차체부1" localSheetId="16" hidden="1">{#N/A,#N/A,TRUE,"Y생산";#N/A,#N/A,TRUE,"Y판매";#N/A,#N/A,TRUE,"Y총물량";#N/A,#N/A,TRUE,"Y능력";#N/A,#N/A,TRUE,"YKD"}</definedName>
    <definedName name="트럭차체부1" localSheetId="6" hidden="1">{#N/A,#N/A,TRUE,"Y생산";#N/A,#N/A,TRUE,"Y판매";#N/A,#N/A,TRUE,"Y총물량";#N/A,#N/A,TRUE,"Y능력";#N/A,#N/A,TRUE,"YKD"}</definedName>
    <definedName name="트럭차체부1" localSheetId="7" hidden="1">{#N/A,#N/A,TRUE,"Y생산";#N/A,#N/A,TRUE,"Y판매";#N/A,#N/A,TRUE,"Y총물량";#N/A,#N/A,TRUE,"Y능력";#N/A,#N/A,TRUE,"YKD"}</definedName>
    <definedName name="트럭차체부1" hidden="1">{#N/A,#N/A,TRUE,"Y생산";#N/A,#N/A,TRUE,"Y판매";#N/A,#N/A,TRUE,"Y총물량";#N/A,#N/A,TRUE,"Y능력";#N/A,#N/A,TRUE,"YKD"}</definedName>
    <definedName name="특2" localSheetId="3">#REF!</definedName>
    <definedName name="특2" localSheetId="5">#REF!</definedName>
    <definedName name="특2" localSheetId="0">#REF!</definedName>
    <definedName name="특2" localSheetId="16">#REF!</definedName>
    <definedName name="특2" localSheetId="7">#REF!</definedName>
    <definedName name="특2">#REF!</definedName>
    <definedName name="특별광역시도" localSheetId="3">#REF!</definedName>
    <definedName name="특별광역시도" localSheetId="5">#REF!</definedName>
    <definedName name="특별광역시도" localSheetId="0">#REF!</definedName>
    <definedName name="특별광역시도" localSheetId="16">#REF!</definedName>
    <definedName name="특별광역시도" localSheetId="6">#REF!</definedName>
    <definedName name="특별광역시도" localSheetId="7">#REF!</definedName>
    <definedName name="특별광역시도">#REF!</definedName>
    <definedName name="특별출연" localSheetId="3">#REF!</definedName>
    <definedName name="특별출연" localSheetId="16">#REF!</definedName>
    <definedName name="특별출연" localSheetId="6">#REF!</definedName>
    <definedName name="특별출연">#REF!</definedName>
    <definedName name="특수효과비" localSheetId="6">#REF!</definedName>
    <definedName name="특수효과비">#REF!</definedName>
    <definedName name="특정대변" localSheetId="0">#REF!</definedName>
    <definedName name="특정대변" localSheetId="6">#REF!</definedName>
    <definedName name="특정대변" localSheetId="7">#REF!</definedName>
    <definedName name="특정대변">#REF!</definedName>
    <definedName name="특정차변" localSheetId="6">#REF!</definedName>
    <definedName name="특정차변" localSheetId="7">#REF!</definedName>
    <definedName name="특정차변">#REF!</definedName>
    <definedName name="특채" localSheetId="6">#REF!</definedName>
    <definedName name="특채" localSheetId="7">#REF!</definedName>
    <definedName name="특채">#REF!</definedName>
    <definedName name="특채이자수정" localSheetId="6">#REF!</definedName>
    <definedName name="특채이자수정" localSheetId="7">#REF!</definedName>
    <definedName name="특채이자수정">#REF!</definedName>
    <definedName name="팀별계획" localSheetId="8" hidden="1">{#N/A,#N/A,FALSE,"UNIT";#N/A,#N/A,FALSE,"UNIT";#N/A,#N/A,FALSE,"계정"}</definedName>
    <definedName name="팀별계획" localSheetId="10" hidden="1">{#N/A,#N/A,FALSE,"UNIT";#N/A,#N/A,FALSE,"UNIT";#N/A,#N/A,FALSE,"계정"}</definedName>
    <definedName name="팀별계획" localSheetId="11" hidden="1">{#N/A,#N/A,FALSE,"UNIT";#N/A,#N/A,FALSE,"UNIT";#N/A,#N/A,FALSE,"계정"}</definedName>
    <definedName name="팀별계획" localSheetId="3" hidden="1">{#N/A,#N/A,FALSE,"UNIT";#N/A,#N/A,FALSE,"UNIT";#N/A,#N/A,FALSE,"계정"}</definedName>
    <definedName name="팀별계획" localSheetId="5" hidden="1">{#N/A,#N/A,FALSE,"UNIT";#N/A,#N/A,FALSE,"UNIT";#N/A,#N/A,FALSE,"계정"}</definedName>
    <definedName name="팀별계획" localSheetId="4" hidden="1">{#N/A,#N/A,FALSE,"UNIT";#N/A,#N/A,FALSE,"UNIT";#N/A,#N/A,FALSE,"계정"}</definedName>
    <definedName name="팀별계획" localSheetId="0" hidden="1">{#N/A,#N/A,FALSE,"UNIT";#N/A,#N/A,FALSE,"UNIT";#N/A,#N/A,FALSE,"계정"}</definedName>
    <definedName name="팀별계획" localSheetId="16" hidden="1">{#N/A,#N/A,FALSE,"UNIT";#N/A,#N/A,FALSE,"UNIT";#N/A,#N/A,FALSE,"계정"}</definedName>
    <definedName name="팀별계획" localSheetId="6" hidden="1">{#N/A,#N/A,FALSE,"UNIT";#N/A,#N/A,FALSE,"UNIT";#N/A,#N/A,FALSE,"계정"}</definedName>
    <definedName name="팀별계획" localSheetId="7" hidden="1">{#N/A,#N/A,FALSE,"UNIT";#N/A,#N/A,FALSE,"UNIT";#N/A,#N/A,FALSE,"계정"}</definedName>
    <definedName name="팀별계획" hidden="1">{#N/A,#N/A,FALSE,"UNIT";#N/A,#N/A,FALSE,"UNIT";#N/A,#N/A,FALSE,"계정"}</definedName>
    <definedName name="ㅍ" localSheetId="3">#REF!</definedName>
    <definedName name="ㅍ" localSheetId="5">#REF!</definedName>
    <definedName name="ㅍ" localSheetId="0">#REF!</definedName>
    <definedName name="ㅍ" localSheetId="16">#REF!</definedName>
    <definedName name="ㅍ" localSheetId="7">#REF!</definedName>
    <definedName name="ㅍ">#REF!</definedName>
    <definedName name="ㅍㅍ" localSheetId="8" hidden="1">{#N/A,#N/A,FALSE,"단축1";#N/A,#N/A,FALSE,"단축2";#N/A,#N/A,FALSE,"단축3";#N/A,#N/A,FALSE,"장축";#N/A,#N/A,FALSE,"4WD"}</definedName>
    <definedName name="ㅍㅍ" localSheetId="10" hidden="1">{#N/A,#N/A,FALSE,"단축1";#N/A,#N/A,FALSE,"단축2";#N/A,#N/A,FALSE,"단축3";#N/A,#N/A,FALSE,"장축";#N/A,#N/A,FALSE,"4WD"}</definedName>
    <definedName name="ㅍㅍ" localSheetId="11" hidden="1">{#N/A,#N/A,FALSE,"단축1";#N/A,#N/A,FALSE,"단축2";#N/A,#N/A,FALSE,"단축3";#N/A,#N/A,FALSE,"장축";#N/A,#N/A,FALSE,"4WD"}</definedName>
    <definedName name="ㅍㅍ" localSheetId="3" hidden="1">{#N/A,#N/A,FALSE,"단축1";#N/A,#N/A,FALSE,"단축2";#N/A,#N/A,FALSE,"단축3";#N/A,#N/A,FALSE,"장축";#N/A,#N/A,FALSE,"4WD"}</definedName>
    <definedName name="ㅍㅍ" localSheetId="5" hidden="1">{#N/A,#N/A,FALSE,"단축1";#N/A,#N/A,FALSE,"단축2";#N/A,#N/A,FALSE,"단축3";#N/A,#N/A,FALSE,"장축";#N/A,#N/A,FALSE,"4WD"}</definedName>
    <definedName name="ㅍㅍ" localSheetId="4" hidden="1">{#N/A,#N/A,FALSE,"단축1";#N/A,#N/A,FALSE,"단축2";#N/A,#N/A,FALSE,"단축3";#N/A,#N/A,FALSE,"장축";#N/A,#N/A,FALSE,"4WD"}</definedName>
    <definedName name="ㅍㅍ" localSheetId="0" hidden="1">{#N/A,#N/A,FALSE,"단축1";#N/A,#N/A,FALSE,"단축2";#N/A,#N/A,FALSE,"단축3";#N/A,#N/A,FALSE,"장축";#N/A,#N/A,FALSE,"4WD"}</definedName>
    <definedName name="ㅍㅍ" localSheetId="16" hidden="1">{#N/A,#N/A,FALSE,"단축1";#N/A,#N/A,FALSE,"단축2";#N/A,#N/A,FALSE,"단축3";#N/A,#N/A,FALSE,"장축";#N/A,#N/A,FALSE,"4WD"}</definedName>
    <definedName name="ㅍㅍ" localSheetId="6" hidden="1">{#N/A,#N/A,FALSE,"단축1";#N/A,#N/A,FALSE,"단축2";#N/A,#N/A,FALSE,"단축3";#N/A,#N/A,FALSE,"장축";#N/A,#N/A,FALSE,"4WD"}</definedName>
    <definedName name="ㅍㅍ" localSheetId="7" hidden="1">{#N/A,#N/A,FALSE,"단축1";#N/A,#N/A,FALSE,"단축2";#N/A,#N/A,FALSE,"단축3";#N/A,#N/A,FALSE,"장축";#N/A,#N/A,FALSE,"4WD"}</definedName>
    <definedName name="ㅍㅍ" hidden="1">{#N/A,#N/A,FALSE,"단축1";#N/A,#N/A,FALSE,"단축2";#N/A,#N/A,FALSE,"단축3";#N/A,#N/A,FALSE,"장축";#N/A,#N/A,FALSE,"4WD"}</definedName>
    <definedName name="ㅍㅍㅍ" localSheetId="3">#REF!</definedName>
    <definedName name="ㅍㅍㅍ" localSheetId="0">#REF!</definedName>
    <definedName name="ㅍㅍㅍ" localSheetId="16">#REF!</definedName>
    <definedName name="ㅍㅍㅍ">#REF!</definedName>
    <definedName name="파"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파운드" localSheetId="3">#REF!</definedName>
    <definedName name="파운드" localSheetId="0">#REF!</definedName>
    <definedName name="파운드" localSheetId="16">#REF!</definedName>
    <definedName name="파운드" localSheetId="6">#REF!</definedName>
    <definedName name="파운드">#REF!</definedName>
    <definedName name="판관비" localSheetId="3" hidden="1">{#N/A,#N/A,FALSE,"보험현황";#N/A,#N/A,FALSE,"보험현황"}</definedName>
    <definedName name="판관비" localSheetId="5" hidden="1">{#N/A,#N/A,FALSE,"보험현황";#N/A,#N/A,FALSE,"보험현황"}</definedName>
    <definedName name="판관비" localSheetId="4" hidden="1">{#N/A,#N/A,FALSE,"보험현황";#N/A,#N/A,FALSE,"보험현황"}</definedName>
    <definedName name="판관비" localSheetId="0" hidden="1">{#N/A,#N/A,FALSE,"보험현황";#N/A,#N/A,FALSE,"보험현황"}</definedName>
    <definedName name="판관비" localSheetId="16" hidden="1">{#N/A,#N/A,FALSE,"보험현황";#N/A,#N/A,FALSE,"보험현황"}</definedName>
    <definedName name="판관비" localSheetId="6" hidden="1">{#N/A,#N/A,FALSE,"보험현황";#N/A,#N/A,FALSE,"보험현황"}</definedName>
    <definedName name="판관비" localSheetId="7" hidden="1">{#N/A,#N/A,FALSE,"보험현황";#N/A,#N/A,FALSE,"보험현황"}</definedName>
    <definedName name="판관비" hidden="1">{#N/A,#N/A,FALSE,"보험현황";#N/A,#N/A,FALSE,"보험현황"}</definedName>
    <definedName name="판관비2003" localSheetId="3">#REF!</definedName>
    <definedName name="판관비2003" localSheetId="5">#REF!</definedName>
    <definedName name="판관비2003" localSheetId="0">#REF!</definedName>
    <definedName name="판관비2003" localSheetId="16">#REF!</definedName>
    <definedName name="판관비2003" localSheetId="7">#REF!</definedName>
    <definedName name="판관비2003">#REF!</definedName>
    <definedName name="판관비2004" localSheetId="3">#REF!</definedName>
    <definedName name="판관비2004" localSheetId="5">#REF!</definedName>
    <definedName name="판관비2004" localSheetId="0">#REF!</definedName>
    <definedName name="판관비2004" localSheetId="16">#REF!</definedName>
    <definedName name="판관비2004" localSheetId="6">#REF!</definedName>
    <definedName name="판관비2004" localSheetId="7">#REF!</definedName>
    <definedName name="판관비2004">#REF!</definedName>
    <definedName name="판관비2005" localSheetId="3">#REF!</definedName>
    <definedName name="판관비2005" localSheetId="5">#REF!</definedName>
    <definedName name="판관비2005" localSheetId="0">#REF!</definedName>
    <definedName name="판관비2005" localSheetId="16">#REF!</definedName>
    <definedName name="판관비2005" localSheetId="6">#REF!</definedName>
    <definedName name="판관비2005" localSheetId="7">#REF!</definedName>
    <definedName name="판관비2005">#REF!</definedName>
    <definedName name="판관비2006" localSheetId="6">#REF!</definedName>
    <definedName name="판관비2006">#REF!</definedName>
    <definedName name="판관비2007" localSheetId="6">#REF!</definedName>
    <definedName name="판관비2007">#REF!</definedName>
    <definedName name="판관비성장율" localSheetId="6">#REF!</definedName>
    <definedName name="판관비성장율">#REF!</definedName>
    <definedName name="판매1" localSheetId="8" hidden="1">{#N/A,#N/A,TRUE,"Y생산";#N/A,#N/A,TRUE,"Y판매";#N/A,#N/A,TRUE,"Y총물량";#N/A,#N/A,TRUE,"Y능력";#N/A,#N/A,TRUE,"YKD"}</definedName>
    <definedName name="판매1" localSheetId="10" hidden="1">{#N/A,#N/A,TRUE,"Y생산";#N/A,#N/A,TRUE,"Y판매";#N/A,#N/A,TRUE,"Y총물량";#N/A,#N/A,TRUE,"Y능력";#N/A,#N/A,TRUE,"YKD"}</definedName>
    <definedName name="판매1" localSheetId="11" hidden="1">{#N/A,#N/A,TRUE,"Y생산";#N/A,#N/A,TRUE,"Y판매";#N/A,#N/A,TRUE,"Y총물량";#N/A,#N/A,TRUE,"Y능력";#N/A,#N/A,TRUE,"YKD"}</definedName>
    <definedName name="판매1" localSheetId="3" hidden="1">{#N/A,#N/A,TRUE,"Y생산";#N/A,#N/A,TRUE,"Y판매";#N/A,#N/A,TRUE,"Y총물량";#N/A,#N/A,TRUE,"Y능력";#N/A,#N/A,TRUE,"YKD"}</definedName>
    <definedName name="판매1" localSheetId="5" hidden="1">{#N/A,#N/A,TRUE,"Y생산";#N/A,#N/A,TRUE,"Y판매";#N/A,#N/A,TRUE,"Y총물량";#N/A,#N/A,TRUE,"Y능력";#N/A,#N/A,TRUE,"YKD"}</definedName>
    <definedName name="판매1" localSheetId="4" hidden="1">{#N/A,#N/A,TRUE,"Y생산";#N/A,#N/A,TRUE,"Y판매";#N/A,#N/A,TRUE,"Y총물량";#N/A,#N/A,TRUE,"Y능력";#N/A,#N/A,TRUE,"YKD"}</definedName>
    <definedName name="판매1" localSheetId="0" hidden="1">{#N/A,#N/A,TRUE,"Y생산";#N/A,#N/A,TRUE,"Y판매";#N/A,#N/A,TRUE,"Y총물량";#N/A,#N/A,TRUE,"Y능력";#N/A,#N/A,TRUE,"YKD"}</definedName>
    <definedName name="판매1" localSheetId="16" hidden="1">{#N/A,#N/A,TRUE,"Y생산";#N/A,#N/A,TRUE,"Y판매";#N/A,#N/A,TRUE,"Y총물량";#N/A,#N/A,TRUE,"Y능력";#N/A,#N/A,TRUE,"YKD"}</definedName>
    <definedName name="판매1" localSheetId="6" hidden="1">{#N/A,#N/A,TRUE,"Y생산";#N/A,#N/A,TRUE,"Y판매";#N/A,#N/A,TRUE,"Y총물량";#N/A,#N/A,TRUE,"Y능력";#N/A,#N/A,TRUE,"YKD"}</definedName>
    <definedName name="판매1" localSheetId="7" hidden="1">{#N/A,#N/A,TRUE,"Y생산";#N/A,#N/A,TRUE,"Y판매";#N/A,#N/A,TRUE,"Y총물량";#N/A,#N/A,TRUE,"Y능력";#N/A,#N/A,TRUE,"YKD"}</definedName>
    <definedName name="판매1" hidden="1">{#N/A,#N/A,TRUE,"Y생산";#N/A,#N/A,TRUE,"Y판매";#N/A,#N/A,TRUE,"Y총물량";#N/A,#N/A,TRUE,"Y능력";#N/A,#N/A,TRUE,"YKD"}</definedName>
    <definedName name="판매목표2" localSheetId="8" hidden="1">{#N/A,#N/A,FALSE,"단축1";#N/A,#N/A,FALSE,"단축2";#N/A,#N/A,FALSE,"단축3";#N/A,#N/A,FALSE,"장축";#N/A,#N/A,FALSE,"4WD"}</definedName>
    <definedName name="판매목표2" localSheetId="10" hidden="1">{#N/A,#N/A,FALSE,"단축1";#N/A,#N/A,FALSE,"단축2";#N/A,#N/A,FALSE,"단축3";#N/A,#N/A,FALSE,"장축";#N/A,#N/A,FALSE,"4WD"}</definedName>
    <definedName name="판매목표2" localSheetId="11" hidden="1">{#N/A,#N/A,FALSE,"단축1";#N/A,#N/A,FALSE,"단축2";#N/A,#N/A,FALSE,"단축3";#N/A,#N/A,FALSE,"장축";#N/A,#N/A,FALSE,"4WD"}</definedName>
    <definedName name="판매목표2" localSheetId="3" hidden="1">{#N/A,#N/A,FALSE,"단축1";#N/A,#N/A,FALSE,"단축2";#N/A,#N/A,FALSE,"단축3";#N/A,#N/A,FALSE,"장축";#N/A,#N/A,FALSE,"4WD"}</definedName>
    <definedName name="판매목표2" localSheetId="5" hidden="1">{#N/A,#N/A,FALSE,"단축1";#N/A,#N/A,FALSE,"단축2";#N/A,#N/A,FALSE,"단축3";#N/A,#N/A,FALSE,"장축";#N/A,#N/A,FALSE,"4WD"}</definedName>
    <definedName name="판매목표2" localSheetId="4" hidden="1">{#N/A,#N/A,FALSE,"단축1";#N/A,#N/A,FALSE,"단축2";#N/A,#N/A,FALSE,"단축3";#N/A,#N/A,FALSE,"장축";#N/A,#N/A,FALSE,"4WD"}</definedName>
    <definedName name="판매목표2" localSheetId="0" hidden="1">{#N/A,#N/A,FALSE,"단축1";#N/A,#N/A,FALSE,"단축2";#N/A,#N/A,FALSE,"단축3";#N/A,#N/A,FALSE,"장축";#N/A,#N/A,FALSE,"4WD"}</definedName>
    <definedName name="판매목표2" localSheetId="16" hidden="1">{#N/A,#N/A,FALSE,"단축1";#N/A,#N/A,FALSE,"단축2";#N/A,#N/A,FALSE,"단축3";#N/A,#N/A,FALSE,"장축";#N/A,#N/A,FALSE,"4WD"}</definedName>
    <definedName name="판매목표2" localSheetId="6" hidden="1">{#N/A,#N/A,FALSE,"단축1";#N/A,#N/A,FALSE,"단축2";#N/A,#N/A,FALSE,"단축3";#N/A,#N/A,FALSE,"장축";#N/A,#N/A,FALSE,"4WD"}</definedName>
    <definedName name="판매목표2" localSheetId="7" hidden="1">{#N/A,#N/A,FALSE,"단축1";#N/A,#N/A,FALSE,"단축2";#N/A,#N/A,FALSE,"단축3";#N/A,#N/A,FALSE,"장축";#N/A,#N/A,FALSE,"4WD"}</definedName>
    <definedName name="판매목표2" hidden="1">{#N/A,#N/A,FALSE,"단축1";#N/A,#N/A,FALSE,"단축2";#N/A,#N/A,FALSE,"단축3";#N/A,#N/A,FALSE,"장축";#N/A,#N/A,FALSE,"4WD"}</definedName>
    <definedName name="판매보증" localSheetId="8" hidden="1">{#N/A,#N/A,FALSE,"인원";#N/A,#N/A,FALSE,"비용2";#N/A,#N/A,FALSE,"비용1";#N/A,#N/A,FALSE,"비용";#N/A,#N/A,FALSE,"보증2";#N/A,#N/A,FALSE,"보증1";#N/A,#N/A,FALSE,"보증";#N/A,#N/A,FALSE,"손익1";#N/A,#N/A,FALSE,"손익";#N/A,#N/A,FALSE,"부서별매출";#N/A,#N/A,FALSE,"매출"}</definedName>
    <definedName name="판매보증" localSheetId="10" hidden="1">{#N/A,#N/A,FALSE,"인원";#N/A,#N/A,FALSE,"비용2";#N/A,#N/A,FALSE,"비용1";#N/A,#N/A,FALSE,"비용";#N/A,#N/A,FALSE,"보증2";#N/A,#N/A,FALSE,"보증1";#N/A,#N/A,FALSE,"보증";#N/A,#N/A,FALSE,"손익1";#N/A,#N/A,FALSE,"손익";#N/A,#N/A,FALSE,"부서별매출";#N/A,#N/A,FALSE,"매출"}</definedName>
    <definedName name="판매보증" localSheetId="11" hidden="1">{#N/A,#N/A,FALSE,"인원";#N/A,#N/A,FALSE,"비용2";#N/A,#N/A,FALSE,"비용1";#N/A,#N/A,FALSE,"비용";#N/A,#N/A,FALSE,"보증2";#N/A,#N/A,FALSE,"보증1";#N/A,#N/A,FALSE,"보증";#N/A,#N/A,FALSE,"손익1";#N/A,#N/A,FALSE,"손익";#N/A,#N/A,FALSE,"부서별매출";#N/A,#N/A,FALSE,"매출"}</definedName>
    <definedName name="판매보증" localSheetId="3" hidden="1">{#N/A,#N/A,FALSE,"인원";#N/A,#N/A,FALSE,"비용2";#N/A,#N/A,FALSE,"비용1";#N/A,#N/A,FALSE,"비용";#N/A,#N/A,FALSE,"보증2";#N/A,#N/A,FALSE,"보증1";#N/A,#N/A,FALSE,"보증";#N/A,#N/A,FALSE,"손익1";#N/A,#N/A,FALSE,"손익";#N/A,#N/A,FALSE,"부서별매출";#N/A,#N/A,FALSE,"매출"}</definedName>
    <definedName name="판매보증" localSheetId="5" hidden="1">{#N/A,#N/A,FALSE,"인원";#N/A,#N/A,FALSE,"비용2";#N/A,#N/A,FALSE,"비용1";#N/A,#N/A,FALSE,"비용";#N/A,#N/A,FALSE,"보증2";#N/A,#N/A,FALSE,"보증1";#N/A,#N/A,FALSE,"보증";#N/A,#N/A,FALSE,"손익1";#N/A,#N/A,FALSE,"손익";#N/A,#N/A,FALSE,"부서별매출";#N/A,#N/A,FALSE,"매출"}</definedName>
    <definedName name="판매보증" localSheetId="4" hidden="1">{#N/A,#N/A,FALSE,"인원";#N/A,#N/A,FALSE,"비용2";#N/A,#N/A,FALSE,"비용1";#N/A,#N/A,FALSE,"비용";#N/A,#N/A,FALSE,"보증2";#N/A,#N/A,FALSE,"보증1";#N/A,#N/A,FALSE,"보증";#N/A,#N/A,FALSE,"손익1";#N/A,#N/A,FALSE,"손익";#N/A,#N/A,FALSE,"부서별매출";#N/A,#N/A,FALSE,"매출"}</definedName>
    <definedName name="판매보증" localSheetId="0" hidden="1">{#N/A,#N/A,FALSE,"인원";#N/A,#N/A,FALSE,"비용2";#N/A,#N/A,FALSE,"비용1";#N/A,#N/A,FALSE,"비용";#N/A,#N/A,FALSE,"보증2";#N/A,#N/A,FALSE,"보증1";#N/A,#N/A,FALSE,"보증";#N/A,#N/A,FALSE,"손익1";#N/A,#N/A,FALSE,"손익";#N/A,#N/A,FALSE,"부서별매출";#N/A,#N/A,FALSE,"매출"}</definedName>
    <definedName name="판매보증" localSheetId="16" hidden="1">{#N/A,#N/A,FALSE,"인원";#N/A,#N/A,FALSE,"비용2";#N/A,#N/A,FALSE,"비용1";#N/A,#N/A,FALSE,"비용";#N/A,#N/A,FALSE,"보증2";#N/A,#N/A,FALSE,"보증1";#N/A,#N/A,FALSE,"보증";#N/A,#N/A,FALSE,"손익1";#N/A,#N/A,FALSE,"손익";#N/A,#N/A,FALSE,"부서별매출";#N/A,#N/A,FALSE,"매출"}</definedName>
    <definedName name="판매보증" localSheetId="6" hidden="1">{#N/A,#N/A,FALSE,"인원";#N/A,#N/A,FALSE,"비용2";#N/A,#N/A,FALSE,"비용1";#N/A,#N/A,FALSE,"비용";#N/A,#N/A,FALSE,"보증2";#N/A,#N/A,FALSE,"보증1";#N/A,#N/A,FALSE,"보증";#N/A,#N/A,FALSE,"손익1";#N/A,#N/A,FALSE,"손익";#N/A,#N/A,FALSE,"부서별매출";#N/A,#N/A,FALSE,"매출"}</definedName>
    <definedName name="판매보증" localSheetId="7" hidden="1">{#N/A,#N/A,FALSE,"인원";#N/A,#N/A,FALSE,"비용2";#N/A,#N/A,FALSE,"비용1";#N/A,#N/A,FALSE,"비용";#N/A,#N/A,FALSE,"보증2";#N/A,#N/A,FALSE,"보증1";#N/A,#N/A,FALSE,"보증";#N/A,#N/A,FALSE,"손익1";#N/A,#N/A,FALSE,"손익";#N/A,#N/A,FALSE,"부서별매출";#N/A,#N/A,FALSE,"매출"}</definedName>
    <definedName name="판매보증" hidden="1">{#N/A,#N/A,FALSE,"인원";#N/A,#N/A,FALSE,"비용2";#N/A,#N/A,FALSE,"비용1";#N/A,#N/A,FALSE,"비용";#N/A,#N/A,FALSE,"보증2";#N/A,#N/A,FALSE,"보증1";#N/A,#N/A,FALSE,"보증";#N/A,#N/A,FALSE,"손익1";#N/A,#N/A,FALSE,"손익";#N/A,#N/A,FALSE,"부서별매출";#N/A,#N/A,FALSE,"매출"}</definedName>
    <definedName name="팔">#REF!</definedName>
    <definedName name="펴ㅇ" localSheetId="3">#REF!</definedName>
    <definedName name="펴ㅇ" localSheetId="0">#REF!</definedName>
    <definedName name="펴ㅇ" localSheetId="16">#REF!</definedName>
    <definedName name="펴ㅇ" localSheetId="6">#REF!</definedName>
    <definedName name="펴ㅇ">#REF!</definedName>
    <definedName name="편집비" localSheetId="3">#REF!</definedName>
    <definedName name="편집비" localSheetId="16">#REF!</definedName>
    <definedName name="편집비" localSheetId="6">#REF!</definedName>
    <definedName name="편집비">#REF!</definedName>
    <definedName name="편출1" localSheetId="0">#REF!</definedName>
    <definedName name="편출1" localSheetId="6">#REF!</definedName>
    <definedName name="편출1" localSheetId="7">#REF!</definedName>
    <definedName name="편출1">#REF!</definedName>
    <definedName name="편출2">#N/A</definedName>
    <definedName name="편출3" localSheetId="3">#REF!</definedName>
    <definedName name="편출3" localSheetId="5">#REF!</definedName>
    <definedName name="편출3" localSheetId="0">#REF!</definedName>
    <definedName name="편출3" localSheetId="16">#REF!</definedName>
    <definedName name="편출3" localSheetId="6">#REF!</definedName>
    <definedName name="편출3" localSheetId="7">#REF!</definedName>
    <definedName name="편출3">#REF!</definedName>
    <definedName name="편출4" localSheetId="3">#REF!</definedName>
    <definedName name="편출4" localSheetId="5">#REF!</definedName>
    <definedName name="편출4" localSheetId="0">#REF!</definedName>
    <definedName name="편출4" localSheetId="16">#REF!</definedName>
    <definedName name="편출4" localSheetId="6">#REF!</definedName>
    <definedName name="편출4" localSheetId="7">#REF!</definedName>
    <definedName name="편출4">#REF!</definedName>
    <definedName name="평" localSheetId="3">#REF!</definedName>
    <definedName name="평" localSheetId="5">#REF!</definedName>
    <definedName name="평" localSheetId="0">#REF!</definedName>
    <definedName name="평" localSheetId="16">#REF!</definedName>
    <definedName name="평" localSheetId="6">#REF!</definedName>
    <definedName name="평" localSheetId="7">3.305785</definedName>
    <definedName name="평">#REF!</definedName>
    <definedName name="평가기준일" localSheetId="5">#REF!</definedName>
    <definedName name="평가기준일" localSheetId="0">#REF!</definedName>
    <definedName name="평가기준일" localSheetId="16">#REF!</definedName>
    <definedName name="평가기준일" localSheetId="6">#REF!</definedName>
    <definedName name="평가기준일" localSheetId="7">#REF!</definedName>
    <definedName name="평가기준일">#REF!</definedName>
    <definedName name="평가방식" localSheetId="0">#REF!</definedName>
    <definedName name="평가방식" localSheetId="6">#REF!</definedName>
    <definedName name="평가방식" localSheetId="7">#REF!</definedName>
    <definedName name="평가방식">#REF!</definedName>
    <definedName name="평점" localSheetId="6">#REF!</definedName>
    <definedName name="평점" localSheetId="7">#REF!</definedName>
    <definedName name="평점">#REF!</definedName>
    <definedName name="평촌"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포" localSheetId="8" hidden="1">{#N/A,#N/A,FALSE,"UNIT";#N/A,#N/A,FALSE,"UNIT";#N/A,#N/A,FALSE,"계정"}</definedName>
    <definedName name="포" localSheetId="10" hidden="1">{#N/A,#N/A,FALSE,"UNIT";#N/A,#N/A,FALSE,"UNIT";#N/A,#N/A,FALSE,"계정"}</definedName>
    <definedName name="포" localSheetId="11" hidden="1">{#N/A,#N/A,FALSE,"UNIT";#N/A,#N/A,FALSE,"UNIT";#N/A,#N/A,FALSE,"계정"}</definedName>
    <definedName name="포" localSheetId="3" hidden="1">{#N/A,#N/A,FALSE,"UNIT";#N/A,#N/A,FALSE,"UNIT";#N/A,#N/A,FALSE,"계정"}</definedName>
    <definedName name="포" localSheetId="5" hidden="1">{#N/A,#N/A,FALSE,"UNIT";#N/A,#N/A,FALSE,"UNIT";#N/A,#N/A,FALSE,"계정"}</definedName>
    <definedName name="포" localSheetId="4" hidden="1">{#N/A,#N/A,FALSE,"UNIT";#N/A,#N/A,FALSE,"UNIT";#N/A,#N/A,FALSE,"계정"}</definedName>
    <definedName name="포" localSheetId="0" hidden="1">{#N/A,#N/A,FALSE,"UNIT";#N/A,#N/A,FALSE,"UNIT";#N/A,#N/A,FALSE,"계정"}</definedName>
    <definedName name="포" localSheetId="16" hidden="1">{#N/A,#N/A,FALSE,"UNIT";#N/A,#N/A,FALSE,"UNIT";#N/A,#N/A,FALSE,"계정"}</definedName>
    <definedName name="포" localSheetId="6" hidden="1">{#N/A,#N/A,FALSE,"UNIT";#N/A,#N/A,FALSE,"UNIT";#N/A,#N/A,FALSE,"계정"}</definedName>
    <definedName name="포" localSheetId="7" hidden="1">{#N/A,#N/A,FALSE,"UNIT";#N/A,#N/A,FALSE,"UNIT";#N/A,#N/A,FALSE,"계정"}</definedName>
    <definedName name="포" hidden="1">{#N/A,#N/A,FALSE,"UNIT";#N/A,#N/A,FALSE,"UNIT";#N/A,#N/A,FALSE,"계정"}</definedName>
    <definedName name="표" localSheetId="3">#REF!</definedName>
    <definedName name="표" localSheetId="5">#REF!</definedName>
    <definedName name="표" localSheetId="0">#REF!</definedName>
    <definedName name="표" localSheetId="16">#REF!</definedName>
    <definedName name="표" localSheetId="7">#REF!</definedName>
    <definedName name="표">#REF!</definedName>
    <definedName name="표1" localSheetId="3">#REF!</definedName>
    <definedName name="표1" localSheetId="5">#REF!</definedName>
    <definedName name="표1" localSheetId="0">#REF!</definedName>
    <definedName name="표1" localSheetId="16">#REF!</definedName>
    <definedName name="표1" localSheetId="6">#REF!</definedName>
    <definedName name="표1" localSheetId="7">#REF!</definedName>
    <definedName name="표1">#REF!</definedName>
    <definedName name="표2" localSheetId="3">#REF!</definedName>
    <definedName name="표2" localSheetId="5">#REF!</definedName>
    <definedName name="표2" localSheetId="0">#REF!</definedName>
    <definedName name="표2" localSheetId="16">#REF!</definedName>
    <definedName name="표2" localSheetId="6">#REF!</definedName>
    <definedName name="표2" localSheetId="7">#REF!</definedName>
    <definedName name="표2">#REF!</definedName>
    <definedName name="표3" localSheetId="6">#REF!</definedName>
    <definedName name="표3">#REF!</definedName>
    <definedName name="표4" localSheetId="6">#REF!</definedName>
    <definedName name="표4">#REF!</definedName>
    <definedName name="표5" localSheetId="6">#REF!</definedName>
    <definedName name="표5">#REF!</definedName>
    <definedName name="표종류" localSheetId="6">#REF!</definedName>
    <definedName name="표종류" localSheetId="7">#REF!</definedName>
    <definedName name="표종류">#REF!</definedName>
    <definedName name="표지1" localSheetId="8" hidden="1">{#N/A,#N/A,FALSE,"단축1";#N/A,#N/A,FALSE,"단축2";#N/A,#N/A,FALSE,"단축3";#N/A,#N/A,FALSE,"장축";#N/A,#N/A,FALSE,"4WD"}</definedName>
    <definedName name="표지1" localSheetId="10" hidden="1">{#N/A,#N/A,FALSE,"단축1";#N/A,#N/A,FALSE,"단축2";#N/A,#N/A,FALSE,"단축3";#N/A,#N/A,FALSE,"장축";#N/A,#N/A,FALSE,"4WD"}</definedName>
    <definedName name="표지1" localSheetId="11" hidden="1">{#N/A,#N/A,FALSE,"단축1";#N/A,#N/A,FALSE,"단축2";#N/A,#N/A,FALSE,"단축3";#N/A,#N/A,FALSE,"장축";#N/A,#N/A,FALSE,"4WD"}</definedName>
    <definedName name="표지1" localSheetId="3" hidden="1">{#N/A,#N/A,FALSE,"단축1";#N/A,#N/A,FALSE,"단축2";#N/A,#N/A,FALSE,"단축3";#N/A,#N/A,FALSE,"장축";#N/A,#N/A,FALSE,"4WD"}</definedName>
    <definedName name="표지1" localSheetId="5" hidden="1">{#N/A,#N/A,FALSE,"단축1";#N/A,#N/A,FALSE,"단축2";#N/A,#N/A,FALSE,"단축3";#N/A,#N/A,FALSE,"장축";#N/A,#N/A,FALSE,"4WD"}</definedName>
    <definedName name="표지1" localSheetId="4" hidden="1">{#N/A,#N/A,FALSE,"단축1";#N/A,#N/A,FALSE,"단축2";#N/A,#N/A,FALSE,"단축3";#N/A,#N/A,FALSE,"장축";#N/A,#N/A,FALSE,"4WD"}</definedName>
    <definedName name="표지1" localSheetId="0" hidden="1">{#N/A,#N/A,FALSE,"단축1";#N/A,#N/A,FALSE,"단축2";#N/A,#N/A,FALSE,"단축3";#N/A,#N/A,FALSE,"장축";#N/A,#N/A,FALSE,"4WD"}</definedName>
    <definedName name="표지1" localSheetId="16" hidden="1">{#N/A,#N/A,FALSE,"단축1";#N/A,#N/A,FALSE,"단축2";#N/A,#N/A,FALSE,"단축3";#N/A,#N/A,FALSE,"장축";#N/A,#N/A,FALSE,"4WD"}</definedName>
    <definedName name="표지1" localSheetId="6" hidden="1">{#N/A,#N/A,FALSE,"단축1";#N/A,#N/A,FALSE,"단축2";#N/A,#N/A,FALSE,"단축3";#N/A,#N/A,FALSE,"장축";#N/A,#N/A,FALSE,"4WD"}</definedName>
    <definedName name="표지1" localSheetId="7" hidden="1">{#N/A,#N/A,FALSE,"단축1";#N/A,#N/A,FALSE,"단축2";#N/A,#N/A,FALSE,"단축3";#N/A,#N/A,FALSE,"장축";#N/A,#N/A,FALSE,"4WD"}</definedName>
    <definedName name="표지1" hidden="1">{#N/A,#N/A,FALSE,"단축1";#N/A,#N/A,FALSE,"단축2";#N/A,#N/A,FALSE,"단축3";#N/A,#N/A,FALSE,"장축";#N/A,#N/A,FALSE,"4WD"}</definedName>
    <definedName name="품" localSheetId="8" hidden="1">{#N/A,#N/A,TRUE,"Y생산";#N/A,#N/A,TRUE,"Y판매";#N/A,#N/A,TRUE,"Y총물량";#N/A,#N/A,TRUE,"Y능력";#N/A,#N/A,TRUE,"YKD"}</definedName>
    <definedName name="품" localSheetId="10" hidden="1">{#N/A,#N/A,TRUE,"Y생산";#N/A,#N/A,TRUE,"Y판매";#N/A,#N/A,TRUE,"Y총물량";#N/A,#N/A,TRUE,"Y능력";#N/A,#N/A,TRUE,"YKD"}</definedName>
    <definedName name="품" localSheetId="11" hidden="1">{#N/A,#N/A,TRUE,"Y생산";#N/A,#N/A,TRUE,"Y판매";#N/A,#N/A,TRUE,"Y총물량";#N/A,#N/A,TRUE,"Y능력";#N/A,#N/A,TRUE,"YKD"}</definedName>
    <definedName name="품" localSheetId="3" hidden="1">{#N/A,#N/A,TRUE,"Y생산";#N/A,#N/A,TRUE,"Y판매";#N/A,#N/A,TRUE,"Y총물량";#N/A,#N/A,TRUE,"Y능력";#N/A,#N/A,TRUE,"YKD"}</definedName>
    <definedName name="품" localSheetId="5" hidden="1">{#N/A,#N/A,TRUE,"Y생산";#N/A,#N/A,TRUE,"Y판매";#N/A,#N/A,TRUE,"Y총물량";#N/A,#N/A,TRUE,"Y능력";#N/A,#N/A,TRUE,"YKD"}</definedName>
    <definedName name="품" localSheetId="4" hidden="1">{#N/A,#N/A,TRUE,"Y생산";#N/A,#N/A,TRUE,"Y판매";#N/A,#N/A,TRUE,"Y총물량";#N/A,#N/A,TRUE,"Y능력";#N/A,#N/A,TRUE,"YKD"}</definedName>
    <definedName name="품" localSheetId="0" hidden="1">{#N/A,#N/A,TRUE,"Y생산";#N/A,#N/A,TRUE,"Y판매";#N/A,#N/A,TRUE,"Y총물량";#N/A,#N/A,TRUE,"Y능력";#N/A,#N/A,TRUE,"YKD"}</definedName>
    <definedName name="품" localSheetId="16" hidden="1">{#N/A,#N/A,TRUE,"Y생산";#N/A,#N/A,TRUE,"Y판매";#N/A,#N/A,TRUE,"Y총물량";#N/A,#N/A,TRUE,"Y능력";#N/A,#N/A,TRUE,"YKD"}</definedName>
    <definedName name="품" localSheetId="6" hidden="1">{#N/A,#N/A,TRUE,"Y생산";#N/A,#N/A,TRUE,"Y판매";#N/A,#N/A,TRUE,"Y총물량";#N/A,#N/A,TRUE,"Y능력";#N/A,#N/A,TRUE,"YKD"}</definedName>
    <definedName name="품" localSheetId="7" hidden="1">{#N/A,#N/A,TRUE,"Y생산";#N/A,#N/A,TRUE,"Y판매";#N/A,#N/A,TRUE,"Y총물량";#N/A,#N/A,TRUE,"Y능력";#N/A,#N/A,TRUE,"YKD"}</definedName>
    <definedName name="품" hidden="1">{#N/A,#N/A,TRUE,"Y생산";#N/A,#N/A,TRUE,"Y판매";#N/A,#N/A,TRUE,"Y총물량";#N/A,#N/A,TRUE,"Y능력";#N/A,#N/A,TRUE,"YKD"}</definedName>
    <definedName name="품질목표2000" localSheetId="8" hidden="1">{#N/A,#N/A,TRUE,"Y생산";#N/A,#N/A,TRUE,"Y판매";#N/A,#N/A,TRUE,"Y총물량";#N/A,#N/A,TRUE,"Y능력";#N/A,#N/A,TRUE,"YKD"}</definedName>
    <definedName name="품질목표2000" localSheetId="10" hidden="1">{#N/A,#N/A,TRUE,"Y생산";#N/A,#N/A,TRUE,"Y판매";#N/A,#N/A,TRUE,"Y총물량";#N/A,#N/A,TRUE,"Y능력";#N/A,#N/A,TRUE,"YKD"}</definedName>
    <definedName name="품질목표2000" localSheetId="11" hidden="1">{#N/A,#N/A,TRUE,"Y생산";#N/A,#N/A,TRUE,"Y판매";#N/A,#N/A,TRUE,"Y총물량";#N/A,#N/A,TRUE,"Y능력";#N/A,#N/A,TRUE,"YKD"}</definedName>
    <definedName name="품질목표2000" localSheetId="3" hidden="1">{#N/A,#N/A,TRUE,"Y생산";#N/A,#N/A,TRUE,"Y판매";#N/A,#N/A,TRUE,"Y총물량";#N/A,#N/A,TRUE,"Y능력";#N/A,#N/A,TRUE,"YKD"}</definedName>
    <definedName name="품질목표2000" localSheetId="5" hidden="1">{#N/A,#N/A,TRUE,"Y생산";#N/A,#N/A,TRUE,"Y판매";#N/A,#N/A,TRUE,"Y총물량";#N/A,#N/A,TRUE,"Y능력";#N/A,#N/A,TRUE,"YKD"}</definedName>
    <definedName name="품질목표2000" localSheetId="4" hidden="1">{#N/A,#N/A,TRUE,"Y생산";#N/A,#N/A,TRUE,"Y판매";#N/A,#N/A,TRUE,"Y총물량";#N/A,#N/A,TRUE,"Y능력";#N/A,#N/A,TRUE,"YKD"}</definedName>
    <definedName name="품질목표2000" localSheetId="0" hidden="1">{#N/A,#N/A,TRUE,"Y생산";#N/A,#N/A,TRUE,"Y판매";#N/A,#N/A,TRUE,"Y총물량";#N/A,#N/A,TRUE,"Y능력";#N/A,#N/A,TRUE,"YKD"}</definedName>
    <definedName name="품질목표2000" localSheetId="16" hidden="1">{#N/A,#N/A,TRUE,"Y생산";#N/A,#N/A,TRUE,"Y판매";#N/A,#N/A,TRUE,"Y총물량";#N/A,#N/A,TRUE,"Y능력";#N/A,#N/A,TRUE,"YKD"}</definedName>
    <definedName name="품질목표2000" localSheetId="6" hidden="1">{#N/A,#N/A,TRUE,"Y생산";#N/A,#N/A,TRUE,"Y판매";#N/A,#N/A,TRUE,"Y총물량";#N/A,#N/A,TRUE,"Y능력";#N/A,#N/A,TRUE,"YKD"}</definedName>
    <definedName name="품질목표2000" localSheetId="7" hidden="1">{#N/A,#N/A,TRUE,"Y생산";#N/A,#N/A,TRUE,"Y판매";#N/A,#N/A,TRUE,"Y총물량";#N/A,#N/A,TRUE,"Y능력";#N/A,#N/A,TRUE,"YKD"}</definedName>
    <definedName name="품질목표2000" hidden="1">{#N/A,#N/A,TRUE,"Y생산";#N/A,#N/A,TRUE,"Y판매";#N/A,#N/A,TRUE,"Y총물량";#N/A,#N/A,TRUE,"Y능력";#N/A,#N/A,TRUE,"YKD"}</definedName>
    <definedName name="품질생산합격" localSheetId="8" hidden="1">{#N/A,#N/A,TRUE,"Y생산";#N/A,#N/A,TRUE,"Y판매";#N/A,#N/A,TRUE,"Y총물량";#N/A,#N/A,TRUE,"Y능력";#N/A,#N/A,TRUE,"YKD"}</definedName>
    <definedName name="품질생산합격" localSheetId="10" hidden="1">{#N/A,#N/A,TRUE,"Y생산";#N/A,#N/A,TRUE,"Y판매";#N/A,#N/A,TRUE,"Y총물량";#N/A,#N/A,TRUE,"Y능력";#N/A,#N/A,TRUE,"YKD"}</definedName>
    <definedName name="품질생산합격" localSheetId="11" hidden="1">{#N/A,#N/A,TRUE,"Y생산";#N/A,#N/A,TRUE,"Y판매";#N/A,#N/A,TRUE,"Y총물량";#N/A,#N/A,TRUE,"Y능력";#N/A,#N/A,TRUE,"YKD"}</definedName>
    <definedName name="품질생산합격" localSheetId="3" hidden="1">{#N/A,#N/A,TRUE,"Y생산";#N/A,#N/A,TRUE,"Y판매";#N/A,#N/A,TRUE,"Y총물량";#N/A,#N/A,TRUE,"Y능력";#N/A,#N/A,TRUE,"YKD"}</definedName>
    <definedName name="품질생산합격" localSheetId="5" hidden="1">{#N/A,#N/A,TRUE,"Y생산";#N/A,#N/A,TRUE,"Y판매";#N/A,#N/A,TRUE,"Y총물량";#N/A,#N/A,TRUE,"Y능력";#N/A,#N/A,TRUE,"YKD"}</definedName>
    <definedName name="품질생산합격" localSheetId="4" hidden="1">{#N/A,#N/A,TRUE,"Y생산";#N/A,#N/A,TRUE,"Y판매";#N/A,#N/A,TRUE,"Y총물량";#N/A,#N/A,TRUE,"Y능력";#N/A,#N/A,TRUE,"YKD"}</definedName>
    <definedName name="품질생산합격" localSheetId="0" hidden="1">{#N/A,#N/A,TRUE,"Y생산";#N/A,#N/A,TRUE,"Y판매";#N/A,#N/A,TRUE,"Y총물량";#N/A,#N/A,TRUE,"Y능력";#N/A,#N/A,TRUE,"YKD"}</definedName>
    <definedName name="품질생산합격" localSheetId="16" hidden="1">{#N/A,#N/A,TRUE,"Y생산";#N/A,#N/A,TRUE,"Y판매";#N/A,#N/A,TRUE,"Y총물량";#N/A,#N/A,TRUE,"Y능력";#N/A,#N/A,TRUE,"YKD"}</definedName>
    <definedName name="품질생산합격" localSheetId="6" hidden="1">{#N/A,#N/A,TRUE,"Y생산";#N/A,#N/A,TRUE,"Y판매";#N/A,#N/A,TRUE,"Y총물량";#N/A,#N/A,TRUE,"Y능력";#N/A,#N/A,TRUE,"YKD"}</definedName>
    <definedName name="품질생산합격" localSheetId="7" hidden="1">{#N/A,#N/A,TRUE,"Y생산";#N/A,#N/A,TRUE,"Y판매";#N/A,#N/A,TRUE,"Y총물량";#N/A,#N/A,TRUE,"Y능력";#N/A,#N/A,TRUE,"YKD"}</definedName>
    <definedName name="품질생산합격" hidden="1">{#N/A,#N/A,TRUE,"Y생산";#N/A,#N/A,TRUE,"Y판매";#N/A,#N/A,TRUE,"Y총물량";#N/A,#N/A,TRUE,"Y능력";#N/A,#N/A,TRUE,"YKD"}</definedName>
    <definedName name="프레스" localSheetId="8" hidden="1">{#N/A,#N/A,FALSE,"단축1";#N/A,#N/A,FALSE,"단축2";#N/A,#N/A,FALSE,"단축3";#N/A,#N/A,FALSE,"장축";#N/A,#N/A,FALSE,"4WD"}</definedName>
    <definedName name="프레스" localSheetId="10" hidden="1">{#N/A,#N/A,FALSE,"단축1";#N/A,#N/A,FALSE,"단축2";#N/A,#N/A,FALSE,"단축3";#N/A,#N/A,FALSE,"장축";#N/A,#N/A,FALSE,"4WD"}</definedName>
    <definedName name="프레스" localSheetId="11" hidden="1">{#N/A,#N/A,FALSE,"단축1";#N/A,#N/A,FALSE,"단축2";#N/A,#N/A,FALSE,"단축3";#N/A,#N/A,FALSE,"장축";#N/A,#N/A,FALSE,"4WD"}</definedName>
    <definedName name="프레스" localSheetId="3" hidden="1">{#N/A,#N/A,FALSE,"단축1";#N/A,#N/A,FALSE,"단축2";#N/A,#N/A,FALSE,"단축3";#N/A,#N/A,FALSE,"장축";#N/A,#N/A,FALSE,"4WD"}</definedName>
    <definedName name="프레스" localSheetId="5" hidden="1">{#N/A,#N/A,FALSE,"단축1";#N/A,#N/A,FALSE,"단축2";#N/A,#N/A,FALSE,"단축3";#N/A,#N/A,FALSE,"장축";#N/A,#N/A,FALSE,"4WD"}</definedName>
    <definedName name="프레스" localSheetId="4" hidden="1">{#N/A,#N/A,FALSE,"단축1";#N/A,#N/A,FALSE,"단축2";#N/A,#N/A,FALSE,"단축3";#N/A,#N/A,FALSE,"장축";#N/A,#N/A,FALSE,"4WD"}</definedName>
    <definedName name="프레스" localSheetId="0" hidden="1">{#N/A,#N/A,FALSE,"단축1";#N/A,#N/A,FALSE,"단축2";#N/A,#N/A,FALSE,"단축3";#N/A,#N/A,FALSE,"장축";#N/A,#N/A,FALSE,"4WD"}</definedName>
    <definedName name="프레스" localSheetId="16" hidden="1">{#N/A,#N/A,FALSE,"단축1";#N/A,#N/A,FALSE,"단축2";#N/A,#N/A,FALSE,"단축3";#N/A,#N/A,FALSE,"장축";#N/A,#N/A,FALSE,"4WD"}</definedName>
    <definedName name="프레스" localSheetId="6" hidden="1">{#N/A,#N/A,FALSE,"단축1";#N/A,#N/A,FALSE,"단축2";#N/A,#N/A,FALSE,"단축3";#N/A,#N/A,FALSE,"장축";#N/A,#N/A,FALSE,"4WD"}</definedName>
    <definedName name="프레스" localSheetId="7" hidden="1">{#N/A,#N/A,FALSE,"단축1";#N/A,#N/A,FALSE,"단축2";#N/A,#N/A,FALSE,"단축3";#N/A,#N/A,FALSE,"장축";#N/A,#N/A,FALSE,"4WD"}</definedName>
    <definedName name="프레스" hidden="1">{#N/A,#N/A,FALSE,"단축1";#N/A,#N/A,FALSE,"단축2";#N/A,#N/A,FALSE,"단축3";#N/A,#N/A,FALSE,"장축";#N/A,#N/A,FALSE,"4WD"}</definedName>
    <definedName name="프레지오" localSheetId="8" hidden="1">{#N/A,#N/A,FALSE,"단축1";#N/A,#N/A,FALSE,"단축2";#N/A,#N/A,FALSE,"단축3";#N/A,#N/A,FALSE,"장축";#N/A,#N/A,FALSE,"4WD"}</definedName>
    <definedName name="프레지오" localSheetId="10" hidden="1">{#N/A,#N/A,FALSE,"단축1";#N/A,#N/A,FALSE,"단축2";#N/A,#N/A,FALSE,"단축3";#N/A,#N/A,FALSE,"장축";#N/A,#N/A,FALSE,"4WD"}</definedName>
    <definedName name="프레지오" localSheetId="11" hidden="1">{#N/A,#N/A,FALSE,"단축1";#N/A,#N/A,FALSE,"단축2";#N/A,#N/A,FALSE,"단축3";#N/A,#N/A,FALSE,"장축";#N/A,#N/A,FALSE,"4WD"}</definedName>
    <definedName name="프레지오" localSheetId="3" hidden="1">{#N/A,#N/A,FALSE,"단축1";#N/A,#N/A,FALSE,"단축2";#N/A,#N/A,FALSE,"단축3";#N/A,#N/A,FALSE,"장축";#N/A,#N/A,FALSE,"4WD"}</definedName>
    <definedName name="프레지오" localSheetId="5" hidden="1">{#N/A,#N/A,FALSE,"단축1";#N/A,#N/A,FALSE,"단축2";#N/A,#N/A,FALSE,"단축3";#N/A,#N/A,FALSE,"장축";#N/A,#N/A,FALSE,"4WD"}</definedName>
    <definedName name="프레지오" localSheetId="4" hidden="1">{#N/A,#N/A,FALSE,"단축1";#N/A,#N/A,FALSE,"단축2";#N/A,#N/A,FALSE,"단축3";#N/A,#N/A,FALSE,"장축";#N/A,#N/A,FALSE,"4WD"}</definedName>
    <definedName name="프레지오" localSheetId="0" hidden="1">{#N/A,#N/A,FALSE,"단축1";#N/A,#N/A,FALSE,"단축2";#N/A,#N/A,FALSE,"단축3";#N/A,#N/A,FALSE,"장축";#N/A,#N/A,FALSE,"4WD"}</definedName>
    <definedName name="프레지오" localSheetId="16" hidden="1">{#N/A,#N/A,FALSE,"단축1";#N/A,#N/A,FALSE,"단축2";#N/A,#N/A,FALSE,"단축3";#N/A,#N/A,FALSE,"장축";#N/A,#N/A,FALSE,"4WD"}</definedName>
    <definedName name="프레지오" localSheetId="6" hidden="1">{#N/A,#N/A,FALSE,"단축1";#N/A,#N/A,FALSE,"단축2";#N/A,#N/A,FALSE,"단축3";#N/A,#N/A,FALSE,"장축";#N/A,#N/A,FALSE,"4WD"}</definedName>
    <definedName name="프레지오" localSheetId="7" hidden="1">{#N/A,#N/A,FALSE,"단축1";#N/A,#N/A,FALSE,"단축2";#N/A,#N/A,FALSE,"단축3";#N/A,#N/A,FALSE,"장축";#N/A,#N/A,FALSE,"4WD"}</definedName>
    <definedName name="프레지오" hidden="1">{#N/A,#N/A,FALSE,"단축1";#N/A,#N/A,FALSE,"단축2";#N/A,#N/A,FALSE,"단축3";#N/A,#N/A,FALSE,"장축";#N/A,#N/A,FALSE,"4WD"}</definedName>
    <definedName name="프로덕션스텝비">#REF!</definedName>
    <definedName name="프로듀서비" localSheetId="6">#REF!</definedName>
    <definedName name="프로듀서비">#REF!</definedName>
    <definedName name="프로모션비" localSheetId="6">#REF!</definedName>
    <definedName name="프로모션비">#REF!</definedName>
    <definedName name="프린트비" localSheetId="6">#REF!</definedName>
    <definedName name="프린트비">#REF!</definedName>
    <definedName name="필름비" localSheetId="6">#REF!</definedName>
    <definedName name="필름비">#REF!</definedName>
    <definedName name="ㅎ" localSheetId="8" hidden="1">{#N/A,#N/A,FALSE,"단축1";#N/A,#N/A,FALSE,"단축2";#N/A,#N/A,FALSE,"단축3";#N/A,#N/A,FALSE,"장축";#N/A,#N/A,FALSE,"4WD"}</definedName>
    <definedName name="ㅎ" localSheetId="10" hidden="1">{#N/A,#N/A,FALSE,"단축1";#N/A,#N/A,FALSE,"단축2";#N/A,#N/A,FALSE,"단축3";#N/A,#N/A,FALSE,"장축";#N/A,#N/A,FALSE,"4WD"}</definedName>
    <definedName name="ㅎ" localSheetId="11" hidden="1">{#N/A,#N/A,FALSE,"단축1";#N/A,#N/A,FALSE,"단축2";#N/A,#N/A,FALSE,"단축3";#N/A,#N/A,FALSE,"장축";#N/A,#N/A,FALSE,"4WD"}</definedName>
    <definedName name="ㅎ" localSheetId="3" hidden="1">{#N/A,#N/A,FALSE,"단축1";#N/A,#N/A,FALSE,"단축2";#N/A,#N/A,FALSE,"단축3";#N/A,#N/A,FALSE,"장축";#N/A,#N/A,FALSE,"4WD"}</definedName>
    <definedName name="ㅎ" localSheetId="5" hidden="1">{#N/A,#N/A,FALSE,"단축1";#N/A,#N/A,FALSE,"단축2";#N/A,#N/A,FALSE,"단축3";#N/A,#N/A,FALSE,"장축";#N/A,#N/A,FALSE,"4WD"}</definedName>
    <definedName name="ㅎ" localSheetId="4" hidden="1">{#N/A,#N/A,FALSE,"단축1";#N/A,#N/A,FALSE,"단축2";#N/A,#N/A,FALSE,"단축3";#N/A,#N/A,FALSE,"장축";#N/A,#N/A,FALSE,"4WD"}</definedName>
    <definedName name="ㅎ" localSheetId="0" hidden="1">{#N/A,#N/A,FALSE,"단축1";#N/A,#N/A,FALSE,"단축2";#N/A,#N/A,FALSE,"단축3";#N/A,#N/A,FALSE,"장축";#N/A,#N/A,FALSE,"4WD"}</definedName>
    <definedName name="ㅎ" localSheetId="16" hidden="1">{#N/A,#N/A,FALSE,"단축1";#N/A,#N/A,FALSE,"단축2";#N/A,#N/A,FALSE,"단축3";#N/A,#N/A,FALSE,"장축";#N/A,#N/A,FALSE,"4WD"}</definedName>
    <definedName name="ㅎ" localSheetId="6" hidden="1">{#N/A,#N/A,FALSE,"단축1";#N/A,#N/A,FALSE,"단축2";#N/A,#N/A,FALSE,"단축3";#N/A,#N/A,FALSE,"장축";#N/A,#N/A,FALSE,"4WD"}</definedName>
    <definedName name="ㅎ" localSheetId="7" hidden="1">{#N/A,#N/A,FALSE,"단축1";#N/A,#N/A,FALSE,"단축2";#N/A,#N/A,FALSE,"단축3";#N/A,#N/A,FALSE,"장축";#N/A,#N/A,FALSE,"4WD"}</definedName>
    <definedName name="ㅎ" hidden="1">{#N/A,#N/A,FALSE,"단축1";#N/A,#N/A,FALSE,"단축2";#N/A,#N/A,FALSE,"단축3";#N/A,#N/A,FALSE,"장축";#N/A,#N/A,FALSE,"4WD"}</definedName>
    <definedName name="ㅎ255" localSheetId="3">#REF!</definedName>
    <definedName name="ㅎ255" localSheetId="5">#REF!</definedName>
    <definedName name="ㅎ255" localSheetId="0">#REF!</definedName>
    <definedName name="ㅎ255" localSheetId="16">#REF!</definedName>
    <definedName name="ㅎ255" localSheetId="7">#REF!</definedName>
    <definedName name="ㅎ255">#REF!</definedName>
    <definedName name="ㅎ라" localSheetId="8" hidden="1">{#N/A,#N/A,TRUE,"Y생산";#N/A,#N/A,TRUE,"Y판매";#N/A,#N/A,TRUE,"Y총물량";#N/A,#N/A,TRUE,"Y능력";#N/A,#N/A,TRUE,"YKD"}</definedName>
    <definedName name="ㅎ라" localSheetId="10" hidden="1">{#N/A,#N/A,TRUE,"Y생산";#N/A,#N/A,TRUE,"Y판매";#N/A,#N/A,TRUE,"Y총물량";#N/A,#N/A,TRUE,"Y능력";#N/A,#N/A,TRUE,"YKD"}</definedName>
    <definedName name="ㅎ라" localSheetId="11" hidden="1">{#N/A,#N/A,TRUE,"Y생산";#N/A,#N/A,TRUE,"Y판매";#N/A,#N/A,TRUE,"Y총물량";#N/A,#N/A,TRUE,"Y능력";#N/A,#N/A,TRUE,"YKD"}</definedName>
    <definedName name="ㅎ라" localSheetId="3" hidden="1">{#N/A,#N/A,TRUE,"Y생산";#N/A,#N/A,TRUE,"Y판매";#N/A,#N/A,TRUE,"Y총물량";#N/A,#N/A,TRUE,"Y능력";#N/A,#N/A,TRUE,"YKD"}</definedName>
    <definedName name="ㅎ라" localSheetId="5" hidden="1">{#N/A,#N/A,TRUE,"Y생산";#N/A,#N/A,TRUE,"Y판매";#N/A,#N/A,TRUE,"Y총물량";#N/A,#N/A,TRUE,"Y능력";#N/A,#N/A,TRUE,"YKD"}</definedName>
    <definedName name="ㅎ라" localSheetId="4" hidden="1">{#N/A,#N/A,TRUE,"Y생산";#N/A,#N/A,TRUE,"Y판매";#N/A,#N/A,TRUE,"Y총물량";#N/A,#N/A,TRUE,"Y능력";#N/A,#N/A,TRUE,"YKD"}</definedName>
    <definedName name="ㅎ라" localSheetId="0" hidden="1">{#N/A,#N/A,TRUE,"Y생산";#N/A,#N/A,TRUE,"Y판매";#N/A,#N/A,TRUE,"Y총물량";#N/A,#N/A,TRUE,"Y능력";#N/A,#N/A,TRUE,"YKD"}</definedName>
    <definedName name="ㅎ라" localSheetId="16" hidden="1">{#N/A,#N/A,TRUE,"Y생산";#N/A,#N/A,TRUE,"Y판매";#N/A,#N/A,TRUE,"Y총물량";#N/A,#N/A,TRUE,"Y능력";#N/A,#N/A,TRUE,"YKD"}</definedName>
    <definedName name="ㅎ라" localSheetId="6" hidden="1">{#N/A,#N/A,TRUE,"Y생산";#N/A,#N/A,TRUE,"Y판매";#N/A,#N/A,TRUE,"Y총물량";#N/A,#N/A,TRUE,"Y능력";#N/A,#N/A,TRUE,"YKD"}</definedName>
    <definedName name="ㅎ라" localSheetId="7" hidden="1">{#N/A,#N/A,TRUE,"Y생산";#N/A,#N/A,TRUE,"Y판매";#N/A,#N/A,TRUE,"Y총물량";#N/A,#N/A,TRUE,"Y능력";#N/A,#N/A,TRUE,"YKD"}</definedName>
    <definedName name="ㅎ라" hidden="1">{#N/A,#N/A,TRUE,"Y생산";#N/A,#N/A,TRUE,"Y판매";#N/A,#N/A,TRUE,"Y총물량";#N/A,#N/A,TRUE,"Y능력";#N/A,#N/A,TRUE,"YKD"}</definedName>
    <definedName name="ㅎ룰후ㅎㅎ" localSheetId="8" hidden="1">{#N/A,#N/A,FALSE,"단축1";#N/A,#N/A,FALSE,"단축2";#N/A,#N/A,FALSE,"단축3";#N/A,#N/A,FALSE,"장축";#N/A,#N/A,FALSE,"4WD"}</definedName>
    <definedName name="ㅎ룰후ㅎㅎ" localSheetId="10" hidden="1">{#N/A,#N/A,FALSE,"단축1";#N/A,#N/A,FALSE,"단축2";#N/A,#N/A,FALSE,"단축3";#N/A,#N/A,FALSE,"장축";#N/A,#N/A,FALSE,"4WD"}</definedName>
    <definedName name="ㅎ룰후ㅎㅎ" localSheetId="11" hidden="1">{#N/A,#N/A,FALSE,"단축1";#N/A,#N/A,FALSE,"단축2";#N/A,#N/A,FALSE,"단축3";#N/A,#N/A,FALSE,"장축";#N/A,#N/A,FALSE,"4WD"}</definedName>
    <definedName name="ㅎ룰후ㅎㅎ" localSheetId="3" hidden="1">{#N/A,#N/A,FALSE,"단축1";#N/A,#N/A,FALSE,"단축2";#N/A,#N/A,FALSE,"단축3";#N/A,#N/A,FALSE,"장축";#N/A,#N/A,FALSE,"4WD"}</definedName>
    <definedName name="ㅎ룰후ㅎㅎ" localSheetId="5" hidden="1">{#N/A,#N/A,FALSE,"단축1";#N/A,#N/A,FALSE,"단축2";#N/A,#N/A,FALSE,"단축3";#N/A,#N/A,FALSE,"장축";#N/A,#N/A,FALSE,"4WD"}</definedName>
    <definedName name="ㅎ룰후ㅎㅎ" localSheetId="4" hidden="1">{#N/A,#N/A,FALSE,"단축1";#N/A,#N/A,FALSE,"단축2";#N/A,#N/A,FALSE,"단축3";#N/A,#N/A,FALSE,"장축";#N/A,#N/A,FALSE,"4WD"}</definedName>
    <definedName name="ㅎ룰후ㅎㅎ" localSheetId="0" hidden="1">{#N/A,#N/A,FALSE,"단축1";#N/A,#N/A,FALSE,"단축2";#N/A,#N/A,FALSE,"단축3";#N/A,#N/A,FALSE,"장축";#N/A,#N/A,FALSE,"4WD"}</definedName>
    <definedName name="ㅎ룰후ㅎㅎ" localSheetId="16" hidden="1">{#N/A,#N/A,FALSE,"단축1";#N/A,#N/A,FALSE,"단축2";#N/A,#N/A,FALSE,"단축3";#N/A,#N/A,FALSE,"장축";#N/A,#N/A,FALSE,"4WD"}</definedName>
    <definedName name="ㅎ룰후ㅎㅎ" localSheetId="6" hidden="1">{#N/A,#N/A,FALSE,"단축1";#N/A,#N/A,FALSE,"단축2";#N/A,#N/A,FALSE,"단축3";#N/A,#N/A,FALSE,"장축";#N/A,#N/A,FALSE,"4WD"}</definedName>
    <definedName name="ㅎ룰후ㅎㅎ" localSheetId="7" hidden="1">{#N/A,#N/A,FALSE,"단축1";#N/A,#N/A,FALSE,"단축2";#N/A,#N/A,FALSE,"단축3";#N/A,#N/A,FALSE,"장축";#N/A,#N/A,FALSE,"4WD"}</definedName>
    <definedName name="ㅎ룰후ㅎㅎ" hidden="1">{#N/A,#N/A,FALSE,"단축1";#N/A,#N/A,FALSE,"단축2";#N/A,#N/A,FALSE,"단축3";#N/A,#N/A,FALSE,"장축";#N/A,#N/A,FALSE,"4WD"}</definedName>
    <definedName name="ㅎㅎㅎ" localSheetId="3" hidden="1">#REF!</definedName>
    <definedName name="ㅎㅎㅎ" localSheetId="5" hidden="1">#REF!</definedName>
    <definedName name="ㅎㅎㅎ" localSheetId="0" hidden="1">#REF!</definedName>
    <definedName name="ㅎㅎㅎ" localSheetId="16" hidden="1">#REF!</definedName>
    <definedName name="ㅎㅎㅎ" localSheetId="7" hidden="1">#REF!</definedName>
    <definedName name="ㅎㅎㅎ" hidden="1">#REF!</definedName>
    <definedName name="ㅎㅎㅎㅎ" localSheetId="8" hidden="1">{#N/A,#N/A,FALSE,"단축1";#N/A,#N/A,FALSE,"단축2";#N/A,#N/A,FALSE,"단축3";#N/A,#N/A,FALSE,"장축";#N/A,#N/A,FALSE,"4WD"}</definedName>
    <definedName name="ㅎㅎㅎㅎ" localSheetId="10" hidden="1">{#N/A,#N/A,FALSE,"단축1";#N/A,#N/A,FALSE,"단축2";#N/A,#N/A,FALSE,"단축3";#N/A,#N/A,FALSE,"장축";#N/A,#N/A,FALSE,"4WD"}</definedName>
    <definedName name="ㅎㅎㅎㅎ" localSheetId="11" hidden="1">{#N/A,#N/A,FALSE,"단축1";#N/A,#N/A,FALSE,"단축2";#N/A,#N/A,FALSE,"단축3";#N/A,#N/A,FALSE,"장축";#N/A,#N/A,FALSE,"4WD"}</definedName>
    <definedName name="ㅎㅎㅎㅎ" localSheetId="3" hidden="1">{#N/A,#N/A,FALSE,"단축1";#N/A,#N/A,FALSE,"단축2";#N/A,#N/A,FALSE,"단축3";#N/A,#N/A,FALSE,"장축";#N/A,#N/A,FALSE,"4WD"}</definedName>
    <definedName name="ㅎㅎㅎㅎ" localSheetId="5" hidden="1">{#N/A,#N/A,FALSE,"단축1";#N/A,#N/A,FALSE,"단축2";#N/A,#N/A,FALSE,"단축3";#N/A,#N/A,FALSE,"장축";#N/A,#N/A,FALSE,"4WD"}</definedName>
    <definedName name="ㅎㅎㅎㅎ" localSheetId="4" hidden="1">{#N/A,#N/A,FALSE,"단축1";#N/A,#N/A,FALSE,"단축2";#N/A,#N/A,FALSE,"단축3";#N/A,#N/A,FALSE,"장축";#N/A,#N/A,FALSE,"4WD"}</definedName>
    <definedName name="ㅎㅎㅎㅎ" localSheetId="0" hidden="1">{#N/A,#N/A,FALSE,"단축1";#N/A,#N/A,FALSE,"단축2";#N/A,#N/A,FALSE,"단축3";#N/A,#N/A,FALSE,"장축";#N/A,#N/A,FALSE,"4WD"}</definedName>
    <definedName name="ㅎㅎㅎㅎ" localSheetId="16" hidden="1">{#N/A,#N/A,FALSE,"단축1";#N/A,#N/A,FALSE,"단축2";#N/A,#N/A,FALSE,"단축3";#N/A,#N/A,FALSE,"장축";#N/A,#N/A,FALSE,"4WD"}</definedName>
    <definedName name="ㅎㅎㅎㅎ" localSheetId="6" hidden="1">{#N/A,#N/A,FALSE,"단축1";#N/A,#N/A,FALSE,"단축2";#N/A,#N/A,FALSE,"단축3";#N/A,#N/A,FALSE,"장축";#N/A,#N/A,FALSE,"4WD"}</definedName>
    <definedName name="ㅎㅎㅎㅎ" localSheetId="7" hidden="1">{#N/A,#N/A,FALSE,"단축1";#N/A,#N/A,FALSE,"단축2";#N/A,#N/A,FALSE,"단축3";#N/A,#N/A,FALSE,"장축";#N/A,#N/A,FALSE,"4WD"}</definedName>
    <definedName name="ㅎㅎㅎㅎ" hidden="1">{#N/A,#N/A,FALSE,"단축1";#N/A,#N/A,FALSE,"단축2";#N/A,#N/A,FALSE,"단축3";#N/A,#N/A,FALSE,"장축";#N/A,#N/A,FALSE,"4WD"}</definedName>
    <definedName name="하" hidden="1">#REF!</definedName>
    <definedName name="하나은행" hidden="1">#REF!</definedName>
    <definedName name="하도사"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수량" localSheetId="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수량" localSheetId="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수량" localSheetId="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수량" localSheetId="0"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수량"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수량"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수량" localSheetId="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수량"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반기투ST" localSheetId="8" hidden="1">{#N/A,#N/A,TRUE,"Y생산";#N/A,#N/A,TRUE,"Y판매";#N/A,#N/A,TRUE,"Y총물량";#N/A,#N/A,TRUE,"Y능력";#N/A,#N/A,TRUE,"YKD"}</definedName>
    <definedName name="하반기투ST" localSheetId="10" hidden="1">{#N/A,#N/A,TRUE,"Y생산";#N/A,#N/A,TRUE,"Y판매";#N/A,#N/A,TRUE,"Y총물량";#N/A,#N/A,TRUE,"Y능력";#N/A,#N/A,TRUE,"YKD"}</definedName>
    <definedName name="하반기투ST" localSheetId="11" hidden="1">{#N/A,#N/A,TRUE,"Y생산";#N/A,#N/A,TRUE,"Y판매";#N/A,#N/A,TRUE,"Y총물량";#N/A,#N/A,TRUE,"Y능력";#N/A,#N/A,TRUE,"YKD"}</definedName>
    <definedName name="하반기투ST" localSheetId="3" hidden="1">{#N/A,#N/A,TRUE,"Y생산";#N/A,#N/A,TRUE,"Y판매";#N/A,#N/A,TRUE,"Y총물량";#N/A,#N/A,TRUE,"Y능력";#N/A,#N/A,TRUE,"YKD"}</definedName>
    <definedName name="하반기투ST" localSheetId="5" hidden="1">{#N/A,#N/A,TRUE,"Y생산";#N/A,#N/A,TRUE,"Y판매";#N/A,#N/A,TRUE,"Y총물량";#N/A,#N/A,TRUE,"Y능력";#N/A,#N/A,TRUE,"YKD"}</definedName>
    <definedName name="하반기투ST" localSheetId="4" hidden="1">{#N/A,#N/A,TRUE,"Y생산";#N/A,#N/A,TRUE,"Y판매";#N/A,#N/A,TRUE,"Y총물량";#N/A,#N/A,TRUE,"Y능력";#N/A,#N/A,TRUE,"YKD"}</definedName>
    <definedName name="하반기투ST" localSheetId="0" hidden="1">{#N/A,#N/A,TRUE,"Y생산";#N/A,#N/A,TRUE,"Y판매";#N/A,#N/A,TRUE,"Y총물량";#N/A,#N/A,TRUE,"Y능력";#N/A,#N/A,TRUE,"YKD"}</definedName>
    <definedName name="하반기투ST" localSheetId="16" hidden="1">{#N/A,#N/A,TRUE,"Y생산";#N/A,#N/A,TRUE,"Y판매";#N/A,#N/A,TRUE,"Y총물량";#N/A,#N/A,TRUE,"Y능력";#N/A,#N/A,TRUE,"YKD"}</definedName>
    <definedName name="하반기투ST" localSheetId="6" hidden="1">{#N/A,#N/A,TRUE,"Y생산";#N/A,#N/A,TRUE,"Y판매";#N/A,#N/A,TRUE,"Y총물량";#N/A,#N/A,TRUE,"Y능력";#N/A,#N/A,TRUE,"YKD"}</definedName>
    <definedName name="하반기투ST" localSheetId="7" hidden="1">{#N/A,#N/A,TRUE,"Y생산";#N/A,#N/A,TRUE,"Y판매";#N/A,#N/A,TRUE,"Y총물량";#N/A,#N/A,TRUE,"Y능력";#N/A,#N/A,TRUE,"YKD"}</definedName>
    <definedName name="하반기투ST" hidden="1">{#N/A,#N/A,TRUE,"Y생산";#N/A,#N/A,TRUE,"Y판매";#N/A,#N/A,TRUE,"Y총물량";#N/A,#N/A,TRUE,"Y능력";#N/A,#N/A,TRUE,"YKD"}</definedName>
    <definedName name="하핳" localSheetId="8" hidden="1">{#N/A,#N/A,TRUE,"Y생산";#N/A,#N/A,TRUE,"Y판매";#N/A,#N/A,TRUE,"Y총물량";#N/A,#N/A,TRUE,"Y능력";#N/A,#N/A,TRUE,"YKD"}</definedName>
    <definedName name="하핳" localSheetId="10" hidden="1">{#N/A,#N/A,TRUE,"Y생산";#N/A,#N/A,TRUE,"Y판매";#N/A,#N/A,TRUE,"Y총물량";#N/A,#N/A,TRUE,"Y능력";#N/A,#N/A,TRUE,"YKD"}</definedName>
    <definedName name="하핳" localSheetId="11" hidden="1">{#N/A,#N/A,TRUE,"Y생산";#N/A,#N/A,TRUE,"Y판매";#N/A,#N/A,TRUE,"Y총물량";#N/A,#N/A,TRUE,"Y능력";#N/A,#N/A,TRUE,"YKD"}</definedName>
    <definedName name="하핳" localSheetId="3" hidden="1">{#N/A,#N/A,TRUE,"Y생산";#N/A,#N/A,TRUE,"Y판매";#N/A,#N/A,TRUE,"Y총물량";#N/A,#N/A,TRUE,"Y능력";#N/A,#N/A,TRUE,"YKD"}</definedName>
    <definedName name="하핳" localSheetId="5" hidden="1">{#N/A,#N/A,TRUE,"Y생산";#N/A,#N/A,TRUE,"Y판매";#N/A,#N/A,TRUE,"Y총물량";#N/A,#N/A,TRUE,"Y능력";#N/A,#N/A,TRUE,"YKD"}</definedName>
    <definedName name="하핳" localSheetId="4" hidden="1">{#N/A,#N/A,TRUE,"Y생산";#N/A,#N/A,TRUE,"Y판매";#N/A,#N/A,TRUE,"Y총물량";#N/A,#N/A,TRUE,"Y능력";#N/A,#N/A,TRUE,"YKD"}</definedName>
    <definedName name="하핳" localSheetId="0" hidden="1">{#N/A,#N/A,TRUE,"Y생산";#N/A,#N/A,TRUE,"Y판매";#N/A,#N/A,TRUE,"Y총물량";#N/A,#N/A,TRUE,"Y능력";#N/A,#N/A,TRUE,"YKD"}</definedName>
    <definedName name="하핳" localSheetId="16" hidden="1">{#N/A,#N/A,TRUE,"Y생산";#N/A,#N/A,TRUE,"Y판매";#N/A,#N/A,TRUE,"Y총물량";#N/A,#N/A,TRUE,"Y능력";#N/A,#N/A,TRUE,"YKD"}</definedName>
    <definedName name="하핳" localSheetId="6" hidden="1">{#N/A,#N/A,TRUE,"Y생산";#N/A,#N/A,TRUE,"Y판매";#N/A,#N/A,TRUE,"Y총물량";#N/A,#N/A,TRUE,"Y능력";#N/A,#N/A,TRUE,"YKD"}</definedName>
    <definedName name="하핳" localSheetId="7" hidden="1">{#N/A,#N/A,TRUE,"Y생산";#N/A,#N/A,TRUE,"Y판매";#N/A,#N/A,TRUE,"Y총물량";#N/A,#N/A,TRUE,"Y능력";#N/A,#N/A,TRUE,"YKD"}</definedName>
    <definedName name="하핳" hidden="1">{#N/A,#N/A,TRUE,"Y생산";#N/A,#N/A,TRUE,"Y판매";#N/A,#N/A,TRUE,"Y총물량";#N/A,#N/A,TRUE,"Y능력";#N/A,#N/A,TRUE,"YKD"}</definedName>
    <definedName name="학교" localSheetId="3">#REF!</definedName>
    <definedName name="학교" localSheetId="0">#REF!</definedName>
    <definedName name="학교" localSheetId="16">#REF!</definedName>
    <definedName name="학교">#REF!</definedName>
    <definedName name="한" localSheetId="3">#REF!</definedName>
    <definedName name="한" localSheetId="5">#REF!</definedName>
    <definedName name="한" localSheetId="0">#REF!</definedName>
    <definedName name="한" localSheetId="16">#REF!</definedName>
    <definedName name="한" localSheetId="6">#REF!</definedName>
    <definedName name="한" localSheetId="7">#REF!</definedName>
    <definedName name="한">#REF!</definedName>
    <definedName name="한영" localSheetId="3" hidden="1">{#N/A,#N/A,FALSE,"계약직(여)"}</definedName>
    <definedName name="한영" localSheetId="5" hidden="1">{#N/A,#N/A,FALSE,"계약직(여)"}</definedName>
    <definedName name="한영" localSheetId="4" hidden="1">{#N/A,#N/A,FALSE,"계약직(여)"}</definedName>
    <definedName name="한영" localSheetId="0" hidden="1">{#N/A,#N/A,FALSE,"계약직(여)"}</definedName>
    <definedName name="한영" localSheetId="16" hidden="1">{#N/A,#N/A,FALSE,"계약직(여)"}</definedName>
    <definedName name="한영" localSheetId="6" hidden="1">{#N/A,#N/A,FALSE,"계약직(여)"}</definedName>
    <definedName name="한영" localSheetId="7" hidden="1">{#N/A,#N/A,FALSE,"계약직(여)"}</definedName>
    <definedName name="한영" hidden="1">{#N/A,#N/A,FALSE,"계약직(여)"}</definedName>
    <definedName name="한영사전" localSheetId="8" hidden="1">{#N/A,#N/A,TRUE,"Y생산";#N/A,#N/A,TRUE,"Y판매";#N/A,#N/A,TRUE,"Y총물량";#N/A,#N/A,TRUE,"Y능력";#N/A,#N/A,TRUE,"YKD"}</definedName>
    <definedName name="한영사전" localSheetId="10" hidden="1">{#N/A,#N/A,TRUE,"Y생산";#N/A,#N/A,TRUE,"Y판매";#N/A,#N/A,TRUE,"Y총물량";#N/A,#N/A,TRUE,"Y능력";#N/A,#N/A,TRUE,"YKD"}</definedName>
    <definedName name="한영사전" localSheetId="11" hidden="1">{#N/A,#N/A,TRUE,"Y생산";#N/A,#N/A,TRUE,"Y판매";#N/A,#N/A,TRUE,"Y총물량";#N/A,#N/A,TRUE,"Y능력";#N/A,#N/A,TRUE,"YKD"}</definedName>
    <definedName name="한영사전" localSheetId="3" hidden="1">{#N/A,#N/A,TRUE,"Y생산";#N/A,#N/A,TRUE,"Y판매";#N/A,#N/A,TRUE,"Y총물량";#N/A,#N/A,TRUE,"Y능력";#N/A,#N/A,TRUE,"YKD"}</definedName>
    <definedName name="한영사전" localSheetId="5" hidden="1">{#N/A,#N/A,TRUE,"Y생산";#N/A,#N/A,TRUE,"Y판매";#N/A,#N/A,TRUE,"Y총물량";#N/A,#N/A,TRUE,"Y능력";#N/A,#N/A,TRUE,"YKD"}</definedName>
    <definedName name="한영사전" localSheetId="4" hidden="1">{#N/A,#N/A,TRUE,"Y생산";#N/A,#N/A,TRUE,"Y판매";#N/A,#N/A,TRUE,"Y총물량";#N/A,#N/A,TRUE,"Y능력";#N/A,#N/A,TRUE,"YKD"}</definedName>
    <definedName name="한영사전" localSheetId="0" hidden="1">{#N/A,#N/A,TRUE,"Y생산";#N/A,#N/A,TRUE,"Y판매";#N/A,#N/A,TRUE,"Y총물량";#N/A,#N/A,TRUE,"Y능력";#N/A,#N/A,TRUE,"YKD"}</definedName>
    <definedName name="한영사전" localSheetId="16" hidden="1">{#N/A,#N/A,TRUE,"Y생산";#N/A,#N/A,TRUE,"Y판매";#N/A,#N/A,TRUE,"Y총물량";#N/A,#N/A,TRUE,"Y능력";#N/A,#N/A,TRUE,"YKD"}</definedName>
    <definedName name="한영사전" localSheetId="6" hidden="1">{#N/A,#N/A,TRUE,"Y생산";#N/A,#N/A,TRUE,"Y판매";#N/A,#N/A,TRUE,"Y총물량";#N/A,#N/A,TRUE,"Y능력";#N/A,#N/A,TRUE,"YKD"}</definedName>
    <definedName name="한영사전" localSheetId="7" hidden="1">{#N/A,#N/A,TRUE,"Y생산";#N/A,#N/A,TRUE,"Y판매";#N/A,#N/A,TRUE,"Y총물량";#N/A,#N/A,TRUE,"Y능력";#N/A,#N/A,TRUE,"YKD"}</definedName>
    <definedName name="한영사전" hidden="1">{#N/A,#N/A,TRUE,"Y생산";#N/A,#N/A,TRUE,"Y판매";#N/A,#N/A,TRUE,"Y총물량";#N/A,#N/A,TRUE,"Y능력";#N/A,#N/A,TRUE,"YKD"}</definedName>
    <definedName name="할인">#REF!</definedName>
    <definedName name="할인률" localSheetId="6">#REF!</definedName>
    <definedName name="할인률">#REF!</definedName>
    <definedName name="할인율" localSheetId="3">#REF!</definedName>
    <definedName name="할인율" localSheetId="5">#REF!</definedName>
    <definedName name="할인율" localSheetId="0">#REF!</definedName>
    <definedName name="할인율" localSheetId="16">#REF!</definedName>
    <definedName name="할인율" localSheetId="6">#REF!</definedName>
    <definedName name="할인율" localSheetId="7">#REF!</definedName>
    <definedName name="할인율">#REF!</definedName>
    <definedName name="합계" localSheetId="6">#REF!</definedName>
    <definedName name="합계" localSheetId="7">#REF!</definedName>
    <definedName name="합계">#REF!</definedName>
    <definedName name="항고" localSheetId="4">#REF!</definedName>
    <definedName name="항고" localSheetId="6">#REF!</definedName>
    <definedName name="항고" localSheetId="7">#REF!</definedName>
    <definedName name="항고">#REF!</definedName>
    <definedName name="항고1" localSheetId="4">#REF!</definedName>
    <definedName name="항고1" localSheetId="6">#REF!</definedName>
    <definedName name="항고1" localSheetId="7">#REF!</definedName>
    <definedName name="항고1">#REF!</definedName>
    <definedName name="항고고려후배당기일" localSheetId="6">#REF!</definedName>
    <definedName name="항고고려후배당기일" localSheetId="7">#REF!</definedName>
    <definedName name="항고고려후배당기일">#REF!</definedName>
    <definedName name="항인" localSheetId="6">#REF!</definedName>
    <definedName name="항인">#REF!</definedName>
    <definedName name="해외배급비" localSheetId="6">#REF!</definedName>
    <definedName name="해외배급비">#REF!</definedName>
    <definedName name="행내번호" localSheetId="6">#REF!</definedName>
    <definedName name="행내번호" localSheetId="7">#REF!</definedName>
    <definedName name="행내번호">#REF!</definedName>
    <definedName name="향후계획1" localSheetId="8" hidden="1">{#N/A,#N/A,FALSE,"단축1";#N/A,#N/A,FALSE,"단축2";#N/A,#N/A,FALSE,"단축3";#N/A,#N/A,FALSE,"장축";#N/A,#N/A,FALSE,"4WD"}</definedName>
    <definedName name="향후계획1" localSheetId="10" hidden="1">{#N/A,#N/A,FALSE,"단축1";#N/A,#N/A,FALSE,"단축2";#N/A,#N/A,FALSE,"단축3";#N/A,#N/A,FALSE,"장축";#N/A,#N/A,FALSE,"4WD"}</definedName>
    <definedName name="향후계획1" localSheetId="11" hidden="1">{#N/A,#N/A,FALSE,"단축1";#N/A,#N/A,FALSE,"단축2";#N/A,#N/A,FALSE,"단축3";#N/A,#N/A,FALSE,"장축";#N/A,#N/A,FALSE,"4WD"}</definedName>
    <definedName name="향후계획1" localSheetId="3" hidden="1">{#N/A,#N/A,FALSE,"단축1";#N/A,#N/A,FALSE,"단축2";#N/A,#N/A,FALSE,"단축3";#N/A,#N/A,FALSE,"장축";#N/A,#N/A,FALSE,"4WD"}</definedName>
    <definedName name="향후계획1" localSheetId="5" hidden="1">{#N/A,#N/A,FALSE,"단축1";#N/A,#N/A,FALSE,"단축2";#N/A,#N/A,FALSE,"단축3";#N/A,#N/A,FALSE,"장축";#N/A,#N/A,FALSE,"4WD"}</definedName>
    <definedName name="향후계획1" localSheetId="4" hidden="1">{#N/A,#N/A,FALSE,"단축1";#N/A,#N/A,FALSE,"단축2";#N/A,#N/A,FALSE,"단축3";#N/A,#N/A,FALSE,"장축";#N/A,#N/A,FALSE,"4WD"}</definedName>
    <definedName name="향후계획1" localSheetId="0" hidden="1">{#N/A,#N/A,FALSE,"단축1";#N/A,#N/A,FALSE,"단축2";#N/A,#N/A,FALSE,"단축3";#N/A,#N/A,FALSE,"장축";#N/A,#N/A,FALSE,"4WD"}</definedName>
    <definedName name="향후계획1" localSheetId="16" hidden="1">{#N/A,#N/A,FALSE,"단축1";#N/A,#N/A,FALSE,"단축2";#N/A,#N/A,FALSE,"단축3";#N/A,#N/A,FALSE,"장축";#N/A,#N/A,FALSE,"4WD"}</definedName>
    <definedName name="향후계획1" localSheetId="6" hidden="1">{#N/A,#N/A,FALSE,"단축1";#N/A,#N/A,FALSE,"단축2";#N/A,#N/A,FALSE,"단축3";#N/A,#N/A,FALSE,"장축";#N/A,#N/A,FALSE,"4WD"}</definedName>
    <definedName name="향후계획1" localSheetId="7" hidden="1">{#N/A,#N/A,FALSE,"단축1";#N/A,#N/A,FALSE,"단축2";#N/A,#N/A,FALSE,"단축3";#N/A,#N/A,FALSE,"장축";#N/A,#N/A,FALSE,"4WD"}</definedName>
    <definedName name="향후계획1" hidden="1">{#N/A,#N/A,FALSE,"단축1";#N/A,#N/A,FALSE,"단축2";#N/A,#N/A,FALSE,"단축3";#N/A,#N/A,FALSE,"장축";#N/A,#N/A,FALSE,"4WD"}</definedName>
    <definedName name="허정" localSheetId="3">#REF!</definedName>
    <definedName name="허정" localSheetId="5">#REF!</definedName>
    <definedName name="허정" localSheetId="0">#REF!</definedName>
    <definedName name="허정" localSheetId="16">#REF!</definedName>
    <definedName name="허정" localSheetId="7">#REF!</definedName>
    <definedName name="허정">#REF!</definedName>
    <definedName name="허정훤" localSheetId="8" hidden="1">{#N/A,#N/A,TRUE,"Y생산";#N/A,#N/A,TRUE,"Y판매";#N/A,#N/A,TRUE,"Y총물량";#N/A,#N/A,TRUE,"Y능력";#N/A,#N/A,TRUE,"YKD"}</definedName>
    <definedName name="허정훤" localSheetId="10" hidden="1">{#N/A,#N/A,TRUE,"Y생산";#N/A,#N/A,TRUE,"Y판매";#N/A,#N/A,TRUE,"Y총물량";#N/A,#N/A,TRUE,"Y능력";#N/A,#N/A,TRUE,"YKD"}</definedName>
    <definedName name="허정훤" localSheetId="11" hidden="1">{#N/A,#N/A,TRUE,"Y생산";#N/A,#N/A,TRUE,"Y판매";#N/A,#N/A,TRUE,"Y총물량";#N/A,#N/A,TRUE,"Y능력";#N/A,#N/A,TRUE,"YKD"}</definedName>
    <definedName name="허정훤" localSheetId="3" hidden="1">{#N/A,#N/A,TRUE,"Y생산";#N/A,#N/A,TRUE,"Y판매";#N/A,#N/A,TRUE,"Y총물량";#N/A,#N/A,TRUE,"Y능력";#N/A,#N/A,TRUE,"YKD"}</definedName>
    <definedName name="허정훤" localSheetId="5" hidden="1">{#N/A,#N/A,TRUE,"Y생산";#N/A,#N/A,TRUE,"Y판매";#N/A,#N/A,TRUE,"Y총물량";#N/A,#N/A,TRUE,"Y능력";#N/A,#N/A,TRUE,"YKD"}</definedName>
    <definedName name="허정훤" localSheetId="4" hidden="1">{#N/A,#N/A,TRUE,"Y생산";#N/A,#N/A,TRUE,"Y판매";#N/A,#N/A,TRUE,"Y총물량";#N/A,#N/A,TRUE,"Y능력";#N/A,#N/A,TRUE,"YKD"}</definedName>
    <definedName name="허정훤" localSheetId="0" hidden="1">{#N/A,#N/A,TRUE,"Y생산";#N/A,#N/A,TRUE,"Y판매";#N/A,#N/A,TRUE,"Y총물량";#N/A,#N/A,TRUE,"Y능력";#N/A,#N/A,TRUE,"YKD"}</definedName>
    <definedName name="허정훤" localSheetId="16" hidden="1">{#N/A,#N/A,TRUE,"Y생산";#N/A,#N/A,TRUE,"Y판매";#N/A,#N/A,TRUE,"Y총물량";#N/A,#N/A,TRUE,"Y능력";#N/A,#N/A,TRUE,"YKD"}</definedName>
    <definedName name="허정훤" localSheetId="6" hidden="1">{#N/A,#N/A,TRUE,"Y생산";#N/A,#N/A,TRUE,"Y판매";#N/A,#N/A,TRUE,"Y총물량";#N/A,#N/A,TRUE,"Y능력";#N/A,#N/A,TRUE,"YKD"}</definedName>
    <definedName name="허정훤" localSheetId="7" hidden="1">{#N/A,#N/A,TRUE,"Y생산";#N/A,#N/A,TRUE,"Y판매";#N/A,#N/A,TRUE,"Y총물량";#N/A,#N/A,TRUE,"Y능력";#N/A,#N/A,TRUE,"YKD"}</definedName>
    <definedName name="허정훤" hidden="1">{#N/A,#N/A,TRUE,"Y생산";#N/A,#N/A,TRUE,"Y판매";#N/A,#N/A,TRUE,"Y총물량";#N/A,#N/A,TRUE,"Y능력";#N/A,#N/A,TRUE,"YKD"}</definedName>
    <definedName name="허허" localSheetId="8" hidden="1">{#N/A,#N/A,TRUE,"Y생산";#N/A,#N/A,TRUE,"Y판매";#N/A,#N/A,TRUE,"Y총물량";#N/A,#N/A,TRUE,"Y능력";#N/A,#N/A,TRUE,"YKD"}</definedName>
    <definedName name="허허" localSheetId="10" hidden="1">{#N/A,#N/A,TRUE,"Y생산";#N/A,#N/A,TRUE,"Y판매";#N/A,#N/A,TRUE,"Y총물량";#N/A,#N/A,TRUE,"Y능력";#N/A,#N/A,TRUE,"YKD"}</definedName>
    <definedName name="허허" localSheetId="11" hidden="1">{#N/A,#N/A,TRUE,"Y생산";#N/A,#N/A,TRUE,"Y판매";#N/A,#N/A,TRUE,"Y총물량";#N/A,#N/A,TRUE,"Y능력";#N/A,#N/A,TRUE,"YKD"}</definedName>
    <definedName name="허허" localSheetId="3" hidden="1">{#N/A,#N/A,TRUE,"Y생산";#N/A,#N/A,TRUE,"Y판매";#N/A,#N/A,TRUE,"Y총물량";#N/A,#N/A,TRUE,"Y능력";#N/A,#N/A,TRUE,"YKD"}</definedName>
    <definedName name="허허" localSheetId="5" hidden="1">{#N/A,#N/A,TRUE,"Y생산";#N/A,#N/A,TRUE,"Y판매";#N/A,#N/A,TRUE,"Y총물량";#N/A,#N/A,TRUE,"Y능력";#N/A,#N/A,TRUE,"YKD"}</definedName>
    <definedName name="허허" localSheetId="4" hidden="1">{#N/A,#N/A,TRUE,"Y생산";#N/A,#N/A,TRUE,"Y판매";#N/A,#N/A,TRUE,"Y총물량";#N/A,#N/A,TRUE,"Y능력";#N/A,#N/A,TRUE,"YKD"}</definedName>
    <definedName name="허허" localSheetId="0" hidden="1">{#N/A,#N/A,TRUE,"Y생산";#N/A,#N/A,TRUE,"Y판매";#N/A,#N/A,TRUE,"Y총물량";#N/A,#N/A,TRUE,"Y능력";#N/A,#N/A,TRUE,"YKD"}</definedName>
    <definedName name="허허" localSheetId="16" hidden="1">{#N/A,#N/A,TRUE,"Y생산";#N/A,#N/A,TRUE,"Y판매";#N/A,#N/A,TRUE,"Y총물량";#N/A,#N/A,TRUE,"Y능력";#N/A,#N/A,TRUE,"YKD"}</definedName>
    <definedName name="허허" localSheetId="6" hidden="1">{#N/A,#N/A,TRUE,"Y생산";#N/A,#N/A,TRUE,"Y판매";#N/A,#N/A,TRUE,"Y총물량";#N/A,#N/A,TRUE,"Y능력";#N/A,#N/A,TRUE,"YKD"}</definedName>
    <definedName name="허허" localSheetId="7" hidden="1">{#N/A,#N/A,TRUE,"Y생산";#N/A,#N/A,TRUE,"Y판매";#N/A,#N/A,TRUE,"Y총물량";#N/A,#N/A,TRUE,"Y능력";#N/A,#N/A,TRUE,"YKD"}</definedName>
    <definedName name="허허" hidden="1">{#N/A,#N/A,TRUE,"Y생산";#N/A,#N/A,TRUE,"Y판매";#N/A,#N/A,TRUE,"Y총물량";#N/A,#N/A,TRUE,"Y능력";#N/A,#N/A,TRUE,"YKD"}</definedName>
    <definedName name="허ㅓ" localSheetId="8" hidden="1">{#N/A,#N/A,FALSE,"단축1";#N/A,#N/A,FALSE,"단축2";#N/A,#N/A,FALSE,"단축3";#N/A,#N/A,FALSE,"장축";#N/A,#N/A,FALSE,"4WD"}</definedName>
    <definedName name="허ㅓ" localSheetId="10" hidden="1">{#N/A,#N/A,FALSE,"단축1";#N/A,#N/A,FALSE,"단축2";#N/A,#N/A,FALSE,"단축3";#N/A,#N/A,FALSE,"장축";#N/A,#N/A,FALSE,"4WD"}</definedName>
    <definedName name="허ㅓ" localSheetId="11" hidden="1">{#N/A,#N/A,FALSE,"단축1";#N/A,#N/A,FALSE,"단축2";#N/A,#N/A,FALSE,"단축3";#N/A,#N/A,FALSE,"장축";#N/A,#N/A,FALSE,"4WD"}</definedName>
    <definedName name="허ㅓ" localSheetId="3" hidden="1">{#N/A,#N/A,FALSE,"단축1";#N/A,#N/A,FALSE,"단축2";#N/A,#N/A,FALSE,"단축3";#N/A,#N/A,FALSE,"장축";#N/A,#N/A,FALSE,"4WD"}</definedName>
    <definedName name="허ㅓ" localSheetId="5" hidden="1">{#N/A,#N/A,FALSE,"단축1";#N/A,#N/A,FALSE,"단축2";#N/A,#N/A,FALSE,"단축3";#N/A,#N/A,FALSE,"장축";#N/A,#N/A,FALSE,"4WD"}</definedName>
    <definedName name="허ㅓ" localSheetId="4" hidden="1">{#N/A,#N/A,FALSE,"단축1";#N/A,#N/A,FALSE,"단축2";#N/A,#N/A,FALSE,"단축3";#N/A,#N/A,FALSE,"장축";#N/A,#N/A,FALSE,"4WD"}</definedName>
    <definedName name="허ㅓ" localSheetId="0" hidden="1">{#N/A,#N/A,FALSE,"단축1";#N/A,#N/A,FALSE,"단축2";#N/A,#N/A,FALSE,"단축3";#N/A,#N/A,FALSE,"장축";#N/A,#N/A,FALSE,"4WD"}</definedName>
    <definedName name="허ㅓ" localSheetId="16" hidden="1">{#N/A,#N/A,FALSE,"단축1";#N/A,#N/A,FALSE,"단축2";#N/A,#N/A,FALSE,"단축3";#N/A,#N/A,FALSE,"장축";#N/A,#N/A,FALSE,"4WD"}</definedName>
    <definedName name="허ㅓ" localSheetId="6" hidden="1">{#N/A,#N/A,FALSE,"단축1";#N/A,#N/A,FALSE,"단축2";#N/A,#N/A,FALSE,"단축3";#N/A,#N/A,FALSE,"장축";#N/A,#N/A,FALSE,"4WD"}</definedName>
    <definedName name="허ㅓ" localSheetId="7" hidden="1">{#N/A,#N/A,FALSE,"단축1";#N/A,#N/A,FALSE,"단축2";#N/A,#N/A,FALSE,"단축3";#N/A,#N/A,FALSE,"장축";#N/A,#N/A,FALSE,"4WD"}</definedName>
    <definedName name="허ㅓ" hidden="1">{#N/A,#N/A,FALSE,"단축1";#N/A,#N/A,FALSE,"단축2";#N/A,#N/A,FALSE,"단축3";#N/A,#N/A,FALSE,"장축";#N/A,#N/A,FALSE,"4WD"}</definedName>
    <definedName name="현금" localSheetId="3">#REF!</definedName>
    <definedName name="현금" localSheetId="5">#REF!</definedName>
    <definedName name="현금" localSheetId="0">#REF!</definedName>
    <definedName name="현금" localSheetId="16">#REF!</definedName>
    <definedName name="현금" localSheetId="7" hidden="1">{#N/A,#N/A,FALSE,"보험현황";#N/A,#N/A,FALSE,"보험현황"}</definedName>
    <definedName name="현금">#REF!</definedName>
    <definedName name="현금2" localSheetId="3">#REF!</definedName>
    <definedName name="현금2" localSheetId="5">#REF!</definedName>
    <definedName name="현금2" localSheetId="0">#REF!</definedName>
    <definedName name="현금2" localSheetId="16">#REF!</definedName>
    <definedName name="현금2" localSheetId="6">#REF!</definedName>
    <definedName name="현금2" localSheetId="7">#REF!</definedName>
    <definedName name="현금2">#REF!</definedName>
    <definedName name="현금2003" localSheetId="3">#REF!</definedName>
    <definedName name="현금2003" localSheetId="5">#REF!</definedName>
    <definedName name="현금2003" localSheetId="0">#REF!</definedName>
    <definedName name="현금2003" localSheetId="16">#REF!</definedName>
    <definedName name="현금2003" localSheetId="6">#REF!</definedName>
    <definedName name="현금2003" localSheetId="7">#REF!</definedName>
    <definedName name="현금2003">#REF!</definedName>
    <definedName name="현금2004" localSheetId="6">#REF!</definedName>
    <definedName name="현금2004">#REF!</definedName>
    <definedName name="현금2005" localSheetId="6">#REF!</definedName>
    <definedName name="현금2005">#REF!</definedName>
    <definedName name="현금2006" localSheetId="6">#REF!</definedName>
    <definedName name="현금2006">#REF!</definedName>
    <definedName name="현금2007" localSheetId="6">#REF!</definedName>
    <definedName name="현금2007">#REF!</definedName>
    <definedName name="현금등가물" localSheetId="8" hidden="1">{#N/A,#N/A,FALSE,"Aging Summary";#N/A,#N/A,FALSE,"Ratio Analysis";#N/A,#N/A,FALSE,"Test 120 Day Accts";#N/A,#N/A,FALSE,"Tickmarks"}</definedName>
    <definedName name="현금등가물" localSheetId="9" hidden="1">{#N/A,#N/A,FALSE,"Aging Summary";#N/A,#N/A,FALSE,"Ratio Analysis";#N/A,#N/A,FALSE,"Test 120 Day Accts";#N/A,#N/A,FALSE,"Tickmarks"}</definedName>
    <definedName name="현금등가물" localSheetId="10" hidden="1">{#N/A,#N/A,FALSE,"Aging Summary";#N/A,#N/A,FALSE,"Ratio Analysis";#N/A,#N/A,FALSE,"Test 120 Day Accts";#N/A,#N/A,FALSE,"Tickmarks"}</definedName>
    <definedName name="현금등가물" localSheetId="11" hidden="1">{#N/A,#N/A,FALSE,"Aging Summary";#N/A,#N/A,FALSE,"Ratio Analysis";#N/A,#N/A,FALSE,"Test 120 Day Accts";#N/A,#N/A,FALSE,"Tickmarks"}</definedName>
    <definedName name="현금등가물" localSheetId="3" hidden="1">{#N/A,#N/A,FALSE,"Aging Summary";#N/A,#N/A,FALSE,"Ratio Analysis";#N/A,#N/A,FALSE,"Test 120 Day Accts";#N/A,#N/A,FALSE,"Tickmarks"}</definedName>
    <definedName name="현금등가물" localSheetId="5" hidden="1">{#N/A,#N/A,FALSE,"Aging Summary";#N/A,#N/A,FALSE,"Ratio Analysis";#N/A,#N/A,FALSE,"Test 120 Day Accts";#N/A,#N/A,FALSE,"Tickmarks"}</definedName>
    <definedName name="현금등가물" localSheetId="4" hidden="1">{#N/A,#N/A,FALSE,"Aging Summary";#N/A,#N/A,FALSE,"Ratio Analysis";#N/A,#N/A,FALSE,"Test 120 Day Accts";#N/A,#N/A,FALSE,"Tickmarks"}</definedName>
    <definedName name="현금등가물" localSheetId="0" hidden="1">{#N/A,#N/A,FALSE,"Aging Summary";#N/A,#N/A,FALSE,"Ratio Analysis";#N/A,#N/A,FALSE,"Test 120 Day Accts";#N/A,#N/A,FALSE,"Tickmarks"}</definedName>
    <definedName name="현금등가물" localSheetId="16" hidden="1">{#N/A,#N/A,FALSE,"Aging Summary";#N/A,#N/A,FALSE,"Ratio Analysis";#N/A,#N/A,FALSE,"Test 120 Day Accts";#N/A,#N/A,FALSE,"Tickmarks"}</definedName>
    <definedName name="현금등가물" localSheetId="6" hidden="1">{#N/A,#N/A,FALSE,"Aging Summary";#N/A,#N/A,FALSE,"Ratio Analysis";#N/A,#N/A,FALSE,"Test 120 Day Accts";#N/A,#N/A,FALSE,"Tickmarks"}</definedName>
    <definedName name="현금등가물" localSheetId="7" hidden="1">{#N/A,#N/A,FALSE,"Aging Summary";#N/A,#N/A,FALSE,"Ratio Analysis";#N/A,#N/A,FALSE,"Test 120 Day Accts";#N/A,#N/A,FALSE,"Tickmarks"}</definedName>
    <definedName name="현금등가물" hidden="1">{#N/A,#N/A,FALSE,"Aging Summary";#N/A,#N/A,FALSE,"Ratio Analysis";#N/A,#N/A,FALSE,"Test 120 Day Accts";#N/A,#N/A,FALSE,"Tickmarks"}</definedName>
    <definedName name="현금회수..." localSheetId="3">#REF!</definedName>
    <definedName name="현금회수..." localSheetId="0">#REF!</definedName>
    <definedName name="현금회수..." localSheetId="16">#REF!</definedName>
    <definedName name="현금회수...">#REF!</definedName>
    <definedName name="현금흐름" localSheetId="8" hidden="1">{#N/A,#N/A,FALSE,"Aging Summary";#N/A,#N/A,FALSE,"Ratio Analysis";#N/A,#N/A,FALSE,"Test 120 Day Accts";#N/A,#N/A,FALSE,"Tickmarks"}</definedName>
    <definedName name="현금흐름" localSheetId="9" hidden="1">{#N/A,#N/A,FALSE,"Aging Summary";#N/A,#N/A,FALSE,"Ratio Analysis";#N/A,#N/A,FALSE,"Test 120 Day Accts";#N/A,#N/A,FALSE,"Tickmarks"}</definedName>
    <definedName name="현금흐름" localSheetId="10" hidden="1">{#N/A,#N/A,FALSE,"Aging Summary";#N/A,#N/A,FALSE,"Ratio Analysis";#N/A,#N/A,FALSE,"Test 120 Day Accts";#N/A,#N/A,FALSE,"Tickmarks"}</definedName>
    <definedName name="현금흐름" localSheetId="11" hidden="1">{#N/A,#N/A,FALSE,"Aging Summary";#N/A,#N/A,FALSE,"Ratio Analysis";#N/A,#N/A,FALSE,"Test 120 Day Accts";#N/A,#N/A,FALSE,"Tickmarks"}</definedName>
    <definedName name="현금흐름" localSheetId="3" hidden="1">{#N/A,#N/A,FALSE,"Aging Summary";#N/A,#N/A,FALSE,"Ratio Analysis";#N/A,#N/A,FALSE,"Test 120 Day Accts";#N/A,#N/A,FALSE,"Tickmarks"}</definedName>
    <definedName name="현금흐름" localSheetId="5" hidden="1">{#N/A,#N/A,FALSE,"Aging Summary";#N/A,#N/A,FALSE,"Ratio Analysis";#N/A,#N/A,FALSE,"Test 120 Day Accts";#N/A,#N/A,FALSE,"Tickmarks"}</definedName>
    <definedName name="현금흐름" localSheetId="4" hidden="1">{#N/A,#N/A,FALSE,"Aging Summary";#N/A,#N/A,FALSE,"Ratio Analysis";#N/A,#N/A,FALSE,"Test 120 Day Accts";#N/A,#N/A,FALSE,"Tickmarks"}</definedName>
    <definedName name="현금흐름" localSheetId="0" hidden="1">{#N/A,#N/A,FALSE,"Aging Summary";#N/A,#N/A,FALSE,"Ratio Analysis";#N/A,#N/A,FALSE,"Test 120 Day Accts";#N/A,#N/A,FALSE,"Tickmarks"}</definedName>
    <definedName name="현금흐름" localSheetId="16" hidden="1">{#N/A,#N/A,FALSE,"Aging Summary";#N/A,#N/A,FALSE,"Ratio Analysis";#N/A,#N/A,FALSE,"Test 120 Day Accts";#N/A,#N/A,FALSE,"Tickmarks"}</definedName>
    <definedName name="현금흐름" localSheetId="6" hidden="1">{#N/A,#N/A,FALSE,"Aging Summary";#N/A,#N/A,FALSE,"Ratio Analysis";#N/A,#N/A,FALSE,"Test 120 Day Accts";#N/A,#N/A,FALSE,"Tickmarks"}</definedName>
    <definedName name="현금흐름" localSheetId="7" hidden="1">{#N/A,#N/A,FALSE,"Aging Summary";#N/A,#N/A,FALSE,"Ratio Analysis";#N/A,#N/A,FALSE,"Test 120 Day Accts";#N/A,#N/A,FALSE,"Tickmarks"}</definedName>
    <definedName name="현금흐름" hidden="1">{#N/A,#N/A,FALSE,"Aging Summary";#N/A,#N/A,FALSE,"Ratio Analysis";#N/A,#N/A,FALSE,"Test 120 Day Accts";#N/A,#N/A,FALSE,"Tickmarks"}</definedName>
    <definedName name="현대" localSheetId="8" hidden="1">{#N/A,#N/A,FALSE,"정공"}</definedName>
    <definedName name="현대" localSheetId="10" hidden="1">{#N/A,#N/A,FALSE,"정공"}</definedName>
    <definedName name="현대" localSheetId="11" hidden="1">{#N/A,#N/A,FALSE,"정공"}</definedName>
    <definedName name="현대" localSheetId="3" hidden="1">{#N/A,#N/A,FALSE,"정공"}</definedName>
    <definedName name="현대" localSheetId="5" hidden="1">{#N/A,#N/A,FALSE,"정공"}</definedName>
    <definedName name="현대" localSheetId="4" hidden="1">{#N/A,#N/A,FALSE,"정공"}</definedName>
    <definedName name="현대" localSheetId="0" hidden="1">{#N/A,#N/A,FALSE,"정공"}</definedName>
    <definedName name="현대" localSheetId="16" hidden="1">{#N/A,#N/A,FALSE,"정공"}</definedName>
    <definedName name="현대" localSheetId="6" hidden="1">{#N/A,#N/A,FALSE,"정공"}</definedName>
    <definedName name="현대" localSheetId="7" hidden="1">{#N/A,#N/A,FALSE,"정공"}</definedName>
    <definedName name="현대" hidden="1">{#N/A,#N/A,FALSE,"정공"}</definedName>
    <definedName name="현상비">#REF!</definedName>
    <definedName name="현재단계" localSheetId="3">#REF!</definedName>
    <definedName name="현재단계" localSheetId="5">#REF!</definedName>
    <definedName name="현재단계" localSheetId="4">#REF!</definedName>
    <definedName name="현재단계" localSheetId="0">#REF!</definedName>
    <definedName name="현재단계" localSheetId="16">#REF!</definedName>
    <definedName name="현재단계" localSheetId="6">#REF!</definedName>
    <definedName name="현재단계" localSheetId="7">#REF!</definedName>
    <definedName name="현재단계">#REF!</definedName>
    <definedName name="현재일" localSheetId="3">#REF!</definedName>
    <definedName name="현재일" localSheetId="5">#REF!</definedName>
    <definedName name="현재일" localSheetId="4">#REF!</definedName>
    <definedName name="현재일" localSheetId="0">#REF!</definedName>
    <definedName name="현재일" localSheetId="16">#REF!</definedName>
    <definedName name="현재일" localSheetId="6">#REF!</definedName>
    <definedName name="현재일" localSheetId="7">#REF!</definedName>
    <definedName name="현재일">#REF!</definedName>
    <definedName name="현재잔액" localSheetId="4">#REF!</definedName>
    <definedName name="현재잔액" localSheetId="0">#REF!</definedName>
    <definedName name="현재잔액" localSheetId="6">#REF!</definedName>
    <definedName name="현재잔액" localSheetId="7">#REF!</definedName>
    <definedName name="현재잔액">#REF!</definedName>
    <definedName name="현재잔액2" localSheetId="6">#REF!</definedName>
    <definedName name="현재잔액2" localSheetId="7">#REF!</definedName>
    <definedName name="현재잔액2">#REF!</definedName>
    <definedName name="현황조사료" localSheetId="6">#REF!</definedName>
    <definedName name="현황조사료" localSheetId="7">#REF!</definedName>
    <definedName name="현황조사료">#REF!</definedName>
    <definedName name="현황조사수수료" localSheetId="6">#REF!</definedName>
    <definedName name="현황조사수수료" localSheetId="7">#REF!</definedName>
    <definedName name="현황조사수수료">#REF!</definedName>
    <definedName name="호" localSheetId="8" hidden="1">{#N/A,#N/A,FALSE,"UNIT";#N/A,#N/A,FALSE,"UNIT";#N/A,#N/A,FALSE,"계정"}</definedName>
    <definedName name="호" localSheetId="10" hidden="1">{#N/A,#N/A,FALSE,"UNIT";#N/A,#N/A,FALSE,"UNIT";#N/A,#N/A,FALSE,"계정"}</definedName>
    <definedName name="호" localSheetId="11" hidden="1">{#N/A,#N/A,FALSE,"UNIT";#N/A,#N/A,FALSE,"UNIT";#N/A,#N/A,FALSE,"계정"}</definedName>
    <definedName name="호" localSheetId="3" hidden="1">{#N/A,#N/A,FALSE,"UNIT";#N/A,#N/A,FALSE,"UNIT";#N/A,#N/A,FALSE,"계정"}</definedName>
    <definedName name="호" localSheetId="5" hidden="1">{#N/A,#N/A,FALSE,"UNIT";#N/A,#N/A,FALSE,"UNIT";#N/A,#N/A,FALSE,"계정"}</definedName>
    <definedName name="호" localSheetId="4" hidden="1">{#N/A,#N/A,FALSE,"UNIT";#N/A,#N/A,FALSE,"UNIT";#N/A,#N/A,FALSE,"계정"}</definedName>
    <definedName name="호" localSheetId="0" hidden="1">{#N/A,#N/A,FALSE,"UNIT";#N/A,#N/A,FALSE,"UNIT";#N/A,#N/A,FALSE,"계정"}</definedName>
    <definedName name="호" localSheetId="16" hidden="1">{#N/A,#N/A,FALSE,"UNIT";#N/A,#N/A,FALSE,"UNIT";#N/A,#N/A,FALSE,"계정"}</definedName>
    <definedName name="호" localSheetId="6" hidden="1">{#N/A,#N/A,FALSE,"UNIT";#N/A,#N/A,FALSE,"UNIT";#N/A,#N/A,FALSE,"계정"}</definedName>
    <definedName name="호" localSheetId="7" hidden="1">{#N/A,#N/A,FALSE,"UNIT";#N/A,#N/A,FALSE,"UNIT";#N/A,#N/A,FALSE,"계정"}</definedName>
    <definedName name="호" hidden="1">{#N/A,#N/A,FALSE,"UNIT";#N/A,#N/A,FALSE,"UNIT";#N/A,#N/A,FALSE,"계정"}</definedName>
    <definedName name="호1">#REF!</definedName>
    <definedName name="호2" localSheetId="6">#REF!</definedName>
    <definedName name="호2">#REF!</definedName>
    <definedName name="호3" localSheetId="6">#REF!</definedName>
    <definedName name="호3">#REF!</definedName>
    <definedName name="호4" localSheetId="6">#REF!</definedName>
    <definedName name="호4">#REF!</definedName>
    <definedName name="호하ㅣHJHH" localSheetId="8" hidden="1">{#N/A,#N/A,TRUE,"Y생산";#N/A,#N/A,TRUE,"Y판매";#N/A,#N/A,TRUE,"Y총물량";#N/A,#N/A,TRUE,"Y능력";#N/A,#N/A,TRUE,"YKD"}</definedName>
    <definedName name="호하ㅣHJHH" localSheetId="10" hidden="1">{#N/A,#N/A,TRUE,"Y생산";#N/A,#N/A,TRUE,"Y판매";#N/A,#N/A,TRUE,"Y총물량";#N/A,#N/A,TRUE,"Y능력";#N/A,#N/A,TRUE,"YKD"}</definedName>
    <definedName name="호하ㅣHJHH" localSheetId="11" hidden="1">{#N/A,#N/A,TRUE,"Y생산";#N/A,#N/A,TRUE,"Y판매";#N/A,#N/A,TRUE,"Y총물량";#N/A,#N/A,TRUE,"Y능력";#N/A,#N/A,TRUE,"YKD"}</definedName>
    <definedName name="호하ㅣHJHH" localSheetId="3" hidden="1">{#N/A,#N/A,TRUE,"Y생산";#N/A,#N/A,TRUE,"Y판매";#N/A,#N/A,TRUE,"Y총물량";#N/A,#N/A,TRUE,"Y능력";#N/A,#N/A,TRUE,"YKD"}</definedName>
    <definedName name="호하ㅣHJHH" localSheetId="5" hidden="1">{#N/A,#N/A,TRUE,"Y생산";#N/A,#N/A,TRUE,"Y판매";#N/A,#N/A,TRUE,"Y총물량";#N/A,#N/A,TRUE,"Y능력";#N/A,#N/A,TRUE,"YKD"}</definedName>
    <definedName name="호하ㅣHJHH" localSheetId="4" hidden="1">{#N/A,#N/A,TRUE,"Y생산";#N/A,#N/A,TRUE,"Y판매";#N/A,#N/A,TRUE,"Y총물량";#N/A,#N/A,TRUE,"Y능력";#N/A,#N/A,TRUE,"YKD"}</definedName>
    <definedName name="호하ㅣHJHH" localSheetId="0" hidden="1">{#N/A,#N/A,TRUE,"Y생산";#N/A,#N/A,TRUE,"Y판매";#N/A,#N/A,TRUE,"Y총물량";#N/A,#N/A,TRUE,"Y능력";#N/A,#N/A,TRUE,"YKD"}</definedName>
    <definedName name="호하ㅣHJHH" localSheetId="16" hidden="1">{#N/A,#N/A,TRUE,"Y생산";#N/A,#N/A,TRUE,"Y판매";#N/A,#N/A,TRUE,"Y총물량";#N/A,#N/A,TRUE,"Y능력";#N/A,#N/A,TRUE,"YKD"}</definedName>
    <definedName name="호하ㅣHJHH" localSheetId="6" hidden="1">{#N/A,#N/A,TRUE,"Y생산";#N/A,#N/A,TRUE,"Y판매";#N/A,#N/A,TRUE,"Y총물량";#N/A,#N/A,TRUE,"Y능력";#N/A,#N/A,TRUE,"YKD"}</definedName>
    <definedName name="호하ㅣHJHH" localSheetId="7" hidden="1">{#N/A,#N/A,TRUE,"Y생산";#N/A,#N/A,TRUE,"Y판매";#N/A,#N/A,TRUE,"Y총물량";#N/A,#N/A,TRUE,"Y능력";#N/A,#N/A,TRUE,"YKD"}</definedName>
    <definedName name="호하ㅣHJHH" hidden="1">{#N/A,#N/A,TRUE,"Y생산";#N/A,#N/A,TRUE,"Y판매";#N/A,#N/A,TRUE,"Y총물량";#N/A,#N/A,TRUE,"Y능력";#N/A,#N/A,TRUE,"YKD"}</definedName>
    <definedName name="호ㅓㅏ" localSheetId="8" hidden="1">{#N/A,#N/A,FALSE,"96 3월물량표";#N/A,#N/A,FALSE,"96 4월물량표";#N/A,#N/A,FALSE,"96 5월물량표"}</definedName>
    <definedName name="호ㅓㅏ" localSheetId="10" hidden="1">{#N/A,#N/A,FALSE,"96 3월물량표";#N/A,#N/A,FALSE,"96 4월물량표";#N/A,#N/A,FALSE,"96 5월물량표"}</definedName>
    <definedName name="호ㅓㅏ" localSheetId="11" hidden="1">{#N/A,#N/A,FALSE,"96 3월물량표";#N/A,#N/A,FALSE,"96 4월물량표";#N/A,#N/A,FALSE,"96 5월물량표"}</definedName>
    <definedName name="호ㅓㅏ" localSheetId="3" hidden="1">{#N/A,#N/A,FALSE,"96 3월물량표";#N/A,#N/A,FALSE,"96 4월물량표";#N/A,#N/A,FALSE,"96 5월물량표"}</definedName>
    <definedName name="호ㅓㅏ" localSheetId="5" hidden="1">{#N/A,#N/A,FALSE,"96 3월물량표";#N/A,#N/A,FALSE,"96 4월물량표";#N/A,#N/A,FALSE,"96 5월물량표"}</definedName>
    <definedName name="호ㅓㅏ" localSheetId="4" hidden="1">{#N/A,#N/A,FALSE,"96 3월물량표";#N/A,#N/A,FALSE,"96 4월물량표";#N/A,#N/A,FALSE,"96 5월물량표"}</definedName>
    <definedName name="호ㅓㅏ" localSheetId="0" hidden="1">{#N/A,#N/A,FALSE,"96 3월물량표";#N/A,#N/A,FALSE,"96 4월물량표";#N/A,#N/A,FALSE,"96 5월물량표"}</definedName>
    <definedName name="호ㅓㅏ" localSheetId="16" hidden="1">{#N/A,#N/A,FALSE,"96 3월물량표";#N/A,#N/A,FALSE,"96 4월물량표";#N/A,#N/A,FALSE,"96 5월물량표"}</definedName>
    <definedName name="호ㅓㅏ" localSheetId="6" hidden="1">{#N/A,#N/A,FALSE,"96 3월물량표";#N/A,#N/A,FALSE,"96 4월물량표";#N/A,#N/A,FALSE,"96 5월물량표"}</definedName>
    <definedName name="호ㅓㅏ" localSheetId="7" hidden="1">{#N/A,#N/A,FALSE,"96 3월물량표";#N/A,#N/A,FALSE,"96 4월물량표";#N/A,#N/A,FALSE,"96 5월물량표"}</definedName>
    <definedName name="호ㅓㅏ" hidden="1">{#N/A,#N/A,FALSE,"96 3월물량표";#N/A,#N/A,FALSE,"96 4월물량표";#N/A,#N/A,FALSE,"96 5월물량표"}</definedName>
    <definedName name="홍" localSheetId="8" hidden="1">{#N/A,#N/A,FALSE,"96 3월물량표";#N/A,#N/A,FALSE,"96 4월물량표";#N/A,#N/A,FALSE,"96 5월물량표"}</definedName>
    <definedName name="홍" localSheetId="10" hidden="1">{#N/A,#N/A,FALSE,"96 3월물량표";#N/A,#N/A,FALSE,"96 4월물량표";#N/A,#N/A,FALSE,"96 5월물량표"}</definedName>
    <definedName name="홍" localSheetId="11" hidden="1">{#N/A,#N/A,FALSE,"96 3월물량표";#N/A,#N/A,FALSE,"96 4월물량표";#N/A,#N/A,FALSE,"96 5월물량표"}</definedName>
    <definedName name="홍" localSheetId="3" hidden="1">{#N/A,#N/A,FALSE,"96 3월물량표";#N/A,#N/A,FALSE,"96 4월물량표";#N/A,#N/A,FALSE,"96 5월물량표"}</definedName>
    <definedName name="홍" localSheetId="5" hidden="1">{#N/A,#N/A,FALSE,"96 3월물량표";#N/A,#N/A,FALSE,"96 4월물량표";#N/A,#N/A,FALSE,"96 5월물량표"}</definedName>
    <definedName name="홍" localSheetId="4" hidden="1">{#N/A,#N/A,FALSE,"96 3월물량표";#N/A,#N/A,FALSE,"96 4월물량표";#N/A,#N/A,FALSE,"96 5월물량표"}</definedName>
    <definedName name="홍" localSheetId="0" hidden="1">{#N/A,#N/A,FALSE,"96 3월물량표";#N/A,#N/A,FALSE,"96 4월물량표";#N/A,#N/A,FALSE,"96 5월물량표"}</definedName>
    <definedName name="홍" localSheetId="16" hidden="1">{#N/A,#N/A,FALSE,"96 3월물량표";#N/A,#N/A,FALSE,"96 4월물량표";#N/A,#N/A,FALSE,"96 5월물량표"}</definedName>
    <definedName name="홍" localSheetId="6" hidden="1">{#N/A,#N/A,FALSE,"96 3월물량표";#N/A,#N/A,FALSE,"96 4월물량표";#N/A,#N/A,FALSE,"96 5월물량표"}</definedName>
    <definedName name="홍" localSheetId="7" hidden="1">{#N/A,#N/A,FALSE,"96 3월물량표";#N/A,#N/A,FALSE,"96 4월물량표";#N/A,#N/A,FALSE,"96 5월물량표"}</definedName>
    <definedName name="홍" hidden="1">{#N/A,#N/A,FALSE,"96 3월물량표";#N/A,#N/A,FALSE,"96 4월물량표";#N/A,#N/A,FALSE,"96 5월물량표"}</definedName>
    <definedName name="홍보비">#REF!</definedName>
    <definedName name="화의" localSheetId="3">#REF!</definedName>
    <definedName name="화의" localSheetId="0">#REF!</definedName>
    <definedName name="화의" localSheetId="16">#REF!</definedName>
    <definedName name="화의" localSheetId="6">#REF!</definedName>
    <definedName name="화의" localSheetId="7">#REF!</definedName>
    <definedName name="화의">#REF!</definedName>
    <definedName name="확_정_일" localSheetId="3">#REF!</definedName>
    <definedName name="확_정_일" localSheetId="5">#REF!</definedName>
    <definedName name="확_정_일" localSheetId="0">#REF!</definedName>
    <definedName name="확_정_일" localSheetId="16">#REF!</definedName>
    <definedName name="확_정_일" localSheetId="6">#REF!</definedName>
    <definedName name="확_정_일" localSheetId="7">#REF!</definedName>
    <definedName name="확_정_일">#REF!</definedName>
    <definedName name="확정일자" localSheetId="4">#REF!</definedName>
    <definedName name="확정일자" localSheetId="0">#REF!</definedName>
    <definedName name="확정일자" localSheetId="6">#REF!</definedName>
    <definedName name="확정일자" localSheetId="7">#REF!</definedName>
    <definedName name="확정일자">#REF!</definedName>
    <definedName name="환" localSheetId="6">#REF!</definedName>
    <definedName name="환">#REF!</definedName>
    <definedName name="환경" localSheetId="8" hidden="1">{#N/A,#N/A,FALSE,"UNIT";#N/A,#N/A,FALSE,"UNIT";#N/A,#N/A,FALSE,"계정"}</definedName>
    <definedName name="환경" localSheetId="10" hidden="1">{#N/A,#N/A,FALSE,"UNIT";#N/A,#N/A,FALSE,"UNIT";#N/A,#N/A,FALSE,"계정"}</definedName>
    <definedName name="환경" localSheetId="11" hidden="1">{#N/A,#N/A,FALSE,"UNIT";#N/A,#N/A,FALSE,"UNIT";#N/A,#N/A,FALSE,"계정"}</definedName>
    <definedName name="환경" localSheetId="3" hidden="1">{#N/A,#N/A,FALSE,"UNIT";#N/A,#N/A,FALSE,"UNIT";#N/A,#N/A,FALSE,"계정"}</definedName>
    <definedName name="환경" localSheetId="5" hidden="1">{#N/A,#N/A,FALSE,"UNIT";#N/A,#N/A,FALSE,"UNIT";#N/A,#N/A,FALSE,"계정"}</definedName>
    <definedName name="환경" localSheetId="4" hidden="1">{#N/A,#N/A,FALSE,"UNIT";#N/A,#N/A,FALSE,"UNIT";#N/A,#N/A,FALSE,"계정"}</definedName>
    <definedName name="환경" localSheetId="0" hidden="1">{#N/A,#N/A,FALSE,"UNIT";#N/A,#N/A,FALSE,"UNIT";#N/A,#N/A,FALSE,"계정"}</definedName>
    <definedName name="환경" localSheetId="16" hidden="1">{#N/A,#N/A,FALSE,"UNIT";#N/A,#N/A,FALSE,"UNIT";#N/A,#N/A,FALSE,"계정"}</definedName>
    <definedName name="환경" localSheetId="6" hidden="1">{#N/A,#N/A,FALSE,"UNIT";#N/A,#N/A,FALSE,"UNIT";#N/A,#N/A,FALSE,"계정"}</definedName>
    <definedName name="환경" localSheetId="7" hidden="1">{#N/A,#N/A,FALSE,"UNIT";#N/A,#N/A,FALSE,"UNIT";#N/A,#N/A,FALSE,"계정"}</definedName>
    <definedName name="환경" hidden="1">{#N/A,#N/A,FALSE,"UNIT";#N/A,#N/A,FALSE,"UNIT";#N/A,#N/A,FALSE,"계정"}</definedName>
    <definedName name="환산근저당권설정액" localSheetId="3">#REF!</definedName>
    <definedName name="환산근저당권설정액" localSheetId="5">#REF!</definedName>
    <definedName name="환산근저당권설정액" localSheetId="0">#REF!</definedName>
    <definedName name="환산근저당권설정액" localSheetId="16">#REF!</definedName>
    <definedName name="환산근저당권설정액" localSheetId="7">#REF!</definedName>
    <definedName name="환산근저당권설정액">#REF!</definedName>
    <definedName name="환산선순위근저당권설정액" localSheetId="3">#REF!</definedName>
    <definedName name="환산선순위근저당권설정액" localSheetId="5">#REF!</definedName>
    <definedName name="환산선순위근저당권설정액" localSheetId="0">#REF!</definedName>
    <definedName name="환산선순위근저당권설정액" localSheetId="16">#REF!</definedName>
    <definedName name="환산선순위근저당권설정액" localSheetId="6">#REF!</definedName>
    <definedName name="환산선순위근저당권설정액" localSheetId="7">#REF!</definedName>
    <definedName name="환산선순위근저당권설정액">#REF!</definedName>
    <definedName name="환산후보증금액" localSheetId="3">#REF!</definedName>
    <definedName name="환산후보증금액" localSheetId="5">#REF!</definedName>
    <definedName name="환산후보증금액" localSheetId="4">#REF!</definedName>
    <definedName name="환산후보증금액" localSheetId="0">#REF!</definedName>
    <definedName name="환산후보증금액" localSheetId="16">#REF!</definedName>
    <definedName name="환산후보증금액" localSheetId="6">#REF!</definedName>
    <definedName name="환산후보증금액" localSheetId="7">#REF!</definedName>
    <definedName name="환산후보증금액">#REF!</definedName>
    <definedName name="환산후현재잔액" localSheetId="4">#REF!</definedName>
    <definedName name="환산후현재잔액" localSheetId="6">#REF!</definedName>
    <definedName name="환산후현재잔액" localSheetId="7">#REF!</definedName>
    <definedName name="환산후현재잔액">#REF!</definedName>
    <definedName name="환율" localSheetId="6">#REF!</definedName>
    <definedName name="환율">#REF!</definedName>
    <definedName name="황동인" localSheetId="6">#REF!</definedName>
    <definedName name="황동인">#REF!</definedName>
    <definedName name="황보영" localSheetId="6">#REF!</definedName>
    <definedName name="황보영">#REF!</definedName>
    <definedName name="황보영1" localSheetId="6">#REF!</definedName>
    <definedName name="황보영1">#REF!</definedName>
    <definedName name="황보영2" localSheetId="6">#REF!</definedName>
    <definedName name="황보영2">#REF!</definedName>
    <definedName name="황보영3" localSheetId="6">#REF!</definedName>
    <definedName name="황보영3">#REF!</definedName>
    <definedName name="황보영4" localSheetId="6">#REF!</definedName>
    <definedName name="황보영4">#REF!</definedName>
    <definedName name="황보영5" localSheetId="6">#REF!</definedName>
    <definedName name="황보영5">#REF!</definedName>
    <definedName name="회1" localSheetId="4">#REF!</definedName>
    <definedName name="회1" localSheetId="6">#REF!</definedName>
    <definedName name="회1" localSheetId="7">#REF!</definedName>
    <definedName name="회1">#REF!</definedName>
    <definedName name="회10" localSheetId="4">#REF!</definedName>
    <definedName name="회10" localSheetId="6">#REF!</definedName>
    <definedName name="회10" localSheetId="7">#REF!</definedName>
    <definedName name="회10">#REF!</definedName>
    <definedName name="회2" localSheetId="4">#REF!</definedName>
    <definedName name="회2" localSheetId="6">#REF!</definedName>
    <definedName name="회2" localSheetId="7">#REF!</definedName>
    <definedName name="회2">#REF!</definedName>
    <definedName name="회3" localSheetId="4">#REF!</definedName>
    <definedName name="회3" localSheetId="6">#REF!</definedName>
    <definedName name="회3" localSheetId="7">#REF!</definedName>
    <definedName name="회3">#REF!</definedName>
    <definedName name="회4" localSheetId="4">#REF!</definedName>
    <definedName name="회4" localSheetId="6">#REF!</definedName>
    <definedName name="회4" localSheetId="7">#REF!</definedName>
    <definedName name="회4">#REF!</definedName>
    <definedName name="회5" localSheetId="4">#REF!</definedName>
    <definedName name="회5" localSheetId="6">#REF!</definedName>
    <definedName name="회5" localSheetId="7">#REF!</definedName>
    <definedName name="회5">#REF!</definedName>
    <definedName name="회6" localSheetId="4">#REF!</definedName>
    <definedName name="회6" localSheetId="6">#REF!</definedName>
    <definedName name="회6" localSheetId="7">#REF!</definedName>
    <definedName name="회6">#REF!</definedName>
    <definedName name="회7" localSheetId="4">#REF!</definedName>
    <definedName name="회7" localSheetId="6">#REF!</definedName>
    <definedName name="회7" localSheetId="7">#REF!</definedName>
    <definedName name="회7">#REF!</definedName>
    <definedName name="회8" localSheetId="4">#REF!</definedName>
    <definedName name="회8" localSheetId="6">#REF!</definedName>
    <definedName name="회8" localSheetId="7">#REF!</definedName>
    <definedName name="회8">#REF!</definedName>
    <definedName name="회9" localSheetId="4">#REF!</definedName>
    <definedName name="회9" localSheetId="6">#REF!</definedName>
    <definedName name="회9" localSheetId="7">#REF!</definedName>
    <definedName name="회9">#REF!</definedName>
    <definedName name="회사" localSheetId="6">#REF!</definedName>
    <definedName name="회사" localSheetId="7">#REF!</definedName>
    <definedName name="회사">#REF!</definedName>
    <definedName name="회사채유효등급" localSheetId="6">#REF!</definedName>
    <definedName name="회사채유효등급" localSheetId="7">#REF!</definedName>
    <definedName name="회사채유효등급">#REF!</definedName>
    <definedName name="회생부" localSheetId="6">#REF!</definedName>
    <definedName name="회생부">#REF!</definedName>
    <definedName name="회생채권이자율1안" localSheetId="6">#REF!</definedName>
    <definedName name="회생채권이자율1안" localSheetId="7">#REF!</definedName>
    <definedName name="회생채권이자율1안">#REF!</definedName>
    <definedName name="회생채권이자율2안" localSheetId="6">#REF!</definedName>
    <definedName name="회생채권이자율2안" localSheetId="7">#REF!</definedName>
    <definedName name="회생채권이자율2안">#REF!</definedName>
    <definedName name="회수" localSheetId="4">#REF!</definedName>
    <definedName name="회수" localSheetId="6">#REF!</definedName>
    <definedName name="회수" localSheetId="7">#REF!</definedName>
    <definedName name="회수">#REF!</definedName>
    <definedName name="회수일" localSheetId="4">#REF!</definedName>
    <definedName name="회수일" localSheetId="6">#REF!</definedName>
    <definedName name="회수일" localSheetId="7">#REF!</definedName>
    <definedName name="회수일">#REF!</definedName>
    <definedName name="회수현황" localSheetId="6">#REF!</definedName>
    <definedName name="회수현황" localSheetId="7">#REF!</definedName>
    <definedName name="회수현황">#REF!</definedName>
    <definedName name="회신현황" localSheetId="8" hidden="1">{#N/A,#N/A,TRUE,"Y생산";#N/A,#N/A,TRUE,"Y판매";#N/A,#N/A,TRUE,"Y총물량";#N/A,#N/A,TRUE,"Y능력";#N/A,#N/A,TRUE,"YKD"}</definedName>
    <definedName name="회신현황" localSheetId="10" hidden="1">{#N/A,#N/A,TRUE,"Y생산";#N/A,#N/A,TRUE,"Y판매";#N/A,#N/A,TRUE,"Y총물량";#N/A,#N/A,TRUE,"Y능력";#N/A,#N/A,TRUE,"YKD"}</definedName>
    <definedName name="회신현황" localSheetId="11" hidden="1">{#N/A,#N/A,TRUE,"Y생산";#N/A,#N/A,TRUE,"Y판매";#N/A,#N/A,TRUE,"Y총물량";#N/A,#N/A,TRUE,"Y능력";#N/A,#N/A,TRUE,"YKD"}</definedName>
    <definedName name="회신현황" localSheetId="3" hidden="1">{#N/A,#N/A,TRUE,"Y생산";#N/A,#N/A,TRUE,"Y판매";#N/A,#N/A,TRUE,"Y총물량";#N/A,#N/A,TRUE,"Y능력";#N/A,#N/A,TRUE,"YKD"}</definedName>
    <definedName name="회신현황" localSheetId="5" hidden="1">{#N/A,#N/A,TRUE,"Y생산";#N/A,#N/A,TRUE,"Y판매";#N/A,#N/A,TRUE,"Y총물량";#N/A,#N/A,TRUE,"Y능력";#N/A,#N/A,TRUE,"YKD"}</definedName>
    <definedName name="회신현황" localSheetId="4" hidden="1">{#N/A,#N/A,TRUE,"Y생산";#N/A,#N/A,TRUE,"Y판매";#N/A,#N/A,TRUE,"Y총물량";#N/A,#N/A,TRUE,"Y능력";#N/A,#N/A,TRUE,"YKD"}</definedName>
    <definedName name="회신현황" localSheetId="0" hidden="1">{#N/A,#N/A,TRUE,"Y생산";#N/A,#N/A,TRUE,"Y판매";#N/A,#N/A,TRUE,"Y총물량";#N/A,#N/A,TRUE,"Y능력";#N/A,#N/A,TRUE,"YKD"}</definedName>
    <definedName name="회신현황" localSheetId="16" hidden="1">{#N/A,#N/A,TRUE,"Y생산";#N/A,#N/A,TRUE,"Y판매";#N/A,#N/A,TRUE,"Y총물량";#N/A,#N/A,TRUE,"Y능력";#N/A,#N/A,TRUE,"YKD"}</definedName>
    <definedName name="회신현황" localSheetId="6" hidden="1">{#N/A,#N/A,TRUE,"Y생산";#N/A,#N/A,TRUE,"Y판매";#N/A,#N/A,TRUE,"Y총물량";#N/A,#N/A,TRUE,"Y능력";#N/A,#N/A,TRUE,"YKD"}</definedName>
    <definedName name="회신현황" localSheetId="7" hidden="1">{#N/A,#N/A,TRUE,"Y생산";#N/A,#N/A,TRUE,"Y판매";#N/A,#N/A,TRUE,"Y총물량";#N/A,#N/A,TRUE,"Y능력";#N/A,#N/A,TRUE,"YKD"}</definedName>
    <definedName name="회신현황" hidden="1">{#N/A,#N/A,TRUE,"Y생산";#N/A,#N/A,TRUE,"Y판매";#N/A,#N/A,TRUE,"Y총물량";#N/A,#N/A,TRUE,"Y능력";#N/A,#N/A,TRUE,"YKD"}</definedName>
    <definedName name="회차하락율" localSheetId="3">#REF!</definedName>
    <definedName name="회차하락율" localSheetId="5">#REF!</definedName>
    <definedName name="회차하락율" localSheetId="4">#REF!</definedName>
    <definedName name="회차하락율" localSheetId="0">#REF!</definedName>
    <definedName name="회차하락율" localSheetId="16">#REF!</definedName>
    <definedName name="회차하락율" localSheetId="7">#REF!</definedName>
    <definedName name="회차하락율">#REF!</definedName>
    <definedName name="ㅏ"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ㅏㅏ" localSheetId="8" hidden="1">{#N/A,#N/A,FALSE,"Aging Summary";#N/A,#N/A,FALSE,"Ratio Analysis";#N/A,#N/A,FALSE,"Test 120 Day Accts";#N/A,#N/A,FALSE,"Tickmarks"}</definedName>
    <definedName name="ㅏㅏ" localSheetId="9" hidden="1">{#N/A,#N/A,FALSE,"Aging Summary";#N/A,#N/A,FALSE,"Ratio Analysis";#N/A,#N/A,FALSE,"Test 120 Day Accts";#N/A,#N/A,FALSE,"Tickmarks"}</definedName>
    <definedName name="ㅏㅏ" localSheetId="10" hidden="1">{#N/A,#N/A,FALSE,"Aging Summary";#N/A,#N/A,FALSE,"Ratio Analysis";#N/A,#N/A,FALSE,"Test 120 Day Accts";#N/A,#N/A,FALSE,"Tickmarks"}</definedName>
    <definedName name="ㅏㅏ" localSheetId="11" hidden="1">{#N/A,#N/A,FALSE,"Aging Summary";#N/A,#N/A,FALSE,"Ratio Analysis";#N/A,#N/A,FALSE,"Test 120 Day Accts";#N/A,#N/A,FALSE,"Tickmarks"}</definedName>
    <definedName name="ㅏㅏ" localSheetId="3" hidden="1">{#N/A,#N/A,FALSE,"Aging Summary";#N/A,#N/A,FALSE,"Ratio Analysis";#N/A,#N/A,FALSE,"Test 120 Day Accts";#N/A,#N/A,FALSE,"Tickmarks"}</definedName>
    <definedName name="ㅏㅏ" localSheetId="5" hidden="1">{#N/A,#N/A,FALSE,"Aging Summary";#N/A,#N/A,FALSE,"Ratio Analysis";#N/A,#N/A,FALSE,"Test 120 Day Accts";#N/A,#N/A,FALSE,"Tickmarks"}</definedName>
    <definedName name="ㅏㅏ" localSheetId="4" hidden="1">{#N/A,#N/A,FALSE,"Aging Summary";#N/A,#N/A,FALSE,"Ratio Analysis";#N/A,#N/A,FALSE,"Test 120 Day Accts";#N/A,#N/A,FALSE,"Tickmarks"}</definedName>
    <definedName name="ㅏㅏ" localSheetId="0" hidden="1">{#N/A,#N/A,FALSE,"Aging Summary";#N/A,#N/A,FALSE,"Ratio Analysis";#N/A,#N/A,FALSE,"Test 120 Day Accts";#N/A,#N/A,FALSE,"Tickmarks"}</definedName>
    <definedName name="ㅏㅏ" localSheetId="16" hidden="1">{#N/A,#N/A,FALSE,"Aging Summary";#N/A,#N/A,FALSE,"Ratio Analysis";#N/A,#N/A,FALSE,"Test 120 Day Accts";#N/A,#N/A,FALSE,"Tickmarks"}</definedName>
    <definedName name="ㅏㅏ" localSheetId="6" hidden="1">{#N/A,#N/A,FALSE,"Aging Summary";#N/A,#N/A,FALSE,"Ratio Analysis";#N/A,#N/A,FALSE,"Test 120 Day Accts";#N/A,#N/A,FALSE,"Tickmarks"}</definedName>
    <definedName name="ㅏㅏ" localSheetId="7" hidden="1">{#N/A,#N/A,FALSE,"Aging Summary";#N/A,#N/A,FALSE,"Ratio Analysis";#N/A,#N/A,FALSE,"Test 120 Day Accts";#N/A,#N/A,FALSE,"Tickmarks"}</definedName>
    <definedName name="ㅏㅏ" hidden="1">{#N/A,#N/A,FALSE,"Aging Summary";#N/A,#N/A,FALSE,"Ratio Analysis";#N/A,#N/A,FALSE,"Test 120 Day Accts";#N/A,#N/A,FALSE,"Tickmarks"}</definedName>
    <definedName name="ㅏㅏㅏ" localSheetId="8" hidden="1">{#N/A,#N/A,FALSE,"기술료 비교"}</definedName>
    <definedName name="ㅏㅏㅏ" localSheetId="10" hidden="1">{#N/A,#N/A,FALSE,"기술료 비교"}</definedName>
    <definedName name="ㅏㅏㅏ" localSheetId="11" hidden="1">{#N/A,#N/A,FALSE,"기술료 비교"}</definedName>
    <definedName name="ㅏㅏㅏ" localSheetId="3" hidden="1">{#N/A,#N/A,FALSE,"기술료 비교"}</definedName>
    <definedName name="ㅏㅏㅏ" localSheetId="5" hidden="1">{#N/A,#N/A,FALSE,"기술료 비교"}</definedName>
    <definedName name="ㅏㅏㅏ" localSheetId="4" hidden="1">{#N/A,#N/A,FALSE,"기술료 비교"}</definedName>
    <definedName name="ㅏㅏㅏ" localSheetId="0" hidden="1">{#N/A,#N/A,FALSE,"기술료 비교"}</definedName>
    <definedName name="ㅏㅏㅏ" localSheetId="16" hidden="1">{#N/A,#N/A,FALSE,"기술료 비교"}</definedName>
    <definedName name="ㅏㅏㅏ" localSheetId="6" hidden="1">{#N/A,#N/A,FALSE,"기술료 비교"}</definedName>
    <definedName name="ㅏㅏㅏ" localSheetId="7" hidden="1">{#N/A,#N/A,FALSE,"기술료 비교"}</definedName>
    <definedName name="ㅏㅏㅏ" hidden="1">{#N/A,#N/A,FALSE,"기술료 비교"}</definedName>
    <definedName name="ㅏㅑㅡ" localSheetId="8" hidden="1">{#N/A,#N/A,FALSE,"단축1";#N/A,#N/A,FALSE,"단축2";#N/A,#N/A,FALSE,"단축3";#N/A,#N/A,FALSE,"장축";#N/A,#N/A,FALSE,"4WD"}</definedName>
    <definedName name="ㅏㅑㅡ" localSheetId="10" hidden="1">{#N/A,#N/A,FALSE,"단축1";#N/A,#N/A,FALSE,"단축2";#N/A,#N/A,FALSE,"단축3";#N/A,#N/A,FALSE,"장축";#N/A,#N/A,FALSE,"4WD"}</definedName>
    <definedName name="ㅏㅑㅡ" localSheetId="11" hidden="1">{#N/A,#N/A,FALSE,"단축1";#N/A,#N/A,FALSE,"단축2";#N/A,#N/A,FALSE,"단축3";#N/A,#N/A,FALSE,"장축";#N/A,#N/A,FALSE,"4WD"}</definedName>
    <definedName name="ㅏㅑㅡ" localSheetId="3" hidden="1">{#N/A,#N/A,FALSE,"단축1";#N/A,#N/A,FALSE,"단축2";#N/A,#N/A,FALSE,"단축3";#N/A,#N/A,FALSE,"장축";#N/A,#N/A,FALSE,"4WD"}</definedName>
    <definedName name="ㅏㅑㅡ" localSheetId="5" hidden="1">{#N/A,#N/A,FALSE,"단축1";#N/A,#N/A,FALSE,"단축2";#N/A,#N/A,FALSE,"단축3";#N/A,#N/A,FALSE,"장축";#N/A,#N/A,FALSE,"4WD"}</definedName>
    <definedName name="ㅏㅑㅡ" localSheetId="4" hidden="1">{#N/A,#N/A,FALSE,"단축1";#N/A,#N/A,FALSE,"단축2";#N/A,#N/A,FALSE,"단축3";#N/A,#N/A,FALSE,"장축";#N/A,#N/A,FALSE,"4WD"}</definedName>
    <definedName name="ㅏㅑㅡ" localSheetId="0" hidden="1">{#N/A,#N/A,FALSE,"단축1";#N/A,#N/A,FALSE,"단축2";#N/A,#N/A,FALSE,"단축3";#N/A,#N/A,FALSE,"장축";#N/A,#N/A,FALSE,"4WD"}</definedName>
    <definedName name="ㅏㅑㅡ" localSheetId="16" hidden="1">{#N/A,#N/A,FALSE,"단축1";#N/A,#N/A,FALSE,"단축2";#N/A,#N/A,FALSE,"단축3";#N/A,#N/A,FALSE,"장축";#N/A,#N/A,FALSE,"4WD"}</definedName>
    <definedName name="ㅏㅑㅡ" localSheetId="6" hidden="1">{#N/A,#N/A,FALSE,"단축1";#N/A,#N/A,FALSE,"단축2";#N/A,#N/A,FALSE,"단축3";#N/A,#N/A,FALSE,"장축";#N/A,#N/A,FALSE,"4WD"}</definedName>
    <definedName name="ㅏㅑㅡ" localSheetId="7" hidden="1">{#N/A,#N/A,FALSE,"단축1";#N/A,#N/A,FALSE,"단축2";#N/A,#N/A,FALSE,"단축3";#N/A,#N/A,FALSE,"장축";#N/A,#N/A,FALSE,"4WD"}</definedName>
    <definedName name="ㅏㅑㅡ" hidden="1">{#N/A,#N/A,FALSE,"단축1";#N/A,#N/A,FALSE,"단축2";#N/A,#N/A,FALSE,"단축3";#N/A,#N/A,FALSE,"장축";#N/A,#N/A,FALSE,"4WD"}</definedName>
    <definedName name="ㅏㅓ" localSheetId="8" hidden="1">{#N/A,#N/A,FALSE,"단축1";#N/A,#N/A,FALSE,"단축2";#N/A,#N/A,FALSE,"단축3";#N/A,#N/A,FALSE,"장축";#N/A,#N/A,FALSE,"4WD"}</definedName>
    <definedName name="ㅏㅓ" localSheetId="10" hidden="1">{#N/A,#N/A,FALSE,"단축1";#N/A,#N/A,FALSE,"단축2";#N/A,#N/A,FALSE,"단축3";#N/A,#N/A,FALSE,"장축";#N/A,#N/A,FALSE,"4WD"}</definedName>
    <definedName name="ㅏㅓ" localSheetId="11" hidden="1">{#N/A,#N/A,FALSE,"단축1";#N/A,#N/A,FALSE,"단축2";#N/A,#N/A,FALSE,"단축3";#N/A,#N/A,FALSE,"장축";#N/A,#N/A,FALSE,"4WD"}</definedName>
    <definedName name="ㅏㅓ" localSheetId="3" hidden="1">{#N/A,#N/A,FALSE,"단축1";#N/A,#N/A,FALSE,"단축2";#N/A,#N/A,FALSE,"단축3";#N/A,#N/A,FALSE,"장축";#N/A,#N/A,FALSE,"4WD"}</definedName>
    <definedName name="ㅏㅓ" localSheetId="5" hidden="1">{#N/A,#N/A,FALSE,"단축1";#N/A,#N/A,FALSE,"단축2";#N/A,#N/A,FALSE,"단축3";#N/A,#N/A,FALSE,"장축";#N/A,#N/A,FALSE,"4WD"}</definedName>
    <definedName name="ㅏㅓ" localSheetId="4" hidden="1">{#N/A,#N/A,FALSE,"단축1";#N/A,#N/A,FALSE,"단축2";#N/A,#N/A,FALSE,"단축3";#N/A,#N/A,FALSE,"장축";#N/A,#N/A,FALSE,"4WD"}</definedName>
    <definedName name="ㅏㅓ" localSheetId="0" hidden="1">{#N/A,#N/A,FALSE,"단축1";#N/A,#N/A,FALSE,"단축2";#N/A,#N/A,FALSE,"단축3";#N/A,#N/A,FALSE,"장축";#N/A,#N/A,FALSE,"4WD"}</definedName>
    <definedName name="ㅏㅓ" localSheetId="16" hidden="1">{#N/A,#N/A,FALSE,"단축1";#N/A,#N/A,FALSE,"단축2";#N/A,#N/A,FALSE,"단축3";#N/A,#N/A,FALSE,"장축";#N/A,#N/A,FALSE,"4WD"}</definedName>
    <definedName name="ㅏㅓ" localSheetId="6" hidden="1">{#N/A,#N/A,FALSE,"단축1";#N/A,#N/A,FALSE,"단축2";#N/A,#N/A,FALSE,"단축3";#N/A,#N/A,FALSE,"장축";#N/A,#N/A,FALSE,"4WD"}</definedName>
    <definedName name="ㅏㅓ" localSheetId="7" hidden="1">{#N/A,#N/A,FALSE,"단축1";#N/A,#N/A,FALSE,"단축2";#N/A,#N/A,FALSE,"단축3";#N/A,#N/A,FALSE,"장축";#N/A,#N/A,FALSE,"4WD"}</definedName>
    <definedName name="ㅏㅓ" hidden="1">{#N/A,#N/A,FALSE,"단축1";#N/A,#N/A,FALSE,"단축2";#N/A,#N/A,FALSE,"단축3";#N/A,#N/A,FALSE,"장축";#N/A,#N/A,FALSE,"4WD"}</definedName>
    <definedName name="ㅏㅣ" localSheetId="8" hidden="1">{#N/A,#N/A,FALSE,"96 3월물량표";#N/A,#N/A,FALSE,"96 4월물량표";#N/A,#N/A,FALSE,"96 5월물량표"}</definedName>
    <definedName name="ㅏㅣ" localSheetId="10" hidden="1">{#N/A,#N/A,FALSE,"96 3월물량표";#N/A,#N/A,FALSE,"96 4월물량표";#N/A,#N/A,FALSE,"96 5월물량표"}</definedName>
    <definedName name="ㅏㅣ" localSheetId="11" hidden="1">{#N/A,#N/A,FALSE,"96 3월물량표";#N/A,#N/A,FALSE,"96 4월물량표";#N/A,#N/A,FALSE,"96 5월물량표"}</definedName>
    <definedName name="ㅏㅣ" localSheetId="3" hidden="1">{#N/A,#N/A,FALSE,"96 3월물량표";#N/A,#N/A,FALSE,"96 4월물량표";#N/A,#N/A,FALSE,"96 5월물량표"}</definedName>
    <definedName name="ㅏㅣ" localSheetId="5" hidden="1">{#N/A,#N/A,FALSE,"96 3월물량표";#N/A,#N/A,FALSE,"96 4월물량표";#N/A,#N/A,FALSE,"96 5월물량표"}</definedName>
    <definedName name="ㅏㅣ" localSheetId="4" hidden="1">{#N/A,#N/A,FALSE,"96 3월물량표";#N/A,#N/A,FALSE,"96 4월물량표";#N/A,#N/A,FALSE,"96 5월물량표"}</definedName>
    <definedName name="ㅏㅣ" localSheetId="0" hidden="1">{#N/A,#N/A,FALSE,"96 3월물량표";#N/A,#N/A,FALSE,"96 4월물량표";#N/A,#N/A,FALSE,"96 5월물량표"}</definedName>
    <definedName name="ㅏㅣ" localSheetId="16" hidden="1">{#N/A,#N/A,FALSE,"96 3월물량표";#N/A,#N/A,FALSE,"96 4월물량표";#N/A,#N/A,FALSE,"96 5월물량표"}</definedName>
    <definedName name="ㅏㅣ" localSheetId="6" hidden="1">{#N/A,#N/A,FALSE,"96 3월물량표";#N/A,#N/A,FALSE,"96 4월물량표";#N/A,#N/A,FALSE,"96 5월물량표"}</definedName>
    <definedName name="ㅏㅣ" localSheetId="7" hidden="1">{#N/A,#N/A,FALSE,"96 3월물량표";#N/A,#N/A,FALSE,"96 4월물량표";#N/A,#N/A,FALSE,"96 5월물량표"}</definedName>
    <definedName name="ㅏㅣ" hidden="1">{#N/A,#N/A,FALSE,"96 3월물량표";#N/A,#N/A,FALSE,"96 4월물량표";#N/A,#N/A,FALSE,"96 5월물량표"}</definedName>
    <definedName name="ㅐ" hidden="1">{#N/A,#N/A,TRUE,"사업자등록증 (2)"}</definedName>
    <definedName name="ㅐ24" localSheetId="3">#REF!</definedName>
    <definedName name="ㅐ24" localSheetId="0">#REF!</definedName>
    <definedName name="ㅐ24" localSheetId="16">#REF!</definedName>
    <definedName name="ㅐ24">#REF!</definedName>
    <definedName name="ㅑ" hidden="1">{#N/A,#N/A,FALSE,"표지";#N/A,#N/A,FALSE,"제출문";#N/A,#N/A,FALSE,"목차";#N/A,#N/A,FALSE,"소목차(1)";#N/A,#N/A,FALSE,"경제전망";#N/A,#N/A,FALSE,"부동산전망";#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경쟁업체상품분석1";#N/A,#N/A,FALSE,"경쟁업체상품분석2";#N/A,#N/A,FALSE,"경쟁업체상품분석3";#N/A,#N/A,FALSE,"경쟁업체상품분석4";#N/A,#N/A,FALSE,"경쟁업체상품분석5";#N/A,#N/A,FALSE,"경쟁업체상품분석6";#N/A,#N/A,FALSE,"경쟁업체상품분석7";#N/A,#N/A,FALSE,"이삭줍기1";#N/A,#N/A,FALSE,"이삭줍기2";#N/A,#N/A,FALSE,"고가전략고수를 위한 알파제고안";#N/A,#N/A,FALSE,"귀족마케팅";#N/A,#N/A,FALSE,"영업활동";#N/A,#N/A,FALSE,"영업활동1";#N/A,#N/A,FALSE,"영업활동2";#N/A,#N/A,FALSE,"DM";#N/A,#N/A,FALSE,"전단";#N/A,#N/A,FALSE,"VMS";#N/A,#N/A,FALSE,"CRM";#N/A,#N/A,FALSE,"옥외광고물";#N/A,#N/A,FALSE,"소목차6  ";#N/A,#N/A,FALSE,"기본원칙 ";#N/A,#N/A,FALSE,"mh재배치";#N/A,#N/A,FALSE,"MH 운영다원화";#N/A,#N/A,FALSE,"분양조직운영";#N/A,#N/A,FALSE,"조직도";#N/A,#N/A,FALSE,"소목차7";#N/A,#N/A,FALSE,"분양목표";#N/A,#N/A,FALSE,"분양대행수수료 ";#N/A,#N/A,FALSE,"지원요청";#N/A,#N/A,FALSE,"세부업무분장";#N/A,#N/A,FALSE,"컨설팅실적(1)";#N/A,#N/A,FALSE,"컨설팅실적(2)";#N/A,#N/A,FALSE,"컨설팅실적(3)";#N/A,#N/A,FALSE,"조직도 ";#N/A,#N/A,FALSE,"사업자등록증";#N/A,#N/A,FALSE,"법인등본";#N/A,#N/A,FALSE,"분양대행일정";#N/A,#N/A,FALSE,"포스홈타운 마감자재"}</definedName>
    <definedName name="ㅑ877" localSheetId="3">#REF!</definedName>
    <definedName name="ㅑ877" localSheetId="0">#REF!</definedName>
    <definedName name="ㅑ877" localSheetId="16">#REF!</definedName>
    <definedName name="ㅑ877" localSheetId="6">#REF!</definedName>
    <definedName name="ㅑ877">#REF!</definedName>
    <definedName name="ㅑㅐ" hidden="1">{#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ㅓ" localSheetId="8" hidden="1">{#N/A,#N/A,TRUE,"Y생산";#N/A,#N/A,TRUE,"Y판매";#N/A,#N/A,TRUE,"Y총물량";#N/A,#N/A,TRUE,"Y능력";#N/A,#N/A,TRUE,"YKD"}</definedName>
    <definedName name="ㅓ" localSheetId="10" hidden="1">{#N/A,#N/A,TRUE,"Y생산";#N/A,#N/A,TRUE,"Y판매";#N/A,#N/A,TRUE,"Y총물량";#N/A,#N/A,TRUE,"Y능력";#N/A,#N/A,TRUE,"YKD"}</definedName>
    <definedName name="ㅓ" localSheetId="11" hidden="1">{#N/A,#N/A,TRUE,"Y생산";#N/A,#N/A,TRUE,"Y판매";#N/A,#N/A,TRUE,"Y총물량";#N/A,#N/A,TRUE,"Y능력";#N/A,#N/A,TRUE,"YKD"}</definedName>
    <definedName name="ㅓ" localSheetId="3">#REF!</definedName>
    <definedName name="ㅓ" localSheetId="5">#REF!</definedName>
    <definedName name="ㅓ" localSheetId="0">#REF!</definedName>
    <definedName name="ㅓ" localSheetId="16">#REF!</definedName>
    <definedName name="ㅓ" localSheetId="6">#REF!</definedName>
    <definedName name="ㅓ" localSheetId="7" hidden="1">{#N/A,#N/A,TRUE,"Y생산";#N/A,#N/A,TRUE,"Y판매";#N/A,#N/A,TRUE,"Y총물량";#N/A,#N/A,TRUE,"Y능력";#N/A,#N/A,TRUE,"YKD"}</definedName>
    <definedName name="ㅓ">#REF!</definedName>
    <definedName name="ㅓㅓㅓ" localSheetId="5">#REF!</definedName>
    <definedName name="ㅓㅓㅓ" localSheetId="0">#REF!</definedName>
    <definedName name="ㅓㅓㅓ" localSheetId="6">#REF!</definedName>
    <definedName name="ㅓㅓㅓ" localSheetId="7">#REF!</definedName>
    <definedName name="ㅓㅓㅓ">#REF!</definedName>
    <definedName name="ㅔ" localSheetId="8" hidden="1">{#N/A,#N/A,FALSE,"단축1";#N/A,#N/A,FALSE,"단축2";#N/A,#N/A,FALSE,"단축3";#N/A,#N/A,FALSE,"장축";#N/A,#N/A,FALSE,"4WD"}</definedName>
    <definedName name="ㅔ" localSheetId="10" hidden="1">{#N/A,#N/A,FALSE,"단축1";#N/A,#N/A,FALSE,"단축2";#N/A,#N/A,FALSE,"단축3";#N/A,#N/A,FALSE,"장축";#N/A,#N/A,FALSE,"4WD"}</definedName>
    <definedName name="ㅔ" localSheetId="11" hidden="1">{#N/A,#N/A,FALSE,"단축1";#N/A,#N/A,FALSE,"단축2";#N/A,#N/A,FALSE,"단축3";#N/A,#N/A,FALSE,"장축";#N/A,#N/A,FALSE,"4WD"}</definedName>
    <definedName name="ㅔ" localSheetId="3" hidden="1">{#N/A,#N/A,FALSE,"단축1";#N/A,#N/A,FALSE,"단축2";#N/A,#N/A,FALSE,"단축3";#N/A,#N/A,FALSE,"장축";#N/A,#N/A,FALSE,"4WD"}</definedName>
    <definedName name="ㅔ" localSheetId="5" hidden="1">{#N/A,#N/A,FALSE,"단축1";#N/A,#N/A,FALSE,"단축2";#N/A,#N/A,FALSE,"단축3";#N/A,#N/A,FALSE,"장축";#N/A,#N/A,FALSE,"4WD"}</definedName>
    <definedName name="ㅔ" localSheetId="4" hidden="1">{#N/A,#N/A,FALSE,"단축1";#N/A,#N/A,FALSE,"단축2";#N/A,#N/A,FALSE,"단축3";#N/A,#N/A,FALSE,"장축";#N/A,#N/A,FALSE,"4WD"}</definedName>
    <definedName name="ㅔ" localSheetId="0" hidden="1">{#N/A,#N/A,FALSE,"단축1";#N/A,#N/A,FALSE,"단축2";#N/A,#N/A,FALSE,"단축3";#N/A,#N/A,FALSE,"장축";#N/A,#N/A,FALSE,"4WD"}</definedName>
    <definedName name="ㅔ" localSheetId="16" hidden="1">{#N/A,#N/A,FALSE,"단축1";#N/A,#N/A,FALSE,"단축2";#N/A,#N/A,FALSE,"단축3";#N/A,#N/A,FALSE,"장축";#N/A,#N/A,FALSE,"4WD"}</definedName>
    <definedName name="ㅔ" localSheetId="6" hidden="1">{#N/A,#N/A,FALSE,"단축1";#N/A,#N/A,FALSE,"단축2";#N/A,#N/A,FALSE,"단축3";#N/A,#N/A,FALSE,"장축";#N/A,#N/A,FALSE,"4WD"}</definedName>
    <definedName name="ㅔ" localSheetId="7" hidden="1">{#N/A,#N/A,FALSE,"단축1";#N/A,#N/A,FALSE,"단축2";#N/A,#N/A,FALSE,"단축3";#N/A,#N/A,FALSE,"장축";#N/A,#N/A,FALSE,"4WD"}</definedName>
    <definedName name="ㅔ" hidden="1">{#N/A,#N/A,FALSE,"단축1";#N/A,#N/A,FALSE,"단축2";#N/A,#N/A,FALSE,"단축3";#N/A,#N/A,FALSE,"장축";#N/A,#N/A,FALSE,"4WD"}</definedName>
    <definedName name="ㅔㅔㅔ" localSheetId="8" hidden="1">{#N/A,#N/A,FALSE,"을지 (4)";#N/A,#N/A,FALSE,"을지 (5)";#N/A,#N/A,FALSE,"을지 (6)"}</definedName>
    <definedName name="ㅔㅔㅔ" localSheetId="10" hidden="1">{#N/A,#N/A,FALSE,"을지 (4)";#N/A,#N/A,FALSE,"을지 (5)";#N/A,#N/A,FALSE,"을지 (6)"}</definedName>
    <definedName name="ㅔㅔㅔ" localSheetId="11" hidden="1">{#N/A,#N/A,FALSE,"을지 (4)";#N/A,#N/A,FALSE,"을지 (5)";#N/A,#N/A,FALSE,"을지 (6)"}</definedName>
    <definedName name="ㅔㅔㅔ" localSheetId="3" hidden="1">{#N/A,#N/A,FALSE,"을지 (4)";#N/A,#N/A,FALSE,"을지 (5)";#N/A,#N/A,FALSE,"을지 (6)"}</definedName>
    <definedName name="ㅔㅔㅔ" localSheetId="5" hidden="1">{#N/A,#N/A,FALSE,"을지 (4)";#N/A,#N/A,FALSE,"을지 (5)";#N/A,#N/A,FALSE,"을지 (6)"}</definedName>
    <definedName name="ㅔㅔㅔ" localSheetId="4" hidden="1">{#N/A,#N/A,FALSE,"을지 (4)";#N/A,#N/A,FALSE,"을지 (5)";#N/A,#N/A,FALSE,"을지 (6)"}</definedName>
    <definedName name="ㅔㅔㅔ" localSheetId="0" hidden="1">{#N/A,#N/A,FALSE,"을지 (4)";#N/A,#N/A,FALSE,"을지 (5)";#N/A,#N/A,FALSE,"을지 (6)"}</definedName>
    <definedName name="ㅔㅔㅔ" localSheetId="16" hidden="1">{#N/A,#N/A,FALSE,"을지 (4)";#N/A,#N/A,FALSE,"을지 (5)";#N/A,#N/A,FALSE,"을지 (6)"}</definedName>
    <definedName name="ㅔㅔㅔ" localSheetId="6" hidden="1">{#N/A,#N/A,FALSE,"을지 (4)";#N/A,#N/A,FALSE,"을지 (5)";#N/A,#N/A,FALSE,"을지 (6)"}</definedName>
    <definedName name="ㅔㅔㅔ" localSheetId="7" hidden="1">{#N/A,#N/A,FALSE,"을지 (4)";#N/A,#N/A,FALSE,"을지 (5)";#N/A,#N/A,FALSE,"을지 (6)"}</definedName>
    <definedName name="ㅔㅔㅔ" hidden="1">{#N/A,#N/A,FALSE,"을지 (4)";#N/A,#N/A,FALSE,"을지 (5)";#N/A,#N/A,FALSE,"을지 (6)"}</definedName>
    <definedName name="ㅕ" hidden="1">{#N/A,#N/A,FALSE,"사업개요";#N/A,#N/A,FALSE,"위치도";#N/A,#N/A,FALSE,"상권분석";#N/A,#N/A,FALSE,"상권분석-1";#N/A,#N/A,FALSE,"주변현황";#N/A,#N/A,FALSE,"주변현황-1";#N/A,#N/A,FALSE,"시장성향";#N/A,#N/A,FALSE,"적정분양가제안";#N/A,#N/A,FALSE,"사업추진방향";#N/A,#N/A,FALSE,"실적";#N/A,#N/A,FALSE,"실적-1";#N/A,#N/A,FALSE,"실적-2";#N/A,#N/A,FALSE,"조직도"}</definedName>
    <definedName name="ㅕㅣㅎ" localSheetId="8" hidden="1">{#N/A,#N/A,FALSE,"단축1";#N/A,#N/A,FALSE,"단축2";#N/A,#N/A,FALSE,"단축3";#N/A,#N/A,FALSE,"장축";#N/A,#N/A,FALSE,"4WD"}</definedName>
    <definedName name="ㅕㅣㅎ" localSheetId="10" hidden="1">{#N/A,#N/A,FALSE,"단축1";#N/A,#N/A,FALSE,"단축2";#N/A,#N/A,FALSE,"단축3";#N/A,#N/A,FALSE,"장축";#N/A,#N/A,FALSE,"4WD"}</definedName>
    <definedName name="ㅕㅣㅎ" localSheetId="11" hidden="1">{#N/A,#N/A,FALSE,"단축1";#N/A,#N/A,FALSE,"단축2";#N/A,#N/A,FALSE,"단축3";#N/A,#N/A,FALSE,"장축";#N/A,#N/A,FALSE,"4WD"}</definedName>
    <definedName name="ㅕㅣㅎ" localSheetId="3" hidden="1">{#N/A,#N/A,FALSE,"단축1";#N/A,#N/A,FALSE,"단축2";#N/A,#N/A,FALSE,"단축3";#N/A,#N/A,FALSE,"장축";#N/A,#N/A,FALSE,"4WD"}</definedName>
    <definedName name="ㅕㅣㅎ" localSheetId="5" hidden="1">{#N/A,#N/A,FALSE,"단축1";#N/A,#N/A,FALSE,"단축2";#N/A,#N/A,FALSE,"단축3";#N/A,#N/A,FALSE,"장축";#N/A,#N/A,FALSE,"4WD"}</definedName>
    <definedName name="ㅕㅣㅎ" localSheetId="4" hidden="1">{#N/A,#N/A,FALSE,"단축1";#N/A,#N/A,FALSE,"단축2";#N/A,#N/A,FALSE,"단축3";#N/A,#N/A,FALSE,"장축";#N/A,#N/A,FALSE,"4WD"}</definedName>
    <definedName name="ㅕㅣㅎ" localSheetId="0" hidden="1">{#N/A,#N/A,FALSE,"단축1";#N/A,#N/A,FALSE,"단축2";#N/A,#N/A,FALSE,"단축3";#N/A,#N/A,FALSE,"장축";#N/A,#N/A,FALSE,"4WD"}</definedName>
    <definedName name="ㅕㅣㅎ" localSheetId="16" hidden="1">{#N/A,#N/A,FALSE,"단축1";#N/A,#N/A,FALSE,"단축2";#N/A,#N/A,FALSE,"단축3";#N/A,#N/A,FALSE,"장축";#N/A,#N/A,FALSE,"4WD"}</definedName>
    <definedName name="ㅕㅣㅎ" localSheetId="6" hidden="1">{#N/A,#N/A,FALSE,"단축1";#N/A,#N/A,FALSE,"단축2";#N/A,#N/A,FALSE,"단축3";#N/A,#N/A,FALSE,"장축";#N/A,#N/A,FALSE,"4WD"}</definedName>
    <definedName name="ㅕㅣㅎ" localSheetId="7" hidden="1">{#N/A,#N/A,FALSE,"단축1";#N/A,#N/A,FALSE,"단축2";#N/A,#N/A,FALSE,"단축3";#N/A,#N/A,FALSE,"장축";#N/A,#N/A,FALSE,"4WD"}</definedName>
    <definedName name="ㅕㅣㅎ" hidden="1">{#N/A,#N/A,FALSE,"단축1";#N/A,#N/A,FALSE,"단축2";#N/A,#N/A,FALSE,"단축3";#N/A,#N/A,FALSE,"장축";#N/A,#N/A,FALSE,"4WD"}</definedName>
    <definedName name="ㅗ" localSheetId="8" hidden="1">{#N/A,#N/A,FALSE,"단축1";#N/A,#N/A,FALSE,"단축2";#N/A,#N/A,FALSE,"단축3";#N/A,#N/A,FALSE,"장축";#N/A,#N/A,FALSE,"4WD"}</definedName>
    <definedName name="ㅗ" localSheetId="10" hidden="1">{#N/A,#N/A,FALSE,"단축1";#N/A,#N/A,FALSE,"단축2";#N/A,#N/A,FALSE,"단축3";#N/A,#N/A,FALSE,"장축";#N/A,#N/A,FALSE,"4WD"}</definedName>
    <definedName name="ㅗ" localSheetId="11" hidden="1">{#N/A,#N/A,FALSE,"단축1";#N/A,#N/A,FALSE,"단축2";#N/A,#N/A,FALSE,"단축3";#N/A,#N/A,FALSE,"장축";#N/A,#N/A,FALSE,"4WD"}</definedName>
    <definedName name="ㅗ" localSheetId="3" hidden="1">{#N/A,#N/A,FALSE,"단축1";#N/A,#N/A,FALSE,"단축2";#N/A,#N/A,FALSE,"단축3";#N/A,#N/A,FALSE,"장축";#N/A,#N/A,FALSE,"4WD"}</definedName>
    <definedName name="ㅗ" localSheetId="5" hidden="1">{#N/A,#N/A,FALSE,"단축1";#N/A,#N/A,FALSE,"단축2";#N/A,#N/A,FALSE,"단축3";#N/A,#N/A,FALSE,"장축";#N/A,#N/A,FALSE,"4WD"}</definedName>
    <definedName name="ㅗ" localSheetId="4" hidden="1">{#N/A,#N/A,FALSE,"단축1";#N/A,#N/A,FALSE,"단축2";#N/A,#N/A,FALSE,"단축3";#N/A,#N/A,FALSE,"장축";#N/A,#N/A,FALSE,"4WD"}</definedName>
    <definedName name="ㅗ" localSheetId="0" hidden="1">{#N/A,#N/A,FALSE,"단축1";#N/A,#N/A,FALSE,"단축2";#N/A,#N/A,FALSE,"단축3";#N/A,#N/A,FALSE,"장축";#N/A,#N/A,FALSE,"4WD"}</definedName>
    <definedName name="ㅗ" localSheetId="16" hidden="1">{#N/A,#N/A,FALSE,"단축1";#N/A,#N/A,FALSE,"단축2";#N/A,#N/A,FALSE,"단축3";#N/A,#N/A,FALSE,"장축";#N/A,#N/A,FALSE,"4WD"}</definedName>
    <definedName name="ㅗ" localSheetId="6" hidden="1">{#N/A,#N/A,FALSE,"단축1";#N/A,#N/A,FALSE,"단축2";#N/A,#N/A,FALSE,"단축3";#N/A,#N/A,FALSE,"장축";#N/A,#N/A,FALSE,"4WD"}</definedName>
    <definedName name="ㅗ" localSheetId="7" hidden="1">{#N/A,#N/A,FALSE,"단축1";#N/A,#N/A,FALSE,"단축2";#N/A,#N/A,FALSE,"단축3";#N/A,#N/A,FALSE,"장축";#N/A,#N/A,FALSE,"4WD"}</definedName>
    <definedName name="ㅗ" hidden="1">{#N/A,#N/A,FALSE,"단축1";#N/A,#N/A,FALSE,"단축2";#N/A,#N/A,FALSE,"단축3";#N/A,#N/A,FALSE,"장축";#N/A,#N/A,FALSE,"4WD"}</definedName>
    <definedName name="ㅗ1015" localSheetId="3">#REF!</definedName>
    <definedName name="ㅗ1015" localSheetId="0">#REF!</definedName>
    <definedName name="ㅗ1015" localSheetId="16">#REF!</definedName>
    <definedName name="ㅗ1015">#REF!</definedName>
    <definedName name="ㅗ1018" localSheetId="3">#REF!</definedName>
    <definedName name="ㅗ1018" localSheetId="0">#REF!</definedName>
    <definedName name="ㅗ1018" localSheetId="16">#REF!</definedName>
    <definedName name="ㅗ1018" localSheetId="6">#REF!</definedName>
    <definedName name="ㅗ1018">#REF!</definedName>
    <definedName name="ㅗ6" localSheetId="3">#REF!</definedName>
    <definedName name="ㅗ6" localSheetId="0">#REF!</definedName>
    <definedName name="ㅗ6" localSheetId="16">#REF!</definedName>
    <definedName name="ㅗ6" localSheetId="6">#REF!</definedName>
    <definedName name="ㅗ6">#REF!</definedName>
    <definedName name="ㅗㅎ" localSheetId="8" hidden="1">{#N/A,#N/A,TRUE,"Y생산";#N/A,#N/A,TRUE,"Y판매";#N/A,#N/A,TRUE,"Y총물량";#N/A,#N/A,TRUE,"Y능력";#N/A,#N/A,TRUE,"YKD"}</definedName>
    <definedName name="ㅗㅎ" localSheetId="10" hidden="1">{#N/A,#N/A,TRUE,"Y생산";#N/A,#N/A,TRUE,"Y판매";#N/A,#N/A,TRUE,"Y총물량";#N/A,#N/A,TRUE,"Y능력";#N/A,#N/A,TRUE,"YKD"}</definedName>
    <definedName name="ㅗㅎ" localSheetId="11" hidden="1">{#N/A,#N/A,TRUE,"Y생산";#N/A,#N/A,TRUE,"Y판매";#N/A,#N/A,TRUE,"Y총물량";#N/A,#N/A,TRUE,"Y능력";#N/A,#N/A,TRUE,"YKD"}</definedName>
    <definedName name="ㅗㅎ" localSheetId="3" hidden="1">{#N/A,#N/A,TRUE,"Y생산";#N/A,#N/A,TRUE,"Y판매";#N/A,#N/A,TRUE,"Y총물량";#N/A,#N/A,TRUE,"Y능력";#N/A,#N/A,TRUE,"YKD"}</definedName>
    <definedName name="ㅗㅎ" localSheetId="5" hidden="1">{#N/A,#N/A,TRUE,"Y생산";#N/A,#N/A,TRUE,"Y판매";#N/A,#N/A,TRUE,"Y총물량";#N/A,#N/A,TRUE,"Y능력";#N/A,#N/A,TRUE,"YKD"}</definedName>
    <definedName name="ㅗㅎ" localSheetId="4" hidden="1">{#N/A,#N/A,TRUE,"Y생산";#N/A,#N/A,TRUE,"Y판매";#N/A,#N/A,TRUE,"Y총물량";#N/A,#N/A,TRUE,"Y능력";#N/A,#N/A,TRUE,"YKD"}</definedName>
    <definedName name="ㅗㅎ" localSheetId="0" hidden="1">{#N/A,#N/A,TRUE,"Y생산";#N/A,#N/A,TRUE,"Y판매";#N/A,#N/A,TRUE,"Y총물량";#N/A,#N/A,TRUE,"Y능력";#N/A,#N/A,TRUE,"YKD"}</definedName>
    <definedName name="ㅗㅎ" localSheetId="16" hidden="1">{#N/A,#N/A,TRUE,"Y생산";#N/A,#N/A,TRUE,"Y판매";#N/A,#N/A,TRUE,"Y총물량";#N/A,#N/A,TRUE,"Y능력";#N/A,#N/A,TRUE,"YKD"}</definedName>
    <definedName name="ㅗㅎ" localSheetId="6" hidden="1">{#N/A,#N/A,TRUE,"Y생산";#N/A,#N/A,TRUE,"Y판매";#N/A,#N/A,TRUE,"Y총물량";#N/A,#N/A,TRUE,"Y능력";#N/A,#N/A,TRUE,"YKD"}</definedName>
    <definedName name="ㅗㅎ" localSheetId="7" hidden="1">{#N/A,#N/A,TRUE,"Y생산";#N/A,#N/A,TRUE,"Y판매";#N/A,#N/A,TRUE,"Y총물량";#N/A,#N/A,TRUE,"Y능력";#N/A,#N/A,TRUE,"YKD"}</definedName>
    <definedName name="ㅗㅎ" hidden="1">{#N/A,#N/A,TRUE,"Y생산";#N/A,#N/A,TRUE,"Y판매";#N/A,#N/A,TRUE,"Y총물량";#N/A,#N/A,TRUE,"Y능력";#N/A,#N/A,TRUE,"YKD"}</definedName>
    <definedName name="ㅗㅓㅏ" localSheetId="3" hidden="1">#REF!</definedName>
    <definedName name="ㅗㅓㅏ" localSheetId="5" hidden="1">#REF!</definedName>
    <definedName name="ㅗㅓㅏ" localSheetId="0" hidden="1">#REF!</definedName>
    <definedName name="ㅗㅓㅏ" localSheetId="16" hidden="1">#REF!</definedName>
    <definedName name="ㅗㅓㅏ" localSheetId="7" hidden="1">#REF!</definedName>
    <definedName name="ㅗㅓㅏ" hidden="1">#REF!</definedName>
    <definedName name="ㅗㅓㅐㅓㅐ" localSheetId="3" hidden="1">#REF!</definedName>
    <definedName name="ㅗㅓㅐㅓㅐ" localSheetId="5" hidden="1">#REF!</definedName>
    <definedName name="ㅗㅓㅐㅓㅐ" localSheetId="0" hidden="1">#REF!</definedName>
    <definedName name="ㅗㅓㅐㅓㅐ" localSheetId="16" hidden="1">#REF!</definedName>
    <definedName name="ㅗㅓㅐㅓㅐ" localSheetId="6" hidden="1">#REF!</definedName>
    <definedName name="ㅗㅓㅐㅓㅐ" localSheetId="7" hidden="1">#REF!</definedName>
    <definedName name="ㅗㅓㅐㅓㅐ" hidden="1">#REF!</definedName>
    <definedName name="ㅗㅗ" localSheetId="8" hidden="1">{#N/A,#N/A,FALSE,"단축1";#N/A,#N/A,FALSE,"단축2";#N/A,#N/A,FALSE,"단축3";#N/A,#N/A,FALSE,"장축";#N/A,#N/A,FALSE,"4WD"}</definedName>
    <definedName name="ㅗㅗ" localSheetId="10" hidden="1">{#N/A,#N/A,FALSE,"단축1";#N/A,#N/A,FALSE,"단축2";#N/A,#N/A,FALSE,"단축3";#N/A,#N/A,FALSE,"장축";#N/A,#N/A,FALSE,"4WD"}</definedName>
    <definedName name="ㅗㅗ" localSheetId="11" hidden="1">{#N/A,#N/A,FALSE,"단축1";#N/A,#N/A,FALSE,"단축2";#N/A,#N/A,FALSE,"단축3";#N/A,#N/A,FALSE,"장축";#N/A,#N/A,FALSE,"4WD"}</definedName>
    <definedName name="ㅗㅗ" localSheetId="3" hidden="1">{#N/A,#N/A,FALSE,"단축1";#N/A,#N/A,FALSE,"단축2";#N/A,#N/A,FALSE,"단축3";#N/A,#N/A,FALSE,"장축";#N/A,#N/A,FALSE,"4WD"}</definedName>
    <definedName name="ㅗㅗ" localSheetId="5" hidden="1">{#N/A,#N/A,FALSE,"단축1";#N/A,#N/A,FALSE,"단축2";#N/A,#N/A,FALSE,"단축3";#N/A,#N/A,FALSE,"장축";#N/A,#N/A,FALSE,"4WD"}</definedName>
    <definedName name="ㅗㅗ" localSheetId="4" hidden="1">{#N/A,#N/A,FALSE,"단축1";#N/A,#N/A,FALSE,"단축2";#N/A,#N/A,FALSE,"단축3";#N/A,#N/A,FALSE,"장축";#N/A,#N/A,FALSE,"4WD"}</definedName>
    <definedName name="ㅗㅗ" localSheetId="0" hidden="1">{#N/A,#N/A,FALSE,"단축1";#N/A,#N/A,FALSE,"단축2";#N/A,#N/A,FALSE,"단축3";#N/A,#N/A,FALSE,"장축";#N/A,#N/A,FALSE,"4WD"}</definedName>
    <definedName name="ㅗㅗ" localSheetId="16" hidden="1">{#N/A,#N/A,FALSE,"단축1";#N/A,#N/A,FALSE,"단축2";#N/A,#N/A,FALSE,"단축3";#N/A,#N/A,FALSE,"장축";#N/A,#N/A,FALSE,"4WD"}</definedName>
    <definedName name="ㅗㅗ" localSheetId="6" hidden="1">{#N/A,#N/A,FALSE,"단축1";#N/A,#N/A,FALSE,"단축2";#N/A,#N/A,FALSE,"단축3";#N/A,#N/A,FALSE,"장축";#N/A,#N/A,FALSE,"4WD"}</definedName>
    <definedName name="ㅗㅗ" localSheetId="7" hidden="1">{#N/A,#N/A,FALSE,"단축1";#N/A,#N/A,FALSE,"단축2";#N/A,#N/A,FALSE,"단축3";#N/A,#N/A,FALSE,"장축";#N/A,#N/A,FALSE,"4WD"}</definedName>
    <definedName name="ㅗㅗ" hidden="1">{#N/A,#N/A,FALSE,"단축1";#N/A,#N/A,FALSE,"단축2";#N/A,#N/A,FALSE,"단축3";#N/A,#N/A,FALSE,"장축";#N/A,#N/A,FALSE,"4WD"}</definedName>
    <definedName name="ㅛ" localSheetId="8" hidden="1">{#N/A,#N/A,FALSE,"단축1";#N/A,#N/A,FALSE,"단축2";#N/A,#N/A,FALSE,"단축3";#N/A,#N/A,FALSE,"장축";#N/A,#N/A,FALSE,"4WD"}</definedName>
    <definedName name="ㅛ" localSheetId="10" hidden="1">{#N/A,#N/A,FALSE,"단축1";#N/A,#N/A,FALSE,"단축2";#N/A,#N/A,FALSE,"단축3";#N/A,#N/A,FALSE,"장축";#N/A,#N/A,FALSE,"4WD"}</definedName>
    <definedName name="ㅛ" localSheetId="11" hidden="1">{#N/A,#N/A,FALSE,"단축1";#N/A,#N/A,FALSE,"단축2";#N/A,#N/A,FALSE,"단축3";#N/A,#N/A,FALSE,"장축";#N/A,#N/A,FALSE,"4WD"}</definedName>
    <definedName name="ㅛ" localSheetId="3" hidden="1">{#N/A,#N/A,FALSE,"단축1";#N/A,#N/A,FALSE,"단축2";#N/A,#N/A,FALSE,"단축3";#N/A,#N/A,FALSE,"장축";#N/A,#N/A,FALSE,"4WD"}</definedName>
    <definedName name="ㅛ" localSheetId="5" hidden="1">{#N/A,#N/A,FALSE,"단축1";#N/A,#N/A,FALSE,"단축2";#N/A,#N/A,FALSE,"단축3";#N/A,#N/A,FALSE,"장축";#N/A,#N/A,FALSE,"4WD"}</definedName>
    <definedName name="ㅛ" localSheetId="4" hidden="1">{#N/A,#N/A,FALSE,"단축1";#N/A,#N/A,FALSE,"단축2";#N/A,#N/A,FALSE,"단축3";#N/A,#N/A,FALSE,"장축";#N/A,#N/A,FALSE,"4WD"}</definedName>
    <definedName name="ㅛ" localSheetId="0" hidden="1">{#N/A,#N/A,FALSE,"단축1";#N/A,#N/A,FALSE,"단축2";#N/A,#N/A,FALSE,"단축3";#N/A,#N/A,FALSE,"장축";#N/A,#N/A,FALSE,"4WD"}</definedName>
    <definedName name="ㅛ" localSheetId="16" hidden="1">{#N/A,#N/A,FALSE,"단축1";#N/A,#N/A,FALSE,"단축2";#N/A,#N/A,FALSE,"단축3";#N/A,#N/A,FALSE,"장축";#N/A,#N/A,FALSE,"4WD"}</definedName>
    <definedName name="ㅛ" localSheetId="6" hidden="1">{#N/A,#N/A,FALSE,"단축1";#N/A,#N/A,FALSE,"단축2";#N/A,#N/A,FALSE,"단축3";#N/A,#N/A,FALSE,"장축";#N/A,#N/A,FALSE,"4WD"}</definedName>
    <definedName name="ㅛ" localSheetId="7" hidden="1">{#N/A,#N/A,FALSE,"단축1";#N/A,#N/A,FALSE,"단축2";#N/A,#N/A,FALSE,"단축3";#N/A,#N/A,FALSE,"장축";#N/A,#N/A,FALSE,"4WD"}</definedName>
    <definedName name="ㅛ" hidden="1">{#N/A,#N/A,FALSE,"단축1";#N/A,#N/A,FALSE,"단축2";#N/A,#N/A,FALSE,"단축3";#N/A,#N/A,FALSE,"장축";#N/A,#N/A,FALSE,"4WD"}</definedName>
    <definedName name="ㅜ" localSheetId="8" hidden="1">{#N/A,#N/A,FALSE,"단축1";#N/A,#N/A,FALSE,"단축2";#N/A,#N/A,FALSE,"단축3";#N/A,#N/A,FALSE,"장축";#N/A,#N/A,FALSE,"4WD"}</definedName>
    <definedName name="ㅜ" localSheetId="10" hidden="1">{#N/A,#N/A,FALSE,"단축1";#N/A,#N/A,FALSE,"단축2";#N/A,#N/A,FALSE,"단축3";#N/A,#N/A,FALSE,"장축";#N/A,#N/A,FALSE,"4WD"}</definedName>
    <definedName name="ㅜ" localSheetId="11" hidden="1">{#N/A,#N/A,FALSE,"단축1";#N/A,#N/A,FALSE,"단축2";#N/A,#N/A,FALSE,"단축3";#N/A,#N/A,FALSE,"장축";#N/A,#N/A,FALSE,"4WD"}</definedName>
    <definedName name="ㅜ" localSheetId="3" hidden="1">{#N/A,#N/A,FALSE,"단축1";#N/A,#N/A,FALSE,"단축2";#N/A,#N/A,FALSE,"단축3";#N/A,#N/A,FALSE,"장축";#N/A,#N/A,FALSE,"4WD"}</definedName>
    <definedName name="ㅜ" localSheetId="5" hidden="1">{#N/A,#N/A,FALSE,"단축1";#N/A,#N/A,FALSE,"단축2";#N/A,#N/A,FALSE,"단축3";#N/A,#N/A,FALSE,"장축";#N/A,#N/A,FALSE,"4WD"}</definedName>
    <definedName name="ㅜ" localSheetId="4" hidden="1">{#N/A,#N/A,FALSE,"단축1";#N/A,#N/A,FALSE,"단축2";#N/A,#N/A,FALSE,"단축3";#N/A,#N/A,FALSE,"장축";#N/A,#N/A,FALSE,"4WD"}</definedName>
    <definedName name="ㅜ" localSheetId="0" hidden="1">{#N/A,#N/A,FALSE,"단축1";#N/A,#N/A,FALSE,"단축2";#N/A,#N/A,FALSE,"단축3";#N/A,#N/A,FALSE,"장축";#N/A,#N/A,FALSE,"4WD"}</definedName>
    <definedName name="ㅜ" localSheetId="16" hidden="1">{#N/A,#N/A,FALSE,"단축1";#N/A,#N/A,FALSE,"단축2";#N/A,#N/A,FALSE,"단축3";#N/A,#N/A,FALSE,"장축";#N/A,#N/A,FALSE,"4WD"}</definedName>
    <definedName name="ㅜ" localSheetId="6" hidden="1">{#N/A,#N/A,FALSE,"단축1";#N/A,#N/A,FALSE,"단축2";#N/A,#N/A,FALSE,"단축3";#N/A,#N/A,FALSE,"장축";#N/A,#N/A,FALSE,"4WD"}</definedName>
    <definedName name="ㅜ" localSheetId="7" hidden="1">{#N/A,#N/A,FALSE,"단축1";#N/A,#N/A,FALSE,"단축2";#N/A,#N/A,FALSE,"단축3";#N/A,#N/A,FALSE,"장축";#N/A,#N/A,FALSE,"4WD"}</definedName>
    <definedName name="ㅜ" hidden="1">{#N/A,#N/A,FALSE,"단축1";#N/A,#N/A,FALSE,"단축2";#N/A,#N/A,FALSE,"단축3";#N/A,#N/A,FALSE,"장축";#N/A,#N/A,FALSE,"4WD"}</definedName>
    <definedName name="ㅜ리" localSheetId="8" hidden="1">{#N/A,#N/A,TRUE,"Y생산";#N/A,#N/A,TRUE,"Y판매";#N/A,#N/A,TRUE,"Y총물량";#N/A,#N/A,TRUE,"Y능력";#N/A,#N/A,TRUE,"YKD"}</definedName>
    <definedName name="ㅜ리" localSheetId="10" hidden="1">{#N/A,#N/A,TRUE,"Y생산";#N/A,#N/A,TRUE,"Y판매";#N/A,#N/A,TRUE,"Y총물량";#N/A,#N/A,TRUE,"Y능력";#N/A,#N/A,TRUE,"YKD"}</definedName>
    <definedName name="ㅜ리" localSheetId="11" hidden="1">{#N/A,#N/A,TRUE,"Y생산";#N/A,#N/A,TRUE,"Y판매";#N/A,#N/A,TRUE,"Y총물량";#N/A,#N/A,TRUE,"Y능력";#N/A,#N/A,TRUE,"YKD"}</definedName>
    <definedName name="ㅜ리" localSheetId="3" hidden="1">{#N/A,#N/A,TRUE,"Y생산";#N/A,#N/A,TRUE,"Y판매";#N/A,#N/A,TRUE,"Y총물량";#N/A,#N/A,TRUE,"Y능력";#N/A,#N/A,TRUE,"YKD"}</definedName>
    <definedName name="ㅜ리" localSheetId="5" hidden="1">{#N/A,#N/A,TRUE,"Y생산";#N/A,#N/A,TRUE,"Y판매";#N/A,#N/A,TRUE,"Y총물량";#N/A,#N/A,TRUE,"Y능력";#N/A,#N/A,TRUE,"YKD"}</definedName>
    <definedName name="ㅜ리" localSheetId="4" hidden="1">{#N/A,#N/A,TRUE,"Y생산";#N/A,#N/A,TRUE,"Y판매";#N/A,#N/A,TRUE,"Y총물량";#N/A,#N/A,TRUE,"Y능력";#N/A,#N/A,TRUE,"YKD"}</definedName>
    <definedName name="ㅜ리" localSheetId="0" hidden="1">{#N/A,#N/A,TRUE,"Y생산";#N/A,#N/A,TRUE,"Y판매";#N/A,#N/A,TRUE,"Y총물량";#N/A,#N/A,TRUE,"Y능력";#N/A,#N/A,TRUE,"YKD"}</definedName>
    <definedName name="ㅜ리" localSheetId="16" hidden="1">{#N/A,#N/A,TRUE,"Y생산";#N/A,#N/A,TRUE,"Y판매";#N/A,#N/A,TRUE,"Y총물량";#N/A,#N/A,TRUE,"Y능력";#N/A,#N/A,TRUE,"YKD"}</definedName>
    <definedName name="ㅜ리" localSheetId="6" hidden="1">{#N/A,#N/A,TRUE,"Y생산";#N/A,#N/A,TRUE,"Y판매";#N/A,#N/A,TRUE,"Y총물량";#N/A,#N/A,TRUE,"Y능력";#N/A,#N/A,TRUE,"YKD"}</definedName>
    <definedName name="ㅜ리" localSheetId="7" hidden="1">{#N/A,#N/A,TRUE,"Y생산";#N/A,#N/A,TRUE,"Y판매";#N/A,#N/A,TRUE,"Y총물량";#N/A,#N/A,TRUE,"Y능력";#N/A,#N/A,TRUE,"YKD"}</definedName>
    <definedName name="ㅜ리" hidden="1">{#N/A,#N/A,TRUE,"Y생산";#N/A,#N/A,TRUE,"Y판매";#N/A,#N/A,TRUE,"Y총물량";#N/A,#N/A,TRUE,"Y능력";#N/A,#N/A,TRUE,"YKD"}</definedName>
    <definedName name="ㅜㅜㅜㅜ" localSheetId="3">#REF!</definedName>
    <definedName name="ㅜㅜㅜㅜ" localSheetId="0">#REF!</definedName>
    <definedName name="ㅜㅜㅜㅜ" localSheetId="16">#REF!</definedName>
    <definedName name="ㅜㅜㅜㅜ">#REF!</definedName>
    <definedName name="ㅜㅜㅜㅜㅜ" localSheetId="3">#REF!</definedName>
    <definedName name="ㅜㅜㅜㅜㅜ" localSheetId="0">#REF!</definedName>
    <definedName name="ㅜㅜㅜㅜㅜ" localSheetId="16">#REF!</definedName>
    <definedName name="ㅜㅜㅜㅜㅜ" localSheetId="6">#REF!</definedName>
    <definedName name="ㅜㅜㅜㅜㅜ">#REF!</definedName>
    <definedName name="ㅠ" hidden="1">{#N/A,#N/A,TRUE,"인천시분석(1)";#N/A,#N/A,TRUE,"인천시분석(2)";#N/A,#N/A,TRUE,"인천시분석(3)";#N/A,#N/A,TRUE,"입지분석";#N/A,#N/A,TRUE,"입지분석 2";#N/A,#N/A,TRUE,"입지분석3";#N/A,#N/A,TRUE,"여건분석종합";#N/A,#N/A,TRUE,"공급사례1";#N/A,#N/A,TRUE,"공급사례2";#N/A,#N/A,TRUE,"공급사례3";#N/A,#N/A,TRUE,"공급사례4";#N/A,#N/A,TRUE,"공급사례5";#N/A,#N/A,TRUE,"공급사례6";#N/A,#N/A,TRUE,"공급사례7";#N/A,#N/A,TRUE,"상품최적화(1)";#N/A,#N/A,TRUE,"상품최적화(2)";#N/A,#N/A,TRUE,"상품최적화(3)";#N/A,#N/A,TRUE,"사업개요 ";#N/A,#N/A,TRUE,"주변현황 (1)";#N/A,#N/A,TRUE,"주변현황  (2)";#N/A,#N/A,TRUE,"프로젝트분석";#N/A,#N/A,TRUE,"프로젝트평가";#N/A,#N/A,TRUE,"배치도분석";#N/A,#N/A,TRUE,"설계변경제안";#N/A,#N/A,TRUE,"설계변경제안 (2)";#N/A,#N/A,TRUE,"성공분양기본전제";#N/A,#N/A,TRUE,"수익율";#N/A,#N/A,TRUE,"거래사례(1)";#N/A,#N/A,TRUE,"거래사례(2)";#N/A,#N/A,TRUE,"원가법";#N/A,#N/A,TRUE,"분양가결정";#N/A,#N/A,TRUE,"사업성";#N/A,#N/A,TRUE,"사업성 (2)";#N/A,#N/A,TRUE,"사업성 (3)";#N/A,#N/A,TRUE,"조견표";#N/A,#N/A,TRUE,"target(1)";#N/A,#N/A,TRUE,"target(2)";#N/A,#N/A,TRUE,"단계별분양전략";#N/A,#N/A,TRUE,"분양전략흐름도";#N/A,#N/A,TRUE,"분양활동방향";#N/A,#N/A,TRUE,"Pre-m";#N/A,#N/A,TRUE,"부동산우군화방안";#N/A,#N/A,TRUE,"분양조직운영";#N/A,#N/A,TRUE,"조직도";#N/A,#N/A,TRUE,"세부업무분장";#N/A,#N/A,TRUE,"분양목표";#N/A,#N/A,TRUE,"분양대행수수료 ";#N/A,#N/A,TRUE,"마감제안1";#N/A,#N/A,TRUE,"마감제안2";#N/A,#N/A,TRUE,"컨설팅실적(1)";#N/A,#N/A,TRUE,"컨설팅실적(2)";#N/A,#N/A,TRUE,"컨설팅실적(3)";#N/A,#N/A,TRUE,"조직도 ";#N/A,#N/A,TRUE,"사업자등록증";#N/A,#N/A,TRUE,"등기부등본"}</definedName>
    <definedName name="ㅡ" hidden="1">{#N/A,#N/A,TRUE,"사업개요";#N/A,#N/A,TRUE,"오피스텔매출액";#N/A,#N/A,TRUE,"문제점1";#N/A,#N/A,TRUE,"문제점2";#N/A,#N/A,TRUE,"당초청구사업성검토안 ";#N/A,#N/A,TRUE,"사업성분석(1)";#N/A,#N/A,TRUE,"사업성분석(2)";#N/A,#N/A,TRUE,"사업성분석(3)";#N/A,#N/A,TRUE,"사업성분석(4)";#N/A,#N/A,TRUE,"사업성분석(5)";#N/A,#N/A,TRUE,"제안조건"}</definedName>
    <definedName name="ㅡㅡ"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ㅡㅡㅡ" localSheetId="3" hidden="1">#REF!</definedName>
    <definedName name="ㅡㅡㅡ" localSheetId="5" hidden="1">#REF!</definedName>
    <definedName name="ㅡㅡㅡ" localSheetId="0" hidden="1">#REF!</definedName>
    <definedName name="ㅡㅡㅡ" localSheetId="16" hidden="1">#REF!</definedName>
    <definedName name="ㅡㅡㅡ" localSheetId="6" hidden="1">#REF!</definedName>
    <definedName name="ㅡㅡㅡ" localSheetId="7" hidden="1">#REF!</definedName>
    <definedName name="ㅡㅡㅡ" hidden="1">#REF!</definedName>
    <definedName name="ㅣㅏ" localSheetId="8" hidden="1">{#N/A,#N/A,FALSE,"단축1";#N/A,#N/A,FALSE,"단축2";#N/A,#N/A,FALSE,"단축3";#N/A,#N/A,FALSE,"장축";#N/A,#N/A,FALSE,"4WD"}</definedName>
    <definedName name="ㅣㅏ" localSheetId="10" hidden="1">{#N/A,#N/A,FALSE,"단축1";#N/A,#N/A,FALSE,"단축2";#N/A,#N/A,FALSE,"단축3";#N/A,#N/A,FALSE,"장축";#N/A,#N/A,FALSE,"4WD"}</definedName>
    <definedName name="ㅣㅏ" localSheetId="11" hidden="1">{#N/A,#N/A,FALSE,"단축1";#N/A,#N/A,FALSE,"단축2";#N/A,#N/A,FALSE,"단축3";#N/A,#N/A,FALSE,"장축";#N/A,#N/A,FALSE,"4WD"}</definedName>
    <definedName name="ㅣㅏ" localSheetId="3" hidden="1">{#N/A,#N/A,FALSE,"단축1";#N/A,#N/A,FALSE,"단축2";#N/A,#N/A,FALSE,"단축3";#N/A,#N/A,FALSE,"장축";#N/A,#N/A,FALSE,"4WD"}</definedName>
    <definedName name="ㅣㅏ" localSheetId="5" hidden="1">{#N/A,#N/A,FALSE,"단축1";#N/A,#N/A,FALSE,"단축2";#N/A,#N/A,FALSE,"단축3";#N/A,#N/A,FALSE,"장축";#N/A,#N/A,FALSE,"4WD"}</definedName>
    <definedName name="ㅣㅏ" localSheetId="4" hidden="1">{#N/A,#N/A,FALSE,"단축1";#N/A,#N/A,FALSE,"단축2";#N/A,#N/A,FALSE,"단축3";#N/A,#N/A,FALSE,"장축";#N/A,#N/A,FALSE,"4WD"}</definedName>
    <definedName name="ㅣㅏ" localSheetId="0" hidden="1">{#N/A,#N/A,FALSE,"단축1";#N/A,#N/A,FALSE,"단축2";#N/A,#N/A,FALSE,"단축3";#N/A,#N/A,FALSE,"장축";#N/A,#N/A,FALSE,"4WD"}</definedName>
    <definedName name="ㅣㅏ" localSheetId="16" hidden="1">{#N/A,#N/A,FALSE,"단축1";#N/A,#N/A,FALSE,"단축2";#N/A,#N/A,FALSE,"단축3";#N/A,#N/A,FALSE,"장축";#N/A,#N/A,FALSE,"4WD"}</definedName>
    <definedName name="ㅣㅏ" localSheetId="6" hidden="1">{#N/A,#N/A,FALSE,"단축1";#N/A,#N/A,FALSE,"단축2";#N/A,#N/A,FALSE,"단축3";#N/A,#N/A,FALSE,"장축";#N/A,#N/A,FALSE,"4WD"}</definedName>
    <definedName name="ㅣㅏ" localSheetId="7" hidden="1">{#N/A,#N/A,FALSE,"단축1";#N/A,#N/A,FALSE,"단축2";#N/A,#N/A,FALSE,"단축3";#N/A,#N/A,FALSE,"장축";#N/A,#N/A,FALSE,"4WD"}</definedName>
    <definedName name="ㅣㅏ" hidden="1">{#N/A,#N/A,FALSE,"단축1";#N/A,#N/A,FALSE,"단축2";#N/A,#N/A,FALSE,"단축3";#N/A,#N/A,FALSE,"장축";#N/A,#N/A,FALSE,"4WD"}</definedName>
    <definedName name="ㅣㅑㅓㅔ" localSheetId="3" hidden="1">#REF!</definedName>
    <definedName name="ㅣㅑㅓㅔ" localSheetId="5" hidden="1">#REF!</definedName>
    <definedName name="ㅣㅑㅓㅔ" localSheetId="0" hidden="1">#REF!</definedName>
    <definedName name="ㅣㅑㅓㅔ" localSheetId="16" hidden="1">#REF!</definedName>
    <definedName name="ㅣㅑㅓㅔ" localSheetId="7" hidden="1">#REF!</definedName>
    <definedName name="ㅣㅑㅓㅔ" hidden="1">#REF!</definedName>
    <definedName name="ㅣㅣ" localSheetId="8" hidden="1">{#N/A,#N/A,TRUE,"Y생산";#N/A,#N/A,TRUE,"Y판매";#N/A,#N/A,TRUE,"Y총물량";#N/A,#N/A,TRUE,"Y능력";#N/A,#N/A,TRUE,"YKD"}</definedName>
    <definedName name="ㅣㅣ" localSheetId="10" hidden="1">{#N/A,#N/A,TRUE,"Y생산";#N/A,#N/A,TRUE,"Y판매";#N/A,#N/A,TRUE,"Y총물량";#N/A,#N/A,TRUE,"Y능력";#N/A,#N/A,TRUE,"YKD"}</definedName>
    <definedName name="ㅣㅣ" localSheetId="11" hidden="1">{#N/A,#N/A,TRUE,"Y생산";#N/A,#N/A,TRUE,"Y판매";#N/A,#N/A,TRUE,"Y총물량";#N/A,#N/A,TRUE,"Y능력";#N/A,#N/A,TRUE,"YKD"}</definedName>
    <definedName name="ㅣㅣ" localSheetId="3" hidden="1">{#N/A,#N/A,TRUE,"Y생산";#N/A,#N/A,TRUE,"Y판매";#N/A,#N/A,TRUE,"Y총물량";#N/A,#N/A,TRUE,"Y능력";#N/A,#N/A,TRUE,"YKD"}</definedName>
    <definedName name="ㅣㅣ" localSheetId="5" hidden="1">{#N/A,#N/A,TRUE,"Y생산";#N/A,#N/A,TRUE,"Y판매";#N/A,#N/A,TRUE,"Y총물량";#N/A,#N/A,TRUE,"Y능력";#N/A,#N/A,TRUE,"YKD"}</definedName>
    <definedName name="ㅣㅣ" localSheetId="4" hidden="1">{#N/A,#N/A,TRUE,"Y생산";#N/A,#N/A,TRUE,"Y판매";#N/A,#N/A,TRUE,"Y총물량";#N/A,#N/A,TRUE,"Y능력";#N/A,#N/A,TRUE,"YKD"}</definedName>
    <definedName name="ㅣㅣ" localSheetId="0" hidden="1">{#N/A,#N/A,TRUE,"Y생산";#N/A,#N/A,TRUE,"Y판매";#N/A,#N/A,TRUE,"Y총물량";#N/A,#N/A,TRUE,"Y능력";#N/A,#N/A,TRUE,"YKD"}</definedName>
    <definedName name="ㅣㅣ" localSheetId="16" hidden="1">{#N/A,#N/A,TRUE,"Y생산";#N/A,#N/A,TRUE,"Y판매";#N/A,#N/A,TRUE,"Y총물량";#N/A,#N/A,TRUE,"Y능력";#N/A,#N/A,TRUE,"YKD"}</definedName>
    <definedName name="ㅣㅣ" localSheetId="6" hidden="1">{#N/A,#N/A,TRUE,"Y생산";#N/A,#N/A,TRUE,"Y판매";#N/A,#N/A,TRUE,"Y총물량";#N/A,#N/A,TRUE,"Y능력";#N/A,#N/A,TRUE,"YKD"}</definedName>
    <definedName name="ㅣㅣ" localSheetId="7" hidden="1">{#N/A,#N/A,TRUE,"Y생산";#N/A,#N/A,TRUE,"Y판매";#N/A,#N/A,TRUE,"Y총물량";#N/A,#N/A,TRUE,"Y능력";#N/A,#N/A,TRUE,"YKD"}</definedName>
    <definedName name="ㅣㅣ" hidden="1">{#N/A,#N/A,TRUE,"Y생산";#N/A,#N/A,TRUE,"Y판매";#N/A,#N/A,TRUE,"Y총물량";#N/A,#N/A,TRUE,"Y능력";#N/A,#N/A,TRUE,"YKD"}</definedName>
    <definedName name="ㅣㅣㅣ" localSheetId="3">#REF!</definedName>
    <definedName name="ㅣㅣㅣ" localSheetId="0">#REF!</definedName>
    <definedName name="ㅣㅣㅣ" localSheetId="16">#REF!</definedName>
    <definedName name="ㅣㅣㅣ">#REF!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N130" i="438" l="1"/>
  <c r="BN39" i="438"/>
  <c r="BD39" i="438"/>
  <c r="BN43" i="438"/>
  <c r="BD43" i="438"/>
  <c r="BN42" i="438"/>
  <c r="BD42" i="438"/>
  <c r="BN41" i="438"/>
  <c r="BD41" i="438"/>
  <c r="BN40" i="438"/>
  <c r="BD40" i="438"/>
  <c r="BN38" i="438"/>
  <c r="BD38" i="438"/>
  <c r="BD37" i="438"/>
  <c r="MD38" i="438"/>
  <c r="GM38" i="438"/>
  <c r="GL38" i="438"/>
  <c r="DM38" i="438"/>
  <c r="DC38" i="438" s="1"/>
  <c r="AC38" i="438"/>
  <c r="F38" i="438"/>
  <c r="G38" i="438" s="1"/>
  <c r="BN35" i="438" l="1"/>
  <c r="BD35" i="438"/>
  <c r="BN33" i="438"/>
  <c r="BD33" i="438"/>
  <c r="BN32" i="438" l="1"/>
  <c r="BD32" i="438"/>
  <c r="BN31" i="438"/>
  <c r="BD31" i="438"/>
  <c r="BN30" i="438"/>
  <c r="BD30" i="438"/>
  <c r="BD29" i="438" l="1"/>
  <c r="BD28" i="438"/>
  <c r="BD27" i="438"/>
  <c r="BN26" i="438" l="1"/>
  <c r="BD26" i="438"/>
  <c r="Q37" i="444" l="1"/>
  <c r="Q38" i="444"/>
  <c r="Q39" i="444"/>
  <c r="Q40" i="444"/>
  <c r="Q41" i="444"/>
  <c r="Q42" i="444"/>
  <c r="Q43" i="444"/>
  <c r="Q44" i="444"/>
  <c r="Q45" i="444"/>
  <c r="Q46" i="444"/>
  <c r="Q47" i="444"/>
  <c r="Q48" i="444"/>
  <c r="Q49" i="444"/>
  <c r="Q50" i="444"/>
  <c r="Q51" i="444"/>
  <c r="Q52" i="444"/>
  <c r="Q53" i="444"/>
  <c r="Q36" i="444"/>
  <c r="BD131" i="438" l="1"/>
  <c r="BN129" i="438"/>
  <c r="BD129" i="438"/>
  <c r="BD128" i="438"/>
  <c r="BN127" i="438" l="1"/>
  <c r="BD127" i="438"/>
  <c r="BD126" i="438"/>
  <c r="BD125" i="438"/>
  <c r="BD124" i="438"/>
  <c r="BN123" i="438"/>
  <c r="BD123" i="438"/>
  <c r="BN122" i="438"/>
  <c r="BD122" i="438"/>
  <c r="BD121" i="438"/>
  <c r="BD120" i="438" l="1"/>
  <c r="BD119" i="438"/>
  <c r="MD119" i="438"/>
  <c r="GM119" i="438"/>
  <c r="GL119" i="438"/>
  <c r="DM119" i="438"/>
  <c r="DC119" i="438" s="1"/>
  <c r="AC119" i="438"/>
  <c r="F119" i="438"/>
  <c r="G119" i="438" s="1"/>
  <c r="BN118" i="438" l="1"/>
  <c r="BD118" i="438"/>
  <c r="BD117" i="438"/>
  <c r="BD116" i="438"/>
  <c r="BN115" i="438"/>
  <c r="BD115" i="438"/>
  <c r="BN114" i="438"/>
  <c r="BD114" i="438"/>
  <c r="BN113" i="438"/>
  <c r="BD113" i="438"/>
  <c r="BN112" i="438"/>
  <c r="BD112" i="438"/>
  <c r="BD111" i="438"/>
  <c r="BD110" i="438"/>
  <c r="BN109" i="438"/>
  <c r="BD109" i="438"/>
  <c r="BN108" i="438"/>
  <c r="BD108" i="438"/>
  <c r="BN107" i="438"/>
  <c r="BD107" i="438"/>
  <c r="BN106" i="438"/>
  <c r="BD106" i="438"/>
  <c r="BN105" i="438"/>
  <c r="BD105" i="438"/>
  <c r="BN104" i="438"/>
  <c r="BD104" i="438"/>
  <c r="BN103" i="438"/>
  <c r="BD103" i="438"/>
  <c r="BN102" i="438"/>
  <c r="BD102" i="438"/>
  <c r="BD101" i="438"/>
  <c r="BN100" i="438"/>
  <c r="BD100" i="438"/>
  <c r="BN99" i="438"/>
  <c r="BD99" i="438"/>
  <c r="BN98" i="438"/>
  <c r="BD98" i="438"/>
  <c r="BN97" i="438"/>
  <c r="BD97" i="438"/>
  <c r="BN96" i="438"/>
  <c r="BD96" i="438"/>
  <c r="BN95" i="438"/>
  <c r="BD95" i="438"/>
  <c r="BN94" i="438"/>
  <c r="BD94" i="438"/>
  <c r="BN93" i="438"/>
  <c r="BD93" i="438"/>
  <c r="BN91" i="438" l="1"/>
  <c r="BD91" i="438"/>
  <c r="BN92" i="438"/>
  <c r="BD92" i="438"/>
  <c r="BD90" i="438" l="1"/>
  <c r="BD134" i="438" s="1"/>
  <c r="K22" i="319"/>
  <c r="B291" i="446"/>
  <c r="B290" i="446"/>
  <c r="B289" i="446"/>
  <c r="B288" i="446"/>
  <c r="B287" i="446"/>
  <c r="B286" i="446"/>
  <c r="B285" i="446"/>
  <c r="B284" i="446"/>
  <c r="B283" i="446"/>
  <c r="B282" i="446"/>
  <c r="B281" i="446"/>
  <c r="B280" i="446"/>
  <c r="B279" i="446"/>
  <c r="B278" i="446"/>
  <c r="B277" i="446"/>
  <c r="B276" i="446"/>
  <c r="B275" i="446"/>
  <c r="B274" i="446"/>
  <c r="B273" i="446"/>
  <c r="B272" i="446"/>
  <c r="B271" i="446"/>
  <c r="B270" i="446"/>
  <c r="B269" i="446"/>
  <c r="B268" i="446"/>
  <c r="B267" i="446"/>
  <c r="B266" i="446"/>
  <c r="B265" i="446"/>
  <c r="B264" i="446"/>
  <c r="B263" i="446"/>
  <c r="B262" i="446"/>
  <c r="B261" i="446"/>
  <c r="B260" i="446"/>
  <c r="B259" i="446"/>
  <c r="B258" i="446"/>
  <c r="B257" i="446"/>
  <c r="B256" i="446"/>
  <c r="B255" i="446"/>
  <c r="B254" i="446"/>
  <c r="B253" i="446"/>
  <c r="B252" i="446"/>
  <c r="B251" i="446"/>
  <c r="B250" i="446"/>
  <c r="B249" i="446"/>
  <c r="B248" i="446"/>
  <c r="B247" i="446"/>
  <c r="B246" i="446"/>
  <c r="B245" i="446"/>
  <c r="B244" i="446"/>
  <c r="B243" i="446"/>
  <c r="B242" i="446"/>
  <c r="B241" i="446"/>
  <c r="B240" i="446"/>
  <c r="B239" i="446"/>
  <c r="B238" i="446"/>
  <c r="B237" i="446"/>
  <c r="B236" i="446"/>
  <c r="B235" i="446"/>
  <c r="B234" i="446"/>
  <c r="B233" i="446"/>
  <c r="B232" i="446"/>
  <c r="B231" i="446"/>
  <c r="B230" i="446"/>
  <c r="B229" i="446"/>
  <c r="B228" i="446"/>
  <c r="B227" i="446"/>
  <c r="B226" i="446"/>
  <c r="B225" i="446"/>
  <c r="B224" i="446"/>
  <c r="B223" i="446"/>
  <c r="B222" i="446"/>
  <c r="B221" i="446"/>
  <c r="B220" i="446"/>
  <c r="B219" i="446"/>
  <c r="B218" i="446"/>
  <c r="B217" i="446"/>
  <c r="B216" i="446"/>
  <c r="B215" i="446"/>
  <c r="B214" i="446"/>
  <c r="B213" i="446"/>
  <c r="B212" i="446"/>
  <c r="B211" i="446"/>
  <c r="B210" i="446"/>
  <c r="B209" i="446"/>
  <c r="B208" i="446"/>
  <c r="B207" i="446"/>
  <c r="B206" i="446"/>
  <c r="B205" i="446"/>
  <c r="B204" i="446"/>
  <c r="B203" i="446"/>
  <c r="B202" i="446"/>
  <c r="B201" i="446"/>
  <c r="B200" i="446"/>
  <c r="B199" i="446"/>
  <c r="B198" i="446"/>
  <c r="B197" i="446"/>
  <c r="B196" i="446"/>
  <c r="B195" i="446"/>
  <c r="B194" i="446"/>
  <c r="B193" i="446"/>
  <c r="B192" i="446"/>
  <c r="B191" i="446"/>
  <c r="B190" i="446"/>
  <c r="B189" i="446"/>
  <c r="B188" i="446"/>
  <c r="B187" i="446"/>
  <c r="B186" i="446"/>
  <c r="B185" i="446"/>
  <c r="B184" i="446"/>
  <c r="B183" i="446"/>
  <c r="B182" i="446"/>
  <c r="B181" i="446"/>
  <c r="B180" i="446"/>
  <c r="B179" i="446"/>
  <c r="B178" i="446"/>
  <c r="B177" i="446"/>
  <c r="B176" i="446"/>
  <c r="B175" i="446"/>
  <c r="B174" i="446"/>
  <c r="B173" i="446"/>
  <c r="B172" i="446"/>
  <c r="B171" i="446"/>
  <c r="B170" i="446"/>
  <c r="B169" i="446"/>
  <c r="B168" i="446"/>
  <c r="B167" i="446"/>
  <c r="B166" i="446"/>
  <c r="B165" i="446"/>
  <c r="B164" i="446"/>
  <c r="B163" i="446"/>
  <c r="B162" i="446"/>
  <c r="B161" i="446"/>
  <c r="B160" i="446"/>
  <c r="B159" i="446"/>
  <c r="B158" i="446"/>
  <c r="B157" i="446"/>
  <c r="B156" i="446"/>
  <c r="B155" i="446"/>
  <c r="B154" i="446"/>
  <c r="B153" i="446"/>
  <c r="B152" i="446"/>
  <c r="B151" i="446"/>
  <c r="B150" i="446"/>
  <c r="B149" i="446"/>
  <c r="B148" i="446"/>
  <c r="B147" i="446"/>
  <c r="B146" i="446"/>
  <c r="B145" i="446"/>
  <c r="B144" i="446"/>
  <c r="B143" i="446"/>
  <c r="B142" i="446"/>
  <c r="B141" i="446"/>
  <c r="B140" i="446"/>
  <c r="B139" i="446"/>
  <c r="B138" i="446"/>
  <c r="B137" i="446"/>
  <c r="B136" i="446"/>
  <c r="B135" i="446"/>
  <c r="B134" i="446"/>
  <c r="B133" i="446"/>
  <c r="B132" i="446"/>
  <c r="B131" i="446"/>
  <c r="B130" i="446"/>
  <c r="B129" i="446"/>
  <c r="B128" i="446"/>
  <c r="B127" i="446"/>
  <c r="B126" i="446"/>
  <c r="B125" i="446"/>
  <c r="B124" i="446"/>
  <c r="B123" i="446"/>
  <c r="B122" i="446"/>
  <c r="B121" i="446"/>
  <c r="B120" i="446"/>
  <c r="B119" i="446"/>
  <c r="B118" i="446"/>
  <c r="B117" i="446"/>
  <c r="B116" i="446"/>
  <c r="B115" i="446"/>
  <c r="B114" i="446"/>
  <c r="B113" i="446"/>
  <c r="B112" i="446"/>
  <c r="B111" i="446"/>
  <c r="B110" i="446"/>
  <c r="B109" i="446"/>
  <c r="B108" i="446"/>
  <c r="B107" i="446"/>
  <c r="B106" i="446"/>
  <c r="B105" i="446"/>
  <c r="B104" i="446"/>
  <c r="B103" i="446"/>
  <c r="B102" i="446"/>
  <c r="B101" i="446"/>
  <c r="B100" i="446"/>
  <c r="B99" i="446"/>
  <c r="B98" i="446"/>
  <c r="B97" i="446"/>
  <c r="B96" i="446"/>
  <c r="B95" i="446"/>
  <c r="B94" i="446"/>
  <c r="B93" i="446"/>
  <c r="B92" i="446"/>
  <c r="B91" i="446"/>
  <c r="B90" i="446"/>
  <c r="B89" i="446"/>
  <c r="B88" i="446"/>
  <c r="B87" i="446"/>
  <c r="B86" i="446"/>
  <c r="B85" i="446"/>
  <c r="B84" i="446"/>
  <c r="B83" i="446"/>
  <c r="B82" i="446"/>
  <c r="B81" i="446"/>
  <c r="B80" i="446"/>
  <c r="B79" i="446"/>
  <c r="B78" i="446"/>
  <c r="B77" i="446"/>
  <c r="B76" i="446"/>
  <c r="B75" i="446"/>
  <c r="B74" i="446"/>
  <c r="B73" i="446"/>
  <c r="B72" i="446"/>
  <c r="B71" i="446"/>
  <c r="B70" i="446"/>
  <c r="B69" i="446"/>
  <c r="B68" i="446"/>
  <c r="B67" i="446"/>
  <c r="B66" i="446"/>
  <c r="B65" i="446"/>
  <c r="B64" i="446"/>
  <c r="B63" i="446"/>
  <c r="B62" i="446"/>
  <c r="B61" i="446"/>
  <c r="B60" i="446"/>
  <c r="B59" i="446"/>
  <c r="B58" i="446"/>
  <c r="B57" i="446"/>
  <c r="B56" i="446"/>
  <c r="B55" i="446"/>
  <c r="B54" i="446"/>
  <c r="B53" i="446"/>
  <c r="B52" i="446"/>
  <c r="B51" i="446"/>
  <c r="B50" i="446"/>
  <c r="B49" i="446"/>
  <c r="B48" i="446"/>
  <c r="B47" i="446"/>
  <c r="B46" i="446"/>
  <c r="B45" i="446"/>
  <c r="B44" i="446"/>
  <c r="B43" i="446"/>
  <c r="B42" i="446"/>
  <c r="B41" i="446"/>
  <c r="B40" i="446"/>
  <c r="B39" i="446"/>
  <c r="B38" i="446"/>
  <c r="B37" i="446"/>
  <c r="B36" i="446"/>
  <c r="B35" i="446"/>
  <c r="B34" i="446"/>
  <c r="B33" i="446"/>
  <c r="B32" i="446"/>
  <c r="B31" i="446"/>
  <c r="B30" i="446"/>
  <c r="B29" i="446"/>
  <c r="B28" i="446"/>
  <c r="B27" i="446"/>
  <c r="B26" i="446"/>
  <c r="B25" i="446"/>
  <c r="B24" i="446"/>
  <c r="B23" i="446"/>
  <c r="B22" i="446"/>
  <c r="B21" i="446"/>
  <c r="B20" i="446"/>
  <c r="B19" i="446"/>
  <c r="B18" i="446"/>
  <c r="B17" i="446"/>
  <c r="B16" i="446"/>
  <c r="B15" i="446"/>
  <c r="B14" i="446"/>
  <c r="B13" i="446"/>
  <c r="B12" i="446"/>
  <c r="B11" i="446"/>
  <c r="B10" i="446"/>
  <c r="M8" i="446"/>
  <c r="L8" i="446"/>
  <c r="K8" i="446"/>
  <c r="J8" i="446"/>
  <c r="I8" i="446"/>
  <c r="H8" i="446"/>
  <c r="G8" i="446"/>
  <c r="F8" i="446"/>
  <c r="E8" i="446"/>
  <c r="D8" i="446"/>
  <c r="C8" i="446"/>
  <c r="B8" i="446"/>
  <c r="L6" i="446"/>
  <c r="C135" i="445"/>
  <c r="C134" i="445"/>
  <c r="C133" i="445"/>
  <c r="C132" i="445"/>
  <c r="C131" i="445"/>
  <c r="C130" i="445"/>
  <c r="C129" i="445"/>
  <c r="C128" i="445"/>
  <c r="C127" i="445"/>
  <c r="C126" i="445"/>
  <c r="C125" i="445"/>
  <c r="C124" i="445"/>
  <c r="C123" i="445"/>
  <c r="C122" i="445"/>
  <c r="C121" i="445"/>
  <c r="C120" i="445"/>
  <c r="C119" i="445"/>
  <c r="C118" i="445"/>
  <c r="C117" i="445"/>
  <c r="C116" i="445"/>
  <c r="C115" i="445"/>
  <c r="C114" i="445"/>
  <c r="C113" i="445"/>
  <c r="C112" i="445"/>
  <c r="C111" i="445"/>
  <c r="C110" i="445"/>
  <c r="C109" i="445"/>
  <c r="C108" i="445"/>
  <c r="C107" i="445"/>
  <c r="C106" i="445"/>
  <c r="C105" i="445"/>
  <c r="C104" i="445"/>
  <c r="C103" i="445"/>
  <c r="C102" i="445"/>
  <c r="C101" i="445"/>
  <c r="C100" i="445"/>
  <c r="C99" i="445"/>
  <c r="C98" i="445"/>
  <c r="C97" i="445"/>
  <c r="C96" i="445"/>
  <c r="C95" i="445"/>
  <c r="C94" i="445"/>
  <c r="C93" i="445"/>
  <c r="C92" i="445"/>
  <c r="C91" i="445"/>
  <c r="C90" i="445"/>
  <c r="C89" i="445"/>
  <c r="C88" i="445"/>
  <c r="C87" i="445"/>
  <c r="C86" i="445"/>
  <c r="C85" i="445"/>
  <c r="C84" i="445"/>
  <c r="C83" i="445"/>
  <c r="C82" i="445"/>
  <c r="C81" i="445"/>
  <c r="C80" i="445"/>
  <c r="C79" i="445"/>
  <c r="C78" i="445"/>
  <c r="C77" i="445"/>
  <c r="C76" i="445"/>
  <c r="C75" i="445"/>
  <c r="C74" i="445"/>
  <c r="C73" i="445"/>
  <c r="C72" i="445"/>
  <c r="C71" i="445"/>
  <c r="C70" i="445"/>
  <c r="C69" i="445"/>
  <c r="C68" i="445"/>
  <c r="C67" i="445"/>
  <c r="C66" i="445"/>
  <c r="C65" i="445"/>
  <c r="C64" i="445"/>
  <c r="C63" i="445"/>
  <c r="C62" i="445"/>
  <c r="C61" i="445"/>
  <c r="C60" i="445"/>
  <c r="C59" i="445"/>
  <c r="C58" i="445"/>
  <c r="C57" i="445"/>
  <c r="C56" i="445"/>
  <c r="C55" i="445"/>
  <c r="C54" i="445"/>
  <c r="C53" i="445"/>
  <c r="C52" i="445"/>
  <c r="C51" i="445"/>
  <c r="C50" i="445"/>
  <c r="C49" i="445"/>
  <c r="C48" i="445"/>
  <c r="C47" i="445"/>
  <c r="C46" i="445"/>
  <c r="C45" i="445"/>
  <c r="C44" i="445"/>
  <c r="C43" i="445"/>
  <c r="C42" i="445"/>
  <c r="C41" i="445"/>
  <c r="C40" i="445"/>
  <c r="C39" i="445"/>
  <c r="C38" i="445"/>
  <c r="C37" i="445"/>
  <c r="C36" i="445"/>
  <c r="C35" i="445"/>
  <c r="C34" i="445"/>
  <c r="C33" i="445"/>
  <c r="C32" i="445"/>
  <c r="C31" i="445"/>
  <c r="C30" i="445"/>
  <c r="C29" i="445"/>
  <c r="C28" i="445"/>
  <c r="C27" i="445"/>
  <c r="C26" i="445"/>
  <c r="C25" i="445"/>
  <c r="C24" i="445"/>
  <c r="C23" i="445"/>
  <c r="C22" i="445"/>
  <c r="C21" i="445"/>
  <c r="AX20" i="445"/>
  <c r="AE20" i="445"/>
  <c r="C20" i="445"/>
  <c r="AX19" i="445"/>
  <c r="AE19" i="445"/>
  <c r="C19" i="445"/>
  <c r="AX18" i="445"/>
  <c r="AE18" i="445"/>
  <c r="C18" i="445"/>
  <c r="AX17" i="445"/>
  <c r="AU17" i="445"/>
  <c r="AE17" i="445"/>
  <c r="C17" i="445"/>
  <c r="AX16" i="445"/>
  <c r="AE16" i="445"/>
  <c r="C16" i="445"/>
  <c r="AX15" i="445"/>
  <c r="AE15" i="445"/>
  <c r="C15" i="445"/>
  <c r="AX14" i="445"/>
  <c r="AE14" i="445"/>
  <c r="C14" i="445"/>
  <c r="AX13" i="445"/>
  <c r="AE13" i="445"/>
  <c r="C13" i="445"/>
  <c r="AX12" i="445"/>
  <c r="AE12" i="445"/>
  <c r="C12" i="445"/>
  <c r="AX11" i="445"/>
  <c r="AX6" i="445" s="1"/>
  <c r="AE11" i="445"/>
  <c r="AE6" i="445" s="1"/>
  <c r="C11" i="445"/>
  <c r="AX10" i="445"/>
  <c r="AE10" i="445"/>
  <c r="C10" i="445"/>
  <c r="BY6" i="445"/>
  <c r="AZ6" i="445"/>
  <c r="AW6" i="445"/>
  <c r="AV6" i="445"/>
  <c r="AU6" i="445"/>
  <c r="AT6" i="445"/>
  <c r="AS6" i="445"/>
  <c r="AR6" i="445"/>
  <c r="AM6" i="445"/>
  <c r="B154" i="444"/>
  <c r="B153" i="444"/>
  <c r="B152" i="444"/>
  <c r="B151" i="444"/>
  <c r="B150" i="444"/>
  <c r="B149" i="444"/>
  <c r="B148" i="444"/>
  <c r="B147" i="444"/>
  <c r="B146" i="444"/>
  <c r="B145" i="444"/>
  <c r="B144" i="444"/>
  <c r="B143" i="444"/>
  <c r="B142" i="444"/>
  <c r="B141" i="444"/>
  <c r="B140" i="444"/>
  <c r="B139" i="444"/>
  <c r="B138" i="444"/>
  <c r="B137" i="444"/>
  <c r="B136" i="444"/>
  <c r="B135" i="444"/>
  <c r="B134" i="444"/>
  <c r="B133" i="444"/>
  <c r="B132" i="444"/>
  <c r="B131" i="444"/>
  <c r="B130" i="444"/>
  <c r="B129" i="444"/>
  <c r="B128" i="444"/>
  <c r="B127" i="444"/>
  <c r="B126" i="444"/>
  <c r="B125" i="444"/>
  <c r="B124" i="444"/>
  <c r="B123" i="444"/>
  <c r="B122" i="444"/>
  <c r="B121" i="444"/>
  <c r="B120" i="444"/>
  <c r="B119" i="444"/>
  <c r="B118" i="444"/>
  <c r="B117" i="444"/>
  <c r="B116" i="444"/>
  <c r="B115" i="444"/>
  <c r="B114" i="444"/>
  <c r="B113" i="444"/>
  <c r="B112" i="444"/>
  <c r="B111" i="444"/>
  <c r="B110" i="444"/>
  <c r="B109" i="444"/>
  <c r="B108" i="444"/>
  <c r="B107" i="444"/>
  <c r="B106" i="444"/>
  <c r="B105" i="444"/>
  <c r="B104" i="444"/>
  <c r="B103" i="444"/>
  <c r="B102" i="444"/>
  <c r="B101" i="444"/>
  <c r="B100" i="444"/>
  <c r="B99" i="444"/>
  <c r="B98" i="444"/>
  <c r="B97" i="444"/>
  <c r="B96" i="444"/>
  <c r="B95" i="444"/>
  <c r="B94" i="444"/>
  <c r="B93" i="444"/>
  <c r="B92" i="444"/>
  <c r="B91" i="444"/>
  <c r="B90" i="444"/>
  <c r="B89" i="444"/>
  <c r="B88" i="444"/>
  <c r="B87" i="444"/>
  <c r="B86" i="444"/>
  <c r="B85" i="444"/>
  <c r="B84" i="444"/>
  <c r="B83" i="444"/>
  <c r="B82" i="444"/>
  <c r="B81" i="444"/>
  <c r="B80" i="444"/>
  <c r="B79" i="444"/>
  <c r="B78" i="444"/>
  <c r="B77" i="444"/>
  <c r="B76" i="444"/>
  <c r="B75" i="444"/>
  <c r="B74" i="444"/>
  <c r="B73" i="444"/>
  <c r="B72" i="444"/>
  <c r="B71" i="444"/>
  <c r="B70" i="444"/>
  <c r="B69" i="444"/>
  <c r="B68" i="444"/>
  <c r="B67" i="444"/>
  <c r="B66" i="444"/>
  <c r="B65" i="444"/>
  <c r="B64" i="444"/>
  <c r="B63" i="444"/>
  <c r="B62" i="444"/>
  <c r="B61" i="444"/>
  <c r="B60" i="444"/>
  <c r="B59" i="444"/>
  <c r="B58" i="444"/>
  <c r="B57" i="444"/>
  <c r="B56" i="444"/>
  <c r="B55" i="444"/>
  <c r="B54" i="444"/>
  <c r="B53" i="444"/>
  <c r="B52" i="444"/>
  <c r="B51" i="444"/>
  <c r="B50" i="444"/>
  <c r="B49" i="444"/>
  <c r="B48" i="444"/>
  <c r="B47" i="444"/>
  <c r="B46" i="444"/>
  <c r="B45" i="444"/>
  <c r="B44" i="444"/>
  <c r="B43" i="444"/>
  <c r="B42" i="444"/>
  <c r="B41" i="444"/>
  <c r="B40" i="444"/>
  <c r="B39" i="444"/>
  <c r="B38" i="444"/>
  <c r="B37" i="444"/>
  <c r="B36" i="444"/>
  <c r="B35" i="444"/>
  <c r="B34" i="444"/>
  <c r="B33" i="444"/>
  <c r="B32" i="444"/>
  <c r="B31" i="444"/>
  <c r="B30" i="444"/>
  <c r="B29" i="444"/>
  <c r="B28" i="444"/>
  <c r="B27" i="444"/>
  <c r="B26" i="444"/>
  <c r="B25" i="444"/>
  <c r="B24" i="444"/>
  <c r="B23" i="444"/>
  <c r="B22" i="444"/>
  <c r="B21" i="444"/>
  <c r="B20" i="444"/>
  <c r="B19" i="444"/>
  <c r="B18" i="444"/>
  <c r="B17" i="444"/>
  <c r="B16" i="444"/>
  <c r="B15" i="444"/>
  <c r="B14" i="444"/>
  <c r="B13" i="444"/>
  <c r="B12" i="444"/>
  <c r="B11" i="444"/>
  <c r="B10" i="444"/>
  <c r="X6" i="444"/>
  <c r="W6" i="444"/>
  <c r="V6" i="444"/>
  <c r="U6" i="444"/>
  <c r="T6" i="444"/>
  <c r="S6" i="444"/>
  <c r="B132" i="443"/>
  <c r="B131" i="443"/>
  <c r="B130" i="443"/>
  <c r="B129" i="443"/>
  <c r="B128" i="443"/>
  <c r="B127" i="443"/>
  <c r="B126" i="443"/>
  <c r="B125" i="443"/>
  <c r="B124" i="443"/>
  <c r="B123" i="443"/>
  <c r="B122" i="443"/>
  <c r="B121" i="443"/>
  <c r="B120" i="443"/>
  <c r="B119" i="443"/>
  <c r="B118" i="443"/>
  <c r="B117" i="443"/>
  <c r="B116" i="443"/>
  <c r="B115" i="443"/>
  <c r="B114" i="443"/>
  <c r="B113" i="443"/>
  <c r="B112" i="443"/>
  <c r="B111" i="443"/>
  <c r="B110" i="443"/>
  <c r="B109" i="443"/>
  <c r="B108" i="443"/>
  <c r="B107" i="443"/>
  <c r="B106" i="443"/>
  <c r="B105" i="443"/>
  <c r="B104" i="443"/>
  <c r="B103" i="443"/>
  <c r="B102" i="443"/>
  <c r="B101" i="443"/>
  <c r="B100" i="443"/>
  <c r="B99" i="443"/>
  <c r="B98" i="443"/>
  <c r="B97" i="443"/>
  <c r="B96" i="443"/>
  <c r="B95" i="443"/>
  <c r="B94" i="443"/>
  <c r="B93" i="443"/>
  <c r="B92" i="443"/>
  <c r="B91" i="443"/>
  <c r="B90" i="443"/>
  <c r="B89" i="443"/>
  <c r="B88" i="443"/>
  <c r="B87" i="443"/>
  <c r="B86" i="443"/>
  <c r="B85" i="443"/>
  <c r="B84" i="443"/>
  <c r="B83" i="443"/>
  <c r="B82" i="443"/>
  <c r="B81" i="443"/>
  <c r="B80" i="443"/>
  <c r="B79" i="443"/>
  <c r="B78" i="443"/>
  <c r="B77" i="443"/>
  <c r="B76" i="443"/>
  <c r="B75" i="443"/>
  <c r="B74" i="443"/>
  <c r="B73" i="443"/>
  <c r="B72" i="443"/>
  <c r="B71" i="443"/>
  <c r="B70" i="443"/>
  <c r="B69" i="443"/>
  <c r="B68" i="443"/>
  <c r="B67" i="443"/>
  <c r="B66" i="443"/>
  <c r="B65" i="443"/>
  <c r="B64" i="443"/>
  <c r="B63" i="443"/>
  <c r="B62" i="443"/>
  <c r="B61" i="443"/>
  <c r="B60" i="443"/>
  <c r="B59" i="443"/>
  <c r="B58" i="443"/>
  <c r="B57" i="443"/>
  <c r="B56" i="443"/>
  <c r="B55" i="443"/>
  <c r="B54" i="443"/>
  <c r="B53" i="443"/>
  <c r="B52" i="443"/>
  <c r="B51" i="443"/>
  <c r="B50" i="443"/>
  <c r="B49" i="443"/>
  <c r="B48" i="443"/>
  <c r="B47" i="443"/>
  <c r="B46" i="443"/>
  <c r="B45" i="443"/>
  <c r="B44" i="443"/>
  <c r="B43" i="443"/>
  <c r="B42" i="443"/>
  <c r="B41" i="443"/>
  <c r="B40" i="443"/>
  <c r="B39" i="443"/>
  <c r="B38" i="443"/>
  <c r="B37" i="443"/>
  <c r="B36" i="443"/>
  <c r="B35" i="443"/>
  <c r="B34" i="443"/>
  <c r="B33" i="443"/>
  <c r="B32" i="443"/>
  <c r="B31" i="443"/>
  <c r="B30" i="443"/>
  <c r="B29" i="443"/>
  <c r="B28" i="443"/>
  <c r="B27" i="443"/>
  <c r="B26" i="443"/>
  <c r="B25" i="443"/>
  <c r="B24" i="443"/>
  <c r="B23" i="443"/>
  <c r="B22" i="443"/>
  <c r="B21" i="443"/>
  <c r="B20" i="443"/>
  <c r="B19" i="443"/>
  <c r="B18" i="443"/>
  <c r="B17" i="443"/>
  <c r="B16" i="443"/>
  <c r="B15" i="443"/>
  <c r="B14" i="443"/>
  <c r="B13" i="443"/>
  <c r="B12" i="443"/>
  <c r="B11" i="443"/>
  <c r="B10" i="443"/>
  <c r="L6" i="443"/>
  <c r="K6" i="443"/>
  <c r="J6" i="443"/>
  <c r="I6" i="443"/>
  <c r="H6" i="443"/>
  <c r="G6" i="443"/>
  <c r="Q327" i="439"/>
  <c r="N327" i="439"/>
  <c r="J135" i="438"/>
  <c r="GP134" i="438"/>
  <c r="DO134" i="438"/>
  <c r="DL134" i="438"/>
  <c r="DK134" i="438"/>
  <c r="DJ134" i="438"/>
  <c r="DI134" i="438"/>
  <c r="DH134" i="438"/>
  <c r="DG134" i="438"/>
  <c r="DF134" i="438"/>
  <c r="DE134" i="438"/>
  <c r="DD134" i="438"/>
  <c r="CZ134" i="438"/>
  <c r="CX134" i="438"/>
  <c r="CV134" i="438"/>
  <c r="CQ134" i="438"/>
  <c r="CD134" i="438"/>
  <c r="CB134" i="438"/>
  <c r="BZ134" i="438"/>
  <c r="BX134" i="438"/>
  <c r="BW134" i="438"/>
  <c r="BN134" i="438"/>
  <c r="AZ134" i="438"/>
  <c r="J134" i="438"/>
  <c r="J136" i="438" s="1"/>
  <c r="DM132" i="438"/>
  <c r="DA132" i="438"/>
  <c r="MD131" i="438"/>
  <c r="GM131" i="438"/>
  <c r="GL131" i="438"/>
  <c r="DM131" i="438"/>
  <c r="DC131" i="438"/>
  <c r="AC131" i="438"/>
  <c r="F131" i="438"/>
  <c r="G131" i="438" s="1"/>
  <c r="MD130" i="438"/>
  <c r="GM130" i="438"/>
  <c r="GL130" i="438"/>
  <c r="DM130" i="438"/>
  <c r="DC130" i="438" s="1"/>
  <c r="AC130" i="438"/>
  <c r="F130" i="438"/>
  <c r="G130" i="438" s="1"/>
  <c r="MD129" i="438"/>
  <c r="GM129" i="438"/>
  <c r="GL129" i="438"/>
  <c r="DM129" i="438"/>
  <c r="DC129" i="438" s="1"/>
  <c r="AC129" i="438"/>
  <c r="F129" i="438"/>
  <c r="G129" i="438" s="1"/>
  <c r="MD128" i="438"/>
  <c r="GM128" i="438"/>
  <c r="GL128" i="438"/>
  <c r="DM128" i="438"/>
  <c r="DC128" i="438" s="1"/>
  <c r="AC128" i="438"/>
  <c r="F128" i="438"/>
  <c r="G128" i="438" s="1"/>
  <c r="MD127" i="438"/>
  <c r="GM127" i="438"/>
  <c r="GL127" i="438"/>
  <c r="DM127" i="438"/>
  <c r="DC127" i="438" s="1"/>
  <c r="AC127" i="438"/>
  <c r="F127" i="438"/>
  <c r="G127" i="438" s="1"/>
  <c r="MD126" i="438"/>
  <c r="GM126" i="438"/>
  <c r="GL126" i="438"/>
  <c r="DM126" i="438"/>
  <c r="DC126" i="438" s="1"/>
  <c r="AC126" i="438"/>
  <c r="F126" i="438"/>
  <c r="G126" i="438" s="1"/>
  <c r="MD125" i="438"/>
  <c r="GM125" i="438"/>
  <c r="GL125" i="438"/>
  <c r="DM125" i="438"/>
  <c r="DC125" i="438" s="1"/>
  <c r="AC125" i="438"/>
  <c r="F125" i="438"/>
  <c r="G125" i="438" s="1"/>
  <c r="MD124" i="438"/>
  <c r="GM124" i="438"/>
  <c r="GL124" i="438"/>
  <c r="DM124" i="438"/>
  <c r="DC124" i="438" s="1"/>
  <c r="AC124" i="438"/>
  <c r="F124" i="438"/>
  <c r="G124" i="438" s="1"/>
  <c r="MD123" i="438"/>
  <c r="GM123" i="438"/>
  <c r="GL123" i="438"/>
  <c r="DM123" i="438"/>
  <c r="DC123" i="438" s="1"/>
  <c r="AC123" i="438"/>
  <c r="F123" i="438"/>
  <c r="G123" i="438" s="1"/>
  <c r="MD122" i="438"/>
  <c r="GM122" i="438"/>
  <c r="GL122" i="438"/>
  <c r="DM122" i="438"/>
  <c r="DC122" i="438" s="1"/>
  <c r="AC122" i="438"/>
  <c r="F122" i="438"/>
  <c r="G122" i="438" s="1"/>
  <c r="MD121" i="438"/>
  <c r="GM121" i="438"/>
  <c r="GL121" i="438"/>
  <c r="DM121" i="438"/>
  <c r="DC121" i="438" s="1"/>
  <c r="AC121" i="438"/>
  <c r="F121" i="438"/>
  <c r="G121" i="438" s="1"/>
  <c r="MD120" i="438"/>
  <c r="GM120" i="438"/>
  <c r="GL120" i="438"/>
  <c r="DM120" i="438"/>
  <c r="DC120" i="438" s="1"/>
  <c r="AC120" i="438"/>
  <c r="F120" i="438"/>
  <c r="G120" i="438" s="1"/>
  <c r="MD118" i="438"/>
  <c r="GM118" i="438"/>
  <c r="GL118" i="438"/>
  <c r="DM118" i="438"/>
  <c r="DC118" i="438" s="1"/>
  <c r="AC118" i="438"/>
  <c r="F118" i="438"/>
  <c r="G118" i="438" s="1"/>
  <c r="MD117" i="438"/>
  <c r="GM117" i="438"/>
  <c r="GL117" i="438"/>
  <c r="DM117" i="438"/>
  <c r="DC117" i="438" s="1"/>
  <c r="AC117" i="438"/>
  <c r="F117" i="438"/>
  <c r="G117" i="438" s="1"/>
  <c r="MD116" i="438"/>
  <c r="GM116" i="438"/>
  <c r="GL116" i="438"/>
  <c r="DM116" i="438"/>
  <c r="DC116" i="438" s="1"/>
  <c r="AC116" i="438"/>
  <c r="F116" i="438"/>
  <c r="G116" i="438" s="1"/>
  <c r="MD115" i="438"/>
  <c r="GM115" i="438"/>
  <c r="GL115" i="438"/>
  <c r="DM115" i="438"/>
  <c r="DC115" i="438" s="1"/>
  <c r="AC115" i="438"/>
  <c r="F115" i="438"/>
  <c r="G115" i="438" s="1"/>
  <c r="MD114" i="438"/>
  <c r="GM114" i="438"/>
  <c r="GL114" i="438"/>
  <c r="DM114" i="438"/>
  <c r="DC114" i="438" s="1"/>
  <c r="AC114" i="438"/>
  <c r="F114" i="438"/>
  <c r="G114" i="438" s="1"/>
  <c r="MD113" i="438"/>
  <c r="GM113" i="438"/>
  <c r="GL113" i="438"/>
  <c r="DM113" i="438"/>
  <c r="DC113" i="438" s="1"/>
  <c r="AC113" i="438"/>
  <c r="F113" i="438"/>
  <c r="G113" i="438" s="1"/>
  <c r="MD112" i="438"/>
  <c r="GM112" i="438"/>
  <c r="GL112" i="438"/>
  <c r="DM112" i="438"/>
  <c r="DC112" i="438" s="1"/>
  <c r="AC112" i="438"/>
  <c r="F112" i="438"/>
  <c r="G112" i="438" s="1"/>
  <c r="MD111" i="438"/>
  <c r="GM111" i="438"/>
  <c r="GL111" i="438"/>
  <c r="DM111" i="438"/>
  <c r="DC111" i="438" s="1"/>
  <c r="AC111" i="438"/>
  <c r="F111" i="438"/>
  <c r="G111" i="438" s="1"/>
  <c r="MD110" i="438"/>
  <c r="GM110" i="438"/>
  <c r="GL110" i="438"/>
  <c r="DM110" i="438"/>
  <c r="DC110" i="438" s="1"/>
  <c r="AC110" i="438"/>
  <c r="F110" i="438"/>
  <c r="G110" i="438" s="1"/>
  <c r="MD109" i="438"/>
  <c r="GM109" i="438"/>
  <c r="GL109" i="438"/>
  <c r="DM109" i="438"/>
  <c r="DC109" i="438" s="1"/>
  <c r="AC109" i="438"/>
  <c r="F109" i="438"/>
  <c r="G109" i="438" s="1"/>
  <c r="MD108" i="438"/>
  <c r="GM108" i="438"/>
  <c r="GL108" i="438"/>
  <c r="DM108" i="438"/>
  <c r="DC108" i="438" s="1"/>
  <c r="AC108" i="438"/>
  <c r="F108" i="438"/>
  <c r="G108" i="438" s="1"/>
  <c r="MD107" i="438"/>
  <c r="GM107" i="438"/>
  <c r="GL107" i="438"/>
  <c r="DM107" i="438"/>
  <c r="DC107" i="438" s="1"/>
  <c r="AC107" i="438"/>
  <c r="F107" i="438"/>
  <c r="G107" i="438" s="1"/>
  <c r="MD106" i="438"/>
  <c r="GM106" i="438"/>
  <c r="GL106" i="438"/>
  <c r="DM106" i="438"/>
  <c r="DC106" i="438" s="1"/>
  <c r="AC106" i="438"/>
  <c r="F106" i="438"/>
  <c r="G106" i="438" s="1"/>
  <c r="MD105" i="438"/>
  <c r="GM105" i="438"/>
  <c r="GL105" i="438"/>
  <c r="DM105" i="438"/>
  <c r="DC105" i="438" s="1"/>
  <c r="AC105" i="438"/>
  <c r="F105" i="438"/>
  <c r="G105" i="438" s="1"/>
  <c r="MD104" i="438"/>
  <c r="GM104" i="438"/>
  <c r="GL104" i="438"/>
  <c r="DM104" i="438"/>
  <c r="DC104" i="438" s="1"/>
  <c r="AC104" i="438"/>
  <c r="F104" i="438"/>
  <c r="G104" i="438" s="1"/>
  <c r="MD103" i="438"/>
  <c r="GM103" i="438"/>
  <c r="GL103" i="438"/>
  <c r="DM103" i="438"/>
  <c r="DC103" i="438" s="1"/>
  <c r="AC103" i="438"/>
  <c r="F103" i="438"/>
  <c r="G103" i="438" s="1"/>
  <c r="MD102" i="438"/>
  <c r="GM102" i="438"/>
  <c r="GL102" i="438"/>
  <c r="DM102" i="438"/>
  <c r="DC102" i="438" s="1"/>
  <c r="AC102" i="438"/>
  <c r="F102" i="438"/>
  <c r="G102" i="438" s="1"/>
  <c r="MD101" i="438"/>
  <c r="GM101" i="438"/>
  <c r="GL101" i="438"/>
  <c r="DM101" i="438"/>
  <c r="DC101" i="438" s="1"/>
  <c r="AC101" i="438"/>
  <c r="F101" i="438"/>
  <c r="G101" i="438" s="1"/>
  <c r="MD100" i="438"/>
  <c r="GM100" i="438"/>
  <c r="GL100" i="438"/>
  <c r="DM100" i="438"/>
  <c r="DC100" i="438" s="1"/>
  <c r="AC100" i="438"/>
  <c r="F100" i="438"/>
  <c r="G100" i="438" s="1"/>
  <c r="MD99" i="438"/>
  <c r="GM99" i="438"/>
  <c r="GL99" i="438"/>
  <c r="DM99" i="438"/>
  <c r="DC99" i="438" s="1"/>
  <c r="AC99" i="438"/>
  <c r="F99" i="438"/>
  <c r="G99" i="438" s="1"/>
  <c r="MD98" i="438"/>
  <c r="GM98" i="438"/>
  <c r="GL98" i="438"/>
  <c r="DM98" i="438"/>
  <c r="DC98" i="438" s="1"/>
  <c r="AC98" i="438"/>
  <c r="F98" i="438"/>
  <c r="G98" i="438" s="1"/>
  <c r="MD97" i="438"/>
  <c r="GM97" i="438"/>
  <c r="GL97" i="438"/>
  <c r="DM97" i="438"/>
  <c r="DC97" i="438" s="1"/>
  <c r="AC97" i="438"/>
  <c r="F97" i="438"/>
  <c r="G97" i="438" s="1"/>
  <c r="MD96" i="438"/>
  <c r="GM96" i="438"/>
  <c r="GL96" i="438"/>
  <c r="DM96" i="438"/>
  <c r="DC96" i="438" s="1"/>
  <c r="AC96" i="438"/>
  <c r="F96" i="438"/>
  <c r="G96" i="438" s="1"/>
  <c r="MD95" i="438"/>
  <c r="GM95" i="438"/>
  <c r="GL95" i="438"/>
  <c r="DM95" i="438"/>
  <c r="DC95" i="438" s="1"/>
  <c r="AC95" i="438"/>
  <c r="MD94" i="438"/>
  <c r="GM94" i="438"/>
  <c r="GL94" i="438"/>
  <c r="DM94" i="438"/>
  <c r="DC94" i="438" s="1"/>
  <c r="AC94" i="438"/>
  <c r="MD93" i="438"/>
  <c r="GM93" i="438"/>
  <c r="GL93" i="438"/>
  <c r="DM93" i="438"/>
  <c r="DC93" i="438" s="1"/>
  <c r="AC93" i="438"/>
  <c r="F93" i="438"/>
  <c r="G93" i="438" s="1"/>
  <c r="MD92" i="438"/>
  <c r="GM92" i="438"/>
  <c r="GL92" i="438"/>
  <c r="DM92" i="438"/>
  <c r="DC92" i="438" s="1"/>
  <c r="AC92" i="438"/>
  <c r="F92" i="438"/>
  <c r="G92" i="438" s="1"/>
  <c r="MD91" i="438"/>
  <c r="GM91" i="438"/>
  <c r="GL91" i="438"/>
  <c r="DM91" i="438"/>
  <c r="DC91" i="438" s="1"/>
  <c r="AC91" i="438"/>
  <c r="F91" i="438"/>
  <c r="G91" i="438" s="1"/>
  <c r="MD90" i="438"/>
  <c r="GM90" i="438"/>
  <c r="GL90" i="438"/>
  <c r="DM90" i="438"/>
  <c r="DC90" i="438" s="1"/>
  <c r="AC90" i="438"/>
  <c r="F90" i="438"/>
  <c r="G90" i="438" s="1"/>
  <c r="MD89" i="438"/>
  <c r="GM89" i="438"/>
  <c r="GL89" i="438"/>
  <c r="DP89" i="438"/>
  <c r="DM89" i="438"/>
  <c r="DC89" i="438" s="1"/>
  <c r="AC89" i="438"/>
  <c r="F89" i="438"/>
  <c r="G89" i="438" s="1"/>
  <c r="MD88" i="438"/>
  <c r="GM88" i="438"/>
  <c r="GL88" i="438"/>
  <c r="DP88" i="438"/>
  <c r="DM88" i="438"/>
  <c r="DC88" i="438" s="1"/>
  <c r="AC88" i="438"/>
  <c r="F88" i="438"/>
  <c r="G88" i="438" s="1"/>
  <c r="MD87" i="438"/>
  <c r="GM87" i="438"/>
  <c r="GL87" i="438"/>
  <c r="DP87" i="438"/>
  <c r="DM87" i="438"/>
  <c r="DC87" i="438" s="1"/>
  <c r="AC87" i="438"/>
  <c r="F87" i="438"/>
  <c r="G87" i="438" s="1"/>
  <c r="MD86" i="438"/>
  <c r="GM86" i="438"/>
  <c r="GL86" i="438"/>
  <c r="DP86" i="438"/>
  <c r="DM86" i="438"/>
  <c r="DC86" i="438" s="1"/>
  <c r="AC86" i="438"/>
  <c r="F86" i="438"/>
  <c r="G86" i="438" s="1"/>
  <c r="MD85" i="438"/>
  <c r="GM85" i="438"/>
  <c r="GL85" i="438"/>
  <c r="DP85" i="438"/>
  <c r="DM85" i="438"/>
  <c r="DC85" i="438" s="1"/>
  <c r="AC85" i="438"/>
  <c r="F85" i="438"/>
  <c r="G85" i="438" s="1"/>
  <c r="MD84" i="438"/>
  <c r="GM84" i="438"/>
  <c r="GL84" i="438"/>
  <c r="DP84" i="438"/>
  <c r="DM84" i="438"/>
  <c r="DC84" i="438" s="1"/>
  <c r="AC84" i="438"/>
  <c r="F84" i="438"/>
  <c r="G84" i="438" s="1"/>
  <c r="MD83" i="438"/>
  <c r="GM83" i="438"/>
  <c r="GL83" i="438"/>
  <c r="DP83" i="438"/>
  <c r="DM83" i="438"/>
  <c r="DC83" i="438" s="1"/>
  <c r="AC83" i="438"/>
  <c r="F83" i="438"/>
  <c r="G83" i="438" s="1"/>
  <c r="MD82" i="438"/>
  <c r="GM82" i="438"/>
  <c r="GL82" i="438"/>
  <c r="DP82" i="438"/>
  <c r="DM82" i="438"/>
  <c r="DC82" i="438" s="1"/>
  <c r="AC82" i="438"/>
  <c r="F82" i="438"/>
  <c r="G82" i="438" s="1"/>
  <c r="MD81" i="438"/>
  <c r="GM81" i="438"/>
  <c r="GL81" i="438"/>
  <c r="DP81" i="438"/>
  <c r="DM81" i="438"/>
  <c r="DC81" i="438" s="1"/>
  <c r="AC81" i="438"/>
  <c r="F81" i="438"/>
  <c r="G81" i="438" s="1"/>
  <c r="MD80" i="438"/>
  <c r="GM80" i="438"/>
  <c r="GL80" i="438"/>
  <c r="DP80" i="438"/>
  <c r="DM80" i="438"/>
  <c r="DC80" i="438" s="1"/>
  <c r="AC80" i="438"/>
  <c r="F80" i="438"/>
  <c r="G80" i="438" s="1"/>
  <c r="MD79" i="438"/>
  <c r="GM79" i="438"/>
  <c r="GL79" i="438"/>
  <c r="DP79" i="438"/>
  <c r="DM79" i="438"/>
  <c r="DC79" i="438" s="1"/>
  <c r="AC79" i="438"/>
  <c r="F79" i="438"/>
  <c r="G79" i="438" s="1"/>
  <c r="MD78" i="438"/>
  <c r="GM78" i="438"/>
  <c r="GL78" i="438"/>
  <c r="DP78" i="438"/>
  <c r="DM78" i="438"/>
  <c r="DC78" i="438" s="1"/>
  <c r="AC78" i="438"/>
  <c r="F78" i="438"/>
  <c r="G78" i="438" s="1"/>
  <c r="MD77" i="438"/>
  <c r="GM77" i="438"/>
  <c r="GL77" i="438"/>
  <c r="DP77" i="438"/>
  <c r="DM77" i="438"/>
  <c r="DC77" i="438" s="1"/>
  <c r="AC77" i="438"/>
  <c r="F77" i="438"/>
  <c r="G77" i="438" s="1"/>
  <c r="MD76" i="438"/>
  <c r="GM76" i="438"/>
  <c r="GL76" i="438"/>
  <c r="DP76" i="438"/>
  <c r="DM76" i="438"/>
  <c r="DC76" i="438" s="1"/>
  <c r="AC76" i="438"/>
  <c r="F76" i="438"/>
  <c r="G76" i="438" s="1"/>
  <c r="MD75" i="438"/>
  <c r="GM75" i="438"/>
  <c r="GL75" i="438"/>
  <c r="DP75" i="438"/>
  <c r="DM75" i="438"/>
  <c r="DC75" i="438" s="1"/>
  <c r="AC75" i="438"/>
  <c r="F75" i="438"/>
  <c r="G75" i="438" s="1"/>
  <c r="MD74" i="438"/>
  <c r="GM74" i="438"/>
  <c r="GL74" i="438"/>
  <c r="DP74" i="438"/>
  <c r="DM74" i="438"/>
  <c r="DC74" i="438" s="1"/>
  <c r="AC74" i="438"/>
  <c r="F74" i="438"/>
  <c r="G74" i="438" s="1"/>
  <c r="MD73" i="438"/>
  <c r="GM73" i="438"/>
  <c r="GL73" i="438"/>
  <c r="DP73" i="438"/>
  <c r="DM73" i="438"/>
  <c r="DC73" i="438" s="1"/>
  <c r="AC73" i="438"/>
  <c r="F73" i="438"/>
  <c r="G73" i="438" s="1"/>
  <c r="MD72" i="438"/>
  <c r="GM72" i="438"/>
  <c r="GL72" i="438"/>
  <c r="DP72" i="438"/>
  <c r="DM72" i="438"/>
  <c r="DC72" i="438" s="1"/>
  <c r="AC72" i="438"/>
  <c r="F72" i="438"/>
  <c r="G72" i="438" s="1"/>
  <c r="MD71" i="438"/>
  <c r="GM71" i="438"/>
  <c r="GL71" i="438"/>
  <c r="DP71" i="438"/>
  <c r="DM71" i="438"/>
  <c r="DC71" i="438" s="1"/>
  <c r="AC71" i="438"/>
  <c r="F71" i="438"/>
  <c r="G71" i="438" s="1"/>
  <c r="MD70" i="438"/>
  <c r="GM70" i="438"/>
  <c r="GL70" i="438"/>
  <c r="DP70" i="438"/>
  <c r="DM70" i="438"/>
  <c r="DC70" i="438"/>
  <c r="AC70" i="438"/>
  <c r="F70" i="438"/>
  <c r="G70" i="438" s="1"/>
  <c r="MD69" i="438"/>
  <c r="GM69" i="438"/>
  <c r="GL69" i="438"/>
  <c r="DP69" i="438"/>
  <c r="DM69" i="438"/>
  <c r="DC69" i="438" s="1"/>
  <c r="AC69" i="438"/>
  <c r="F69" i="438"/>
  <c r="G69" i="438" s="1"/>
  <c r="MD68" i="438"/>
  <c r="GM68" i="438"/>
  <c r="GL68" i="438"/>
  <c r="DP68" i="438"/>
  <c r="DM68" i="438"/>
  <c r="DC68" i="438" s="1"/>
  <c r="AC68" i="438"/>
  <c r="F68" i="438"/>
  <c r="G68" i="438" s="1"/>
  <c r="MD67" i="438"/>
  <c r="GM67" i="438"/>
  <c r="GL67" i="438"/>
  <c r="DP67" i="438"/>
  <c r="DM67" i="438"/>
  <c r="DC67" i="438" s="1"/>
  <c r="AC67" i="438"/>
  <c r="F67" i="438"/>
  <c r="G67" i="438" s="1"/>
  <c r="MD66" i="438"/>
  <c r="GM66" i="438"/>
  <c r="GL66" i="438"/>
  <c r="DP66" i="438"/>
  <c r="DM66" i="438"/>
  <c r="DC66" i="438" s="1"/>
  <c r="AC66" i="438"/>
  <c r="F66" i="438"/>
  <c r="G66" i="438" s="1"/>
  <c r="MD65" i="438"/>
  <c r="GM65" i="438"/>
  <c r="GL65" i="438"/>
  <c r="DP65" i="438"/>
  <c r="DM65" i="438"/>
  <c r="DC65" i="438" s="1"/>
  <c r="AC65" i="438"/>
  <c r="F65" i="438"/>
  <c r="G65" i="438" s="1"/>
  <c r="MD64" i="438"/>
  <c r="GM64" i="438"/>
  <c r="GL64" i="438"/>
  <c r="DP64" i="438"/>
  <c r="DM64" i="438"/>
  <c r="DC64" i="438" s="1"/>
  <c r="AC64" i="438"/>
  <c r="F64" i="438"/>
  <c r="G64" i="438" s="1"/>
  <c r="MD63" i="438"/>
  <c r="GM63" i="438"/>
  <c r="GL63" i="438"/>
  <c r="DP63" i="438"/>
  <c r="DM63" i="438"/>
  <c r="DC63" i="438" s="1"/>
  <c r="AC63" i="438"/>
  <c r="F63" i="438"/>
  <c r="G63" i="438" s="1"/>
  <c r="MD62" i="438"/>
  <c r="GM62" i="438"/>
  <c r="GL62" i="438"/>
  <c r="DP62" i="438"/>
  <c r="DM62" i="438"/>
  <c r="DC62" i="438" s="1"/>
  <c r="AC62" i="438"/>
  <c r="F62" i="438"/>
  <c r="G62" i="438" s="1"/>
  <c r="MD61" i="438"/>
  <c r="GM61" i="438"/>
  <c r="GL61" i="438"/>
  <c r="DP61" i="438"/>
  <c r="DM61" i="438"/>
  <c r="DC61" i="438" s="1"/>
  <c r="AC61" i="438"/>
  <c r="F61" i="438"/>
  <c r="G61" i="438" s="1"/>
  <c r="MD60" i="438"/>
  <c r="GM60" i="438"/>
  <c r="GL60" i="438"/>
  <c r="DP60" i="438"/>
  <c r="DM60" i="438"/>
  <c r="DC60" i="438" s="1"/>
  <c r="AC60" i="438"/>
  <c r="F60" i="438"/>
  <c r="G60" i="438" s="1"/>
  <c r="MD59" i="438"/>
  <c r="GM59" i="438"/>
  <c r="GL59" i="438"/>
  <c r="DP59" i="438"/>
  <c r="DM59" i="438"/>
  <c r="DC59" i="438" s="1"/>
  <c r="AC59" i="438"/>
  <c r="F59" i="438"/>
  <c r="G59" i="438" s="1"/>
  <c r="MD58" i="438"/>
  <c r="GM58" i="438"/>
  <c r="GL58" i="438"/>
  <c r="DP58" i="438"/>
  <c r="DM58" i="438"/>
  <c r="DC58" i="438" s="1"/>
  <c r="AC58" i="438"/>
  <c r="F58" i="438"/>
  <c r="G58" i="438" s="1"/>
  <c r="MD57" i="438"/>
  <c r="GM57" i="438"/>
  <c r="GL57" i="438"/>
  <c r="DP57" i="438"/>
  <c r="DM57" i="438"/>
  <c r="DC57" i="438" s="1"/>
  <c r="AC57" i="438"/>
  <c r="F57" i="438"/>
  <c r="G57" i="438" s="1"/>
  <c r="MD56" i="438"/>
  <c r="GM56" i="438"/>
  <c r="GL56" i="438"/>
  <c r="DP56" i="438"/>
  <c r="DM56" i="438"/>
  <c r="DC56" i="438" s="1"/>
  <c r="AC56" i="438"/>
  <c r="F56" i="438"/>
  <c r="G56" i="438" s="1"/>
  <c r="MD55" i="438"/>
  <c r="GM55" i="438"/>
  <c r="GL55" i="438"/>
  <c r="DP55" i="438"/>
  <c r="DM55" i="438"/>
  <c r="DC55" i="438" s="1"/>
  <c r="AC55" i="438"/>
  <c r="F55" i="438"/>
  <c r="G55" i="438" s="1"/>
  <c r="MD54" i="438"/>
  <c r="GM54" i="438"/>
  <c r="GL54" i="438"/>
  <c r="DP54" i="438"/>
  <c r="DM54" i="438"/>
  <c r="DC54" i="438" s="1"/>
  <c r="AC54" i="438"/>
  <c r="F54" i="438"/>
  <c r="G54" i="438" s="1"/>
  <c r="MD53" i="438"/>
  <c r="GM53" i="438"/>
  <c r="GL53" i="438"/>
  <c r="DP53" i="438"/>
  <c r="DM53" i="438"/>
  <c r="DC53" i="438" s="1"/>
  <c r="AC53" i="438"/>
  <c r="F53" i="438"/>
  <c r="G53" i="438" s="1"/>
  <c r="MD52" i="438"/>
  <c r="GM52" i="438"/>
  <c r="GL52" i="438"/>
  <c r="DP52" i="438"/>
  <c r="DM52" i="438"/>
  <c r="DC52" i="438" s="1"/>
  <c r="AC52" i="438"/>
  <c r="F52" i="438"/>
  <c r="G52" i="438" s="1"/>
  <c r="MD51" i="438"/>
  <c r="GM51" i="438"/>
  <c r="GL51" i="438"/>
  <c r="DP51" i="438"/>
  <c r="DM51" i="438"/>
  <c r="DC51" i="438" s="1"/>
  <c r="AC51" i="438"/>
  <c r="F51" i="438"/>
  <c r="G51" i="438" s="1"/>
  <c r="MD50" i="438"/>
  <c r="GM50" i="438"/>
  <c r="GL50" i="438"/>
  <c r="DP50" i="438"/>
  <c r="DM50" i="438"/>
  <c r="DC50" i="438" s="1"/>
  <c r="AC50" i="438"/>
  <c r="F50" i="438"/>
  <c r="G50" i="438" s="1"/>
  <c r="MD49" i="438"/>
  <c r="GM49" i="438"/>
  <c r="GL49" i="438"/>
  <c r="DP49" i="438"/>
  <c r="DM49" i="438"/>
  <c r="DC49" i="438" s="1"/>
  <c r="AC49" i="438"/>
  <c r="F49" i="438"/>
  <c r="G49" i="438" s="1"/>
  <c r="MD48" i="438"/>
  <c r="GM48" i="438"/>
  <c r="GL48" i="438"/>
  <c r="DP48" i="438"/>
  <c r="DM48" i="438"/>
  <c r="DC48" i="438" s="1"/>
  <c r="AC48" i="438"/>
  <c r="F48" i="438"/>
  <c r="G48" i="438" s="1"/>
  <c r="MD47" i="438"/>
  <c r="GM47" i="438"/>
  <c r="GL47" i="438"/>
  <c r="DP47" i="438"/>
  <c r="DM47" i="438"/>
  <c r="DC47" i="438" s="1"/>
  <c r="AC47" i="438"/>
  <c r="F47" i="438"/>
  <c r="G47" i="438" s="1"/>
  <c r="MD46" i="438"/>
  <c r="GM46" i="438"/>
  <c r="GL46" i="438"/>
  <c r="DP46" i="438"/>
  <c r="DM46" i="438"/>
  <c r="DC46" i="438" s="1"/>
  <c r="AC46" i="438"/>
  <c r="F46" i="438"/>
  <c r="G46" i="438" s="1"/>
  <c r="MD45" i="438"/>
  <c r="GM45" i="438"/>
  <c r="GL45" i="438"/>
  <c r="DP45" i="438"/>
  <c r="DM45" i="438"/>
  <c r="DC45" i="438" s="1"/>
  <c r="AC45" i="438"/>
  <c r="F45" i="438"/>
  <c r="G45" i="438" s="1"/>
  <c r="MD44" i="438"/>
  <c r="GM44" i="438"/>
  <c r="GL44" i="438"/>
  <c r="DP44" i="438"/>
  <c r="DM44" i="438"/>
  <c r="DC44" i="438" s="1"/>
  <c r="AC44" i="438"/>
  <c r="F44" i="438"/>
  <c r="G44" i="438" s="1"/>
  <c r="MD43" i="438"/>
  <c r="GM43" i="438"/>
  <c r="GL43" i="438"/>
  <c r="DM43" i="438"/>
  <c r="DC43" i="438" s="1"/>
  <c r="AC43" i="438"/>
  <c r="F43" i="438"/>
  <c r="G43" i="438" s="1"/>
  <c r="MD42" i="438"/>
  <c r="GM42" i="438"/>
  <c r="GL42" i="438"/>
  <c r="DM42" i="438"/>
  <c r="DC42" i="438" s="1"/>
  <c r="AC42" i="438"/>
  <c r="F42" i="438"/>
  <c r="G42" i="438" s="1"/>
  <c r="MD41" i="438"/>
  <c r="GM41" i="438"/>
  <c r="GL41" i="438"/>
  <c r="DM41" i="438"/>
  <c r="DC41" i="438" s="1"/>
  <c r="AC41" i="438"/>
  <c r="F41" i="438"/>
  <c r="G41" i="438" s="1"/>
  <c r="MD40" i="438"/>
  <c r="GM40" i="438"/>
  <c r="GL40" i="438"/>
  <c r="DM40" i="438"/>
  <c r="DC40" i="438" s="1"/>
  <c r="AC40" i="438"/>
  <c r="F40" i="438"/>
  <c r="G40" i="438" s="1"/>
  <c r="MD39" i="438"/>
  <c r="GM39" i="438"/>
  <c r="GL39" i="438"/>
  <c r="DM39" i="438"/>
  <c r="DC39" i="438" s="1"/>
  <c r="AC39" i="438"/>
  <c r="F39" i="438"/>
  <c r="G39" i="438" s="1"/>
  <c r="MD37" i="438"/>
  <c r="GM37" i="438"/>
  <c r="GL37" i="438"/>
  <c r="DM37" i="438"/>
  <c r="DC37" i="438" s="1"/>
  <c r="AC37" i="438"/>
  <c r="F37" i="438"/>
  <c r="G37" i="438" s="1"/>
  <c r="MD36" i="438"/>
  <c r="GM36" i="438"/>
  <c r="GL36" i="438"/>
  <c r="DM36" i="438"/>
  <c r="DC36" i="438" s="1"/>
  <c r="AC36" i="438"/>
  <c r="F36" i="438"/>
  <c r="G36" i="438" s="1"/>
  <c r="MD35" i="438"/>
  <c r="GM35" i="438"/>
  <c r="GL35" i="438"/>
  <c r="DM35" i="438"/>
  <c r="DC35" i="438" s="1"/>
  <c r="AC35" i="438"/>
  <c r="F35" i="438"/>
  <c r="G35" i="438" s="1"/>
  <c r="MD34" i="438"/>
  <c r="GM34" i="438"/>
  <c r="GL34" i="438"/>
  <c r="DM34" i="438"/>
  <c r="DC34" i="438" s="1"/>
  <c r="AC34" i="438"/>
  <c r="F34" i="438"/>
  <c r="G34" i="438" s="1"/>
  <c r="MD33" i="438"/>
  <c r="GM33" i="438"/>
  <c r="GL33" i="438"/>
  <c r="DM33" i="438"/>
  <c r="DC33" i="438" s="1"/>
  <c r="AC33" i="438"/>
  <c r="F33" i="438"/>
  <c r="G33" i="438" s="1"/>
  <c r="MD32" i="438"/>
  <c r="GM32" i="438"/>
  <c r="GL32" i="438"/>
  <c r="DM32" i="438"/>
  <c r="DC32" i="438" s="1"/>
  <c r="AC32" i="438"/>
  <c r="F32" i="438"/>
  <c r="G32" i="438" s="1"/>
  <c r="MD31" i="438"/>
  <c r="GM31" i="438"/>
  <c r="GL31" i="438"/>
  <c r="DM31" i="438"/>
  <c r="DC31" i="438" s="1"/>
  <c r="AC31" i="438"/>
  <c r="F31" i="438"/>
  <c r="G31" i="438" s="1"/>
  <c r="MD30" i="438"/>
  <c r="GM30" i="438"/>
  <c r="GL30" i="438"/>
  <c r="DM30" i="438"/>
  <c r="DC30" i="438" s="1"/>
  <c r="AC30" i="438"/>
  <c r="F30" i="438"/>
  <c r="G30" i="438" s="1"/>
  <c r="MD29" i="438"/>
  <c r="GM29" i="438"/>
  <c r="GL29" i="438"/>
  <c r="DM29" i="438"/>
  <c r="DC29" i="438" s="1"/>
  <c r="AC29" i="438"/>
  <c r="F29" i="438"/>
  <c r="G29" i="438" s="1"/>
  <c r="MD28" i="438"/>
  <c r="GM28" i="438"/>
  <c r="GL28" i="438"/>
  <c r="DM28" i="438"/>
  <c r="DC28" i="438" s="1"/>
  <c r="AC28" i="438"/>
  <c r="F28" i="438"/>
  <c r="G28" i="438" s="1"/>
  <c r="MD27" i="438"/>
  <c r="GM27" i="438"/>
  <c r="GL27" i="438"/>
  <c r="DM27" i="438"/>
  <c r="DC27" i="438" s="1"/>
  <c r="AC27" i="438"/>
  <c r="F27" i="438"/>
  <c r="G27" i="438" s="1"/>
  <c r="MD26" i="438"/>
  <c r="GM26" i="438"/>
  <c r="GL26" i="438"/>
  <c r="DM26" i="438"/>
  <c r="DC26" i="438" s="1"/>
  <c r="AC26" i="438"/>
  <c r="F26" i="438"/>
  <c r="G26" i="438" s="1"/>
  <c r="MD25" i="438"/>
  <c r="GM25" i="438"/>
  <c r="GL25" i="438"/>
  <c r="DP25" i="438"/>
  <c r="DM25" i="438"/>
  <c r="DC25" i="438"/>
  <c r="AC25" i="438"/>
  <c r="F25" i="438"/>
  <c r="G25" i="438" s="1"/>
  <c r="MD24" i="438"/>
  <c r="GM24" i="438"/>
  <c r="GL24" i="438"/>
  <c r="DP24" i="438"/>
  <c r="DM24" i="438"/>
  <c r="DC24" i="438" s="1"/>
  <c r="AC24" i="438"/>
  <c r="F24" i="438"/>
  <c r="G24" i="438" s="1"/>
  <c r="MD23" i="438"/>
  <c r="GM23" i="438"/>
  <c r="GL23" i="438"/>
  <c r="DP23" i="438"/>
  <c r="DM23" i="438"/>
  <c r="DC23" i="438" s="1"/>
  <c r="AC23" i="438"/>
  <c r="F23" i="438"/>
  <c r="G23" i="438" s="1"/>
  <c r="MD22" i="438"/>
  <c r="GM22" i="438"/>
  <c r="GL22" i="438"/>
  <c r="DP22" i="438"/>
  <c r="DM22" i="438"/>
  <c r="DC22" i="438" s="1"/>
  <c r="AC22" i="438"/>
  <c r="F22" i="438"/>
  <c r="G22" i="438" s="1"/>
  <c r="MD21" i="438"/>
  <c r="GM21" i="438"/>
  <c r="GL21" i="438"/>
  <c r="DP21" i="438"/>
  <c r="DM21" i="438"/>
  <c r="DC21" i="438" s="1"/>
  <c r="AC21" i="438"/>
  <c r="F21" i="438"/>
  <c r="G21" i="438" s="1"/>
  <c r="MD20" i="438"/>
  <c r="GM20" i="438"/>
  <c r="GL20" i="438"/>
  <c r="DP20" i="438"/>
  <c r="DM20" i="438"/>
  <c r="DC20" i="438" s="1"/>
  <c r="AC20" i="438"/>
  <c r="F20" i="438"/>
  <c r="G20" i="438" s="1"/>
  <c r="MD19" i="438"/>
  <c r="GM19" i="438"/>
  <c r="GL19" i="438"/>
  <c r="DP19" i="438"/>
  <c r="DM19" i="438"/>
  <c r="DC19" i="438" s="1"/>
  <c r="AC19" i="438"/>
  <c r="MD18" i="438"/>
  <c r="GM18" i="438"/>
  <c r="GL18" i="438"/>
  <c r="DP18" i="438"/>
  <c r="DM18" i="438"/>
  <c r="DC18" i="438" s="1"/>
  <c r="AC18" i="438"/>
  <c r="F18" i="438"/>
  <c r="F19" i="438" s="1"/>
  <c r="G19" i="438" s="1"/>
  <c r="MD17" i="438"/>
  <c r="GM17" i="438"/>
  <c r="GL17" i="438"/>
  <c r="DP17" i="438"/>
  <c r="DM17" i="438"/>
  <c r="DC17" i="438" s="1"/>
  <c r="AC17" i="438"/>
  <c r="F17" i="438"/>
  <c r="G17" i="438" s="1"/>
  <c r="MD16" i="438"/>
  <c r="GM16" i="438"/>
  <c r="GL16" i="438"/>
  <c r="DP16" i="438"/>
  <c r="DM16" i="438"/>
  <c r="DA16" i="438"/>
  <c r="AC16" i="438"/>
  <c r="F16" i="438"/>
  <c r="G16" i="438" s="1"/>
  <c r="MD15" i="438"/>
  <c r="GM15" i="438"/>
  <c r="GL15" i="438"/>
  <c r="DP15" i="438"/>
  <c r="DM15" i="438"/>
  <c r="DA15" i="438"/>
  <c r="AC15" i="438"/>
  <c r="F15" i="438"/>
  <c r="G15" i="438" s="1"/>
  <c r="MD14" i="438"/>
  <c r="GM14" i="438"/>
  <c r="GL14" i="438"/>
  <c r="DP14" i="438"/>
  <c r="DM14" i="438"/>
  <c r="DA14" i="438"/>
  <c r="AC14" i="438"/>
  <c r="F14" i="438"/>
  <c r="G14" i="438" s="1"/>
  <c r="MD13" i="438"/>
  <c r="GM13" i="438"/>
  <c r="GL13" i="438"/>
  <c r="DP13" i="438"/>
  <c r="DM13" i="438"/>
  <c r="CY13" i="438"/>
  <c r="DA13" i="438" s="1"/>
  <c r="AC13" i="438"/>
  <c r="F13" i="438"/>
  <c r="G13" i="438" s="1"/>
  <c r="MD12" i="438"/>
  <c r="GM12" i="438"/>
  <c r="GL12" i="438"/>
  <c r="DP12" i="438"/>
  <c r="DM12" i="438"/>
  <c r="DA12" i="438"/>
  <c r="AC12" i="438"/>
  <c r="F12" i="438"/>
  <c r="G12" i="438" s="1"/>
  <c r="MD11" i="438"/>
  <c r="GM11" i="438"/>
  <c r="GL11" i="438"/>
  <c r="DP11" i="438"/>
  <c r="DM11" i="438"/>
  <c r="DA11" i="438"/>
  <c r="AC11" i="438"/>
  <c r="F11" i="438"/>
  <c r="G11" i="438" s="1"/>
  <c r="MD10" i="438"/>
  <c r="GM10" i="438"/>
  <c r="GL10" i="438"/>
  <c r="DP10" i="438"/>
  <c r="DM10" i="438"/>
  <c r="DA10" i="438"/>
  <c r="AC10" i="438"/>
  <c r="F10" i="438"/>
  <c r="G10" i="438" s="1"/>
  <c r="MD9" i="438"/>
  <c r="GM9" i="438"/>
  <c r="GL9" i="438"/>
  <c r="DP9" i="438"/>
  <c r="DM9" i="438"/>
  <c r="DA9" i="438"/>
  <c r="AC9" i="438"/>
  <c r="F9" i="438"/>
  <c r="G9" i="438" s="1"/>
  <c r="MD8" i="438"/>
  <c r="GM8" i="438"/>
  <c r="GL8" i="438"/>
  <c r="DP8" i="438"/>
  <c r="DM8" i="438"/>
  <c r="DA8" i="438"/>
  <c r="AC8" i="438"/>
  <c r="F8" i="438"/>
  <c r="G8" i="438" s="1"/>
  <c r="MD7" i="438"/>
  <c r="GM7" i="438"/>
  <c r="GL7" i="438"/>
  <c r="DP7" i="438"/>
  <c r="DM7" i="438"/>
  <c r="DA7" i="438"/>
  <c r="AC7" i="438"/>
  <c r="F7" i="438"/>
  <c r="G7" i="438" s="1"/>
  <c r="MD6" i="438"/>
  <c r="GM6" i="438"/>
  <c r="GL6" i="438"/>
  <c r="DP6" i="438"/>
  <c r="DM6" i="438"/>
  <c r="DA6" i="438"/>
  <c r="AC6" i="438"/>
  <c r="G6" i="438"/>
  <c r="DC132" i="438" l="1"/>
  <c r="DC6" i="438"/>
  <c r="DC9" i="438"/>
  <c r="DC12" i="438"/>
  <c r="DC15" i="438"/>
  <c r="DC8" i="438"/>
  <c r="DC11" i="438"/>
  <c r="DC14" i="438"/>
  <c r="DC7" i="438"/>
  <c r="DC16" i="438"/>
  <c r="DC10" i="438"/>
  <c r="F94" i="438"/>
  <c r="G94" i="438" s="1"/>
  <c r="BX135" i="438"/>
  <c r="M327" i="439"/>
  <c r="BN135" i="438"/>
  <c r="DC13" i="438"/>
  <c r="DM134" i="438"/>
  <c r="G18" i="438"/>
  <c r="CY134" i="438"/>
  <c r="DA134" i="438"/>
  <c r="B21" i="329"/>
  <c r="B20" i="329"/>
  <c r="B19" i="329"/>
  <c r="B18" i="329"/>
  <c r="B17" i="329"/>
  <c r="DC134" i="438" l="1"/>
  <c r="F95" i="438"/>
  <c r="G95" i="438" s="1"/>
  <c r="BX136" i="438"/>
  <c r="N328" i="439"/>
  <c r="N329" i="439" s="1"/>
  <c r="Q22" i="319"/>
  <c r="S3" i="324" l="1"/>
  <c r="S4" i="324"/>
  <c r="S5" i="324"/>
  <c r="S6" i="324"/>
  <c r="S7" i="324"/>
  <c r="S8" i="324"/>
  <c r="S9" i="324"/>
  <c r="S10" i="324"/>
  <c r="S11" i="324"/>
  <c r="S12" i="324"/>
  <c r="S13" i="324"/>
  <c r="S2" i="324"/>
  <c r="I2" i="326" l="1"/>
  <c r="I3" i="326"/>
  <c r="I4" i="326"/>
  <c r="I5" i="326"/>
  <c r="I6" i="326"/>
  <c r="I7" i="326"/>
  <c r="I8" i="326"/>
  <c r="I9" i="326"/>
  <c r="I10" i="326"/>
  <c r="I11" i="326"/>
  <c r="I12" i="326"/>
  <c r="I13" i="326"/>
  <c r="I14" i="326"/>
  <c r="I15" i="326"/>
  <c r="I16" i="326"/>
  <c r="I17" i="326"/>
  <c r="I18" i="326"/>
  <c r="I19" i="326"/>
  <c r="I20" i="326"/>
  <c r="I21" i="326"/>
  <c r="I22" i="326"/>
  <c r="I23" i="326"/>
  <c r="I24" i="326"/>
  <c r="I25" i="326"/>
  <c r="I26" i="326"/>
  <c r="I27" i="326"/>
  <c r="I28" i="326"/>
  <c r="I29" i="326"/>
  <c r="I30" i="326"/>
  <c r="I31" i="326"/>
  <c r="I32" i="326"/>
  <c r="I33" i="326"/>
  <c r="I34" i="326"/>
  <c r="I35" i="326"/>
  <c r="I36" i="326"/>
  <c r="I37" i="326"/>
  <c r="I38" i="326"/>
  <c r="I39" i="326"/>
  <c r="I40" i="326"/>
  <c r="I41" i="326"/>
  <c r="I42" i="326"/>
  <c r="I43" i="326"/>
  <c r="I44" i="326"/>
  <c r="I45" i="326"/>
  <c r="I46" i="326"/>
  <c r="I47" i="326"/>
  <c r="I48" i="326"/>
  <c r="I49" i="326"/>
  <c r="I50" i="326"/>
  <c r="I1" i="326"/>
  <c r="G50" i="326"/>
  <c r="F2" i="326"/>
  <c r="G1" i="326" s="1"/>
  <c r="F3" i="326"/>
  <c r="G2" i="326" s="1"/>
  <c r="F4" i="326"/>
  <c r="G3" i="326" s="1"/>
  <c r="F5" i="326"/>
  <c r="G4" i="326" s="1"/>
  <c r="F6" i="326"/>
  <c r="G5" i="326" s="1"/>
  <c r="F7" i="326"/>
  <c r="G6" i="326" s="1"/>
  <c r="F8" i="326"/>
  <c r="G7" i="326" s="1"/>
  <c r="F9" i="326"/>
  <c r="G8" i="326" s="1"/>
  <c r="F10" i="326"/>
  <c r="G9" i="326" s="1"/>
  <c r="F11" i="326"/>
  <c r="G10" i="326" s="1"/>
  <c r="F12" i="326"/>
  <c r="G11" i="326" s="1"/>
  <c r="F13" i="326"/>
  <c r="G12" i="326" s="1"/>
  <c r="F14" i="326"/>
  <c r="G13" i="326" s="1"/>
  <c r="F15" i="326"/>
  <c r="G14" i="326" s="1"/>
  <c r="F16" i="326"/>
  <c r="G15" i="326" s="1"/>
  <c r="F17" i="326"/>
  <c r="G16" i="326" s="1"/>
  <c r="F18" i="326"/>
  <c r="G17" i="326" s="1"/>
  <c r="F19" i="326"/>
  <c r="G18" i="326" s="1"/>
  <c r="F20" i="326"/>
  <c r="G19" i="326" s="1"/>
  <c r="F21" i="326"/>
  <c r="G20" i="326" s="1"/>
  <c r="F22" i="326"/>
  <c r="G21" i="326" s="1"/>
  <c r="F23" i="326"/>
  <c r="G22" i="326" s="1"/>
  <c r="F24" i="326"/>
  <c r="G23" i="326" s="1"/>
  <c r="F25" i="326"/>
  <c r="G24" i="326" s="1"/>
  <c r="F26" i="326"/>
  <c r="G25" i="326" s="1"/>
  <c r="F27" i="326"/>
  <c r="G26" i="326" s="1"/>
  <c r="F28" i="326"/>
  <c r="G27" i="326" s="1"/>
  <c r="F29" i="326"/>
  <c r="G28" i="326" s="1"/>
  <c r="F30" i="326"/>
  <c r="G29" i="326" s="1"/>
  <c r="F31" i="326"/>
  <c r="G30" i="326" s="1"/>
  <c r="F32" i="326"/>
  <c r="G31" i="326" s="1"/>
  <c r="F33" i="326"/>
  <c r="G32" i="326" s="1"/>
  <c r="F34" i="326"/>
  <c r="G33" i="326" s="1"/>
  <c r="F35" i="326"/>
  <c r="G34" i="326" s="1"/>
  <c r="F36" i="326"/>
  <c r="G35" i="326" s="1"/>
  <c r="F37" i="326"/>
  <c r="G36" i="326" s="1"/>
  <c r="F38" i="326"/>
  <c r="G37" i="326" s="1"/>
  <c r="F39" i="326"/>
  <c r="G38" i="326" s="1"/>
  <c r="F40" i="326"/>
  <c r="G39" i="326" s="1"/>
  <c r="F41" i="326"/>
  <c r="G40" i="326" s="1"/>
  <c r="F42" i="326"/>
  <c r="G41" i="326" s="1"/>
  <c r="F43" i="326"/>
  <c r="G42" i="326" s="1"/>
  <c r="F44" i="326"/>
  <c r="G43" i="326" s="1"/>
  <c r="F45" i="326"/>
  <c r="G44" i="326" s="1"/>
  <c r="F46" i="326"/>
  <c r="G45" i="326" s="1"/>
  <c r="F47" i="326"/>
  <c r="G46" i="326" s="1"/>
  <c r="F48" i="326"/>
  <c r="G47" i="326" s="1"/>
  <c r="F49" i="326"/>
  <c r="G48" i="326" s="1"/>
  <c r="F50" i="326"/>
  <c r="G49" i="326" s="1"/>
  <c r="F1" i="326"/>
  <c r="C42" i="326"/>
  <c r="C43" i="326"/>
  <c r="C44" i="326"/>
  <c r="C45" i="326"/>
  <c r="C46" i="326"/>
  <c r="C47" i="326"/>
  <c r="C48" i="326"/>
  <c r="C49" i="326"/>
  <c r="C50" i="326"/>
  <c r="C26" i="326"/>
  <c r="C27" i="326"/>
  <c r="C28" i="326"/>
  <c r="C29" i="326"/>
  <c r="C30" i="326"/>
  <c r="C31" i="326"/>
  <c r="C32" i="326"/>
  <c r="C33" i="326"/>
  <c r="C34" i="326"/>
  <c r="C35" i="326"/>
  <c r="C36" i="326"/>
  <c r="C37" i="326"/>
  <c r="C38" i="326"/>
  <c r="C39" i="326"/>
  <c r="C40" i="326"/>
  <c r="C41" i="326"/>
  <c r="C2" i="326"/>
  <c r="C3" i="326"/>
  <c r="C4" i="326"/>
  <c r="C5" i="326"/>
  <c r="C6" i="326"/>
  <c r="C7" i="326"/>
  <c r="C8" i="326"/>
  <c r="C9" i="326"/>
  <c r="C10" i="326"/>
  <c r="C11" i="326"/>
  <c r="C12" i="326"/>
  <c r="C13" i="326"/>
  <c r="C14" i="326"/>
  <c r="C15" i="326"/>
  <c r="C16" i="326"/>
  <c r="C17" i="326"/>
  <c r="C18" i="326"/>
  <c r="C19" i="326"/>
  <c r="C20" i="326"/>
  <c r="C21" i="326"/>
  <c r="C22" i="326"/>
  <c r="C23" i="326"/>
  <c r="C24" i="326"/>
  <c r="C25" i="326"/>
  <c r="C1" i="326"/>
  <c r="J14" i="319" l="1" a="1"/>
  <c r="J14" i="319" s="1"/>
  <c r="I14" i="319" a="1"/>
  <c r="I14" i="319" s="1"/>
  <c r="H14" i="319"/>
  <c r="K4" i="31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<sst xmlns="http://schemas.openxmlformats.org/spreadsheetml/2006/main" count="15205" uniqueCount="4239">
  <si>
    <t>부동산 담보 소재지</t>
    <phoneticPr fontId="54" type="noConversion"/>
  </si>
  <si>
    <t>담보종류
(공부상)</t>
    <phoneticPr fontId="54" type="noConversion"/>
  </si>
  <si>
    <t>담보물
등본상 내역</t>
    <phoneticPr fontId="54" type="noConversion"/>
  </si>
  <si>
    <t>소  유  권    관  련</t>
    <phoneticPr fontId="54" type="noConversion"/>
  </si>
  <si>
    <t>최초
압류/가압류 일자</t>
    <phoneticPr fontId="54" type="noConversion"/>
  </si>
  <si>
    <t>매각대상외 선순위 근저당권 설정현황</t>
    <phoneticPr fontId="58" type="noConversion"/>
  </si>
  <si>
    <t>경매 사건번호 Ⅰ
(모사건)</t>
  </si>
  <si>
    <t>경매 사건번호 Ⅱ
(후행사건)</t>
    <phoneticPr fontId="54" type="noConversion"/>
  </si>
  <si>
    <t>경매 사건번호 Ⅲ
(후행사건)</t>
    <phoneticPr fontId="54" type="noConversion"/>
  </si>
  <si>
    <t>배당요구종기일
(모사건)</t>
  </si>
  <si>
    <t>기타 참고 
비고</t>
    <phoneticPr fontId="54" type="noConversion"/>
  </si>
  <si>
    <t>담보소재지 2
 (시/군/구)</t>
    <phoneticPr fontId="54" type="noConversion"/>
  </si>
  <si>
    <t>담보소재지 3 
(동/리읍/면)</t>
    <phoneticPr fontId="54" type="noConversion"/>
  </si>
  <si>
    <t>담보소재지 4 
(상세지번)</t>
    <phoneticPr fontId="54" type="noConversion"/>
  </si>
  <si>
    <t>토지,건물
지분 설정 비율</t>
    <phoneticPr fontId="58" type="noConversion"/>
  </si>
  <si>
    <t>대출시 소유자
주민/법인번호</t>
    <phoneticPr fontId="54" type="noConversion"/>
  </si>
  <si>
    <t>현소유자명
(등본발급일 현재)</t>
    <phoneticPr fontId="54" type="noConversion"/>
  </si>
  <si>
    <t>현소유자
주민/법인번호</t>
    <phoneticPr fontId="54" type="noConversion"/>
  </si>
  <si>
    <t>설정
순위</t>
    <phoneticPr fontId="58" type="noConversion"/>
  </si>
  <si>
    <t>적용
통화</t>
    <phoneticPr fontId="54" type="noConversion"/>
  </si>
  <si>
    <t>설정 금액</t>
    <phoneticPr fontId="58" type="noConversion"/>
  </si>
  <si>
    <t>설정 금액
(원화환산)</t>
    <phoneticPr fontId="58" type="noConversion"/>
  </si>
  <si>
    <t>공담 Collateral 
순위</t>
    <phoneticPr fontId="54" type="noConversion"/>
  </si>
  <si>
    <t>신청인</t>
    <phoneticPr fontId="54" type="noConversion"/>
  </si>
  <si>
    <t>청구 금액</t>
    <phoneticPr fontId="54" type="noConversion"/>
  </si>
  <si>
    <t>접수번호</t>
    <phoneticPr fontId="54" type="noConversion"/>
  </si>
  <si>
    <t>설정금액</t>
    <phoneticPr fontId="54" type="noConversion"/>
  </si>
  <si>
    <t>설정금액
(원화 환산)</t>
    <phoneticPr fontId="54" type="noConversion"/>
  </si>
  <si>
    <t>공담
번호</t>
    <phoneticPr fontId="54" type="noConversion"/>
  </si>
  <si>
    <t>근저당권
일부이전 금액</t>
    <phoneticPr fontId="54" type="noConversion"/>
  </si>
  <si>
    <t>비고</t>
    <phoneticPr fontId="54" type="noConversion"/>
  </si>
  <si>
    <t>경매 관할법원</t>
    <phoneticPr fontId="54" type="noConversion"/>
  </si>
  <si>
    <t>중간 순위
대상 금액</t>
    <phoneticPr fontId="54" type="noConversion"/>
  </si>
  <si>
    <t>공장 저당법 
목록</t>
    <phoneticPr fontId="54" type="noConversion"/>
  </si>
  <si>
    <t>근저당권자</t>
    <phoneticPr fontId="54" type="noConversion"/>
  </si>
  <si>
    <t>공담
여부</t>
    <phoneticPr fontId="58" type="noConversion"/>
  </si>
  <si>
    <t>경매개시일
(모사건)
등기 접수일</t>
    <phoneticPr fontId="53" type="noConversion"/>
  </si>
  <si>
    <t>Borrower #</t>
    <phoneticPr fontId="54" type="noConversion"/>
  </si>
  <si>
    <t>1-1.소액보증금
(주택)</t>
    <phoneticPr fontId="54" type="noConversion"/>
  </si>
  <si>
    <t>1-2.소액보증금
(상가)</t>
    <phoneticPr fontId="54" type="noConversion"/>
  </si>
  <si>
    <t>2-1.임차보증금
(주택)</t>
    <phoneticPr fontId="54" type="noConversion"/>
  </si>
  <si>
    <t>2-2.임차보증금
(상가)</t>
    <phoneticPr fontId="54" type="noConversion"/>
  </si>
  <si>
    <t>2-3임차보증금
(낙찰자 인수분
임차보증금)</t>
    <phoneticPr fontId="54" type="noConversion"/>
  </si>
  <si>
    <t>3.임금 채권</t>
    <phoneticPr fontId="54" type="noConversion"/>
  </si>
  <si>
    <t>4-1.당해세</t>
    <phoneticPr fontId="54" type="noConversion"/>
  </si>
  <si>
    <t>4-2.조세 채권</t>
    <phoneticPr fontId="54" type="noConversion"/>
  </si>
  <si>
    <t>5.기타 선순위
(미납 관리비)</t>
    <phoneticPr fontId="54" type="noConversion"/>
  </si>
  <si>
    <t>합 계
(1~4)</t>
    <phoneticPr fontId="54" type="noConversion"/>
  </si>
  <si>
    <t>차주명</t>
    <phoneticPr fontId="54" type="noConversion"/>
  </si>
  <si>
    <t>중간 순위 
적용 대상
순위</t>
    <phoneticPr fontId="54" type="noConversion"/>
  </si>
  <si>
    <t>Collateral #</t>
    <phoneticPr fontId="54" type="noConversion"/>
  </si>
  <si>
    <t>담보번호
Collateral #</t>
    <phoneticPr fontId="54" type="noConversion"/>
  </si>
  <si>
    <t>법무법인청현
업무 메모란
(추가 검토 대상)</t>
    <phoneticPr fontId="54" type="noConversion"/>
  </si>
  <si>
    <t>서울특별시</t>
    <phoneticPr fontId="367" type="noConversion"/>
  </si>
  <si>
    <t>인천광역시</t>
    <phoneticPr fontId="367" type="noConversion"/>
  </si>
  <si>
    <t>경기도</t>
    <phoneticPr fontId="367" type="noConversion"/>
  </si>
  <si>
    <t>김포시</t>
    <phoneticPr fontId="367" type="noConversion"/>
  </si>
  <si>
    <t>남양주시</t>
    <phoneticPr fontId="367" type="noConversion"/>
  </si>
  <si>
    <t>강원특별자치도</t>
    <phoneticPr fontId="367" type="noConversion"/>
  </si>
  <si>
    <t>충청북도</t>
  </si>
  <si>
    <t>충청남도</t>
    <phoneticPr fontId="367" type="noConversion"/>
  </si>
  <si>
    <t>대전광역시</t>
    <phoneticPr fontId="367" type="noConversion"/>
  </si>
  <si>
    <t>세종특별자치시</t>
    <phoneticPr fontId="367" type="noConversion"/>
  </si>
  <si>
    <t>대구광역시</t>
    <phoneticPr fontId="367" type="noConversion"/>
  </si>
  <si>
    <t>경상북도</t>
    <phoneticPr fontId="367" type="noConversion"/>
  </si>
  <si>
    <t>부산광역시</t>
    <phoneticPr fontId="367" type="noConversion"/>
  </si>
  <si>
    <t>울산광역시</t>
    <phoneticPr fontId="367" type="noConversion"/>
  </si>
  <si>
    <t>경상남도</t>
    <phoneticPr fontId="367" type="noConversion"/>
  </si>
  <si>
    <t>광주광역시</t>
    <phoneticPr fontId="367" type="noConversion"/>
  </si>
  <si>
    <t>서구</t>
    <phoneticPr fontId="367" type="noConversion"/>
  </si>
  <si>
    <t>전라남도</t>
    <phoneticPr fontId="367" type="noConversion"/>
  </si>
  <si>
    <t>제주특별자치도</t>
    <phoneticPr fontId="367" type="noConversion"/>
  </si>
  <si>
    <t>부동산 등기부
등본 발급일자</t>
    <phoneticPr fontId="58" type="noConversion"/>
  </si>
  <si>
    <t>기초자료</t>
    <phoneticPr fontId="241" type="noConversion"/>
  </si>
  <si>
    <t>공장저당법 
적용 유무 (Y)</t>
    <phoneticPr fontId="54" type="noConversion"/>
  </si>
  <si>
    <t>지상권 
설정 여부 (Y)</t>
    <phoneticPr fontId="54" type="noConversion"/>
  </si>
  <si>
    <t>제시 물건용도</t>
    <phoneticPr fontId="54" type="noConversion"/>
  </si>
  <si>
    <t>호수</t>
    <phoneticPr fontId="53" type="noConversion"/>
  </si>
  <si>
    <t>토지 면적(㎡)</t>
    <phoneticPr fontId="58" type="noConversion"/>
  </si>
  <si>
    <t>건물 면적(㎡)</t>
    <phoneticPr fontId="58" type="noConversion"/>
  </si>
  <si>
    <t>대출시 소유자명</t>
    <phoneticPr fontId="54" type="noConversion"/>
  </si>
  <si>
    <t>현소유자
매입방법</t>
    <phoneticPr fontId="54" type="noConversion"/>
  </si>
  <si>
    <t>매각담보
최초 설정일</t>
    <phoneticPr fontId="241" type="noConversion"/>
  </si>
  <si>
    <t>매각담보
최종 설정일</t>
    <phoneticPr fontId="241" type="noConversion"/>
  </si>
  <si>
    <t>설정 순위별
근저당권
유형</t>
    <phoneticPr fontId="54" type="noConversion"/>
  </si>
  <si>
    <t>한정, 특정근 
설정분중
설정계약서상 
대출과목</t>
    <phoneticPr fontId="53" type="noConversion"/>
  </si>
  <si>
    <t>매각대상 담보 근저당권 설정현황</t>
    <phoneticPr fontId="241" type="noConversion"/>
  </si>
  <si>
    <t>주간사
제시 설정 순위</t>
    <phoneticPr fontId="241" type="noConversion"/>
  </si>
  <si>
    <t>주간사
제시 설정금액</t>
    <phoneticPr fontId="241" type="noConversion"/>
  </si>
  <si>
    <t>매각대상
설정(가압류) 금액</t>
    <phoneticPr fontId="241" type="noConversion"/>
  </si>
  <si>
    <t>원화환산
설정(가압류) 금액</t>
    <phoneticPr fontId="241" type="noConversion"/>
  </si>
  <si>
    <t>공담 
Collateral 순위</t>
    <phoneticPr fontId="54" type="noConversion"/>
  </si>
  <si>
    <t>공담 
Collateral 금액</t>
    <phoneticPr fontId="54" type="noConversion"/>
  </si>
  <si>
    <t>설정계약서
존재 여부 (Y,N)</t>
    <phoneticPr fontId="54" type="noConversion"/>
  </si>
  <si>
    <t>주간사
제시외 설정 순위</t>
    <phoneticPr fontId="241" type="noConversion"/>
  </si>
  <si>
    <t>주간사
제시외 설정금액</t>
    <phoneticPr fontId="241" type="noConversion"/>
  </si>
  <si>
    <t>공담 선순위
근저당권 설정액</t>
    <phoneticPr fontId="54" type="noConversion"/>
  </si>
  <si>
    <t>설정
순위</t>
    <phoneticPr fontId="54" type="noConversion"/>
  </si>
  <si>
    <t>후순위 
설정 
(Y)</t>
    <phoneticPr fontId="54" type="noConversion"/>
  </si>
  <si>
    <t>채무자의 관계 
(본인,담보제공자)</t>
    <phoneticPr fontId="54" type="noConversion"/>
  </si>
  <si>
    <t>매각대상 담보
근저당권 
일부이전 (Y)</t>
    <phoneticPr fontId="54" type="noConversion"/>
  </si>
  <si>
    <t>동순위
가압류/압류
여,부 (Y)</t>
    <phoneticPr fontId="54" type="noConversion"/>
  </si>
  <si>
    <t>근저당권
일부이전
공담여부(Y)</t>
    <phoneticPr fontId="54" type="noConversion"/>
  </si>
  <si>
    <t>공장 저당법 
설정 (Y)</t>
    <phoneticPr fontId="54" type="noConversion"/>
  </si>
  <si>
    <t>한정, 특정근 설정분중
설정계약서상 대출과목</t>
    <phoneticPr fontId="53" type="noConversion"/>
  </si>
  <si>
    <t>실명번호
(주민/법인번호)</t>
    <phoneticPr fontId="54" type="noConversion"/>
  </si>
  <si>
    <t>담보소재지 1
(특별시/광역시)</t>
    <phoneticPr fontId="54" type="noConversion"/>
  </si>
  <si>
    <t>최초 근저당권 
설정일</t>
    <phoneticPr fontId="54" type="noConversion"/>
  </si>
  <si>
    <t>차주명</t>
    <phoneticPr fontId="241" type="noConversion"/>
  </si>
  <si>
    <t>소유권 이전일
(등본발급일 현재)</t>
    <phoneticPr fontId="54" type="noConversion"/>
  </si>
  <si>
    <t>근저당권 설정일</t>
    <phoneticPr fontId="241" type="noConversion"/>
  </si>
  <si>
    <t>차주정보</t>
    <phoneticPr fontId="241" type="noConversion"/>
  </si>
  <si>
    <t>실명번호
(사업자등록번호)</t>
    <phoneticPr fontId="53" type="noConversion"/>
  </si>
  <si>
    <t>관련
차주 내용
(동일담보 등)</t>
    <phoneticPr fontId="241" type="noConversion"/>
  </si>
  <si>
    <t>차주 구분</t>
    <phoneticPr fontId="241" type="noConversion"/>
  </si>
  <si>
    <t>근저당권자</t>
    <phoneticPr fontId="367" type="noConversion"/>
  </si>
  <si>
    <t>접수번호</t>
    <phoneticPr fontId="367" type="noConversion"/>
  </si>
  <si>
    <t>설 정 순 위</t>
    <phoneticPr fontId="241" type="noConversion"/>
  </si>
  <si>
    <t>관동1가
관동2가
관동3가
중앙동1가
중앙동2가
중앙동3가
중앙동4가
해안동1가
해안동2가
해안동3가
해안동4가
항동1가
항동2가
항동3가
항동4가
항동5가
항동6가
항동7가
송학동1가
송학동2가
송학동3가
사동
신생동
신포동
답동
북성동1가
북성동2가
북성동3가
신흥동1가
신흥동2가
신흥동3가
선화동
도원동
율목동
유동
경동
내동
용동
인현동
전동
선린동
송월동1가
송월동2가
송월동4가</t>
  </si>
  <si>
    <t>관동1가
관동2가
관동3가
중앙동1가
중앙동2가
중앙동3가
중앙동4가
해안동1가
해안동2가
해안동3가
해안동4가
항동1가
항동2가
항동3가
항동4가
항동5가
항동6가
항동7가
송학동1가
송학동2가
송학동3가
사동
신생동
신포동
답동
북성동1가
북성동2가
북성동3가
신흥동1가
신흥동2가
신흥동3가
선화동
도원동
율목동
유동
경동
내동
용동
인현동
전동
선린동
송월동1가
송월동2가
송월동5가</t>
  </si>
  <si>
    <t>관동1가
관동2가
관동3가
중앙동1가
중앙동2가
중앙동3가
중앙동4가
해안동1가
해안동2가
해안동3가
해안동4가
항동1가
항동2가
항동3가
항동4가
항동5가
항동6가
항동7가
송학동1가
송학동2가
송학동3가
사동
신생동
신포동
답동
북성동1가
북성동2가
북성동3가
신흥동1가
신흥동2가
신흥동3가
선화동
도원동
율목동
유동
경동
내동
용동
인현동
전동
선린동
송월동1가
송월동2가
송월동6가</t>
  </si>
  <si>
    <t>관동1가
관동2가
관동3가
중앙동1가
중앙동2가
중앙동3가
중앙동4가
해안동1가
해안동2가
해안동3가
해안동4가
항동1가
항동2가
항동3가
항동4가
항동5가
항동6가
항동7가
송학동1가
송학동2가
송학동3가
사동
신생동
신포동
답동
북성동1가
북성동2가
북성동3가
신흥동1가
신흥동2가
신흥동3가
선화동
도원동
율목동
유동
경동
내동
용동
인현동
전동
선린동
송월동1가
송월동2가
송월동7가</t>
  </si>
  <si>
    <t>관동1가
관동2가
관동3가
중앙동1가
중앙동2가
중앙동3가
중앙동4가
해안동1가
해안동2가
해안동3가
해안동4가
항동1가
항동2가
항동3가
항동4가
항동5가
항동6가
항동7가
송학동1가
송학동2가
송학동3가
사동
신생동
신포동
답동
북성동1가
북성동2가
북성동3가
신흥동1가
신흥동2가
신흥동3가
선화동
도원동
율목동
유동
경동
내동
용동
인현동
전동
선린동
송월동1가
송월동2가
송월동8가</t>
  </si>
  <si>
    <t>관동1가
관동2가
관동3가
중앙동1가
중앙동2가
중앙동3가
중앙동4가
해안동1가
해안동2가
해안동3가
해안동4가
항동1가
항동2가
항동3가
항동4가
항동5가
항동6가
항동7가
송학동1가
송학동2가
송학동3가
사동
신생동
신포동
답동
북성동1가
북성동2가
북성동3가
신흥동1가
신흥동2가
신흥동3가
선화동
도원동
율목동
유동
경동
내동
용동
인현동
전동
선린동
송월동1가
송월동2가
송월동9가</t>
  </si>
  <si>
    <t>관동1가
관동2가
관동3가
중앙동1가
중앙동2가
중앙동3가
중앙동4가
해안동1가
해안동2가
해안동3가
해안동4가
항동1가
항동2가
항동3가
항동4가
항동5가
항동6가
항동7가
송학동1가
송학동2가
송학동3가
사동
신생동
신포동
답동
북성동1가
북성동2가
북성동3가
신흥동1가
신흥동2가
신흥동3가
선화동
도원동
율목동
유동
경동
내동
용동
인현동
전동
선린동
송월동1가
송월동2가
송월동10가</t>
  </si>
  <si>
    <t>와부읍
진건읍
진접읍
오남읍
화도읍
퇴계원읍
별내면
수동면
조안면
호평동
평내동
금곡동
양정동
다산1동
다산4동
별내동</t>
  </si>
  <si>
    <t>와부읍
진건읍
진접읍
오남읍
화도읍
퇴계원읍
별내면
수동면
조안면
호평동
평내동
금곡동
양정동
다산1동
다산5동
별내동</t>
  </si>
  <si>
    <t>와부읍
진건읍
진접읍
오남읍
화도읍
퇴계원읍
별내면
수동면
조안면
호평동
평내동
금곡동
양정동
다산1동
다산6동
별내동</t>
  </si>
  <si>
    <t>와부읍
진건읍
진접읍
오남읍
화도읍
퇴계원읍
별내면
수동면
조안면
호평동
평내동
금곡동
양정동
다산1동
다산7동
별내동</t>
  </si>
  <si>
    <t>와부읍
진건읍
진접읍
오남읍
화도읍
퇴계원읍
별내면
수동면
조안면
호평동
평내동
금곡동
양정동
다산1동
다산8동
별내동</t>
  </si>
  <si>
    <t>와부읍
진건읍
진접읍
오남읍
화도읍
퇴계원읍
별내면
수동면
조안면
호평동
평내동
금곡동
양정동
다산1동
다산9동
별내동</t>
  </si>
  <si>
    <t>보증금</t>
    <phoneticPr fontId="367" type="noConversion"/>
  </si>
  <si>
    <t>주택소액</t>
    <phoneticPr fontId="367" type="noConversion"/>
  </si>
  <si>
    <t>종로구
중구
용산구
성동구
광진구
동대문구
중랑구
성북구
강북구
도봉구
노원구
은평구
서대문구
마포구
양천구
강서구
구로구
금천구
영등포구
동작구
관악구
서초구
강남구
송파구
강동구</t>
    <phoneticPr fontId="367" type="noConversion"/>
  </si>
  <si>
    <t xml:space="preserve">계양구
미추홀구
부평구
남동구
동구
</t>
    <phoneticPr fontId="367" type="noConversion"/>
  </si>
  <si>
    <t>대곡동
불로동
마전동
금곡동
오류동
왕길동
당하동
원당동
청라1동
청라2동
청라3동
청라동</t>
    <phoneticPr fontId="367" type="noConversion"/>
  </si>
  <si>
    <t>검암동
백석동
시천동
연희동
공촌동
심곡동
신현동
원창동
가좌동</t>
    <phoneticPr fontId="367" type="noConversion"/>
  </si>
  <si>
    <t>연수구</t>
    <phoneticPr fontId="367" type="noConversion"/>
  </si>
  <si>
    <t>송도동</t>
    <phoneticPr fontId="367" type="noConversion"/>
  </si>
  <si>
    <t>중구</t>
    <phoneticPr fontId="367" type="noConversion"/>
  </si>
  <si>
    <t>운남동
운북동
운서동
남북동
덕교동
을왕동
무의동
중산동
영종동</t>
    <phoneticPr fontId="367" type="noConversion"/>
  </si>
  <si>
    <t>관동1가
관동2가
관동3가
중앙동1가
중앙동2가
중앙동3가
중앙동4가
해안동1가
해안동2가
해안동3가
해안동4가
항동1가
항동2가
항동3가
항동4가
항동5가
항동6가
항동7가
송학동1가
송학동2가
송학동3가
사동
신생동
신포동
답동
북성동1가
북성동2가
북성동3가
신흥동1가
신흥동2가
신흥동3가
선화동
도원동
율목동
유동
경동
내동
용동
인현동
전동
선린동
송월동1가
송월동2가
송월동3가</t>
    <phoneticPr fontId="367" type="noConversion"/>
  </si>
  <si>
    <t>강화군
옹진군</t>
    <phoneticPr fontId="367" type="noConversion"/>
  </si>
  <si>
    <t>호평동
평내동
금곡동
일패동
이패동
삼패동
가운동
수석동
지금동
도농동
다산동</t>
    <phoneticPr fontId="367" type="noConversion"/>
  </si>
  <si>
    <t>와부읍
진건읍
진접읍
오남읍
화도읍
퇴계원읍
별내면
수동면
조안면
호평동
평내동
금곡동
양정동
다산1동
다산2동
별내동</t>
    <phoneticPr fontId="367" type="noConversion"/>
  </si>
  <si>
    <t>와부읍
진건읍
진접읍
오남읍
화도읍
퇴계원읍
별내면
수동면
조안면
호평동
평내동
금곡동
양정동
다산1동
다산3동
별내동</t>
    <phoneticPr fontId="367" type="noConversion"/>
  </si>
  <si>
    <t>용인시 처인구
용인시 수지구
용인시 기흥구</t>
    <phoneticPr fontId="367" type="noConversion"/>
  </si>
  <si>
    <t>광주시
안산시 단원구
안산시 상록구</t>
    <phoneticPr fontId="367" type="noConversion"/>
  </si>
  <si>
    <t>파주시
평택시
이천시</t>
    <phoneticPr fontId="367" type="noConversion"/>
  </si>
  <si>
    <t>화성시</t>
    <phoneticPr fontId="367" type="noConversion"/>
  </si>
  <si>
    <t xml:space="preserve">오산시
여주시
동주천시
포천시
양주시
양평군
연천군
안성시
가평군
</t>
    <phoneticPr fontId="367" type="noConversion"/>
  </si>
  <si>
    <t>동구
서구
남구
북구
광산구</t>
    <phoneticPr fontId="367" type="noConversion"/>
  </si>
  <si>
    <t>중구
동구
서구
북구
유성구
대덕구</t>
    <phoneticPr fontId="367" type="noConversion"/>
  </si>
  <si>
    <t>중구
동구
서구
북구
수성구
달서구</t>
    <phoneticPr fontId="367" type="noConversion"/>
  </si>
  <si>
    <t>달성군
군위군</t>
    <phoneticPr fontId="367" type="noConversion"/>
  </si>
  <si>
    <t>중구
서구
동구
영도구
부산진구
동래구
남구
북구
해운대구
사하구
금정구
강서구
연제구
수영구
사상구</t>
    <phoneticPr fontId="367" type="noConversion"/>
  </si>
  <si>
    <t>중구
남구
동구
북구</t>
    <phoneticPr fontId="367" type="noConversion"/>
  </si>
  <si>
    <t>울주군</t>
    <phoneticPr fontId="367" type="noConversion"/>
  </si>
  <si>
    <t>전북특별자치도</t>
    <phoneticPr fontId="367" type="noConversion"/>
  </si>
  <si>
    <t>소유자</t>
    <phoneticPr fontId="367" type="noConversion"/>
  </si>
  <si>
    <t>주민(법인)번호</t>
    <phoneticPr fontId="367" type="noConversion"/>
  </si>
  <si>
    <t>주소</t>
    <phoneticPr fontId="367" type="noConversion"/>
  </si>
  <si>
    <t>경매구분</t>
    <phoneticPr fontId="367" type="noConversion"/>
  </si>
  <si>
    <t>개시일</t>
    <phoneticPr fontId="367" type="noConversion"/>
  </si>
  <si>
    <t>채권자</t>
    <phoneticPr fontId="367" type="noConversion"/>
  </si>
  <si>
    <t>압류/가압류일</t>
    <phoneticPr fontId="367" type="noConversion"/>
  </si>
  <si>
    <t>순위</t>
    <phoneticPr fontId="367" type="noConversion"/>
  </si>
  <si>
    <t>설정일</t>
    <phoneticPr fontId="367" type="noConversion"/>
  </si>
  <si>
    <t>채권최고액</t>
    <phoneticPr fontId="367" type="noConversion"/>
  </si>
  <si>
    <t>근저당권 유형
(포괄,한정,특정)</t>
    <phoneticPr fontId="54" type="noConversion"/>
  </si>
  <si>
    <t>SBI</t>
    <phoneticPr fontId="241" type="noConversion"/>
  </si>
  <si>
    <t xml:space="preserve">비고 </t>
    <phoneticPr fontId="241" type="noConversion"/>
  </si>
  <si>
    <t xml:space="preserve">                   주요 등기사향 요약 입력</t>
    <phoneticPr fontId="367" type="noConversion"/>
  </si>
  <si>
    <t>담보소재지 3-1
(동/리읍/면)</t>
    <phoneticPr fontId="54" type="noConversion"/>
  </si>
  <si>
    <t>국민은행</t>
    <phoneticPr fontId="241" type="noConversion"/>
  </si>
  <si>
    <t>하나은행</t>
    <phoneticPr fontId="241" type="noConversion"/>
  </si>
  <si>
    <t>기업은행</t>
    <phoneticPr fontId="241" type="noConversion"/>
  </si>
  <si>
    <t>우리은행</t>
    <phoneticPr fontId="241" type="noConversion"/>
  </si>
  <si>
    <t>신한은행</t>
    <phoneticPr fontId="241" type="noConversion"/>
  </si>
  <si>
    <t>광주은행</t>
    <phoneticPr fontId="241" type="noConversion"/>
  </si>
  <si>
    <t>부산은행</t>
    <phoneticPr fontId="241" type="noConversion"/>
  </si>
  <si>
    <t>전북은행</t>
    <phoneticPr fontId="241" type="noConversion"/>
  </si>
  <si>
    <t>애큐온저축은행</t>
    <phoneticPr fontId="241" type="noConversion"/>
  </si>
  <si>
    <t>아이엠뱅크</t>
    <phoneticPr fontId="241" type="noConversion"/>
  </si>
  <si>
    <t>제주은행</t>
    <phoneticPr fontId="241" type="noConversion"/>
  </si>
  <si>
    <t>키움저축은행</t>
    <phoneticPr fontId="241" type="noConversion"/>
  </si>
  <si>
    <t>모아저축은행</t>
    <phoneticPr fontId="241" type="noConversion"/>
  </si>
  <si>
    <t>디비저축은행</t>
    <phoneticPr fontId="241" type="noConversion"/>
  </si>
  <si>
    <t>페퍼저축은행</t>
    <phoneticPr fontId="241" type="noConversion"/>
  </si>
  <si>
    <t>오에스비저축은행</t>
    <phoneticPr fontId="241" type="noConversion"/>
  </si>
  <si>
    <t>에스비아이저축은행</t>
    <phoneticPr fontId="241" type="noConversion"/>
  </si>
  <si>
    <t>상상인저축은행</t>
    <phoneticPr fontId="241" type="noConversion"/>
  </si>
  <si>
    <t>하나캐피탈</t>
    <phoneticPr fontId="241" type="noConversion"/>
  </si>
  <si>
    <t>신용협동조합</t>
    <phoneticPr fontId="241" type="noConversion"/>
  </si>
  <si>
    <t>KB</t>
    <phoneticPr fontId="241" type="noConversion"/>
  </si>
  <si>
    <t>HANA</t>
    <phoneticPr fontId="241" type="noConversion"/>
  </si>
  <si>
    <t>IBK</t>
    <phoneticPr fontId="241" type="noConversion"/>
  </si>
  <si>
    <t>WRB</t>
    <phoneticPr fontId="241" type="noConversion"/>
  </si>
  <si>
    <t>SHB</t>
    <phoneticPr fontId="241" type="noConversion"/>
  </si>
  <si>
    <t>KJB</t>
    <phoneticPr fontId="241" type="noConversion"/>
  </si>
  <si>
    <t>BNK</t>
    <phoneticPr fontId="241" type="noConversion"/>
  </si>
  <si>
    <t>JB</t>
    <phoneticPr fontId="241" type="noConversion"/>
  </si>
  <si>
    <t>ACUON</t>
    <phoneticPr fontId="241" type="noConversion"/>
  </si>
  <si>
    <t>JJB</t>
    <phoneticPr fontId="241" type="noConversion"/>
  </si>
  <si>
    <t>iMB</t>
    <phoneticPr fontId="241" type="noConversion"/>
  </si>
  <si>
    <t>KW-KWY</t>
    <phoneticPr fontId="241" type="noConversion"/>
  </si>
  <si>
    <t>MOA</t>
    <phoneticPr fontId="241" type="noConversion"/>
  </si>
  <si>
    <t>DB</t>
    <phoneticPr fontId="241" type="noConversion"/>
  </si>
  <si>
    <t>PSB</t>
    <phoneticPr fontId="241" type="noConversion"/>
  </si>
  <si>
    <t>OSB</t>
    <phoneticPr fontId="241" type="noConversion"/>
  </si>
  <si>
    <t>SSIbank</t>
    <phoneticPr fontId="241" type="noConversion"/>
  </si>
  <si>
    <t>UCU</t>
    <phoneticPr fontId="241" type="noConversion"/>
  </si>
  <si>
    <t>↑↑↑차주번호를 선택하세요</t>
    <phoneticPr fontId="241" type="noConversion"/>
  </si>
  <si>
    <t>.</t>
    <phoneticPr fontId="241" type="noConversion"/>
  </si>
  <si>
    <t>※ 등본요약 복사 유의사항※</t>
    <phoneticPr fontId="241" type="noConversion"/>
  </si>
  <si>
    <t>▶ 주요 등기사항 요약 (참고용) 부터 참고사항 가,나,다,라 항목 끝까지 복사해야 합니다</t>
    <phoneticPr fontId="241" type="noConversion"/>
  </si>
  <si>
    <t>▶ 추출기준은 등본파일 한개의 요약내용 입니다. 여러 개 사용은 관리자에게 문의 하세요.</t>
    <phoneticPr fontId="241" type="noConversion"/>
  </si>
  <si>
    <t xml:space="preserve">← 등본요약을 복사하여 붙여넣으세요. </t>
    <phoneticPr fontId="241" type="noConversion"/>
  </si>
  <si>
    <t>담보번호
Collateral #
↓선택하세요↓</t>
    <phoneticPr fontId="54" type="noConversion"/>
  </si>
  <si>
    <t>매각담보
순위 설정일</t>
    <phoneticPr fontId="367" type="noConversion"/>
  </si>
  <si>
    <t>순위</t>
    <phoneticPr fontId="241" type="noConversion"/>
  </si>
  <si>
    <t>근저당권자</t>
    <phoneticPr fontId="241" type="noConversion"/>
  </si>
  <si>
    <t>채권자</t>
    <phoneticPr fontId="241" type="noConversion"/>
  </si>
  <si>
    <t>경매
신청인 코드</t>
    <phoneticPr fontId="54" type="noConversion"/>
  </si>
  <si>
    <t>경매
진행 코드</t>
    <phoneticPr fontId="54" type="noConversion"/>
  </si>
  <si>
    <t>기타
검토 코드</t>
    <phoneticPr fontId="54" type="noConversion"/>
  </si>
  <si>
    <t>최종경매
(공매) 결과</t>
    <phoneticPr fontId="54" type="noConversion"/>
  </si>
  <si>
    <t>중복 경매 여부
(중복, 병합)</t>
    <phoneticPr fontId="54" type="noConversion"/>
  </si>
  <si>
    <t>경매 신청인 Ⅰ (모사건)</t>
    <phoneticPr fontId="241" type="noConversion"/>
  </si>
  <si>
    <t>신청 채무자명</t>
    <phoneticPr fontId="54" type="noConversion"/>
  </si>
  <si>
    <t>사건 구분 (임의,강제)</t>
    <phoneticPr fontId="54" type="noConversion"/>
  </si>
  <si>
    <t>경매 신청인 Ⅱ (후행사건)</t>
    <phoneticPr fontId="54" type="noConversion"/>
  </si>
  <si>
    <t>경매 신청인 Ⅲ (후행사건)</t>
    <phoneticPr fontId="54" type="noConversion"/>
  </si>
  <si>
    <t>수원시 장안구
수원시 권선구
수원시 팔달구
수원시 영통구
성남시 중원구
성남시 수정구
성남시 분당구
안양시 만안구
안양시 동안구
과천시
광명시
군포시
부천시 오정구
부천시 원미구
부천시 소사구
시흥시
의왕시
하남시
고양시 덕양구
고양시 일산서구
고양시 일산동구
구리시
의정부시</t>
    <phoneticPr fontId="367" type="noConversion"/>
  </si>
  <si>
    <t>담보물건
주소</t>
    <phoneticPr fontId="241" type="noConversion"/>
  </si>
  <si>
    <t>담보소재지 1
(특별시/광역시/도)</t>
    <phoneticPr fontId="54" type="noConversion"/>
  </si>
  <si>
    <t>가정1동
가정2동
석남1동
석남2동
석남3동
경서동
가정동
석남동</t>
    <phoneticPr fontId="367" type="noConversion"/>
  </si>
  <si>
    <t>가정1동
가정2동
석남1동
석남2동
석남4동
경서동
가정동
석남동</t>
  </si>
  <si>
    <t>가정1동
가정2동
석남1동
석남2동
석남5동
경서동
가정동
석남동</t>
  </si>
  <si>
    <t>가정1동
가정2동
석남1동
석남2동
석남6동
경서동
가정동
석남동</t>
  </si>
  <si>
    <t>가정1동
가정2동
석남1동
석남2동
석남7동
경서동
가정동
석남동</t>
  </si>
  <si>
    <t>가정1동
가정2동
석남1동
석남2동
석남8동
경서동
가정동
석남동</t>
  </si>
  <si>
    <t>가정1동
가정2동
석남1동
석남2동
석남9동
경서동
가정동
석남동</t>
  </si>
  <si>
    <t>가정1동
가정2동
석남1동
석남2동
석남10동
경서동
가정동
석남동</t>
  </si>
  <si>
    <t>KNB</t>
    <phoneticPr fontId="241" type="noConversion"/>
  </si>
  <si>
    <t>경남은행</t>
    <phoneticPr fontId="241" type="noConversion"/>
  </si>
  <si>
    <t>기계기구 
수량</t>
    <phoneticPr fontId="58" type="noConversion"/>
  </si>
  <si>
    <t>※ 경매 코드, 배당요구종기일이 저장된 상태에서 사용</t>
    <phoneticPr fontId="241" type="noConversion"/>
  </si>
  <si>
    <t>경매 참고 비고
(경매 하자, 경매 지연)</t>
    <phoneticPr fontId="54" type="noConversion"/>
  </si>
  <si>
    <t>법정 선순위 (법무법인청현 검토분)</t>
    <phoneticPr fontId="54" type="noConversion"/>
  </si>
  <si>
    <t>기장군</t>
    <phoneticPr fontId="367" type="noConversion"/>
  </si>
  <si>
    <t>김포시
광주시
안산시
용인시</t>
    <phoneticPr fontId="367" type="noConversion"/>
  </si>
  <si>
    <t>파주시
화성시</t>
    <phoneticPr fontId="367" type="noConversion"/>
  </si>
  <si>
    <t>운남동
운북동
운서동
중산동
남북동
덕교동
을왕동
무의동</t>
    <phoneticPr fontId="367" type="noConversion"/>
  </si>
  <si>
    <t>대곡동
블로동
마전동
금곡동
오류동
왕길동
당하동
원당동
청라동</t>
    <phoneticPr fontId="367" type="noConversion"/>
  </si>
  <si>
    <t>충청북도</t>
    <phoneticPr fontId="241" type="noConversion"/>
  </si>
  <si>
    <t>충청남도</t>
    <phoneticPr fontId="241" type="noConversion"/>
  </si>
  <si>
    <t>전북특별자치도</t>
    <phoneticPr fontId="241" type="noConversion"/>
  </si>
  <si>
    <t>강원특별자치도</t>
    <phoneticPr fontId="241" type="noConversion"/>
  </si>
  <si>
    <t>경상북도</t>
    <phoneticPr fontId="241" type="noConversion"/>
  </si>
  <si>
    <t>경상남도</t>
    <phoneticPr fontId="241" type="noConversion"/>
  </si>
  <si>
    <t>제주특별자치도</t>
    <phoneticPr fontId="241" type="noConversion"/>
  </si>
  <si>
    <t>전라남도</t>
    <phoneticPr fontId="241" type="noConversion"/>
  </si>
  <si>
    <t>후순위
최우선변제액</t>
    <phoneticPr fontId="241" type="noConversion"/>
  </si>
  <si>
    <t>후순위
환산보증금</t>
    <phoneticPr fontId="241" type="noConversion"/>
  </si>
  <si>
    <t>근저당권 설정일
(주택용)</t>
    <phoneticPr fontId="367" type="noConversion"/>
  </si>
  <si>
    <t>근저당권 설정일
(상가용)</t>
    <phoneticPr fontId="241" type="noConversion"/>
  </si>
  <si>
    <t>상가 선순위
보호 보증금</t>
    <phoneticPr fontId="241" type="noConversion"/>
  </si>
  <si>
    <t>주택
임차보증금</t>
    <phoneticPr fontId="54" type="noConversion"/>
  </si>
  <si>
    <t>주택
소액보증금</t>
    <phoneticPr fontId="54" type="noConversion"/>
  </si>
  <si>
    <t>상가 후순위
최우선변제액</t>
    <phoneticPr fontId="241" type="noConversion"/>
  </si>
  <si>
    <t>* 환산보증금 = 보증금 +( 월세 * 100)</t>
    <phoneticPr fontId="241" type="noConversion"/>
  </si>
  <si>
    <t xml:space="preserve">* 2015-05-13 이후 선순위 상가 보증금액을 초과하는 </t>
    <phoneticPr fontId="241" type="noConversion"/>
  </si>
  <si>
    <t xml:space="preserve">  임대차에 대하여도 대항력 즉 낙찰자 인수분은 인정(갱신포함)</t>
    <phoneticPr fontId="241" type="noConversion"/>
  </si>
  <si>
    <r>
      <t xml:space="preserve">© 2025 The </t>
    </r>
    <r>
      <rPr>
        <sz val="8"/>
        <color theme="0" tint="-0.249977111117893"/>
        <rFont val="맑은 고딕"/>
        <family val="4"/>
        <charset val="129"/>
      </rPr>
      <t>춘</t>
    </r>
    <r>
      <rPr>
        <sz val="8"/>
        <color theme="0" tint="-0.249977111117893"/>
        <rFont val="Aptos Display"/>
        <family val="2"/>
      </rPr>
      <t xml:space="preserve">. All rights reserved.
</t>
    </r>
    <phoneticPr fontId="241" type="noConversion"/>
  </si>
  <si>
    <t>상가 후순위
환산보증금</t>
    <phoneticPr fontId="241" type="noConversion"/>
  </si>
  <si>
    <t>선순위 
보호 보증금</t>
    <phoneticPr fontId="241" type="noConversion"/>
  </si>
  <si>
    <r>
      <t xml:space="preserve">* </t>
    </r>
    <r>
      <rPr>
        <u/>
        <sz val="8"/>
        <color rgb="FFC00000"/>
        <rFont val="맑은 고딕"/>
        <family val="3"/>
        <charset val="129"/>
        <scheme val="minor"/>
      </rPr>
      <t>반월특수지역</t>
    </r>
    <r>
      <rPr>
        <sz val="8"/>
        <color rgb="FFC00000"/>
        <rFont val="맑은 고딕"/>
        <family val="3"/>
        <charset val="129"/>
        <scheme val="minor"/>
      </rPr>
      <t xml:space="preserve">, </t>
    </r>
    <r>
      <rPr>
        <u/>
        <sz val="8"/>
        <color rgb="FFC00000"/>
        <rFont val="맑은 고딕"/>
        <family val="3"/>
        <charset val="129"/>
        <scheme val="minor"/>
      </rPr>
      <t>남동국가산업단지</t>
    </r>
    <r>
      <rPr>
        <sz val="8"/>
        <color rgb="FFC00000"/>
        <rFont val="맑은 고딕"/>
        <family val="3"/>
        <charset val="129"/>
        <scheme val="minor"/>
      </rPr>
      <t>는 기타지역으로 확인하세요.</t>
    </r>
    <phoneticPr fontId="241" type="noConversion"/>
  </si>
  <si>
    <t>설정일 
↓↓직접입력↓↓</t>
    <phoneticPr fontId="241" type="noConversion"/>
  </si>
  <si>
    <t>차주번호 끝</t>
    <phoneticPr fontId="241" type="noConversion"/>
  </si>
  <si>
    <t>차주번호 시작</t>
    <phoneticPr fontId="241" type="noConversion"/>
  </si>
  <si>
    <t>추가차주</t>
    <phoneticPr fontId="241" type="noConversion"/>
  </si>
  <si>
    <t>담당차주번호</t>
    <phoneticPr fontId="241" type="noConversion"/>
  </si>
  <si>
    <t>설정일
(가압류는 
결정일)</t>
    <phoneticPr fontId="57" type="noConversion"/>
  </si>
  <si>
    <t>※ 작업 전/후 차주확인 사용</t>
    <phoneticPr fontId="241" type="noConversion"/>
  </si>
  <si>
    <t>채무자명</t>
    <phoneticPr fontId="241" type="noConversion"/>
  </si>
  <si>
    <t>제외 차주 번호</t>
    <phoneticPr fontId="241" type="noConversion"/>
  </si>
  <si>
    <t>← 모든시트의 담당차주가 노란색으로 표시됨</t>
    <phoneticPr fontId="241" type="noConversion"/>
  </si>
  <si>
    <t>← 모든시트의 담당차주가 흰색으로 표시됨</t>
    <phoneticPr fontId="241" type="noConversion"/>
  </si>
  <si>
    <t>NH</t>
    <phoneticPr fontId="241" type="noConversion"/>
  </si>
  <si>
    <t>농협은행</t>
    <phoneticPr fontId="241" type="noConversion"/>
  </si>
  <si>
    <t>Hana capital</t>
    <phoneticPr fontId="241" type="noConversion"/>
  </si>
  <si>
    <t xml:space="preserve">EY-SB 2025- 3 Program B Pool </t>
    <phoneticPr fontId="241" type="noConversion"/>
  </si>
  <si>
    <t>EY-SB</t>
  </si>
  <si>
    <t>기준일자</t>
  </si>
  <si>
    <t>2025-06-30</t>
    <phoneticPr fontId="53" type="noConversion"/>
  </si>
  <si>
    <t>Cut off date : 2025. 06. 30.</t>
    <phoneticPr fontId="54" type="noConversion"/>
  </si>
  <si>
    <t>USD</t>
    <phoneticPr fontId="53" type="noConversion"/>
  </si>
  <si>
    <t xml:space="preserve">JPY </t>
    <phoneticPr fontId="53" type="noConversion"/>
  </si>
  <si>
    <t>=000+000+000+000 으로 기재요</t>
    <phoneticPr fontId="54" type="noConversion"/>
  </si>
  <si>
    <t xml:space="preserve">전입세대 열람 </t>
    <phoneticPr fontId="241" type="noConversion"/>
  </si>
  <si>
    <t>각종코드 Sheet 참조</t>
    <phoneticPr fontId="541" type="noConversion"/>
  </si>
  <si>
    <t>field 1</t>
    <phoneticPr fontId="54" type="noConversion"/>
  </si>
  <si>
    <t>field 2</t>
  </si>
  <si>
    <t>field 3</t>
  </si>
  <si>
    <t>field 4</t>
  </si>
  <si>
    <t>field 5</t>
  </si>
  <si>
    <t>field 6</t>
  </si>
  <si>
    <t>field 7</t>
  </si>
  <si>
    <t>field 8</t>
  </si>
  <si>
    <t>field 9</t>
  </si>
  <si>
    <t>field 10</t>
  </si>
  <si>
    <t>field 11</t>
  </si>
  <si>
    <t>field 12</t>
  </si>
  <si>
    <t>field 13</t>
  </si>
  <si>
    <t>field 14</t>
  </si>
  <si>
    <t>field 15</t>
  </si>
  <si>
    <t>field 16</t>
  </si>
  <si>
    <t>field 17</t>
  </si>
  <si>
    <t>field 18</t>
  </si>
  <si>
    <t>field 19</t>
  </si>
  <si>
    <t>field 20</t>
  </si>
  <si>
    <t>field 21</t>
  </si>
  <si>
    <t>field 22</t>
  </si>
  <si>
    <t>field 23</t>
  </si>
  <si>
    <t>field 24</t>
  </si>
  <si>
    <t>field 25</t>
  </si>
  <si>
    <t>field 26</t>
  </si>
  <si>
    <t>field 27</t>
  </si>
  <si>
    <t>field 28</t>
  </si>
  <si>
    <t>field 29</t>
  </si>
  <si>
    <t>field 30</t>
  </si>
  <si>
    <t>field 31</t>
  </si>
  <si>
    <t>field 32</t>
  </si>
  <si>
    <t>field 33</t>
  </si>
  <si>
    <t>field 34</t>
  </si>
  <si>
    <t>field 35</t>
  </si>
  <si>
    <t>field 36</t>
  </si>
  <si>
    <t>field 37</t>
  </si>
  <si>
    <t>field 38</t>
  </si>
  <si>
    <t>field 39</t>
  </si>
  <si>
    <t>field 40</t>
  </si>
  <si>
    <t>field 41</t>
  </si>
  <si>
    <t>field 42</t>
  </si>
  <si>
    <t>field 43</t>
  </si>
  <si>
    <t>field 44</t>
  </si>
  <si>
    <t>field 45</t>
  </si>
  <si>
    <t>field 46</t>
  </si>
  <si>
    <t>field 47</t>
  </si>
  <si>
    <t>field 48</t>
  </si>
  <si>
    <t>field 49</t>
  </si>
  <si>
    <t>field 50</t>
  </si>
  <si>
    <t>field 51</t>
  </si>
  <si>
    <t>field 52</t>
  </si>
  <si>
    <t>field 53</t>
  </si>
  <si>
    <t>field 54</t>
  </si>
  <si>
    <t>field 55</t>
  </si>
  <si>
    <t>field 56</t>
  </si>
  <si>
    <t>field 57</t>
  </si>
  <si>
    <t>field 58</t>
  </si>
  <si>
    <t>field 59</t>
  </si>
  <si>
    <t>field 60</t>
  </si>
  <si>
    <t>field 61</t>
  </si>
  <si>
    <t>field 62</t>
  </si>
  <si>
    <t>field 63</t>
  </si>
  <si>
    <t>field 64</t>
  </si>
  <si>
    <t>field 65</t>
  </si>
  <si>
    <t>field 66</t>
  </si>
  <si>
    <t>field 67</t>
  </si>
  <si>
    <t>field 68</t>
  </si>
  <si>
    <t>field 69</t>
  </si>
  <si>
    <t>field 70</t>
  </si>
  <si>
    <t>field 71</t>
  </si>
  <si>
    <t>field 72</t>
  </si>
  <si>
    <t>field 73</t>
  </si>
  <si>
    <t>field 74</t>
  </si>
  <si>
    <t>field 75</t>
  </si>
  <si>
    <t>field 76</t>
  </si>
  <si>
    <t>field 77</t>
  </si>
  <si>
    <t>field 78</t>
  </si>
  <si>
    <t>field 79</t>
  </si>
  <si>
    <t>field 80</t>
  </si>
  <si>
    <t>field 81</t>
  </si>
  <si>
    <t>field 82</t>
  </si>
  <si>
    <t>field 83</t>
  </si>
  <si>
    <t>field 84</t>
  </si>
  <si>
    <t>field 85</t>
  </si>
  <si>
    <t>field 86</t>
  </si>
  <si>
    <t>field 87</t>
  </si>
  <si>
    <t>field 88</t>
  </si>
  <si>
    <t>field 89</t>
  </si>
  <si>
    <t>field 90</t>
  </si>
  <si>
    <t>field 91</t>
  </si>
  <si>
    <t>field 92</t>
  </si>
  <si>
    <t>field 93</t>
  </si>
  <si>
    <t>field 94</t>
  </si>
  <si>
    <t>field 95</t>
  </si>
  <si>
    <t>field 96</t>
  </si>
  <si>
    <t>field 97</t>
  </si>
  <si>
    <t>field 98</t>
  </si>
  <si>
    <t>field 99</t>
  </si>
  <si>
    <t>field 100</t>
  </si>
  <si>
    <t>field 101</t>
  </si>
  <si>
    <t>field 102</t>
  </si>
  <si>
    <t>field 103</t>
  </si>
  <si>
    <t>field 104</t>
  </si>
  <si>
    <t>field 105</t>
  </si>
  <si>
    <t>field 106</t>
  </si>
  <si>
    <t>field 107</t>
  </si>
  <si>
    <t>field 108</t>
  </si>
  <si>
    <t>field 109</t>
  </si>
  <si>
    <t>field 110</t>
  </si>
  <si>
    <t>field 111</t>
  </si>
  <si>
    <t>field 112</t>
  </si>
  <si>
    <t>field 113</t>
  </si>
  <si>
    <t>field 114</t>
  </si>
  <si>
    <t>field 115</t>
  </si>
  <si>
    <t>field 116</t>
  </si>
  <si>
    <t>field 117</t>
  </si>
  <si>
    <t>field 118</t>
  </si>
  <si>
    <t>field 119</t>
  </si>
  <si>
    <t>field 120</t>
  </si>
  <si>
    <t>field 121</t>
  </si>
  <si>
    <t>field 122</t>
  </si>
  <si>
    <t>field 123</t>
  </si>
  <si>
    <t>field 124</t>
  </si>
  <si>
    <t>field 125</t>
  </si>
  <si>
    <t>field 126</t>
  </si>
  <si>
    <t>field 127</t>
  </si>
  <si>
    <t>field 128</t>
  </si>
  <si>
    <t>field 129</t>
  </si>
  <si>
    <t>field 130</t>
  </si>
  <si>
    <t>field 131</t>
  </si>
  <si>
    <t>field 132</t>
  </si>
  <si>
    <t>field 133</t>
  </si>
  <si>
    <t>field 134</t>
  </si>
  <si>
    <t>field 135</t>
  </si>
  <si>
    <t>field 136</t>
  </si>
  <si>
    <t>field 137</t>
  </si>
  <si>
    <t>field 138</t>
  </si>
  <si>
    <t>field 139</t>
  </si>
  <si>
    <t>field 140</t>
  </si>
  <si>
    <t>field 141</t>
  </si>
  <si>
    <t>field 142</t>
  </si>
  <si>
    <t>field 143</t>
  </si>
  <si>
    <t>field 144</t>
  </si>
  <si>
    <t>field 145</t>
  </si>
  <si>
    <t>field 146</t>
  </si>
  <si>
    <t>field 147</t>
  </si>
  <si>
    <t>field 148</t>
  </si>
  <si>
    <t>field 149</t>
  </si>
  <si>
    <t>field 150</t>
  </si>
  <si>
    <t>field 151</t>
  </si>
  <si>
    <t>field 152</t>
  </si>
  <si>
    <t>field 153</t>
  </si>
  <si>
    <t>field 154</t>
  </si>
  <si>
    <t>field 155</t>
  </si>
  <si>
    <t>field 156</t>
  </si>
  <si>
    <t>field 157</t>
  </si>
  <si>
    <t>field 158</t>
  </si>
  <si>
    <t>field 159</t>
  </si>
  <si>
    <t>field 160</t>
  </si>
  <si>
    <t>field 161</t>
  </si>
  <si>
    <t>field 162</t>
  </si>
  <si>
    <t>field 163</t>
  </si>
  <si>
    <t>field 164</t>
  </si>
  <si>
    <t>field 165</t>
  </si>
  <si>
    <t>field 166</t>
  </si>
  <si>
    <t>field 167</t>
  </si>
  <si>
    <t>field 168</t>
  </si>
  <si>
    <t>field 169</t>
  </si>
  <si>
    <t>field 170</t>
  </si>
  <si>
    <t>field 171</t>
  </si>
  <si>
    <t>field 172</t>
  </si>
  <si>
    <t>field 173</t>
  </si>
  <si>
    <t>field 174</t>
  </si>
  <si>
    <t>field 175</t>
  </si>
  <si>
    <t>field 176</t>
  </si>
  <si>
    <t>field 177</t>
  </si>
  <si>
    <t>field 178</t>
  </si>
  <si>
    <t>field 179</t>
  </si>
  <si>
    <t>field 180</t>
  </si>
  <si>
    <t>field 181</t>
  </si>
  <si>
    <t>field 182</t>
  </si>
  <si>
    <t>field 183</t>
  </si>
  <si>
    <t>field 184</t>
  </si>
  <si>
    <t>field 185</t>
  </si>
  <si>
    <t>field 186</t>
  </si>
  <si>
    <t>field 187</t>
  </si>
  <si>
    <t>field 188</t>
  </si>
  <si>
    <t>field 189</t>
  </si>
  <si>
    <t>field 190</t>
  </si>
  <si>
    <t>field 191</t>
  </si>
  <si>
    <t>field 192</t>
  </si>
  <si>
    <t>field 193</t>
  </si>
  <si>
    <t>field 194</t>
  </si>
  <si>
    <t>field 195</t>
  </si>
  <si>
    <t>field 196</t>
  </si>
  <si>
    <t>field 197</t>
  </si>
  <si>
    <t>field 198</t>
  </si>
  <si>
    <t>field 199</t>
  </si>
  <si>
    <t>field 200</t>
  </si>
  <si>
    <t>field 201</t>
  </si>
  <si>
    <t>field 202</t>
  </si>
  <si>
    <t>field 203</t>
  </si>
  <si>
    <t>field 204</t>
  </si>
  <si>
    <t>field 205</t>
  </si>
  <si>
    <t>field 206</t>
  </si>
  <si>
    <t xml:space="preserve">제외차주
담보제외
담보추가
담보 일련번호 제외
담보 일련번호 추가 </t>
    <phoneticPr fontId="54" type="noConversion"/>
  </si>
  <si>
    <t>경매
열람
자료
(전입,상가 포함)
유,무</t>
    <phoneticPr fontId="54" type="noConversion"/>
  </si>
  <si>
    <t>담보
구분</t>
    <phoneticPr fontId="54" type="noConversion"/>
  </si>
  <si>
    <t>차주번호
Borrower #</t>
    <phoneticPr fontId="54" type="noConversion"/>
  </si>
  <si>
    <t>물건
일련번호</t>
    <phoneticPr fontId="54" type="noConversion"/>
  </si>
  <si>
    <t>관련
차주 내용
(동일담보 등)</t>
    <phoneticPr fontId="54" type="noConversion"/>
  </si>
  <si>
    <t>차주별 OPB
(2025-08-10)</t>
    <phoneticPr fontId="54" type="noConversion"/>
  </si>
  <si>
    <t>차주 정보</t>
    <phoneticPr fontId="54" type="noConversion"/>
  </si>
  <si>
    <t>주간사제시 담보 현황</t>
  </si>
  <si>
    <t>권리분석당시
부동산 등기부
등본 발급일자</t>
    <phoneticPr fontId="58" type="noConversion"/>
  </si>
  <si>
    <t>주간사
기초자료</t>
    <phoneticPr fontId="241" type="noConversion"/>
  </si>
  <si>
    <t>담보
코드</t>
    <phoneticPr fontId="54" type="noConversion"/>
  </si>
  <si>
    <t>물건 면적등 정보</t>
    <phoneticPr fontId="54" type="noConversion"/>
  </si>
  <si>
    <t>근저당권 설정일</t>
    <phoneticPr fontId="58" type="noConversion"/>
  </si>
  <si>
    <t>선순위
소유권이전가등기
존재 여부
(Y)</t>
    <phoneticPr fontId="54" type="noConversion"/>
  </si>
  <si>
    <t>EY-SB 매각대상 담보 근저당권 설정현황</t>
    <phoneticPr fontId="241" type="noConversion"/>
  </si>
  <si>
    <t>매각 주간사 자료</t>
    <phoneticPr fontId="54" type="noConversion"/>
  </si>
  <si>
    <t>선순위/동순위 가압류 및 압류
(매각 담보물 설정일 기준)</t>
    <phoneticPr fontId="241" type="noConversion"/>
  </si>
  <si>
    <t>평가용 설정금액</t>
    <phoneticPr fontId="54" type="noConversion"/>
  </si>
  <si>
    <t>매각 주간사 자료</t>
    <phoneticPr fontId="241" type="noConversion"/>
  </si>
  <si>
    <t>신용보증서 근저당권 일부이전 관련
(보증서 Sheet 참조)</t>
    <phoneticPr fontId="53" type="noConversion"/>
  </si>
  <si>
    <t>부동산외 기타담보 내역(보증서관련은 별도의 보증서 Sheet 참조하여 주시기 바랍니다)</t>
    <phoneticPr fontId="58" type="noConversion"/>
  </si>
  <si>
    <t>매각주간사 선순위 반영금액</t>
    <phoneticPr fontId="241" type="noConversion"/>
  </si>
  <si>
    <t>주간사 법정선순위와
법무법인청현 법정선순위 차액
(법무법인청현-주간사)</t>
    <phoneticPr fontId="54" type="noConversion"/>
  </si>
  <si>
    <t>법정 선순위(법무법인청현 검토분)</t>
    <phoneticPr fontId="54" type="noConversion"/>
  </si>
  <si>
    <t>임금
채권
반영구분
(추정,확인)</t>
    <phoneticPr fontId="53" type="noConversion"/>
  </si>
  <si>
    <t>소유자와 
전입인
 동일인 여부
(전입인명으로 기재)</t>
    <phoneticPr fontId="241" type="noConversion"/>
  </si>
  <si>
    <t>경매
신청인
코드</t>
    <phoneticPr fontId="54" type="noConversion"/>
  </si>
  <si>
    <t>경매
진행
코드</t>
    <phoneticPr fontId="54" type="noConversion"/>
  </si>
  <si>
    <t>기타
검토
코드</t>
    <phoneticPr fontId="54" type="noConversion"/>
  </si>
  <si>
    <t>매각 주간사
자료</t>
    <phoneticPr fontId="241" type="noConversion"/>
  </si>
  <si>
    <t>최종
경매
(공매)
결과</t>
    <phoneticPr fontId="54" type="noConversion"/>
  </si>
  <si>
    <t>중복
경매
여부
(중복, 병합)</t>
    <phoneticPr fontId="54" type="noConversion"/>
  </si>
  <si>
    <t>경매
관할법원</t>
    <phoneticPr fontId="54" type="noConversion"/>
  </si>
  <si>
    <t>경매 신청인 Ⅰ
(모사건)</t>
  </si>
  <si>
    <t>경매 신청인 Ⅱ
(후행사건)</t>
    <phoneticPr fontId="54" type="noConversion"/>
  </si>
  <si>
    <t>경매 신청인 Ⅲ
(후행사건)</t>
    <phoneticPr fontId="54" type="noConversion"/>
  </si>
  <si>
    <t>최종
경매
회차</t>
    <phoneticPr fontId="54" type="noConversion"/>
  </si>
  <si>
    <t>최초
경매기일</t>
    <phoneticPr fontId="54" type="noConversion"/>
  </si>
  <si>
    <t>최근
경매기일</t>
    <phoneticPr fontId="54" type="noConversion"/>
  </si>
  <si>
    <t>최근
경매가</t>
    <phoneticPr fontId="54" type="noConversion"/>
  </si>
  <si>
    <t>차기
경매기일</t>
    <phoneticPr fontId="54" type="noConversion"/>
  </si>
  <si>
    <t>차기 경매가</t>
    <phoneticPr fontId="54" type="noConversion"/>
  </si>
  <si>
    <t>최종경매일의
최저입찰금액</t>
    <phoneticPr fontId="54" type="noConversion"/>
  </si>
  <si>
    <t>낙찰일</t>
    <phoneticPr fontId="54" type="noConversion"/>
  </si>
  <si>
    <t>낙찰가</t>
    <phoneticPr fontId="54" type="noConversion"/>
  </si>
  <si>
    <t>낙찰 대금
지급기한</t>
    <phoneticPr fontId="54" type="noConversion"/>
  </si>
  <si>
    <t>낙찰 대금
납부일</t>
    <phoneticPr fontId="54" type="noConversion"/>
  </si>
  <si>
    <t>배당기일
/
배당종결종국일</t>
    <phoneticPr fontId="54" type="noConversion"/>
  </si>
  <si>
    <t>공매 정보</t>
    <phoneticPr fontId="54" type="noConversion"/>
  </si>
  <si>
    <t>유치권 신고 관련
(대법원 경매사건 전산조회일 현재)</t>
    <phoneticPr fontId="58" type="noConversion"/>
  </si>
  <si>
    <t xml:space="preserve">
경매 참고 
비고
(경매 하자, 경매 지연)</t>
    <phoneticPr fontId="54" type="noConversion"/>
  </si>
  <si>
    <t>주간사제시 감정평가액</t>
  </si>
  <si>
    <t>감정평가 정보(법원감정자료)</t>
    <phoneticPr fontId="53" type="noConversion"/>
  </si>
  <si>
    <t>매각 주간사 Q&amp;A</t>
    <phoneticPr fontId="54" type="noConversion"/>
  </si>
  <si>
    <t>주간사매각주간사 비고 Ver.1
(2025-08-10)</t>
    <phoneticPr fontId="241" type="noConversion"/>
  </si>
  <si>
    <t xml:space="preserve">주간사매각주간사 비고 Ver.2
</t>
  </si>
  <si>
    <t>법무법인청현 수정사항</t>
    <phoneticPr fontId="54" type="noConversion"/>
  </si>
  <si>
    <t>실명번호
(주민번호/
법인등록번호)</t>
    <phoneticPr fontId="54" type="noConversion"/>
  </si>
  <si>
    <t>실명번호
(사업자등록번호)</t>
    <phoneticPr fontId="54" type="noConversion"/>
  </si>
  <si>
    <t>차주 구분</t>
    <phoneticPr fontId="53" type="noConversion"/>
  </si>
  <si>
    <t>차주
상호/업종/업태</t>
    <phoneticPr fontId="54" type="noConversion"/>
  </si>
  <si>
    <t>차주
사업개시일</t>
    <phoneticPr fontId="54" type="noConversion"/>
  </si>
  <si>
    <t>최종
대표 이사명</t>
    <phoneticPr fontId="54" type="noConversion"/>
  </si>
  <si>
    <t>담보소재지 1
(특별,광역시/도)</t>
    <phoneticPr fontId="545" type="noConversion"/>
  </si>
  <si>
    <t>담보소재지 2
(시/군/구)</t>
    <phoneticPr fontId="545" type="noConversion"/>
  </si>
  <si>
    <t>담보소재지 3
(동/리/읍/면)</t>
    <phoneticPr fontId="545" type="noConversion"/>
  </si>
  <si>
    <t>담보소재지 4 (나머지상세지번/기타재산내역)</t>
    <phoneticPr fontId="545" type="noConversion"/>
  </si>
  <si>
    <t>담보소재지 1(특별시/광역시/도)</t>
    <phoneticPr fontId="54" type="noConversion"/>
  </si>
  <si>
    <t>제시
물건용도</t>
    <phoneticPr fontId="54" type="noConversion"/>
  </si>
  <si>
    <t xml:space="preserve">
호수</t>
    <phoneticPr fontId="53" type="noConversion"/>
  </si>
  <si>
    <t>토지
면적(㎡)</t>
    <phoneticPr fontId="58" type="noConversion"/>
  </si>
  <si>
    <t>건물
면적(㎡)</t>
    <phoneticPr fontId="58" type="noConversion"/>
  </si>
  <si>
    <t>기계기구
수량
(담보제공)
숫자만 입력</t>
    <phoneticPr fontId="58" type="noConversion"/>
  </si>
  <si>
    <t>공장저당법 
적용 유무
(Y)</t>
    <phoneticPr fontId="54" type="noConversion"/>
  </si>
  <si>
    <t>지상권 
설정 여부
(Y)</t>
    <phoneticPr fontId="54" type="noConversion"/>
  </si>
  <si>
    <t>대출시 소유자명
(채무자,담보제공자)</t>
    <phoneticPr fontId="54" type="noConversion"/>
  </si>
  <si>
    <t>소유권 이전일
(등본발급일 현재 
최종 소유자로
 이전된  일자)</t>
    <phoneticPr fontId="54" type="noConversion"/>
  </si>
  <si>
    <t>현소유자
매입방법
(매매,경매,증여등)</t>
    <phoneticPr fontId="54" type="noConversion"/>
  </si>
  <si>
    <t>채무자의 관계
(본인,담보제공자,제3자,상속인등)</t>
    <phoneticPr fontId="54" type="noConversion"/>
  </si>
  <si>
    <t>최초 
근저당권 설정일
(타기관 포함)</t>
    <phoneticPr fontId="54" type="noConversion"/>
  </si>
  <si>
    <t>EY-SB 매각담보
최초 설정일</t>
  </si>
  <si>
    <t>EY-SB 매각담보
최종 설정일</t>
  </si>
  <si>
    <t>한정, 특정근 설정분중
설정계약서상 기재된
대출과목</t>
    <phoneticPr fontId="53" type="noConversion"/>
  </si>
  <si>
    <t>주간사
제시 설정 순위</t>
  </si>
  <si>
    <t>주간사
제시 설정금액</t>
  </si>
  <si>
    <t>EY-SB 매각대상
설정(가압류) 금액</t>
    <phoneticPr fontId="241" type="noConversion"/>
  </si>
  <si>
    <t>EY-SB 원화환산
설정(가압류) 금액</t>
    <phoneticPr fontId="241" type="noConversion"/>
  </si>
  <si>
    <t>공담 Collateral 순위</t>
    <phoneticPr fontId="54" type="noConversion"/>
  </si>
  <si>
    <t>공담 
Collateral
금액</t>
    <phoneticPr fontId="54" type="noConversion"/>
  </si>
  <si>
    <t>설정계약서
존재 여부
(Y,N)</t>
    <phoneticPr fontId="54" type="noConversion"/>
  </si>
  <si>
    <t>설정 금액</t>
    <phoneticPr fontId="53" type="noConversion"/>
  </si>
  <si>
    <t>공담 
선순위
 근저당권 설정액</t>
    <phoneticPr fontId="54" type="noConversion"/>
  </si>
  <si>
    <t xml:space="preserve">선순위 가압류/압류/가처분 </t>
    <phoneticPr fontId="54" type="noConversion"/>
  </si>
  <si>
    <t>선순위 가압류/압류/가처분 금액</t>
    <phoneticPr fontId="54" type="noConversion"/>
  </si>
  <si>
    <t>존재
여부
(Y)</t>
    <phoneticPr fontId="58" type="noConversion"/>
  </si>
  <si>
    <t>당사자명</t>
    <phoneticPr fontId="58" type="noConversion"/>
  </si>
  <si>
    <t>최초
가압류, 압류
일자</t>
    <phoneticPr fontId="58" type="noConversion"/>
  </si>
  <si>
    <t>합계 금액</t>
    <phoneticPr fontId="58" type="noConversion"/>
  </si>
  <si>
    <t>EY-SB
선순위합계</t>
  </si>
  <si>
    <t>공담
여부</t>
    <phoneticPr fontId="54" type="noConversion"/>
  </si>
  <si>
    <t>EY-SB
후순위합계</t>
  </si>
  <si>
    <t>매각대상외
선순위 합계</t>
    <phoneticPr fontId="54" type="noConversion"/>
  </si>
  <si>
    <t>매각대상외
중간순위 합계</t>
    <phoneticPr fontId="54" type="noConversion"/>
  </si>
  <si>
    <t>근저당권
일부이전 순위</t>
    <phoneticPr fontId="54" type="noConversion"/>
  </si>
  <si>
    <t>통화표시</t>
    <phoneticPr fontId="367" type="noConversion"/>
  </si>
  <si>
    <t>근저당권
일부이전 금액</t>
  </si>
  <si>
    <t>근저당권
일부이전 기관</t>
    <phoneticPr fontId="54" type="noConversion"/>
  </si>
  <si>
    <t>근저당권
일부이전정보</t>
  </si>
  <si>
    <t>근저당권
일부이전
순위</t>
    <phoneticPr fontId="54" type="noConversion"/>
  </si>
  <si>
    <t>근저당권
일부이전 금액
(환산후)</t>
    <phoneticPr fontId="54" type="noConversion"/>
  </si>
  <si>
    <t>보증
비율</t>
    <phoneticPr fontId="58" type="noConversion"/>
  </si>
  <si>
    <t>근저당권
일부이전계약서 사본유무
(Y,N)</t>
    <phoneticPr fontId="54" type="noConversion"/>
  </si>
  <si>
    <t>기타
담보종류
(공탁금,보증서 등)</t>
    <phoneticPr fontId="58" type="noConversion"/>
  </si>
  <si>
    <t>보증기관</t>
    <phoneticPr fontId="58" type="noConversion"/>
  </si>
  <si>
    <t>환산후
기타
담보금액
(보증잔액)</t>
    <phoneticPr fontId="58" type="noConversion"/>
  </si>
  <si>
    <t>보증형태
(개별/부분)</t>
    <phoneticPr fontId="54" type="noConversion"/>
  </si>
  <si>
    <t>보증비율(%)</t>
    <phoneticPr fontId="58" type="noConversion"/>
  </si>
  <si>
    <t>선순위
소액보증금(주택)</t>
    <phoneticPr fontId="53" type="noConversion"/>
  </si>
  <si>
    <t>선순위
소액보증금(상가)</t>
    <phoneticPr fontId="53" type="noConversion"/>
  </si>
  <si>
    <t>선순위
임차보증금(주택)</t>
    <phoneticPr fontId="53" type="noConversion"/>
  </si>
  <si>
    <t>선순위
임차보증금(상가)</t>
    <phoneticPr fontId="53" type="noConversion"/>
  </si>
  <si>
    <t>선순위
임금채권</t>
    <phoneticPr fontId="53" type="noConversion"/>
  </si>
  <si>
    <t>선순위
당해세</t>
    <phoneticPr fontId="53" type="noConversion"/>
  </si>
  <si>
    <t>선순위
조세채권
(보험료 등)</t>
    <phoneticPr fontId="53" type="noConversion"/>
  </si>
  <si>
    <t>합계</t>
    <phoneticPr fontId="54" type="noConversion"/>
  </si>
  <si>
    <t>중간 순위 금액</t>
    <phoneticPr fontId="53" type="noConversion"/>
  </si>
  <si>
    <t>비   고</t>
    <phoneticPr fontId="54" type="noConversion"/>
  </si>
  <si>
    <t>경매개시
여부</t>
    <phoneticPr fontId="54" type="noConversion"/>
  </si>
  <si>
    <t>신청
채무자명</t>
    <phoneticPr fontId="54" type="noConversion"/>
  </si>
  <si>
    <t>사건
구분
(임의,강제)</t>
    <phoneticPr fontId="54" type="noConversion"/>
  </si>
  <si>
    <t>공매
의뢰기관</t>
    <phoneticPr fontId="54" type="noConversion"/>
  </si>
  <si>
    <t>공매
물건 관리번호</t>
    <phoneticPr fontId="54" type="noConversion"/>
  </si>
  <si>
    <t>체납액 합계</t>
    <phoneticPr fontId="54" type="noConversion"/>
  </si>
  <si>
    <t>최초 개찰일</t>
    <phoneticPr fontId="53" type="noConversion"/>
  </si>
  <si>
    <t>최초 입찰가</t>
    <phoneticPr fontId="54" type="noConversion"/>
  </si>
  <si>
    <t>공매
진행사항</t>
    <phoneticPr fontId="54" type="noConversion"/>
  </si>
  <si>
    <t>유치권 유무</t>
    <phoneticPr fontId="54" type="noConversion"/>
  </si>
  <si>
    <t>유치권자</t>
    <phoneticPr fontId="54" type="noConversion"/>
  </si>
  <si>
    <t>유치권 신고금액</t>
    <phoneticPr fontId="54" type="noConversion"/>
  </si>
  <si>
    <t>유치권 상세내용</t>
    <phoneticPr fontId="54" type="noConversion"/>
  </si>
  <si>
    <t>신고
여부
(Y)</t>
    <phoneticPr fontId="58" type="noConversion"/>
  </si>
  <si>
    <t>유치권자명</t>
    <phoneticPr fontId="58" type="noConversion"/>
  </si>
  <si>
    <t>유치권자
구분
(임차인,공사업체등)</t>
    <phoneticPr fontId="54" type="noConversion"/>
  </si>
  <si>
    <t>신고 금액</t>
    <phoneticPr fontId="58" type="noConversion"/>
  </si>
  <si>
    <t>신고 내역
(공사내역등)</t>
    <phoneticPr fontId="58" type="noConversion"/>
  </si>
  <si>
    <t>유치권 
포기각서 
유,무(Y)</t>
    <phoneticPr fontId="58" type="noConversion"/>
  </si>
  <si>
    <t>감정평가구분
(Property별)</t>
    <phoneticPr fontId="53" type="noConversion"/>
  </si>
  <si>
    <t>감정평가일자
(Property별)</t>
    <phoneticPr fontId="54" type="noConversion"/>
  </si>
  <si>
    <t>감정평가기관
(Property별)</t>
    <phoneticPr fontId="53" type="noConversion"/>
  </si>
  <si>
    <t>토지감정평가액
(Property별)</t>
    <phoneticPr fontId="53" type="noConversion"/>
  </si>
  <si>
    <t>건물감정평가액
(Property별)</t>
    <phoneticPr fontId="53" type="noConversion"/>
  </si>
  <si>
    <t>기계평가액
(Property별)</t>
    <phoneticPr fontId="53" type="noConversion"/>
  </si>
  <si>
    <t>제시외, 기타
(Property별)</t>
    <phoneticPr fontId="53" type="noConversion"/>
  </si>
  <si>
    <t>감정평가액합계
(Property별)</t>
    <phoneticPr fontId="53" type="noConversion"/>
  </si>
  <si>
    <t>KB시세</t>
    <phoneticPr fontId="241" type="noConversion"/>
  </si>
  <si>
    <t>법사가/법원감정가 구분</t>
    <phoneticPr fontId="54" type="noConversion"/>
  </si>
  <si>
    <t>감정평가일자</t>
    <phoneticPr fontId="54" type="noConversion"/>
  </si>
  <si>
    <t>감정평가기관</t>
    <phoneticPr fontId="53" type="noConversion"/>
  </si>
  <si>
    <t>토지감정평가액</t>
    <phoneticPr fontId="53" type="noConversion"/>
  </si>
  <si>
    <t>건물 감정평가액</t>
    <phoneticPr fontId="53" type="noConversion"/>
  </si>
  <si>
    <t>당행 
기계기구평가액</t>
    <phoneticPr fontId="53" type="noConversion"/>
  </si>
  <si>
    <t>타행
기계기구평가액</t>
    <phoneticPr fontId="53" type="noConversion"/>
  </si>
  <si>
    <t>당행 
제시외 평가액</t>
    <phoneticPr fontId="53" type="noConversion"/>
  </si>
  <si>
    <t>타행 
제시외 평가액</t>
    <phoneticPr fontId="53" type="noConversion"/>
  </si>
  <si>
    <t>당행 
감정평가액 합계</t>
    <phoneticPr fontId="53" type="noConversion"/>
  </si>
  <si>
    <t>타물건포함 
감정평가액합계</t>
    <phoneticPr fontId="53" type="noConversion"/>
  </si>
  <si>
    <t>감정평가 관련 
비고</t>
    <phoneticPr fontId="53" type="noConversion"/>
  </si>
  <si>
    <t>매각 주간사에
질의 내용</t>
    <phoneticPr fontId="54" type="noConversion"/>
  </si>
  <si>
    <t>매각 주간사에
질의 일자</t>
    <phoneticPr fontId="54" type="noConversion"/>
  </si>
  <si>
    <t>매각 주간사
질의 회신내용</t>
    <phoneticPr fontId="54" type="noConversion"/>
  </si>
  <si>
    <t>매각 주간사
질의 회신일</t>
    <phoneticPr fontId="54" type="noConversion"/>
  </si>
  <si>
    <t>일자</t>
    <phoneticPr fontId="54" type="noConversion"/>
  </si>
  <si>
    <t>수정내용
(field no, 내용)</t>
    <phoneticPr fontId="54" type="noConversion"/>
  </si>
  <si>
    <t>수정 사유</t>
    <phoneticPr fontId="54" type="noConversion"/>
  </si>
  <si>
    <t>부동산</t>
    <phoneticPr fontId="241" type="noConversion"/>
  </si>
  <si>
    <t>GOR-001</t>
  </si>
  <si>
    <t>김*섭</t>
  </si>
  <si>
    <t>개인사업자</t>
  </si>
  <si>
    <t>부산광역시</t>
  </si>
  <si>
    <t>금정구</t>
  </si>
  <si>
    <t>구서동</t>
  </si>
  <si>
    <t>부산광역시 금정구 구서동 420-17 구서벽산메가트리움 제12층 제1202호</t>
  </si>
  <si>
    <t>420-17 구서벽산메가트리움 제12층 제1202호</t>
  </si>
  <si>
    <t>아파트</t>
  </si>
  <si>
    <t>박귀향</t>
  </si>
  <si>
    <t>470227-</t>
    <phoneticPr fontId="241" type="noConversion"/>
  </si>
  <si>
    <t>매매</t>
  </si>
  <si>
    <t>KRW</t>
    <phoneticPr fontId="241" type="noConversion"/>
  </si>
  <si>
    <t>Y</t>
  </si>
  <si>
    <t xml:space="preserve">부산지방법원 </t>
  </si>
  <si>
    <t>2024타경64712</t>
  </si>
  <si>
    <t>법사가</t>
  </si>
  <si>
    <t>GOR-002</t>
  </si>
  <si>
    <t>신*경</t>
  </si>
  <si>
    <t>부산진구</t>
  </si>
  <si>
    <t>당감동</t>
  </si>
  <si>
    <t>부산광역시 부산진구 당감동 516 주공아파트 제304동 제2층 제204호</t>
  </si>
  <si>
    <t>516 주공아파트 제304동 제2층 제204호</t>
  </si>
  <si>
    <t>김종태</t>
  </si>
  <si>
    <t>350329-</t>
    <phoneticPr fontId="241" type="noConversion"/>
  </si>
  <si>
    <t>N</t>
  </si>
  <si>
    <t>KB시세</t>
  </si>
  <si>
    <t>GOR-003</t>
  </si>
  <si>
    <t>유*승</t>
  </si>
  <si>
    <t>해운대구</t>
  </si>
  <si>
    <t>재송동</t>
  </si>
  <si>
    <t>부산광역시 해운대구 재송동 1302 센텀피오레1차 제108동 제25층 제2501호</t>
  </si>
  <si>
    <t>1302 센텀피오레1차 제108동 제25층 제2501호</t>
  </si>
  <si>
    <t>손재열</t>
  </si>
  <si>
    <t>490214-</t>
    <phoneticPr fontId="241" type="noConversion"/>
  </si>
  <si>
    <t>2,3</t>
  </si>
  <si>
    <t>부산지방법원 동부지원</t>
  </si>
  <si>
    <t>2025타경5024</t>
  </si>
  <si>
    <t>2025타경5180</t>
  </si>
  <si>
    <t>GOR-004</t>
  </si>
  <si>
    <t>이*호</t>
  </si>
  <si>
    <t>경상남도</t>
  </si>
  <si>
    <t>양산시</t>
  </si>
  <si>
    <t>평산동</t>
  </si>
  <si>
    <t>경상남도 양산시 평산동 600 양산천성산한일유앤아이아파트 제 101동 제 3층 제301호</t>
  </si>
  <si>
    <t>600 양산천성산한일유앤아이아파트 제 101동 제 3층 제301호</t>
  </si>
  <si>
    <t>정호진</t>
  </si>
  <si>
    <t>760530-</t>
    <phoneticPr fontId="241" type="noConversion"/>
  </si>
  <si>
    <t xml:space="preserve">울산지방법원 </t>
  </si>
  <si>
    <t>MOA-001</t>
  </si>
  <si>
    <t>김*경</t>
  </si>
  <si>
    <t>경기도</t>
  </si>
  <si>
    <t>평택시</t>
  </si>
  <si>
    <t>칠원동</t>
  </si>
  <si>
    <t>경기도 평택시 칠원동 613 평택지제역동문굿모닝힐맘시티3단지 제313동 제27층 제2704호</t>
  </si>
  <si>
    <t>613 평택지제역동문굿모닝힐맘시티3단지 제313동 제27층 제2704호</t>
  </si>
  <si>
    <t>전민수</t>
  </si>
  <si>
    <t>801212-</t>
    <phoneticPr fontId="241" type="noConversion"/>
  </si>
  <si>
    <t>수원지방법원 평택지원</t>
  </si>
  <si>
    <t>2025타경41518</t>
  </si>
  <si>
    <t>법사가</t>
    <phoneticPr fontId="545" type="noConversion"/>
  </si>
  <si>
    <t>MOA-002</t>
  </si>
  <si>
    <t>김*형</t>
  </si>
  <si>
    <t>안산시 단원구</t>
  </si>
  <si>
    <t>고잔동</t>
  </si>
  <si>
    <t>경기도 안산시 단원구 고잔동 528-1외 1필지 프라움시티 제102-808호</t>
  </si>
  <si>
    <t>528-1외 1필지 프라움시티 제102-808호</t>
  </si>
  <si>
    <t>오피스텔</t>
  </si>
  <si>
    <t>김민재</t>
  </si>
  <si>
    <t>730505-</t>
    <phoneticPr fontId="241" type="noConversion"/>
  </si>
  <si>
    <t>수원지방법원 안산지원</t>
  </si>
  <si>
    <t>MOA-003</t>
  </si>
  <si>
    <t>이*주</t>
  </si>
  <si>
    <t>오산시</t>
  </si>
  <si>
    <t>금암동</t>
  </si>
  <si>
    <t>경기도 오산시 금암동 496 죽미마을휴튼9단지 제902동 제12층 제1201호</t>
  </si>
  <si>
    <t>496 죽미마을휴튼9단지 제902동 제12층 제1201호</t>
  </si>
  <si>
    <t>박진우</t>
  </si>
  <si>
    <t>680430-</t>
    <phoneticPr fontId="241" type="noConversion"/>
  </si>
  <si>
    <t xml:space="preserve">수원지방법원 </t>
  </si>
  <si>
    <t>2024타경86408</t>
  </si>
  <si>
    <t>MOA-004</t>
  </si>
  <si>
    <t>강*근</t>
  </si>
  <si>
    <t>용인시 처인구</t>
  </si>
  <si>
    <t>남사읍 아곡리</t>
  </si>
  <si>
    <t>경기도 용인시 처인구 남사읍 아곡리 681 이편한세상용인한숲시티5단지 제521동 제25층 제2503호</t>
  </si>
  <si>
    <t>681 이편한세상용인한숲시티5단지 제521동 제25층 제2503호</t>
  </si>
  <si>
    <t>이서연</t>
  </si>
  <si>
    <t>900315-</t>
    <phoneticPr fontId="241" type="noConversion"/>
  </si>
  <si>
    <t>2024타경81977</t>
  </si>
  <si>
    <t>MOA-005</t>
  </si>
  <si>
    <t>이*봉</t>
  </si>
  <si>
    <t>남양주시</t>
  </si>
  <si>
    <t>와브읍 덕소리</t>
  </si>
  <si>
    <t>경기도 남양주시 와부읍 덕소리 145-4외 5필지 강산마을코오롱. 대성아파트 제107동 제17층 제1702호</t>
  </si>
  <si>
    <t>와부읍 덕소리</t>
  </si>
  <si>
    <t>145-4외 5필지 강산마을코오롱. 대성아파트 제107동 제17층 제1702호</t>
  </si>
  <si>
    <t>최영수</t>
  </si>
  <si>
    <t>660920-</t>
    <phoneticPr fontId="241" type="noConversion"/>
  </si>
  <si>
    <t>의정부지방법원 남양주지원</t>
  </si>
  <si>
    <t>2025타경71635</t>
  </si>
  <si>
    <t>MOA-006</t>
  </si>
  <si>
    <t>신*혜</t>
  </si>
  <si>
    <t>의정부시</t>
  </si>
  <si>
    <t>녹양동</t>
  </si>
  <si>
    <t>경기도 의정부시 녹양동 373 녹양대림아파트 제105동 제9층 제901호</t>
  </si>
  <si>
    <t>373 녹양대림아파트 제105동 제9층 제901호</t>
  </si>
  <si>
    <t>장동건</t>
  </si>
  <si>
    <t>720101-</t>
    <phoneticPr fontId="241" type="noConversion"/>
  </si>
  <si>
    <t>1,2</t>
  </si>
  <si>
    <t xml:space="preserve">의정부지방법원 </t>
  </si>
  <si>
    <t>MOA-007</t>
  </si>
  <si>
    <t>이*석</t>
  </si>
  <si>
    <t>세교동</t>
  </si>
  <si>
    <t>경기도 평택시 세교동 573 힐스테이트평택 제104동 제10층 제1004호</t>
  </si>
  <si>
    <t>573 힐스테이트평택 제104동 제10층 제1004호</t>
  </si>
  <si>
    <t>이종석</t>
  </si>
  <si>
    <t>670208-</t>
    <phoneticPr fontId="241" type="noConversion"/>
  </si>
  <si>
    <t>SBI-001</t>
  </si>
  <si>
    <t>강*숙</t>
  </si>
  <si>
    <t>군포시</t>
  </si>
  <si>
    <t>당동</t>
  </si>
  <si>
    <t>경기도 군포시 당동 923 대흥아파트 제1층 제105호</t>
  </si>
  <si>
    <t>923 대흥아파트 제1층 제105호</t>
  </si>
  <si>
    <t>노상호</t>
  </si>
  <si>
    <t>810115-</t>
  </si>
  <si>
    <t>수원지방법원 안양지원</t>
  </si>
  <si>
    <t>SBI-002</t>
  </si>
  <si>
    <t>강*정</t>
  </si>
  <si>
    <t>남구</t>
  </si>
  <si>
    <t>대연동</t>
  </si>
  <si>
    <t>부산광역시 남구 대연동 255-1 장백장미타워아파트 제101동 제4층 제404호</t>
  </si>
  <si>
    <t>255-1 장백장미타워아파트 제101동 제4층 제404호</t>
  </si>
  <si>
    <t>강미정</t>
  </si>
  <si>
    <t>750715-</t>
  </si>
  <si>
    <t>2025타경4126</t>
  </si>
  <si>
    <t>주식회사 에스비아이저축은행</t>
  </si>
  <si>
    <t>임의</t>
  </si>
  <si>
    <t>부산광역시 남구 대연동 252-1 대연경동메르빌아파트 제102동 제21층 제2101호</t>
  </si>
  <si>
    <t>252-1 대연경동메르빌아파트 제102동 제21층 제2101호</t>
  </si>
  <si>
    <t>2024타경109550</t>
  </si>
  <si>
    <t>SBI-003</t>
  </si>
  <si>
    <t>강*찬</t>
  </si>
  <si>
    <t>명동</t>
  </si>
  <si>
    <t>경상남도 양산시 명동 1080-7 웅상신도시화성파크드림 제107동 제11층 제1102호</t>
  </si>
  <si>
    <t>1080-7 웅상신도시화성파크드림 제107동 제11층 제1102호</t>
  </si>
  <si>
    <t>강재찬</t>
  </si>
  <si>
    <t>610920-</t>
  </si>
  <si>
    <t>SBI-004</t>
  </si>
  <si>
    <t>건*****템</t>
  </si>
  <si>
    <t>법인사업자</t>
  </si>
  <si>
    <t>경상북도</t>
  </si>
  <si>
    <t>구미시</t>
  </si>
  <si>
    <t>구평동</t>
  </si>
  <si>
    <t>경상북도 구미시 구평동 455 부영아파트 제602동 제10층 제1006호</t>
  </si>
  <si>
    <t>구미시</t>
    <phoneticPr fontId="241" type="noConversion"/>
  </si>
  <si>
    <t>구평동</t>
    <phoneticPr fontId="241" type="noConversion"/>
  </si>
  <si>
    <t>455 부영아파트 제602동 제10층 제1006호</t>
  </si>
  <si>
    <t>김선일</t>
  </si>
  <si>
    <t>640727-</t>
  </si>
  <si>
    <t>대구지방법원 김천지원</t>
  </si>
  <si>
    <t>2024타경18016</t>
  </si>
  <si>
    <t>2025타경10836</t>
  </si>
  <si>
    <t>구미강동새마을금고</t>
  </si>
  <si>
    <t>SBI-005</t>
  </si>
  <si>
    <t>공*훈</t>
  </si>
  <si>
    <t>서울특별시</t>
  </si>
  <si>
    <t>송파구</t>
  </si>
  <si>
    <t>신청동</t>
  </si>
  <si>
    <t>서울특별시 송파구 신천동 17외 1필지 파크리오 제303동 제31층 제3101호</t>
  </si>
  <si>
    <t>신천동</t>
  </si>
  <si>
    <t>17외 1필지 파크리오 제303동 제31층 제3101호</t>
  </si>
  <si>
    <t>공상훈,정진영</t>
  </si>
  <si>
    <t>740923-,760101-</t>
  </si>
  <si>
    <t xml:space="preserve">서울동부지방법원 </t>
  </si>
  <si>
    <t>2025타경51269</t>
  </si>
  <si>
    <t>온누리새마을금고</t>
  </si>
  <si>
    <t>SBI-006</t>
  </si>
  <si>
    <t>굿**스</t>
  </si>
  <si>
    <t>강원도</t>
  </si>
  <si>
    <t>원주시</t>
  </si>
  <si>
    <t>명륜동</t>
  </si>
  <si>
    <t>강원특별자치도 원주시 명륜동 847-1 청구아파트 제101동 제13층 제1302호</t>
  </si>
  <si>
    <t>강원특별자치도</t>
  </si>
  <si>
    <t>847-1 청구아파트 제101동 제13층 제1302호</t>
  </si>
  <si>
    <t>고경숙,이용권</t>
  </si>
  <si>
    <t>671015-,660115-</t>
  </si>
  <si>
    <t>춘천지방법원 원주지원</t>
  </si>
  <si>
    <t>2023타경305969</t>
  </si>
  <si>
    <t>SBI-007</t>
  </si>
  <si>
    <t>권*태</t>
  </si>
  <si>
    <t>시흥시</t>
  </si>
  <si>
    <t>정왕동</t>
  </si>
  <si>
    <t>경기도 시흥시 정왕동 1788-1 건영아파트 제507동 제3층 제303호</t>
  </si>
  <si>
    <t>1788-1 건영아파트 제507동 제3층 제303호</t>
  </si>
  <si>
    <t>권혁태</t>
  </si>
  <si>
    <t>670908-</t>
  </si>
  <si>
    <t>2025타경52251</t>
  </si>
  <si>
    <t>SBI-008</t>
  </si>
  <si>
    <t>권*림</t>
  </si>
  <si>
    <t>은평구</t>
  </si>
  <si>
    <t>녹번동</t>
  </si>
  <si>
    <t>서울특별시 은평구 녹번동 71-8외 2필지 제1동 제3층 제302호</t>
  </si>
  <si>
    <t>71-8외 2필지 제1동 제3층 제302호</t>
  </si>
  <si>
    <t>권민준</t>
  </si>
  <si>
    <t>840525-</t>
  </si>
  <si>
    <t xml:space="preserve">서울서부지방법원 </t>
  </si>
  <si>
    <t>2025타경51756</t>
  </si>
  <si>
    <t>SBI-009</t>
  </si>
  <si>
    <t>글********션</t>
  </si>
  <si>
    <t>서초구</t>
  </si>
  <si>
    <t>서초동</t>
  </si>
  <si>
    <t>서울특별시 서초구 서초동 1337-22 서초동 대우디오빌프라임 제15층 제1509호</t>
  </si>
  <si>
    <t>현지혜</t>
  </si>
  <si>
    <t xml:space="preserve">서울중앙지방법원 </t>
  </si>
  <si>
    <t>2025타경823</t>
  </si>
  <si>
    <t>삼성전자 주식회사</t>
  </si>
  <si>
    <t>SBI-010</t>
  </si>
  <si>
    <t>금**품</t>
  </si>
  <si>
    <t>부산광역시 해운대구 재송동 380-1 센텀동부센트레빌 제101동 제17층 제1704호</t>
  </si>
  <si>
    <t>박경숙</t>
  </si>
  <si>
    <t>2024타경113955</t>
  </si>
  <si>
    <t>SBI-011</t>
  </si>
  <si>
    <t>금**류</t>
  </si>
  <si>
    <t>고양시일산동구</t>
  </si>
  <si>
    <t>장항동</t>
  </si>
  <si>
    <t>경기도 고양시 일산동구 장항동 877 호수마을아파트 제311동 제6층 제602호</t>
  </si>
  <si>
    <t>김대중</t>
  </si>
  <si>
    <t>의정부지방법원 고양지원</t>
  </si>
  <si>
    <t>2024타경80230</t>
  </si>
  <si>
    <t>SBI-012</t>
  </si>
  <si>
    <t>금****치</t>
  </si>
  <si>
    <t>전라남도</t>
  </si>
  <si>
    <t>목포시</t>
  </si>
  <si>
    <t>산정동</t>
  </si>
  <si>
    <t>전라남도 목포시 산정동 1710 현대아파트 제104동 제4층 제410호</t>
  </si>
  <si>
    <t>고기훈</t>
  </si>
  <si>
    <t>광주지방법원 목포지원</t>
  </si>
  <si>
    <t>2024타경53752</t>
  </si>
  <si>
    <t>SBI-013</t>
  </si>
  <si>
    <t>김*찬</t>
  </si>
  <si>
    <t>강동구</t>
  </si>
  <si>
    <t>성내동</t>
  </si>
  <si>
    <t>서울특별시 강동구 성내동 460-1 현대제이드 제7층 제702호</t>
  </si>
  <si>
    <t>고명숙</t>
  </si>
  <si>
    <t>2025타경51048</t>
  </si>
  <si>
    <t>SBI-014</t>
  </si>
  <si>
    <t>김*자</t>
  </si>
  <si>
    <t>구리시</t>
  </si>
  <si>
    <t>인창동</t>
  </si>
  <si>
    <t>경기도 구리시 인창동 651-27 아름마을원일아파트 제104동 제10층 제1004호</t>
  </si>
  <si>
    <t>김명자</t>
  </si>
  <si>
    <t>2024타경4282</t>
  </si>
  <si>
    <t>주식회사 국민은행</t>
  </si>
  <si>
    <t>SBI-015</t>
  </si>
  <si>
    <t>김*학</t>
  </si>
  <si>
    <t>청주시흥덕구</t>
  </si>
  <si>
    <t>옥산면</t>
  </si>
  <si>
    <t>충청북도 청주시 흥덕구 옥산면 가락리 953 흥덕코오롱하늘채아파트 제116동 제6층 제601호</t>
  </si>
  <si>
    <t>청주시 흥덕구</t>
  </si>
  <si>
    <t>주선경</t>
  </si>
  <si>
    <t xml:space="preserve">청주지방법원 </t>
  </si>
  <si>
    <t>SBI-016</t>
  </si>
  <si>
    <t>김*웅</t>
  </si>
  <si>
    <t>잠원동</t>
  </si>
  <si>
    <t>서울특별시 서초구 잠원동 49-17 신반포아파트 제337동 제6층 제606호</t>
  </si>
  <si>
    <t>신반포18차337동주택재건축정비사업조합</t>
    <phoneticPr fontId="241" type="noConversion"/>
  </si>
  <si>
    <t>110171-0084141</t>
    <phoneticPr fontId="241" type="noConversion"/>
  </si>
  <si>
    <t>신탁</t>
    <phoneticPr fontId="241" type="noConversion"/>
  </si>
  <si>
    <t>SBI-017</t>
  </si>
  <si>
    <t>부산광역시 부산진구 당감동 791 국제백양아파트 제5동 제1층 제102호</t>
  </si>
  <si>
    <t>김영자</t>
  </si>
  <si>
    <t>2025타경22368</t>
  </si>
  <si>
    <t>SBI-018</t>
  </si>
  <si>
    <t>김*준</t>
  </si>
  <si>
    <t>부암동</t>
  </si>
  <si>
    <t>부산광역시 부산진구 부암동 720 백양산쌍용스윗닷홈 제106동 제15층 제1504호</t>
  </si>
  <si>
    <t>이수경</t>
  </si>
  <si>
    <t>800108-</t>
  </si>
  <si>
    <t>2024타경63252</t>
  </si>
  <si>
    <t>SBI-019</t>
  </si>
  <si>
    <t>김*호</t>
  </si>
  <si>
    <t>연제구</t>
  </si>
  <si>
    <t>연산동</t>
  </si>
  <si>
    <t>부산광역시 연제구 연산동 2335 연산동일동미라주더스타 제102동 제19층 제1904호</t>
  </si>
  <si>
    <t>김용호</t>
  </si>
  <si>
    <t>2025타경22127</t>
  </si>
  <si>
    <t>SBI-020</t>
  </si>
  <si>
    <t>김*순</t>
  </si>
  <si>
    <t>수원시장안구</t>
  </si>
  <si>
    <t>정자동</t>
  </si>
  <si>
    <t>경기도 수원시 장안구 정자동 36-23외 1필지 송학아파트 제6층 제621호</t>
  </si>
  <si>
    <t>수원시 장안구</t>
  </si>
  <si>
    <t>김은순</t>
  </si>
  <si>
    <t>2025타경55649</t>
  </si>
  <si>
    <t>SBI-021</t>
  </si>
  <si>
    <t>김*신</t>
  </si>
  <si>
    <t>인천광역시</t>
  </si>
  <si>
    <t>서구</t>
  </si>
  <si>
    <t>청라동</t>
  </si>
  <si>
    <t>인천광역시 서구 청라동 85-1 청라국제금융단지한양수자인레이크블루 제645동 제23층 제2301호</t>
  </si>
  <si>
    <t>김재신</t>
  </si>
  <si>
    <t xml:space="preserve">인천지방법원 </t>
  </si>
  <si>
    <t>2025타경509771</t>
  </si>
  <si>
    <t>SBI-022</t>
  </si>
  <si>
    <t>김*임</t>
  </si>
  <si>
    <t>호평동</t>
  </si>
  <si>
    <t>경기도 남양주시 호평동 724 호평파라곤 제105동 제7층 제704호</t>
  </si>
  <si>
    <t>김정임</t>
  </si>
  <si>
    <t>2025타경71978</t>
  </si>
  <si>
    <t>SBI-023</t>
  </si>
  <si>
    <t>김*옥</t>
  </si>
  <si>
    <t>부산광역시 해운대구 재송동 1200 더샾센텀파크1차아파트 제113동 제6층 제603호</t>
  </si>
  <si>
    <t>김진옥</t>
  </si>
  <si>
    <t>2025타경5187</t>
  </si>
  <si>
    <t>2025타경5237</t>
  </si>
  <si>
    <t>수성중앙새마을금고</t>
  </si>
  <si>
    <t>SBI-024</t>
  </si>
  <si>
    <t>김*홍</t>
  </si>
  <si>
    <t>화성시</t>
  </si>
  <si>
    <t>향남읍</t>
  </si>
  <si>
    <t>경기도 화성시 향남면 발안리 295 발안마을 제103동 제5층 제502호</t>
  </si>
  <si>
    <t>김태홍</t>
  </si>
  <si>
    <t>SBI-025</t>
  </si>
  <si>
    <t>김*수</t>
  </si>
  <si>
    <t>광주광역시</t>
  </si>
  <si>
    <t>주월동</t>
  </si>
  <si>
    <t>광주광역시 남구 주월동 383 제1동 제8층 제812호</t>
  </si>
  <si>
    <t>김통수</t>
  </si>
  <si>
    <t xml:space="preserve">광주지방법원 </t>
  </si>
  <si>
    <t>2025타경32656</t>
  </si>
  <si>
    <t>주식회사에스비아이저축은행</t>
  </si>
  <si>
    <t>SBI-026</t>
  </si>
  <si>
    <t>농***** 주*** 황***</t>
  </si>
  <si>
    <t>성북구</t>
  </si>
  <si>
    <t>정릉동</t>
  </si>
  <si>
    <t>서울특별시 성북구 정릉동 1035 정릉2차 이편한세상 제106동 제9층 제902호</t>
  </si>
  <si>
    <t>고은덕</t>
  </si>
  <si>
    <t>보존</t>
  </si>
  <si>
    <t>3,4,5</t>
  </si>
  <si>
    <t xml:space="preserve">서울북부지방법원 </t>
  </si>
  <si>
    <t>2024타경123568</t>
  </si>
  <si>
    <t>SBI-027</t>
  </si>
  <si>
    <t>농*********애</t>
  </si>
  <si>
    <t>춘천시</t>
  </si>
  <si>
    <t>후평동</t>
  </si>
  <si>
    <t>강원특별자치도 춘천시 후평동 866 금호빌리지 제13동 제1층 제105호</t>
  </si>
  <si>
    <t>866 금호빌리지 제13동 제1층 제105호</t>
  </si>
  <si>
    <t>김찬수</t>
  </si>
  <si>
    <t>720923-</t>
  </si>
  <si>
    <t xml:space="preserve">춘천지방법원 </t>
  </si>
  <si>
    <t>2024타경56695</t>
  </si>
  <si>
    <t>SBI-028</t>
  </si>
  <si>
    <t>다*죤</t>
  </si>
  <si>
    <t>포천시</t>
  </si>
  <si>
    <t>소흘읍</t>
  </si>
  <si>
    <t>경기도 포천시 소흘읍 송우리 725-6 송천마을뜨란채 제208동 제20층 제2001호</t>
  </si>
  <si>
    <t>소흘읍 송우리</t>
  </si>
  <si>
    <t>725-6 송천마을뜨란채 제208동 제20층 제2001호</t>
  </si>
  <si>
    <t>변용모</t>
  </si>
  <si>
    <t>620425-</t>
  </si>
  <si>
    <t>2025타경72031</t>
  </si>
  <si>
    <t>SBI-029</t>
  </si>
  <si>
    <t>대**설</t>
  </si>
  <si>
    <t>경기도 남양주시 호평동 724 호평파라곤 제117동 제5층 제501호</t>
  </si>
  <si>
    <t>724 호평파라곤 제117동 제5층 제501호</t>
  </si>
  <si>
    <t>이정대</t>
  </si>
  <si>
    <t>680216-</t>
  </si>
  <si>
    <t>2024타경82060</t>
  </si>
  <si>
    <t>2025타경72021</t>
  </si>
  <si>
    <t>주식회사 굿프렌즈대부</t>
    <phoneticPr fontId="241" type="noConversion"/>
  </si>
  <si>
    <t>SBI-030</t>
  </si>
  <si>
    <t>동**설</t>
  </si>
  <si>
    <t>화정동</t>
  </si>
  <si>
    <t>광주광역시 서구 화정동 1062외 3필지 신동아아파트 제103동 제18층 제1805호</t>
  </si>
  <si>
    <t>1062외 3필지 신동아아파트 제103동 제18층 제1805호</t>
  </si>
  <si>
    <t>여운호</t>
  </si>
  <si>
    <t>611209-</t>
  </si>
  <si>
    <t>2024타경77816</t>
  </si>
  <si>
    <t>주식회사 엔씨파이낸스대부</t>
    <phoneticPr fontId="241" type="noConversion"/>
  </si>
  <si>
    <t>SBI-031</t>
  </si>
  <si>
    <t>라*준</t>
  </si>
  <si>
    <t>용인시수지구</t>
  </si>
  <si>
    <t>죽전동</t>
  </si>
  <si>
    <t>경기도 용인시 수지구 죽전동 947-1 벽산아파트 제501동 제8층 제802호</t>
  </si>
  <si>
    <t>용인시 수지구</t>
  </si>
  <si>
    <t>947-1 벽산아파트 제501동 제8층 제802호</t>
  </si>
  <si>
    <t>라승준</t>
  </si>
  <si>
    <t>780911-</t>
  </si>
  <si>
    <t>2024타경93505</t>
  </si>
  <si>
    <t>SBI-032</t>
  </si>
  <si>
    <t>명****비</t>
  </si>
  <si>
    <t>성남시중원구</t>
  </si>
  <si>
    <t>은행동</t>
  </si>
  <si>
    <t>경기도 성남시 중원구 은행동 550 제105동 제10층 제1002호</t>
  </si>
  <si>
    <t>성남시 중원구</t>
  </si>
  <si>
    <t>550 제105동 제10층 제1002호</t>
  </si>
  <si>
    <t>신용선</t>
  </si>
  <si>
    <t>820221-</t>
  </si>
  <si>
    <t>5,6</t>
  </si>
  <si>
    <t>1,2,3,4</t>
  </si>
  <si>
    <t>수원지방법원 성남지원</t>
  </si>
  <si>
    <t>2025타경52231</t>
  </si>
  <si>
    <t>SBI-033</t>
  </si>
  <si>
    <t>문*조</t>
  </si>
  <si>
    <t>안산시상록구</t>
  </si>
  <si>
    <t>사동</t>
  </si>
  <si>
    <t>경기도 안산시 상록구 사동 1506 본오아파트 제102동 제8층 제805호</t>
  </si>
  <si>
    <t>안산시 상록구</t>
  </si>
  <si>
    <t>1506 본오아파트 제102동 제8층 제805호</t>
  </si>
  <si>
    <t>문성조</t>
  </si>
  <si>
    <t>2025타경52093</t>
  </si>
  <si>
    <t>SBI-034</t>
  </si>
  <si>
    <t>박*환</t>
  </si>
  <si>
    <t>수영구</t>
  </si>
  <si>
    <t>수영동</t>
  </si>
  <si>
    <t>부산광역시 수영구 수영동 432-1 수영협성르네상스타운 제204동 제7층 제702호</t>
  </si>
  <si>
    <t>432-1 수영협성르네상스타운 제204동 제7층 제702호</t>
  </si>
  <si>
    <t>박경환</t>
  </si>
  <si>
    <t>601203-</t>
  </si>
  <si>
    <t>2025타경5238</t>
  </si>
  <si>
    <t>2025타경662</t>
  </si>
  <si>
    <t>주식회사부산은행</t>
  </si>
  <si>
    <t>SBI-035</t>
  </si>
  <si>
    <t>박*호</t>
  </si>
  <si>
    <t>대전광역시</t>
  </si>
  <si>
    <t>유성구</t>
  </si>
  <si>
    <t>노은동</t>
  </si>
  <si>
    <t>대전광역시 유성구 노은동 521 열매마을아파트9단지 제901동 제14층 제1401호</t>
  </si>
  <si>
    <t>521 열매마을아파트9단지 제901동 제14층 제1401호</t>
  </si>
  <si>
    <t>박영수</t>
  </si>
  <si>
    <t>490402-</t>
  </si>
  <si>
    <t xml:space="preserve">대전지방법원 </t>
  </si>
  <si>
    <t>SBI-036</t>
  </si>
  <si>
    <t>박*순</t>
  </si>
  <si>
    <t>부평구</t>
  </si>
  <si>
    <t>산곡동</t>
  </si>
  <si>
    <t>인천광역시 부평구 산곡동 124-23 한화아파트 제208동 제2층 제203호</t>
  </si>
  <si>
    <t>124-23 한화아파트 제208동 제2층 제203호</t>
  </si>
  <si>
    <t>박양순</t>
  </si>
  <si>
    <t>620221-</t>
  </si>
  <si>
    <t>1,2,3</t>
  </si>
  <si>
    <t>2024타경17078</t>
  </si>
  <si>
    <t>주식회사 한국씨티은행</t>
    <phoneticPr fontId="241" type="noConversion"/>
  </si>
  <si>
    <t>SBI-037</t>
  </si>
  <si>
    <t>박*원</t>
  </si>
  <si>
    <t>수택동</t>
  </si>
  <si>
    <t>경기도 구리시 수택동 854-3 한성아파트 제301동 제1층 제104호</t>
  </si>
  <si>
    <t>854-3 한성아파트 제301동 제1층 제104호</t>
  </si>
  <si>
    <t>박재원</t>
  </si>
  <si>
    <t>920213-</t>
  </si>
  <si>
    <t>2025타경71557</t>
  </si>
  <si>
    <t>SBI-038</t>
  </si>
  <si>
    <t>박*형</t>
  </si>
  <si>
    <t>충청남도</t>
  </si>
  <si>
    <t>천안시서북구</t>
  </si>
  <si>
    <t>백석동</t>
  </si>
  <si>
    <t>충청남도 천안시 서북구 백석동 191-3외 11필지 현대아파트 제108동 제13층 제1304호</t>
  </si>
  <si>
    <t>천안시 서북구</t>
  </si>
  <si>
    <t>191-3외 11필지 현대아파트 제108동 제13층 제1304호</t>
  </si>
  <si>
    <t>박준형</t>
  </si>
  <si>
    <t>920507-</t>
  </si>
  <si>
    <t>대전지방법원 천안지원</t>
  </si>
  <si>
    <t>SBI-039</t>
  </si>
  <si>
    <t>블******팅</t>
  </si>
  <si>
    <t>고덕면</t>
  </si>
  <si>
    <t>경기도 평택시 고덕면 궁리 75외 1필지 태평아파트 제202동 제19층 제1907호</t>
  </si>
  <si>
    <t>고덕면 궁리</t>
  </si>
  <si>
    <t>75외 1필지 태평아파트 제202동 제19층 제1907호</t>
  </si>
  <si>
    <t>서일주</t>
  </si>
  <si>
    <t>780615-</t>
  </si>
  <si>
    <t>2025타경41783</t>
  </si>
  <si>
    <t>SBI-040</t>
  </si>
  <si>
    <t>비**이</t>
  </si>
  <si>
    <t>둔산동</t>
  </si>
  <si>
    <t>대전광역시 서구 둔산동 1805 가람아파트 제2동 제13층 제1303호</t>
  </si>
  <si>
    <t>1805 가람아파트 제2동 제13층 제1303호</t>
  </si>
  <si>
    <t>정병주</t>
  </si>
  <si>
    <t>510425-</t>
  </si>
  <si>
    <t>2025타경501723</t>
  </si>
  <si>
    <t>SBI-041</t>
  </si>
  <si>
    <t>삼***산</t>
  </si>
  <si>
    <t>부천시원미구</t>
  </si>
  <si>
    <t>약대동</t>
  </si>
  <si>
    <t>경기도 부천시 원미구 약대동 124-1 그랜드센트라움 제3층 제302호</t>
  </si>
  <si>
    <t>부천시 원미구</t>
  </si>
  <si>
    <t>124-1 그랜드센트라움 제3층 제302호</t>
  </si>
  <si>
    <t>이창현</t>
  </si>
  <si>
    <t>591225-</t>
  </si>
  <si>
    <t>인천지방법원 부천지원</t>
  </si>
  <si>
    <t>2023타경49989</t>
  </si>
  <si>
    <t>SBI-042</t>
  </si>
  <si>
    <t>서*혁</t>
  </si>
  <si>
    <t>김포시</t>
  </si>
  <si>
    <t>걸포동</t>
  </si>
  <si>
    <t>경기도 김포시 걸포동 걸포2지구2블록1로트 한강파크뷰우방아이유쉘 제104동 제4층 제404호</t>
  </si>
  <si>
    <t>걸포2지구2블록1로트 한강파크뷰우방아이유쉘 제104동 제4층 제404호</t>
  </si>
  <si>
    <t>서성혁</t>
  </si>
  <si>
    <t>760116-</t>
  </si>
  <si>
    <t>2,3,4</t>
  </si>
  <si>
    <t>2025타경33721</t>
  </si>
  <si>
    <t>2025타경34119</t>
  </si>
  <si>
    <t>에프더블유2503유동화전문</t>
    <phoneticPr fontId="241" type="noConversion"/>
  </si>
  <si>
    <t>SBI-043</t>
  </si>
  <si>
    <t>설*순</t>
  </si>
  <si>
    <t>북구</t>
  </si>
  <si>
    <t>운암동</t>
  </si>
  <si>
    <t>광주광역시 북구 운암동 67 벽산블루밍메가씨티 제104동 제20층 제2004호</t>
  </si>
  <si>
    <t>67 벽산블루밍메가씨티 제104동 제20층 제2004호</t>
  </si>
  <si>
    <t>설경순</t>
  </si>
  <si>
    <t>640815-</t>
  </si>
  <si>
    <t>2025타경32914</t>
  </si>
  <si>
    <t>SBI-044</t>
  </si>
  <si>
    <t>세****설</t>
  </si>
  <si>
    <t>상현동</t>
  </si>
  <si>
    <t>경기도 용인시 수지구 상현동 168-1 광교현대프레미오아파트 제102동 제8층 제805호</t>
  </si>
  <si>
    <t>168-1 광교현대프레미오아파트 제102동 제8층 제805호</t>
  </si>
  <si>
    <t>서정화</t>
  </si>
  <si>
    <t>700325-</t>
  </si>
  <si>
    <t>2,3,4,5</t>
  </si>
  <si>
    <t>2024타경93277</t>
  </si>
  <si>
    <t>2025타경55542</t>
  </si>
  <si>
    <t>원재중</t>
  </si>
  <si>
    <t>강제</t>
  </si>
  <si>
    <t>SBI-045</t>
  </si>
  <si>
    <t>세***벌</t>
  </si>
  <si>
    <t>중앙동</t>
  </si>
  <si>
    <t>경기도 성남시 중원구 중앙동 577 중앙동힐스테이트2차 제203동 제7층 제701호</t>
  </si>
  <si>
    <t>577 중앙동힐스테이트2차 제203동 제7층 제701호</t>
  </si>
  <si>
    <t>정세화</t>
  </si>
  <si>
    <t>661226-</t>
  </si>
  <si>
    <t>2024타경60669</t>
  </si>
  <si>
    <t>SBI-046</t>
  </si>
  <si>
    <t>센**********소</t>
  </si>
  <si>
    <t>기장군</t>
  </si>
  <si>
    <t>정관읍</t>
  </si>
  <si>
    <t>부산광역시 기장군 정관읍 모전리 730 이지더원3차아파트 제312동 제8층 제803호</t>
  </si>
  <si>
    <t>정관읍 모전리</t>
  </si>
  <si>
    <t>730 이지더원3차아파트 제312동 제8층 제803호</t>
  </si>
  <si>
    <t>김정희</t>
  </si>
  <si>
    <t>640723-</t>
  </si>
  <si>
    <t>2025타경5268</t>
  </si>
  <si>
    <t>SBI-047</t>
  </si>
  <si>
    <t>송*순</t>
  </si>
  <si>
    <t>월평동</t>
  </si>
  <si>
    <t>대전광역시 서구 월평동 18-2외 5필지 월평타운 제102동 제2층 제208호</t>
  </si>
  <si>
    <t>18-2외 5필지 월평타운 제102동 제2층 제208호</t>
  </si>
  <si>
    <t>정선엽</t>
  </si>
  <si>
    <t>561229-</t>
  </si>
  <si>
    <t>SBI-048</t>
  </si>
  <si>
    <t>영도구</t>
  </si>
  <si>
    <t>동삼동</t>
  </si>
  <si>
    <t>부산광역시 영도구 동삼동 1123 동삼그린힐아파트 제306동 제9층 제903호</t>
  </si>
  <si>
    <t>1123 동삼그린힐아파트 제306동 제9층 제903호</t>
  </si>
  <si>
    <t>송명순</t>
  </si>
  <si>
    <t>650702-</t>
  </si>
  <si>
    <t>2025타경22367</t>
  </si>
  <si>
    <t>SBI-049</t>
  </si>
  <si>
    <t>신***철</t>
  </si>
  <si>
    <t>성동구</t>
  </si>
  <si>
    <t>금호동</t>
  </si>
  <si>
    <t>서울특별시 성동구 금호동4가 800 금호동대우아파트 제109동 제1층 제101호</t>
  </si>
  <si>
    <t>금호동4가</t>
  </si>
  <si>
    <t>800 금호동대우아파트 제109동 제1층 제101호</t>
  </si>
  <si>
    <t>차동섭,차동실</t>
  </si>
  <si>
    <t>591218-,621115-</t>
  </si>
  <si>
    <t>상속</t>
  </si>
  <si>
    <t>2024타경2634</t>
  </si>
  <si>
    <t>2025타경51321</t>
  </si>
  <si>
    <t>에이치에프케이삼사유동화전문</t>
  </si>
  <si>
    <t>주식회사에스비아이저축은행</t>
    <phoneticPr fontId="241" type="noConversion"/>
  </si>
  <si>
    <t>SBI-050</t>
  </si>
  <si>
    <t>신*범</t>
  </si>
  <si>
    <t>내방동</t>
  </si>
  <si>
    <t>광주광역시 서구 내방동 848 화정센트럴파크 제101동 제16층 제1603호</t>
  </si>
  <si>
    <t>848 화정센트럴파크 제101동 제16층 제1603호</t>
  </si>
  <si>
    <t>신진범</t>
  </si>
  <si>
    <t>740405-</t>
  </si>
  <si>
    <t>2025타경32630</t>
  </si>
  <si>
    <t>한국주택금융공사</t>
  </si>
  <si>
    <t>SBI-051</t>
  </si>
  <si>
    <t>심*택</t>
  </si>
  <si>
    <t>관악구</t>
  </si>
  <si>
    <t>봉천동</t>
  </si>
  <si>
    <t>서울특별시 관악구 봉천동 1712 관악드림타운 제102동 제15층 제1502호</t>
  </si>
  <si>
    <t>1712 관악드림타운 제102동 제15층 제1502호</t>
  </si>
  <si>
    <t>심민택</t>
  </si>
  <si>
    <t>570907-</t>
  </si>
  <si>
    <t>2025타경102936</t>
  </si>
  <si>
    <t>SBI-052</t>
  </si>
  <si>
    <t>아*크</t>
  </si>
  <si>
    <t>동래구</t>
  </si>
  <si>
    <t>부산광역시 동래구 명륜동 533-229 동래롯데캐슬퀸 제101동 제4층 제404호</t>
  </si>
  <si>
    <t>533-229 동래롯데캐슬퀸 제101동 제4층 제404호</t>
  </si>
  <si>
    <t>김현태</t>
  </si>
  <si>
    <t>810201-</t>
  </si>
  <si>
    <t>2023타경2953</t>
  </si>
  <si>
    <t>주식회사 하나은행</t>
  </si>
  <si>
    <t>SBI-053</t>
  </si>
  <si>
    <t>아*******널</t>
  </si>
  <si>
    <t>세종특별자치시</t>
  </si>
  <si>
    <t>보람동</t>
  </si>
  <si>
    <t>세종특별자치시 보람동 713 호려울마을10단지 제1004동 제27층 제2701호</t>
  </si>
  <si>
    <t>713 호려울마을10단지 제1004동 제27층 제2701호</t>
  </si>
  <si>
    <t>장은경</t>
  </si>
  <si>
    <t>840205-</t>
  </si>
  <si>
    <t>2024타경9273</t>
  </si>
  <si>
    <t>2025타경502777</t>
  </si>
  <si>
    <t>이재우</t>
  </si>
  <si>
    <t xml:space="preserve">주식회사 리치베인대부 </t>
    <phoneticPr fontId="241" type="noConversion"/>
  </si>
  <si>
    <t>SBI-054</t>
  </si>
  <si>
    <t>안*현</t>
  </si>
  <si>
    <t>동구</t>
  </si>
  <si>
    <t>초량동</t>
  </si>
  <si>
    <t>부산광역시 동구 초량동 1160-1 지원더뷰오션2차 제10층 제1006호</t>
  </si>
  <si>
    <t>1160-1 지원더뷰오션2차 제10층 제1006호</t>
  </si>
  <si>
    <t>안지현</t>
  </si>
  <si>
    <t>780403-</t>
  </si>
  <si>
    <t>SBI-055</t>
  </si>
  <si>
    <t>안*숙</t>
  </si>
  <si>
    <t>광주광역시 서구 화정동 928-1 제203동 제6층 제606호</t>
  </si>
  <si>
    <t>928-1 제203동 제6층 제606호</t>
  </si>
  <si>
    <t>윤정자</t>
  </si>
  <si>
    <t>430301-</t>
  </si>
  <si>
    <t>SBI-056</t>
  </si>
  <si>
    <t>양*석</t>
  </si>
  <si>
    <t>경기도 시흥시 신천동 829 동진아파트 제7동 제5층 제502호</t>
  </si>
  <si>
    <t>829 동진아파트 제7동 제5층 제502호</t>
  </si>
  <si>
    <t>양금석</t>
  </si>
  <si>
    <t>600607-</t>
  </si>
  <si>
    <t>SBI-057</t>
  </si>
  <si>
    <t>양*주</t>
  </si>
  <si>
    <t>화명동</t>
  </si>
  <si>
    <t>부산광역시 북구 화명동 2307 화명2차현대아파트 제202동 제11층 제1105호</t>
  </si>
  <si>
    <t>2307 화명2차현대아파트 제202동 제11층 제1105호</t>
  </si>
  <si>
    <t>양연주</t>
  </si>
  <si>
    <t>680819-</t>
  </si>
  <si>
    <t>부산지방법원 서부지원</t>
  </si>
  <si>
    <t>SBI-058</t>
  </si>
  <si>
    <t>양*순</t>
  </si>
  <si>
    <t>아름동</t>
  </si>
  <si>
    <t>세종특별자치시 아름동 1276 범지기마을12단지 제1206동 제15층 제1503호</t>
  </si>
  <si>
    <t>1276 범지기마을12단지 제1206동 제15층 제1503호</t>
  </si>
  <si>
    <t>양희순</t>
  </si>
  <si>
    <t>641116-</t>
  </si>
  <si>
    <t>2024타경117051</t>
  </si>
  <si>
    <t>SBI-059</t>
  </si>
  <si>
    <t>에******스</t>
  </si>
  <si>
    <t>송죽동</t>
  </si>
  <si>
    <t>경기도 수원시 장안구 송죽동 517 수원아너스빌위즈 제비동 제23층 제2305호</t>
  </si>
  <si>
    <t>517 수원아너스빌위즈 제비동 제23층 제2305호</t>
  </si>
  <si>
    <t>김상기</t>
  </si>
  <si>
    <t>620504-</t>
  </si>
  <si>
    <t>2024타경63429</t>
  </si>
  <si>
    <t>SBI-060</t>
  </si>
  <si>
    <t>에****랜</t>
  </si>
  <si>
    <t>누읍동</t>
  </si>
  <si>
    <t>경기도 오산시 누읍동 438 한라그린타운아파트 제110동 제7층 제703호</t>
  </si>
  <si>
    <t>438 한라그린타운아파트 제110동 제7층 제703호</t>
  </si>
  <si>
    <t>유현주</t>
  </si>
  <si>
    <t>720218-</t>
  </si>
  <si>
    <t>2024타경70939</t>
  </si>
  <si>
    <t>SBI-061</t>
  </si>
  <si>
    <t>에*******아</t>
  </si>
  <si>
    <t>제주특별자치도</t>
  </si>
  <si>
    <t>서귀포시</t>
  </si>
  <si>
    <t>대정읍</t>
  </si>
  <si>
    <t>제주특별자치도 서귀포시 대정읍 구억리 1115 해동그린앤골드 제202동 제3층 제303호</t>
  </si>
  <si>
    <t>대정읍 구억리</t>
  </si>
  <si>
    <t>1115 해동그린앤골드 제202동 제3층 제303호</t>
  </si>
  <si>
    <t>장복숙</t>
  </si>
  <si>
    <t>521226-</t>
  </si>
  <si>
    <t>제주지방법원</t>
  </si>
  <si>
    <t>2024타경37416</t>
  </si>
  <si>
    <t>SBI-062</t>
  </si>
  <si>
    <t>오*주</t>
  </si>
  <si>
    <t>중구</t>
  </si>
  <si>
    <t>중산동</t>
  </si>
  <si>
    <t>인천광역시 중구 중산동 1887-1 인천영종하늘도시한라비발디아파트 제924동 제15층 제1504호</t>
  </si>
  <si>
    <t>1887-1 인천영종하늘도시한라비발디아파트 제924동 제15층 제1504호</t>
  </si>
  <si>
    <t>정정옥</t>
  </si>
  <si>
    <t>510610-</t>
  </si>
  <si>
    <t>2025타경508319</t>
  </si>
  <si>
    <t>한국자산관리공사</t>
  </si>
  <si>
    <t>SBI-063</t>
  </si>
  <si>
    <t>오*영</t>
  </si>
  <si>
    <t>일광읍</t>
  </si>
  <si>
    <t>부산광역시 기장군 일광읍 삼성리 810 일광대성베르힐 제105동 제2층 제202호</t>
  </si>
  <si>
    <t>일광읍 삼성리</t>
  </si>
  <si>
    <t>810 일광대성베르힐 제105동 제2층 제202호</t>
  </si>
  <si>
    <t>오소영</t>
  </si>
  <si>
    <t>760310-</t>
  </si>
  <si>
    <t>2025타경487</t>
  </si>
  <si>
    <t>SBI-064</t>
  </si>
  <si>
    <t>올****티</t>
  </si>
  <si>
    <t>경기도 용인시 수지구 죽전동 1182 내대지마을건영캐스빌 제902동 제17층 제1703호</t>
  </si>
  <si>
    <t>1182 내대지마을건영캐스빌 제902동 제17층 제1703호</t>
  </si>
  <si>
    <t>최현석</t>
  </si>
  <si>
    <t>700623-</t>
  </si>
  <si>
    <t>2024타경73716</t>
  </si>
  <si>
    <t>SBI-065</t>
  </si>
  <si>
    <t>우*******템</t>
  </si>
  <si>
    <t>서울특별시 성북구 정릉동 1014외 1필지 정릉스카이쌍용아파트 제101동 제8층 제803호</t>
  </si>
  <si>
    <t>1014외 1필지 정릉스카이쌍용아파트 제101동 제8층 제803호</t>
  </si>
  <si>
    <t>정종화</t>
  </si>
  <si>
    <t>380424-</t>
  </si>
  <si>
    <t>2025타경12110</t>
  </si>
  <si>
    <t>SBI-066</t>
  </si>
  <si>
    <t>웰*텍</t>
  </si>
  <si>
    <t>어은동</t>
  </si>
  <si>
    <t>대전광역시 유성구 어은동 99 한빛아파트 제107동 제14층 제1401호</t>
  </si>
  <si>
    <t>99 한빛아파트 제107동 제14층 제1401호</t>
  </si>
  <si>
    <t>김지영,정재훈</t>
  </si>
  <si>
    <t>751225-,760425-</t>
  </si>
  <si>
    <t>2024타경124424</t>
  </si>
  <si>
    <t>SBI-067</t>
  </si>
  <si>
    <t>유***피</t>
  </si>
  <si>
    <t>연수구</t>
  </si>
  <si>
    <t>송도동</t>
  </si>
  <si>
    <t>인천광역시 연수구 송도동 23-5 송도센트럴파크푸르지오 제101동 제7층 제701호</t>
  </si>
  <si>
    <t>23-5 송도센트럴파크푸르지오 제101동 제7층 제701호</t>
  </si>
  <si>
    <t>기희도</t>
  </si>
  <si>
    <t>710225-</t>
  </si>
  <si>
    <t>2,3,4,5,6,7,8</t>
  </si>
  <si>
    <t>2024타경544495</t>
  </si>
  <si>
    <t>SBI-068</t>
  </si>
  <si>
    <t>유*종</t>
  </si>
  <si>
    <t>복대동</t>
  </si>
  <si>
    <t>충청북도 청주시 흥덕구 복대동 3381 두산위브지웰시티2차 제206동 제28층 제2801호</t>
  </si>
  <si>
    <t>3381 두산위브지웰시티2차 제206동 제28층 제2801호</t>
  </si>
  <si>
    <t>유시종</t>
  </si>
  <si>
    <t>830923-</t>
  </si>
  <si>
    <t>2025타경51088</t>
  </si>
  <si>
    <t>SBI-069</t>
  </si>
  <si>
    <t>유*재</t>
  </si>
  <si>
    <t>사하구</t>
  </si>
  <si>
    <t>다대동</t>
  </si>
  <si>
    <t>부산광역시 사하구 다대동 120-1외 1필지 다대포현대아파트 제104동 제9층 제908호</t>
  </si>
  <si>
    <t>120-1외 1필지 다대포현대아파트 제104동 제9층 제908호</t>
  </si>
  <si>
    <t>유영재</t>
  </si>
  <si>
    <t>800503-</t>
  </si>
  <si>
    <t>SBI-070</t>
  </si>
  <si>
    <t>유*연</t>
  </si>
  <si>
    <t>도봉구</t>
  </si>
  <si>
    <t>창동</t>
  </si>
  <si>
    <t>서울특별시 도봉구 창동 31 주공아파트 제1803동 제4층 제402호</t>
  </si>
  <si>
    <t>31 주공아파트 제1803동 제4층 제402호</t>
  </si>
  <si>
    <t>유지연</t>
  </si>
  <si>
    <t>820203-</t>
  </si>
  <si>
    <t>2025타경12678</t>
  </si>
  <si>
    <t>SBI-071</t>
  </si>
  <si>
    <t>유*무</t>
  </si>
  <si>
    <t>아산시</t>
  </si>
  <si>
    <t>둔포면</t>
  </si>
  <si>
    <t>충청남도 아산시 둔포면 석곡리 1788 아산테크노밸리이지더원3단지 제306동 제11층 제1102호</t>
  </si>
  <si>
    <t>둔포면 석곡리</t>
  </si>
  <si>
    <t>1788 아산테크노밸리이지더원3단지 제306동 제11층 제1102호</t>
  </si>
  <si>
    <t>유현무</t>
  </si>
  <si>
    <t>730930-</t>
  </si>
  <si>
    <t>2025타경418</t>
  </si>
  <si>
    <t>SBI-072</t>
  </si>
  <si>
    <t>이*일</t>
  </si>
  <si>
    <t>파주시</t>
  </si>
  <si>
    <t>와동동</t>
  </si>
  <si>
    <t>경기도 파주시 와동동 1404 해솔마을7단지롯데캐슬 제702동 제3층 제301호</t>
  </si>
  <si>
    <t>1404 해솔마을7단지롯데캐슬 제702동 제3층 제301호</t>
  </si>
  <si>
    <t>이경일</t>
  </si>
  <si>
    <t>790202-</t>
  </si>
  <si>
    <t>2025타경 63481</t>
  </si>
  <si>
    <t>SBI-073</t>
  </si>
  <si>
    <t>이*라</t>
  </si>
  <si>
    <t>안성시</t>
  </si>
  <si>
    <t>신소현동</t>
  </si>
  <si>
    <t>경기도 안성시 신소현동 175 안성신소현코아루 제102동 제11층 제1103호</t>
  </si>
  <si>
    <t>이리라</t>
  </si>
  <si>
    <t>경매</t>
    <phoneticPr fontId="241" type="noConversion"/>
  </si>
  <si>
    <t>SBI-074</t>
  </si>
  <si>
    <t>이*식</t>
  </si>
  <si>
    <t>부산광역시 북구 화명동 1170-1 화명동대림타운 제305동 제21층 제2101호</t>
  </si>
  <si>
    <t>이상식</t>
  </si>
  <si>
    <t>3,4</t>
  </si>
  <si>
    <t>2025타경101470</t>
  </si>
  <si>
    <t>진양화학주식회사</t>
  </si>
  <si>
    <t>SBI-075</t>
  </si>
  <si>
    <t>이*임</t>
  </si>
  <si>
    <t>강서구</t>
  </si>
  <si>
    <t>명지동</t>
  </si>
  <si>
    <t>부산광역시 강서구 명지동 3423 명지 대방노블랜드 오션뷰 1차 제104동 제3층 제301호</t>
  </si>
  <si>
    <t>이성임</t>
  </si>
  <si>
    <t>2024타경3078</t>
  </si>
  <si>
    <t>SBI-076</t>
  </si>
  <si>
    <t>이*면</t>
  </si>
  <si>
    <t>수원시영통구</t>
  </si>
  <si>
    <t>영통동</t>
  </si>
  <si>
    <t>경기도 수원시 영통구 영통동 955-1 영통포레파크원 아파트 제140동 제4층 제405호</t>
  </si>
  <si>
    <t>이승면</t>
  </si>
  <si>
    <t>2024타경85184</t>
  </si>
  <si>
    <t>경기도 수원시 영통구 영통동 955-1 영통포레파크원 아파트 제158동 제4층 제401호</t>
  </si>
  <si>
    <t>2024타경85177</t>
  </si>
  <si>
    <t>반송동</t>
  </si>
  <si>
    <t>경기도 화성시 반송동 82 시범한빛마을금호어울림아파트 제241동 제21층 제2102호</t>
  </si>
  <si>
    <t>2024타경85153</t>
  </si>
  <si>
    <t>SBI-077</t>
  </si>
  <si>
    <t>이*휘</t>
  </si>
  <si>
    <t>왕길동</t>
  </si>
  <si>
    <t>인천광역시 서구 왕길동 295-1 유승아파트 제102동 제10층 제1008호</t>
  </si>
  <si>
    <t>이양휘</t>
  </si>
  <si>
    <t>매매</t>
    <phoneticPr fontId="241" type="noConversion"/>
  </si>
  <si>
    <t>SBI-078</t>
  </si>
  <si>
    <t>이*한</t>
  </si>
  <si>
    <t>창원시의창구</t>
  </si>
  <si>
    <t>북면</t>
  </si>
  <si>
    <t>경상남도 창원시 의창구 북면 감계리 230-1 창원감계힐스테이트1차 제107동 제6층 제604호</t>
  </si>
  <si>
    <t>이유한</t>
  </si>
  <si>
    <t xml:space="preserve">창원지방법원 </t>
  </si>
  <si>
    <t>2025타경340</t>
  </si>
  <si>
    <t>수협은행</t>
  </si>
  <si>
    <t>SBI-079</t>
  </si>
  <si>
    <t>양주시</t>
  </si>
  <si>
    <t>덕계동</t>
  </si>
  <si>
    <t>경기도 양주시 덕계동 852 양주푸르지오아파트 제106동 제9층 제901호</t>
  </si>
  <si>
    <t>박진희</t>
  </si>
  <si>
    <t>SBI-080</t>
  </si>
  <si>
    <t>이*형</t>
  </si>
  <si>
    <t>동면</t>
  </si>
  <si>
    <t>경상남도 양산시 동면 석산리 1447-4 남양산역반도유보라아이비파크5 제514동 제5층 제503호</t>
  </si>
  <si>
    <t>이진형</t>
  </si>
  <si>
    <t>2025타경11961</t>
  </si>
  <si>
    <t>SBI-081</t>
  </si>
  <si>
    <t>이*영</t>
  </si>
  <si>
    <t>대구광역시</t>
  </si>
  <si>
    <t>달성군</t>
  </si>
  <si>
    <t>유가읍</t>
  </si>
  <si>
    <t>대구광역시 달성군 유가읍 봉리 659 호반베르디움더클래스 제206동 제14층 제1404호</t>
  </si>
  <si>
    <t>이화영</t>
  </si>
  <si>
    <t>대구지방법원 서부지원</t>
  </si>
  <si>
    <t>SBI-082</t>
  </si>
  <si>
    <t>인***지</t>
  </si>
  <si>
    <t>정발산동</t>
  </si>
  <si>
    <t>경기도 고양시 일산동구 정발산동 721 양지마을 제301동 제4층 제404호</t>
  </si>
  <si>
    <t>박군옥</t>
  </si>
  <si>
    <t>상속</t>
    <phoneticPr fontId="241" type="noConversion"/>
  </si>
  <si>
    <t>2025타경63333</t>
  </si>
  <si>
    <t>SBI-083</t>
  </si>
  <si>
    <t>임*옥</t>
  </si>
  <si>
    <t>단구동</t>
  </si>
  <si>
    <t>강원특별자치도 원주시 단구동 1520 두산아파트 제105동 제3층 제303호</t>
  </si>
  <si>
    <t>원주시</t>
    <phoneticPr fontId="241" type="noConversion"/>
  </si>
  <si>
    <t>단구동</t>
    <phoneticPr fontId="241" type="noConversion"/>
  </si>
  <si>
    <t>1520 두산아파트 제105동 제3층 제303호</t>
    <phoneticPr fontId="241" type="noConversion"/>
  </si>
  <si>
    <t>임미옥</t>
  </si>
  <si>
    <t>SBI-084</t>
  </si>
  <si>
    <t>임*윤</t>
  </si>
  <si>
    <t>부산광역시 강서구 명지동 3328 명지협성휴포레 제110동 제12층 제1203호</t>
  </si>
  <si>
    <t>임효윤</t>
  </si>
  <si>
    <t>SBI-085</t>
  </si>
  <si>
    <t>장*욱</t>
  </si>
  <si>
    <t>동대문구</t>
  </si>
  <si>
    <t>장안도</t>
  </si>
  <si>
    <t>서울특별시 동대문구 장안동 383-11 태솔에버빌3차 제4층 제402호</t>
  </si>
  <si>
    <t>장상욱</t>
  </si>
  <si>
    <t>SBI-086</t>
  </si>
  <si>
    <t>장*수</t>
  </si>
  <si>
    <t>경기도 용인시 수지구 상현동 866 광교상떼빌파크뷰 제4811동 제7층 제704호</t>
  </si>
  <si>
    <t>장영수</t>
  </si>
  <si>
    <t>2025타경56645</t>
  </si>
  <si>
    <t>SBI-087</t>
  </si>
  <si>
    <t>장*남</t>
  </si>
  <si>
    <t>경기도 파주시 와동동 1404 해솔마을7단지롯데캐슬 제720동 제2층 제201호</t>
  </si>
  <si>
    <t>장용남</t>
  </si>
  <si>
    <t>2025타경63360</t>
  </si>
  <si>
    <t>SBI-088</t>
  </si>
  <si>
    <t>전*수</t>
  </si>
  <si>
    <t>성남시분당구</t>
  </si>
  <si>
    <t>이매동</t>
  </si>
  <si>
    <t>경기도 성남시 분당구 이매동 122 이매촌 제102동 제23층 제2303호</t>
  </si>
  <si>
    <t>2024타경6795</t>
  </si>
  <si>
    <t>주식회사한국씨티은행</t>
  </si>
  <si>
    <t>SBI-089</t>
  </si>
  <si>
    <t>정*봉</t>
  </si>
  <si>
    <t>사상구</t>
  </si>
  <si>
    <t>엄궁동</t>
  </si>
  <si>
    <t>부산광역시 사상구 엄궁동 680-1 코오롱아파트 제108동 제20층 제2004호</t>
  </si>
  <si>
    <t>정상봉</t>
  </si>
  <si>
    <t>2025타경101760</t>
  </si>
  <si>
    <t>SBI-090</t>
  </si>
  <si>
    <t>정***씨</t>
  </si>
  <si>
    <t>경기도 화성시 반송동 93-1 동탄위버폴리스 제31층 제비-3101호</t>
  </si>
  <si>
    <t>박희정</t>
  </si>
  <si>
    <t>2024타경97064</t>
  </si>
  <si>
    <t>2025타경995</t>
  </si>
  <si>
    <t>주식회사 신한은행</t>
  </si>
  <si>
    <t>SBI-091</t>
  </si>
  <si>
    <t>정*현</t>
  </si>
  <si>
    <t>원곡면</t>
  </si>
  <si>
    <t>경기도 안성시 원곡면 반제리 743 산수화아파트 제101동 제19층 제1903호</t>
  </si>
  <si>
    <t>정종현</t>
  </si>
  <si>
    <t>SBI-092</t>
  </si>
  <si>
    <t>정*진</t>
  </si>
  <si>
    <t>김해시</t>
  </si>
  <si>
    <t>지내동</t>
  </si>
  <si>
    <t>경상남도 김해시 지내동 75 21세기아파트 제302동 제1층 제107호</t>
  </si>
  <si>
    <t>정혜진</t>
  </si>
  <si>
    <t>2024타경114263</t>
  </si>
  <si>
    <t>SBI-093</t>
  </si>
  <si>
    <t>제***이</t>
  </si>
  <si>
    <t>서대문구</t>
  </si>
  <si>
    <t>북아현동</t>
  </si>
  <si>
    <t>서울특별시 서대문구 북아현동 1009 두산아파트 제101동 제5층 제509호</t>
  </si>
  <si>
    <t>유추월</t>
  </si>
  <si>
    <t>4,5</t>
  </si>
  <si>
    <t>2024타경58370</t>
  </si>
  <si>
    <t>SBI-094</t>
  </si>
  <si>
    <t>조*장</t>
  </si>
  <si>
    <t>해밀동</t>
  </si>
  <si>
    <t>세종특별자치시 해밀동 649 해밀마을1단지 제123동 제3층 제301호</t>
  </si>
  <si>
    <t>강정옥</t>
  </si>
  <si>
    <t>SBI-095</t>
  </si>
  <si>
    <t>조*숙</t>
  </si>
  <si>
    <t>봉선동</t>
  </si>
  <si>
    <t>광주광역시 남구 봉선동 23-3외 5필지 제304동 제8층 제801호</t>
  </si>
  <si>
    <t>조성숙</t>
  </si>
  <si>
    <t>증여</t>
    <phoneticPr fontId="241" type="noConversion"/>
  </si>
  <si>
    <t>SBI-096</t>
  </si>
  <si>
    <t>조*희</t>
  </si>
  <si>
    <t>용인시처인구</t>
  </si>
  <si>
    <t>남사읍</t>
  </si>
  <si>
    <t>경기도 용인시 처인구 남사읍 아곡리 681 이편한세상용인한숲시티5단지 제501동 제9층 제902호</t>
  </si>
  <si>
    <t>조은희</t>
  </si>
  <si>
    <t>SBI-097</t>
  </si>
  <si>
    <t>덕천</t>
  </si>
  <si>
    <t>부산광역시 북구 덕천동 373-1 덕천동삼정그린코아아파트 제108동 제12층 제1201호</t>
  </si>
  <si>
    <t>조정숙</t>
  </si>
  <si>
    <t>2024타경112378</t>
  </si>
  <si>
    <t>전운영</t>
  </si>
  <si>
    <t>SBI-098</t>
  </si>
  <si>
    <t>주*** 엘****</t>
  </si>
  <si>
    <t>화도읍</t>
  </si>
  <si>
    <t>경기도 남양주시 화도읍 묵현리 628 남양주 두산위브 트레지움 제101동 제15층 제1502호</t>
  </si>
  <si>
    <t>이경희</t>
  </si>
  <si>
    <t>2025-04496-001</t>
  </si>
  <si>
    <t>SBI-099</t>
  </si>
  <si>
    <t>진***럴</t>
  </si>
  <si>
    <t>산본동</t>
  </si>
  <si>
    <t>경기도 군포시 산본동 1240외 6필지 래미안하이어스 제128동 제11층 제1103호</t>
  </si>
  <si>
    <t>장철효</t>
  </si>
  <si>
    <t>2025타경100228</t>
  </si>
  <si>
    <t>2025타경1017</t>
  </si>
  <si>
    <t>SBI-100</t>
  </si>
  <si>
    <t>최*섭</t>
  </si>
  <si>
    <t>지묘동</t>
  </si>
  <si>
    <t>대구광역시 동구 지묘동 824 팔공3차보성타운 제307동 제4층 제402호</t>
  </si>
  <si>
    <t>최광섭</t>
  </si>
  <si>
    <t xml:space="preserve">대구지방법원 </t>
  </si>
  <si>
    <t>2025타경8304</t>
  </si>
  <si>
    <t>SBI-101</t>
  </si>
  <si>
    <t>최*욱</t>
  </si>
  <si>
    <t>조원동</t>
  </si>
  <si>
    <t>경기도 수원시 장안구 조원동 912 광교산임광그대가 제106동 제19층 제1903호</t>
  </si>
  <si>
    <t>최판욱</t>
  </si>
  <si>
    <t>2025타경55969</t>
  </si>
  <si>
    <t>SBI-102</t>
  </si>
  <si>
    <t>최*정</t>
  </si>
  <si>
    <t>진주시</t>
  </si>
  <si>
    <t>평거동</t>
  </si>
  <si>
    <t>경상남도 진주시 평거동 150-4 평거하우스토리아파트 제201동 제6층 제601호</t>
  </si>
  <si>
    <t>최혜정</t>
  </si>
  <si>
    <t>창원지방법원 진주지원</t>
  </si>
  <si>
    <t>2025타경30681</t>
  </si>
  <si>
    <t>주식회사유신건설산업</t>
  </si>
  <si>
    <t>SBI-103</t>
  </si>
  <si>
    <t>최*신</t>
  </si>
  <si>
    <t>목동</t>
  </si>
  <si>
    <t>대전광역시 중구 목동 111-12외 2필지 금호한사랑아파트 제108동 제9층 제901호</t>
  </si>
  <si>
    <t>최효신</t>
  </si>
  <si>
    <t>2024타경120477</t>
  </si>
  <si>
    <t>한국스탠다드차타드은행</t>
  </si>
  <si>
    <t>SBI-104</t>
  </si>
  <si>
    <t>케*******이</t>
  </si>
  <si>
    <t>풍무동</t>
  </si>
  <si>
    <t>경기도 김포시 풍무동 775 한화유로메트로아파트 제202동 제12층 제1204호</t>
  </si>
  <si>
    <t>조일원</t>
  </si>
  <si>
    <t>2025타경33728</t>
  </si>
  <si>
    <t>SBI-105</t>
  </si>
  <si>
    <t>키**이</t>
  </si>
  <si>
    <t>천안시동남구</t>
  </si>
  <si>
    <t>목천읍</t>
  </si>
  <si>
    <t>충청남도 천안시 동남구 목천읍 신계리 103-4 목천신도브래뉴1차아파트 제105동 제6층 제604호</t>
  </si>
  <si>
    <t>2024타경114457</t>
  </si>
  <si>
    <t>SBI-106</t>
  </si>
  <si>
    <t>태*감</t>
  </si>
  <si>
    <t>물금읍</t>
  </si>
  <si>
    <t>경상남도 양산시 물금읍 가촌리 720 양산물금동일스위트 제110동 제2층 제206호</t>
  </si>
  <si>
    <t>박인식</t>
  </si>
  <si>
    <t>2025타경12105</t>
  </si>
  <si>
    <t>SBI-107</t>
  </si>
  <si>
    <t>피*****벌</t>
  </si>
  <si>
    <t>수내동</t>
  </si>
  <si>
    <t>경기도 성남시 분당구 수내동 52 파크타운 제112동 제3층 제302호</t>
  </si>
  <si>
    <t>1,2,3,4,5,6</t>
  </si>
  <si>
    <t>KRW1,187,560,000+USD156,000</t>
  </si>
  <si>
    <t>KRW/USD</t>
    <phoneticPr fontId="241" type="noConversion"/>
  </si>
  <si>
    <t>2024타경69550</t>
  </si>
  <si>
    <t>2025타경817</t>
  </si>
  <si>
    <t>SBI-108</t>
  </si>
  <si>
    <t>피*숙</t>
  </si>
  <si>
    <t>제주시</t>
  </si>
  <si>
    <t>애월읍</t>
  </si>
  <si>
    <t>제주특별자치도 제주시 애월읍 하귀1리166-1 제주하귀휴먼시아2단지 제201동 제11층 제1102호</t>
  </si>
  <si>
    <t>피은숙</t>
  </si>
  <si>
    <t>2024타경29224</t>
  </si>
  <si>
    <t>SBI-109</t>
  </si>
  <si>
    <t>한*****팅</t>
  </si>
  <si>
    <t>좌동</t>
  </si>
  <si>
    <t>부산광역시 해운대구 좌동 1450외 1필지 에스케이뷰아파트 제101동 제15층 제1506호</t>
  </si>
  <si>
    <t>2024타경103309</t>
  </si>
  <si>
    <t>SBI-110</t>
  </si>
  <si>
    <t>한*욱</t>
  </si>
  <si>
    <t>대전광역시 서구 둔산동 1811 청솔아파트 제8동 제7층 제706호</t>
  </si>
  <si>
    <t>2024타경121869</t>
  </si>
  <si>
    <t>북대구새마을금고</t>
  </si>
  <si>
    <t>SBI-111</t>
  </si>
  <si>
    <t>한***티</t>
  </si>
  <si>
    <t>인천광역시 연수구 송도동 19-6 송도자이하버뷰1단지아파트 제101동 제20층 제2004호</t>
  </si>
  <si>
    <t>김태희</t>
  </si>
  <si>
    <t>2025타경508212</t>
  </si>
  <si>
    <t>SBI-112</t>
  </si>
  <si>
    <t>황*심</t>
  </si>
  <si>
    <t>홍은동</t>
  </si>
  <si>
    <t>서울특별시 서대문구 홍은동 202-5 현대아파트 제102동 제15층 제1505호</t>
  </si>
  <si>
    <t>황옥심</t>
  </si>
  <si>
    <t>2025타경51329</t>
  </si>
  <si>
    <t>CHECK</t>
    <phoneticPr fontId="53" type="noConversion"/>
  </si>
  <si>
    <t>법무법인청현
업무
메모란</t>
    <phoneticPr fontId="53" type="noConversion"/>
  </si>
  <si>
    <t>제외차주
담보제외
담보추가
담보 일련번호 제외
담보 일련번호 추가</t>
    <phoneticPr fontId="54" type="noConversion"/>
  </si>
  <si>
    <t>설정일
(가압류는 결정일)</t>
    <phoneticPr fontId="57" type="noConversion"/>
  </si>
  <si>
    <t>공장 저당법 
설정
(Y)</t>
    <phoneticPr fontId="54" type="noConversion"/>
  </si>
  <si>
    <t>후순위 
설정
(Y)</t>
    <phoneticPr fontId="54" type="noConversion"/>
  </si>
  <si>
    <t>동순위
가압류/압류
여,부
(Y)</t>
    <phoneticPr fontId="54" type="noConversion"/>
  </si>
  <si>
    <t>근저당권
유형
(포괄-0, 한정-1,
특정-2)</t>
    <phoneticPr fontId="54" type="noConversion"/>
  </si>
  <si>
    <t>매각대상 담보
근저당권 
일부이전
(Y)</t>
    <phoneticPr fontId="54" type="noConversion"/>
  </si>
  <si>
    <t>근저당권
일부이전
공담
여부(Y)</t>
    <phoneticPr fontId="54" type="noConversion"/>
  </si>
  <si>
    <t>수정
일자</t>
    <phoneticPr fontId="54" type="noConversion"/>
  </si>
  <si>
    <t>수정내용 / 사유</t>
    <phoneticPr fontId="54" type="noConversion"/>
  </si>
  <si>
    <t>GOR-001-01</t>
  </si>
  <si>
    <t>GOR-002-01</t>
  </si>
  <si>
    <t>GOR-003-01</t>
  </si>
  <si>
    <t>GOR-004-01</t>
  </si>
  <si>
    <t>MOA-001-01</t>
  </si>
  <si>
    <t>MOA-002-01</t>
  </si>
  <si>
    <t>MOA-003-01</t>
  </si>
  <si>
    <t>MOA-004-01</t>
  </si>
  <si>
    <t>MOA-005-01</t>
  </si>
  <si>
    <t>MOA-006-01</t>
  </si>
  <si>
    <t>MOA-007-01</t>
  </si>
  <si>
    <t>SBI-001-01</t>
  </si>
  <si>
    <t>SBI-002-01</t>
  </si>
  <si>
    <t>SBI-002-02</t>
  </si>
  <si>
    <t>SBI-003-01</t>
  </si>
  <si>
    <t>SBI-004-01</t>
  </si>
  <si>
    <t>SBI-005-01</t>
  </si>
  <si>
    <t>SBI-006-01</t>
  </si>
  <si>
    <t>SBI-007-01</t>
  </si>
  <si>
    <t>SBI-008-01</t>
  </si>
  <si>
    <t>SBI-009-01</t>
  </si>
  <si>
    <t>SBI-019-01</t>
  </si>
  <si>
    <t>SBI-025-01</t>
  </si>
  <si>
    <t>SBI-027-01</t>
  </si>
  <si>
    <t>SBI-028-01</t>
  </si>
  <si>
    <t>SBI-029-01</t>
  </si>
  <si>
    <t>SBI-030-01</t>
  </si>
  <si>
    <t>SBI-031-01</t>
  </si>
  <si>
    <t>SBI-032-01</t>
  </si>
  <si>
    <t>SBI-033-01</t>
  </si>
  <si>
    <t>SBI-034-01</t>
  </si>
  <si>
    <t>SBI-035-01</t>
  </si>
  <si>
    <t>SBI-036-01</t>
  </si>
  <si>
    <t>SBI-037-01</t>
  </si>
  <si>
    <t>SBI-038-01</t>
  </si>
  <si>
    <t>SBI-039-01</t>
  </si>
  <si>
    <t>SBI-040-01</t>
  </si>
  <si>
    <t>SBI-041-01</t>
  </si>
  <si>
    <t>SBI-042-01</t>
  </si>
  <si>
    <t>SBI-043-01</t>
  </si>
  <si>
    <t>SBI-044-01</t>
  </si>
  <si>
    <t>SBI-045-01</t>
  </si>
  <si>
    <t>SBI-046-01</t>
  </si>
  <si>
    <t>SBI-047-01</t>
  </si>
  <si>
    <t>SBI-048-01</t>
  </si>
  <si>
    <t>SBI-049-01</t>
  </si>
  <si>
    <t>SBI-050-01</t>
  </si>
  <si>
    <t>SBI-051-01</t>
  </si>
  <si>
    <t>SBI-052-01</t>
  </si>
  <si>
    <t>SBI-053-01</t>
  </si>
  <si>
    <t>SBI-054-01</t>
  </si>
  <si>
    <t>SBI-055-01</t>
  </si>
  <si>
    <t>SBI-056-01</t>
  </si>
  <si>
    <t>SBI-057-01</t>
  </si>
  <si>
    <t>SBI-058-01</t>
  </si>
  <si>
    <t>SBI-059-01</t>
  </si>
  <si>
    <t>SBI-060-01</t>
  </si>
  <si>
    <t>SBI-061-01</t>
  </si>
  <si>
    <t>SBI-062-01</t>
  </si>
  <si>
    <t>SBI-063-01</t>
  </si>
  <si>
    <t>SBI-064-01</t>
  </si>
  <si>
    <t>SBI-065-01</t>
  </si>
  <si>
    <t>SBI-066-01</t>
  </si>
  <si>
    <t>SBI-067-01</t>
  </si>
  <si>
    <t>SBI-068-01</t>
  </si>
  <si>
    <t>SBI-069-01</t>
  </si>
  <si>
    <t>SBI-070-01</t>
  </si>
  <si>
    <t>SBI-071-01</t>
  </si>
  <si>
    <t>SBI-072-01</t>
  </si>
  <si>
    <t>SBI-111-01</t>
  </si>
  <si>
    <t>타기관 공장 근저당권 설정 현황( EY-SB 2025- 3 Program B Pool)</t>
    <phoneticPr fontId="53" type="noConversion"/>
  </si>
  <si>
    <t>※ 타기관 설정중 공장저당법에 의한 설정분 파악용</t>
    <phoneticPr fontId="53" type="noConversion"/>
  </si>
  <si>
    <t>Pool 
구분</t>
    <phoneticPr fontId="53" type="noConversion"/>
  </si>
  <si>
    <t>Borrower #</t>
    <phoneticPr fontId="241" type="noConversion"/>
  </si>
  <si>
    <t>Collateral#</t>
    <phoneticPr fontId="53" type="noConversion"/>
  </si>
  <si>
    <t>채무자명</t>
    <phoneticPr fontId="53" type="noConversion"/>
  </si>
  <si>
    <t>EY-SB 근저당 설정 현황</t>
    <phoneticPr fontId="53" type="noConversion"/>
  </si>
  <si>
    <t>타기관 근저당설정
(공장저당법에 의한 설정분)</t>
    <phoneticPr fontId="53" type="noConversion"/>
  </si>
  <si>
    <t>경매진행중인
기계 수량, 
목록
일치 여부</t>
    <phoneticPr fontId="54" type="noConversion"/>
  </si>
  <si>
    <t>미확인
사유</t>
    <phoneticPr fontId="54" type="noConversion"/>
  </si>
  <si>
    <t>타기관과 기계기구 일치 여부</t>
    <phoneticPr fontId="53" type="noConversion"/>
  </si>
  <si>
    <t>비  고</t>
    <phoneticPr fontId="53" type="noConversion"/>
  </si>
  <si>
    <t>순위</t>
    <phoneticPr fontId="53" type="noConversion"/>
  </si>
  <si>
    <t>공장저당법
적용(Y,N)</t>
    <phoneticPr fontId="54" type="noConversion"/>
  </si>
  <si>
    <t>기계기구 
수량</t>
    <phoneticPr fontId="53" type="noConversion"/>
  </si>
  <si>
    <t>기계기구
법사가</t>
    <phoneticPr fontId="54" type="noConversion"/>
  </si>
  <si>
    <t>설정자 명</t>
    <phoneticPr fontId="54" type="noConversion"/>
  </si>
  <si>
    <t>기계기구 
수량</t>
    <phoneticPr fontId="54" type="noConversion"/>
  </si>
  <si>
    <t xml:space="preserve">EY-SB 2025- 3 Program B Pool </t>
    <phoneticPr fontId="367" type="noConversion"/>
  </si>
  <si>
    <t>채무자명</t>
    <phoneticPr fontId="54" type="noConversion"/>
  </si>
  <si>
    <t>채무자  및 소유자명
(등본발급일 현재)</t>
    <phoneticPr fontId="54" type="noConversion"/>
  </si>
  <si>
    <t>소유자와의 관계
(채무자겸소유자,채무자,소유자)</t>
    <phoneticPr fontId="54" type="noConversion"/>
  </si>
  <si>
    <t>소유자 현거주지
(최근경매결정문, 주민초본 주소지등 
소유자의 최근 주소지)</t>
    <phoneticPr fontId="54" type="noConversion"/>
  </si>
  <si>
    <t>우편번호</t>
    <phoneticPr fontId="54" type="noConversion"/>
  </si>
  <si>
    <t>등기부등본</t>
    <phoneticPr fontId="54" type="noConversion"/>
  </si>
  <si>
    <t xml:space="preserve"> 비  고</t>
    <phoneticPr fontId="54" type="noConversion"/>
  </si>
  <si>
    <t>김*섭</t>
    <phoneticPr fontId="241" type="noConversion"/>
  </si>
  <si>
    <t>신*경</t>
    <phoneticPr fontId="241" type="noConversion"/>
  </si>
  <si>
    <t>유*승</t>
    <phoneticPr fontId="241" type="noConversion"/>
  </si>
  <si>
    <t>이*호</t>
    <phoneticPr fontId="241" type="noConversion"/>
  </si>
  <si>
    <t>김*경</t>
    <phoneticPr fontId="241" type="noConversion"/>
  </si>
  <si>
    <t>김*형</t>
    <phoneticPr fontId="241" type="noConversion"/>
  </si>
  <si>
    <t>이*주</t>
    <phoneticPr fontId="241" type="noConversion"/>
  </si>
  <si>
    <t>강*근</t>
    <phoneticPr fontId="241" type="noConversion"/>
  </si>
  <si>
    <t>이*봉</t>
    <phoneticPr fontId="241" type="noConversion"/>
  </si>
  <si>
    <t>신*혜</t>
    <phoneticPr fontId="241" type="noConversion"/>
  </si>
  <si>
    <t>이*석</t>
    <phoneticPr fontId="241" type="noConversion"/>
  </si>
  <si>
    <t>강*숙</t>
    <phoneticPr fontId="241" type="noConversion"/>
  </si>
  <si>
    <t>경기도 군포시 군포역1길 186, 105호 (당동,대흥아파트)</t>
  </si>
  <si>
    <t>등기부등본</t>
  </si>
  <si>
    <t>강*정</t>
    <phoneticPr fontId="241" type="noConversion"/>
  </si>
  <si>
    <t>부산광역시 남구 황령대로319번길 26, 102동 2101호(대연동,대연경동메르빌아파트)</t>
  </si>
  <si>
    <t>강*찬</t>
    <phoneticPr fontId="241" type="noConversion"/>
  </si>
  <si>
    <t>경상남도 양산시 대운5길 7, 107동 1102호(명동, 웅상신도시화성파크드림)</t>
  </si>
  <si>
    <t>건*****템</t>
    <phoneticPr fontId="241" type="noConversion"/>
  </si>
  <si>
    <t>경상북도 구미시 인동46길 6, 602동 1006호 (구평동,부영아파트)</t>
  </si>
  <si>
    <t>공*훈</t>
    <phoneticPr fontId="241" type="noConversion"/>
  </si>
  <si>
    <t>공상훈</t>
  </si>
  <si>
    <t>서울특별시 송파구 올림픽로 435, 229동 2801호(신천동,파크리오)</t>
  </si>
  <si>
    <t>정진영</t>
  </si>
  <si>
    <t>서울특별시 송파구 올림픽로 435, 218동 901호(신천동, 파크리오)</t>
  </si>
  <si>
    <t>굿**스</t>
    <phoneticPr fontId="241" type="noConversion"/>
  </si>
  <si>
    <t>고경숙</t>
  </si>
  <si>
    <t>강원도 원주시 남원로469번길 81, 101동 1302호(명륜동,청구아파트)</t>
  </si>
  <si>
    <t>이용권</t>
  </si>
  <si>
    <t>권*태</t>
    <phoneticPr fontId="241" type="noConversion"/>
  </si>
  <si>
    <t>경기도 시흥시 정왕동 1788-1 건영아파트 507-303</t>
  </si>
  <si>
    <t>권*림</t>
    <phoneticPr fontId="241" type="noConversion"/>
  </si>
  <si>
    <t>인천광역시 중구 백운로61번길 15, 에이동 401호 (중산동,다인파크빌)</t>
  </si>
  <si>
    <t>서울특별시 서초구 강남대로 321, 1509호(서초동,서초동대우디오빌프라임)</t>
  </si>
  <si>
    <t>부산광역시 해운대구 재송동 380-1 센텀동부센트레빌아파트 101-1704</t>
  </si>
  <si>
    <t>경기도 고양시 일산동구 노루목로 80, 311동 602호(장항동,호수마을)</t>
  </si>
  <si>
    <t>전라남도 목포시 죽산로40번길 24, 104동 410호(산정동,현대아파트)</t>
  </si>
  <si>
    <t>서울특별시 서초구 사평대로52길 9(서초동)</t>
  </si>
  <si>
    <t>부산광역시 부산진구 백양관문로 104, 5동 102호 (당감동,국제백양아파트)</t>
  </si>
  <si>
    <t>부산광역시 부산진구 백양산로 70, 106동 1504호(부암동,백양산쌍용스윗닷홈)</t>
  </si>
  <si>
    <t>부산광역시 해운대구 달맞이길117번나길 166, 502호(중동,우방엘리트빌라)</t>
  </si>
  <si>
    <t>경기도 남양주시 천마산로 65, 105동 704호(호평동,호평파라곤)</t>
  </si>
  <si>
    <t>부산광역시 해운대구 센텀중앙로 145,113동 603호(재송동,더샾센텀파크1차아파트)</t>
  </si>
  <si>
    <t>경기도 화성시 향남읍 발안서로 11, 103동 502호(화성발안마을주공아파트)</t>
  </si>
  <si>
    <t>광주광역시 남구 서문대로823번길 7-15, 1동 812호(주월동, 스카이아파트)</t>
  </si>
  <si>
    <t>서울특별시 성북구 북악산로 851,106동 902호 (정릉동,정릉2차이편한세상아파트)</t>
  </si>
  <si>
    <t>농*********애</t>
    <phoneticPr fontId="241" type="noConversion"/>
  </si>
  <si>
    <t>강원도 춘천시 후만로 119, 13동 105호 (후평동,금호빌리지)</t>
  </si>
  <si>
    <t>다*죤</t>
    <phoneticPr fontId="241" type="noConversion"/>
  </si>
  <si>
    <t>경기도 포천시 소흘읍 태봉로 227, 208동 2001호 (송천마을 뜨란채)</t>
  </si>
  <si>
    <t>대**설</t>
    <phoneticPr fontId="241" type="noConversion"/>
  </si>
  <si>
    <t>경기도 남양주시 천마산로 65, 117동 501호 (호평동,호평파라곤)</t>
  </si>
  <si>
    <t>동**설</t>
    <phoneticPr fontId="241" type="noConversion"/>
  </si>
  <si>
    <t>광주광역시 서구 월드컵4강로28번길 60, 103동 1805호(화정동, 신동아아파트)</t>
  </si>
  <si>
    <t>라*준</t>
    <phoneticPr fontId="241" type="noConversion"/>
  </si>
  <si>
    <t xml:space="preserve">경기도 용인시 수지구 용구대로2801번길 29, 501동 802호 (죽전동,벽산아파트) </t>
  </si>
  <si>
    <t>명****비</t>
    <phoneticPr fontId="241" type="noConversion"/>
  </si>
  <si>
    <t>서울특별시 영등포구 신길로28길 25,103동 701호(신길동,신길파크자이)</t>
  </si>
  <si>
    <t>문*조</t>
    <phoneticPr fontId="241" type="noConversion"/>
  </si>
  <si>
    <t>서울특별시 관악구 신림로3가길 45-11,2층라호(신림동)</t>
  </si>
  <si>
    <t>박*환</t>
    <phoneticPr fontId="241" type="noConversion"/>
  </si>
  <si>
    <t>부산 수영구 수영동 432-1 수영협성르네상스타운 204-702</t>
  </si>
  <si>
    <t>박*호</t>
    <phoneticPr fontId="241" type="noConversion"/>
  </si>
  <si>
    <t>세종특별자치시 조치원읍 조치원로 61</t>
  </si>
  <si>
    <t>박*순</t>
    <phoneticPr fontId="241" type="noConversion"/>
  </si>
  <si>
    <t>인천광역시 부평구 원적로 361, 208동 203호 (산곡동,한화아파트)</t>
  </si>
  <si>
    <t>박*원</t>
    <phoneticPr fontId="241" type="noConversion"/>
  </si>
  <si>
    <t>경기도 구리시 체육관로 40, 301동 104호(수택동,한성아파트)</t>
  </si>
  <si>
    <t>박*형</t>
    <phoneticPr fontId="241" type="noConversion"/>
  </si>
  <si>
    <t>충청남도 천안시 서북구 백석로 136, 108동 1304호 (백석동,현대아파트)</t>
  </si>
  <si>
    <t>블******팅</t>
    <phoneticPr fontId="241" type="noConversion"/>
  </si>
  <si>
    <t>경기도 평택시 고덕면 서동대로 2651,202동1907호(태평아파트)</t>
  </si>
  <si>
    <t>비**이</t>
    <phoneticPr fontId="241" type="noConversion"/>
  </si>
  <si>
    <t>대전광역시 서구 둔산동 1805 가람아파트 2-1303</t>
  </si>
  <si>
    <t>삼***산</t>
    <phoneticPr fontId="241" type="noConversion"/>
  </si>
  <si>
    <t>전라남도 나주시 다시면 대용길 26,103호</t>
  </si>
  <si>
    <t>서*혁</t>
    <phoneticPr fontId="241" type="noConversion"/>
  </si>
  <si>
    <t xml:space="preserve">경기도 김포시 걸포1로 40, 104동 404호 (걸포동,한강파크뷰 우방아이유쉘) </t>
  </si>
  <si>
    <t>설*순</t>
    <phoneticPr fontId="241" type="noConversion"/>
  </si>
  <si>
    <t>광주광역시 북구 서강로54번길 55, 104동 2004호(운암동,벽산블루밍메가씨티아파트)</t>
  </si>
  <si>
    <t>세****설</t>
    <phoneticPr fontId="241" type="noConversion"/>
  </si>
  <si>
    <t>경기도 용인시 수지구 수지로 41,102동805호(상현동,심곡마을현대프레미오아파트)</t>
  </si>
  <si>
    <t>세***벌</t>
    <phoneticPr fontId="241" type="noConversion"/>
  </si>
  <si>
    <t>경기도 성남시 중원구 시민로 66, 203동 701호 (중앙동, 중앙동힐스테이트2차)</t>
  </si>
  <si>
    <t>센**********소</t>
    <phoneticPr fontId="241" type="noConversion"/>
  </si>
  <si>
    <t>경상남도 양산시 원동면 화제로 84</t>
  </si>
  <si>
    <t>송*순</t>
    <phoneticPr fontId="241" type="noConversion"/>
  </si>
  <si>
    <t>대전 서구 월평동 19 월평타운 102-208</t>
  </si>
  <si>
    <t>부산광역시 영도구 상리로 1,306동 903호(동삼동,동삼그린힐아파트)</t>
  </si>
  <si>
    <t>신***철</t>
    <phoneticPr fontId="241" type="noConversion"/>
  </si>
  <si>
    <t>차동섭</t>
  </si>
  <si>
    <t>서울특별시 성동구 독서당로 272, 108동 803호 (금호동4가,금호동대우아파트)</t>
  </si>
  <si>
    <t>차동실</t>
  </si>
  <si>
    <t>서울특별시 구로구 구로동로47길 24, 102동 302호 (구로동,구로중앙하이츠아파트)</t>
  </si>
  <si>
    <t>신*범</t>
    <phoneticPr fontId="241" type="noConversion"/>
  </si>
  <si>
    <t>광주광역시 서구 화운로193번길 25,101동 1603호(내방동,내방마을주공아파트)</t>
  </si>
  <si>
    <t>심*택</t>
    <phoneticPr fontId="241" type="noConversion"/>
  </si>
  <si>
    <t>서울특별시 관악구 성현로 80, 102동 1502호(봉천동,관악드림타운)</t>
  </si>
  <si>
    <t>아*크</t>
    <phoneticPr fontId="241" type="noConversion"/>
  </si>
  <si>
    <t>부산광역시 동래구 온천천로 165, 101동 404호 (명륜동,동래 롯데캐슬 퀸)</t>
  </si>
  <si>
    <t>아*******널</t>
    <phoneticPr fontId="241" type="noConversion"/>
  </si>
  <si>
    <t>세종특별자치시 시청대로 210, 1004동 2701호(보람동,호려울마을10단지)</t>
  </si>
  <si>
    <t>안*현</t>
    <phoneticPr fontId="241" type="noConversion"/>
  </si>
  <si>
    <t>부산광역시 해운대구 좌동순환로433번길 30, 103동 1906호 (중동,해운대 힐스테이트위브)</t>
  </si>
  <si>
    <t>안*숙</t>
    <phoneticPr fontId="241" type="noConversion"/>
  </si>
  <si>
    <t>광주광역시 서구 내방로251번길 10,101동1811호(쌍촌동,광명하이츠타운)</t>
  </si>
  <si>
    <t>양*석</t>
    <phoneticPr fontId="241" type="noConversion"/>
  </si>
  <si>
    <t>경기도 시흥시 수인로3409번길 54, 7동 502호(신천동,동진아파트)</t>
  </si>
  <si>
    <t>양*주</t>
    <phoneticPr fontId="241" type="noConversion"/>
  </si>
  <si>
    <t>부산광역시 북구 화명신도시로 48, 202동 1105호(화명동,화명2차현대아파트)</t>
  </si>
  <si>
    <t>양*순</t>
    <phoneticPr fontId="241" type="noConversion"/>
  </si>
  <si>
    <t>세종특별자치시 보듬3로 74, 1206동 1503호(아름동,범지기마을12단지)</t>
  </si>
  <si>
    <t>에******스</t>
    <phoneticPr fontId="241" type="noConversion"/>
  </si>
  <si>
    <t>경기도 수원시 장안구 송원로 20, 비동 2305호(송죽동,수원아너스빌위즈)</t>
  </si>
  <si>
    <t>에****랜</t>
    <phoneticPr fontId="241" type="noConversion"/>
  </si>
  <si>
    <t>경기도 구리시 안골로8번길 79-16,1층(교문동)</t>
  </si>
  <si>
    <t>에*******아</t>
    <phoneticPr fontId="241" type="noConversion"/>
  </si>
  <si>
    <t>경기도 용인시 수지구 신봉1로 28, 401동 1002호 (신봉동,서홍마을4단지아파트)</t>
  </si>
  <si>
    <t>오*주</t>
    <phoneticPr fontId="241" type="noConversion"/>
  </si>
  <si>
    <t>인천광역시 중구 하늘별빛로 86,924동 1504호 (중산동,인천영종 하늘도시 한라비발디아파트)</t>
  </si>
  <si>
    <t>오*영</t>
    <phoneticPr fontId="241" type="noConversion"/>
  </si>
  <si>
    <t>부산광역시 기장군 일광읍 해빛5로 14,105동 202호 (일광 대성베르힐)</t>
  </si>
  <si>
    <t>올****티</t>
    <phoneticPr fontId="241" type="noConversion"/>
  </si>
  <si>
    <t>경기도 용인시 수지구 죽전로 267,902동1703호(죽전동,내대지마을건영캐스빌)</t>
  </si>
  <si>
    <t>우*******템</t>
    <phoneticPr fontId="241" type="noConversion"/>
  </si>
  <si>
    <t>경기도 가평군 설악면 미사리로 191-16, 811호 (청심빌리지)</t>
  </si>
  <si>
    <t>웰*텍</t>
    <phoneticPr fontId="241" type="noConversion"/>
  </si>
  <si>
    <t>김지영</t>
  </si>
  <si>
    <t>대전광역시 유성구 어은로 57,107동 1401호(어은동,한빛아파트)</t>
  </si>
  <si>
    <t>정재훈</t>
  </si>
  <si>
    <t>유***피</t>
    <phoneticPr fontId="241" type="noConversion"/>
  </si>
  <si>
    <t>인천광역시 연수구 센트럴로 160,101동 701호 (송도동,송도센트럴파크푸르지오)</t>
  </si>
  <si>
    <t>유*종</t>
    <phoneticPr fontId="241" type="noConversion"/>
  </si>
  <si>
    <t>충청북도 청주시 흥덕구 대농로 55, 206동 2801호(복대동, 두산위브지웰시티2차아파트)</t>
  </si>
  <si>
    <t>유*재</t>
    <phoneticPr fontId="241" type="noConversion"/>
  </si>
  <si>
    <t>부산광역시 사하구 다대로 473, 104동 908호(다대동,현대아파트)</t>
  </si>
  <si>
    <t>유*연</t>
    <phoneticPr fontId="241" type="noConversion"/>
  </si>
  <si>
    <t>경기도 파주시 와석순환로 347,202동 802호 (목동동,해솔마을2단지 월드메르디앙)</t>
  </si>
  <si>
    <t>유*무</t>
    <phoneticPr fontId="241" type="noConversion"/>
  </si>
  <si>
    <t>충청남도 아산시 둔포면 아산밸리중앙로 47, 306동 1102호 (테크노밸리 이지더원3단지)</t>
  </si>
  <si>
    <t>이*일</t>
    <phoneticPr fontId="241" type="noConversion"/>
  </si>
  <si>
    <t>경기도 파주시 가온로 205,702동 301호 (와동동,해솔마을 7단지 롯데캐슬)</t>
  </si>
  <si>
    <t>경기도 안성시 남파로 73-9,102동 1103호 (신소현동,안성신소현코아루)</t>
  </si>
  <si>
    <t>부산광역시 북구 화명대로 119, 104동 1202호 (화명동,삼한힐파크)</t>
  </si>
  <si>
    <t>부산광역시 강서구 명지국제5로 30, 104동 301호(명지동, 명지 대방노블랜드 오션뷰1차)</t>
  </si>
  <si>
    <t>경기도 성남시 분당구 느티로 70, 415동 204호 (정자동,느티마을)</t>
  </si>
  <si>
    <t>인천광역시 서구 단봉로 12, 102동 1008호 (왕길동, 유승아파트)</t>
  </si>
  <si>
    <t>경상남도 창원시 의창구 북면 동전로 86,  107동 604호 (감계힐스테이트1차)</t>
  </si>
  <si>
    <t>경기도 양주시 고덕로 89, 106동 901호 (덕계동,양주푸르지오아파트)</t>
  </si>
  <si>
    <t>경상남도 양산시 동면 금오16길 122 , 514동503호 (남양산역반도유보라아이비파크5)</t>
  </si>
  <si>
    <t>대구광역시 달성군 유가읍 테크노대로5길 80, 206동 1404호 (호반베르디움 2차)</t>
  </si>
  <si>
    <t>경기도 고양시 일산동구 무궁화로75번길 45, 301동 404호(정발산동,양지마을)</t>
  </si>
  <si>
    <t>부산광역시 강서구 명지국제5로 141, 110동 1203호 (명지동,명지협성휴포레)</t>
  </si>
  <si>
    <t>서울특별시 동대문구  장한로23길 11-10, 402호 (장안동, 태솔에버빌3차)</t>
  </si>
  <si>
    <t>경기도 용인시 수지구 상현로  30-10, 4811동 704호 (상현동, 광교상떼빌파크뷰)</t>
  </si>
  <si>
    <t>이종희</t>
  </si>
  <si>
    <t>경기도 성남시 분당구 서현로 177, 102동 2303호(이매동,이매촌)</t>
  </si>
  <si>
    <t>부산광역시 사상구  엄궁로 142, 108동 2004호 (엄궁동, 코오롱아파트)</t>
  </si>
  <si>
    <t>경기도 화성시 동탄지성로 17, 비동 3101호(반송동, 동탄위버폴리스)</t>
  </si>
  <si>
    <t>경기도 안성시 원곡면 벚꽃길 73, 101동 1903호(산수화아파트)</t>
  </si>
  <si>
    <t>경상남도 김해시 분성로727번길 26-41, 302동 107호 (지내동,21세기동원아파트)</t>
  </si>
  <si>
    <t>세종특별자치시 해밀3로 32, 123동 301호 (해밀동, 해밀마을1단지)</t>
  </si>
  <si>
    <t>광주광역시 남구 용대로 90-1, 304동 801호(봉선동,무등파크아파트)</t>
  </si>
  <si>
    <t>경기도 용인시 처인구 남사면 한숲로 83, 501동 902호 (이편한세상 용인 한숲시티)</t>
  </si>
  <si>
    <t>부산광역시 해운대구 우동1로85번길 22-2, 105호(우동,삼경연립)</t>
  </si>
  <si>
    <t>경기도 남양주시 화도읍 비룡로 166, 101동 1501호(삼청장미9차아파트)</t>
  </si>
  <si>
    <t>경기도 군포시 금산로 91, 128동 1103호 (산본동, 래미안하이어스)</t>
  </si>
  <si>
    <t>대구광역시 동구 파계로 71, 307동 402호(지묘동,팔공3차보성타운)</t>
  </si>
  <si>
    <t>경기도 수원시 장안구 수일로 205,106동1903호(조원동,광교산임광그대가아파트)</t>
  </si>
  <si>
    <t>경상남도 진주시 진양호로239번길 13, 201동 601호(평거동,평거하우스토리아파트)</t>
  </si>
  <si>
    <t>대전광역시 중구 동서대로 1388, 108동 901호(목동,금호한사랑아파트)</t>
  </si>
  <si>
    <t>경기도 김포시 풍무로68번길 41, 202동 1204호 (풍무동, 한화 유로메트로)</t>
  </si>
  <si>
    <t>강수진</t>
  </si>
  <si>
    <t>충청남도 천안시 동남구 목천읍 신계5길 47, 105동 604호 (목천신도브래뉴1차아파트)</t>
  </si>
  <si>
    <t>경상남도 양산시 물금읍 가촌서로 93, 110동 206호(양산동일스위트아파트)</t>
  </si>
  <si>
    <t>이영호</t>
  </si>
  <si>
    <t>이진숙</t>
  </si>
  <si>
    <t>경기도 성남시 분당구 수내로 148, 112동 302호(수내동, 파크타운)</t>
  </si>
  <si>
    <t>제주특별자치도 제주시 애월읍 하귀9길 71, 201동 1102호 (제주하귀 휴먼시아 2단지)</t>
  </si>
  <si>
    <t>부산광역시 남구 오륙도로 85, 108동 2106호(용호동,오륙도에스케이뷰아파트)</t>
  </si>
  <si>
    <t>대전광역시 서구 둔산로 223 , 8동 706호 (둔산동, 청솔아파트)</t>
  </si>
  <si>
    <t>인천광역시 연수구 컨벤시아대로130번길 58, 101동 2004호(송도동,송도자이하버뷰1단지)</t>
  </si>
  <si>
    <t>담보종류</t>
    <phoneticPr fontId="54" type="noConversion"/>
  </si>
  <si>
    <t>경매</t>
    <phoneticPr fontId="54" type="noConversion"/>
  </si>
  <si>
    <t>Collateral Type</t>
  </si>
  <si>
    <t>번호</t>
  </si>
  <si>
    <t>경매신청인코드</t>
    <phoneticPr fontId="54" type="noConversion"/>
  </si>
  <si>
    <t>담보소재지1
(특별,광역시/도)</t>
    <phoneticPr fontId="367" type="noConversion"/>
  </si>
  <si>
    <t>담보소재지2
(시/군/구)</t>
    <phoneticPr fontId="367" type="noConversion"/>
  </si>
  <si>
    <t>관할법원</t>
  </si>
  <si>
    <t>단독주택</t>
  </si>
  <si>
    <t>우리은행 매각대상차주 경매신청</t>
    <phoneticPr fontId="54" type="noConversion"/>
  </si>
  <si>
    <t>강남구</t>
  </si>
  <si>
    <t>다가구</t>
    <phoneticPr fontId="54" type="noConversion"/>
  </si>
  <si>
    <t>타기관(우리은행 매각대상외 차주 포함) 경매신청</t>
    <phoneticPr fontId="54" type="noConversion"/>
  </si>
  <si>
    <t>경매,공매 동시 진행</t>
  </si>
  <si>
    <t>동작구</t>
  </si>
  <si>
    <t>주상복합(주거)</t>
  </si>
  <si>
    <t>경매 미신청</t>
  </si>
  <si>
    <t>연립</t>
    <phoneticPr fontId="54" type="noConversion"/>
  </si>
  <si>
    <t>경매대상 외</t>
  </si>
  <si>
    <t>종로구</t>
  </si>
  <si>
    <t>다세대</t>
    <phoneticPr fontId="54" type="noConversion"/>
  </si>
  <si>
    <t>공매만 진행</t>
  </si>
  <si>
    <t>오피스텔(주거)</t>
  </si>
  <si>
    <t>근린주택</t>
  </si>
  <si>
    <t>경매진행코드</t>
    <phoneticPr fontId="54" type="noConversion"/>
  </si>
  <si>
    <t>광진구</t>
  </si>
  <si>
    <t>아파트상가</t>
  </si>
  <si>
    <t>경매진행중(법사가유)/공매진행 최초경매기일 지정</t>
    <phoneticPr fontId="54" type="noConversion"/>
  </si>
  <si>
    <t>상가</t>
  </si>
  <si>
    <t>전자랜드, 밀리오레 등과 같은 오픈형 소형 전문상가</t>
    <phoneticPr fontId="54" type="noConversion"/>
  </si>
  <si>
    <t>경매신청중(법사가무)/공매진행</t>
    <phoneticPr fontId="54" type="noConversion"/>
  </si>
  <si>
    <t>점포</t>
  </si>
  <si>
    <t>단층 혹은 두개층의 1,2개 호수의 작은 소규모의 상가</t>
    <phoneticPr fontId="54" type="noConversion"/>
  </si>
  <si>
    <t>낙찰</t>
  </si>
  <si>
    <t>마포구</t>
  </si>
  <si>
    <t>빌딩</t>
  </si>
  <si>
    <t>경매미진행</t>
  </si>
  <si>
    <t>근린상가</t>
  </si>
  <si>
    <t>아파트단지 상가, 주상복합 상가, 오피스텔(비주거), 점포, 상가, 대형판매시설을 제외한 나머지 상업용토지건물 또는 상업용구분건물</t>
    <phoneticPr fontId="54" type="noConversion"/>
  </si>
  <si>
    <t>용산구</t>
  </si>
  <si>
    <t>사무실</t>
  </si>
  <si>
    <t>오피스텔(비주거)</t>
    <phoneticPr fontId="54" type="noConversion"/>
  </si>
  <si>
    <t xml:space="preserve">서울남부지방법원 </t>
  </si>
  <si>
    <t>주상복합(상가)</t>
  </si>
  <si>
    <t>구로구</t>
  </si>
  <si>
    <t>공장</t>
    <phoneticPr fontId="54" type="noConversion"/>
  </si>
  <si>
    <t>기타 검토 코드</t>
    <phoneticPr fontId="54" type="noConversion"/>
  </si>
  <si>
    <t>금천구</t>
  </si>
  <si>
    <t>아파트형공장</t>
    <phoneticPr fontId="54" type="noConversion"/>
  </si>
  <si>
    <t>경매(진행,집행) 정지</t>
    <phoneticPr fontId="54" type="noConversion"/>
  </si>
  <si>
    <t>양천구</t>
  </si>
  <si>
    <t>주유소</t>
    <phoneticPr fontId="54" type="noConversion"/>
  </si>
  <si>
    <t>최초/차기경매기일 변경</t>
    <phoneticPr fontId="54" type="noConversion"/>
  </si>
  <si>
    <t>영등포구</t>
  </si>
  <si>
    <t>숙박시설</t>
    <phoneticPr fontId="54" type="noConversion"/>
  </si>
  <si>
    <t>경매 취하/기각된 사례가 있는 물건</t>
    <phoneticPr fontId="54" type="noConversion"/>
  </si>
  <si>
    <t>강북구</t>
  </si>
  <si>
    <t>레져스포츠시설</t>
    <phoneticPr fontId="54" type="noConversion"/>
  </si>
  <si>
    <t>경매중 법사가 수정</t>
    <phoneticPr fontId="54" type="noConversion"/>
  </si>
  <si>
    <t>노원구</t>
  </si>
  <si>
    <t>위락시설</t>
    <phoneticPr fontId="54" type="noConversion"/>
  </si>
  <si>
    <t>항고/관련사건 진행중</t>
    <phoneticPr fontId="54" type="noConversion"/>
  </si>
  <si>
    <t>대형판매시설</t>
    <phoneticPr fontId="54" type="noConversion"/>
  </si>
  <si>
    <t>채무자/소유자 사망(경매 개시후 대위등기 미완료)</t>
    <phoneticPr fontId="54" type="noConversion"/>
  </si>
  <si>
    <t>의료시설</t>
    <phoneticPr fontId="54" type="noConversion"/>
  </si>
  <si>
    <t>개인,기업 회생/파산 진행중</t>
    <phoneticPr fontId="54" type="noConversion"/>
  </si>
  <si>
    <t>콘도</t>
    <phoneticPr fontId="54" type="noConversion"/>
  </si>
  <si>
    <t>담보 멸실 / 소재 불명 / 무단 반출</t>
    <phoneticPr fontId="54" type="noConversion"/>
  </si>
  <si>
    <t>중랑구</t>
  </si>
  <si>
    <t>종교시설</t>
    <phoneticPr fontId="54" type="noConversion"/>
  </si>
  <si>
    <t>설정계약서, 보증서 사본 없음</t>
    <phoneticPr fontId="54" type="noConversion"/>
  </si>
  <si>
    <t>강화군</t>
    <phoneticPr fontId="367" type="noConversion"/>
  </si>
  <si>
    <t>연구소</t>
    <phoneticPr fontId="54" type="noConversion"/>
  </si>
  <si>
    <t>선순위 압류/가압류</t>
    <phoneticPr fontId="54" type="noConversion"/>
  </si>
  <si>
    <t>계양구</t>
    <phoneticPr fontId="367" type="noConversion"/>
  </si>
  <si>
    <t>골프장</t>
    <phoneticPr fontId="54" type="noConversion"/>
  </si>
  <si>
    <t>제시외 건물(토지만 담보물건중 신축중인 건물 존재)</t>
    <phoneticPr fontId="54" type="noConversion"/>
  </si>
  <si>
    <t>남동구</t>
    <phoneticPr fontId="367" type="noConversion"/>
  </si>
  <si>
    <t>스키장</t>
    <phoneticPr fontId="54" type="noConversion"/>
  </si>
  <si>
    <t>제시외 건물(소유자 미상, 제3자 소유)</t>
    <phoneticPr fontId="54" type="noConversion"/>
  </si>
  <si>
    <t>주차장</t>
    <phoneticPr fontId="54" type="noConversion"/>
  </si>
  <si>
    <t>토지소유권 없음(집합건물이나 토지 소유권이 없는 경우)</t>
    <phoneticPr fontId="54" type="noConversion"/>
  </si>
  <si>
    <t>기타부동산</t>
    <phoneticPr fontId="54" type="noConversion"/>
  </si>
  <si>
    <t>설정일보다 빠른 소유권이전가등기,가처분</t>
    <phoneticPr fontId="54" type="noConversion"/>
  </si>
  <si>
    <t>창고</t>
    <phoneticPr fontId="54" type="noConversion"/>
  </si>
  <si>
    <t>담보누락 경매진행</t>
    <phoneticPr fontId="54" type="noConversion"/>
  </si>
  <si>
    <t>축사</t>
    <phoneticPr fontId="54" type="noConversion"/>
  </si>
  <si>
    <t>건물 신축중</t>
    <phoneticPr fontId="54" type="noConversion"/>
  </si>
  <si>
    <t>옹진군</t>
    <phoneticPr fontId="367" type="noConversion"/>
  </si>
  <si>
    <t>관리사</t>
    <phoneticPr fontId="54" type="noConversion"/>
  </si>
  <si>
    <t>대지 소유는 있으나 대지권 설정이 안된 물건</t>
    <phoneticPr fontId="54" type="noConversion"/>
  </si>
  <si>
    <t>양어장</t>
    <phoneticPr fontId="54" type="noConversion"/>
  </si>
  <si>
    <t>설정이후 증축(추가 설정 없음)</t>
    <phoneticPr fontId="54" type="noConversion"/>
  </si>
  <si>
    <t>미추홀구</t>
    <phoneticPr fontId="367" type="noConversion"/>
  </si>
  <si>
    <t>자동차시설</t>
    <phoneticPr fontId="54" type="noConversion"/>
  </si>
  <si>
    <t>신용보증서 보증채무 이행청구 거절</t>
    <phoneticPr fontId="54" type="noConversion"/>
  </si>
  <si>
    <t>부천시 원미구</t>
    <phoneticPr fontId="367" type="noConversion"/>
  </si>
  <si>
    <t>과수원</t>
    <phoneticPr fontId="54" type="noConversion"/>
  </si>
  <si>
    <t>구분경계 소명 안되는 집합건물</t>
    <phoneticPr fontId="54" type="noConversion"/>
  </si>
  <si>
    <t>부천시 오정구</t>
    <phoneticPr fontId="367" type="noConversion"/>
  </si>
  <si>
    <t>인천지방법원 부천지원</t>
    <phoneticPr fontId="241" type="noConversion"/>
  </si>
  <si>
    <t>목장용지</t>
    <phoneticPr fontId="54" type="noConversion"/>
  </si>
  <si>
    <t>타기관과 상이한 기계기구 설정(법사가 수정)</t>
    <phoneticPr fontId="54" type="noConversion"/>
  </si>
  <si>
    <t>부천시 소사구</t>
    <phoneticPr fontId="241" type="noConversion"/>
  </si>
  <si>
    <t>대지</t>
    <phoneticPr fontId="54" type="noConversion"/>
  </si>
  <si>
    <t>잡종지</t>
    <phoneticPr fontId="54" type="noConversion"/>
  </si>
  <si>
    <t>가평군</t>
    <phoneticPr fontId="367" type="noConversion"/>
  </si>
  <si>
    <t>의정부지방법원 남양주지원</t>
    <phoneticPr fontId="367" type="noConversion"/>
  </si>
  <si>
    <t>전</t>
    <phoneticPr fontId="54" type="noConversion"/>
  </si>
  <si>
    <t>구리시</t>
    <phoneticPr fontId="367" type="noConversion"/>
  </si>
  <si>
    <t>답</t>
    <phoneticPr fontId="54" type="noConversion"/>
  </si>
  <si>
    <t>임야</t>
    <phoneticPr fontId="54" type="noConversion"/>
  </si>
  <si>
    <t>동두천시</t>
    <phoneticPr fontId="367" type="noConversion"/>
  </si>
  <si>
    <t>공장용지</t>
    <phoneticPr fontId="54" type="noConversion"/>
  </si>
  <si>
    <t>양주시</t>
    <phoneticPr fontId="367" type="noConversion"/>
  </si>
  <si>
    <t>광천지</t>
    <phoneticPr fontId="54" type="noConversion"/>
  </si>
  <si>
    <t>연천군</t>
    <phoneticPr fontId="367" type="noConversion"/>
  </si>
  <si>
    <t>염전</t>
    <phoneticPr fontId="54" type="noConversion"/>
  </si>
  <si>
    <t>의정부시</t>
    <phoneticPr fontId="367" type="noConversion"/>
  </si>
  <si>
    <t>종교용지</t>
    <phoneticPr fontId="54" type="noConversion"/>
  </si>
  <si>
    <t>철원군</t>
    <phoneticPr fontId="367" type="noConversion"/>
  </si>
  <si>
    <t>학교용지</t>
    <phoneticPr fontId="54" type="noConversion"/>
  </si>
  <si>
    <t>포천시</t>
    <phoneticPr fontId="367" type="noConversion"/>
  </si>
  <si>
    <t>체육용지</t>
    <phoneticPr fontId="54" type="noConversion"/>
  </si>
  <si>
    <t>고양시 덕양구</t>
    <phoneticPr fontId="367" type="noConversion"/>
  </si>
  <si>
    <t>공원</t>
    <phoneticPr fontId="54" type="noConversion"/>
  </si>
  <si>
    <t>고양시 일산동구</t>
    <phoneticPr fontId="367" type="noConversion"/>
  </si>
  <si>
    <t>도로</t>
    <phoneticPr fontId="54" type="noConversion"/>
  </si>
  <si>
    <t>고양시 일산서구</t>
    <phoneticPr fontId="367" type="noConversion"/>
  </si>
  <si>
    <t>철도용지</t>
    <phoneticPr fontId="54" type="noConversion"/>
  </si>
  <si>
    <t>하천</t>
    <phoneticPr fontId="54" type="noConversion"/>
  </si>
  <si>
    <t>수원시 권선구</t>
    <phoneticPr fontId="367" type="noConversion"/>
  </si>
  <si>
    <t>제방</t>
    <phoneticPr fontId="54" type="noConversion"/>
  </si>
  <si>
    <t>수원시 영통구</t>
    <phoneticPr fontId="367" type="noConversion"/>
  </si>
  <si>
    <t>구거</t>
    <phoneticPr fontId="54" type="noConversion"/>
  </si>
  <si>
    <t>수원시 팔달구</t>
    <phoneticPr fontId="367" type="noConversion"/>
  </si>
  <si>
    <t>창고용지</t>
    <phoneticPr fontId="54" type="noConversion"/>
  </si>
  <si>
    <t>수원시 장안구</t>
    <phoneticPr fontId="241" type="noConversion"/>
  </si>
  <si>
    <t>주유소용지</t>
    <phoneticPr fontId="54" type="noConversion"/>
  </si>
  <si>
    <t>양어장용지</t>
    <phoneticPr fontId="54" type="noConversion"/>
  </si>
  <si>
    <t>용인시 기흥구</t>
    <phoneticPr fontId="367" type="noConversion"/>
  </si>
  <si>
    <t>유지</t>
    <phoneticPr fontId="54" type="noConversion"/>
  </si>
  <si>
    <t>용인시 수지구</t>
    <phoneticPr fontId="367" type="noConversion"/>
  </si>
  <si>
    <t>수도용지</t>
    <phoneticPr fontId="54" type="noConversion"/>
  </si>
  <si>
    <t>용인시 처인구</t>
    <phoneticPr fontId="367" type="noConversion"/>
  </si>
  <si>
    <t>유원지</t>
    <phoneticPr fontId="54" type="noConversion"/>
  </si>
  <si>
    <t>사적지</t>
    <phoneticPr fontId="54" type="noConversion"/>
  </si>
  <si>
    <t>광주시</t>
  </si>
  <si>
    <t>묘지</t>
    <phoneticPr fontId="54" type="noConversion"/>
  </si>
  <si>
    <t>성남시 분당구</t>
    <phoneticPr fontId="367" type="noConversion"/>
  </si>
  <si>
    <t>차량</t>
    <phoneticPr fontId="54" type="noConversion"/>
  </si>
  <si>
    <t>성남시 수정구</t>
    <phoneticPr fontId="367" type="noConversion"/>
  </si>
  <si>
    <t>선박</t>
    <phoneticPr fontId="54" type="noConversion"/>
  </si>
  <si>
    <t>성남시 중원구</t>
    <phoneticPr fontId="367" type="noConversion"/>
  </si>
  <si>
    <t>중기</t>
    <phoneticPr fontId="54" type="noConversion"/>
  </si>
  <si>
    <t>하남시</t>
  </si>
  <si>
    <t>광업권</t>
    <phoneticPr fontId="54" type="noConversion"/>
  </si>
  <si>
    <t>양평군</t>
  </si>
  <si>
    <t>수원지방법원 여주지원</t>
  </si>
  <si>
    <t>어업권</t>
    <phoneticPr fontId="54" type="noConversion"/>
  </si>
  <si>
    <t>여주시</t>
  </si>
  <si>
    <t>회원권</t>
    <phoneticPr fontId="54" type="noConversion"/>
  </si>
  <si>
    <t>이천시</t>
  </si>
  <si>
    <t>기계설비</t>
    <phoneticPr fontId="54" type="noConversion"/>
  </si>
  <si>
    <t>기타</t>
    <phoneticPr fontId="54" type="noConversion"/>
  </si>
  <si>
    <t>항공기</t>
    <phoneticPr fontId="54" type="noConversion"/>
  </si>
  <si>
    <t>광명시</t>
  </si>
  <si>
    <t>아파트분양권</t>
    <phoneticPr fontId="54" type="noConversion"/>
  </si>
  <si>
    <t>신용보증서</t>
    <phoneticPr fontId="54" type="noConversion"/>
  </si>
  <si>
    <t>안산시 단원구</t>
    <phoneticPr fontId="367" type="noConversion"/>
  </si>
  <si>
    <t>공탁금</t>
    <phoneticPr fontId="54" type="noConversion"/>
  </si>
  <si>
    <t>안산시 상록구</t>
    <phoneticPr fontId="367" type="noConversion"/>
  </si>
  <si>
    <t>양도담보</t>
    <phoneticPr fontId="54" type="noConversion"/>
  </si>
  <si>
    <t>과천시</t>
  </si>
  <si>
    <t>무담보채권</t>
    <phoneticPr fontId="54" type="noConversion"/>
  </si>
  <si>
    <t>예적금</t>
    <phoneticPr fontId="54" type="noConversion"/>
  </si>
  <si>
    <t>안양시 동안구</t>
    <phoneticPr fontId="367" type="noConversion"/>
  </si>
  <si>
    <t>유가증권</t>
    <phoneticPr fontId="54" type="noConversion"/>
  </si>
  <si>
    <t>안양시 만안구</t>
    <phoneticPr fontId="367" type="noConversion"/>
  </si>
  <si>
    <t>수익권증서</t>
    <phoneticPr fontId="54" type="noConversion"/>
  </si>
  <si>
    <t>의왕시</t>
  </si>
  <si>
    <t>기타가압류</t>
    <phoneticPr fontId="54" type="noConversion"/>
  </si>
  <si>
    <t>양구군</t>
  </si>
  <si>
    <t>가처분</t>
    <phoneticPr fontId="54" type="noConversion"/>
  </si>
  <si>
    <t>인제군</t>
  </si>
  <si>
    <t>MCI보증보험</t>
    <phoneticPr fontId="54" type="noConversion"/>
  </si>
  <si>
    <t>노유자시설</t>
    <phoneticPr fontId="54" type="noConversion"/>
  </si>
  <si>
    <t>홍천군</t>
  </si>
  <si>
    <t>목욕시설</t>
    <phoneticPr fontId="54" type="noConversion"/>
  </si>
  <si>
    <t>화천군</t>
  </si>
  <si>
    <t>도시형생활주택</t>
    <phoneticPr fontId="54" type="noConversion"/>
  </si>
  <si>
    <t>강릉시</t>
  </si>
  <si>
    <t>춘천지방법원 강릉지원</t>
  </si>
  <si>
    <t>동해시</t>
  </si>
  <si>
    <t>삼척시</t>
  </si>
  <si>
    <t>횡성군</t>
  </si>
  <si>
    <t>고성군</t>
  </si>
  <si>
    <t>춘천지방법원 속초지원</t>
  </si>
  <si>
    <t>속초시</t>
  </si>
  <si>
    <t>양양군</t>
  </si>
  <si>
    <t>영월군</t>
  </si>
  <si>
    <t>춘천지방법원 영월지원</t>
  </si>
  <si>
    <t>정선군</t>
  </si>
  <si>
    <t>태백시</t>
  </si>
  <si>
    <t>평창군</t>
  </si>
  <si>
    <t>괴산군</t>
  </si>
  <si>
    <t>보은군</t>
  </si>
  <si>
    <t>증평군</t>
  </si>
  <si>
    <t>진천군</t>
  </si>
  <si>
    <t>청주시 상당구</t>
    <phoneticPr fontId="367" type="noConversion"/>
  </si>
  <si>
    <t>청주시 서원구</t>
    <phoneticPr fontId="367" type="noConversion"/>
  </si>
  <si>
    <t>청주시 청원구</t>
    <phoneticPr fontId="367" type="noConversion"/>
  </si>
  <si>
    <t>청주시 흥덕구</t>
    <phoneticPr fontId="367" type="noConversion"/>
  </si>
  <si>
    <t>음성군</t>
  </si>
  <si>
    <t>청주지방법원 충주지원</t>
  </si>
  <si>
    <t>충주시</t>
  </si>
  <si>
    <t>단양군</t>
  </si>
  <si>
    <t>청주지방법원 제천지원</t>
  </si>
  <si>
    <t>제천시</t>
  </si>
  <si>
    <t>영동군</t>
  </si>
  <si>
    <t>청주지방법원 영동지원</t>
  </si>
  <si>
    <t>옥천군</t>
  </si>
  <si>
    <t>금산군</t>
  </si>
  <si>
    <t>대덕구</t>
  </si>
  <si>
    <t>보령시</t>
  </si>
  <si>
    <t>대전지방법원 홍성지원</t>
  </si>
  <si>
    <t>서천군</t>
  </si>
  <si>
    <t>예산군</t>
  </si>
  <si>
    <t>홍성군</t>
  </si>
  <si>
    <t>계룡시</t>
  </si>
  <si>
    <t>대전지방법원 논산지원</t>
  </si>
  <si>
    <t>논산시</t>
  </si>
  <si>
    <t>부여군</t>
  </si>
  <si>
    <t>천안시 동남구</t>
    <phoneticPr fontId="367" type="noConversion"/>
  </si>
  <si>
    <t>천안시 서북구</t>
    <phoneticPr fontId="367" type="noConversion"/>
  </si>
  <si>
    <t>공주시</t>
  </si>
  <si>
    <t>대전지방법원 공주지원</t>
  </si>
  <si>
    <t>청양군</t>
  </si>
  <si>
    <t>당진시</t>
  </si>
  <si>
    <t>대전지방법원 서산지원</t>
  </si>
  <si>
    <t>서산시</t>
  </si>
  <si>
    <t>태안군</t>
  </si>
  <si>
    <t>수성구</t>
  </si>
  <si>
    <t>경산시</t>
    <phoneticPr fontId="367" type="noConversion"/>
  </si>
  <si>
    <t>영천시</t>
    <phoneticPr fontId="367" type="noConversion"/>
  </si>
  <si>
    <t>청도군</t>
    <phoneticPr fontId="367" type="noConversion"/>
  </si>
  <si>
    <t>칠곡군</t>
    <phoneticPr fontId="367" type="noConversion"/>
  </si>
  <si>
    <t>고령군</t>
  </si>
  <si>
    <t>달서구</t>
  </si>
  <si>
    <t>성주군</t>
  </si>
  <si>
    <t>봉화군</t>
  </si>
  <si>
    <t>대구지방법원 안동지원</t>
  </si>
  <si>
    <t>안동시</t>
  </si>
  <si>
    <t>영주시</t>
  </si>
  <si>
    <t>경주시</t>
  </si>
  <si>
    <t>대구지방법원 경주지원</t>
  </si>
  <si>
    <t>김천시</t>
  </si>
  <si>
    <t>문경시</t>
  </si>
  <si>
    <t>대구지방법원 상주지원</t>
  </si>
  <si>
    <t>상주시</t>
  </si>
  <si>
    <t>예천군</t>
  </si>
  <si>
    <t>군위군</t>
  </si>
  <si>
    <t>대구지방법원 의성지원</t>
  </si>
  <si>
    <t>의성군</t>
  </si>
  <si>
    <t>청송군</t>
  </si>
  <si>
    <t>영덕군</t>
  </si>
  <si>
    <t>대구지방법원 영덕지원</t>
  </si>
  <si>
    <t>영양군</t>
  </si>
  <si>
    <t>울진군</t>
  </si>
  <si>
    <t>울릉군</t>
  </si>
  <si>
    <t>대구지방법원 포항지원</t>
  </si>
  <si>
    <t>포항시 남구</t>
    <phoneticPr fontId="367" type="noConversion"/>
  </si>
  <si>
    <t>포항시 북구</t>
    <phoneticPr fontId="367" type="noConversion"/>
  </si>
  <si>
    <t>부산지방법원 서부지원</t>
    <phoneticPr fontId="367" type="noConversion"/>
  </si>
  <si>
    <t>양산시</t>
    <phoneticPr fontId="367" type="noConversion"/>
  </si>
  <si>
    <t>울주군</t>
  </si>
  <si>
    <t>창원시</t>
  </si>
  <si>
    <t>창원시 성산구</t>
  </si>
  <si>
    <t>창원시 의창구</t>
    <phoneticPr fontId="367" type="noConversion"/>
  </si>
  <si>
    <t>창원시 진해구</t>
    <phoneticPr fontId="367" type="noConversion"/>
  </si>
  <si>
    <t>창원시 마산합포구</t>
    <phoneticPr fontId="241" type="noConversion"/>
  </si>
  <si>
    <t>창원지방법원 마산지원</t>
  </si>
  <si>
    <t>창원시 마산회원구</t>
    <phoneticPr fontId="367" type="noConversion"/>
  </si>
  <si>
    <t>의령군</t>
  </si>
  <si>
    <t>함안군</t>
  </si>
  <si>
    <t>남해군</t>
  </si>
  <si>
    <t>사천시</t>
  </si>
  <si>
    <t>산청군</t>
  </si>
  <si>
    <t>하동군</t>
  </si>
  <si>
    <t>거제시</t>
  </si>
  <si>
    <t>창원지방법원 통영지원</t>
  </si>
  <si>
    <t>통영시</t>
  </si>
  <si>
    <t>밀양시</t>
  </si>
  <si>
    <t>창원지방법원 밀양지원</t>
  </si>
  <si>
    <t>창녕군</t>
  </si>
  <si>
    <t>거창군</t>
  </si>
  <si>
    <t>창원지방법원 거창지원</t>
  </si>
  <si>
    <t>함양군</t>
  </si>
  <si>
    <t>합천군</t>
  </si>
  <si>
    <t>광산구</t>
    <phoneticPr fontId="367" type="noConversion"/>
  </si>
  <si>
    <t>남구</t>
    <phoneticPr fontId="367" type="noConversion"/>
  </si>
  <si>
    <t>동구</t>
    <phoneticPr fontId="367" type="noConversion"/>
  </si>
  <si>
    <t>북구</t>
    <phoneticPr fontId="367" type="noConversion"/>
  </si>
  <si>
    <t>곡성군</t>
    <phoneticPr fontId="367" type="noConversion"/>
  </si>
  <si>
    <t>나주시</t>
    <phoneticPr fontId="367" type="noConversion"/>
  </si>
  <si>
    <t>담양군</t>
    <phoneticPr fontId="367" type="noConversion"/>
  </si>
  <si>
    <t>영광군</t>
    <phoneticPr fontId="367" type="noConversion"/>
  </si>
  <si>
    <t>장성군</t>
    <phoneticPr fontId="367" type="noConversion"/>
  </si>
  <si>
    <t>화순군</t>
    <phoneticPr fontId="367" type="noConversion"/>
  </si>
  <si>
    <t>무안군</t>
  </si>
  <si>
    <t>신안군</t>
  </si>
  <si>
    <t>영암군</t>
  </si>
  <si>
    <t>함평군</t>
  </si>
  <si>
    <t>강진군</t>
  </si>
  <si>
    <t>광주지방법원 장흥지원</t>
  </si>
  <si>
    <t>장흥군</t>
  </si>
  <si>
    <t>고흥군</t>
  </si>
  <si>
    <t>광주지방법원 순천지원</t>
  </si>
  <si>
    <t>광양시</t>
  </si>
  <si>
    <t>구례군</t>
  </si>
  <si>
    <t>보성군</t>
  </si>
  <si>
    <t>순천시</t>
  </si>
  <si>
    <t>여수시</t>
  </si>
  <si>
    <t>완도군</t>
  </si>
  <si>
    <t>광주지방법원 해남지원</t>
  </si>
  <si>
    <t>진도군</t>
  </si>
  <si>
    <t>해남군</t>
  </si>
  <si>
    <t>전북특별자치도</t>
  </si>
  <si>
    <t>전주시 덕진구</t>
    <phoneticPr fontId="367" type="noConversion"/>
  </si>
  <si>
    <t xml:space="preserve">전주지방법원 </t>
  </si>
  <si>
    <t>전주시 완산구</t>
    <phoneticPr fontId="367" type="noConversion"/>
  </si>
  <si>
    <t>김제시</t>
  </si>
  <si>
    <t>무주군</t>
    <phoneticPr fontId="367" type="noConversion"/>
  </si>
  <si>
    <t>완주군</t>
    <phoneticPr fontId="367" type="noConversion"/>
  </si>
  <si>
    <t>임실군</t>
    <phoneticPr fontId="367" type="noConversion"/>
  </si>
  <si>
    <t>진안군</t>
    <phoneticPr fontId="367" type="noConversion"/>
  </si>
  <si>
    <t>군산시</t>
  </si>
  <si>
    <t>전주지방법원 군산지원</t>
  </si>
  <si>
    <t>익산시</t>
  </si>
  <si>
    <t>고창군</t>
  </si>
  <si>
    <t>전주지방법원 정읍지원</t>
  </si>
  <si>
    <t>부안군</t>
  </si>
  <si>
    <t>정읍시</t>
  </si>
  <si>
    <t>남원시</t>
  </si>
  <si>
    <t>전주지방법원 남원지원</t>
  </si>
  <si>
    <t>순창군</t>
  </si>
  <si>
    <t>장수군</t>
  </si>
  <si>
    <t>서귀포시</t>
    <phoneticPr fontId="367" type="noConversion"/>
  </si>
  <si>
    <t>제주지방법원</t>
    <phoneticPr fontId="367" type="noConversion"/>
  </si>
  <si>
    <t>제주시</t>
    <phoneticPr fontId="367" type="noConversion"/>
  </si>
  <si>
    <t>EY-SB 2025-3 Program Pool B</t>
    <phoneticPr fontId="54" type="noConversion"/>
  </si>
  <si>
    <t>Sheet A</t>
    <phoneticPr fontId="54" type="noConversion"/>
  </si>
  <si>
    <t>차주일반정보 (Borrower Information)</t>
    <phoneticPr fontId="54" type="noConversion"/>
  </si>
  <si>
    <t>자산확정일: 2025-06-30</t>
    <phoneticPr fontId="241" type="noConversion"/>
  </si>
  <si>
    <t>Borrower Identification Information</t>
  </si>
  <si>
    <t>Summary of the Loans to be Sold</t>
  </si>
  <si>
    <t>Description</t>
  </si>
  <si>
    <t>일련번호</t>
  </si>
  <si>
    <t>매각기관</t>
    <phoneticPr fontId="545" type="noConversion"/>
  </si>
  <si>
    <t>차주번호</t>
    <phoneticPr fontId="545" type="noConversion"/>
  </si>
  <si>
    <t>차주구분</t>
    <phoneticPr fontId="241" type="noConversion"/>
  </si>
  <si>
    <t>차주명</t>
    <phoneticPr fontId="545" type="noConversion"/>
  </si>
  <si>
    <t>대출원금잔액
(A)</t>
    <phoneticPr fontId="241" type="noConversion"/>
  </si>
  <si>
    <t>가지급금
(B)</t>
    <phoneticPr fontId="241" type="noConversion"/>
  </si>
  <si>
    <t>OPB
(C=A+B)</t>
    <phoneticPr fontId="241" type="noConversion"/>
  </si>
  <si>
    <t>미수이자
(D)</t>
    <phoneticPr fontId="53" type="noConversion"/>
  </si>
  <si>
    <t>채권액 합계
(E=C+D)</t>
    <phoneticPr fontId="53" type="noConversion"/>
  </si>
  <si>
    <t>자산확정일
이전 공탁금</t>
    <phoneticPr fontId="241" type="noConversion"/>
  </si>
  <si>
    <t>비고</t>
  </si>
  <si>
    <t>고려저축은행</t>
  </si>
  <si>
    <t>모아저축은행</t>
  </si>
  <si>
    <t>SBI저축은행</t>
  </si>
  <si>
    <t>Sheet B</t>
    <phoneticPr fontId="54" type="noConversion"/>
  </si>
  <si>
    <t>채권일반정보 (Loan Information)</t>
  </si>
  <si>
    <t>Information of the Loans to be sold (대출채권 정보)</t>
  </si>
  <si>
    <t>피담보채무(Y)</t>
    <phoneticPr fontId="241" type="noConversion"/>
  </si>
  <si>
    <t>경매신청서(Y)</t>
    <phoneticPr fontId="241" type="noConversion"/>
  </si>
  <si>
    <t>차주구분</t>
    <phoneticPr fontId="545" type="noConversion"/>
  </si>
  <si>
    <t>채권일련번호</t>
    <phoneticPr fontId="545" type="noConversion"/>
  </si>
  <si>
    <t>대출과목</t>
  </si>
  <si>
    <t>약정이율</t>
    <phoneticPr fontId="241" type="noConversion"/>
  </si>
  <si>
    <t>연체이율</t>
    <phoneticPr fontId="241" type="noConversion"/>
  </si>
  <si>
    <t>최초대출일</t>
  </si>
  <si>
    <t>대출만기일</t>
    <phoneticPr fontId="241" type="noConversion"/>
  </si>
  <si>
    <t>기한이익상실일</t>
    <phoneticPr fontId="241" type="noConversion"/>
  </si>
  <si>
    <t>통화표시</t>
    <phoneticPr fontId="53" type="noConversion"/>
  </si>
  <si>
    <t>최초대출원금</t>
    <phoneticPr fontId="241" type="noConversion"/>
  </si>
  <si>
    <t>대출잔액
(A)</t>
    <phoneticPr fontId="545" type="noConversion"/>
  </si>
  <si>
    <t>가지급금
(B)</t>
  </si>
  <si>
    <t>OPB
(C=A+B)</t>
  </si>
  <si>
    <t>미수이자
(D)</t>
  </si>
  <si>
    <t>채권액 합계
(E=C+D)</t>
  </si>
  <si>
    <t>자산확정일
이전 공탁금</t>
    <phoneticPr fontId="545" type="noConversion"/>
  </si>
  <si>
    <t>10161760958264</t>
  </si>
  <si>
    <t>일반자금대출</t>
  </si>
  <si>
    <t>KRW</t>
  </si>
  <si>
    <t>10161760958256</t>
  </si>
  <si>
    <t>10161761034274</t>
  </si>
  <si>
    <t>10161761034101</t>
  </si>
  <si>
    <t>10161761234197</t>
  </si>
  <si>
    <t>10161761012250</t>
  </si>
  <si>
    <t>10161761218129</t>
  </si>
  <si>
    <t>10161761218080</t>
  </si>
  <si>
    <t>16261761385747</t>
  </si>
  <si>
    <t>16261761361292</t>
  </si>
  <si>
    <t>16261761284139</t>
  </si>
  <si>
    <t>16261761009563</t>
  </si>
  <si>
    <t>16261761084779</t>
  </si>
  <si>
    <t>16261761263284</t>
  </si>
  <si>
    <t>16261761383070</t>
  </si>
  <si>
    <t>16261761075170</t>
  </si>
  <si>
    <t>02850710761654</t>
  </si>
  <si>
    <t>희망아파트담보대출(만기)</t>
  </si>
  <si>
    <t>2022-01-28</t>
  </si>
  <si>
    <t>2027-01-28</t>
  </si>
  <si>
    <t>2025-04-24</t>
  </si>
  <si>
    <t>02850712064975</t>
  </si>
  <si>
    <t>2022-06-20</t>
  </si>
  <si>
    <t>2027-06-20</t>
  </si>
  <si>
    <t>2024-12-01</t>
  </si>
  <si>
    <t>02850710960505</t>
  </si>
  <si>
    <t>2022-02-25</t>
  </si>
  <si>
    <t>2027-02-25</t>
  </si>
  <si>
    <t>2024-06-06</t>
  </si>
  <si>
    <t>02850712151560</t>
  </si>
  <si>
    <t>2022-06-27</t>
  </si>
  <si>
    <t>2027-06-27</t>
  </si>
  <si>
    <t>2025-04-25</t>
  </si>
  <si>
    <t>02850716223971</t>
  </si>
  <si>
    <t>2024-04-05</t>
  </si>
  <si>
    <t>2029-04-05</t>
  </si>
  <si>
    <t>2024-11-12</t>
  </si>
  <si>
    <t>02850710155491</t>
  </si>
  <si>
    <t>희망UP아파트담보대출</t>
  </si>
  <si>
    <t>2021-11-19</t>
  </si>
  <si>
    <t>2026-11-19</t>
  </si>
  <si>
    <t>2025-05-18</t>
  </si>
  <si>
    <t>02850712469509</t>
  </si>
  <si>
    <t>2022-07-25</t>
  </si>
  <si>
    <t>2027-07-25</t>
  </si>
  <si>
    <t>2023-08-20</t>
  </si>
  <si>
    <t>02850713121391</t>
  </si>
  <si>
    <t>2022-09-30</t>
  </si>
  <si>
    <t>2027-09-30</t>
  </si>
  <si>
    <t>2024-11-20</t>
  </si>
  <si>
    <t>02819719216019</t>
  </si>
  <si>
    <t>2021-09-17</t>
  </si>
  <si>
    <t>2026-09-17</t>
  </si>
  <si>
    <t>02819715556326</t>
  </si>
  <si>
    <t>2020-06-16</t>
  </si>
  <si>
    <t>2025-06-16</t>
  </si>
  <si>
    <t>02823710147281</t>
  </si>
  <si>
    <t>SBI주택대출(사업자)</t>
  </si>
  <si>
    <t>2022-03-07</t>
  </si>
  <si>
    <t>2027-03-07</t>
  </si>
  <si>
    <t>2025-04-28</t>
  </si>
  <si>
    <t>02850710004391</t>
  </si>
  <si>
    <t>2021-10-29</t>
  </si>
  <si>
    <t>2026-10-29</t>
  </si>
  <si>
    <t>2024-12-15</t>
  </si>
  <si>
    <t>02850715249761</t>
  </si>
  <si>
    <t>희망아파트담보대출(만기_대환)</t>
  </si>
  <si>
    <t>2023-09-14</t>
  </si>
  <si>
    <t>2024-09-14</t>
  </si>
  <si>
    <t>2024-07-30</t>
  </si>
  <si>
    <t>02819712526979</t>
  </si>
  <si>
    <t>2019-04-26</t>
  </si>
  <si>
    <t>2024-04-26</t>
  </si>
  <si>
    <t>02827711143904</t>
  </si>
  <si>
    <t>2022-12-07</t>
  </si>
  <si>
    <t>2027-12-07</t>
  </si>
  <si>
    <t>2025-06-20</t>
  </si>
  <si>
    <t>02850711817851</t>
  </si>
  <si>
    <t>2022-05-26</t>
  </si>
  <si>
    <t>2027-05-26</t>
  </si>
  <si>
    <t>2025-03-25</t>
  </si>
  <si>
    <t>02850712427068</t>
  </si>
  <si>
    <t>2022-07-20</t>
  </si>
  <si>
    <t>2027-07-20</t>
  </si>
  <si>
    <t>2025-05-20</t>
  </si>
  <si>
    <t>02810134826535</t>
  </si>
  <si>
    <t>희망아파트담보대출(종통)</t>
  </si>
  <si>
    <t>2019-11-25</t>
  </si>
  <si>
    <t>2024-11-25</t>
  </si>
  <si>
    <t>2024-03-18</t>
  </si>
  <si>
    <t>02850713521933</t>
  </si>
  <si>
    <t>2022-12-15</t>
  </si>
  <si>
    <t>02850711975451</t>
  </si>
  <si>
    <t>2022-06-13</t>
  </si>
  <si>
    <t>2024-06-13</t>
  </si>
  <si>
    <t>02819717976168</t>
  </si>
  <si>
    <t>2021-04-22</t>
  </si>
  <si>
    <t>2026-04-22</t>
  </si>
  <si>
    <t>2024-12-25</t>
  </si>
  <si>
    <t>02850710437794</t>
  </si>
  <si>
    <t>2021-12-28</t>
  </si>
  <si>
    <t>2026-12-28</t>
  </si>
  <si>
    <t>2025-04-10</t>
  </si>
  <si>
    <t>02819718707282</t>
  </si>
  <si>
    <t>2021-07-19</t>
  </si>
  <si>
    <t>2026-07-19</t>
  </si>
  <si>
    <t>2025-05-25</t>
  </si>
  <si>
    <t>02819719226949</t>
  </si>
  <si>
    <t>2021-09-23</t>
  </si>
  <si>
    <t>2026-09-23</t>
  </si>
  <si>
    <t>02850711575770</t>
  </si>
  <si>
    <t>2022-05-06</t>
  </si>
  <si>
    <t>2027-05-06</t>
  </si>
  <si>
    <t>2025-03-20</t>
  </si>
  <si>
    <t>02850717728256</t>
  </si>
  <si>
    <t>2024-12-23</t>
  </si>
  <si>
    <t>2029-12-23</t>
  </si>
  <si>
    <t>2025-02-20</t>
  </si>
  <si>
    <t>02819717752025</t>
  </si>
  <si>
    <t>2021-03-25</t>
  </si>
  <si>
    <t>2026-03-25</t>
  </si>
  <si>
    <t>2024-10-25</t>
  </si>
  <si>
    <t>02819717637271</t>
  </si>
  <si>
    <t>희망아파트담보대출(만기_TOP-UP)</t>
  </si>
  <si>
    <t>2021-03-12</t>
  </si>
  <si>
    <t>2026-03-12</t>
  </si>
  <si>
    <t>02850715589777</t>
  </si>
  <si>
    <t>2023-11-21</t>
  </si>
  <si>
    <t>2024-11-21</t>
  </si>
  <si>
    <t>02819717964969</t>
  </si>
  <si>
    <t>2021-04-21</t>
  </si>
  <si>
    <t>2026-04-21</t>
  </si>
  <si>
    <t>2024-10-05</t>
  </si>
  <si>
    <t>02819712935681</t>
  </si>
  <si>
    <t>2019-06-28</t>
  </si>
  <si>
    <t>2024-06-28</t>
  </si>
  <si>
    <t>02819715986828</t>
  </si>
  <si>
    <t>2020-08-11</t>
  </si>
  <si>
    <t>2025-08-11</t>
  </si>
  <si>
    <t>2024-08-17</t>
  </si>
  <si>
    <t>02825711157832</t>
  </si>
  <si>
    <t>2022-10-20</t>
  </si>
  <si>
    <t>2027-10-20</t>
  </si>
  <si>
    <t>2024-07-20</t>
  </si>
  <si>
    <t>02819715163894</t>
  </si>
  <si>
    <t>2020-04-27</t>
  </si>
  <si>
    <t>2025-04-27</t>
  </si>
  <si>
    <t>02850712627347</t>
  </si>
  <si>
    <t>2022-08-08</t>
  </si>
  <si>
    <t>2027-08-08</t>
  </si>
  <si>
    <t>2024-10-20</t>
  </si>
  <si>
    <t>02850715662056</t>
  </si>
  <si>
    <t>2023-12-13</t>
  </si>
  <si>
    <t>2025-12-13</t>
  </si>
  <si>
    <t>2025-04-12</t>
  </si>
  <si>
    <t>02819719334405</t>
  </si>
  <si>
    <t>2021-10-07</t>
  </si>
  <si>
    <t>2026-10-07</t>
  </si>
  <si>
    <t>2024-04-20</t>
  </si>
  <si>
    <t>02817710206890</t>
  </si>
  <si>
    <t>SBI주택대출(사업자_만기대환)</t>
  </si>
  <si>
    <t>2023-11-20</t>
  </si>
  <si>
    <t>2028-11-20</t>
  </si>
  <si>
    <t>2024-11-18</t>
  </si>
  <si>
    <t>02823710149479</t>
  </si>
  <si>
    <t>2022-07-26</t>
  </si>
  <si>
    <t>2027-07-26</t>
  </si>
  <si>
    <t>2025-04-01</t>
  </si>
  <si>
    <t>02850712152524</t>
  </si>
  <si>
    <t>2024-09-25</t>
  </si>
  <si>
    <t>02814710146901</t>
  </si>
  <si>
    <t>2022-03-24</t>
  </si>
  <si>
    <t>2027-03-24</t>
  </si>
  <si>
    <t>02850716585676</t>
  </si>
  <si>
    <t>2024-06-19</t>
  </si>
  <si>
    <t>2025-06-19</t>
  </si>
  <si>
    <t>02823710150630</t>
  </si>
  <si>
    <t>2022-10-28</t>
  </si>
  <si>
    <t>2027-10-28</t>
  </si>
  <si>
    <t>2023-09-01</t>
  </si>
  <si>
    <t>02819719067082</t>
  </si>
  <si>
    <t>2021-08-30</t>
  </si>
  <si>
    <t>2026-08-30</t>
  </si>
  <si>
    <t>2024-12-29</t>
  </si>
  <si>
    <t>02850712505630</t>
  </si>
  <si>
    <t>2022-07-27</t>
  </si>
  <si>
    <t>2027-07-27</t>
  </si>
  <si>
    <t>02819717638120</t>
  </si>
  <si>
    <t>2024-09-12</t>
  </si>
  <si>
    <t>02819718802030</t>
  </si>
  <si>
    <t>2021-07-29</t>
  </si>
  <si>
    <t>2026-07-29</t>
  </si>
  <si>
    <t>2024-08-15</t>
  </si>
  <si>
    <t>02850710738649</t>
  </si>
  <si>
    <t>2022-01-26</t>
  </si>
  <si>
    <t>2027-01-26</t>
  </si>
  <si>
    <t>2024-09-05</t>
  </si>
  <si>
    <t>02819716616407</t>
  </si>
  <si>
    <t>2020-10-29</t>
  </si>
  <si>
    <t>2025-10-29</t>
  </si>
  <si>
    <t>2024-07-29</t>
  </si>
  <si>
    <t>02812710129907</t>
  </si>
  <si>
    <t>2018-09-20</t>
  </si>
  <si>
    <t>2023-09-20</t>
  </si>
  <si>
    <t>2023-01-20</t>
  </si>
  <si>
    <t>02850711864086</t>
  </si>
  <si>
    <t>2022-05-31</t>
  </si>
  <si>
    <t>2027-05-31</t>
  </si>
  <si>
    <t>2025-04-20</t>
  </si>
  <si>
    <t>02819714919401</t>
  </si>
  <si>
    <t>2020-04-06</t>
  </si>
  <si>
    <t>2025-04-06</t>
  </si>
  <si>
    <t>02850711112310</t>
  </si>
  <si>
    <t>2022-03-17</t>
  </si>
  <si>
    <t>2027-03-17</t>
  </si>
  <si>
    <t>2025-01-20</t>
  </si>
  <si>
    <t>02817710199738</t>
  </si>
  <si>
    <t>2022-05-12</t>
  </si>
  <si>
    <t>2027-05-12</t>
  </si>
  <si>
    <t>02850711152574</t>
  </si>
  <si>
    <t>2022-03-23</t>
  </si>
  <si>
    <t>2027-03-23</t>
  </si>
  <si>
    <t>02850711040200</t>
  </si>
  <si>
    <t>2022-03-08</t>
  </si>
  <si>
    <t>2027-03-08</t>
  </si>
  <si>
    <t>2025-05-08</t>
  </si>
  <si>
    <t>02829712146916</t>
  </si>
  <si>
    <t>2022-02-04</t>
  </si>
  <si>
    <t>2027-02-04</t>
  </si>
  <si>
    <t>2023-04-20</t>
  </si>
  <si>
    <t>02850714248472</t>
  </si>
  <si>
    <t>2023-04-05</t>
  </si>
  <si>
    <t>2025-04-05</t>
  </si>
  <si>
    <t>02850710946555</t>
  </si>
  <si>
    <t>2022-02-24</t>
  </si>
  <si>
    <t>2027-02-24</t>
  </si>
  <si>
    <t>2025-05-24</t>
  </si>
  <si>
    <t>02818710149862</t>
  </si>
  <si>
    <t>2022-06-16</t>
  </si>
  <si>
    <t>2027-06-16</t>
  </si>
  <si>
    <t>2025-05-01</t>
  </si>
  <si>
    <t>02850710935603</t>
  </si>
  <si>
    <t>2022-02-23</t>
  </si>
  <si>
    <t>2027-02-23</t>
  </si>
  <si>
    <t>2024-10-10</t>
  </si>
  <si>
    <t>02819719004141</t>
  </si>
  <si>
    <t>2021-08-24</t>
  </si>
  <si>
    <t>2026-08-24</t>
  </si>
  <si>
    <t>2025-04-21</t>
  </si>
  <si>
    <t>02850710795534</t>
  </si>
  <si>
    <t>2022-02-07</t>
  </si>
  <si>
    <t>2027-02-07</t>
  </si>
  <si>
    <t>2024-08-10</t>
  </si>
  <si>
    <t>02819718757407</t>
  </si>
  <si>
    <t>2021-07-23</t>
  </si>
  <si>
    <t>2026-07-23</t>
  </si>
  <si>
    <t>2023-12-01</t>
  </si>
  <si>
    <t>02819719147371</t>
  </si>
  <si>
    <t>2021-09-08</t>
  </si>
  <si>
    <t>2026-09-08</t>
  </si>
  <si>
    <t>2024-05-08</t>
  </si>
  <si>
    <t>02820711514440</t>
  </si>
  <si>
    <t>2020-05-18</t>
  </si>
  <si>
    <t>2024-12-18</t>
  </si>
  <si>
    <t>02850712047985</t>
  </si>
  <si>
    <t>2022-06-17</t>
  </si>
  <si>
    <t>2027-06-17</t>
  </si>
  <si>
    <t>2024-07-25</t>
  </si>
  <si>
    <t>02850711884202</t>
  </si>
  <si>
    <t>2022-06-02</t>
  </si>
  <si>
    <t>2027-06-02</t>
  </si>
  <si>
    <t>02850711974756</t>
  </si>
  <si>
    <t>2027-06-13</t>
  </si>
  <si>
    <t>2024-05-20</t>
  </si>
  <si>
    <t>02812710151568</t>
  </si>
  <si>
    <t>2021-12-15</t>
  </si>
  <si>
    <t>2026-12-15</t>
  </si>
  <si>
    <t>2025-02-25</t>
  </si>
  <si>
    <t>02812710145103</t>
  </si>
  <si>
    <t>SBI주택대출(사업자_중도상환수수료일부면제)</t>
  </si>
  <si>
    <t>2021-02-05</t>
  </si>
  <si>
    <t>2026-02-05</t>
  </si>
  <si>
    <t>02819713968476</t>
  </si>
  <si>
    <t>2019-11-27</t>
  </si>
  <si>
    <t>2024-11-27</t>
  </si>
  <si>
    <t>02850710502941</t>
  </si>
  <si>
    <t>2022-01-04</t>
  </si>
  <si>
    <t>2027-01-04</t>
  </si>
  <si>
    <t>2024-05-25</t>
  </si>
  <si>
    <t>02850710034390</t>
  </si>
  <si>
    <t>2021-11-02</t>
  </si>
  <si>
    <t>2026-11-02</t>
  </si>
  <si>
    <t>2025-04-15</t>
  </si>
  <si>
    <t>02819718394762</t>
  </si>
  <si>
    <t>2021-06-11</t>
  </si>
  <si>
    <t>2026-06-11</t>
  </si>
  <si>
    <t>02819716397980</t>
  </si>
  <si>
    <t>2020-10-05</t>
  </si>
  <si>
    <t>2025-10-05</t>
  </si>
  <si>
    <t>2025-05-05</t>
  </si>
  <si>
    <t>02819714471087</t>
  </si>
  <si>
    <t>2020-02-07</t>
  </si>
  <si>
    <t>2025-02-07</t>
  </si>
  <si>
    <t>02829712148780</t>
  </si>
  <si>
    <t>2022-04-18</t>
  </si>
  <si>
    <t>2027-04-18</t>
  </si>
  <si>
    <t>2025-02-24</t>
  </si>
  <si>
    <t>02850711061919</t>
  </si>
  <si>
    <t>2022-03-11</t>
  </si>
  <si>
    <t>2027-03-11</t>
  </si>
  <si>
    <t>2025-05-22</t>
  </si>
  <si>
    <t>02850712888492</t>
  </si>
  <si>
    <t>2022-08-30</t>
  </si>
  <si>
    <t>2027-08-30</t>
  </si>
  <si>
    <t>02850715670382</t>
  </si>
  <si>
    <t>2023-12-15</t>
  </si>
  <si>
    <t>02819719493506</t>
  </si>
  <si>
    <t>2021-10-28</t>
  </si>
  <si>
    <t>2026-10-28</t>
  </si>
  <si>
    <t>2025-05-15</t>
  </si>
  <si>
    <t>02819719196702</t>
  </si>
  <si>
    <t>2021-09-15</t>
  </si>
  <si>
    <t>2026-09-15</t>
  </si>
  <si>
    <t>02829712145960</t>
  </si>
  <si>
    <t>2021-12-24</t>
  </si>
  <si>
    <t>2026-12-24</t>
  </si>
  <si>
    <t>02829712137448</t>
  </si>
  <si>
    <t>SBI온라인주택대출(사업자)</t>
  </si>
  <si>
    <t>2020-12-09</t>
  </si>
  <si>
    <t>2025-12-09</t>
  </si>
  <si>
    <t>02819719483090</t>
  </si>
  <si>
    <t>2021-10-27</t>
  </si>
  <si>
    <t>2026-10-27</t>
  </si>
  <si>
    <t>2024-06-01</t>
  </si>
  <si>
    <t>02828711793705</t>
  </si>
  <si>
    <t>2021-10-05</t>
  </si>
  <si>
    <t>2026-10-05</t>
  </si>
  <si>
    <t>02828711795579</t>
  </si>
  <si>
    <t>02828711785160</t>
  </si>
  <si>
    <t>2021-01-05</t>
  </si>
  <si>
    <t>2026-01-05</t>
  </si>
  <si>
    <t>02850710160923</t>
  </si>
  <si>
    <t>2021-11-22</t>
  </si>
  <si>
    <t>2026-11-22</t>
  </si>
  <si>
    <t>02850711012596</t>
  </si>
  <si>
    <t>2022-03-04</t>
  </si>
  <si>
    <t>2027-03-04</t>
  </si>
  <si>
    <t>2024-12-10</t>
  </si>
  <si>
    <t>02814710144195</t>
  </si>
  <si>
    <t>2025-01-01</t>
  </si>
  <si>
    <t>02829712141762</t>
  </si>
  <si>
    <t>SBI온라인주택대출(가계)</t>
  </si>
  <si>
    <t>2021-07-07</t>
  </si>
  <si>
    <t>2031-07-07</t>
  </si>
  <si>
    <t>2025-01-25</t>
  </si>
  <si>
    <t>02850711014645</t>
  </si>
  <si>
    <t>02850710958348</t>
  </si>
  <si>
    <t>2025-05-27</t>
  </si>
  <si>
    <t>02850713121757</t>
  </si>
  <si>
    <t>02850711506791</t>
  </si>
  <si>
    <t>2022-04-29</t>
  </si>
  <si>
    <t>2027-04-29</t>
  </si>
  <si>
    <t>02850710475150</t>
  </si>
  <si>
    <t>2021-12-31</t>
  </si>
  <si>
    <t>2026-12-31</t>
  </si>
  <si>
    <t>02850713314366</t>
  </si>
  <si>
    <t>2022-11-03</t>
  </si>
  <si>
    <t>2027-11-03</t>
  </si>
  <si>
    <t>02850710596617</t>
  </si>
  <si>
    <t>2022-01-12</t>
  </si>
  <si>
    <t>2027-01-12</t>
  </si>
  <si>
    <t>02831711147842</t>
  </si>
  <si>
    <t>2022-08-31</t>
  </si>
  <si>
    <t>2027-08-31</t>
  </si>
  <si>
    <t>02850710880313</t>
  </si>
  <si>
    <t>2022-02-16</t>
  </si>
  <si>
    <t>2027-02-16</t>
  </si>
  <si>
    <t>02850712277815</t>
  </si>
  <si>
    <t>2022-07-07</t>
  </si>
  <si>
    <t>2027-07-07</t>
  </si>
  <si>
    <t>02850711113714</t>
  </si>
  <si>
    <t>02850711379136</t>
  </si>
  <si>
    <t>2022-04-19</t>
  </si>
  <si>
    <t>2027-04-19</t>
  </si>
  <si>
    <t>2024-10-01</t>
  </si>
  <si>
    <t>02819719241319</t>
  </si>
  <si>
    <t>2021-09-24</t>
  </si>
  <si>
    <t>2026-09-24</t>
  </si>
  <si>
    <t>2023-03-25</t>
  </si>
  <si>
    <t>02819718294134</t>
  </si>
  <si>
    <t>2021-05-31</t>
  </si>
  <si>
    <t>2026-05-31</t>
  </si>
  <si>
    <t>02824714813890</t>
  </si>
  <si>
    <t>2021-11-25</t>
  </si>
  <si>
    <t>2026-11-25</t>
  </si>
  <si>
    <t>02818710146911</t>
  </si>
  <si>
    <t>2022-02-03</t>
  </si>
  <si>
    <t>2027-02-03</t>
  </si>
  <si>
    <t>02818710149812</t>
  </si>
  <si>
    <t>2022-06-15</t>
  </si>
  <si>
    <t>2027-06-15</t>
  </si>
  <si>
    <t>02850713270083</t>
  </si>
  <si>
    <t>2022-10-25</t>
  </si>
  <si>
    <t>2027-10-25</t>
  </si>
  <si>
    <t>02850711753425</t>
  </si>
  <si>
    <t>2022-05-20</t>
  </si>
  <si>
    <t>2027-05-20</t>
  </si>
  <si>
    <t>02822710163374</t>
  </si>
  <si>
    <t>2022-11-07</t>
  </si>
  <si>
    <t>2027-11-07</t>
  </si>
  <si>
    <t>2023-02-25</t>
  </si>
  <si>
    <t>02819718721232</t>
  </si>
  <si>
    <t>2021-07-20</t>
  </si>
  <si>
    <t>2026-07-20</t>
  </si>
  <si>
    <t>2024-12-20</t>
  </si>
  <si>
    <t>02850711001872</t>
  </si>
  <si>
    <t>2022-03-03</t>
  </si>
  <si>
    <t>2027-03-03</t>
  </si>
  <si>
    <t>02819715123135</t>
  </si>
  <si>
    <t>2020-04-23</t>
  </si>
  <si>
    <t>2025-04-23</t>
  </si>
  <si>
    <t>02829712143641</t>
  </si>
  <si>
    <t>SBI주택대출(가계)</t>
  </si>
  <si>
    <t>2021-10-12</t>
  </si>
  <si>
    <t>2051-10-12</t>
  </si>
  <si>
    <t>02850712414693</t>
  </si>
  <si>
    <t>2024-09-01</t>
  </si>
  <si>
    <t>02819714360557</t>
  </si>
  <si>
    <t>2020-01-21</t>
  </si>
  <si>
    <t>2025-01-21</t>
  </si>
  <si>
    <t>02850711739687</t>
  </si>
  <si>
    <t>2022-05-19</t>
  </si>
  <si>
    <t>2027-05-19</t>
  </si>
  <si>
    <t>02850710902923</t>
  </si>
  <si>
    <t>2022-02-18</t>
  </si>
  <si>
    <t>2027-02-18</t>
  </si>
  <si>
    <t>2025-06-30</t>
  </si>
  <si>
    <t>02850716847834</t>
  </si>
  <si>
    <t>2024-08-01</t>
  </si>
  <si>
    <t>2029-08-01</t>
  </si>
  <si>
    <t>02818710149294</t>
  </si>
  <si>
    <t>2022-05-23</t>
  </si>
  <si>
    <t>2027-05-23</t>
  </si>
  <si>
    <t>2023-06-25</t>
  </si>
  <si>
    <t>02850710194861</t>
  </si>
  <si>
    <t>2023-11-25</t>
  </si>
  <si>
    <t>02850711898542</t>
  </si>
  <si>
    <t>2022-06-03</t>
  </si>
  <si>
    <t>2027-06-03</t>
  </si>
  <si>
    <t>02817710197419</t>
  </si>
  <si>
    <t>2022-01-25</t>
  </si>
  <si>
    <t>2027-01-25</t>
  </si>
  <si>
    <t>02819717684414</t>
  </si>
  <si>
    <t>2021-03-18</t>
  </si>
  <si>
    <t>2026-03-18</t>
  </si>
  <si>
    <t>02850710125573</t>
  </si>
  <si>
    <t>2021-11-15</t>
  </si>
  <si>
    <t>2026-11-15</t>
  </si>
  <si>
    <t>02819716155461</t>
  </si>
  <si>
    <t>2020-09-01</t>
  </si>
  <si>
    <t>2025-09-01</t>
  </si>
  <si>
    <t>Sheet C-1</t>
  </si>
  <si>
    <t>담보재산정보_물건별(Property Information)</t>
  </si>
  <si>
    <t>08/09 markup</t>
    <phoneticPr fontId="545" type="noConversion"/>
  </si>
  <si>
    <t>Borrower Identification Information</t>
    <phoneticPr fontId="545" type="noConversion"/>
  </si>
  <si>
    <t>Property Basic Information / Size</t>
  </si>
  <si>
    <t>Mortgage Information</t>
    <phoneticPr fontId="241" type="noConversion"/>
  </si>
  <si>
    <t>Senior Claims</t>
  </si>
  <si>
    <t>Foreclosure Information</t>
    <phoneticPr fontId="54" type="noConversion"/>
  </si>
  <si>
    <t>Appraisal Information</t>
    <phoneticPr fontId="367" type="noConversion"/>
  </si>
  <si>
    <t>　</t>
    <phoneticPr fontId="545" type="noConversion"/>
  </si>
  <si>
    <t>매각기관</t>
  </si>
  <si>
    <t>차주번호</t>
  </si>
  <si>
    <t>차주구분</t>
  </si>
  <si>
    <t>차주명</t>
  </si>
  <si>
    <t>물건번호</t>
  </si>
  <si>
    <t>Property Address 1 (특별,광역시/도)</t>
  </si>
  <si>
    <t>Property Address 2 (시/군/구)</t>
  </si>
  <si>
    <t>Property Address 3 (동/리/읍/면)</t>
  </si>
  <si>
    <t>Property Address 4 (등기부등본 주소)</t>
    <phoneticPr fontId="545" type="noConversion"/>
  </si>
  <si>
    <t>Property 담보물형태</t>
  </si>
  <si>
    <t>면적</t>
    <phoneticPr fontId="241" type="noConversion"/>
  </si>
  <si>
    <t>설정일자 1</t>
    <phoneticPr fontId="545" type="noConversion"/>
  </si>
  <si>
    <t>설정일자 2</t>
    <phoneticPr fontId="545" type="noConversion"/>
  </si>
  <si>
    <t>설정일자 3</t>
    <phoneticPr fontId="545" type="noConversion"/>
  </si>
  <si>
    <t>설정일자 4</t>
    <phoneticPr fontId="545" type="noConversion"/>
  </si>
  <si>
    <t>설정일자 5</t>
    <phoneticPr fontId="545" type="noConversion"/>
  </si>
  <si>
    <t>설정일자 6</t>
    <phoneticPr fontId="545" type="noConversion"/>
  </si>
  <si>
    <t>설정일자 7</t>
    <phoneticPr fontId="545" type="noConversion"/>
  </si>
  <si>
    <t>설정순위</t>
  </si>
  <si>
    <t>통화표시</t>
  </si>
  <si>
    <t>설정금액 1</t>
    <phoneticPr fontId="545" type="noConversion"/>
  </si>
  <si>
    <t>설정금액 2</t>
    <phoneticPr fontId="545" type="noConversion"/>
  </si>
  <si>
    <t>설정금액 3</t>
    <phoneticPr fontId="545" type="noConversion"/>
  </si>
  <si>
    <t>설정금액 4</t>
    <phoneticPr fontId="545" type="noConversion"/>
  </si>
  <si>
    <t>설정금액 5</t>
    <phoneticPr fontId="545" type="noConversion"/>
  </si>
  <si>
    <t>설정금액 6</t>
    <phoneticPr fontId="545" type="noConversion"/>
  </si>
  <si>
    <t>설정금액 7</t>
    <phoneticPr fontId="545" type="noConversion"/>
  </si>
  <si>
    <t>Property별
근저당권 설정액
(Total)</t>
    <phoneticPr fontId="54" type="noConversion"/>
  </si>
  <si>
    <t>공담
Property 금액</t>
    <phoneticPr fontId="54" type="noConversion"/>
  </si>
  <si>
    <t>근저당권
(일부)이전일자</t>
    <phoneticPr fontId="241" type="noConversion"/>
  </si>
  <si>
    <t>근저당권
(일부)이전된 순위</t>
    <phoneticPr fontId="54" type="noConversion"/>
  </si>
  <si>
    <t>통화표시</t>
    <phoneticPr fontId="54" type="noConversion"/>
  </si>
  <si>
    <t>근저당권
(일부)이전금액</t>
    <phoneticPr fontId="54" type="noConversion"/>
  </si>
  <si>
    <t>선순위
설정순위</t>
    <phoneticPr fontId="54" type="noConversion"/>
  </si>
  <si>
    <t>근저당설정금액
(타행)</t>
    <phoneticPr fontId="54" type="noConversion"/>
  </si>
  <si>
    <t>선순위 공담 Property #</t>
  </si>
  <si>
    <t>선순위 공담 Property 순위</t>
    <phoneticPr fontId="54" type="noConversion"/>
  </si>
  <si>
    <t>선순위 공담 설정액</t>
  </si>
  <si>
    <t>선순위 및 동순위
가압류/압류/가처분 금액</t>
    <phoneticPr fontId="54" type="noConversion"/>
  </si>
  <si>
    <t>선순위
소액임대차금액</t>
    <phoneticPr fontId="241" type="noConversion"/>
  </si>
  <si>
    <t>선순위
임차보증금</t>
    <phoneticPr fontId="367" type="noConversion"/>
  </si>
  <si>
    <t>선순위
임금채권</t>
    <phoneticPr fontId="241" type="noConversion"/>
  </si>
  <si>
    <t>선순위
당해세</t>
    <phoneticPr fontId="241" type="noConversion"/>
  </si>
  <si>
    <t>선순위
조세</t>
    <phoneticPr fontId="241" type="noConversion"/>
  </si>
  <si>
    <t>기타 선순위</t>
    <phoneticPr fontId="367" type="noConversion"/>
  </si>
  <si>
    <t>법정선순위 합계</t>
  </si>
  <si>
    <t>경매개시 여부</t>
  </si>
  <si>
    <t>경매청구금액</t>
  </si>
  <si>
    <t>경매청구금액
(타채권자)</t>
  </si>
  <si>
    <t>경매 신청인 Ⅰ
(선행사건)</t>
  </si>
  <si>
    <t>경매 신청인 Ⅱ
(후행사건)</t>
  </si>
  <si>
    <t>경매관할법원</t>
  </si>
  <si>
    <t>경매(공매) 
사건번호 Ⅰ
(선행사건)</t>
  </si>
  <si>
    <t>경매(공매)
사건번호 Ⅱ
(후행사건)</t>
  </si>
  <si>
    <t>경매개시일자
(선행사건)</t>
  </si>
  <si>
    <t>배당요구종기일
(선행사건)</t>
  </si>
  <si>
    <t>경매개시일자
(후행사건)</t>
  </si>
  <si>
    <t>배당요구종기일
(후행사건)</t>
  </si>
  <si>
    <t>최초법사가</t>
  </si>
  <si>
    <t>최종경매회차</t>
  </si>
  <si>
    <t>최종경매결과</t>
  </si>
  <si>
    <t>최초경매기일</t>
  </si>
  <si>
    <t>최종경매기일</t>
  </si>
  <si>
    <t>최근경매가</t>
  </si>
  <si>
    <t>최종경매일의
최저입찰금액</t>
  </si>
  <si>
    <t>차기경매기일</t>
  </si>
  <si>
    <t>차기경매일의
최저입찰금액</t>
  </si>
  <si>
    <t>낙찰일자</t>
  </si>
  <si>
    <t>낙찰금액</t>
  </si>
  <si>
    <t>배당기일</t>
  </si>
  <si>
    <t>감정평가일</t>
  </si>
  <si>
    <t>평가기관/기준</t>
    <phoneticPr fontId="545" type="noConversion"/>
  </si>
  <si>
    <t>감정평가액</t>
    <phoneticPr fontId="367" type="noConversion"/>
  </si>
  <si>
    <t>비고</t>
    <phoneticPr fontId="241" type="noConversion"/>
  </si>
  <si>
    <t>GOR-001-1</t>
  </si>
  <si>
    <t>KRW</t>
    <phoneticPr fontId="545" type="noConversion"/>
  </si>
  <si>
    <t>㈜고려저축은행</t>
  </si>
  <si>
    <t>부산지방법원</t>
  </si>
  <si>
    <t>법원</t>
  </si>
  <si>
    <t>GOR-002-1</t>
  </si>
  <si>
    <t>GOR-003-1</t>
  </si>
  <si>
    <t>GOR-004-1</t>
  </si>
  <si>
    <t>MOA-001-1</t>
  </si>
  <si>
    <t>서안성농업협동조합</t>
  </si>
  <si>
    <t>MOA-002-1</t>
  </si>
  <si>
    <t>MOA-003-1</t>
  </si>
  <si>
    <t>스탠다드차타드</t>
  </si>
  <si>
    <t>수원지방법원</t>
  </si>
  <si>
    <t>MOA-004-1</t>
  </si>
  <si>
    <t>주택도시보증공사</t>
  </si>
  <si>
    <t>MOA-005-1</t>
  </si>
  <si>
    <t>MOA-006-1</t>
  </si>
  <si>
    <t>MOA-007-1</t>
  </si>
  <si>
    <t>SBI-001-1</t>
  </si>
  <si>
    <t/>
  </si>
  <si>
    <t>SBI-002-1</t>
  </si>
  <si>
    <t>2025-01-10</t>
  </si>
  <si>
    <t>SBI-002-2</t>
  </si>
  <si>
    <t>2024-08-30</t>
  </si>
  <si>
    <t>매각</t>
  </si>
  <si>
    <t>SBI-003-1</t>
  </si>
  <si>
    <t>SBI-004-1</t>
  </si>
  <si>
    <t>2024-11-19</t>
  </si>
  <si>
    <t>SBI-005-1</t>
  </si>
  <si>
    <t>서울동부지방법원</t>
  </si>
  <si>
    <t>SBI-006-1</t>
  </si>
  <si>
    <t>SBI-007-1</t>
  </si>
  <si>
    <t>SBI-008-1</t>
  </si>
  <si>
    <t>14일 미만</t>
  </si>
  <si>
    <t>서울서부지방법원</t>
  </si>
  <si>
    <t>SBI-009-1</t>
  </si>
  <si>
    <t>서울중앙지방법원</t>
  </si>
  <si>
    <t>SBI-010-1</t>
  </si>
  <si>
    <t>2025-01-03</t>
  </si>
  <si>
    <t>SBI-011-1</t>
  </si>
  <si>
    <t>2018-09-12</t>
  </si>
  <si>
    <t>SBI-012-1</t>
  </si>
  <si>
    <t>2019-04-25</t>
  </si>
  <si>
    <t>SBI-013-1</t>
  </si>
  <si>
    <t>유에스아이제삼차유동화전문유한회사</t>
  </si>
  <si>
    <t>미지정</t>
  </si>
  <si>
    <t>SBI-014-1</t>
  </si>
  <si>
    <t>SBI-015-1</t>
  </si>
  <si>
    <t>SBI-016-1</t>
  </si>
  <si>
    <t>SBI-017-1</t>
  </si>
  <si>
    <t>2017-12-15</t>
  </si>
  <si>
    <t>SBI-018-1</t>
  </si>
  <si>
    <t>2017-06-13</t>
  </si>
  <si>
    <t>SBI-019-1</t>
  </si>
  <si>
    <t>SBI-020-1</t>
  </si>
  <si>
    <t>2025-04-22</t>
  </si>
  <si>
    <t>SBI-021-1</t>
  </si>
  <si>
    <t>인천지방법원</t>
  </si>
  <si>
    <t>SBI-022-1</t>
  </si>
  <si>
    <t>SBI-023-1</t>
  </si>
  <si>
    <t>2025-04-14</t>
  </si>
  <si>
    <t>SBI-024-1</t>
  </si>
  <si>
    <t>SBI-025-1</t>
  </si>
  <si>
    <t>광주지방법원</t>
  </si>
  <si>
    <t>SBI-026-1</t>
  </si>
  <si>
    <t>서울북부지방법원</t>
  </si>
  <si>
    <t>SBI-027-1</t>
  </si>
  <si>
    <t>2018-11-20</t>
  </si>
  <si>
    <t>춘천지방법원</t>
  </si>
  <si>
    <t>2024-12-27</t>
  </si>
  <si>
    <t>변경</t>
  </si>
  <si>
    <t>SBI-028-1</t>
  </si>
  <si>
    <t>의정부지방법원</t>
  </si>
  <si>
    <t>2025-04-08</t>
  </si>
  <si>
    <t>SBI-029-1</t>
  </si>
  <si>
    <t>2019-06-27</t>
  </si>
  <si>
    <t xml:space="preserve"> 주식회사 굿프렌즈대부</t>
  </si>
  <si>
    <t>SBI-030-1</t>
  </si>
  <si>
    <t>주식회사 엔씨파이낸스대부</t>
  </si>
  <si>
    <t>2024-08-06</t>
  </si>
  <si>
    <t>SBI-031-1</t>
  </si>
  <si>
    <t>2024-10-21</t>
  </si>
  <si>
    <t>SBI-032-1</t>
  </si>
  <si>
    <t>SBI-033-1</t>
  </si>
  <si>
    <t>SBI-034-1</t>
  </si>
  <si>
    <t>2018-12-12</t>
  </si>
  <si>
    <t xml:space="preserve"> 주식회사부산은행</t>
  </si>
  <si>
    <t>SBI-035-1</t>
  </si>
  <si>
    <t>SBI-036-1</t>
  </si>
  <si>
    <t>2019-11-21</t>
  </si>
  <si>
    <t>주식회사 한국시티은행</t>
  </si>
  <si>
    <t>유찰</t>
  </si>
  <si>
    <t>SBI-037-1</t>
  </si>
  <si>
    <t>SBI-038-1</t>
  </si>
  <si>
    <t>SBI-039-1</t>
  </si>
  <si>
    <t>2025-04-16</t>
  </si>
  <si>
    <t>SBI-040-1</t>
  </si>
  <si>
    <t>2019-06-19</t>
  </si>
  <si>
    <t>기각</t>
  </si>
  <si>
    <t>정병흔</t>
  </si>
  <si>
    <t>대전지방법원</t>
  </si>
  <si>
    <t>SBI-041-1</t>
  </si>
  <si>
    <t>2024-03-29</t>
  </si>
  <si>
    <t>SBI-042-1</t>
  </si>
  <si>
    <t>에프더블유2503유동화전문유한회사</t>
  </si>
  <si>
    <t>SBI-043-1</t>
  </si>
  <si>
    <t>2025-05-29</t>
  </si>
  <si>
    <t>SBI-044-1</t>
  </si>
  <si>
    <t>2020-10-28</t>
  </si>
  <si>
    <t>2024-10-18</t>
  </si>
  <si>
    <t>SBI-045-1</t>
  </si>
  <si>
    <t>2024-06-20</t>
  </si>
  <si>
    <t>2025-06-09(변경)</t>
  </si>
  <si>
    <t>SBI-046-1</t>
  </si>
  <si>
    <t>SBI-047-1</t>
  </si>
  <si>
    <t>SBI-048-1</t>
  </si>
  <si>
    <t>2025-07-23</t>
  </si>
  <si>
    <t>SBI-049-1</t>
  </si>
  <si>
    <t>2024-09-04</t>
  </si>
  <si>
    <t>SBI-050-1</t>
  </si>
  <si>
    <t>SBI-051-1</t>
  </si>
  <si>
    <t>SBI-052-1</t>
  </si>
  <si>
    <t>주식회사하나은행</t>
  </si>
  <si>
    <t>2023-06-30</t>
  </si>
  <si>
    <t>SBI-053-1</t>
  </si>
  <si>
    <t>2018-04-04</t>
  </si>
  <si>
    <t>100,000,000/500,000,000</t>
  </si>
  <si>
    <t>주식회사 리치베인대부</t>
  </si>
  <si>
    <t>SBI-054-1</t>
  </si>
  <si>
    <t>SBI-055-1</t>
  </si>
  <si>
    <t>SBI-056-1</t>
  </si>
  <si>
    <t>SBI-057-1</t>
  </si>
  <si>
    <t>SBI-058-1</t>
  </si>
  <si>
    <t>2024-08-22</t>
  </si>
  <si>
    <t>SBI-059-1</t>
  </si>
  <si>
    <t>2024-04-03</t>
  </si>
  <si>
    <t>SBI-060-1</t>
  </si>
  <si>
    <t>2024-05-24</t>
  </si>
  <si>
    <t>SBI-061-1</t>
  </si>
  <si>
    <t>SBI-062-1</t>
  </si>
  <si>
    <t>SBI-063-1</t>
  </si>
  <si>
    <t>SBI-064-1</t>
  </si>
  <si>
    <t>SBI-065-1</t>
  </si>
  <si>
    <t>2025-03-17</t>
  </si>
  <si>
    <t>SBI-066-1</t>
  </si>
  <si>
    <t>2019-11-26</t>
  </si>
  <si>
    <t>2024-12-16</t>
  </si>
  <si>
    <t>SBI-067-1</t>
  </si>
  <si>
    <t>2025-03-26(변경)</t>
  </si>
  <si>
    <t>SBI-068-1</t>
  </si>
  <si>
    <t>2020-02-06</t>
  </si>
  <si>
    <t>청주지방법원</t>
  </si>
  <si>
    <t>SBI-069-1</t>
  </si>
  <si>
    <t>SBI-070-1</t>
  </si>
  <si>
    <t>SBI-071-1</t>
  </si>
  <si>
    <t>주식회사국민은행</t>
  </si>
  <si>
    <t>2025-03-12</t>
  </si>
  <si>
    <t>SBI-072-1</t>
  </si>
  <si>
    <t>2018-12-13</t>
  </si>
  <si>
    <t>SBI-073-1</t>
  </si>
  <si>
    <t>SBI-074-1</t>
  </si>
  <si>
    <t>SBI-075-1</t>
  </si>
  <si>
    <t>농협은행주식회사</t>
  </si>
  <si>
    <t>2024-07-19</t>
  </si>
  <si>
    <t>SBI-076-1</t>
  </si>
  <si>
    <t>SBI-076-2</t>
  </si>
  <si>
    <t>SBI-076-3</t>
  </si>
  <si>
    <t>2024-08-21</t>
  </si>
  <si>
    <t>SBI-077-1</t>
  </si>
  <si>
    <t>SBI-078-1</t>
  </si>
  <si>
    <t>창원지방법원</t>
  </si>
  <si>
    <t>SBI-079-1</t>
  </si>
  <si>
    <t>2021-08-13</t>
  </si>
  <si>
    <t>SBI-080-1</t>
  </si>
  <si>
    <t>울산지방법원</t>
  </si>
  <si>
    <t>2025-06-11</t>
  </si>
  <si>
    <t>SBI-081-1</t>
  </si>
  <si>
    <t>SBI-082-1</t>
  </si>
  <si>
    <t>2025-06-09</t>
  </si>
  <si>
    <t>SBI-083-1</t>
  </si>
  <si>
    <t>SBI-084-1</t>
  </si>
  <si>
    <t>SBI-085-1</t>
  </si>
  <si>
    <t>SBI-086-1</t>
  </si>
  <si>
    <t>2025-06-26</t>
  </si>
  <si>
    <t>SBI-087-1</t>
  </si>
  <si>
    <t>SBI-088-1</t>
  </si>
  <si>
    <t>2024-11-11</t>
  </si>
  <si>
    <t>SBI-089-1</t>
  </si>
  <si>
    <t>2025-08-05</t>
  </si>
  <si>
    <t>SBI-090-1</t>
  </si>
  <si>
    <t>SBI-091-1</t>
  </si>
  <si>
    <t>SBI-092-1</t>
  </si>
  <si>
    <t>SBI-093-1</t>
  </si>
  <si>
    <t>2024-07-15</t>
  </si>
  <si>
    <t>SBI-094-1</t>
  </si>
  <si>
    <t>SBI-095-1</t>
  </si>
  <si>
    <t>SBI-096-1</t>
  </si>
  <si>
    <t>SBI-097-1</t>
  </si>
  <si>
    <t>2024-11-28</t>
  </si>
  <si>
    <t>SBI-098-1</t>
  </si>
  <si>
    <t>SBI-099-1</t>
  </si>
  <si>
    <t>2025-01-08</t>
  </si>
  <si>
    <t>SBI-100-1</t>
  </si>
  <si>
    <t>대구지방법원</t>
  </si>
  <si>
    <t>SBI-101-1</t>
  </si>
  <si>
    <t>SBI-102-1</t>
  </si>
  <si>
    <t>SBI-103-1</t>
  </si>
  <si>
    <t>2024-10-22</t>
  </si>
  <si>
    <t>SBI-104-1</t>
  </si>
  <si>
    <t>SBI-105-1</t>
  </si>
  <si>
    <t>SBI-106-1</t>
  </si>
  <si>
    <t>SBI-107-1</t>
  </si>
  <si>
    <t>KRW,USD</t>
  </si>
  <si>
    <t>SBI-108-1</t>
  </si>
  <si>
    <t>2024-07-08</t>
  </si>
  <si>
    <t>SBI-109-1</t>
  </si>
  <si>
    <t>최고가매각불허가결정</t>
  </si>
  <si>
    <t>SBI-110-1</t>
  </si>
  <si>
    <t>2024-11-06</t>
  </si>
  <si>
    <t>SBI-111-1</t>
  </si>
  <si>
    <t>SBI-112-1</t>
  </si>
  <si>
    <t>Sheet C-2</t>
  </si>
  <si>
    <t>담보재산정보_설정순위(Property Mortgage Position Information)</t>
  </si>
  <si>
    <t>Property Basic Information</t>
  </si>
  <si>
    <t>매각기관</t>
    <phoneticPr fontId="241" type="noConversion"/>
  </si>
  <si>
    <t>근저당권자</t>
  </si>
  <si>
    <t>설정일자</t>
    <phoneticPr fontId="241" type="noConversion"/>
  </si>
  <si>
    <t>설정금액</t>
  </si>
  <si>
    <t>고려저축은행</t>
    <phoneticPr fontId="545" type="noConversion"/>
  </si>
  <si>
    <t>한국캐피탈주식회사</t>
  </si>
  <si>
    <t>주식회사한국스탠다드차타드은행</t>
  </si>
  <si>
    <t>주식회사신한은행</t>
  </si>
  <si>
    <t>황산새마을금고</t>
  </si>
  <si>
    <t>주식회사오아시스펀드</t>
  </si>
  <si>
    <t>부산화명새마을금고</t>
  </si>
  <si>
    <t>SBI-002-2</t>
    <phoneticPr fontId="545" type="noConversion"/>
  </si>
  <si>
    <t>삼성전자주식회사</t>
  </si>
  <si>
    <t>고*훈</t>
    <phoneticPr fontId="545" type="noConversion"/>
  </si>
  <si>
    <t>SBI저축은행</t>
    <phoneticPr fontId="545" type="noConversion"/>
  </si>
  <si>
    <t>주식회사우리은행</t>
  </si>
  <si>
    <t>주식회사페퍼저축은행</t>
  </si>
  <si>
    <t>2021-09-02</t>
  </si>
  <si>
    <t xml:space="preserve"> 영등포농업협동조합</t>
  </si>
  <si>
    <t>2013-04-23</t>
  </si>
  <si>
    <t>2015-06-05</t>
  </si>
  <si>
    <t>2019-05-13</t>
  </si>
  <si>
    <t>흥국생명보험주식회사</t>
  </si>
  <si>
    <t xml:space="preserve"> 한국자산관리공사</t>
  </si>
  <si>
    <t>2020-12-14</t>
  </si>
  <si>
    <t>2024-11-08</t>
  </si>
  <si>
    <t>서광주농업협동조합</t>
  </si>
  <si>
    <t>2019-01-16</t>
  </si>
  <si>
    <t>2011-06-13</t>
  </si>
  <si>
    <t>2015-07-27</t>
  </si>
  <si>
    <t>2014-03-18</t>
  </si>
  <si>
    <t>이*대</t>
    <phoneticPr fontId="545" type="noConversion"/>
  </si>
  <si>
    <t>2014-11-28</t>
  </si>
  <si>
    <t>2014-12-04</t>
  </si>
  <si>
    <t>2018-08-27</t>
  </si>
  <si>
    <t>2018-10-12</t>
  </si>
  <si>
    <t>최*수</t>
    <phoneticPr fontId="545" type="noConversion"/>
  </si>
  <si>
    <t>최*수</t>
  </si>
  <si>
    <t>주식회사시티은행</t>
  </si>
  <si>
    <t>이*남</t>
    <phoneticPr fontId="545" type="noConversion"/>
  </si>
  <si>
    <t>현대해상화재보험주식회사</t>
  </si>
  <si>
    <t>2020-05-29</t>
  </si>
  <si>
    <t>2019-09-16</t>
  </si>
  <si>
    <t>2019-07-12</t>
  </si>
  <si>
    <t>2020-09-18</t>
  </si>
  <si>
    <t>2021-03-29</t>
  </si>
  <si>
    <t>서*화</t>
    <phoneticPr fontId="545" type="noConversion"/>
  </si>
  <si>
    <t>소상공인자영업자새출발기금주식회사</t>
  </si>
  <si>
    <t>2019-10-23</t>
  </si>
  <si>
    <t>승학신용협동조합</t>
  </si>
  <si>
    <t>2020-08-03</t>
  </si>
  <si>
    <t>2021-08-17</t>
  </si>
  <si>
    <t>2017-03-30</t>
  </si>
  <si>
    <t>2020-03-02</t>
  </si>
  <si>
    <t>김*기</t>
    <phoneticPr fontId="545" type="noConversion"/>
  </si>
  <si>
    <t>2020-12-10</t>
  </si>
  <si>
    <t>정*훈</t>
    <phoneticPr fontId="545" type="noConversion"/>
  </si>
  <si>
    <t>유상수</t>
  </si>
  <si>
    <t>삼성생명보험주식회사</t>
  </si>
  <si>
    <t>2000-03-02</t>
  </si>
  <si>
    <t>2013-12-04</t>
  </si>
  <si>
    <t>2016-02-17</t>
  </si>
  <si>
    <t>2017-07-05</t>
  </si>
  <si>
    <t>SBI-076-2</t>
    <phoneticPr fontId="545" type="noConversion"/>
  </si>
  <si>
    <t>SBI-076-3</t>
    <phoneticPr fontId="545" type="noConversion"/>
  </si>
  <si>
    <t>2017-03-20</t>
  </si>
  <si>
    <t>2017-08-21</t>
  </si>
  <si>
    <t>주식회사오케이저축은행</t>
  </si>
  <si>
    <t>2021-02-19</t>
  </si>
  <si>
    <t>2017-03-09</t>
  </si>
  <si>
    <t>목동신용협동조합</t>
  </si>
  <si>
    <t>2015-04-17</t>
  </si>
  <si>
    <t>제이비우리캐피탈주식회사</t>
  </si>
  <si>
    <t>교보생명보험주식회사</t>
  </si>
  <si>
    <t>2009-09-29</t>
  </si>
  <si>
    <t>2014-07-18</t>
  </si>
  <si>
    <t>2021-03-31</t>
  </si>
  <si>
    <t>중소기업은행</t>
  </si>
  <si>
    <t>2021-01-21</t>
  </si>
  <si>
    <t>2018-10-11</t>
  </si>
  <si>
    <t>2010-12-20</t>
  </si>
  <si>
    <t>2016-04-22</t>
  </si>
  <si>
    <t>2019-01-31</t>
  </si>
  <si>
    <t>한화생명보험주식회사</t>
  </si>
  <si>
    <t>장*귀</t>
    <phoneticPr fontId="545" type="noConversion"/>
  </si>
  <si>
    <t>2022-05-17</t>
  </si>
  <si>
    <t>2016-02-26</t>
  </si>
  <si>
    <t>2016-09-12</t>
  </si>
  <si>
    <t>2020-10-19</t>
  </si>
  <si>
    <t>강미숙</t>
  </si>
  <si>
    <t>인동새마을금고</t>
  </si>
  <si>
    <t>2024-02-13 채권최고액 117,000,000원에서 변경</t>
  </si>
  <si>
    <t>신호영</t>
  </si>
  <si>
    <t>2025-07-17 온누리새마을금고에서 이전</t>
  </si>
  <si>
    <t>권혜림</t>
  </si>
  <si>
    <t>전세권</t>
  </si>
  <si>
    <t>2021-04-09 채권최고액 130,350,000원에서 변경</t>
  </si>
  <si>
    <t>주식회사굿프렌즈대부</t>
  </si>
  <si>
    <t>보광건설주식회사</t>
  </si>
  <si>
    <t>주식회사엔씨파이낸스대부</t>
  </si>
  <si>
    <t>주식회사비에스씨</t>
  </si>
  <si>
    <t>송진규</t>
  </si>
  <si>
    <t>주식회사제레미코리아</t>
  </si>
  <si>
    <t>안인락</t>
  </si>
  <si>
    <t>2015-03-11 주식회사신한은행에서 이전</t>
  </si>
  <si>
    <t>명인기계설비주식회사</t>
  </si>
  <si>
    <t>박주영</t>
  </si>
  <si>
    <t>최현수</t>
  </si>
  <si>
    <t>박문호</t>
  </si>
  <si>
    <t>최진덕</t>
  </si>
  <si>
    <t>2019-06-24 채권최고액 63,000,000원에서 변경
2022-10-14 채권최고액 45,000,000원에서 변경
2023-10-12 채권최고액 17,100,000원에서 변경</t>
  </si>
  <si>
    <t>이종남</t>
  </si>
  <si>
    <t>2025-05-28 주식회사에스비아이저축은행에서 이전</t>
  </si>
  <si>
    <t>2022-03-18 채권최고액 62,700,000원에서 변경</t>
  </si>
  <si>
    <t>2022-03-18 채권최고액 51,700,000원에서 변경</t>
  </si>
  <si>
    <t>주식회사블루엘이디라이팅</t>
  </si>
  <si>
    <t>신정숙</t>
  </si>
  <si>
    <t>주식회사비엔제이</t>
  </si>
  <si>
    <t>주식회사삼성농수산</t>
  </si>
  <si>
    <t>주식회사마젤란트러스트대부</t>
  </si>
  <si>
    <t>2023-01-09 채권최고액 143,000,000원에서 변경
2024-01-18 채권최고액 84,500,000원에서 변경</t>
  </si>
  <si>
    <t>2020-04-16 채권최고액 253,000,000원에서 변경
2021-06-22 채권최고액 235,000,000원에서 변경</t>
  </si>
  <si>
    <t>주식회사세광종합건설</t>
  </si>
  <si>
    <t>2023-12-26 주식회사국민은행에서 이전
2021-01-26 채권최고액 396,000,000원에서 변경</t>
  </si>
  <si>
    <t>주식회사세현글로벌</t>
  </si>
  <si>
    <t>2024-04-01 주식회사에스비아이저축은행에서 이전</t>
  </si>
  <si>
    <t>주식회사센터라인종합건축사사무소</t>
  </si>
  <si>
    <t>신에녹성철</t>
  </si>
  <si>
    <t>최윤정</t>
  </si>
  <si>
    <t>2023-12-15 농협은행주식회사에서 이전</t>
  </si>
  <si>
    <t>2019-06-28 채권최고액 339,900,000원에서 변경
2022-01-28 채권최고액 316,100,000원에서 변경</t>
  </si>
  <si>
    <t>주식회사아르크</t>
  </si>
  <si>
    <t>아이에스인터내셔널주식회사</t>
  </si>
  <si>
    <t>주식회사리치베인대부</t>
  </si>
  <si>
    <t>이화연</t>
  </si>
  <si>
    <t>김문섭</t>
  </si>
  <si>
    <t>김광수</t>
  </si>
  <si>
    <t>박정미</t>
  </si>
  <si>
    <t>안현숙</t>
  </si>
  <si>
    <t>2017-04-07 채권최고액 216,360,000원에서 변경</t>
  </si>
  <si>
    <t>주식회사에스지케이홀딩스</t>
  </si>
  <si>
    <t>주식회사에이앤씨플랜</t>
  </si>
  <si>
    <t>유하정</t>
  </si>
  <si>
    <t>주식회사에이치엠에스코리아</t>
  </si>
  <si>
    <t>주식회사디아즈솔루션</t>
  </si>
  <si>
    <t>송재철</t>
  </si>
  <si>
    <t>2024-05-31 현대해상화재보험주식회사에서 이전
2022-09-23 채권최고액 316,800,000원에서 변경</t>
  </si>
  <si>
    <t>오선주</t>
  </si>
  <si>
    <t>2022-09-26 채권최고액 204,000,000원에서 변경</t>
  </si>
  <si>
    <t>2020-05-14 채권최고액 216,000,000원에서 변경</t>
  </si>
  <si>
    <t>2020-05-14 채권최고액 120,000,000원에서 변경</t>
  </si>
  <si>
    <t>2020-05-14 채권최고액 80,760,000원에서 변경</t>
  </si>
  <si>
    <t>주식회사올댓마터니티</t>
  </si>
  <si>
    <t>주식회사우리종합공조시스템</t>
  </si>
  <si>
    <t>주식회사웰텍</t>
  </si>
  <si>
    <t>주식회사유니버커피</t>
  </si>
  <si>
    <t>부동산</t>
  </si>
  <si>
    <t>EY-SB</t>
    <phoneticPr fontId="241" type="noConversion"/>
  </si>
  <si>
    <t>이와이에스비</t>
    <phoneticPr fontId="241" type="noConversion"/>
  </si>
  <si>
    <t>SBI-073</t>
    <phoneticPr fontId="241" type="noConversion"/>
  </si>
  <si>
    <t>SBI-073-01</t>
    <phoneticPr fontId="241" type="noConversion"/>
  </si>
  <si>
    <t>이리라</t>
    <phoneticPr fontId="241" type="noConversion"/>
  </si>
  <si>
    <t>EY-SB</t>
    <phoneticPr fontId="241" type="noConversion"/>
  </si>
  <si>
    <t>KRW</t>
    <phoneticPr fontId="241" type="noConversion"/>
  </si>
  <si>
    <t>개인사업자</t>
    <phoneticPr fontId="241" type="noConversion"/>
  </si>
  <si>
    <t>경기도</t>
    <phoneticPr fontId="241" type="noConversion"/>
  </si>
  <si>
    <t>안성시</t>
    <phoneticPr fontId="241" type="noConversion"/>
  </si>
  <si>
    <t>신소현동</t>
    <phoneticPr fontId="241" type="noConversion"/>
  </si>
  <si>
    <t>175 안성신소현코아루 제102동 제11층 제1103호</t>
    <phoneticPr fontId="241" type="noConversion"/>
  </si>
  <si>
    <t>661011-</t>
    <phoneticPr fontId="241" type="noConversion"/>
  </si>
  <si>
    <t>수원지방법원 평택지원</t>
    <phoneticPr fontId="241" type="noConversion"/>
  </si>
  <si>
    <t>아파트</t>
    <phoneticPr fontId="241" type="noConversion"/>
  </si>
  <si>
    <t>17층 공동주택</t>
    <phoneticPr fontId="241" type="noConversion"/>
  </si>
  <si>
    <t>전부</t>
    <phoneticPr fontId="241" type="noConversion"/>
  </si>
  <si>
    <t>본인</t>
    <phoneticPr fontId="241" type="noConversion"/>
  </si>
  <si>
    <t>1~2</t>
    <phoneticPr fontId="241" type="noConversion"/>
  </si>
  <si>
    <t>미진행</t>
    <phoneticPr fontId="241" type="noConversion"/>
  </si>
  <si>
    <t>채무자겸소유자</t>
    <phoneticPr fontId="241" type="noConversion"/>
  </si>
  <si>
    <t>인터씨앤지</t>
    <phoneticPr fontId="241" type="noConversion"/>
  </si>
  <si>
    <t>주식회사정윤이엔씨</t>
    <phoneticPr fontId="241" type="noConversion"/>
  </si>
  <si>
    <t>정윤이엔씨</t>
    <phoneticPr fontId="241" type="noConversion"/>
  </si>
  <si>
    <t>주식회사제이앤제이</t>
    <phoneticPr fontId="241" type="noConversion"/>
  </si>
  <si>
    <t>제이앤제이</t>
    <phoneticPr fontId="241" type="noConversion"/>
  </si>
  <si>
    <t>주식회사진우어패럴</t>
    <phoneticPr fontId="241" type="noConversion"/>
  </si>
  <si>
    <t>진우어패럴</t>
  </si>
  <si>
    <t>케이엘스포츠티브이</t>
  </si>
  <si>
    <t>키드아이</t>
  </si>
  <si>
    <t>한국경영컨설팅</t>
    <phoneticPr fontId="241" type="noConversion"/>
  </si>
  <si>
    <t>주식회사한상피앤티</t>
    <phoneticPr fontId="241" type="noConversion"/>
  </si>
  <si>
    <t>한상피앤티</t>
  </si>
  <si>
    <t>1~2.소액,임차 : 담보물 경기도 안성시 신소현동 소재 아파트이며, 경매미진행건으로 등본 상 소유자 거주로 추정되어 미반영
3.임금 : 소유자 개인이며, 임금채권자로 추정되는 가압류권자 없어 미반영
4.조세, 당해세 : 압류권자 평택세무서 관련자료 없어 미반영</t>
    <phoneticPr fontId="241" type="noConversion"/>
  </si>
  <si>
    <t>국민은행</t>
  </si>
  <si>
    <t>신한은행</t>
  </si>
  <si>
    <t>우리은행</t>
  </si>
  <si>
    <t>한국씨티은행</t>
  </si>
  <si>
    <t>SBI-074</t>
    <phoneticPr fontId="241" type="noConversion"/>
  </si>
  <si>
    <t>SBI-074-01</t>
    <phoneticPr fontId="241" type="noConversion"/>
  </si>
  <si>
    <t>이상식</t>
    <phoneticPr fontId="241" type="noConversion"/>
  </si>
  <si>
    <t>이동수</t>
    <phoneticPr fontId="241" type="noConversion"/>
  </si>
  <si>
    <t>진양화학주식회사</t>
    <phoneticPr fontId="241" type="noConversion"/>
  </si>
  <si>
    <t>대상외</t>
    <phoneticPr fontId="241" type="noConversion"/>
  </si>
  <si>
    <t>국민은행</t>
    <phoneticPr fontId="241" type="noConversion"/>
  </si>
  <si>
    <t>2024-12-04 채권최고액 44,400,000원에서 변경</t>
    <phoneticPr fontId="241" type="noConversion"/>
  </si>
  <si>
    <t>부산광역시</t>
    <phoneticPr fontId="241" type="noConversion"/>
  </si>
  <si>
    <t>북구</t>
    <phoneticPr fontId="241" type="noConversion"/>
  </si>
  <si>
    <t>화명동</t>
    <phoneticPr fontId="241" type="noConversion"/>
  </si>
  <si>
    <t>1170-1 화명동대림타운 제305동 제21층 제2101호</t>
    <phoneticPr fontId="241" type="noConversion"/>
  </si>
  <si>
    <t>750729-</t>
    <phoneticPr fontId="241" type="noConversion"/>
  </si>
  <si>
    <t>상속</t>
    <phoneticPr fontId="241" type="noConversion"/>
  </si>
  <si>
    <t>부산지방법원 서부지원</t>
    <phoneticPr fontId="241" type="noConversion"/>
  </si>
  <si>
    <t>2025타경101470</t>
    <phoneticPr fontId="241" type="noConversion"/>
  </si>
  <si>
    <t>임의</t>
    <phoneticPr fontId="241" type="noConversion"/>
  </si>
  <si>
    <t>3~4</t>
    <phoneticPr fontId="241" type="noConversion"/>
  </si>
  <si>
    <t>1~2.소액,임차 : 담보물 부산광역시 북구 화명동 소재 아파트이며, 배당요구종기일(2025-08-14) 현재 등재 임차인 없어 미반영
3.임금 : 소유자 개인이며, 임금채권자로 추정되는 가압류권자 없어 미반영
4.조세, 당해세 : 압류권자 없어 미반영</t>
    <phoneticPr fontId="241" type="noConversion"/>
  </si>
  <si>
    <t>1. 2001-08-04 주식회사진양에서 이전
2. 2014-07-03 채무자 이동수에서 계약인수</t>
    <phoneticPr fontId="241" type="noConversion"/>
  </si>
  <si>
    <t>법사가무</t>
    <phoneticPr fontId="241" type="noConversion"/>
  </si>
  <si>
    <t>Y</t>
    <phoneticPr fontId="241" type="noConversion"/>
  </si>
  <si>
    <t>SBI-075</t>
    <phoneticPr fontId="241" type="noConversion"/>
  </si>
  <si>
    <t>SBI-075-01</t>
    <phoneticPr fontId="241" type="noConversion"/>
  </si>
  <si>
    <t>이성임</t>
    <phoneticPr fontId="241" type="noConversion"/>
  </si>
  <si>
    <t>농협은행</t>
    <phoneticPr fontId="241" type="noConversion"/>
  </si>
  <si>
    <t>2024-04-18 채권최고액 351,600,000원에서 변경</t>
    <phoneticPr fontId="241" type="noConversion"/>
  </si>
  <si>
    <t>강서구</t>
    <phoneticPr fontId="241" type="noConversion"/>
  </si>
  <si>
    <t>명지동</t>
    <phoneticPr fontId="241" type="noConversion"/>
  </si>
  <si>
    <t>3423 명지 대방노블랜드 오션뷰 1차 제104동 제3층 제301호</t>
    <phoneticPr fontId="241" type="noConversion"/>
  </si>
  <si>
    <t>810806-</t>
    <phoneticPr fontId="241" type="noConversion"/>
  </si>
  <si>
    <t>매매</t>
    <phoneticPr fontId="241" type="noConversion"/>
  </si>
  <si>
    <t>2024타경3078</t>
    <phoneticPr fontId="241" type="noConversion"/>
  </si>
  <si>
    <t>20층 아파트</t>
    <phoneticPr fontId="241" type="noConversion"/>
  </si>
  <si>
    <t>1~2.소액,임차 : 담보물 부산광역시 강서구 명지동 소재 아파트이며, 경매미진행건으로 등본 상 소유자 거주로 추정되어 미반영
3.임금 : 소유자 개인이며, 임금채권자로 추정되는 가압류권자 없어 미반영
4.조세, 당해세 : 압류권자 없어 미반영</t>
    <phoneticPr fontId="241" type="noConversion"/>
  </si>
  <si>
    <t>낙찰</t>
    <phoneticPr fontId="241" type="noConversion"/>
  </si>
  <si>
    <t>낙찰(08/07)</t>
    <phoneticPr fontId="241" type="noConversion"/>
  </si>
  <si>
    <t>SBI-076</t>
    <phoneticPr fontId="241" type="noConversion"/>
  </si>
  <si>
    <t>SBI-076-01</t>
    <phoneticPr fontId="241" type="noConversion"/>
  </si>
  <si>
    <t>이승면</t>
    <phoneticPr fontId="241" type="noConversion"/>
  </si>
  <si>
    <t>우리은행</t>
    <phoneticPr fontId="241" type="noConversion"/>
  </si>
  <si>
    <t>수원시 영통구</t>
    <phoneticPr fontId="241" type="noConversion"/>
  </si>
  <si>
    <t>영통동</t>
    <phoneticPr fontId="241" type="noConversion"/>
  </si>
  <si>
    <t>955-1 영통포레파크원 아파트 제140동 제4층 제405호</t>
    <phoneticPr fontId="241" type="noConversion"/>
  </si>
  <si>
    <t>690305-</t>
    <phoneticPr fontId="241" type="noConversion"/>
  </si>
  <si>
    <t xml:space="preserve">수원지방법원 </t>
    <phoneticPr fontId="241" type="noConversion"/>
  </si>
  <si>
    <t>2024타경85184</t>
    <phoneticPr fontId="241" type="noConversion"/>
  </si>
  <si>
    <t>18층 아파트</t>
    <phoneticPr fontId="241" type="noConversion"/>
  </si>
  <si>
    <t>미도래</t>
    <phoneticPr fontId="241" type="noConversion"/>
  </si>
  <si>
    <t>1~2.소액,임차 : 담보물 경기도 수원시 영통구 영통동 소재 아파트이며, 배당요구종기일(2024-11-06) 경과한 현재 권리신고한 임차인 권**
3.임금 : 소유자 개인이며, 임금채권자로 추정되는 가압류권자 및 종기 내 권리신고한 임금채권자 없어 미반영
4.조세, 당해세 : 압류권자 없어 미반영</t>
    <phoneticPr fontId="241" type="noConversion"/>
  </si>
  <si>
    <t>권리신고 임차인</t>
    <phoneticPr fontId="241" type="noConversion"/>
  </si>
  <si>
    <t>955-1 영통포레파크원 아파트 제158동 제4층 제401호</t>
    <phoneticPr fontId="241" type="noConversion"/>
  </si>
  <si>
    <t>2024타경85177</t>
    <phoneticPr fontId="241" type="noConversion"/>
  </si>
  <si>
    <t>SBI-076-02</t>
    <phoneticPr fontId="241" type="noConversion"/>
  </si>
  <si>
    <t>1~2.소액,임차 : 담보물 경기도 수원시 영통구 영통동 소재 이며, 배당요구종기일(2024-11-07) 경과한 현재 권리신고한 임차인 한*******
3.임금 : 소유자 개인이며, 임금채권자로 추정되는 가압류권자 및 종기 내 권리신고한 임금채권자 없어 미반영
4.조세, 당해세 : 압류권자 동수원세무서 관련자료 없어 미반영</t>
    <phoneticPr fontId="241" type="noConversion"/>
  </si>
  <si>
    <t>15층 아파트</t>
    <phoneticPr fontId="241" type="noConversion"/>
  </si>
  <si>
    <t>31층 아파트</t>
    <phoneticPr fontId="241" type="noConversion"/>
  </si>
  <si>
    <t>82 시범한빛마을금호어울림아파트 제241동 제21층 제2102호</t>
    <phoneticPr fontId="241" type="noConversion"/>
  </si>
  <si>
    <t>SBI-076-03</t>
    <phoneticPr fontId="241" type="noConversion"/>
  </si>
  <si>
    <t>화성시</t>
    <phoneticPr fontId="241" type="noConversion"/>
  </si>
  <si>
    <t>반송동</t>
    <phoneticPr fontId="241" type="noConversion"/>
  </si>
  <si>
    <t>2024타경85153</t>
    <phoneticPr fontId="241" type="noConversion"/>
  </si>
  <si>
    <t>1~2.소액,임차 : 담보물 경기도 화성시 반송동 소재 아파트이며, 배당요구종기일(2024-10-31) 경과한 현재 권리신고한 임차권자 국승현(전입 2022-11-28, 확정 2022-10-04, 보증금 275.6백만원) 후순위 및 보호한도 초과로 미반영
3.임금 : 소유자 개인이며, 임금채권자로 추정되는 가압류권자 및 종기 내 권리신고한 임금채권자 없어 미반영
4.조세, 당해세 : 압류권자 없어 미반영</t>
    <phoneticPr fontId="241" type="noConversion"/>
  </si>
  <si>
    <t>이양휘</t>
    <phoneticPr fontId="241" type="noConversion"/>
  </si>
  <si>
    <t>인천광역시</t>
    <phoneticPr fontId="241" type="noConversion"/>
  </si>
  <si>
    <t>서구</t>
    <phoneticPr fontId="241" type="noConversion"/>
  </si>
  <si>
    <t>왕길동</t>
    <phoneticPr fontId="241" type="noConversion"/>
  </si>
  <si>
    <t>295-1 유승아파트 제102동 제10층 제1008호</t>
    <phoneticPr fontId="241" type="noConversion"/>
  </si>
  <si>
    <t>410803-</t>
    <phoneticPr fontId="241" type="noConversion"/>
  </si>
  <si>
    <t xml:space="preserve">인천지방법원 </t>
    <phoneticPr fontId="241" type="noConversion"/>
  </si>
  <si>
    <t>16층 공동주택(아파트)</t>
    <phoneticPr fontId="241" type="noConversion"/>
  </si>
  <si>
    <t>1~2.소액,임차 : 담보물 인천광역시 서구 왕길동 소재 아파트이며, 경매미진행건으로 등본 상 소유자 거주로 추정되어 미반영
3.임금 : 소유자 개인이며, 임금채권자로 추정되는 가압류권자 없어 미반영
4.조세, 당해세 : 압류권자 없어 미반영</t>
    <phoneticPr fontId="241" type="noConversion"/>
  </si>
  <si>
    <t>SBI-077</t>
    <phoneticPr fontId="241" type="noConversion"/>
  </si>
  <si>
    <t>SBI-077-01</t>
    <phoneticPr fontId="241" type="noConversion"/>
  </si>
  <si>
    <t>한국자산관리공사</t>
    <phoneticPr fontId="241" type="noConversion"/>
  </si>
  <si>
    <t>2020-01-17 한화손해보험주식회사에서 이전</t>
    <phoneticPr fontId="241" type="noConversion"/>
  </si>
  <si>
    <t>SBI-078</t>
    <phoneticPr fontId="241" type="noConversion"/>
  </si>
  <si>
    <t>SBI-078-01</t>
    <phoneticPr fontId="241" type="noConversion"/>
  </si>
  <si>
    <t>이유한</t>
    <phoneticPr fontId="241" type="noConversion"/>
  </si>
  <si>
    <t>수협은행</t>
    <phoneticPr fontId="241" type="noConversion"/>
  </si>
  <si>
    <t>경상남도</t>
    <phoneticPr fontId="241" type="noConversion"/>
  </si>
  <si>
    <t>창원시 의창구</t>
    <phoneticPr fontId="241" type="noConversion"/>
  </si>
  <si>
    <t>북면 감계리</t>
    <phoneticPr fontId="241" type="noConversion"/>
  </si>
  <si>
    <t>230-1 창원감계힐스테이트1차 제107동 제6층 제604호</t>
    <phoneticPr fontId="241" type="noConversion"/>
  </si>
  <si>
    <t>691121-</t>
    <phoneticPr fontId="241" type="noConversion"/>
  </si>
  <si>
    <t xml:space="preserve">창원지방법원 </t>
    <phoneticPr fontId="241" type="noConversion"/>
  </si>
  <si>
    <t>2025타경340</t>
    <phoneticPr fontId="241" type="noConversion"/>
  </si>
  <si>
    <t>17층 아파트</t>
    <phoneticPr fontId="241" type="noConversion"/>
  </si>
  <si>
    <t>1~2.소액,임차 : 담보물 경상남도 창원시 의창구 북면 감계리 소재 아파트이며, 배당요구종기일(2025-05-27) 경과한 현재 등재 및 권리신고한 임차인 없어 미반영
3.임금 : 소유자 개인이며, 임금채권자로 추정되는 가압류권자 및 종기 내 권리신고한 임금채권자 없어 미반영
4.조세, 당해세 : 압류권자 국민건보 창원중부지사, 창원시 의창구청, 마산세무서 관련자료 없어 미반영</t>
    <phoneticPr fontId="241" type="noConversion"/>
  </si>
  <si>
    <t>이진석</t>
    <phoneticPr fontId="241" type="noConversion"/>
  </si>
  <si>
    <t>SBI-079</t>
    <phoneticPr fontId="241" type="noConversion"/>
  </si>
  <si>
    <t>SBI-079-01</t>
    <phoneticPr fontId="241" type="noConversion"/>
  </si>
  <si>
    <t>이진석</t>
    <phoneticPr fontId="241" type="noConversion"/>
  </si>
  <si>
    <t>박진희</t>
    <phoneticPr fontId="241" type="noConversion"/>
  </si>
  <si>
    <t>오케이저축은행</t>
    <phoneticPr fontId="241" type="noConversion"/>
  </si>
  <si>
    <t>양주시</t>
    <phoneticPr fontId="241" type="noConversion"/>
  </si>
  <si>
    <t>덕계동</t>
    <phoneticPr fontId="241" type="noConversion"/>
  </si>
  <si>
    <t>852 양주푸르지오아파트 제106동 제9층 제901호</t>
    <phoneticPr fontId="241" type="noConversion"/>
  </si>
  <si>
    <t>840321-</t>
    <phoneticPr fontId="241" type="noConversion"/>
  </si>
  <si>
    <t xml:space="preserve">의정부지방법원 </t>
    <phoneticPr fontId="241" type="noConversion"/>
  </si>
  <si>
    <t>실명번호</t>
    <phoneticPr fontId="241" type="noConversion"/>
  </si>
  <si>
    <t xml:space="preserve">15층 공동주택(아파트) </t>
    <phoneticPr fontId="241" type="noConversion"/>
  </si>
  <si>
    <t>담보제공자</t>
    <phoneticPr fontId="241" type="noConversion"/>
  </si>
  <si>
    <t>1~2.소액,임차 : 담보물 경기도 양주시 덕계동 소재 아파트이며, 경매미진행건으로 등본 상 소유자 거주로 추정되어 미반영
3.임금 : 소유자 개인이며, 임금채권자로 추정되는 가압류권자 없어 미반영
4.조세, 당해세 : 압류권자 없어 미반영</t>
    <phoneticPr fontId="241" type="noConversion"/>
  </si>
  <si>
    <t xml:space="preserve">채무자  </t>
    <phoneticPr fontId="241" type="noConversion"/>
  </si>
  <si>
    <t>소유자</t>
    <phoneticPr fontId="241" type="noConversion"/>
  </si>
  <si>
    <t>이진형</t>
    <phoneticPr fontId="241" type="noConversion"/>
  </si>
  <si>
    <t>양산시</t>
    <phoneticPr fontId="241" type="noConversion"/>
  </si>
  <si>
    <t>동면 석산리</t>
    <phoneticPr fontId="241" type="noConversion"/>
  </si>
  <si>
    <t>1447-4 남양산역반도유보라아이비파크5 제514동 제5층 제503호</t>
    <phoneticPr fontId="241" type="noConversion"/>
  </si>
  <si>
    <t>760120-</t>
    <phoneticPr fontId="241" type="noConversion"/>
  </si>
  <si>
    <t xml:space="preserve">울산지방법원 </t>
    <phoneticPr fontId="241" type="noConversion"/>
  </si>
  <si>
    <t>2025타경11961</t>
    <phoneticPr fontId="241" type="noConversion"/>
  </si>
  <si>
    <t>SBI-080</t>
    <phoneticPr fontId="241" type="noConversion"/>
  </si>
  <si>
    <t>SBI-080-01</t>
    <phoneticPr fontId="241" type="noConversion"/>
  </si>
  <si>
    <t>김연희</t>
    <phoneticPr fontId="241" type="noConversion"/>
  </si>
  <si>
    <t>25층 공동주택(아파트)</t>
    <phoneticPr fontId="241" type="noConversion"/>
  </si>
  <si>
    <t>1~2.소액,임차 : 담보물 경상남도 양산시 동면 석산리 소재 아파트이며, 배당요구종기일(2025-09-08) 현재 등재 임차인 김**
3.임금 : 소유자 개인이며, 임금채권자로 추정되는 가압류권자 없어 미반영
4.조세, 당해세 : 압류권자 없어 미반영</t>
    <phoneticPr fontId="241" type="noConversion"/>
  </si>
  <si>
    <t>SBI-081</t>
    <phoneticPr fontId="241" type="noConversion"/>
  </si>
  <si>
    <t>SBI-081-01</t>
    <phoneticPr fontId="241" type="noConversion"/>
  </si>
  <si>
    <t>이화영</t>
    <phoneticPr fontId="241" type="noConversion"/>
  </si>
  <si>
    <t>주식회사하나은행</t>
    <phoneticPr fontId="241" type="noConversion"/>
  </si>
  <si>
    <t>2020-09-08 채권최고액 252,000,000원에서 변경</t>
    <phoneticPr fontId="241" type="noConversion"/>
  </si>
  <si>
    <t>대구광역시</t>
    <phoneticPr fontId="241" type="noConversion"/>
  </si>
  <si>
    <t>달성군</t>
    <phoneticPr fontId="241" type="noConversion"/>
  </si>
  <si>
    <t>유가읍 봉리</t>
    <phoneticPr fontId="241" type="noConversion"/>
  </si>
  <si>
    <t>659 호반베르디움더클래스 제206동 제14층 제1404호</t>
    <phoneticPr fontId="241" type="noConversion"/>
  </si>
  <si>
    <t>820527-</t>
    <phoneticPr fontId="241" type="noConversion"/>
  </si>
  <si>
    <t>대구지방법원 서부지원</t>
    <phoneticPr fontId="241" type="noConversion"/>
  </si>
  <si>
    <t>1~2.소액,임차 : 담보물 대구광역시 달성군 유가읍 봉리 소재 아파트이며, 경매미진행건으로 등본 상 소유자 거주로 추정되어 미반영
3.임금 : 소유자 개인이며, 임금채권자로 추정되는 가압류권자 없어 미반영
4.조세, 당해세 : 압류권자 없어 미반영</t>
    <phoneticPr fontId="241" type="noConversion"/>
  </si>
  <si>
    <t>인터씨앤지</t>
    <phoneticPr fontId="241" type="noConversion"/>
  </si>
  <si>
    <t>서울특별시 영등포구 국회대로 780, 1033호(여의도동, 엘지여의도에클라트)</t>
    <phoneticPr fontId="241" type="noConversion"/>
  </si>
  <si>
    <t>법인사업자</t>
    <phoneticPr fontId="241" type="noConversion"/>
  </si>
  <si>
    <t>고양시 일산동구</t>
    <phoneticPr fontId="241" type="noConversion"/>
  </si>
  <si>
    <t>정발산동</t>
    <phoneticPr fontId="241" type="noConversion"/>
  </si>
  <si>
    <t>721 양지마을 제301동 제4층 제404호</t>
    <phoneticPr fontId="241" type="noConversion"/>
  </si>
  <si>
    <t>박군옥</t>
    <phoneticPr fontId="241" type="noConversion"/>
  </si>
  <si>
    <t>340907-</t>
    <phoneticPr fontId="241" type="noConversion"/>
  </si>
  <si>
    <t>의정부지방법원 고양지원</t>
    <phoneticPr fontId="241" type="noConversion"/>
  </si>
  <si>
    <t>2025타경63333</t>
    <phoneticPr fontId="241" type="noConversion"/>
  </si>
  <si>
    <t>연립</t>
    <phoneticPr fontId="241" type="noConversion"/>
  </si>
  <si>
    <t>4층 연립주택</t>
    <phoneticPr fontId="241" type="noConversion"/>
  </si>
  <si>
    <t>1~2.소액,임차 : 담보물 경기도 고양시 일산동구 정발산동 소재 연립이며, 배당요구종기일(2025-09-04) 현재 등재 임차인 없어 미반영
3.임금 : 소유자 개인이며, 임금채권자로 추정되는 가압류권자 없어 미반영
4.조세, 당해세 : 압류권자 없어 미반영</t>
    <phoneticPr fontId="241" type="noConversion"/>
  </si>
  <si>
    <t>인터씨앤지 주식회사</t>
    <phoneticPr fontId="241" type="noConversion"/>
  </si>
  <si>
    <t>SBI-082</t>
    <phoneticPr fontId="241" type="noConversion"/>
  </si>
  <si>
    <t>SBI-082-01</t>
    <phoneticPr fontId="241" type="noConversion"/>
  </si>
  <si>
    <t>인터씨앤지주식회사</t>
    <phoneticPr fontId="241" type="noConversion"/>
  </si>
  <si>
    <t>SBI-083</t>
    <phoneticPr fontId="241" type="noConversion"/>
  </si>
  <si>
    <t>SBI-083-01</t>
    <phoneticPr fontId="241" type="noConversion"/>
  </si>
  <si>
    <t>임미옥</t>
    <phoneticPr fontId="241" type="noConversion"/>
  </si>
  <si>
    <t>삼성생명보험주식회사</t>
    <phoneticPr fontId="241" type="noConversion"/>
  </si>
  <si>
    <t>2022-09-23 채권최고액 128,040,000원에서 변경</t>
    <phoneticPr fontId="241" type="noConversion"/>
  </si>
  <si>
    <t>강원특별자치도</t>
    <phoneticPr fontId="241" type="noConversion"/>
  </si>
  <si>
    <t>750801-</t>
    <phoneticPr fontId="241" type="noConversion"/>
  </si>
  <si>
    <t>춘천지방법원 원주지원</t>
    <phoneticPr fontId="241" type="noConversion"/>
  </si>
  <si>
    <t>14층 아파트</t>
    <phoneticPr fontId="241" type="noConversion"/>
  </si>
  <si>
    <t>1~2.소액,임차 : 담보물 강원특별자치도 원주시 단구동 소재 아파트이며, 경매미진행건으로 등본 상 소유자 거주로 추정되어 미반영
3.임금 : 소유자 개인이며, 임금채권자로 추정되는 가압류권자 없어 미반영
4.조세, 당해세 : 압류권자 없어 미반영</t>
    <phoneticPr fontId="241" type="noConversion"/>
  </si>
  <si>
    <t>SBI-084</t>
    <phoneticPr fontId="241" type="noConversion"/>
  </si>
  <si>
    <t>SBI-084-01</t>
    <phoneticPr fontId="241" type="noConversion"/>
  </si>
  <si>
    <t>임효윤</t>
    <phoneticPr fontId="241" type="noConversion"/>
  </si>
  <si>
    <t>3328 명지협성휴포레 제110동 제12층 제1203호</t>
    <phoneticPr fontId="241" type="noConversion"/>
  </si>
  <si>
    <t>880919-</t>
    <phoneticPr fontId="241" type="noConversion"/>
  </si>
  <si>
    <t>20층 공동주택(아파트)</t>
    <phoneticPr fontId="241" type="noConversion"/>
  </si>
  <si>
    <t>SBI-085</t>
    <phoneticPr fontId="241" type="noConversion"/>
  </si>
  <si>
    <t>SBI-085-01</t>
    <phoneticPr fontId="241" type="noConversion"/>
  </si>
  <si>
    <t>장상욱</t>
    <phoneticPr fontId="241" type="noConversion"/>
  </si>
  <si>
    <t>2020-08-07 채권최고액 187,000,000원에서 변경
2021-02-22 채권최고액 158,206,400원에서 변경
2022-11-15 채권최고액 155,540,000원에서 변경</t>
    <phoneticPr fontId="241" type="noConversion"/>
  </si>
  <si>
    <t>서울특별시</t>
    <phoneticPr fontId="241" type="noConversion"/>
  </si>
  <si>
    <t>동대문구</t>
    <phoneticPr fontId="241" type="noConversion"/>
  </si>
  <si>
    <t>장안동</t>
    <phoneticPr fontId="241" type="noConversion"/>
  </si>
  <si>
    <t>383-11 태솔에버빌3차 제4층 제402호</t>
    <phoneticPr fontId="241" type="noConversion"/>
  </si>
  <si>
    <t>631016-</t>
    <phoneticPr fontId="241" type="noConversion"/>
  </si>
  <si>
    <t xml:space="preserve">서울북부지방법원 </t>
    <phoneticPr fontId="241" type="noConversion"/>
  </si>
  <si>
    <t>도시형생활주택</t>
    <phoneticPr fontId="241" type="noConversion"/>
  </si>
  <si>
    <t>10층 업무시설 및 아파트</t>
    <phoneticPr fontId="241" type="noConversion"/>
  </si>
  <si>
    <t>1~2.소액,임차 : 담보물 서울특별시 동대문구 장안동 소재 아파트이며, 경매미진행건으로 등본 상 소유자 거주로 추정되어 미반영
3.임금 : 소유자 개인이며, 임금채권자로 추정되는 가압류권자 없어 미반영
4.조세, 당해세 : 압류권자 없어 미반영</t>
    <phoneticPr fontId="241" type="noConversion"/>
  </si>
  <si>
    <t>담보종류</t>
    <phoneticPr fontId="241" type="noConversion"/>
  </si>
  <si>
    <t>SBI-086</t>
    <phoneticPr fontId="241" type="noConversion"/>
  </si>
  <si>
    <t>SBI-086-01</t>
    <phoneticPr fontId="241" type="noConversion"/>
  </si>
  <si>
    <t>장영수</t>
    <phoneticPr fontId="241" type="noConversion"/>
  </si>
  <si>
    <t>2025-05-20 채권최고액 413,600,000원에서 변경</t>
    <phoneticPr fontId="241" type="noConversion"/>
  </si>
  <si>
    <t>묵동신용협동조합</t>
    <phoneticPr fontId="241" type="noConversion"/>
  </si>
  <si>
    <t>장익성</t>
    <phoneticPr fontId="241" type="noConversion"/>
  </si>
  <si>
    <t>용인시 수지구</t>
    <phoneticPr fontId="241" type="noConversion"/>
  </si>
  <si>
    <t>상현동</t>
    <phoneticPr fontId="241" type="noConversion"/>
  </si>
  <si>
    <t>866 광교상떼빌파크뷰 제4811동 제7층 제704호</t>
    <phoneticPr fontId="241" type="noConversion"/>
  </si>
  <si>
    <t>810520-</t>
    <phoneticPr fontId="241" type="noConversion"/>
  </si>
  <si>
    <t>2025타경56645</t>
    <phoneticPr fontId="241" type="noConversion"/>
  </si>
  <si>
    <t>19층 아파트</t>
    <phoneticPr fontId="241" type="noConversion"/>
  </si>
  <si>
    <t>1~2.소액,임차 : 담보물 경기도 용인시 수지구 상현동 소재 아파트이며, 배당요구종기일(2025-09-10) 현재 등재 임차인 없어 미반영
3.임금 : 소유자 개인이며, 임금채권자로 추정되는 가압류권자 없어 미반영
4.조세, 당해세 : 압류권자 없어 미반영</t>
    <phoneticPr fontId="241" type="noConversion"/>
  </si>
  <si>
    <t>경기도 파주시 가온로 205, 720동 201호(와동동,해솔마을7단지롯데캐슬)</t>
    <phoneticPr fontId="241" type="noConversion"/>
  </si>
  <si>
    <t>SBI-087</t>
    <phoneticPr fontId="241" type="noConversion"/>
  </si>
  <si>
    <t>SBI-087-01</t>
    <phoneticPr fontId="241" type="noConversion"/>
  </si>
  <si>
    <t>장용남</t>
    <phoneticPr fontId="241" type="noConversion"/>
  </si>
  <si>
    <t>파주시</t>
    <phoneticPr fontId="241" type="noConversion"/>
  </si>
  <si>
    <t>와동동</t>
    <phoneticPr fontId="241" type="noConversion"/>
  </si>
  <si>
    <t>1404 해솔마을7단지롯데캐슬 제720동 제2층 제201호</t>
    <phoneticPr fontId="241" type="noConversion"/>
  </si>
  <si>
    <t>740718-</t>
    <phoneticPr fontId="241" type="noConversion"/>
  </si>
  <si>
    <t>2025타경63360</t>
    <phoneticPr fontId="241" type="noConversion"/>
  </si>
  <si>
    <t>23층 공동주택(아파트)</t>
    <phoneticPr fontId="241" type="noConversion"/>
  </si>
  <si>
    <t>1~2.소액,임차 : 담보물 경기도 파주시 와동동 소재 아파트이며, 배당요구종기일(2025-09-11) 현재 등재 임차인 없어 미반영
3.임금 : 소유자 개인이며, 임금채권자로 추정되는 가압류권자 없어 미반영
4.조세, 당해세 : 압류권자 서울특별시 중부세무서, 파주세무서 관련자료 없어 미반영</t>
    <phoneticPr fontId="241" type="noConversion"/>
  </si>
  <si>
    <t>전경수</t>
    <phoneticPr fontId="241" type="noConversion"/>
  </si>
  <si>
    <t>SBI-088</t>
    <phoneticPr fontId="241" type="noConversion"/>
  </si>
  <si>
    <t>SBI-088-01</t>
    <phoneticPr fontId="241" type="noConversion"/>
  </si>
  <si>
    <t>전경수</t>
    <phoneticPr fontId="241" type="noConversion"/>
  </si>
  <si>
    <t>이종희</t>
    <phoneticPr fontId="241" type="noConversion"/>
  </si>
  <si>
    <t>한국씨티은행</t>
    <phoneticPr fontId="241" type="noConversion"/>
  </si>
  <si>
    <t>2020-06-26 채권최고액 420,000,000원에서 변경
2022-08-12 채권최고액 329,200,000원에서 변경</t>
    <phoneticPr fontId="241" type="noConversion"/>
  </si>
  <si>
    <t>제이비우리캐피탈주식회사</t>
    <phoneticPr fontId="241" type="noConversion"/>
  </si>
  <si>
    <t>2024-12-19 대왕새마을금고에서 이전</t>
    <phoneticPr fontId="241" type="noConversion"/>
  </si>
  <si>
    <t>성남시 분당구</t>
    <phoneticPr fontId="241" type="noConversion"/>
  </si>
  <si>
    <t>이매동</t>
    <phoneticPr fontId="241" type="noConversion"/>
  </si>
  <si>
    <t>122 이매촌 제102동 제23층 제2303호</t>
    <phoneticPr fontId="241" type="noConversion"/>
  </si>
  <si>
    <t>전경수,이종희</t>
    <phoneticPr fontId="241" type="noConversion"/>
  </si>
  <si>
    <t>690205-,700410-</t>
    <phoneticPr fontId="241" type="noConversion"/>
  </si>
  <si>
    <t>수원지방법원 성남지원</t>
    <phoneticPr fontId="241" type="noConversion"/>
  </si>
  <si>
    <t>2024타경6795</t>
    <phoneticPr fontId="241" type="noConversion"/>
  </si>
  <si>
    <t>690205-</t>
    <phoneticPr fontId="241" type="noConversion"/>
  </si>
  <si>
    <t>23층 아파트</t>
    <phoneticPr fontId="241" type="noConversion"/>
  </si>
  <si>
    <t>본인, 담보제공자</t>
    <phoneticPr fontId="241" type="noConversion"/>
  </si>
  <si>
    <t>1~4</t>
    <phoneticPr fontId="241" type="noConversion"/>
  </si>
  <si>
    <t>1~2.소액,임차 : 담보물 경기도 성남시 분당구 이매동 소재 아파트이며, 배당요구종기일(2025-01-13)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</si>
  <si>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낙찰(07/28)</t>
    <phoneticPr fontId="241" type="noConversion"/>
  </si>
  <si>
    <t>SBI-089</t>
    <phoneticPr fontId="241" type="noConversion"/>
  </si>
  <si>
    <t>SBI-089-01</t>
    <phoneticPr fontId="241" type="noConversion"/>
  </si>
  <si>
    <t>정상봉</t>
    <phoneticPr fontId="241" type="noConversion"/>
  </si>
  <si>
    <t>2025-06-11 삼성화재해상보험주식회사에서 이전</t>
    <phoneticPr fontId="241" type="noConversion"/>
  </si>
  <si>
    <t>사상구</t>
    <phoneticPr fontId="241" type="noConversion"/>
  </si>
  <si>
    <t>엄궁동</t>
    <phoneticPr fontId="241" type="noConversion"/>
  </si>
  <si>
    <t>680-1 코오롱아파트 제108동 제20층 제2004호</t>
    <phoneticPr fontId="241" type="noConversion"/>
  </si>
  <si>
    <t>731205-</t>
    <phoneticPr fontId="241" type="noConversion"/>
  </si>
  <si>
    <t>2025타경101760</t>
    <phoneticPr fontId="241" type="noConversion"/>
  </si>
  <si>
    <t>22층 아파트</t>
    <phoneticPr fontId="241" type="noConversion"/>
  </si>
  <si>
    <t>14일미경과(08/20)</t>
    <phoneticPr fontId="241" type="noConversion"/>
  </si>
  <si>
    <t>14일미경과</t>
    <phoneticPr fontId="241" type="noConversion"/>
  </si>
  <si>
    <t>정윤이앤씨</t>
    <phoneticPr fontId="241" type="noConversion"/>
  </si>
  <si>
    <t>경기도 화성시 봉담읍 방축길 45-2,1층</t>
    <phoneticPr fontId="241" type="noConversion"/>
  </si>
  <si>
    <t>정윤이앤씨</t>
    <phoneticPr fontId="241" type="noConversion"/>
  </si>
  <si>
    <t>93-1 동탄위버폴리스 제31층 제비-3101호</t>
    <phoneticPr fontId="241" type="noConversion"/>
  </si>
  <si>
    <t>박희정</t>
    <phoneticPr fontId="241" type="noConversion"/>
  </si>
  <si>
    <t>821127-</t>
    <phoneticPr fontId="241" type="noConversion"/>
  </si>
  <si>
    <t>2024타경97064</t>
    <phoneticPr fontId="241" type="noConversion"/>
  </si>
  <si>
    <t>2025타경995</t>
    <phoneticPr fontId="241" type="noConversion"/>
  </si>
  <si>
    <t>신한은행</t>
    <phoneticPr fontId="241" type="noConversion"/>
  </si>
  <si>
    <t>주상복합(주거)</t>
    <phoneticPr fontId="241" type="noConversion"/>
  </si>
  <si>
    <t>41층 아파트</t>
    <phoneticPr fontId="241" type="noConversion"/>
  </si>
  <si>
    <t>주식회사 정윤이앤씨</t>
    <phoneticPr fontId="241" type="noConversion"/>
  </si>
  <si>
    <t>SBI-090</t>
    <phoneticPr fontId="241" type="noConversion"/>
  </si>
  <si>
    <t>SBI-090-01</t>
    <phoneticPr fontId="241" type="noConversion"/>
  </si>
  <si>
    <t>2022-06-15 채권최고액 276,000,000원에서 변경</t>
    <phoneticPr fontId="241" type="noConversion"/>
  </si>
  <si>
    <t>1~2.소액,임차 : 담보물 경기도 화성시 반송동 소재 주상복합(주거)이며, 배당요구종기일(2025-01-27) 경과한 현재 등재 및 권리신고한 임차인 없어 미반영
3.임금 : 소유자 개인이며, 임금채권자로 추정되는 가압류권자 및 종기 내 권리신고한 임금채권자 없어 미반영
4.조세, 당해세 : 압류권자 화성시 동탄출장소, 동화성세무서 관련자료 없어 미반영</t>
    <phoneticPr fontId="241" type="noConversion"/>
  </si>
  <si>
    <t>SBI-091</t>
    <phoneticPr fontId="241" type="noConversion"/>
  </si>
  <si>
    <t>SBI-091-01</t>
    <phoneticPr fontId="241" type="noConversion"/>
  </si>
  <si>
    <t>정종현</t>
    <phoneticPr fontId="241" type="noConversion"/>
  </si>
  <si>
    <t>원곡면 반제리</t>
    <phoneticPr fontId="241" type="noConversion"/>
  </si>
  <si>
    <t>743 산수화아파트 제101동 제19층 제1903호</t>
    <phoneticPr fontId="241" type="noConversion"/>
  </si>
  <si>
    <t>780220-</t>
    <phoneticPr fontId="241" type="noConversion"/>
  </si>
  <si>
    <t>1~2.소액,임차 : 담보물 경기도 안성시 원곡면 반제리 소재 아파트이며, 경매미진행건으로 등본 상 소유자 거주로 추정되어 미반영
3.임금 : 소유자 개인이며, 임금채권자로 추정되는 가압류권자 없어 미반영
4.조세, 당해세 : 압류권자 평택세무서, 국민건보 안성지사, 안성시청 관련자료 없어 미반영</t>
    <phoneticPr fontId="241" type="noConversion"/>
  </si>
  <si>
    <t>SBI-092</t>
    <phoneticPr fontId="241" type="noConversion"/>
  </si>
  <si>
    <t>SBI-092-01</t>
    <phoneticPr fontId="241" type="noConversion"/>
  </si>
  <si>
    <t>정혜진</t>
    <phoneticPr fontId="241" type="noConversion"/>
  </si>
  <si>
    <t>김해시</t>
    <phoneticPr fontId="241" type="noConversion"/>
  </si>
  <si>
    <t>지내동</t>
    <phoneticPr fontId="241" type="noConversion"/>
  </si>
  <si>
    <t>75 21세기아파트 제302동 제1층 제107호</t>
    <phoneticPr fontId="241" type="noConversion"/>
  </si>
  <si>
    <t>870506-</t>
    <phoneticPr fontId="241" type="noConversion"/>
  </si>
  <si>
    <t>2024타경114263</t>
    <phoneticPr fontId="241" type="noConversion"/>
  </si>
  <si>
    <t>13층 아파트</t>
    <phoneticPr fontId="241" type="noConversion"/>
  </si>
  <si>
    <t>1~2.소액,임차 : 담보물 경상남도 김해시 지내동 소재 아파트이며, 배당요구종기일(2025-01-27)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</si>
  <si>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유찰</t>
    <phoneticPr fontId="241" type="noConversion"/>
  </si>
  <si>
    <t>제이앤제이</t>
    <phoneticPr fontId="241" type="noConversion"/>
  </si>
  <si>
    <t>SBI-093</t>
    <phoneticPr fontId="241" type="noConversion"/>
  </si>
  <si>
    <t>SBI-093-01</t>
    <phoneticPr fontId="241" type="noConversion"/>
  </si>
  <si>
    <t>유추월</t>
    <phoneticPr fontId="241" type="noConversion"/>
  </si>
  <si>
    <t>교보생명보험주식회사</t>
    <phoneticPr fontId="241" type="noConversion"/>
  </si>
  <si>
    <t>서대문구</t>
    <phoneticPr fontId="241" type="noConversion"/>
  </si>
  <si>
    <t>북아현동</t>
    <phoneticPr fontId="241" type="noConversion"/>
  </si>
  <si>
    <t>1009 두산아파트 제101동 제5층 제509호</t>
    <phoneticPr fontId="241" type="noConversion"/>
  </si>
  <si>
    <t>471120-</t>
    <phoneticPr fontId="241" type="noConversion"/>
  </si>
  <si>
    <t xml:space="preserve">서울서부지방법원 </t>
    <phoneticPr fontId="241" type="noConversion"/>
  </si>
  <si>
    <t>2024타경58370</t>
    <phoneticPr fontId="241" type="noConversion"/>
  </si>
  <si>
    <t>실명번호, 낙찰(04/15)</t>
    <phoneticPr fontId="241" type="noConversion"/>
  </si>
  <si>
    <t>4~5</t>
    <phoneticPr fontId="241" type="noConversion"/>
  </si>
  <si>
    <t>1~3</t>
    <phoneticPr fontId="241" type="noConversion"/>
  </si>
  <si>
    <t>주식회사 제이앤제이</t>
    <phoneticPr fontId="241" type="noConversion"/>
  </si>
  <si>
    <t>경기도 안성시 금광면 내개산길 70 (개산리)</t>
    <phoneticPr fontId="241" type="noConversion"/>
  </si>
  <si>
    <t>강원특별자치도 원주시 남원로 496, 105동 303호(단구동,두산아파트)</t>
    <phoneticPr fontId="241" type="noConversion"/>
  </si>
  <si>
    <t>서울특별시 서대문구 북아현동 1009 두산아파트 101-509</t>
    <phoneticPr fontId="241" type="noConversion"/>
  </si>
  <si>
    <t>1~2.소액,임차 : 담보물 서울특별시 서대문구 북아현동 소재 아파트이며, 배당요구종기일(2024-09-27)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</si>
  <si>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2025-05-01 소유자 유추월 집행정지신청서 제출로 집행정지됨</t>
    <phoneticPr fontId="241" type="noConversion"/>
  </si>
  <si>
    <t>조규장</t>
    <phoneticPr fontId="241" type="noConversion"/>
  </si>
  <si>
    <t>SBI-094</t>
    <phoneticPr fontId="241" type="noConversion"/>
  </si>
  <si>
    <t>SBI-094-01</t>
    <phoneticPr fontId="241" type="noConversion"/>
  </si>
  <si>
    <t>조규장</t>
    <phoneticPr fontId="241" type="noConversion"/>
  </si>
  <si>
    <t>강정옥</t>
    <phoneticPr fontId="241" type="noConversion"/>
  </si>
  <si>
    <t>중소기업은행</t>
    <phoneticPr fontId="241" type="noConversion"/>
  </si>
  <si>
    <t>세종특별자치시</t>
    <phoneticPr fontId="241" type="noConversion"/>
  </si>
  <si>
    <t>해밀동</t>
    <phoneticPr fontId="241" type="noConversion"/>
  </si>
  <si>
    <t>649 해밀마을1단지 제123동 제3층 제301호</t>
    <phoneticPr fontId="241" type="noConversion"/>
  </si>
  <si>
    <t>610316-</t>
    <phoneticPr fontId="241" type="noConversion"/>
  </si>
  <si>
    <t xml:space="preserve">대전지방법원 </t>
    <phoneticPr fontId="241" type="noConversion"/>
  </si>
  <si>
    <t>12층 공동주택(아파트)</t>
    <phoneticPr fontId="241" type="noConversion"/>
  </si>
  <si>
    <t>대지권미등기</t>
    <phoneticPr fontId="241" type="noConversion"/>
  </si>
  <si>
    <t>1~2.소액,임차 : 담보물 세종특별자치시  해밀동 소재 아파트이며, 경매미진행건으로 등본 상 소유자 거주로 추정되어 미반영
3.임금 : 소유자 개인이며, 임금채권자로 추정되는 가압류권자 없어 미반영
4.조세, 당해세 : 압류권자 없어 미반영</t>
    <phoneticPr fontId="241" type="noConversion"/>
  </si>
  <si>
    <t>SBI-095</t>
    <phoneticPr fontId="241" type="noConversion"/>
  </si>
  <si>
    <t>SBI-095-01</t>
    <phoneticPr fontId="241" type="noConversion"/>
  </si>
  <si>
    <t>조성숙</t>
    <phoneticPr fontId="241" type="noConversion"/>
  </si>
  <si>
    <t>한국주택금융공사</t>
    <phoneticPr fontId="241" type="noConversion"/>
  </si>
  <si>
    <t>2025-04-09 주식회사하나은행에서 이전</t>
    <phoneticPr fontId="241" type="noConversion"/>
  </si>
  <si>
    <t>광주광역시</t>
    <phoneticPr fontId="241" type="noConversion"/>
  </si>
  <si>
    <t>남구</t>
    <phoneticPr fontId="241" type="noConversion"/>
  </si>
  <si>
    <t>봉선동</t>
    <phoneticPr fontId="241" type="noConversion"/>
  </si>
  <si>
    <t>23-3외 5필지 제304동 제8층 제801호</t>
    <phoneticPr fontId="241" type="noConversion"/>
  </si>
  <si>
    <t>611111-</t>
    <phoneticPr fontId="241" type="noConversion"/>
  </si>
  <si>
    <t xml:space="preserve">광주지방법원 </t>
    <phoneticPr fontId="241" type="noConversion"/>
  </si>
  <si>
    <t>1~2.소액,임차 : 담보물 광주광역시 남구 봉선동 소재 아파트이며, 경매미진행건으로 등본 상 소유자 거주로 추정되어 미반영
3.임금 : 소유자 개인이며, 임금채권자로 추정되는 가압류권자 없어 미반영
4.조세, 당해세 : 압류권자 없어 미반영</t>
    <phoneticPr fontId="241" type="noConversion"/>
  </si>
  <si>
    <t>2~3</t>
    <phoneticPr fontId="241" type="noConversion"/>
  </si>
  <si>
    <t>SBI-096</t>
    <phoneticPr fontId="241" type="noConversion"/>
  </si>
  <si>
    <t>SBI-096-01</t>
    <phoneticPr fontId="241" type="noConversion"/>
  </si>
  <si>
    <t>조은희</t>
    <phoneticPr fontId="241" type="noConversion"/>
  </si>
  <si>
    <t>용인시 처인구</t>
    <phoneticPr fontId="241" type="noConversion"/>
  </si>
  <si>
    <t>남사읍 아곡리</t>
    <phoneticPr fontId="241" type="noConversion"/>
  </si>
  <si>
    <t>681 이편한세상용인한숲시티5단지 제501동 제9층 제902호</t>
    <phoneticPr fontId="241" type="noConversion"/>
  </si>
  <si>
    <t>690501-</t>
    <phoneticPr fontId="241" type="noConversion"/>
  </si>
  <si>
    <t xml:space="preserve">16층 공동주택(아파트) </t>
    <phoneticPr fontId="241" type="noConversion"/>
  </si>
  <si>
    <t>1~2.소액,임차 : 담보물 경기도 용인시 처인구 남사읍 아곡리 소재 주상복합(주거)이며, 경매미진행건으로 등본 상 소유자 거주로 추정되어 미반영
3.임금 : 소유자 개인이며, 임금채권자로 추정되는 가압류권자 없어 미반영
4.조세, 당해세 : 압류권자 없어 미반영</t>
    <phoneticPr fontId="241" type="noConversion"/>
  </si>
  <si>
    <t>조정숙</t>
    <phoneticPr fontId="241" type="noConversion"/>
  </si>
  <si>
    <t>덕천동</t>
    <phoneticPr fontId="241" type="noConversion"/>
  </si>
  <si>
    <t>373-1 덕천동삼정그린코아아파트 제108동 제12층 제1201호</t>
    <phoneticPr fontId="241" type="noConversion"/>
  </si>
  <si>
    <t>650705-</t>
    <phoneticPr fontId="241" type="noConversion"/>
  </si>
  <si>
    <t>보존</t>
    <phoneticPr fontId="241" type="noConversion"/>
  </si>
  <si>
    <t>2024타경112378</t>
    <phoneticPr fontId="241" type="noConversion"/>
  </si>
  <si>
    <t>전운영</t>
    <phoneticPr fontId="241" type="noConversion"/>
  </si>
  <si>
    <t>강제</t>
    <phoneticPr fontId="241" type="noConversion"/>
  </si>
  <si>
    <t>18층 공동주택(아파트)</t>
    <phoneticPr fontId="241" type="noConversion"/>
  </si>
  <si>
    <t>SBI-097</t>
    <phoneticPr fontId="241" type="noConversion"/>
  </si>
  <si>
    <t>SBI-097-01</t>
    <phoneticPr fontId="241" type="noConversion"/>
  </si>
  <si>
    <t>등재 임차인</t>
    <phoneticPr fontId="241" type="noConversion"/>
  </si>
  <si>
    <t>주식회사 엘케이생건</t>
    <phoneticPr fontId="241" type="noConversion"/>
  </si>
  <si>
    <t>서울특별시 용산구 회나무로6길 5, 4층(이태원동)</t>
    <phoneticPr fontId="241" type="noConversion"/>
  </si>
  <si>
    <t>SBI-098</t>
    <phoneticPr fontId="241" type="noConversion"/>
  </si>
  <si>
    <t>SBI-098-01</t>
    <phoneticPr fontId="241" type="noConversion"/>
  </si>
  <si>
    <t>주식회사엘케이생건</t>
    <phoneticPr fontId="241" type="noConversion"/>
  </si>
  <si>
    <t>주식회사 엘케이생건</t>
    <phoneticPr fontId="241" type="noConversion"/>
  </si>
  <si>
    <t>남양주시</t>
    <phoneticPr fontId="241" type="noConversion"/>
  </si>
  <si>
    <t>화도읍 묵현리</t>
    <phoneticPr fontId="241" type="noConversion"/>
  </si>
  <si>
    <t>628 남양주 두산위브 트레지움 제101동 제15층 제1502호</t>
    <phoneticPr fontId="241" type="noConversion"/>
  </si>
  <si>
    <t>이경희</t>
    <phoneticPr fontId="241" type="noConversion"/>
  </si>
  <si>
    <t>650824-</t>
    <phoneticPr fontId="241" type="noConversion"/>
  </si>
  <si>
    <t>의정부지방법원 남양주지원</t>
    <phoneticPr fontId="241" type="noConversion"/>
  </si>
  <si>
    <t xml:space="preserve">31층 공동주택(아파트) </t>
    <phoneticPr fontId="241" type="noConversion"/>
  </si>
  <si>
    <t>미진행(미도래)</t>
    <phoneticPr fontId="241" type="noConversion"/>
  </si>
  <si>
    <t>4(1)</t>
    <phoneticPr fontId="241" type="noConversion"/>
  </si>
  <si>
    <t>1~2.소액,임차 : 담보물 경기도 남양주시 화도읍 묵현리 소재 아파트이며, 경매미진행건으로 임차권자 윤용태(전입 2020-10-20, 확정1차 2020-09-10, 보증금 270백만원, 확정2차 2022-10-06, 보증금 증액 70백만원 총합 340백만원) 주택임차보증금 340백만원 선순위 반영 [공매감정서 상 임차인 임**(전입 미상) 임대차 관련자료 없어 미반영]
3.임금 : 소유자 개인이며, 임금채권자로 추정되는 가압류권자 없어 미반영
4.조세, 당해세 : 압류권자 남양주시청, 남양주세무서, 서울특별시 서대문구청, 용산세무서, 서대문세무서 관련자료 없어 미반영</t>
    <phoneticPr fontId="241" type="noConversion"/>
  </si>
  <si>
    <t>용산세무서</t>
    <phoneticPr fontId="241" type="noConversion"/>
  </si>
  <si>
    <t>회차	  입찰일 	최저입찰가   결과
1	2025-09-04	430,000,000
2	2025-09-11	387,000,000</t>
    <phoneticPr fontId="241" type="noConversion"/>
  </si>
  <si>
    <t>경기도 안양시 만안구 안양로 475, 3층(석수동,아이크빌딩)</t>
    <phoneticPr fontId="241" type="noConversion"/>
  </si>
  <si>
    <t>SBI-099</t>
    <phoneticPr fontId="241" type="noConversion"/>
  </si>
  <si>
    <t>SBI-099-01</t>
    <phoneticPr fontId="241" type="noConversion"/>
  </si>
  <si>
    <t>진우어패럴</t>
    <phoneticPr fontId="241" type="noConversion"/>
  </si>
  <si>
    <t>장철효</t>
    <phoneticPr fontId="241" type="noConversion"/>
  </si>
  <si>
    <t>군포시</t>
    <phoneticPr fontId="241" type="noConversion"/>
  </si>
  <si>
    <t>산본동</t>
    <phoneticPr fontId="241" type="noConversion"/>
  </si>
  <si>
    <t>1240외 6필지 래미안하이어스 제128동 제11층 제1103호</t>
    <phoneticPr fontId="241" type="noConversion"/>
  </si>
  <si>
    <t>560107-</t>
    <phoneticPr fontId="241" type="noConversion"/>
  </si>
  <si>
    <t>수원지방법원 안양지원</t>
    <phoneticPr fontId="241" type="noConversion"/>
  </si>
  <si>
    <t>2025타경100228</t>
    <phoneticPr fontId="241" type="noConversion"/>
  </si>
  <si>
    <t>2025타경1017</t>
    <phoneticPr fontId="241" type="noConversion"/>
  </si>
  <si>
    <t>24층 공동주택</t>
    <phoneticPr fontId="241" type="noConversion"/>
  </si>
  <si>
    <t>1~2.소액,임차 : 담보물 경기도 군포시 산본동 소재 아파트이며, 배당요구종기일(2025-03-27)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</si>
  <si>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주식회사 진우어패럴</t>
    <phoneticPr fontId="241" type="noConversion"/>
  </si>
  <si>
    <t>장철호</t>
    <phoneticPr fontId="241" type="noConversion"/>
  </si>
  <si>
    <t>최광섭</t>
    <phoneticPr fontId="241" type="noConversion"/>
  </si>
  <si>
    <t>동구</t>
    <phoneticPr fontId="241" type="noConversion"/>
  </si>
  <si>
    <t>지묘동</t>
    <phoneticPr fontId="241" type="noConversion"/>
  </si>
  <si>
    <t>824 팔공3차보성타운 제307동 제4층 제402호</t>
    <phoneticPr fontId="241" type="noConversion"/>
  </si>
  <si>
    <t>500906-</t>
    <phoneticPr fontId="241" type="noConversion"/>
  </si>
  <si>
    <t xml:space="preserve">대구지방법원 </t>
    <phoneticPr fontId="241" type="noConversion"/>
  </si>
  <si>
    <t>2025타경8304</t>
    <phoneticPr fontId="241" type="noConversion"/>
  </si>
  <si>
    <t>16층 공동주택</t>
    <phoneticPr fontId="241" type="noConversion"/>
  </si>
  <si>
    <t>SBI-100</t>
    <phoneticPr fontId="241" type="noConversion"/>
  </si>
  <si>
    <t>SBI-100-01</t>
    <phoneticPr fontId="241" type="noConversion"/>
  </si>
  <si>
    <t>1~2.소액,임차 : 담보물 대구광역시 동구 지묘동 소재 아파트이며, 배당요구종기일(2025-08-25) 현재 등재 임차인 김**
3.임금 : 소유자 개인이며, 임금채권자로 추정되는 가압류권자 없어 미반영
4.조세, 당해세 : 압류권자 없어 미반영</t>
    <phoneticPr fontId="241" type="noConversion"/>
  </si>
  <si>
    <t>최판욱</t>
    <phoneticPr fontId="241" type="noConversion"/>
  </si>
  <si>
    <t>수원시 장안구</t>
    <phoneticPr fontId="241" type="noConversion"/>
  </si>
  <si>
    <t>조원동</t>
    <phoneticPr fontId="241" type="noConversion"/>
  </si>
  <si>
    <t>912 광교산임광그대가 제106동 제19층 제1903호</t>
    <phoneticPr fontId="241" type="noConversion"/>
  </si>
  <si>
    <t>620105-</t>
    <phoneticPr fontId="241" type="noConversion"/>
  </si>
  <si>
    <t>2025타경55969</t>
    <phoneticPr fontId="241" type="noConversion"/>
  </si>
  <si>
    <t>SBI-101</t>
    <phoneticPr fontId="241" type="noConversion"/>
  </si>
  <si>
    <t>SBI-101-01</t>
    <phoneticPr fontId="241" type="noConversion"/>
  </si>
  <si>
    <t>1~2.소액,임차 : 담보물 경기도 수원시 장안구 조원동 소재 아파트이며, 배당요구종기일(2025-07-25) 경과한 현재 등재 임차인 양**
3.임금 : 소유자 개인이며, 임금채권자로 추정되는 가압류권자 및 종기 내 권리신고한 임금채권자 없어 미반영
4.조세, 당해세 : 압류권자 국민건보 이천지사, 이천세무서, 수원세무서, 수원시 장안구청, 이천시청, 국민건보 수원서부지사 관련자료 없어 미반영</t>
    <phoneticPr fontId="241" type="noConversion"/>
  </si>
  <si>
    <t>2022-09-15 채무자 체납액납부약속으로 공매 취소</t>
    <phoneticPr fontId="241" type="noConversion"/>
  </si>
  <si>
    <t>최혜정</t>
    <phoneticPr fontId="241" type="noConversion"/>
  </si>
  <si>
    <t>진주시</t>
    <phoneticPr fontId="241" type="noConversion"/>
  </si>
  <si>
    <t>평거동</t>
    <phoneticPr fontId="241" type="noConversion"/>
  </si>
  <si>
    <t>150-4 평거하우스토리아파트 제201동 제6층 제601호</t>
    <phoneticPr fontId="241" type="noConversion"/>
  </si>
  <si>
    <t>690125-</t>
    <phoneticPr fontId="241" type="noConversion"/>
  </si>
  <si>
    <t>창원지방법원 진주지원</t>
    <phoneticPr fontId="241" type="noConversion"/>
  </si>
  <si>
    <t>2025타경30681</t>
    <phoneticPr fontId="241" type="noConversion"/>
  </si>
  <si>
    <t>주식회사유신건설산업</t>
    <phoneticPr fontId="241" type="noConversion"/>
  </si>
  <si>
    <t>최혜정</t>
    <phoneticPr fontId="241" type="noConversion"/>
  </si>
  <si>
    <t>아파트</t>
    <phoneticPr fontId="241" type="noConversion"/>
  </si>
  <si>
    <t>8층 아파트</t>
    <phoneticPr fontId="241" type="noConversion"/>
  </si>
  <si>
    <t>전부</t>
    <phoneticPr fontId="241" type="noConversion"/>
  </si>
  <si>
    <t>본인</t>
    <phoneticPr fontId="241" type="noConversion"/>
  </si>
  <si>
    <t>SBI-102</t>
    <phoneticPr fontId="241" type="noConversion"/>
  </si>
  <si>
    <t>SBI-102-01</t>
    <phoneticPr fontId="241" type="noConversion"/>
  </si>
  <si>
    <t>EY-SB</t>
    <phoneticPr fontId="241" type="noConversion"/>
  </si>
  <si>
    <t>KRW</t>
    <phoneticPr fontId="241" type="noConversion"/>
  </si>
  <si>
    <t>영림토건주식회사</t>
    <phoneticPr fontId="241" type="noConversion"/>
  </si>
  <si>
    <t>소상공인자영업자새출발기금주식회사</t>
    <phoneticPr fontId="241" type="noConversion"/>
  </si>
  <si>
    <t>Y</t>
    <phoneticPr fontId="241" type="noConversion"/>
  </si>
  <si>
    <t>대상외</t>
    <phoneticPr fontId="241" type="noConversion"/>
  </si>
  <si>
    <t>2025-05-26 주식회사에스비아이저축은행에서 이전</t>
    <phoneticPr fontId="241" type="noConversion"/>
  </si>
  <si>
    <t>법사가무</t>
    <phoneticPr fontId="241" type="noConversion"/>
  </si>
  <si>
    <t>SBI-103</t>
    <phoneticPr fontId="241" type="noConversion"/>
  </si>
  <si>
    <t>SBI-103-01</t>
    <phoneticPr fontId="241" type="noConversion"/>
  </si>
  <si>
    <t>최효신</t>
    <phoneticPr fontId="241" type="noConversion"/>
  </si>
  <si>
    <t>한국스탠다드차타드은행</t>
    <phoneticPr fontId="241" type="noConversion"/>
  </si>
  <si>
    <t>2022-07-11 채권최고액 182,640,000원에서 변경</t>
    <phoneticPr fontId="241" type="noConversion"/>
  </si>
  <si>
    <t>개인사업자</t>
    <phoneticPr fontId="241" type="noConversion"/>
  </si>
  <si>
    <t>대전광역시</t>
    <phoneticPr fontId="241" type="noConversion"/>
  </si>
  <si>
    <t>중구</t>
    <phoneticPr fontId="241" type="noConversion"/>
  </si>
  <si>
    <t>목동</t>
    <phoneticPr fontId="241" type="noConversion"/>
  </si>
  <si>
    <t>111-12외 2필지 금호한사랑아파트 제108동 제9층 제901호</t>
    <phoneticPr fontId="241" type="noConversion"/>
  </si>
  <si>
    <t>780409-</t>
    <phoneticPr fontId="241" type="noConversion"/>
  </si>
  <si>
    <t>매매</t>
    <phoneticPr fontId="241" type="noConversion"/>
  </si>
  <si>
    <t xml:space="preserve">대전지방법원 </t>
    <phoneticPr fontId="241" type="noConversion"/>
  </si>
  <si>
    <t>2024타경120477</t>
    <phoneticPr fontId="241" type="noConversion"/>
  </si>
  <si>
    <t>임의</t>
    <phoneticPr fontId="241" type="noConversion"/>
  </si>
  <si>
    <t>15층 아파트</t>
    <phoneticPr fontId="241" type="noConversion"/>
  </si>
  <si>
    <t>1~2</t>
    <phoneticPr fontId="241" type="noConversion"/>
  </si>
  <si>
    <t>1~2.소액,임차 : 담보물 대전광역시 중구 목동 소재 아파트이며, 배당요구종기일(2025-01-21) 경과한 현재 등재 및 권리신고한 임차인 없어 미반영
3.임금 : 소유자 개인이며, 임금채권자로 추정되는 가압류권자 및 종기 내 권리신고한 임금채권자 없어 미반영
4.조세, 당해세 : 압류권자 서울특별시 중구청 관련자료 없어 미반영</t>
    <phoneticPr fontId="241" type="noConversion"/>
  </si>
  <si>
    <t>미도래</t>
  </si>
  <si>
    <t>서울특별시 금천구 디지털로9길 99, 412호 (가산동, 스타밸리)</t>
    <phoneticPr fontId="241" type="noConversion"/>
  </si>
  <si>
    <t>케이엘스포츠티브이</t>
    <phoneticPr fontId="241" type="noConversion"/>
  </si>
  <si>
    <t>법인사업자</t>
    <phoneticPr fontId="241" type="noConversion"/>
  </si>
  <si>
    <t>경기도</t>
    <phoneticPr fontId="241" type="noConversion"/>
  </si>
  <si>
    <t>김포시</t>
    <phoneticPr fontId="241" type="noConversion"/>
  </si>
  <si>
    <t>풍무동</t>
    <phoneticPr fontId="241" type="noConversion"/>
  </si>
  <si>
    <t>775 한화유로메트로아파트 제202동 제12층 제1204호</t>
    <phoneticPr fontId="241" type="noConversion"/>
  </si>
  <si>
    <t>조일원</t>
    <phoneticPr fontId="241" type="noConversion"/>
  </si>
  <si>
    <t>680307-</t>
    <phoneticPr fontId="241" type="noConversion"/>
  </si>
  <si>
    <t>인천지방법원 부천지원</t>
    <phoneticPr fontId="241" type="noConversion"/>
  </si>
  <si>
    <t>2025타경33728</t>
    <phoneticPr fontId="241" type="noConversion"/>
  </si>
  <si>
    <t>SBI-104</t>
    <phoneticPr fontId="241" type="noConversion"/>
  </si>
  <si>
    <t>SBI-104-01</t>
    <phoneticPr fontId="241" type="noConversion"/>
  </si>
  <si>
    <t>염명식</t>
    <phoneticPr fontId="241" type="noConversion"/>
  </si>
  <si>
    <t>한화생명보험주식회사</t>
    <phoneticPr fontId="241" type="noConversion"/>
  </si>
  <si>
    <t>주식회사케이엘스포츠티브이</t>
    <phoneticPr fontId="241" type="noConversion"/>
  </si>
  <si>
    <t>비엔케이캐피탈주식회사</t>
    <phoneticPr fontId="241" type="noConversion"/>
  </si>
  <si>
    <t>담보제공자</t>
    <phoneticPr fontId="241" type="noConversion"/>
  </si>
  <si>
    <t>20층 아파트</t>
    <phoneticPr fontId="241" type="noConversion"/>
  </si>
  <si>
    <t>1~2.소액,임차 : 담보물 경기도 김포시 풍무동 소재 아파트이며, 배당요구종기일(2025-09-22) 현재 등재 임차인 없어 미반영
3.임금 : 소유자 개인이며, 임금채권자로 추정되는 가압류권자 없어 미반영
4.조세, 당해세 : 압류권자 없어 미반영</t>
    <phoneticPr fontId="241" type="noConversion"/>
  </si>
  <si>
    <t>주식회사 케이엘스포츠티브이</t>
    <phoneticPr fontId="241" type="noConversion"/>
  </si>
  <si>
    <t>키드아이</t>
    <phoneticPr fontId="241" type="noConversion"/>
  </si>
  <si>
    <t>충청남도</t>
    <phoneticPr fontId="241" type="noConversion"/>
  </si>
  <si>
    <t>천안시 동남구</t>
    <phoneticPr fontId="241" type="noConversion"/>
  </si>
  <si>
    <t>목천읍 신계리</t>
    <phoneticPr fontId="241" type="noConversion"/>
  </si>
  <si>
    <t>103-4 목천신도브래뉴1차아파트 제105동 제6층 제604호</t>
    <phoneticPr fontId="241" type="noConversion"/>
  </si>
  <si>
    <t>대전지방법원 천안지원</t>
    <phoneticPr fontId="241" type="noConversion"/>
  </si>
  <si>
    <t>2024타경114457</t>
    <phoneticPr fontId="241" type="noConversion"/>
  </si>
  <si>
    <t>SBI-105</t>
    <phoneticPr fontId="241" type="noConversion"/>
  </si>
  <si>
    <t>SBI-105-01</t>
    <phoneticPr fontId="241" type="noConversion"/>
  </si>
  <si>
    <t>키드아이주식회사</t>
    <phoneticPr fontId="241" type="noConversion"/>
  </si>
  <si>
    <t>강수진</t>
    <phoneticPr fontId="241" type="noConversion"/>
  </si>
  <si>
    <t>790221-</t>
    <phoneticPr fontId="241" type="noConversion"/>
  </si>
  <si>
    <t>매매, 증여</t>
    <phoneticPr fontId="241" type="noConversion"/>
  </si>
  <si>
    <t>최초매각기일(08/19)</t>
    <phoneticPr fontId="241" type="noConversion"/>
  </si>
  <si>
    <t>충청남도 천안시 서북구 쌍용16길 56, 2층 (쌍용동)</t>
    <phoneticPr fontId="241" type="noConversion"/>
  </si>
  <si>
    <t>12층 아파트</t>
    <phoneticPr fontId="241" type="noConversion"/>
  </si>
  <si>
    <t>키드아이 주식회사</t>
    <phoneticPr fontId="241" type="noConversion"/>
  </si>
  <si>
    <t>낙찰</t>
    <phoneticPr fontId="241" type="noConversion"/>
  </si>
  <si>
    <t>1~2.소액,임차 : 담보물 충청남도 천안시 동남구 목천읍 신계리 소재 아파트이며, 배당요구종기일(2025-01-27) 경과한 현재 등재 임차인 강**
3.임금 : 소유자 개인이며, 임금채권자로 추정되는 가압류권자 없어 미반영
4.조세, 당해세 : 압류권자 천안세무서 관련자료 없어 미반영</t>
    <phoneticPr fontId="241" type="noConversion"/>
  </si>
  <si>
    <t>태감</t>
    <phoneticPr fontId="241" type="noConversion"/>
  </si>
  <si>
    <t>태감</t>
    <phoneticPr fontId="241" type="noConversion"/>
  </si>
  <si>
    <t>경상남도</t>
    <phoneticPr fontId="241" type="noConversion"/>
  </si>
  <si>
    <t>양산시</t>
    <phoneticPr fontId="241" type="noConversion"/>
  </si>
  <si>
    <t>물금읍 가촌리</t>
    <phoneticPr fontId="241" type="noConversion"/>
  </si>
  <si>
    <t>720 양산물금동일스위트 제110동 제2층 제206호</t>
    <phoneticPr fontId="241" type="noConversion"/>
  </si>
  <si>
    <t>박인식</t>
    <phoneticPr fontId="241" type="noConversion"/>
  </si>
  <si>
    <t>701228-</t>
    <phoneticPr fontId="241" type="noConversion"/>
  </si>
  <si>
    <t xml:space="preserve">울산지방법원 </t>
    <phoneticPr fontId="241" type="noConversion"/>
  </si>
  <si>
    <t>2025타경12105</t>
    <phoneticPr fontId="241" type="noConversion"/>
  </si>
  <si>
    <t xml:space="preserve">20층 공동주택(아파트) </t>
    <phoneticPr fontId="241" type="noConversion"/>
  </si>
  <si>
    <t>1~2.소액,임차 : 담보물 경상남도 양산시 물금읍 가촌리 소재 아파트이며, 배당요구종기일(2025-10-02) 현재 등재 임차인 없어 미반영
3.임금 : 소유자 개인이며, 임금채권자로 추정되는 가압류권자 없어 미반영
4.조세, 당해세 : 압류권자 없어 미반영</t>
    <phoneticPr fontId="241" type="noConversion"/>
  </si>
  <si>
    <t>주식회사 태감</t>
    <phoneticPr fontId="241" type="noConversion"/>
  </si>
  <si>
    <t>SBI-106</t>
    <phoneticPr fontId="241" type="noConversion"/>
  </si>
  <si>
    <t>SBI-106-01</t>
    <phoneticPr fontId="241" type="noConversion"/>
  </si>
  <si>
    <t>주식회사태감</t>
    <phoneticPr fontId="241" type="noConversion"/>
  </si>
  <si>
    <t>강진근</t>
    <phoneticPr fontId="241" type="noConversion"/>
  </si>
  <si>
    <t>경상남도 양산시 물금읍 야리1길 20, 4층405호(초이스타워)</t>
    <phoneticPr fontId="241" type="noConversion"/>
  </si>
  <si>
    <t>SBI-107</t>
    <phoneticPr fontId="241" type="noConversion"/>
  </si>
  <si>
    <t>SBI-107-01</t>
    <phoneticPr fontId="241" type="noConversion"/>
  </si>
  <si>
    <t>피엔에스글로벌</t>
    <phoneticPr fontId="241" type="noConversion"/>
  </si>
  <si>
    <t>이영호</t>
    <phoneticPr fontId="241" type="noConversion"/>
  </si>
  <si>
    <t>국민은행</t>
    <phoneticPr fontId="241" type="noConversion"/>
  </si>
  <si>
    <t>2013-03-13 채권최고액 312,000,000원에서 변경
2018-09-12 채권최고액 248,480,000원에서 변경
2024-07-12 채권최고액 142,360,000원에서 변경</t>
    <phoneticPr fontId="241" type="noConversion"/>
  </si>
  <si>
    <t>2024-07-12 채권최고액 120,000,000원에서 변경</t>
    <phoneticPr fontId="241" type="noConversion"/>
  </si>
  <si>
    <t>주식회사피엔에스글로벌</t>
    <phoneticPr fontId="241" type="noConversion"/>
  </si>
  <si>
    <t>우리은행</t>
    <phoneticPr fontId="241" type="noConversion"/>
  </si>
  <si>
    <t>2023-11-02 채권최고액 360,000,000원에서 변경</t>
    <phoneticPr fontId="241" type="noConversion"/>
  </si>
  <si>
    <t>미화금156,000달러</t>
    <phoneticPr fontId="241" type="noConversion"/>
  </si>
  <si>
    <t>2023-11-02 채권최고액 360,000원에서 변경</t>
    <phoneticPr fontId="241" type="noConversion"/>
  </si>
  <si>
    <t>주식회사트리포스</t>
    <phoneticPr fontId="241" type="noConversion"/>
  </si>
  <si>
    <t>미화122,797.92달러</t>
    <phoneticPr fontId="241" type="noConversion"/>
  </si>
  <si>
    <t>성남시 분당구</t>
    <phoneticPr fontId="241" type="noConversion"/>
  </si>
  <si>
    <t>수내동</t>
    <phoneticPr fontId="241" type="noConversion"/>
  </si>
  <si>
    <t>52 파크타운 제112동 제3층 제302호</t>
    <phoneticPr fontId="241" type="noConversion"/>
  </si>
  <si>
    <t>이영호,이진숙</t>
    <phoneticPr fontId="241" type="noConversion"/>
  </si>
  <si>
    <t>630907-,680716-</t>
    <phoneticPr fontId="241" type="noConversion"/>
  </si>
  <si>
    <t>수원지방법원 성남지원</t>
    <phoneticPr fontId="241" type="noConversion"/>
  </si>
  <si>
    <t>2024타경69550</t>
    <phoneticPr fontId="241" type="noConversion"/>
  </si>
  <si>
    <t>2025타경817</t>
    <phoneticPr fontId="241" type="noConversion"/>
  </si>
  <si>
    <t>30층 아파트</t>
    <phoneticPr fontId="241" type="noConversion"/>
  </si>
  <si>
    <t>중복</t>
    <phoneticPr fontId="241" type="noConversion"/>
  </si>
  <si>
    <t>주식회사 피엔에스글로벌</t>
    <phoneticPr fontId="241" type="noConversion"/>
  </si>
  <si>
    <t>1~6</t>
    <phoneticPr fontId="241" type="noConversion"/>
  </si>
  <si>
    <t>1~2.소액,임차 : 담보물 경기도 성남시 분당구 수내동 소재 아파트이며, 배당요구종기일(2025-01-13)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</si>
  <si>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SBI-108</t>
    <phoneticPr fontId="241" type="noConversion"/>
  </si>
  <si>
    <t>SBI-108-01</t>
    <phoneticPr fontId="241" type="noConversion"/>
  </si>
  <si>
    <t>피은숙</t>
    <phoneticPr fontId="241" type="noConversion"/>
  </si>
  <si>
    <t>장명귀</t>
    <phoneticPr fontId="241" type="noConversion"/>
  </si>
  <si>
    <t>제주특별자치도</t>
    <phoneticPr fontId="241" type="noConversion"/>
  </si>
  <si>
    <t>제주시</t>
    <phoneticPr fontId="241" type="noConversion"/>
  </si>
  <si>
    <t>애월읍 하귀1리</t>
    <phoneticPr fontId="241" type="noConversion"/>
  </si>
  <si>
    <t>166-1 제주하귀휴먼시아2단지 제201동 제11층 제1102호</t>
    <phoneticPr fontId="241" type="noConversion"/>
  </si>
  <si>
    <t>670228-</t>
    <phoneticPr fontId="241" type="noConversion"/>
  </si>
  <si>
    <t>제주지방법원</t>
    <phoneticPr fontId="241" type="noConversion"/>
  </si>
  <si>
    <t>2024타경29224</t>
    <phoneticPr fontId="241" type="noConversion"/>
  </si>
  <si>
    <t>낙찰(06/24)</t>
  </si>
  <si>
    <t>12층 공동주택(아파트)</t>
    <phoneticPr fontId="241" type="noConversion"/>
  </si>
  <si>
    <t>1~2.소액,임차 : 담보물 제주특별자치도 제주시 애월읍 하귀1리 소재 아파트이며, 배당요구종기일(2024-10-07)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</si>
  <si>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2~3</t>
    <phoneticPr fontId="241" type="noConversion"/>
  </si>
  <si>
    <t>최초매각기일(08/25), 권리신고 임차인</t>
    <phoneticPr fontId="241" type="noConversion"/>
  </si>
  <si>
    <t>실명번호, 임차인, 공매최초입찰기일(09/04)</t>
    <phoneticPr fontId="241" type="noConversion"/>
  </si>
  <si>
    <t>한국경영컨설팅</t>
    <phoneticPr fontId="241" type="noConversion"/>
  </si>
  <si>
    <t>부산광역시</t>
    <phoneticPr fontId="241" type="noConversion"/>
  </si>
  <si>
    <t>해운대구</t>
    <phoneticPr fontId="241" type="noConversion"/>
  </si>
  <si>
    <t>좌동</t>
    <phoneticPr fontId="241" type="noConversion"/>
  </si>
  <si>
    <t>1450외 1필지 에스케이뷰아파트 제101동 제15층 제1506호</t>
    <phoneticPr fontId="241" type="noConversion"/>
  </si>
  <si>
    <t>최성옥</t>
    <phoneticPr fontId="241" type="noConversion"/>
  </si>
  <si>
    <t>600516-</t>
    <phoneticPr fontId="241" type="noConversion"/>
  </si>
  <si>
    <t>부산지방법원 동부지원</t>
    <phoneticPr fontId="241" type="noConversion"/>
  </si>
  <si>
    <t>2024타경103309</t>
    <phoneticPr fontId="241" type="noConversion"/>
  </si>
  <si>
    <t>SBI-109</t>
    <phoneticPr fontId="241" type="noConversion"/>
  </si>
  <si>
    <t>SBI-109-01</t>
    <phoneticPr fontId="241" type="noConversion"/>
  </si>
  <si>
    <t>주식회사한국경영컨설팅</t>
    <phoneticPr fontId="241" type="noConversion"/>
  </si>
  <si>
    <t>증여</t>
    <phoneticPr fontId="241" type="noConversion"/>
  </si>
  <si>
    <t>피은숙</t>
    <phoneticPr fontId="241" type="noConversion"/>
  </si>
  <si>
    <t>서울특별시 서초구 마방로6길 7-20, 4층(양재동, 엠케이빌딩)</t>
    <phoneticPr fontId="241" type="noConversion"/>
  </si>
  <si>
    <t>부산광역시 동구 조방로 14, 812호(범일동,동일타워)</t>
    <phoneticPr fontId="241" type="noConversion"/>
  </si>
  <si>
    <t>20층 공동주택</t>
    <phoneticPr fontId="241" type="noConversion"/>
  </si>
  <si>
    <t>주식회사 한국경영컨설팅</t>
    <phoneticPr fontId="241" type="noConversion"/>
  </si>
  <si>
    <t>2025-05-19 소유자 강제집행정지 신청서 제출로 집행정지됨</t>
    <phoneticPr fontId="241" type="noConversion"/>
  </si>
  <si>
    <t>권리신고 임차인</t>
    <phoneticPr fontId="241" type="noConversion"/>
  </si>
  <si>
    <t>미지정</t>
    <phoneticPr fontId="241" type="noConversion"/>
  </si>
  <si>
    <t>1~2.소액,임차 : 담보물 부산광역시 해운대구 좌동 소재 아파트이며, 배당요구종기일(2024-06-13) 경과한 현재 권리신고한 임차인 진**
3.임금 : 소유자 개인이며, 임금채권자로 추정되는 가압류권자 및 종기 내 권리신고한 임금채권자 없어 미반영
4.조세, 당해세 : 압류권자 부산광역시 동래세무서 관련자료 없어 미반영</t>
    <phoneticPr fontId="241" type="noConversion"/>
  </si>
  <si>
    <t>SBI-110</t>
    <phoneticPr fontId="241" type="noConversion"/>
  </si>
  <si>
    <t>SBI-110-01</t>
    <phoneticPr fontId="241" type="noConversion"/>
  </si>
  <si>
    <t>한상욱</t>
    <phoneticPr fontId="241" type="noConversion"/>
  </si>
  <si>
    <t>제이비우리캐피탈주식회사</t>
    <phoneticPr fontId="241" type="noConversion"/>
  </si>
  <si>
    <t>2024-12-27 북대구새마을금고에서 이전</t>
    <phoneticPr fontId="241" type="noConversion"/>
  </si>
  <si>
    <t>서구</t>
    <phoneticPr fontId="241" type="noConversion"/>
  </si>
  <si>
    <t>둔산동</t>
    <phoneticPr fontId="241" type="noConversion"/>
  </si>
  <si>
    <t>1811 청솔아파트 제8동 제7층 제706호</t>
    <phoneticPr fontId="241" type="noConversion"/>
  </si>
  <si>
    <t>690612-</t>
    <phoneticPr fontId="241" type="noConversion"/>
  </si>
  <si>
    <t>상속</t>
    <phoneticPr fontId="241" type="noConversion"/>
  </si>
  <si>
    <t>2024타경121869</t>
    <phoneticPr fontId="241" type="noConversion"/>
  </si>
  <si>
    <t>북대구새마을금고</t>
    <phoneticPr fontId="241" type="noConversion"/>
  </si>
  <si>
    <t>13층 아파트</t>
    <phoneticPr fontId="241" type="noConversion"/>
  </si>
  <si>
    <t>1~2.소액,임차 : 담보물 대전광역시 서구 둔산동 소재 아파트이며, 배당요구종기일(2025-02-10)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</si>
  <si>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낙찰(07/31)</t>
    <phoneticPr fontId="241" type="noConversion"/>
  </si>
  <si>
    <t>최성옥</t>
    <phoneticPr fontId="241" type="noConversion"/>
  </si>
  <si>
    <t>한상피앤티</t>
    <phoneticPr fontId="241" type="noConversion"/>
  </si>
  <si>
    <t>김태희</t>
    <phoneticPr fontId="241" type="noConversion"/>
  </si>
  <si>
    <t>경기도 시흥시 옥구천서로 241, 1나 504호(정왕동,시화공단)</t>
    <phoneticPr fontId="241" type="noConversion"/>
  </si>
  <si>
    <t>인천광역시</t>
    <phoneticPr fontId="241" type="noConversion"/>
  </si>
  <si>
    <t>연수구</t>
    <phoneticPr fontId="241" type="noConversion"/>
  </si>
  <si>
    <t>송도동</t>
    <phoneticPr fontId="241" type="noConversion"/>
  </si>
  <si>
    <t>19-6 송도자이하버뷰1단지아파트 제101동 제20층 제2004호</t>
    <phoneticPr fontId="241" type="noConversion"/>
  </si>
  <si>
    <t>590326-</t>
    <phoneticPr fontId="241" type="noConversion"/>
  </si>
  <si>
    <t xml:space="preserve">인천지방법원 </t>
    <phoneticPr fontId="241" type="noConversion"/>
  </si>
  <si>
    <t>2025타경508212</t>
    <phoneticPr fontId="241" type="noConversion"/>
  </si>
  <si>
    <t xml:space="preserve">41층 공동주택(아파트) </t>
    <phoneticPr fontId="241" type="noConversion"/>
  </si>
  <si>
    <t>1~2.소액,임차 : 담보물 인천광역시 연수구 송도동 소재 아파트이며, 배당요구종기일(2025-06-19)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</si>
  <si>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주식회사 한상피앤티</t>
    <phoneticPr fontId="241" type="noConversion"/>
  </si>
  <si>
    <t>서울특별시 서대문구 연희로 377, 102동 1505호(홍은동,현대아파트)</t>
    <phoneticPr fontId="241" type="noConversion"/>
  </si>
  <si>
    <t>경기도 성남시 분당구 수내로 148, 112동 302호 (수내동,파크타운)</t>
    <phoneticPr fontId="241" type="noConversion"/>
  </si>
  <si>
    <t>황옥심</t>
    <phoneticPr fontId="241" type="noConversion"/>
  </si>
  <si>
    <t>서울특별시</t>
    <phoneticPr fontId="241" type="noConversion"/>
  </si>
  <si>
    <t>서대문구</t>
    <phoneticPr fontId="241" type="noConversion"/>
  </si>
  <si>
    <t>홍은동</t>
    <phoneticPr fontId="241" type="noConversion"/>
  </si>
  <si>
    <t>202-5 현대아파트 제102동 제15층 제1505호</t>
    <phoneticPr fontId="241" type="noConversion"/>
  </si>
  <si>
    <t>570208-</t>
    <phoneticPr fontId="241" type="noConversion"/>
  </si>
  <si>
    <t xml:space="preserve">서울서부지방법원 </t>
    <phoneticPr fontId="241" type="noConversion"/>
  </si>
  <si>
    <t>2025타경51329</t>
    <phoneticPr fontId="241" type="noConversion"/>
  </si>
  <si>
    <t>1~3</t>
    <phoneticPr fontId="241" type="noConversion"/>
  </si>
  <si>
    <t>1~2.소액,임차 : 담보물 서울특별시 서대문구 홍은동 소재 아파트이며, 배당요구종기일(2025-07-07)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</si>
  <si>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SBI-112</t>
    <phoneticPr fontId="241" type="noConversion"/>
  </si>
  <si>
    <t>SBI-112-01</t>
    <phoneticPr fontId="241" type="noConversion"/>
  </si>
  <si>
    <t>주식회사건우테크시스템</t>
    <phoneticPr fontId="241" type="noConversion"/>
  </si>
  <si>
    <t>건우테크시스템</t>
    <phoneticPr fontId="241" type="noConversion"/>
  </si>
  <si>
    <t>굿모터스주식회사</t>
    <phoneticPr fontId="241" type="noConversion"/>
  </si>
  <si>
    <t>굿모터스</t>
    <phoneticPr fontId="241" type="noConversion"/>
  </si>
  <si>
    <t>주식회사글로벌코리아스테이션</t>
    <phoneticPr fontId="241" type="noConversion"/>
  </si>
  <si>
    <t>글로벌코리아스테이션</t>
  </si>
  <si>
    <t>글로벌코리아스테이션</t>
    <phoneticPr fontId="241" type="noConversion"/>
  </si>
  <si>
    <t>주식회사금농식품</t>
    <phoneticPr fontId="241" type="noConversion"/>
  </si>
  <si>
    <t>금농식품</t>
  </si>
  <si>
    <t>금농식품</t>
    <phoneticPr fontId="241" type="noConversion"/>
  </si>
  <si>
    <t>주식회사금성주류</t>
    <phoneticPr fontId="241" type="noConversion"/>
  </si>
  <si>
    <t>금성주류</t>
    <phoneticPr fontId="241" type="noConversion"/>
  </si>
  <si>
    <t>유한회사금하디에이치</t>
    <phoneticPr fontId="241" type="noConversion"/>
  </si>
  <si>
    <t>금하디에이치</t>
  </si>
  <si>
    <t>농업회사법인 주식회사 황금마차</t>
    <phoneticPr fontId="241" type="noConversion"/>
  </si>
  <si>
    <t>주식회사농업회사법인청정양구애</t>
    <phoneticPr fontId="241" type="noConversion"/>
  </si>
  <si>
    <t>농업회사법인청정양구애</t>
    <phoneticPr fontId="241" type="noConversion"/>
  </si>
  <si>
    <t>주식회사다죤</t>
    <phoneticPr fontId="241" type="noConversion"/>
  </si>
  <si>
    <t>다죤</t>
  </si>
  <si>
    <t>주식회사대유건설</t>
    <phoneticPr fontId="241" type="noConversion"/>
  </si>
  <si>
    <t>대유건설</t>
  </si>
  <si>
    <t>페퍼저축은행</t>
    <phoneticPr fontId="241" type="noConversion"/>
  </si>
  <si>
    <t xml:space="preserve">25층 아파트 </t>
    <phoneticPr fontId="241" type="noConversion"/>
  </si>
  <si>
    <t>등재 임차인</t>
    <phoneticPr fontId="241" type="noConversion"/>
  </si>
  <si>
    <t>1~2.소액,임차 : 담보물 부산광역시 사상구 엄궁동 소재 아파트이며, 배당요구종기일(14일미경과) 현재 등재 임차인 없어 미반영
3.임금 : 소유자 개인이며, 임금채권자로 추정되는 가압류권자 없어 미반영
4.조세, 당해세 : 압류권자 없어 미반영</t>
    <phoneticPr fontId="241" type="noConversion"/>
  </si>
  <si>
    <t>1~2.소액,임차 : 담보물 경상남도 진주시 평거동 소재 아파트이며, 배당요구종기일(2025-06-09) 경과한 현재 등재 임차인 영*** **** 
3.임금 : 소유자 개인이며, 임금채권자로 추정되는 가압류권자 및 종기 내 권리신고한 임금채권자 없어 미반영
4.조세, 당해세 : 압류권자 없어 미반영</t>
    <phoneticPr fontId="241" type="noConversion"/>
  </si>
  <si>
    <t>낙찰(07/22), 실명번호</t>
    <phoneticPr fontId="241" type="noConversion"/>
  </si>
  <si>
    <t>USD설정금액, 실명번호</t>
    <phoneticPr fontId="241" type="noConversion"/>
  </si>
  <si>
    <t>권리신고 임차인, 실명번호</t>
    <phoneticPr fontId="241" type="noConversion"/>
  </si>
  <si>
    <t>경기도 성남시 수정구 달래내로369번길 9, 1층 (상적동)</t>
    <phoneticPr fontId="241" type="noConversion"/>
  </si>
  <si>
    <t>채무자</t>
    <phoneticPr fontId="241" type="noConversion"/>
  </si>
  <si>
    <t>SBI-009</t>
    <phoneticPr fontId="241" type="noConversion"/>
  </si>
  <si>
    <t>SBI-009-01</t>
    <phoneticPr fontId="241" type="noConversion"/>
  </si>
  <si>
    <t>삼성전자주식회사</t>
    <phoneticPr fontId="241" type="noConversion"/>
  </si>
  <si>
    <t>전세권</t>
    <phoneticPr fontId="241" type="noConversion"/>
  </si>
  <si>
    <t>서초구</t>
    <phoneticPr fontId="241" type="noConversion"/>
  </si>
  <si>
    <t>서초동</t>
    <phoneticPr fontId="241" type="noConversion"/>
  </si>
  <si>
    <t>1337-22 서초동 대우디오빌프라임 제15층 제1509호</t>
    <phoneticPr fontId="241" type="noConversion"/>
  </si>
  <si>
    <t>현지혜</t>
    <phoneticPr fontId="241" type="noConversion"/>
  </si>
  <si>
    <t>610130-</t>
    <phoneticPr fontId="241" type="noConversion"/>
  </si>
  <si>
    <t xml:space="preserve">서울중앙지방법원 </t>
    <phoneticPr fontId="241" type="noConversion"/>
  </si>
  <si>
    <t>2025타경823</t>
    <phoneticPr fontId="241" type="noConversion"/>
  </si>
  <si>
    <t>삼성전자 주식회사</t>
    <phoneticPr fontId="241" type="noConversion"/>
  </si>
  <si>
    <t>15층 공동주택(아파트)</t>
    <phoneticPr fontId="241" type="noConversion"/>
  </si>
  <si>
    <t>1~2.소액,임차 : 담보물 서울특별시 서초구 서초동 소재 아파트이며, 배당요구종기일(2025-06-02) 경과한 현재 등재 및 권리신고한 임차인 없으나
                     경매신청권자 및 전세권자 삼성전자 주식회사(접수일 2022-02-16, 전입 및 확정 미상, 전세금 900백만원) 선순위 전세보증금으로 900백만원 반영
3.임금 : 소유자 개인이며, 임금채권자로 추정되는 가압류권자 및 종기 내 권리신고한 임금채권자 없어 미반영
4.조세, 당해세 : 압류권자 없어 미반영</t>
    <phoneticPr fontId="241" type="noConversion"/>
  </si>
  <si>
    <t>실명번호</t>
    <phoneticPr fontId="241" type="noConversion"/>
  </si>
  <si>
    <t>재송동</t>
    <phoneticPr fontId="241" type="noConversion"/>
  </si>
  <si>
    <t>380-1 센텀동부센트레빌 제101동 제17층 제1704호</t>
    <phoneticPr fontId="241" type="noConversion"/>
  </si>
  <si>
    <t>박경숙</t>
    <phoneticPr fontId="241" type="noConversion"/>
  </si>
  <si>
    <t>731115-</t>
    <phoneticPr fontId="241" type="noConversion"/>
  </si>
  <si>
    <t>2024타경113955</t>
    <phoneticPr fontId="241" type="noConversion"/>
  </si>
  <si>
    <t>주식회사 금농식품</t>
    <phoneticPr fontId="241" type="noConversion"/>
  </si>
  <si>
    <t>경상남도 양산시 동면 여락송정로 290-11</t>
    <phoneticPr fontId="241" type="noConversion"/>
  </si>
  <si>
    <t>SBI-010</t>
    <phoneticPr fontId="241" type="noConversion"/>
  </si>
  <si>
    <t>SBI-010-01</t>
    <phoneticPr fontId="241" type="noConversion"/>
  </si>
  <si>
    <t>25층 공동주택(아파트)</t>
    <phoneticPr fontId="241" type="noConversion"/>
  </si>
  <si>
    <t>1~2.소액,임차 : 담보물 부산광역시 해운대구 재송동 소재 아파트이며, 배당요구종기일(2025-03-18)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</si>
  <si>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2025-01-20 소유자 파산선고결정(부산회생법원 2024하단101924)</t>
    <phoneticPr fontId="241" type="noConversion"/>
  </si>
  <si>
    <t>서울특별시 은평구 갈현로 339(갈현동)</t>
    <phoneticPr fontId="241" type="noConversion"/>
  </si>
  <si>
    <t>금성주류</t>
    <phoneticPr fontId="241" type="noConversion"/>
  </si>
  <si>
    <t>SBI-011</t>
    <phoneticPr fontId="241" type="noConversion"/>
  </si>
  <si>
    <t>SBI-011-01</t>
    <phoneticPr fontId="241" type="noConversion"/>
  </si>
  <si>
    <t>김민철</t>
    <phoneticPr fontId="241" type="noConversion"/>
  </si>
  <si>
    <t>김대중</t>
    <phoneticPr fontId="241" type="noConversion"/>
  </si>
  <si>
    <t>김용인</t>
    <phoneticPr fontId="241" type="noConversion"/>
  </si>
  <si>
    <t>고양시 일산동구</t>
    <phoneticPr fontId="241" type="noConversion"/>
  </si>
  <si>
    <t>장항동</t>
    <phoneticPr fontId="241" type="noConversion"/>
  </si>
  <si>
    <t>877 호수마을아파트 제311동 제6층 제602호</t>
    <phoneticPr fontId="241" type="noConversion"/>
  </si>
  <si>
    <t>591022-</t>
    <phoneticPr fontId="241" type="noConversion"/>
  </si>
  <si>
    <t>의정부지방법원 고양지원</t>
    <phoneticPr fontId="241" type="noConversion"/>
  </si>
  <si>
    <t>2024타경80230</t>
    <phoneticPr fontId="241" type="noConversion"/>
  </si>
  <si>
    <t>1~2.소액,임차 : 담보물 경기도 고양시 일산동구 장항동 소재 아파트이며, 배당요구종기일(2024-12-16)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</si>
  <si>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주식회사 금성주류</t>
    <phoneticPr fontId="241" type="noConversion"/>
  </si>
  <si>
    <t>금하디에이치</t>
    <phoneticPr fontId="241" type="noConversion"/>
  </si>
  <si>
    <t>전라남도</t>
    <phoneticPr fontId="241" type="noConversion"/>
  </si>
  <si>
    <t>목포시</t>
    <phoneticPr fontId="241" type="noConversion"/>
  </si>
  <si>
    <t>산정동</t>
    <phoneticPr fontId="241" type="noConversion"/>
  </si>
  <si>
    <t>1710 현대아파트 제104동 제4층 제410호</t>
    <phoneticPr fontId="241" type="noConversion"/>
  </si>
  <si>
    <t>고기훈</t>
    <phoneticPr fontId="241" type="noConversion"/>
  </si>
  <si>
    <t>750707-</t>
    <phoneticPr fontId="241" type="noConversion"/>
  </si>
  <si>
    <t>광주지방법원 목포지원</t>
    <phoneticPr fontId="241" type="noConversion"/>
  </si>
  <si>
    <t>2024타경53752</t>
    <phoneticPr fontId="241" type="noConversion"/>
  </si>
  <si>
    <t>유한회사 금하디에이치</t>
    <phoneticPr fontId="241" type="noConversion"/>
  </si>
  <si>
    <t>SBI-012</t>
    <phoneticPr fontId="241" type="noConversion"/>
  </si>
  <si>
    <t>SBI-012-01</t>
    <phoneticPr fontId="241" type="noConversion"/>
  </si>
  <si>
    <t>14층 아파트</t>
    <phoneticPr fontId="241" type="noConversion"/>
  </si>
  <si>
    <t>1~2.소액,임차 : 담보물 전라남도 목포시 산정동 소재 이며, 배당요구종기일(2024-09-23) 경과한 현재 등재 및 권리신고한 임차인 없어 미반영
3.임금 : 소유자 개인이며, 임금채권자로 추정되는 가압류권자 및 종기 내 권리신고한 임금채권자 없어 미반영
4.조세, 당해세 : 압류권자 목포시청, 목포세무서 관련자료 없어 미반영</t>
    <phoneticPr fontId="241" type="noConversion"/>
  </si>
  <si>
    <t>에스비아이저축은행</t>
    <phoneticPr fontId="241" type="noConversion"/>
  </si>
  <si>
    <t>2025-04-03 소유자 강제집행정지신청서 제출로 집행정지</t>
    <phoneticPr fontId="241" type="noConversion"/>
  </si>
  <si>
    <t>SBI-013</t>
    <phoneticPr fontId="241" type="noConversion"/>
  </si>
  <si>
    <t>SBI-013-01</t>
    <phoneticPr fontId="241" type="noConversion"/>
  </si>
  <si>
    <t>김동찬</t>
    <phoneticPr fontId="241" type="noConversion"/>
  </si>
  <si>
    <t>고명숙</t>
    <phoneticPr fontId="241" type="noConversion"/>
  </si>
  <si>
    <t>한영림</t>
    <phoneticPr fontId="241" type="noConversion"/>
  </si>
  <si>
    <t>최병상</t>
    <phoneticPr fontId="241" type="noConversion"/>
  </si>
  <si>
    <t>김애경</t>
    <phoneticPr fontId="241" type="noConversion"/>
  </si>
  <si>
    <t>김덕현</t>
    <phoneticPr fontId="241" type="noConversion"/>
  </si>
  <si>
    <t>강동구</t>
    <phoneticPr fontId="241" type="noConversion"/>
  </si>
  <si>
    <t>성내동</t>
    <phoneticPr fontId="241" type="noConversion"/>
  </si>
  <si>
    <t>460-1 현대제이드 제7층 제702호</t>
    <phoneticPr fontId="241" type="noConversion"/>
  </si>
  <si>
    <t>580709-</t>
    <phoneticPr fontId="241" type="noConversion"/>
  </si>
  <si>
    <t xml:space="preserve">서울동부지방법원 </t>
    <phoneticPr fontId="241" type="noConversion"/>
  </si>
  <si>
    <t>2025타경51048</t>
    <phoneticPr fontId="241" type="noConversion"/>
  </si>
  <si>
    <t>유에스아이제삼차유동화전문유</t>
    <phoneticPr fontId="241" type="noConversion"/>
  </si>
  <si>
    <t>주상복합(주거)</t>
    <phoneticPr fontId="241" type="noConversion"/>
  </si>
  <si>
    <t xml:space="preserve">15층 공동주택(19세대) </t>
    <phoneticPr fontId="241" type="noConversion"/>
  </si>
  <si>
    <t>김동찬</t>
    <phoneticPr fontId="241" type="noConversion"/>
  </si>
  <si>
    <t>전라남도 목포시 자유로 66-2, 1층 (산정동)</t>
    <phoneticPr fontId="241" type="noConversion"/>
  </si>
  <si>
    <t>경기도 양평군 양평읍 약수사길 70-13, 201호</t>
    <phoneticPr fontId="241" type="noConversion"/>
  </si>
  <si>
    <t>서울특별시 강동구 강동대로 155, 702호(성내동,현대제이드)</t>
    <phoneticPr fontId="241" type="noConversion"/>
  </si>
  <si>
    <t>경기도 구리시 동구릉로 85번길 17, 104동1004호(인창동,아름마을원일아파트)</t>
    <phoneticPr fontId="241" type="noConversion"/>
  </si>
  <si>
    <t>1~2.소액,임차 : 담보물 서울특별시 강동구 성내동 소재 주상복합(주거)이며, 배당요구종기일(미지정) 현재 등재 임차인 없어 미반영
3.임금 : 소유자 개인이며, 임금채권자로 추정되는 가압류권자 없어 미반영
4.조세, 당해세 : 압류권자 서울특별시 강동구청 관련자료 없어 미반영</t>
    <phoneticPr fontId="241" type="noConversion"/>
  </si>
  <si>
    <t>김명자</t>
    <phoneticPr fontId="241" type="noConversion"/>
  </si>
  <si>
    <t>구리시</t>
    <phoneticPr fontId="241" type="noConversion"/>
  </si>
  <si>
    <t>인창동</t>
    <phoneticPr fontId="241" type="noConversion"/>
  </si>
  <si>
    <t>651-27 아름마을원일아파트 제104동 제10층 제1004호</t>
    <phoneticPr fontId="241" type="noConversion"/>
  </si>
  <si>
    <t>670318-</t>
    <phoneticPr fontId="241" type="noConversion"/>
  </si>
  <si>
    <t>의정부지방법원 남양주지원</t>
    <phoneticPr fontId="241" type="noConversion"/>
  </si>
  <si>
    <t>2024타경4282</t>
    <phoneticPr fontId="241" type="noConversion"/>
  </si>
  <si>
    <t>SBI-014</t>
    <phoneticPr fontId="241" type="noConversion"/>
  </si>
  <si>
    <t>SBI-014-01</t>
    <phoneticPr fontId="241" type="noConversion"/>
  </si>
  <si>
    <t>2022-01-06 채권최고액 120,000,000원에서 변경</t>
    <phoneticPr fontId="241" type="noConversion"/>
  </si>
  <si>
    <t>21층 아파트</t>
    <phoneticPr fontId="241" type="noConversion"/>
  </si>
  <si>
    <t>1~2.소액,임차 : 담보물 경기도 구리시 인창동 소재 아파트이며, 배당요구종기일(2024-10-01)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</si>
  <si>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김병학</t>
    <phoneticPr fontId="241" type="noConversion"/>
  </si>
  <si>
    <t>충청북도</t>
    <phoneticPr fontId="241" type="noConversion"/>
  </si>
  <si>
    <t>청주시 흥덕구</t>
    <phoneticPr fontId="241" type="noConversion"/>
  </si>
  <si>
    <t>옥산면 가락리</t>
    <phoneticPr fontId="241" type="noConversion"/>
  </si>
  <si>
    <t>953 흥덕코오롱하늘채아파트 제116동 제6층 제601호</t>
    <phoneticPr fontId="241" type="noConversion"/>
  </si>
  <si>
    <t>주선경</t>
    <phoneticPr fontId="241" type="noConversion"/>
  </si>
  <si>
    <t>840628-</t>
    <phoneticPr fontId="241" type="noConversion"/>
  </si>
  <si>
    <t xml:space="preserve">청주지방법원 </t>
    <phoneticPr fontId="241" type="noConversion"/>
  </si>
  <si>
    <t>김병학</t>
    <phoneticPr fontId="241" type="noConversion"/>
  </si>
  <si>
    <t>SBI-015</t>
    <phoneticPr fontId="241" type="noConversion"/>
  </si>
  <si>
    <t>SBI-015-01</t>
    <phoneticPr fontId="241" type="noConversion"/>
  </si>
  <si>
    <t>박화자</t>
    <phoneticPr fontId="241" type="noConversion"/>
  </si>
  <si>
    <t>경기도 화성시 동탄원천로 382-37, 122동 603호 (반월동, 에스케이뷰파크)</t>
    <phoneticPr fontId="241" type="noConversion"/>
  </si>
  <si>
    <t>1~2.소액,임차 : 담보물 충청북도 청주시 흥덕구 옥산면 가락리 소재 아파트이며, 경매미진행건으로 임대차 관련자료 없어 주택소액 20백만원 추정 반영
3.임금 : 소유자 개인이며, 임금채권자로 추정되는 가압류권자 없어 미반영
4.조세, 당해세 : 압류권자 없어 미반영</t>
    <phoneticPr fontId="241" type="noConversion"/>
  </si>
  <si>
    <t>미진행</t>
    <phoneticPr fontId="241" type="noConversion"/>
  </si>
  <si>
    <t>김수웅</t>
    <phoneticPr fontId="241" type="noConversion"/>
  </si>
  <si>
    <t>김수웅</t>
    <phoneticPr fontId="241" type="noConversion"/>
  </si>
  <si>
    <t>서울특별시 강남구 압구정로 113, 28동 309호(압구정동,미성아파트)</t>
    <phoneticPr fontId="241" type="noConversion"/>
  </si>
  <si>
    <t>영등포농업협동조합</t>
    <phoneticPr fontId="241" type="noConversion"/>
  </si>
  <si>
    <t>SBI-016</t>
    <phoneticPr fontId="241" type="noConversion"/>
  </si>
  <si>
    <t>SBI-016-01</t>
    <phoneticPr fontId="241" type="noConversion"/>
  </si>
  <si>
    <t>잠원동</t>
    <phoneticPr fontId="241" type="noConversion"/>
  </si>
  <si>
    <t>49-17 신반포아파트 제337동 제6층 제606호</t>
    <phoneticPr fontId="241" type="noConversion"/>
  </si>
  <si>
    <t>2022-07-21 멸실등기</t>
    <phoneticPr fontId="241" type="noConversion"/>
  </si>
  <si>
    <t>430307-</t>
    <phoneticPr fontId="241" type="noConversion"/>
  </si>
  <si>
    <t>수탁사</t>
    <phoneticPr fontId="241" type="noConversion"/>
  </si>
  <si>
    <t>1~2.소액,임차 : 담보물 서울특별시 서초구 잠원동 소재 아파트이며, 현재 재건축 사업으로 2022-07-05 건물 멸실 및 등기기록 폐쇄되었으며, 멸실 전 최종 소유권은 2021-06-28 '신반포18차337동주택재건축정비사업조합'으로 신탁 이전되어 미반영 (신탁원부 제2021-10970호)
3.임금 : 소유자 주택재건축정비사업조합으로 미반영
4.조세, 당해세 : 압류권자 없어 미반영</t>
    <phoneticPr fontId="241" type="noConversion"/>
  </si>
  <si>
    <t>김영자</t>
    <phoneticPr fontId="241" type="noConversion"/>
  </si>
  <si>
    <t>부산진구</t>
    <phoneticPr fontId="241" type="noConversion"/>
  </si>
  <si>
    <t>당감동</t>
    <phoneticPr fontId="241" type="noConversion"/>
  </si>
  <si>
    <t>791 국제백양아파트 제5동 제1층 제102호</t>
    <phoneticPr fontId="241" type="noConversion"/>
  </si>
  <si>
    <t>430728-</t>
    <phoneticPr fontId="241" type="noConversion"/>
  </si>
  <si>
    <t xml:space="preserve">부산지방법원 </t>
    <phoneticPr fontId="241" type="noConversion"/>
  </si>
  <si>
    <t>2025타경22368</t>
    <phoneticPr fontId="241" type="noConversion"/>
  </si>
  <si>
    <t>SBI-017</t>
    <phoneticPr fontId="241" type="noConversion"/>
  </si>
  <si>
    <t>SBI-017-01</t>
    <phoneticPr fontId="241" type="noConversion"/>
  </si>
  <si>
    <t>14층 공동주택(아파트)</t>
    <phoneticPr fontId="241" type="noConversion"/>
  </si>
  <si>
    <t>1~2.소액,임차 : 담보물 부산광역시 부산진구 당감동 소재 아파트이며, 배당요구종기일(2025-10-10) 현재 등재 임차인 없어 미반영
3.임금 : 소유자 개인이며, 임금채권자로 추정되는 가압류권자 없어 미반영
4.조세, 당해세 : 압류권자 없어 미반영</t>
  </si>
  <si>
    <t>김용준</t>
    <phoneticPr fontId="241" type="noConversion"/>
  </si>
  <si>
    <t>부암동</t>
    <phoneticPr fontId="241" type="noConversion"/>
  </si>
  <si>
    <t>720 백양산쌍용스윗닷홈 제106동 제15층 제1504호</t>
    <phoneticPr fontId="241" type="noConversion"/>
  </si>
  <si>
    <t>이수경</t>
    <phoneticPr fontId="241" type="noConversion"/>
  </si>
  <si>
    <t>800108-</t>
    <phoneticPr fontId="241" type="noConversion"/>
  </si>
  <si>
    <t>2024타경63252</t>
    <phoneticPr fontId="241" type="noConversion"/>
  </si>
  <si>
    <t>김용준</t>
    <phoneticPr fontId="241" type="noConversion"/>
  </si>
  <si>
    <t>23층 아파트</t>
    <phoneticPr fontId="241" type="noConversion"/>
  </si>
  <si>
    <t>1~2.소액,임차 : 담보물 부산광역시 부산진구 부암동 소재 아파트이며, 배당요구종기일(2024-12-16)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</si>
  <si>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SBI-018</t>
    <phoneticPr fontId="241" type="noConversion"/>
  </si>
  <si>
    <t>SBI-018-01</t>
    <phoneticPr fontId="241" type="noConversion"/>
  </si>
  <si>
    <t>2015-05-27 채권최고액 205,200,000원에서 변경</t>
    <phoneticPr fontId="241" type="noConversion"/>
  </si>
  <si>
    <t>김용호</t>
    <phoneticPr fontId="241" type="noConversion"/>
  </si>
  <si>
    <t>연제구</t>
    <phoneticPr fontId="241" type="noConversion"/>
  </si>
  <si>
    <t>연산동</t>
    <phoneticPr fontId="241" type="noConversion"/>
  </si>
  <si>
    <t>2335 연산동일동미라주더스타 제102동 제19층 제1904호</t>
    <phoneticPr fontId="241" type="noConversion"/>
  </si>
  <si>
    <t>720223-</t>
    <phoneticPr fontId="241" type="noConversion"/>
  </si>
  <si>
    <t>2025타경22127</t>
    <phoneticPr fontId="241" type="noConversion"/>
  </si>
  <si>
    <t>34층 공동주택(아파트)</t>
    <phoneticPr fontId="241" type="noConversion"/>
  </si>
  <si>
    <t>1~2.소액,임차 : 담보물 부산광역시 연제구 연산동 소재 아파트이며, 경매미진행건으로 임대차 관련자료 없어 주택소액 20백만원 추정 반영
3.임금 : 소유자 개인이며, 임금채권자로 추정되는 가압류권자 없어 미반영
4.조세, 당해세 : 압류권자 없어 미반영</t>
    <phoneticPr fontId="241" type="noConversion"/>
  </si>
  <si>
    <t>경기도 수원시 장안구 송정로 82, 214호 (정자동,송학아파트)</t>
    <phoneticPr fontId="241" type="noConversion"/>
  </si>
  <si>
    <t>인천광역시 서구 청라한내로 132, 645동 2301호(청라동,청라한양수자인레이크블루)</t>
    <phoneticPr fontId="241" type="noConversion"/>
  </si>
  <si>
    <t>SBI-020</t>
    <phoneticPr fontId="241" type="noConversion"/>
  </si>
  <si>
    <t>SBI-020-01</t>
    <phoneticPr fontId="241" type="noConversion"/>
  </si>
  <si>
    <t>김은순</t>
    <phoneticPr fontId="241" type="noConversion"/>
  </si>
  <si>
    <t>수원시 장안구</t>
    <phoneticPr fontId="241" type="noConversion"/>
  </si>
  <si>
    <t>정자동</t>
    <phoneticPr fontId="241" type="noConversion"/>
  </si>
  <si>
    <t>36-23외 1필지 송학아파트 제6층 제621호</t>
    <phoneticPr fontId="241" type="noConversion"/>
  </si>
  <si>
    <t>671220-</t>
    <phoneticPr fontId="241" type="noConversion"/>
  </si>
  <si>
    <t xml:space="preserve">수원지방법원 </t>
    <phoneticPr fontId="241" type="noConversion"/>
  </si>
  <si>
    <t>2025타경55649</t>
    <phoneticPr fontId="241" type="noConversion"/>
  </si>
  <si>
    <t>6층 아파트</t>
    <phoneticPr fontId="241" type="noConversion"/>
  </si>
  <si>
    <t>1~2.소액,임차 : 담보물 경기도 수원시 장안구 정자동 소재 아파트이며, 배당요구종기일(2025-07-02) 경과한 현재 등재 임차인 최** 등 다수
3.임금 : 소유자 개인이며, 임금채권자로 추정되는 가압류권자 및 종기 내 권리신고한 임금채권자 없어 미반영
4.조세, 당해세 : 압류권자 없어 미반영</t>
    <phoneticPr fontId="241" type="noConversion"/>
  </si>
  <si>
    <t xml:space="preserve">등재 임차인 </t>
    <phoneticPr fontId="241" type="noConversion"/>
  </si>
  <si>
    <t>청라동</t>
    <phoneticPr fontId="241" type="noConversion"/>
  </si>
  <si>
    <t>85-1 청라국제금융단지한양수자인레이크블루 제645동 제23층 제2301호</t>
    <phoneticPr fontId="241" type="noConversion"/>
  </si>
  <si>
    <t>김재신</t>
    <phoneticPr fontId="241" type="noConversion"/>
  </si>
  <si>
    <t>921007-</t>
    <phoneticPr fontId="241" type="noConversion"/>
  </si>
  <si>
    <t>2025타경509771</t>
    <phoneticPr fontId="241" type="noConversion"/>
  </si>
  <si>
    <t>SBI-021</t>
    <phoneticPr fontId="241" type="noConversion"/>
  </si>
  <si>
    <t>SBI-021-01</t>
    <phoneticPr fontId="241" type="noConversion"/>
  </si>
  <si>
    <t>주식회사하이웰</t>
    <phoneticPr fontId="241" type="noConversion"/>
  </si>
  <si>
    <t>주식회사제이앤에이치컨설팅대부</t>
    <phoneticPr fontId="241" type="noConversion"/>
  </si>
  <si>
    <t>1~2.소액,임차 : 담보물 인천광역시 서구 청라동 소재 이며, 배당요구종기일(2025-09-18) 현재 등재 임차인 없어 미반영
3.임금 : 소유자 개인이며, 임금채권자로 추정되는 가압류권자 없어 미반영
4.조세, 당해세 : 압류권자 없어 미반영</t>
    <phoneticPr fontId="241" type="noConversion"/>
  </si>
  <si>
    <t xml:space="preserve">30층 공동주택(아파트) </t>
    <phoneticPr fontId="241" type="noConversion"/>
  </si>
  <si>
    <t>김정임</t>
    <phoneticPr fontId="241" type="noConversion"/>
  </si>
  <si>
    <t>남양주시</t>
    <phoneticPr fontId="241" type="noConversion"/>
  </si>
  <si>
    <t>호평동</t>
    <phoneticPr fontId="241" type="noConversion"/>
  </si>
  <si>
    <t>724 호평파라곤 제105동 제7층 제704호</t>
    <phoneticPr fontId="241" type="noConversion"/>
  </si>
  <si>
    <t>540725-</t>
    <phoneticPr fontId="241" type="noConversion"/>
  </si>
  <si>
    <t>2025타경71978</t>
    <phoneticPr fontId="241" type="noConversion"/>
  </si>
  <si>
    <t>1~2.소액,임차 : 담보물 경기도 남양주시 호평동 소재 아파트이며, 배당요구종기일(2025-09-29) 현재 등재 임차인 없어 미반영
3.임금 : 소유자 개인이며, 임금채권자로 추정되는 가압류권자 없어 미반영
4.조세, 당해세 : 압류권자 없어 미반영</t>
    <phoneticPr fontId="241" type="noConversion"/>
  </si>
  <si>
    <t>SBI-022</t>
    <phoneticPr fontId="241" type="noConversion"/>
  </si>
  <si>
    <t>SBI-022-01</t>
    <phoneticPr fontId="241" type="noConversion"/>
  </si>
  <si>
    <t>흥국생명보험주식회사</t>
    <phoneticPr fontId="241" type="noConversion"/>
  </si>
  <si>
    <t>2020-01-29 채권최고액 384,000,000원에서 변경</t>
    <phoneticPr fontId="241" type="noConversion"/>
  </si>
  <si>
    <t>이문규</t>
    <phoneticPr fontId="241" type="noConversion"/>
  </si>
  <si>
    <t>2022-01-21 채권최고액 65,000,000원에서 변경</t>
    <phoneticPr fontId="241" type="noConversion"/>
  </si>
  <si>
    <t>김진옥</t>
    <phoneticPr fontId="241" type="noConversion"/>
  </si>
  <si>
    <t>1200 더샾센텀파크1차아파트 제113동 제6층 제603호</t>
    <phoneticPr fontId="241" type="noConversion"/>
  </si>
  <si>
    <t>720525-</t>
    <phoneticPr fontId="241" type="noConversion"/>
  </si>
  <si>
    <t>2025타경5187</t>
    <phoneticPr fontId="241" type="noConversion"/>
  </si>
  <si>
    <t>수성중앙새마을금고</t>
    <phoneticPr fontId="241" type="noConversion"/>
  </si>
  <si>
    <t>2025타경5237</t>
    <phoneticPr fontId="241" type="noConversion"/>
  </si>
  <si>
    <t>1~2.소액,임차 : 담보물 부산광역시 해운대구 재송동 소재 이며, 배당요구종기일(2025-06-25) 경과한 현재 등재 및 권리신고한 임차인 없어 미반영
3.임금 : 소유자 개인이며, 임금채권자로 추정되는 가압류권자 및 종기 내 권리신고한 임금채권자 없어 미반영
4.조세, 당해세 : 압류권자 없어 미반영</t>
    <phoneticPr fontId="241" type="noConversion"/>
  </si>
  <si>
    <t>51층 아파트</t>
    <phoneticPr fontId="241" type="noConversion"/>
  </si>
  <si>
    <t>경매</t>
    <phoneticPr fontId="241" type="noConversion"/>
  </si>
  <si>
    <t xml:space="preserve">중복 </t>
    <phoneticPr fontId="241" type="noConversion"/>
  </si>
  <si>
    <t>SBI-023</t>
    <phoneticPr fontId="241" type="noConversion"/>
  </si>
  <si>
    <t>SBI-023-01</t>
    <phoneticPr fontId="241" type="noConversion"/>
  </si>
  <si>
    <t>주식회사제이와이코퍼레이션</t>
    <phoneticPr fontId="241" type="noConversion"/>
  </si>
  <si>
    <t>신한은행</t>
    <phoneticPr fontId="241" type="noConversion"/>
  </si>
  <si>
    <t>김태홍</t>
    <phoneticPr fontId="241" type="noConversion"/>
  </si>
  <si>
    <t>화성시</t>
    <phoneticPr fontId="241" type="noConversion"/>
  </si>
  <si>
    <t>향남면 발안리</t>
    <phoneticPr fontId="241" type="noConversion"/>
  </si>
  <si>
    <t>295 발안마을 제103동 제5층 제502호</t>
    <phoneticPr fontId="241" type="noConversion"/>
  </si>
  <si>
    <t>670620-</t>
    <phoneticPr fontId="241" type="noConversion"/>
  </si>
  <si>
    <t>SBI-024</t>
    <phoneticPr fontId="241" type="noConversion"/>
  </si>
  <si>
    <t>SBI-024-01</t>
    <phoneticPr fontId="241" type="noConversion"/>
  </si>
  <si>
    <t>한국자산관리공사</t>
    <phoneticPr fontId="241" type="noConversion"/>
  </si>
  <si>
    <t>2025-07-01 삼성화재해상보험주식회사에서 이전
2024-12-09 채권최고액 92,000,000원에서 변경</t>
    <phoneticPr fontId="241" type="noConversion"/>
  </si>
  <si>
    <t>1~2.소액,임차 : 담보물 경기도 화성시 향남면 발안리 소재 아파트이며, 경매미진행건으로 등본 상 소유자 거주로 추정되어 미반영
3.임금 : 소유자 개인이며, 임금채권자로 추정되는 가압류권자 없어 미반영
4.조세, 당해세 : 압류권자 없어 미반영</t>
    <phoneticPr fontId="241" type="noConversion"/>
  </si>
  <si>
    <t>김통수</t>
    <phoneticPr fontId="241" type="noConversion"/>
  </si>
  <si>
    <t>광주광역시</t>
    <phoneticPr fontId="241" type="noConversion"/>
  </si>
  <si>
    <t>남구</t>
    <phoneticPr fontId="241" type="noConversion"/>
  </si>
  <si>
    <t>주월동</t>
    <phoneticPr fontId="241" type="noConversion"/>
  </si>
  <si>
    <t>383 제1동 제8층 제812호</t>
    <phoneticPr fontId="241" type="noConversion"/>
  </si>
  <si>
    <t>560513-</t>
    <phoneticPr fontId="241" type="noConversion"/>
  </si>
  <si>
    <t xml:space="preserve">광주지방법원 </t>
    <phoneticPr fontId="241" type="noConversion"/>
  </si>
  <si>
    <t>2025타경32656</t>
    <phoneticPr fontId="241" type="noConversion"/>
  </si>
  <si>
    <t xml:space="preserve">15층 아파트 </t>
    <phoneticPr fontId="241" type="noConversion"/>
  </si>
  <si>
    <t>1~2.소액,임차 : 담보물 광주광역시 남구 주월동 소재 아파트이며, 배당요구종기일(2025-07-18) 경과한 현재 등재 임차인 김**
3.임금 : 소유자 개인이며, 임금채권자로 추정되는 가압류권자 및 종기 내 권리신고한 임금채권자 없어 미반영
4.조세, 당해세 : 압류권자 국민건보 광주동부지사 관련자료 없어 미반영</t>
    <phoneticPr fontId="241" type="noConversion"/>
  </si>
  <si>
    <t>SBI-026</t>
    <phoneticPr fontId="241" type="noConversion"/>
  </si>
  <si>
    <t>SBI-026-01</t>
    <phoneticPr fontId="241" type="noConversion"/>
  </si>
  <si>
    <t>고은덕</t>
    <phoneticPr fontId="241" type="noConversion"/>
  </si>
  <si>
    <t>주식회사엔피지</t>
    <phoneticPr fontId="241" type="noConversion"/>
  </si>
  <si>
    <t>농업회사법인주식회사황금마차</t>
    <phoneticPr fontId="241" type="noConversion"/>
  </si>
  <si>
    <t>주식회사선진미디텔</t>
    <phoneticPr fontId="241" type="noConversion"/>
  </si>
  <si>
    <t>유성원</t>
    <phoneticPr fontId="241" type="noConversion"/>
  </si>
  <si>
    <t>이은용외</t>
    <phoneticPr fontId="241" type="noConversion"/>
  </si>
  <si>
    <t>성북구</t>
    <phoneticPr fontId="241" type="noConversion"/>
  </si>
  <si>
    <t>정릉동</t>
    <phoneticPr fontId="241" type="noConversion"/>
  </si>
  <si>
    <t>1035 정릉2차 이편한세상 제106동 제9층 제902호</t>
    <phoneticPr fontId="241" type="noConversion"/>
  </si>
  <si>
    <t>780110-</t>
    <phoneticPr fontId="241" type="noConversion"/>
  </si>
  <si>
    <t xml:space="preserve">서울북부지방법원 </t>
    <phoneticPr fontId="241" type="noConversion"/>
  </si>
  <si>
    <t>2024타경123568</t>
    <phoneticPr fontId="241" type="noConversion"/>
  </si>
  <si>
    <t>4~5</t>
    <phoneticPr fontId="241" type="noConversion"/>
  </si>
  <si>
    <t>1~2.소액,임차 : 담보물 서울특별시 성북구 정릉동 소재 아파트이며, 배당요구종기일(2025-03-11) 경과한 현재 등재 및 권리신고한 임차인 없어 미반영
3.임금 : 소유자 개인이며, 임금채권자로 추정되는 가압류권자 및 종기 내 권리신고한 임금채권자 없어 미반영
4.조세, 당해세 : 압류권자 국민건보 성북지사 관련자료 없어 미반영</t>
    <phoneticPr fontId="241" type="noConversion"/>
  </si>
  <si>
    <t>경기도 광주시 초월읍 산수로210번길 60</t>
    <phoneticPr fontId="241" type="noConversion"/>
  </si>
  <si>
    <t>유찰</t>
    <phoneticPr fontId="24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</si>
</sst>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9">
    <numFmt numFmtId="41" formatCode="_-* #,##0_-;\-* #,##0_-;_-* &quot;-&quot;_-;_-@_-"/>
    <numFmt numFmtId="43" formatCode="_-* #,##0.00_-;\-* #,##0.00_-;_-* &quot;-&quot;??_-;_-@_-"/>
    <numFmt numFmtId="24" formatCode="\$#,##0_);[Red]\(\$#,##0\)"/>
    <numFmt numFmtId="176" formatCode="&quot;₩&quot;#,##0_);[Red]\(&quot;₩&quot;#,##0\)"/>
    <numFmt numFmtId="177" formatCode="_(&quot;₩&quot;* #,##0_);_(&quot;₩&quot;* \(#,##0\);_(&quot;₩&quot;* &quot;-&quot;_);_(@_)"/>
    <numFmt numFmtId="178" formatCode="_(* #,##0_);_(* \(#,##0\);_(* &quot;-&quot;_);_(@_)"/>
    <numFmt numFmtId="179" formatCode="_(&quot;₩&quot;* #,##0.00_);_(&quot;₩&quot;* \(#,##0.00\);_(&quot;₩&quot;* &quot;-&quot;??_);_(@_)"/>
    <numFmt numFmtId="180" formatCode="_(* #,##0.00_);_(* \(#,##0.00\);_(* &quot;-&quot;??_);_(@_)"/>
    <numFmt numFmtId="181" formatCode="#,##0_);[Red]\(#,##0\)"/>
    <numFmt numFmtId="182" formatCode="#,##0;[Red]#,##0"/>
    <numFmt numFmtId="183" formatCode="#,##0_);\(#,##0\)"/>
    <numFmt numFmtId="184" formatCode="0_);[Red]\(0\)"/>
    <numFmt numFmtId="185" formatCode="0_ "/>
    <numFmt numFmtId="186" formatCode="_-&quot;$&quot;* #,##0_-;\-&quot;$&quot;* #,##0_-;_-&quot;$&quot;* &quot;-&quot;_-;_-@_-"/>
    <numFmt numFmtId="187" formatCode="0.0%"/>
    <numFmt numFmtId="188" formatCode="#,##0_-;[Red]\(#,##0\)_-;\-_-"/>
    <numFmt numFmtId="189" formatCode="#,##0&quot;台&quot;"/>
    <numFmt numFmtId="190" formatCode="#."/>
    <numFmt numFmtId="191" formatCode="0.0000%"/>
    <numFmt numFmtId="192" formatCode="_ &quot;₩&quot;* #,##0_ ;_ &quot;₩&quot;* \-#,##0_ ;_ &quot;₩&quot;* &quot;-&quot;_ ;_ @_ "/>
    <numFmt numFmtId="193" formatCode="_ &quot;₩&quot;* #,##0_ ;_ &quot;₩&quot;* &quot;₩&quot;&quot;₩&quot;&quot;₩&quot;&quot;₩&quot;&quot;₩&quot;&quot;₩&quot;&quot;₩&quot;\-#,##0_ ;_ &quot;₩&quot;* &quot;-&quot;_ ;_ @_ "/>
    <numFmt numFmtId="194" formatCode="_ &quot;$&quot;* #,##0_ ;_ &quot;$&quot;* \-#,##0_ ;_ &quot;$&quot;* &quot;-&quot;_ ;_ @_ "/>
    <numFmt numFmtId="195" formatCode="&quot;₩&quot;#,##0;[Red]&quot;₩&quot;&quot;-&quot;#,##0"/>
    <numFmt numFmtId="196" formatCode="&quot;₩&quot;#,##0.00;[Red]&quot;₩&quot;\-#,##0.00"/>
    <numFmt numFmtId="197" formatCode="_(&quot;$&quot;* #,##0_);_(&quot;$&quot;* \(#,##0\);_(&quot;$&quot;* &quot;-&quot;_);_(@_)"/>
    <numFmt numFmtId="198" formatCode="&quot;$&quot;#,##0_);[Red]\(&quot;$&quot;#,##0\)"/>
    <numFmt numFmtId="199" formatCode="_ &quot;₩&quot;* #,##0.00_ ;_ &quot;₩&quot;* \-#,##0.00_ ;_ &quot;₩&quot;* &quot;-&quot;??_ ;_ @_ "/>
    <numFmt numFmtId="200" formatCode="_ &quot;$&quot;* #,##0.00_ ;_ &quot;$&quot;* \-#,##0.00_ ;_ &quot;$&quot;* &quot;-&quot;??_ ;_ @_ "/>
    <numFmt numFmtId="201" formatCode="&quot;₩&quot;#,##0;[Red]&quot;₩&quot;\-#,##0"/>
    <numFmt numFmtId="202" formatCode="_(&quot;$&quot;* #,##0.00_);_(&quot;$&quot;* \(#,##0.00\);_(&quot;$&quot;* &quot;-&quot;??_);_(@_)"/>
    <numFmt numFmtId="203" formatCode="&quot;$&quot;#,##0.00_);[Red]\(&quot;$&quot;#,##0.00\)"/>
    <numFmt numFmtId="204" formatCode="_ * #,##0_ ;_ * \-#,##0_ ;_ * &quot;-&quot;_ ;_ @_ "/>
    <numFmt numFmtId="205" formatCode="#,##0;[Red]&quot;-&quot;#,##0"/>
    <numFmt numFmtId="206" formatCode="_ * #,##0.00_ ;_ * \-#,##0.00_ ;_ * &quot;-&quot;??_ ;_ @_ "/>
    <numFmt numFmtId="207" formatCode="#,##0.0000;[Red]&quot;-&quot;#,##0.0000"/>
    <numFmt numFmtId="208" formatCode="#,##0.00;[Red]&quot;-&quot;#,##0.00"/>
    <numFmt numFmtId="209" formatCode="#,##0.0_ "/>
    <numFmt numFmtId="210" formatCode="_(* #,##0.0_);_(* \(#,##0.0\);_(* &quot;-&quot;?_);@_)"/>
    <numFmt numFmtId="211" formatCode="_-* #,##0.000_-;\-* #,##0.000_-;_-* &quot;-&quot;_-;_-@_-"/>
    <numFmt numFmtId="212" formatCode="General_)"/>
    <numFmt numFmtId="213" formatCode="0.0000000%"/>
    <numFmt numFmtId="214" formatCode="#,##0_%_);\(#,##0\)_%;#,##0_%_);@_%_)"/>
    <numFmt numFmtId="215" formatCode="#,##0.00_%_);\(#,##0.00\)_%;#,##0.00_%_);@_%_)"/>
    <numFmt numFmtId="216" formatCode="&quot;$&quot;#,##0.00_);&quot;₩&quot;\!\(&quot;$&quot;#,##0.00&quot;₩&quot;\!\)"/>
    <numFmt numFmtId="217" formatCode="0.000%"/>
    <numFmt numFmtId="218" formatCode="&quot;₩&quot;#,##0;[Red]&quot;₩&quot;&quot;₩&quot;\-#,##0"/>
    <numFmt numFmtId="219" formatCode="&quot;$&quot;#,##0_%_);\(&quot;$&quot;#,##0\)_%;&quot;$&quot;#,##0_%_);@_%_)"/>
    <numFmt numFmtId="220" formatCode="&quot;$&quot;#,##0.00_%_);\(&quot;$&quot;#,##0.00\)_%;&quot;$&quot;#,##0.00_%_);@_%_)"/>
    <numFmt numFmtId="221" formatCode="#,##0_ "/>
    <numFmt numFmtId="222" formatCode="&quot;₩&quot;#,##0;&quot;₩&quot;&quot;₩&quot;&quot;₩&quot;&quot;₩&quot;\-#,##0"/>
    <numFmt numFmtId="223" formatCode="&quot;?#,##0.00;\-&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0.00"/>
    <numFmt numFmtId="224" formatCode="_ * #,##0_ ;_ * &quot;₩&quot;\-#,##0_ ;_ * &quot;-&quot;_ ;_ @_ "/>
    <numFmt numFmtId="225" formatCode="m/d/yy_%_)"/>
    <numFmt numFmtId="226" formatCode="* #,##0_%;* \-#,##0_%;* #,##0_%;@_%"/>
    <numFmt numFmtId="227" formatCode="&quot;?#,##0.00;\-&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0.00"/>
    <numFmt numFmtId="228" formatCode="0_%_);\(0\)_%;0_%_);@_%_)"/>
    <numFmt numFmtId="229" formatCode="_-[$€-2]* #,##0.00_-;\-[$€-2]* #,##0.00_-;_-[$€-2]* &quot;-&quot;??_-"/>
    <numFmt numFmtId="230" formatCode="&quot;₩&quot;#,##0.00;&quot;₩&quot;&quot;₩&quot;\-#,##0.00"/>
    <numFmt numFmtId="231" formatCode="0.0\%_);\(0.0\%\);0.0\%_);@_%_)"/>
    <numFmt numFmtId="232" formatCode="_ &quot;₩&quot;* #,##0_ ;_ &quot;₩&quot;* &quot;₩&quot;\-#,##0_ ;_ &quot;₩&quot;* &quot;-&quot;_ ;_ @_ "/>
    <numFmt numFmtId="233" formatCode="#,##0;[Red]&quot;△&quot;#,##0"/>
    <numFmt numFmtId="234" formatCode="\ \ \ #,###"/>
    <numFmt numFmtId="235" formatCode="0.00000000"/>
    <numFmt numFmtId="236" formatCode="0.00000%"/>
    <numFmt numFmtId="237" formatCode="&quot;?#,##0.00;[Red]\-&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0.00"/>
    <numFmt numFmtId="238" formatCode="&quot;SFr.&quot;#,##0;[Red]&quot;SFr.&quot;\-#,##0"/>
    <numFmt numFmtId="239" formatCode="&quot;₩&quot;#,##0.00;[Red]&quot;₩&quot;&quot;₩&quot;\-#,##0.00"/>
    <numFmt numFmtId="240" formatCode="_ * #,##0.00_ ;_ * \-#,##0.00_ ;_ * &quot;-&quot;_ ;_ @_ "/>
    <numFmt numFmtId="241" formatCode="0.000000%"/>
    <numFmt numFmtId="242" formatCode="#,##0&quot;£&quot;_);[Red]\(#,##0&quot;£&quot;\)"/>
    <numFmt numFmtId="243" formatCode="_-* #,##0.0000_-;\-* #,##0.0000_-;_-* &quot;-&quot;??_-;_-@_-"/>
    <numFmt numFmtId="244" formatCode="\(0.0%\)"/>
    <numFmt numFmtId="245" formatCode="#,##0&quot;포&quot;"/>
    <numFmt numFmtId="246" formatCode="&quot;₩&quot;#,##0_);&quot;₩&quot;&quot;₩&quot;\(&quot;₩&quot;#,##0&quot;₩&quot;&quot;₩&quot;\)"/>
    <numFmt numFmtId="247" formatCode="#,##0;&quot;△&quot;#,##0"/>
    <numFmt numFmtId="248" formatCode="_(&quot;$&quot;* #,##0_);_(&quot;$&quot;* &quot;₩&quot;&quot;₩&quot;&quot;₩&quot;&quot;₩&quot;&quot;₩&quot;&quot;₩&quot;\(#,##0&quot;₩&quot;&quot;₩&quot;&quot;₩&quot;&quot;₩&quot;&quot;₩&quot;&quot;₩&quot;\);_(&quot;$&quot;* &quot;-&quot;_);_(@_)"/>
    <numFmt numFmtId="249" formatCode="#,##0&quot;Vial&quot;"/>
    <numFmt numFmtId="250" formatCode="#,##0;[Red]\(#,##0\);\-"/>
    <numFmt numFmtId="251" formatCode="#,##0;&quot;-&quot;#,##0"/>
    <numFmt numFmtId="252" formatCode="_ &quot;₩&quot;* #,##0_ ;_ &quot;₩&quot;* &quot;₩&quot;\!\-#,##0_ ;_ &quot;₩&quot;* &quot;-&quot;_ ;_ @_ "/>
    <numFmt numFmtId="253" formatCode="000000"/>
    <numFmt numFmtId="254" formatCode="#,##0&quot;㎖&quot;"/>
    <numFmt numFmtId="255" formatCode="#,##0&quot;앰플&quot;"/>
    <numFmt numFmtId="256" formatCode="#,##0&quot;g&quot;"/>
    <numFmt numFmtId="257" formatCode="&quot;PG1130&quot;@&quot;01&quot;"/>
    <numFmt numFmtId="258" formatCode="&quot;₩&quot;#,##0;[Red]&quot;₩&quot;\!\-&quot;₩&quot;#,##0"/>
    <numFmt numFmtId="259" formatCode="&quot; ￦&quot;#,##0_);&quot;(￦&quot;#,##0\);&quot; ￦&quot;\-_)"/>
    <numFmt numFmtId="260" formatCode="#0&quot;일&quot;"/>
    <numFmt numFmtId="261" formatCode="#,##0&quot;정&quot;"/>
    <numFmt numFmtId="262" formatCode="#,##0&quot;매&quot;"/>
    <numFmt numFmtId="263" formatCode="&quot;#&quot;##0"/>
    <numFmt numFmtId="264" formatCode="#,##0;[Red]\-#,##0;\-"/>
    <numFmt numFmtId="265" formatCode="[Blue]#,##0.00;[Red]\-#,##0.00"/>
    <numFmt numFmtId="266" formatCode="#,##0&quot;캅셀&quot;"/>
    <numFmt numFmtId="267" formatCode="#,##0\ "/>
    <numFmt numFmtId="268" formatCode="\ \ \ \ \ @"/>
    <numFmt numFmtId="269" formatCode="_-&quot;$&quot;* #,##0.00_-;\-&quot;$&quot;* #,##0.00_-;_-&quot;$&quot;* &quot;-&quot;??_-;_-@_-"/>
    <numFmt numFmtId="270" formatCode="&quot;?&quot;#,##0;[Red]&quot;?&quot;&quot;-&quot;#,##0"/>
    <numFmt numFmtId="271" formatCode="&quot;?&quot;#,##0;[Red]&quot;?&quot;\-#,##0"/>
    <numFmt numFmtId="272" formatCode="_-&quot;?&quot;* #,##0_-;\-&quot;?&quot;* #,##0_-;_-&quot;?&quot;* &quot;-&quot;_-;_-@_-"/>
    <numFmt numFmtId="273" formatCode="0.000"/>
    <numFmt numFmtId="274" formatCode="[$-F400]h:mm:ss\ AM/PM"/>
    <numFmt numFmtId="275" formatCode="_-[$€]* #,##0.00_-;\-[$€]* #,##0.00_-;_-[$€]* &quot;-&quot;??_-;_-@_-"/>
    <numFmt numFmtId="276" formatCode="mmm\.yy"/>
    <numFmt numFmtId="277" formatCode="_ &quot;₩&quot;* #,##0.00_ ;_ &quot;₩&quot;* &quot;₩&quot;\-#,##0.00_ ;_ &quot;₩&quot;* &quot;-&quot;??_ ;_ @_ "/>
    <numFmt numFmtId="278" formatCode="&quot;₩&quot;#,##0;&quot;₩&quot;\-#,##0"/>
    <numFmt numFmtId="279" formatCode="0&quot;점(주관적 평가점수) =&quot;;[Red]&quot;-&quot;0&quot;점(주관적 평가점수) =&quot;"/>
    <numFmt numFmtId="280" formatCode="_(* #,##0.00_);_(* &quot;₩&quot;&quot;₩&quot;&quot;₩&quot;&quot;₩&quot;&quot;₩&quot;&quot;₩&quot;\(#,##0.00&quot;₩&quot;&quot;₩&quot;&quot;₩&quot;&quot;₩&quot;&quot;₩&quot;&quot;₩&quot;\);_(* &quot;-&quot;??_);_(@_)"/>
    <numFmt numFmtId="281" formatCode="&quot;₩&quot;\!\$#,##0_);[Red]&quot;₩&quot;\!\(&quot;₩&quot;\!\$#,##0&quot;₩&quot;\!\)"/>
    <numFmt numFmtId="282" formatCode=";;;"/>
    <numFmt numFmtId="283" formatCode="_-* #,##0\ &quot;F&quot;_-;\-* #,##0\ &quot;F&quot;_-;_-* &quot;-&quot;\ &quot;F&quot;_-;_-@_-"/>
    <numFmt numFmtId="284" formatCode="_-* #,##0\ _F_-;\-* #,##0\ _F_-;_-* &quot;-&quot;\ _F_-;_-@_-"/>
    <numFmt numFmtId="285" formatCode="_-* #,##0.0_-;\-* #,##0.0_-;_-* &quot;-&quot;??_-;_-@_-"/>
    <numFmt numFmtId="286" formatCode="&quot;£&quot;#,##0;[Red]\-&quot;£&quot;#,##0"/>
    <numFmt numFmtId="287" formatCode="#,##0\ &quot;FB&quot;;\-#,##0\ &quot;FB&quot;"/>
    <numFmt numFmtId="288" formatCode="_-* #,##0&quot;$&quot;_-;\-* #,##0&quot;$&quot;_-;_-* &quot;-&quot;&quot;$&quot;_-;_-@_-"/>
    <numFmt numFmtId="289" formatCode="_-&quot;$&quot;\ * #,##0_-;\-&quot;$&quot;\ * #,##0_-;_-&quot;$&quot;\ * &quot;-&quot;_-;_-@_-"/>
    <numFmt numFmtId="290" formatCode="_-* #,##0\ &quot;₫&quot;_-;\-* #,##0\ &quot;₫&quot;_-;_-* &quot;-&quot;\ &quot;₫&quot;_-;_-@_-"/>
    <numFmt numFmtId="291" formatCode="_-* #,##0.00\ _₫_-;\-* #,##0.00\ _₫_-;_-* &quot;-&quot;??\ _₫_-;_-@_-"/>
    <numFmt numFmtId="292" formatCode="_-* #,##0.00\ _F_-;\-* #,##0.00\ _F_-;_-* &quot;-&quot;??\ _F_-;_-@_-"/>
    <numFmt numFmtId="293" formatCode="_-* #,##0.00_$_-;\-* #,##0.00_$_-;_-* &quot;-&quot;??_$_-;_-@_-"/>
    <numFmt numFmtId="294" formatCode="_-* #,##0.00_ñ_-;\-* #,##0.00_ñ_-;_-* &quot;-&quot;??_ñ_-;_-@_-"/>
    <numFmt numFmtId="295" formatCode="_-* #,##0\ _₫_-;\-* #,##0\ _₫_-;_-* &quot;-&quot;\ _₫_-;_-@_-"/>
    <numFmt numFmtId="296" formatCode="_-* #,##0\ _V_N_D_-;\-* #,##0\ _V_N_D_-;_-* &quot;-&quot;\ _V_N_D_-;_-@_-"/>
    <numFmt numFmtId="297" formatCode="_-* #,##0_$_-;\-* #,##0_$_-;_-* &quot;-&quot;_$_-;_-@_-"/>
    <numFmt numFmtId="298" formatCode="#,##0\ &quot;FB&quot;;[Red]\-#,##0\ &quot;FB&quot;"/>
    <numFmt numFmtId="299" formatCode="_-* #,##0_ñ_-;\-* #,##0_ñ_-;_-* &quot;-&quot;_ñ_-;_-@_-"/>
    <numFmt numFmtId="300" formatCode="_(&quot;￡&quot;* #,##0_);_(&quot;￡&quot;* \(#,##0\);_(&quot;￡&quot;* &quot;-&quot;_);_(@_)"/>
    <numFmt numFmtId="301" formatCode="_(&quot;￡&quot;* #,##0.0_);_(&quot;￡&quot;* \(#,##0.0\);_(&quot;￡&quot;* &quot;-&quot;_);_(@_)"/>
    <numFmt numFmtId="302" formatCode="_(&quot;￡&quot;* #,##0.00_);_(&quot;￡&quot;* \(#,##0.00\);_(&quot;￡&quot;* &quot;-&quot;_);_(@_)"/>
    <numFmt numFmtId="303" formatCode="_(* #,##0\p_);_(* \(#,##0\p\);_(* &quot;-&quot;\ \p_);_(@_)"/>
    <numFmt numFmtId="304" formatCode="_(* #,##0.00\p_);_(* \(#,##0.00\p\);_(* &quot;-&quot;\ \p_);_(@_)"/>
    <numFmt numFmtId="305" formatCode="&quot;￡&quot;#,##0.00"/>
    <numFmt numFmtId="306" formatCode="&quot;111-&quot;@"/>
    <numFmt numFmtId="307" formatCode="#,##0_-;&quot;△&quot;#,##0_-;\-"/>
    <numFmt numFmtId="308" formatCode="&quot;(&quot;0&quot;)&quot;"/>
    <numFmt numFmtId="309" formatCode="#,##0.00_);\(#,##0.00\);&quot;- &quot;"/>
    <numFmt numFmtId="310" formatCode="&quot;£&quot;#,##0.00;\-&quot;£&quot;#,##0.00"/>
    <numFmt numFmtId="311" formatCode="&quot;     &quot;General"/>
    <numFmt numFmtId="312" formatCode="&quot;       &quot;@"/>
    <numFmt numFmtId="313" formatCode="_-&quot;₩&quot;* #,##0_-;&quot;₩&quot;\!\-&quot;₩&quot;* #,##0_-;_-&quot;₩&quot;* &quot;-&quot;_-;_-@_-"/>
    <numFmt numFmtId="314" formatCode="_(* #,##0.0000000_);_(* \(#,##0.0000000\);_(* &quot;-&quot;??_);_(@_)"/>
    <numFmt numFmtId="315" formatCode="#,##0&quot;VND&quot;_);[Red]\(#,##0&quot;VND&quot;\)"/>
    <numFmt numFmtId="316" formatCode="_-&quot;₩&quot;* #,##0.00_-;&quot;₩&quot;\!\-&quot;₩&quot;* #,##0.00_-;_-&quot;₩&quot;* &quot;-&quot;??_-;_-@_-"/>
    <numFmt numFmtId="317" formatCode="_(* #,##0.00000000_);_(* \(#,##0.00000000\);_(* &quot;-&quot;??_);_(@_)"/>
    <numFmt numFmtId="318" formatCode="d/&quot;기&quot;&quot;정&quot;&quot;치&quot;"/>
    <numFmt numFmtId="319" formatCode="&quot;     &quot;@"/>
    <numFmt numFmtId="320" formatCode="&quot;SFr.&quot;\ #,##0;[Red]&quot;SFr.&quot;\ \-#,##0"/>
    <numFmt numFmtId="321" formatCode="&quot;SFr.&quot;\ #,##0.00;[Red]&quot;SFr.&quot;\ \-#,##0.00"/>
    <numFmt numFmtId="322" formatCode="_-* #,##0_-;&quot;₩&quot;\!\-* #,##0_-;_-* &quot;-&quot;_-;_-@_-"/>
    <numFmt numFmtId="323" formatCode="&quot; &quot;@"/>
    <numFmt numFmtId="324" formatCode="#,##0;\-#,##0;&quot;-&quot;"/>
    <numFmt numFmtId="325" formatCode="\-\2\2\4&quot; &quot;"/>
    <numFmt numFmtId="326" formatCode="\-\1&quot; &quot;"/>
    <numFmt numFmtId="327" formatCode="#,##0&quot;  &quot;"/>
    <numFmt numFmtId="328" formatCode="\-\1\4\4&quot; &quot;"/>
    <numFmt numFmtId="329" formatCode="_-* #,##0.00\ &quot;F&quot;_-;\-* #,##0.00\ &quot;F&quot;_-;_-* &quot;-&quot;??\ &quot;F&quot;_-;_-@_-"/>
    <numFmt numFmtId="330" formatCode="_(* #,##0.0_);_(* \(#,##0.0\);_(* &quot;-&quot;??_);_(@_)"/>
    <numFmt numFmtId="331" formatCode="m/s"/>
    <numFmt numFmtId="332" formatCode="#,##0.00;[Red]#,##0.00"/>
    <numFmt numFmtId="333" formatCode="#,##0;\(#,##0\)"/>
    <numFmt numFmtId="334" formatCode="#,##0.000"/>
    <numFmt numFmtId="335" formatCode="_(&quot;$&quot;* #,##0.0_);_(&quot;$&quot;* \(#,##0.0\);_(&quot;$&quot;* &quot;-&quot;_);_(@_)"/>
    <numFmt numFmtId="336" formatCode="_-* #,##0_-;\-* #,##0_-;_-* &quot;-&quot;??_-;_-@_-"/>
    <numFmt numFmtId="337" formatCode="_(&quot;$&quot;* #,##0.00_);_(&quot;$&quot;* \(#,##0.00\);_(&quot;$&quot;* &quot;-&quot;_);_(@_)"/>
    <numFmt numFmtId="338" formatCode="&quot;₩&quot;#,##0;[Red]&quot;₩&quot;&quot;₩&quot;&quot;₩&quot;&quot;₩&quot;&quot;₩&quot;\-#,##0"/>
    <numFmt numFmtId="339" formatCode="_-* #,##0.00_-;_-* #,##0.00\-;_-* &quot;-&quot;??_-;_-@_-"/>
    <numFmt numFmtId="340" formatCode="&quot;₩&quot;#,##0.00;[Red]&quot;₩&quot;&quot;₩&quot;&quot;₩&quot;&quot;₩&quot;&quot;₩&quot;\-#,##0.00"/>
    <numFmt numFmtId="341" formatCode="&quot;$&quot;#,##0.00"/>
    <numFmt numFmtId="342" formatCode="&quot;SFr.&quot;#,##0.00;&quot;SFr.&quot;\-#,##0.00"/>
    <numFmt numFmtId="343" formatCode="_ &quot;kr&quot;\ * #,##0_ ;_ &quot;kr&quot;\ * \-#,##0_ ;_ &quot;kr&quot;\ * &quot;-&quot;_ ;_ @_ "/>
    <numFmt numFmtId="344" formatCode="_ * #,##0.0"/>
    <numFmt numFmtId="345" formatCode="_-* #,##0.00_-;&quot;₩&quot;\-* #,##0.00_-;_-* &quot;-&quot;??_-;_-@_-"/>
    <numFmt numFmtId="346" formatCode="&quot;₩&quot;#,##0.00;&quot;₩&quot;&quot;₩&quot;&quot;₩&quot;&quot;₩&quot;&quot;₩&quot;\-&quot;₩&quot;#,##0.00"/>
    <numFmt numFmtId="347" formatCode="_-* #,##0.00_-;&quot;₩&quot;&quot;₩&quot;&quot;₩&quot;\-* #,##0.00_-;_-* &quot;-&quot;??_-;_-@_-"/>
    <numFmt numFmtId="348" formatCode="_-* #,##0.0_-;\-* #,##0.0_-;_-* &quot;-&quot;_-;_-@_-"/>
    <numFmt numFmtId="349" formatCode="&quot;$&quot;#,##0_);[Red]&quot;₩&quot;\(&quot;$&quot;#,##0&quot;₩&quot;\)"/>
    <numFmt numFmtId="350" formatCode="#,##0.00\ &quot;F&quot;;[Red]\-#,##0.00\ &quot;F&quot;"/>
    <numFmt numFmtId="351" formatCode="_-&quot;₩&quot;* #,##0_-;&quot;₩&quot;&quot;₩&quot;&quot;₩&quot;&quot;₩&quot;&quot;₩&quot;\-&quot;₩&quot;* #,##0_-;_-&quot;₩&quot;* &quot;-&quot;_-;_-@_-"/>
    <numFmt numFmtId="352" formatCode="&quot;₩&quot;#,##0;[Red]&quot;₩&quot;&quot;₩&quot;&quot;₩&quot;&quot;₩&quot;\-&quot;₩&quot;#,##0"/>
    <numFmt numFmtId="353" formatCode="_(&quot;$&quot;* #,##0_);_(&quot;$&quot;* &quot;₩&quot;\(#,##0&quot;₩&quot;\);_(&quot;$&quot;* &quot;-&quot;_);_(@_)"/>
    <numFmt numFmtId="354" formatCode="_(* #,##0\ \x_);_(* \(#,##0\ \x\);_(* &quot;-&quot;??_);_(@_)"/>
    <numFmt numFmtId="355" formatCode="_(* #,##0.0\ \x_);_(* \(#,##0.0\ \x\);_(* &quot;-&quot;??_);_(@_)"/>
    <numFmt numFmtId="356" formatCode="_(&quot;$&quot;* #,##0.0_);_(&quot;$&quot;* &quot;₩&quot;&quot;₩&quot;&quot;₩&quot;&quot;₩&quot;&quot;₩&quot;&quot;₩&quot;\(#,##0.0&quot;₩&quot;&quot;₩&quot;&quot;₩&quot;&quot;₩&quot;&quot;₩&quot;&quot;₩&quot;\);_(&quot;$&quot;* &quot;-&quot;??_);_(@_)"/>
    <numFmt numFmtId="357" formatCode="#,##0.0&quot;     &quot;"/>
    <numFmt numFmtId="358" formatCode="_(* #,##0%_);_(* \(#,##0%\);_(* &quot;-&quot;_);_(@_)"/>
    <numFmt numFmtId="359" formatCode="###"/>
    <numFmt numFmtId="360" formatCode="_(* #,##0.00_);_(* &quot;₩&quot;\(#,##0.00&quot;₩&quot;\);_(* &quot;-&quot;??_);_(@_)"/>
    <numFmt numFmtId="361" formatCode="_-* #,##0\ _F_-;\-* #,##0\ _F_-;_-* &quot;-&quot;\ _F_-;[Red]_-@_-"/>
    <numFmt numFmtId="362" formatCode="&quot;$&quot;#,##0.00_);\(&quot;$&quot;#,##0.00\)"/>
    <numFmt numFmtId="363" formatCode="#,##0.00\ \ "/>
    <numFmt numFmtId="364" formatCode="#,##0.00\ &quot;FB&quot;;[Red]\-#,##0.00\ &quot;FB&quot;"/>
    <numFmt numFmtId="365" formatCode="_ * #,##0_ ;_ * \-#,##0_ ;_ * &quot;-&quot;??_ ;_ @_ "/>
    <numFmt numFmtId="366" formatCode="&quot;S/&quot;#,##0.00;&quot;S/&quot;\-#,##0.00"/>
    <numFmt numFmtId="367" formatCode="#,##0.0"/>
    <numFmt numFmtId="368" formatCode="&quot;S/&quot;#,##0.00;[Red]&quot;S/&quot;\-#,##0.00"/>
    <numFmt numFmtId="369" formatCode="\ \ \-\ @"/>
    <numFmt numFmtId="370" formatCode="\-\2\2\5&quot; &quot;"/>
    <numFmt numFmtId="371" formatCode="\1\4\4&quot; &quot;"/>
    <numFmt numFmtId="372" formatCode="yy/mm/d"/>
    <numFmt numFmtId="373" formatCode="mm&quot;월&quot;\ dd&quot;일&quot;"/>
    <numFmt numFmtId="374" formatCode="_(* #,##0_);_(* \(#,##0\);_(* &quot;-&quot;_);@_)"/>
    <numFmt numFmtId="375" formatCode="#,##0.0000"/>
    <numFmt numFmtId="376" formatCode="#,##0_);[Red]\(#,##0\);\-_;"/>
    <numFmt numFmtId="377" formatCode="#,##0.00_ "/>
    <numFmt numFmtId="378" formatCode="000000\-0000000"/>
    <numFmt numFmtId="379" formatCode="_-* #,##0.00_-;\-* #,##0.00_-;_-* &quot;-&quot;_-;_-@_-"/>
    <numFmt numFmtId="380" formatCode="General\ &quot;점&quot;"/>
    <numFmt numFmtId="381" formatCode="yyyy\-mm\-dd;@"/>
  </numFmts>
  <fonts count="564">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indexed="8"/>
      <name val="맑은 고딕"/>
      <family val="3"/>
      <charset val="129"/>
    </font>
    <font>
      <sz val="8"/>
      <name val="맑은 고딕"/>
      <family val="3"/>
      <charset val="129"/>
    </font>
    <font>
      <sz val="8"/>
      <name val="돋움"/>
      <family val="3"/>
      <charset val="129"/>
    </font>
    <font>
      <sz val="9"/>
      <name val="맑은 고딕"/>
      <family val="3"/>
      <charset val="129"/>
    </font>
    <font>
      <sz val="11"/>
      <name val="돋움"/>
      <family val="3"/>
      <charset val="129"/>
    </font>
    <font>
      <sz val="10"/>
      <name val="Arial"/>
      <family val="2"/>
    </font>
    <font>
      <sz val="8"/>
      <name val="Arial"/>
      <family val="2"/>
    </font>
    <font>
      <sz val="11"/>
      <name val="Times New Roman"/>
      <family val="1"/>
    </font>
    <font>
      <sz val="9"/>
      <name val="굴림"/>
      <family val="3"/>
      <charset val="129"/>
    </font>
    <font>
      <sz val="10"/>
      <name val="Times New Roman"/>
      <family val="1"/>
    </font>
    <font>
      <sz val="9"/>
      <name val="돋움"/>
      <family val="3"/>
      <charset val="129"/>
    </font>
    <font>
      <sz val="12"/>
      <name val="바탕체"/>
      <family val="1"/>
      <charset val="129"/>
    </font>
    <font>
      <b/>
      <sz val="11"/>
      <color indexed="9"/>
      <name val="맑은 고딕"/>
      <family val="3"/>
      <charset val="129"/>
    </font>
    <font>
      <b/>
      <sz val="18"/>
      <color indexed="56"/>
      <name val="맑은 고딕"/>
      <family val="3"/>
      <charset val="129"/>
    </font>
    <font>
      <b/>
      <sz val="10"/>
      <name val="맑은 고딕"/>
      <family val="3"/>
      <charset val="129"/>
    </font>
    <font>
      <b/>
      <sz val="10"/>
      <color indexed="9"/>
      <name val="맑은 고딕"/>
      <family val="3"/>
      <charset val="129"/>
    </font>
    <font>
      <sz val="9"/>
      <color indexed="8"/>
      <name val="맑은 고딕"/>
      <family val="3"/>
      <charset val="129"/>
    </font>
    <font>
      <sz val="10"/>
      <name val="바탕체"/>
      <family val="1"/>
      <charset val="129"/>
    </font>
    <font>
      <b/>
      <sz val="10"/>
      <name val="MS Sans Serif"/>
      <family val="2"/>
    </font>
    <font>
      <sz val="10"/>
      <name val="MS Sans Serif"/>
      <family val="2"/>
    </font>
    <font>
      <sz val="1"/>
      <color indexed="18"/>
      <name val="Courier"/>
      <family val="3"/>
    </font>
    <font>
      <i/>
      <sz val="12"/>
      <name val="바탕체"/>
      <family val="1"/>
      <charset val="129"/>
    </font>
    <font>
      <sz val="12"/>
      <name val="??????"/>
      <family val="3"/>
    </font>
    <font>
      <u/>
      <sz val="8.4"/>
      <color indexed="12"/>
      <name val="Arial"/>
      <family val="2"/>
    </font>
    <font>
      <sz val="12"/>
      <name val="奔覆眉"/>
      <family val="3"/>
      <charset val="129"/>
    </font>
    <font>
      <sz val="11"/>
      <name val="돋?o"/>
      <family val="3"/>
      <charset val="129"/>
    </font>
    <font>
      <sz val="10"/>
      <name val="굴림체"/>
      <family val="3"/>
      <charset val="129"/>
    </font>
    <font>
      <sz val="11"/>
      <name val="￥i￠￢￠?o"/>
      <family val="3"/>
      <charset val="129"/>
    </font>
    <font>
      <sz val="12"/>
      <name val="System"/>
      <family val="2"/>
      <charset val="129"/>
    </font>
    <font>
      <sz val="12"/>
      <name val="ⓒoUAAA¨u"/>
      <family val="1"/>
      <charset val="129"/>
    </font>
    <font>
      <sz val="10"/>
      <name val="Helv"/>
      <family val="2"/>
    </font>
    <font>
      <sz val="14"/>
      <name val="¾©"/>
      <family val="3"/>
      <charset val="129"/>
    </font>
    <font>
      <sz val="12"/>
      <name val="¾©"/>
      <family val="3"/>
      <charset val="129"/>
    </font>
    <font>
      <sz val="10"/>
      <name val="돋움"/>
      <family val="3"/>
      <charset val="129"/>
    </font>
    <font>
      <sz val="12"/>
      <name val="¹UAAA¼"/>
      <family val="3"/>
      <charset val="129"/>
    </font>
    <font>
      <sz val="9"/>
      <color indexed="8"/>
      <name val="Arial"/>
      <family val="2"/>
    </font>
    <font>
      <sz val="9"/>
      <color indexed="9"/>
      <name val="Arial"/>
      <family val="2"/>
    </font>
    <font>
      <sz val="12"/>
      <name val="굴림체"/>
      <family val="3"/>
      <charset val="129"/>
    </font>
    <font>
      <sz val="11"/>
      <name val="μ¸¿o"/>
      <family val="3"/>
      <charset val="129"/>
    </font>
    <font>
      <sz val="12"/>
      <name val="¸íÁ¶"/>
      <family val="3"/>
      <charset val="129"/>
    </font>
    <font>
      <sz val="12"/>
      <name val="¹ÙÅÁÃ¼"/>
      <family val="1"/>
      <charset val="129"/>
    </font>
    <font>
      <sz val="10"/>
      <name val="Geneva"/>
      <family val="2"/>
    </font>
    <font>
      <sz val="11"/>
      <name val="µ¸¿ò"/>
      <family val="3"/>
      <charset val="129"/>
    </font>
    <font>
      <sz val="12"/>
      <name val="Arial"/>
      <family val="2"/>
    </font>
    <font>
      <sz val="10"/>
      <name val="¹UAAA¼"/>
      <family val="3"/>
      <charset val="129"/>
    </font>
    <font>
      <sz val="12"/>
      <name val="±¼¸²Ã¼"/>
      <family val="3"/>
      <charset val="129"/>
    </font>
    <font>
      <sz val="9"/>
      <color indexed="20"/>
      <name val="Arial"/>
      <family val="2"/>
    </font>
    <font>
      <b/>
      <sz val="8"/>
      <color indexed="24"/>
      <name val="Arial"/>
      <family val="2"/>
    </font>
    <font>
      <sz val="9"/>
      <name val="Arial"/>
      <family val="2"/>
    </font>
    <font>
      <b/>
      <sz val="11"/>
      <color indexed="24"/>
      <name val="Arial"/>
      <family val="2"/>
    </font>
    <font>
      <sz val="12"/>
      <name val="¡¾¨????÷A¨?"/>
      <family val="3"/>
      <charset val="129"/>
    </font>
    <font>
      <sz val="12"/>
      <name val="¡¾¨ù¢¬©÷A¨ù"/>
      <family val="3"/>
      <charset val="129"/>
    </font>
    <font>
      <sz val="10"/>
      <name val="±¼¸²Ã¼"/>
      <family val="3"/>
      <charset val="129"/>
    </font>
    <font>
      <sz val="10"/>
      <name val="¹ÙÅÁÃ¼"/>
      <family val="1"/>
      <charset val="129"/>
    </font>
    <font>
      <sz val="12"/>
      <name val="±¼¸²A¼"/>
      <family val="3"/>
      <charset val="129"/>
    </font>
    <font>
      <sz val="12"/>
      <name val="¹UAAA¼"/>
      <family val="3"/>
    </font>
    <font>
      <sz val="12"/>
      <name val="¹ÙÅÁÃ¼"/>
      <family val="1"/>
    </font>
    <font>
      <sz val="11"/>
      <name val="±¼¸²A¼"/>
      <family val="3"/>
      <charset val="129"/>
    </font>
    <font>
      <sz val="11"/>
      <name val="±¼¸²Ã¼"/>
      <family val="3"/>
      <charset val="129"/>
    </font>
    <font>
      <sz val="10"/>
      <name val="±¼¸²A¼"/>
      <family val="3"/>
      <charset val="129"/>
    </font>
    <font>
      <sz val="10"/>
      <name val="±¼¸²A¼"/>
      <family val="3"/>
    </font>
    <font>
      <sz val="10"/>
      <name val="±¼¸²Ã¼"/>
      <family val="3"/>
    </font>
    <font>
      <b/>
      <sz val="9"/>
      <color indexed="52"/>
      <name val="Arial"/>
      <family val="2"/>
    </font>
    <font>
      <b/>
      <sz val="10"/>
      <name val="Helv"/>
      <family val="2"/>
    </font>
    <font>
      <b/>
      <sz val="9"/>
      <color indexed="9"/>
      <name val="Arial"/>
      <family val="2"/>
    </font>
    <font>
      <sz val="1"/>
      <color indexed="8"/>
      <name val="Courier"/>
      <family val="3"/>
    </font>
    <font>
      <sz val="12"/>
      <name val="Tms Rmn"/>
      <family val="1"/>
    </font>
    <font>
      <sz val="8"/>
      <name val="Palatino"/>
      <family val="1"/>
    </font>
    <font>
      <sz val="10"/>
      <name val="MS Serif"/>
      <family val="1"/>
    </font>
    <font>
      <sz val="11"/>
      <name val="돋움체"/>
      <family val="3"/>
      <charset val="129"/>
    </font>
    <font>
      <u val="doubleAccounting"/>
      <sz val="10"/>
      <name val="Arial"/>
      <family val="2"/>
    </font>
    <font>
      <sz val="10"/>
      <color indexed="16"/>
      <name val="MS Serif"/>
      <family val="1"/>
    </font>
    <font>
      <i/>
      <sz val="9"/>
      <color indexed="23"/>
      <name val="Arial"/>
      <family val="2"/>
    </font>
    <font>
      <i/>
      <sz val="1"/>
      <color indexed="8"/>
      <name val="Courier"/>
      <family val="3"/>
    </font>
    <font>
      <u/>
      <sz val="7.5"/>
      <color indexed="36"/>
      <name val="Arial"/>
      <family val="2"/>
    </font>
    <font>
      <sz val="7"/>
      <name val="Palatino"/>
      <family val="1"/>
    </font>
    <font>
      <sz val="9"/>
      <color indexed="17"/>
      <name val="Arial"/>
      <family val="2"/>
    </font>
    <font>
      <b/>
      <sz val="12"/>
      <color indexed="8"/>
      <name val="Times New Roman"/>
      <family val="1"/>
    </font>
    <font>
      <b/>
      <sz val="12"/>
      <name val="Arial"/>
      <family val="2"/>
    </font>
    <font>
      <b/>
      <sz val="12"/>
      <color indexed="62"/>
      <name val="Arial"/>
      <family val="2"/>
    </font>
    <font>
      <b/>
      <i/>
      <sz val="11"/>
      <name val="Arial"/>
      <family val="2"/>
    </font>
    <font>
      <b/>
      <sz val="12"/>
      <name val="Helv"/>
      <family val="2"/>
    </font>
    <font>
      <b/>
      <sz val="10"/>
      <name val="Arial"/>
      <family val="2"/>
    </font>
    <font>
      <b/>
      <sz val="15"/>
      <color indexed="56"/>
      <name val="Arial"/>
      <family val="2"/>
    </font>
    <font>
      <b/>
      <sz val="13"/>
      <color indexed="56"/>
      <name val="Arial"/>
      <family val="2"/>
    </font>
    <font>
      <b/>
      <sz val="11"/>
      <color indexed="56"/>
      <name val="Arial"/>
      <family val="2"/>
    </font>
    <font>
      <b/>
      <sz val="12"/>
      <name val="Tms Rmn"/>
      <family val="1"/>
    </font>
    <font>
      <b/>
      <i/>
      <sz val="22"/>
      <name val="Times New Roman"/>
      <family val="1"/>
    </font>
    <font>
      <sz val="9"/>
      <color indexed="62"/>
      <name val="Arial"/>
      <family val="2"/>
    </font>
    <font>
      <sz val="10"/>
      <color indexed="12"/>
      <name val="Arial"/>
      <family val="2"/>
    </font>
    <font>
      <sz val="9"/>
      <color indexed="52"/>
      <name val="Arial"/>
      <family val="2"/>
    </font>
    <font>
      <u/>
      <sz val="10"/>
      <color indexed="9"/>
      <name val="Arial"/>
      <family val="2"/>
    </font>
    <font>
      <b/>
      <sz val="14"/>
      <color indexed="24"/>
      <name val="Book Antiqua"/>
      <family val="1"/>
    </font>
    <font>
      <b/>
      <sz val="11"/>
      <name val="Helv"/>
      <family val="2"/>
    </font>
    <font>
      <u/>
      <sz val="8"/>
      <color indexed="9"/>
      <name val="Arial"/>
      <family val="2"/>
    </font>
    <font>
      <sz val="9"/>
      <color indexed="60"/>
      <name val="Arial"/>
      <family val="2"/>
    </font>
    <font>
      <sz val="7"/>
      <name val="Small Fonts"/>
      <family val="2"/>
    </font>
    <font>
      <sz val="12"/>
      <name val="Helv"/>
      <family val="2"/>
    </font>
    <font>
      <b/>
      <sz val="9"/>
      <color indexed="16"/>
      <name val="Arial"/>
      <family val="2"/>
    </font>
    <font>
      <sz val="14"/>
      <name val="–¾’©"/>
      <family val="3"/>
      <charset val="129"/>
    </font>
    <font>
      <b/>
      <sz val="9"/>
      <color indexed="63"/>
      <name val="Arial"/>
      <family val="2"/>
    </font>
    <font>
      <sz val="10"/>
      <color indexed="8"/>
      <name val="Arial"/>
      <family val="2"/>
    </font>
    <font>
      <b/>
      <i/>
      <sz val="10"/>
      <color indexed="8"/>
      <name val="Arial"/>
      <family val="2"/>
    </font>
    <font>
      <b/>
      <sz val="10"/>
      <color indexed="9"/>
      <name val="Arial"/>
      <family val="2"/>
    </font>
    <font>
      <b/>
      <sz val="11"/>
      <color indexed="21"/>
      <name val="Arial"/>
      <family val="2"/>
    </font>
    <font>
      <b/>
      <sz val="22"/>
      <color indexed="21"/>
      <name val="Times New Roman"/>
      <family val="1"/>
    </font>
    <font>
      <sz val="10"/>
      <color indexed="16"/>
      <name val="Helvetica-Black"/>
      <family val="2"/>
    </font>
    <font>
      <i/>
      <sz val="14"/>
      <name val="Times New Roman"/>
      <family val="1"/>
    </font>
    <font>
      <b/>
      <sz val="22"/>
      <name val="Book Antiqua"/>
      <family val="1"/>
    </font>
    <font>
      <b/>
      <i/>
      <sz val="9"/>
      <color indexed="60"/>
      <name val="Arial"/>
      <family val="2"/>
    </font>
    <font>
      <u val="singleAccounting"/>
      <sz val="10"/>
      <name val="Arial"/>
      <family val="2"/>
    </font>
    <font>
      <b/>
      <sz val="10"/>
      <name val="Times New Roman"/>
      <family val="1"/>
    </font>
    <font>
      <b/>
      <sz val="12"/>
      <color indexed="18"/>
      <name val="Arial"/>
      <family val="2"/>
    </font>
    <font>
      <b/>
      <sz val="8"/>
      <color indexed="8"/>
      <name val="Helv"/>
      <family val="2"/>
    </font>
    <font>
      <b/>
      <sz val="9"/>
      <name val="Palatino"/>
      <family val="1"/>
    </font>
    <font>
      <sz val="9"/>
      <color indexed="21"/>
      <name val="Helvetica-Black"/>
      <family val="2"/>
    </font>
    <font>
      <sz val="9"/>
      <name val="Helvetica-Black"/>
      <family val="2"/>
    </font>
    <font>
      <b/>
      <sz val="10"/>
      <color indexed="18"/>
      <name val="Arial"/>
      <family val="2"/>
    </font>
    <font>
      <b/>
      <sz val="10"/>
      <color indexed="10"/>
      <name val="Arial"/>
      <family val="2"/>
    </font>
    <font>
      <sz val="12"/>
      <name val="Times New Roman"/>
      <family val="1"/>
    </font>
    <font>
      <b/>
      <sz val="11"/>
      <name val="Times New Roman"/>
      <family val="1"/>
    </font>
    <font>
      <b/>
      <sz val="9"/>
      <color indexed="8"/>
      <name val="Arial"/>
      <family val="2"/>
    </font>
    <font>
      <u val="double"/>
      <sz val="8"/>
      <color indexed="8"/>
      <name val="Arial"/>
      <family val="2"/>
    </font>
    <font>
      <sz val="11"/>
      <color indexed="12"/>
      <name val="Times New Roman"/>
      <family val="1"/>
    </font>
    <font>
      <sz val="9"/>
      <color indexed="10"/>
      <name val="Arial"/>
      <family val="2"/>
    </font>
    <font>
      <sz val="12"/>
      <name val="ｱｼｸｲﾃｼ"/>
      <family val="3"/>
    </font>
    <font>
      <sz val="10"/>
      <color indexed="10"/>
      <name val="굴림"/>
      <family val="3"/>
      <charset val="129"/>
    </font>
    <font>
      <sz val="12"/>
      <color indexed="24"/>
      <name val="바탕체"/>
      <family val="1"/>
      <charset val="129"/>
    </font>
    <font>
      <b/>
      <sz val="18"/>
      <color indexed="24"/>
      <name val="바탕체"/>
      <family val="1"/>
      <charset val="129"/>
    </font>
    <font>
      <b/>
      <sz val="15"/>
      <color indexed="24"/>
      <name val="바탕체"/>
      <family val="1"/>
      <charset val="129"/>
    </font>
    <font>
      <sz val="10"/>
      <name val="PragmaticaCTT"/>
      <family val="1"/>
    </font>
    <font>
      <u/>
      <sz val="9.35"/>
      <color indexed="36"/>
      <name val="돋움"/>
      <family val="3"/>
      <charset val="129"/>
    </font>
    <font>
      <sz val="8"/>
      <color indexed="8"/>
      <name val="Arial"/>
      <family val="2"/>
    </font>
    <font>
      <sz val="14"/>
      <name val="뼻뮝"/>
      <family val="3"/>
      <charset val="129"/>
    </font>
    <font>
      <sz val="14"/>
      <name val="ＭＳ 明朝"/>
      <family val="3"/>
      <charset val="129"/>
    </font>
    <font>
      <sz val="12"/>
      <name val="뼻뮝"/>
      <family val="3"/>
      <charset val="129"/>
    </font>
    <font>
      <sz val="10"/>
      <name val="굴림"/>
      <family val="3"/>
      <charset val="129"/>
    </font>
    <font>
      <b/>
      <sz val="12"/>
      <color indexed="16"/>
      <name val="굴림체"/>
      <family val="3"/>
      <charset val="129"/>
    </font>
    <font>
      <sz val="12"/>
      <name val="돋움체"/>
      <family val="3"/>
      <charset val="129"/>
    </font>
    <font>
      <sz val="10"/>
      <name val="명조"/>
      <family val="3"/>
      <charset val="129"/>
    </font>
    <font>
      <u/>
      <sz val="11"/>
      <color indexed="36"/>
      <name val="굴림"/>
      <family val="3"/>
      <charset val="129"/>
    </font>
    <font>
      <sz val="10"/>
      <name val="궁서(English)"/>
      <family val="3"/>
      <charset val="129"/>
    </font>
    <font>
      <sz val="11"/>
      <name val="바탕"/>
      <family val="1"/>
      <charset val="129"/>
    </font>
    <font>
      <sz val="10"/>
      <color indexed="24"/>
      <name val="MS Sans Serif"/>
      <family val="2"/>
    </font>
    <font>
      <sz val="11"/>
      <name val="굴림체"/>
      <family val="3"/>
      <charset val="129"/>
    </font>
    <font>
      <sz val="11"/>
      <name val="ＭＳ Ｐゴシック"/>
      <family val="2"/>
      <charset val="128"/>
    </font>
    <font>
      <b/>
      <sz val="12"/>
      <name val="굴림체"/>
      <family val="3"/>
      <charset val="129"/>
    </font>
    <font>
      <sz val="11"/>
      <color indexed="8"/>
      <name val="Calibri"/>
      <family val="2"/>
    </font>
    <font>
      <sz val="11"/>
      <name val="굴림"/>
      <family val="3"/>
      <charset val="129"/>
    </font>
    <font>
      <sz val="14"/>
      <name val="?¾’?"/>
      <family val="3"/>
      <charset val="129"/>
    </font>
    <font>
      <sz val="14"/>
      <name val="뼥??"/>
      <family val="3"/>
      <charset val="129"/>
    </font>
    <font>
      <b/>
      <sz val="18"/>
      <color indexed="56"/>
      <name val="맑은 고딕"/>
      <family val="3"/>
    </font>
    <font>
      <sz val="9"/>
      <color indexed="8"/>
      <name val="돋움"/>
      <family val="3"/>
      <charset val="129"/>
    </font>
    <font>
      <sz val="9"/>
      <color indexed="8"/>
      <name val="본문 글꼴"/>
      <family val="3"/>
      <charset val="129"/>
    </font>
    <font>
      <b/>
      <sz val="9"/>
      <name val="맑은 고딕"/>
      <family val="3"/>
      <charset val="129"/>
    </font>
    <font>
      <sz val="11"/>
      <color indexed="8"/>
      <name val="맑은 고딕"/>
      <family val="3"/>
      <charset val="129"/>
    </font>
    <font>
      <sz val="10"/>
      <color indexed="8"/>
      <name val="가는각진제목체"/>
      <family val="1"/>
      <charset val="129"/>
    </font>
    <font>
      <sz val="9"/>
      <color indexed="8"/>
      <name val="맑은 고딕"/>
      <family val="3"/>
      <charset val="129"/>
    </font>
    <font>
      <sz val="10"/>
      <color indexed="8"/>
      <name val="Arial"/>
      <family val="2"/>
    </font>
    <font>
      <b/>
      <sz val="9"/>
      <color indexed="9"/>
      <name val="맑은 고딕"/>
      <family val="3"/>
      <charset val="129"/>
    </font>
    <font>
      <b/>
      <sz val="10"/>
      <color indexed="8"/>
      <name val="맑은 고딕"/>
      <family val="3"/>
      <charset val="129"/>
    </font>
    <font>
      <sz val="10"/>
      <color indexed="8"/>
      <name val="맑은 고딕"/>
      <family val="3"/>
      <charset val="129"/>
    </font>
    <font>
      <sz val="11"/>
      <color indexed="8"/>
      <name val="맑은 고딕"/>
      <family val="3"/>
      <charset val="129"/>
    </font>
    <font>
      <sz val="9"/>
      <color indexed="8"/>
      <name val="맑은 고딕"/>
      <family val="3"/>
      <charset val="129"/>
    </font>
    <font>
      <b/>
      <sz val="9"/>
      <color indexed="24"/>
      <name val="Arial"/>
      <family val="2"/>
    </font>
    <font>
      <sz val="11"/>
      <color theme="1"/>
      <name val="맑은 고딕"/>
      <family val="3"/>
      <charset val="129"/>
      <scheme val="minor"/>
    </font>
    <font>
      <sz val="10"/>
      <color theme="1"/>
      <name val="가는각진제목체"/>
      <family val="1"/>
      <charset val="129"/>
    </font>
    <font>
      <sz val="10"/>
      <color theme="0"/>
      <name val="가는각진제목체"/>
      <family val="1"/>
      <charset val="129"/>
    </font>
    <font>
      <sz val="10"/>
      <color rgb="FF9C0006"/>
      <name val="가는각진제목체"/>
      <family val="1"/>
      <charset val="129"/>
    </font>
    <font>
      <b/>
      <sz val="10"/>
      <color rgb="FFFA7D00"/>
      <name val="가는각진제목체"/>
      <family val="1"/>
      <charset val="129"/>
    </font>
    <font>
      <b/>
      <sz val="10"/>
      <color theme="0"/>
      <name val="가는각진제목체"/>
      <family val="1"/>
      <charset val="129"/>
    </font>
    <font>
      <i/>
      <sz val="10"/>
      <color rgb="FF7F7F7F"/>
      <name val="가는각진제목체"/>
      <family val="1"/>
      <charset val="129"/>
    </font>
    <font>
      <sz val="10"/>
      <color rgb="FF006100"/>
      <name val="가는각진제목체"/>
      <family val="1"/>
      <charset val="129"/>
    </font>
    <font>
      <b/>
      <sz val="15"/>
      <color theme="3"/>
      <name val="가는각진제목체"/>
      <family val="1"/>
      <charset val="129"/>
    </font>
    <font>
      <b/>
      <sz val="13"/>
      <color theme="3"/>
      <name val="가는각진제목체"/>
      <family val="1"/>
      <charset val="129"/>
    </font>
    <font>
      <b/>
      <sz val="11"/>
      <color theme="3"/>
      <name val="가는각진제목체"/>
      <family val="1"/>
      <charset val="129"/>
    </font>
    <font>
      <sz val="10"/>
      <color rgb="FF3F3F76"/>
      <name val="가는각진제목체"/>
      <family val="1"/>
      <charset val="129"/>
    </font>
    <font>
      <sz val="10"/>
      <color rgb="FFFA7D00"/>
      <name val="가는각진제목체"/>
      <family val="1"/>
      <charset val="129"/>
    </font>
    <font>
      <sz val="10"/>
      <color rgb="FF9C6500"/>
      <name val="가는각진제목체"/>
      <family val="1"/>
      <charset val="129"/>
    </font>
    <font>
      <sz val="10"/>
      <color theme="1"/>
      <name val="Arial"/>
      <family val="2"/>
    </font>
    <font>
      <sz val="9"/>
      <color theme="1"/>
      <name val="맑은 고딕"/>
      <family val="3"/>
      <charset val="129"/>
    </font>
    <font>
      <b/>
      <sz val="10"/>
      <color rgb="FF3F3F3F"/>
      <name val="가는각진제목체"/>
      <family val="1"/>
      <charset val="129"/>
    </font>
    <font>
      <b/>
      <sz val="10"/>
      <color theme="1"/>
      <name val="가는각진제목체"/>
      <family val="1"/>
      <charset val="129"/>
    </font>
    <font>
      <sz val="10"/>
      <color rgb="FFFF0000"/>
      <name val="가는각진제목체"/>
      <family val="1"/>
      <charset val="129"/>
    </font>
    <font>
      <sz val="11"/>
      <color theme="1"/>
      <name val="맑은 고딕"/>
      <family val="3"/>
      <charset val="129"/>
    </font>
    <font>
      <u/>
      <sz val="9.35"/>
      <color theme="10"/>
      <name val="돋움"/>
      <family val="3"/>
      <charset val="129"/>
    </font>
    <font>
      <sz val="9"/>
      <color theme="1"/>
      <name val="맑은 고딕"/>
      <family val="3"/>
      <charset val="129"/>
      <scheme val="minor"/>
    </font>
    <font>
      <sz val="9"/>
      <name val="맑은 고딕"/>
      <family val="3"/>
      <charset val="129"/>
      <scheme val="minor"/>
    </font>
    <font>
      <sz val="12"/>
      <name val="¹UAAA¼"/>
      <family val="1"/>
      <charset val="129"/>
    </font>
    <font>
      <sz val="8"/>
      <name val="맑은 고딕"/>
      <family val="3"/>
      <charset val="129"/>
      <scheme val="minor"/>
    </font>
    <font>
      <sz val="9"/>
      <color theme="1"/>
      <name val="돋움"/>
      <family val="3"/>
      <charset val="129"/>
    </font>
    <font>
      <sz val="9"/>
      <color theme="1"/>
      <name val="본문 글꼴"/>
      <family val="3"/>
      <charset val="129"/>
    </font>
    <font>
      <sz val="11"/>
      <color indexed="9"/>
      <name val="맑은 고딕"/>
      <family val="3"/>
      <charset val="129"/>
    </font>
    <font>
      <sz val="9"/>
      <name val="Tahoma"/>
      <family val="2"/>
    </font>
    <font>
      <b/>
      <sz val="18"/>
      <color theme="3"/>
      <name val="맑은 고딕"/>
      <family val="3"/>
      <charset val="129"/>
      <scheme val="major"/>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sz val="9"/>
      <color theme="1"/>
      <name val="맑은 고딕"/>
      <family val="2"/>
      <charset val="129"/>
      <scheme val="minor"/>
    </font>
    <font>
      <sz val="10"/>
      <color theme="1"/>
      <name val="맑은 고딕"/>
      <family val="2"/>
      <charset val="129"/>
      <scheme val="minor"/>
    </font>
    <font>
      <sz val="10"/>
      <color theme="0"/>
      <name val="맑은 고딕"/>
      <family val="2"/>
      <charset val="129"/>
    </font>
    <font>
      <sz val="10"/>
      <name val="¹UAAA¼"/>
      <family val="1"/>
      <charset val="129"/>
    </font>
    <font>
      <sz val="9"/>
      <color theme="1"/>
      <name val="맑은 고딕"/>
      <family val="2"/>
      <charset val="129"/>
    </font>
    <font>
      <sz val="10"/>
      <color theme="1"/>
      <name val="맑은 고딕"/>
      <family val="3"/>
      <charset val="129"/>
      <scheme val="minor"/>
    </font>
    <font>
      <sz val="10"/>
      <color theme="1"/>
      <name val="맑은 고딕"/>
      <family val="2"/>
      <charset val="129"/>
    </font>
    <font>
      <u/>
      <sz val="10"/>
      <color theme="10"/>
      <name val="맑은 고딕"/>
      <family val="2"/>
      <charset val="129"/>
      <scheme val="minor"/>
    </font>
    <font>
      <b/>
      <i/>
      <sz val="10"/>
      <name val="Arial"/>
      <family val="2"/>
    </font>
    <font>
      <sz val="11"/>
      <color indexed="8"/>
      <name val="돋움"/>
      <family val="3"/>
      <charset val="129"/>
    </font>
    <font>
      <sz val="10"/>
      <color theme="1"/>
      <name val="가는각진제목체"/>
      <family val="2"/>
      <charset val="129"/>
    </font>
    <font>
      <b/>
      <sz val="18"/>
      <color theme="3"/>
      <name val="맑은 고딕"/>
      <family val="2"/>
      <charset val="129"/>
      <scheme val="major"/>
    </font>
    <font>
      <sz val="10"/>
      <color theme="0"/>
      <name val="가는각진제목체"/>
      <family val="2"/>
      <charset val="129"/>
    </font>
    <font>
      <sz val="11"/>
      <color indexed="9"/>
      <name val="맑은 고딕"/>
      <family val="3"/>
    </font>
    <font>
      <sz val="10"/>
      <color rgb="FF9C0006"/>
      <name val="가는각진제목체"/>
      <family val="2"/>
      <charset val="129"/>
    </font>
    <font>
      <b/>
      <sz val="10"/>
      <color rgb="FFFA7D00"/>
      <name val="가는각진제목체"/>
      <family val="2"/>
      <charset val="129"/>
    </font>
    <font>
      <b/>
      <sz val="10"/>
      <color theme="0"/>
      <name val="가는각진제목체"/>
      <family val="2"/>
      <charset val="129"/>
    </font>
    <font>
      <sz val="10"/>
      <color theme="1"/>
      <name val="Arial"/>
      <family val="2"/>
      <charset val="129"/>
    </font>
    <font>
      <i/>
      <sz val="10"/>
      <color rgb="FF7F7F7F"/>
      <name val="가는각진제목체"/>
      <family val="2"/>
      <charset val="129"/>
    </font>
    <font>
      <sz val="10"/>
      <color rgb="FF006100"/>
      <name val="가는각진제목체"/>
      <family val="2"/>
      <charset val="129"/>
    </font>
    <font>
      <b/>
      <sz val="15"/>
      <color theme="3"/>
      <name val="가는각진제목체"/>
      <family val="2"/>
      <charset val="129"/>
    </font>
    <font>
      <b/>
      <sz val="13"/>
      <color theme="3"/>
      <name val="가는각진제목체"/>
      <family val="2"/>
      <charset val="129"/>
    </font>
    <font>
      <b/>
      <sz val="11"/>
      <color theme="3"/>
      <name val="가는각진제목체"/>
      <family val="2"/>
      <charset val="129"/>
    </font>
    <font>
      <u/>
      <sz val="8.8000000000000007"/>
      <color theme="10"/>
      <name val="굴림"/>
      <family val="3"/>
      <charset val="129"/>
    </font>
    <font>
      <sz val="10"/>
      <color rgb="FF3F3F76"/>
      <name val="가는각진제목체"/>
      <family val="2"/>
      <charset val="129"/>
    </font>
    <font>
      <sz val="10"/>
      <color rgb="FFFA7D00"/>
      <name val="가는각진제목체"/>
      <family val="2"/>
      <charset val="129"/>
    </font>
    <font>
      <sz val="10"/>
      <color rgb="FF9C6500"/>
      <name val="가는각진제목체"/>
      <family val="2"/>
      <charset val="129"/>
    </font>
    <font>
      <u/>
      <sz val="18"/>
      <name val="Times New Roman"/>
      <family val="1"/>
    </font>
    <font>
      <b/>
      <sz val="10"/>
      <color rgb="FF3F3F3F"/>
      <name val="가는각진제목체"/>
      <family val="2"/>
      <charset val="129"/>
    </font>
    <font>
      <b/>
      <sz val="10"/>
      <color theme="1"/>
      <name val="가는각진제목체"/>
      <family val="2"/>
      <charset val="129"/>
    </font>
    <font>
      <sz val="10"/>
      <color rgb="FFFF0000"/>
      <name val="가는각진제목체"/>
      <family val="2"/>
      <charset val="129"/>
    </font>
    <font>
      <sz val="11"/>
      <color indexed="10"/>
      <name val="맑은 고딕"/>
      <family val="3"/>
    </font>
    <font>
      <b/>
      <sz val="11"/>
      <color indexed="52"/>
      <name val="맑은 고딕"/>
      <family val="3"/>
    </font>
    <font>
      <sz val="11"/>
      <color indexed="20"/>
      <name val="맑은 고딕"/>
      <family val="3"/>
    </font>
    <font>
      <u/>
      <sz val="12"/>
      <color indexed="36"/>
      <name val="바탕체"/>
      <family val="1"/>
      <charset val="129"/>
    </font>
    <font>
      <sz val="9"/>
      <name val="Arial Narrow"/>
      <family val="2"/>
    </font>
    <font>
      <sz val="11"/>
      <color indexed="60"/>
      <name val="맑은 고딕"/>
      <family val="3"/>
    </font>
    <font>
      <i/>
      <sz val="11"/>
      <color indexed="23"/>
      <name val="맑은 고딕"/>
      <family val="3"/>
    </font>
    <font>
      <b/>
      <sz val="11"/>
      <color indexed="9"/>
      <name val="맑은 고딕"/>
      <family val="3"/>
    </font>
    <font>
      <sz val="11"/>
      <color indexed="52"/>
      <name val="맑은 고딕"/>
      <family val="3"/>
    </font>
    <font>
      <b/>
      <sz val="11"/>
      <color indexed="8"/>
      <name val="맑은 고딕"/>
      <family val="3"/>
    </font>
    <font>
      <sz val="11"/>
      <color indexed="62"/>
      <name val="맑은 고딕"/>
      <family val="3"/>
    </font>
    <font>
      <b/>
      <sz val="15"/>
      <color indexed="56"/>
      <name val="맑은 고딕"/>
      <family val="3"/>
    </font>
    <font>
      <b/>
      <sz val="13"/>
      <color indexed="56"/>
      <name val="맑은 고딕"/>
      <family val="3"/>
    </font>
    <font>
      <b/>
      <sz val="11"/>
      <color indexed="56"/>
      <name val="맑은 고딕"/>
      <family val="3"/>
    </font>
    <font>
      <b/>
      <sz val="18"/>
      <color indexed="56"/>
      <name val="맑은 고딕"/>
      <family val="2"/>
      <charset val="129"/>
    </font>
    <font>
      <sz val="11"/>
      <color indexed="17"/>
      <name val="맑은 고딕"/>
      <family val="3"/>
    </font>
    <font>
      <b/>
      <sz val="11"/>
      <color indexed="63"/>
      <name val="맑은 고딕"/>
      <family val="3"/>
    </font>
    <font>
      <sz val="10"/>
      <name val="돋움체"/>
      <family val="3"/>
      <charset val="129"/>
    </font>
    <font>
      <u/>
      <sz val="11"/>
      <color indexed="36"/>
      <name val="돋움"/>
      <family val="3"/>
      <charset val="129"/>
    </font>
    <font>
      <b/>
      <sz val="9"/>
      <color theme="0"/>
      <name val="맑은 고딕"/>
      <family val="3"/>
      <charset val="129"/>
      <scheme val="minor"/>
    </font>
    <font>
      <sz val="10"/>
      <color indexed="9"/>
      <name val="맑은 고딕"/>
      <family val="3"/>
      <charset val="129"/>
    </font>
    <font>
      <sz val="10"/>
      <color indexed="20"/>
      <name val="맑은 고딕"/>
      <family val="3"/>
      <charset val="129"/>
    </font>
    <font>
      <b/>
      <sz val="10"/>
      <color indexed="52"/>
      <name val="맑은 고딕"/>
      <family val="3"/>
      <charset val="129"/>
    </font>
    <font>
      <i/>
      <sz val="10"/>
      <color indexed="23"/>
      <name val="맑은 고딕"/>
      <family val="3"/>
      <charset val="129"/>
    </font>
    <font>
      <sz val="10"/>
      <color indexed="17"/>
      <name val="맑은 고딕"/>
      <family val="3"/>
      <charset val="129"/>
    </font>
    <font>
      <sz val="10"/>
      <color indexed="62"/>
      <name val="맑은 고딕"/>
      <family val="3"/>
      <charset val="129"/>
    </font>
    <font>
      <sz val="10"/>
      <color indexed="52"/>
      <name val="맑은 고딕"/>
      <family val="3"/>
      <charset val="129"/>
    </font>
    <font>
      <sz val="10"/>
      <color indexed="60"/>
      <name val="맑은 고딕"/>
      <family val="3"/>
      <charset val="129"/>
    </font>
    <font>
      <b/>
      <sz val="10"/>
      <color indexed="63"/>
      <name val="맑은 고딕"/>
      <family val="3"/>
      <charset val="129"/>
    </font>
    <font>
      <sz val="10"/>
      <color indexed="10"/>
      <name val="맑은 고딕"/>
      <family val="3"/>
      <charset val="129"/>
    </font>
    <font>
      <sz val="10"/>
      <color theme="1"/>
      <name val="가는각진제목체"/>
      <family val="3"/>
      <charset val="129"/>
    </font>
    <font>
      <sz val="10"/>
      <color theme="0"/>
      <name val="가는각진제목체"/>
      <family val="3"/>
      <charset val="129"/>
    </font>
    <font>
      <sz val="10"/>
      <color rgb="FF9C0006"/>
      <name val="가는각진제목체"/>
      <family val="3"/>
      <charset val="129"/>
    </font>
    <font>
      <b/>
      <sz val="10"/>
      <color rgb="FFFA7D00"/>
      <name val="가는각진제목체"/>
      <family val="3"/>
      <charset val="129"/>
    </font>
    <font>
      <b/>
      <sz val="10"/>
      <color theme="0"/>
      <name val="가는각진제목체"/>
      <family val="3"/>
      <charset val="129"/>
    </font>
    <font>
      <i/>
      <sz val="10"/>
      <color rgb="FF7F7F7F"/>
      <name val="가는각진제목체"/>
      <family val="3"/>
      <charset val="129"/>
    </font>
    <font>
      <sz val="10"/>
      <color rgb="FF006100"/>
      <name val="가는각진제목체"/>
      <family val="3"/>
      <charset val="129"/>
    </font>
    <font>
      <b/>
      <sz val="15"/>
      <color theme="3"/>
      <name val="가는각진제목체"/>
      <family val="3"/>
      <charset val="129"/>
    </font>
    <font>
      <b/>
      <sz val="13"/>
      <color theme="3"/>
      <name val="가는각진제목체"/>
      <family val="3"/>
      <charset val="129"/>
    </font>
    <font>
      <b/>
      <sz val="11"/>
      <color theme="3"/>
      <name val="가는각진제목체"/>
      <family val="3"/>
      <charset val="129"/>
    </font>
    <font>
      <sz val="10"/>
      <color rgb="FF3F3F76"/>
      <name val="가는각진제목체"/>
      <family val="3"/>
      <charset val="129"/>
    </font>
    <font>
      <sz val="10"/>
      <color rgb="FFFA7D00"/>
      <name val="가는각진제목체"/>
      <family val="3"/>
      <charset val="129"/>
    </font>
    <font>
      <sz val="10"/>
      <color rgb="FF9C6500"/>
      <name val="가는각진제목체"/>
      <family val="3"/>
      <charset val="129"/>
    </font>
    <font>
      <sz val="10"/>
      <color indexed="8"/>
      <name val="가는각진제목체"/>
      <family val="3"/>
      <charset val="129"/>
    </font>
    <font>
      <b/>
      <sz val="10"/>
      <color rgb="FF3F3F3F"/>
      <name val="가는각진제목체"/>
      <family val="3"/>
      <charset val="129"/>
    </font>
    <font>
      <b/>
      <sz val="10"/>
      <color theme="1"/>
      <name val="가는각진제목체"/>
      <family val="3"/>
      <charset val="129"/>
    </font>
    <font>
      <sz val="10"/>
      <color rgb="FFFF0000"/>
      <name val="가는각진제목체"/>
      <family val="3"/>
      <charset val="129"/>
    </font>
    <font>
      <sz val="10"/>
      <color theme="1"/>
      <name val="Tahoma"/>
      <family val="2"/>
    </font>
    <font>
      <sz val="10"/>
      <color theme="1"/>
      <name val="맑은 고딕"/>
      <family val="3"/>
      <charset val="129"/>
    </font>
    <font>
      <u/>
      <sz val="10"/>
      <color indexed="12"/>
      <name val="맑은 고딕"/>
      <family val="3"/>
      <charset val="129"/>
    </font>
    <font>
      <u/>
      <sz val="9.9"/>
      <color theme="10"/>
      <name val="맑은 고딕"/>
      <family val="3"/>
      <charset val="129"/>
    </font>
    <font>
      <u/>
      <sz val="9"/>
      <color indexed="12"/>
      <name val="돋움"/>
      <family val="3"/>
      <charset val="129"/>
    </font>
    <font>
      <b/>
      <sz val="8"/>
      <name val="맑은 고딕"/>
      <family val="3"/>
      <charset val="129"/>
    </font>
    <font>
      <b/>
      <sz val="9"/>
      <color theme="3"/>
      <name val="맑은 고딕"/>
      <family val="3"/>
      <charset val="129"/>
      <scheme val="minor"/>
    </font>
    <font>
      <b/>
      <sz val="11"/>
      <color theme="3"/>
      <name val="맑은 고딕"/>
      <family val="3"/>
      <charset val="129"/>
      <scheme val="minor"/>
    </font>
    <font>
      <sz val="11"/>
      <color theme="1"/>
      <name val="돋움"/>
      <family val="3"/>
      <charset val="129"/>
    </font>
    <font>
      <u/>
      <sz val="9.35"/>
      <color indexed="12"/>
      <name val="돋움"/>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11"/>
      <color theme="1"/>
      <name val="맑은 고딕"/>
      <family val="2"/>
      <scheme val="minor"/>
    </font>
    <font>
      <b/>
      <sz val="9"/>
      <color theme="0"/>
      <name val="맑은 고딕"/>
      <family val="3"/>
      <charset val="129"/>
    </font>
    <font>
      <sz val="11"/>
      <color theme="0"/>
      <name val="맑은 고딕"/>
      <family val="3"/>
      <charset val="129"/>
      <scheme val="minor"/>
    </font>
    <font>
      <sz val="10"/>
      <color indexed="8"/>
      <name val="Tahoma"/>
      <family val="2"/>
    </font>
    <font>
      <sz val="8"/>
      <name val="맑은 고딕"/>
      <family val="2"/>
      <charset val="129"/>
      <scheme val="minor"/>
    </font>
    <font>
      <sz val="9"/>
      <name val="Times New Roman"/>
      <family val="1"/>
    </font>
    <font>
      <sz val="12"/>
      <name val="VNI-Times"/>
      <family val="2"/>
    </font>
    <font>
      <i/>
      <sz val="12"/>
      <name val="굴림체"/>
      <family val="3"/>
      <charset val="129"/>
    </font>
    <font>
      <b/>
      <sz val="11"/>
      <color indexed="9"/>
      <name val="Calibri"/>
      <family val="2"/>
    </font>
    <font>
      <sz val="10"/>
      <name val="VNI-Times"/>
      <family val="2"/>
    </font>
    <font>
      <i/>
      <sz val="11"/>
      <color indexed="22"/>
      <name val="Calibri"/>
      <family val="2"/>
    </font>
    <font>
      <b/>
      <sz val="15"/>
      <color indexed="45"/>
      <name val="Calibri"/>
      <family val="2"/>
    </font>
    <font>
      <b/>
      <sz val="13"/>
      <color indexed="45"/>
      <name val="Calibri"/>
      <family val="2"/>
    </font>
    <font>
      <b/>
      <sz val="11"/>
      <color indexed="45"/>
      <name val="Calibri"/>
      <family val="2"/>
    </font>
    <font>
      <b/>
      <sz val="11"/>
      <color indexed="8"/>
      <name val="Calibri"/>
      <family val="2"/>
    </font>
    <font>
      <sz val="12"/>
      <name val="돋움"/>
      <family val="3"/>
      <charset val="129"/>
    </font>
    <font>
      <sz val="11"/>
      <color indexed="10"/>
      <name val="Calibri"/>
      <family val="2"/>
    </font>
    <font>
      <sz val="10"/>
      <color indexed="12"/>
      <name val="Helv"/>
      <family val="2"/>
    </font>
    <font>
      <sz val="12"/>
      <name val="????"/>
      <family val="1"/>
      <charset val="136"/>
    </font>
    <font>
      <sz val="12"/>
      <name val="???"/>
      <family val="2"/>
    </font>
    <font>
      <sz val="11"/>
      <color indexed="9"/>
      <name val="Calibri"/>
      <family val="2"/>
    </font>
    <font>
      <sz val="8"/>
      <name val="???"/>
      <family val="1"/>
    </font>
    <font>
      <sz val="10"/>
      <name val="PragmaticaCTT"/>
      <family val="2"/>
      <charset val="204"/>
    </font>
    <font>
      <u/>
      <sz val="11"/>
      <color indexed="36"/>
      <name val="굃굍 굊긕긘긞긏"/>
      <family val="3"/>
      <charset val="129"/>
    </font>
    <font>
      <sz val="10"/>
      <name val="Arial Narrow"/>
      <family val="2"/>
    </font>
    <font>
      <sz val="10"/>
      <name val="VNI-Aptima"/>
      <family val="2"/>
    </font>
    <font>
      <b/>
      <sz val="12"/>
      <name val="¹UAAA¼"/>
      <family val="1"/>
      <charset val="129"/>
    </font>
    <font>
      <sz val="11"/>
      <name val="ⓒoUAAA¨u"/>
      <family val="1"/>
      <charset val="129"/>
    </font>
    <font>
      <sz val="14"/>
      <name val="‚l‚r –¾’©"/>
      <family val="3"/>
      <charset val="128"/>
    </font>
    <font>
      <sz val="8"/>
      <color indexed="8"/>
      <name val="Times New Roman"/>
      <family val="1"/>
    </font>
    <font>
      <sz val="8"/>
      <color indexed="14"/>
      <name val="Times New Roman"/>
      <family val="1"/>
    </font>
    <font>
      <sz val="20"/>
      <name val="돋움체"/>
      <family val="3"/>
      <charset val="129"/>
    </font>
    <font>
      <sz val="1"/>
      <color indexed="16"/>
      <name val="Courier"/>
      <family val="3"/>
    </font>
    <font>
      <sz val="10"/>
      <name val="‚l‚r ƒSƒVƒbƒN"/>
      <family val="3"/>
    </font>
    <font>
      <sz val="10"/>
      <name val="Courier New"/>
      <family val="3"/>
    </font>
    <font>
      <u/>
      <sz val="12"/>
      <name val="MS Sans Serif"/>
      <family val="2"/>
    </font>
    <font>
      <sz val="10"/>
      <name val="옛체"/>
      <family val="1"/>
      <charset val="129"/>
    </font>
    <font>
      <sz val="7"/>
      <name val="바탕체"/>
      <family val="1"/>
      <charset val="129"/>
    </font>
    <font>
      <sz val="12"/>
      <name val="명조"/>
      <family val="3"/>
      <charset val="129"/>
    </font>
    <font>
      <sz val="11"/>
      <color indexed="8"/>
      <name val="宋体"/>
      <family val="1"/>
      <charset val="255"/>
    </font>
    <font>
      <sz val="10"/>
      <color indexed="8"/>
      <name val="Times New Roman"/>
      <family val="1"/>
    </font>
    <font>
      <sz val="14"/>
      <name val="AngsanaUPC"/>
      <family val="1"/>
    </font>
    <font>
      <sz val="11"/>
      <color indexed="9"/>
      <name val="宋体"/>
      <family val="1"/>
      <charset val="255"/>
    </font>
    <font>
      <b/>
      <sz val="14"/>
      <name val="Arial"/>
      <family val="2"/>
    </font>
    <font>
      <sz val="11"/>
      <name val="￠R¨u¡§u¡E¡þ¨I¡AA¡§u"/>
      <family val="3"/>
      <charset val="129"/>
    </font>
    <font>
      <sz val="11"/>
      <name val="??????o"/>
      <family val="3"/>
    </font>
    <font>
      <sz val="11"/>
      <name val="¥ì¢¬¢¯o"/>
      <family val="3"/>
    </font>
    <font>
      <sz val="12"/>
      <color indexed="8"/>
      <name val="¹ÙÅÁÃ¼"/>
      <family val="1"/>
      <charset val="129"/>
    </font>
    <font>
      <sz val="11"/>
      <name val="μ¸¿o"/>
      <family val="1"/>
      <charset val="129"/>
    </font>
    <font>
      <sz val="12"/>
      <name val="1UAAA?"/>
      <family val="1"/>
    </font>
    <font>
      <sz val="11"/>
      <name val="μ¸¿oA¼"/>
      <family val="3"/>
      <charset val="129"/>
    </font>
    <font>
      <sz val="12"/>
      <name val="∂?좲2A?"/>
      <family val="3"/>
      <charset val="129"/>
    </font>
    <font>
      <sz val="12"/>
      <name val="¹ÙÅÁÃ¼"/>
      <family val="3"/>
      <charset val="129"/>
    </font>
    <font>
      <sz val="12"/>
      <name val="UAAA"/>
      <family val="1"/>
    </font>
    <font>
      <sz val="11"/>
      <name val="レo"/>
      <family val="3"/>
      <charset val="129"/>
    </font>
    <font>
      <sz val="8"/>
      <name val="Times New Roman"/>
      <family val="1"/>
    </font>
    <font>
      <sz val="10"/>
      <color indexed="8"/>
      <name val="MS Sans Serif"/>
      <family val="2"/>
    </font>
    <font>
      <b/>
      <sz val="12"/>
      <name val="Arial MT"/>
      <family val="2"/>
    </font>
    <font>
      <b/>
      <sz val="14"/>
      <color indexed="17"/>
      <name val="Arial"/>
      <family val="2"/>
    </font>
    <font>
      <sz val="12"/>
      <name val="￠RER￠R¡×u¡ER￠R¡¿u¡ERE "/>
      <family val="3"/>
      <charset val="129"/>
    </font>
    <font>
      <sz val="12"/>
      <name val="¨IoUAAA¡§u"/>
      <family val="1"/>
      <charset val="129"/>
    </font>
    <font>
      <sz val="10"/>
      <name val="¹ÙÅÁÃ¼"/>
      <family val="3"/>
      <charset val="129"/>
    </font>
    <font>
      <sz val="11"/>
      <name val="µ¸¿ò"/>
      <family val="1"/>
      <charset val="129"/>
    </font>
    <font>
      <sz val="12"/>
      <name val="±¼¸²A¼"/>
      <family val="1"/>
      <charset val="129"/>
    </font>
    <font>
      <sz val="11"/>
      <name val="±¼¸²A¼"/>
      <family val="1"/>
      <charset val="129"/>
    </font>
    <font>
      <sz val="10"/>
      <name val="±¼¸²A¼"/>
      <family val="1"/>
      <charset val="129"/>
    </font>
    <font>
      <sz val="10"/>
      <color indexed="10"/>
      <name val="Helv"/>
      <family val="2"/>
    </font>
    <font>
      <b/>
      <sz val="8"/>
      <name val="Arial"/>
      <family val="2"/>
    </font>
    <font>
      <b/>
      <sz val="10"/>
      <color indexed="43"/>
      <name val="Arial"/>
      <family val="2"/>
    </font>
    <font>
      <b/>
      <sz val="8"/>
      <color indexed="43"/>
      <name val="Arial"/>
      <family val="2"/>
    </font>
    <font>
      <b/>
      <sz val="8"/>
      <color indexed="8"/>
      <name val="Arial"/>
      <family val="2"/>
    </font>
    <font>
      <b/>
      <sz val="8"/>
      <color indexed="8"/>
      <name val="Courier New"/>
      <family val="3"/>
    </font>
    <font>
      <b/>
      <sz val="11"/>
      <name val="Tahoma"/>
      <family val="2"/>
    </font>
    <font>
      <sz val="8"/>
      <color indexed="12"/>
      <name val="Times New Roman"/>
      <family val="1"/>
    </font>
    <font>
      <sz val="10"/>
      <name val="Courier"/>
      <family val="3"/>
    </font>
    <font>
      <sz val="8.5"/>
      <color indexed="12"/>
      <name val="MS Sans Serif"/>
      <family val="2"/>
    </font>
    <font>
      <sz val="12"/>
      <name val="ㄏoUAAA¨u"/>
      <family val="1"/>
      <charset val="129"/>
    </font>
    <font>
      <sz val="8"/>
      <color indexed="39"/>
      <name val="MS Sans Serif"/>
      <family val="2"/>
    </font>
    <font>
      <sz val="10"/>
      <name val="Lucida Bright"/>
      <family val="1"/>
    </font>
    <font>
      <sz val="10"/>
      <color indexed="14"/>
      <name val="Helv"/>
      <family val="2"/>
    </font>
    <font>
      <b/>
      <sz val="11"/>
      <name val="Arial"/>
      <family val="2"/>
    </font>
    <font>
      <b/>
      <sz val="14"/>
      <name val="Albertus Extra Bold"/>
      <family val="2"/>
    </font>
    <font>
      <b/>
      <sz val="12"/>
      <color indexed="8"/>
      <name val="Arial"/>
      <family val="2"/>
    </font>
    <font>
      <b/>
      <sz val="8"/>
      <name val="MS Sans Serif"/>
      <family val="2"/>
    </font>
    <font>
      <sz val="10"/>
      <name val="Univers (WN)"/>
      <family val="2"/>
    </font>
    <font>
      <u/>
      <sz val="10"/>
      <color indexed="12"/>
      <name val="MS Sans Serif"/>
      <family val="2"/>
    </font>
    <font>
      <sz val="10"/>
      <name val="ＭＳ ゴシック"/>
      <family val="3"/>
      <charset val="129"/>
    </font>
    <font>
      <b/>
      <sz val="10"/>
      <color indexed="8"/>
      <name val="Arial"/>
      <family val="2"/>
    </font>
    <font>
      <b/>
      <sz val="20"/>
      <name val="Albertus Extra Bold"/>
      <family val="2"/>
    </font>
    <font>
      <b/>
      <sz val="12"/>
      <name val="Albertus Extra Bold"/>
      <family val="2"/>
    </font>
    <font>
      <sz val="14"/>
      <name val="Arial"/>
      <family val="2"/>
    </font>
    <font>
      <sz val="12"/>
      <name val="宋体"/>
      <family val="3"/>
      <charset val="129"/>
    </font>
    <font>
      <sz val="11"/>
      <name val="IiE┉E?o"/>
      <family val="3"/>
    </font>
    <font>
      <sz val="12"/>
      <name val="Courier New"/>
      <family val="3"/>
    </font>
    <font>
      <sz val="10"/>
      <color indexed="8"/>
      <name val="Helv"/>
      <family val="2"/>
    </font>
    <font>
      <sz val="11"/>
      <name val="굃굍 긕긘긞긏"/>
      <family val="3"/>
      <charset val="129"/>
    </font>
    <font>
      <sz val="11"/>
      <name val="VNI-Times"/>
      <family val="2"/>
    </font>
    <font>
      <sz val="8"/>
      <name val="Wingdings"/>
      <charset val="2"/>
    </font>
    <font>
      <sz val="24"/>
      <name val="Courier New"/>
      <family val="3"/>
    </font>
    <font>
      <b/>
      <u/>
      <sz val="12"/>
      <name val="Helv"/>
      <family val="2"/>
    </font>
    <font>
      <sz val="8"/>
      <color indexed="12"/>
      <name val="Arial"/>
      <family val="2"/>
    </font>
    <font>
      <sz val="8"/>
      <name val="MS Sans Serif"/>
      <family val="2"/>
    </font>
    <font>
      <sz val="13"/>
      <name val=".VnTime"/>
      <family val="2"/>
    </font>
    <font>
      <b/>
      <u/>
      <sz val="13"/>
      <name val="굴림체"/>
      <family val="3"/>
      <charset val="129"/>
    </font>
    <font>
      <b/>
      <sz val="18"/>
      <color indexed="56"/>
      <name val="Cambria"/>
      <family val="1"/>
    </font>
    <font>
      <sz val="8"/>
      <name val="바탕체"/>
      <family val="1"/>
      <charset val="129"/>
    </font>
    <font>
      <sz val="8"/>
      <color indexed="8"/>
      <name val="Wingdings"/>
      <charset val="2"/>
    </font>
    <font>
      <b/>
      <sz val="15"/>
      <color indexed="24"/>
      <name val="¹UAAA¼"/>
      <family val="1"/>
      <charset val="129"/>
    </font>
    <font>
      <sz val="12"/>
      <name val="¨ÏoUAAA¡§u"/>
      <family val="1"/>
      <charset val="129"/>
    </font>
    <font>
      <sz val="8"/>
      <color theme="1"/>
      <name val="맑은 고딕"/>
      <family val="2"/>
      <charset val="129"/>
      <scheme val="minor"/>
    </font>
    <font>
      <b/>
      <sz val="10"/>
      <color theme="0"/>
      <name val="맑은 고딕"/>
      <family val="3"/>
      <charset val="129"/>
    </font>
    <font>
      <b/>
      <sz val="10"/>
      <color theme="1"/>
      <name val="맑은 고딕"/>
      <family val="3"/>
      <charset val="129"/>
    </font>
    <font>
      <b/>
      <sz val="18"/>
      <color theme="0"/>
      <name val="휴먼엑스포"/>
      <family val="1"/>
      <charset val="129"/>
    </font>
    <font>
      <sz val="11"/>
      <color indexed="29"/>
      <name val="맑은 고딕"/>
      <family val="3"/>
      <charset val="129"/>
      <scheme val="minor"/>
    </font>
    <font>
      <sz val="11"/>
      <color indexed="21"/>
      <name val="맑은 고딕"/>
      <family val="3"/>
      <charset val="129"/>
      <scheme val="minor"/>
    </font>
    <font>
      <b/>
      <sz val="10"/>
      <color theme="2" tint="-0.89999084444715716"/>
      <name val="맑은 고딕"/>
      <family val="3"/>
      <charset val="129"/>
    </font>
    <font>
      <sz val="8"/>
      <color theme="1"/>
      <name val="맑은 고딕"/>
      <family val="3"/>
      <charset val="129"/>
      <scheme val="minor"/>
    </font>
    <font>
      <sz val="12"/>
      <color theme="0"/>
      <name val="맑은 고딕"/>
      <family val="3"/>
      <charset val="129"/>
      <scheme val="minor"/>
    </font>
    <font>
      <sz val="11"/>
      <color rgb="FF000000"/>
      <name val="맑은 고딕"/>
      <family val="3"/>
      <charset val="129"/>
    </font>
    <font>
      <sz val="9"/>
      <color rgb="FF000000"/>
      <name val="맑은 고딕"/>
      <family val="3"/>
      <charset val="129"/>
    </font>
    <font>
      <b/>
      <sz val="14"/>
      <color theme="0"/>
      <name val="휴먼엑스포"/>
      <family val="1"/>
      <charset val="129"/>
    </font>
    <font>
      <sz val="9"/>
      <color theme="0"/>
      <name val="맑은 고딕"/>
      <family val="3"/>
      <charset val="129"/>
      <scheme val="minor"/>
    </font>
    <font>
      <b/>
      <sz val="14"/>
      <color rgb="FFFFFF00"/>
      <name val="휴먼엑스포"/>
      <family val="1"/>
      <charset val="129"/>
    </font>
    <font>
      <sz val="8"/>
      <color theme="0"/>
      <name val="맑은 고딕"/>
      <family val="3"/>
      <charset val="129"/>
      <scheme val="minor"/>
    </font>
    <font>
      <b/>
      <sz val="8"/>
      <color theme="0"/>
      <name val="맑은 고딕"/>
      <family val="3"/>
      <charset val="129"/>
      <scheme val="minor"/>
    </font>
    <font>
      <b/>
      <sz val="11"/>
      <color theme="1"/>
      <name val="맑은 고딕"/>
      <family val="3"/>
      <charset val="129"/>
      <scheme val="minor"/>
    </font>
    <font>
      <b/>
      <sz val="16"/>
      <color theme="0" tint="-0.249977111117893"/>
      <name val="Elephant"/>
      <family val="1"/>
    </font>
    <font>
      <b/>
      <sz val="11"/>
      <color theme="0" tint="-0.249977111117893"/>
      <name val="한컴 고딕"/>
      <family val="3"/>
      <charset val="129"/>
    </font>
    <font>
      <sz val="11"/>
      <color theme="2" tint="-0.249977111117893"/>
      <name val="맑은 고딕"/>
      <family val="3"/>
      <charset val="129"/>
      <scheme val="minor"/>
    </font>
    <font>
      <sz val="10"/>
      <color theme="0"/>
      <name val="맑은 고딕"/>
      <family val="3"/>
      <charset val="129"/>
      <scheme val="minor"/>
    </font>
    <font>
      <sz val="11"/>
      <name val="맑은 고딕"/>
      <family val="3"/>
      <charset val="129"/>
      <scheme val="minor"/>
    </font>
    <font>
      <b/>
      <sz val="11"/>
      <color theme="0"/>
      <name val="맑은 고딕"/>
      <family val="3"/>
      <charset val="129"/>
    </font>
    <font>
      <b/>
      <i/>
      <sz val="10"/>
      <name val="맑은 고딕"/>
      <family val="3"/>
      <charset val="129"/>
    </font>
    <font>
      <b/>
      <i/>
      <sz val="9"/>
      <color theme="1"/>
      <name val="맑은 고딕"/>
      <family val="3"/>
      <charset val="129"/>
      <scheme val="minor"/>
    </font>
    <font>
      <sz val="9"/>
      <color theme="1"/>
      <name val="맑은 고딕"/>
      <family val="2"/>
      <scheme val="minor"/>
    </font>
    <font>
      <sz val="10"/>
      <color rgb="FF000000"/>
      <name val="Arial"/>
      <family val="2"/>
    </font>
    <font>
      <b/>
      <sz val="10"/>
      <color theme="1"/>
      <name val="맑은 고딕"/>
      <family val="3"/>
      <charset val="129"/>
      <scheme val="minor"/>
    </font>
    <font>
      <sz val="11"/>
      <color rgb="FF6600CC"/>
      <name val="맑은 고딕"/>
      <family val="3"/>
      <charset val="129"/>
      <scheme val="minor"/>
    </font>
    <font>
      <b/>
      <sz val="11"/>
      <color rgb="FF002060"/>
      <name val="맑은 고딕"/>
      <family val="3"/>
      <charset val="129"/>
      <scheme val="minor"/>
    </font>
    <font>
      <sz val="10"/>
      <color rgb="FFC00000"/>
      <name val="맑은 고딕"/>
      <family val="3"/>
      <charset val="129"/>
      <scheme val="minor"/>
    </font>
    <font>
      <sz val="10"/>
      <color theme="3" tint="-0.499984740745262"/>
      <name val="맑은 고딕"/>
      <family val="3"/>
      <charset val="129"/>
      <scheme val="minor"/>
    </font>
    <font>
      <sz val="20"/>
      <color theme="1"/>
      <name val="Palace Script MT"/>
      <family val="4"/>
    </font>
    <font>
      <sz val="24"/>
      <color theme="0" tint="-0.249977111117893"/>
      <name val="Kunstler Script"/>
      <family val="4"/>
    </font>
    <font>
      <sz val="9"/>
      <color theme="0" tint="-0.249977111117893"/>
      <name val="맑은 고딕"/>
      <family val="3"/>
      <charset val="129"/>
      <scheme val="minor"/>
    </font>
    <font>
      <sz val="8"/>
      <color theme="0" tint="-0.499984740745262"/>
      <name val="Aptos Display"/>
      <family val="2"/>
    </font>
    <font>
      <sz val="8"/>
      <color theme="0" tint="-0.249977111117893"/>
      <name val="Aptos Display"/>
      <family val="2"/>
    </font>
    <font>
      <sz val="8"/>
      <color theme="0" tint="-0.249977111117893"/>
      <name val="맑은 고딕"/>
      <family val="4"/>
      <charset val="129"/>
    </font>
    <font>
      <b/>
      <sz val="11"/>
      <color theme="1" tint="0.14999847407452621"/>
      <name val="맑은 고딕"/>
      <family val="3"/>
      <charset val="129"/>
      <scheme val="minor"/>
    </font>
    <font>
      <b/>
      <sz val="8"/>
      <color theme="1"/>
      <name val="맑은 고딕"/>
      <family val="3"/>
      <charset val="129"/>
      <scheme val="minor"/>
    </font>
    <font>
      <sz val="8"/>
      <color rgb="FFC00000"/>
      <name val="맑은 고딕"/>
      <family val="3"/>
      <charset val="129"/>
      <scheme val="minor"/>
    </font>
    <font>
      <u/>
      <sz val="8"/>
      <color rgb="FFC00000"/>
      <name val="맑은 고딕"/>
      <family val="3"/>
      <charset val="129"/>
      <scheme val="minor"/>
    </font>
    <font>
      <sz val="8"/>
      <color theme="3" tint="-0.499984740745262"/>
      <name val="맑은 고딕"/>
      <family val="3"/>
      <charset val="129"/>
      <scheme val="minor"/>
    </font>
    <font>
      <sz val="8"/>
      <color theme="0" tint="-0.499984740745262"/>
      <name val="맑은 고딕"/>
      <family val="3"/>
      <charset val="129"/>
      <scheme val="minor"/>
    </font>
    <font>
      <b/>
      <sz val="12"/>
      <color rgb="FFFFC000"/>
      <name val="한컴산뜻돋움"/>
      <family val="3"/>
      <charset val="129"/>
    </font>
    <font>
      <b/>
      <sz val="12"/>
      <color theme="5" tint="0.39997558519241921"/>
      <name val="한컴산뜻돋움"/>
      <family val="3"/>
      <charset val="129"/>
    </font>
    <font>
      <b/>
      <sz val="12"/>
      <color rgb="FF00B050"/>
      <name val="한컴산뜻돋움"/>
      <family val="3"/>
      <charset val="129"/>
    </font>
    <font>
      <b/>
      <sz val="10"/>
      <color theme="0"/>
      <name val="맑은 고딕"/>
      <family val="3"/>
      <charset val="129"/>
      <scheme val="major"/>
    </font>
    <font>
      <b/>
      <sz val="11"/>
      <color theme="0"/>
      <name val="함초롬돋움"/>
      <family val="3"/>
      <charset val="129"/>
    </font>
    <font>
      <b/>
      <sz val="11"/>
      <color rgb="FFFFFF00"/>
      <name val="함초롬돋움"/>
      <family val="3"/>
      <charset val="129"/>
    </font>
    <font>
      <b/>
      <sz val="11"/>
      <color rgb="FFFFC000"/>
      <name val="함초롬돋움"/>
      <family val="3"/>
      <charset val="129"/>
    </font>
    <font>
      <b/>
      <sz val="12"/>
      <color theme="0"/>
      <name val="한컴산뜻돋움"/>
      <family val="3"/>
      <charset val="129"/>
    </font>
    <font>
      <b/>
      <sz val="9"/>
      <color theme="0"/>
      <name val="한컴산뜻돋움"/>
      <family val="3"/>
      <charset val="129"/>
    </font>
    <font>
      <sz val="9"/>
      <color theme="0" tint="-0.499984740745262"/>
      <name val="한컴산뜻돋움"/>
      <family val="3"/>
      <charset val="129"/>
    </font>
    <font>
      <b/>
      <sz val="9"/>
      <color theme="0" tint="-0.499984740745262"/>
      <name val="맑은 고딕"/>
      <family val="3"/>
      <charset val="129"/>
    </font>
    <font>
      <b/>
      <sz val="9"/>
      <color rgb="FFFF0000"/>
      <name val="맑은 고딕"/>
      <family val="3"/>
      <charset val="129"/>
    </font>
    <font>
      <sz val="8"/>
      <color theme="0" tint="-0.499984740745262"/>
      <name val="Noto Sans KR Black"/>
      <family val="3"/>
      <charset val="129"/>
    </font>
    <font>
      <b/>
      <sz val="14"/>
      <color rgb="FFFF0000"/>
      <name val="프리젠테이션 7 Bold"/>
      <family val="3"/>
      <charset val="129"/>
    </font>
    <font>
      <sz val="9"/>
      <name val="맑은 고딕"/>
      <family val="3"/>
      <charset val="129"/>
      <scheme val="major"/>
    </font>
    <font>
      <sz val="9"/>
      <color indexed="8"/>
      <name val="맑은 고딕"/>
      <family val="3"/>
      <charset val="129"/>
      <scheme val="major"/>
    </font>
    <font>
      <sz val="11"/>
      <color rgb="FFFF0000"/>
      <name val="맑은 고딕"/>
      <family val="3"/>
      <charset val="129"/>
      <scheme val="minor"/>
    </font>
    <font>
      <sz val="11"/>
      <color theme="1"/>
      <name val="나눔고딕"/>
      <family val="2"/>
      <charset val="129"/>
    </font>
    <font>
      <sz val="11"/>
      <color rgb="FF000000"/>
      <name val="돋움"/>
      <family val="3"/>
      <charset val="129"/>
    </font>
    <font>
      <b/>
      <i/>
      <sz val="14"/>
      <name val="맑은 고딕"/>
      <family val="3"/>
      <charset val="129"/>
    </font>
    <font>
      <sz val="11"/>
      <name val="맑은 고딕"/>
      <family val="3"/>
      <charset val="129"/>
    </font>
    <font>
      <sz val="10"/>
      <name val="맑은 고딕"/>
      <family val="3"/>
      <charset val="129"/>
    </font>
    <font>
      <b/>
      <sz val="12"/>
      <name val="맑은 고딕"/>
      <family val="3"/>
      <charset val="129"/>
    </font>
    <font>
      <sz val="9"/>
      <color theme="0"/>
      <name val="맑은 고딕"/>
      <family val="3"/>
      <charset val="129"/>
    </font>
    <font>
      <sz val="9"/>
      <color theme="0"/>
      <name val="바탕"/>
      <family val="1"/>
      <charset val="129"/>
    </font>
    <font>
      <sz val="3.25"/>
      <name val="바탕"/>
      <family val="1"/>
      <charset val="129"/>
    </font>
    <font>
      <b/>
      <sz val="11"/>
      <name val="맑은 고딕"/>
      <family val="3"/>
      <charset val="129"/>
    </font>
    <font>
      <b/>
      <sz val="9"/>
      <color theme="0"/>
      <name val="맑은 고딕"/>
      <family val="3"/>
      <charset val="129"/>
      <scheme val="major"/>
    </font>
    <font>
      <b/>
      <sz val="9"/>
      <name val="맑은 고딕"/>
      <family val="3"/>
      <charset val="129"/>
      <scheme val="major"/>
    </font>
    <font>
      <sz val="8"/>
      <name val="맑은 고딕"/>
      <family val="2"/>
      <charset val="129"/>
    </font>
    <font>
      <b/>
      <sz val="9"/>
      <name val="맑은 고딕"/>
      <family val="3"/>
      <charset val="129"/>
      <scheme val="minor"/>
    </font>
    <font>
      <b/>
      <i/>
      <sz val="16"/>
      <name val="맑은 고딕"/>
      <family val="3"/>
      <charset val="129"/>
    </font>
    <font>
      <b/>
      <u/>
      <sz val="16"/>
      <color indexed="8"/>
      <name val="맑은 고딕"/>
      <family val="3"/>
      <charset val="129"/>
    </font>
    <font>
      <sz val="9"/>
      <color indexed="8"/>
      <name val="맑은 고딕"/>
      <family val="3"/>
      <charset val="129"/>
      <scheme val="minor"/>
    </font>
    <font>
      <sz val="14"/>
      <name val="맑은 고딕"/>
      <family val="3"/>
      <charset val="129"/>
    </font>
    <font>
      <sz val="9"/>
      <color indexed="9"/>
      <name val="맑은 고딕"/>
      <family val="3"/>
      <charset val="129"/>
    </font>
    <font>
      <sz val="10"/>
      <name val="맑은 고딕"/>
      <family val="3"/>
      <charset val="129"/>
      <scheme val="major"/>
    </font>
    <font>
      <b/>
      <i/>
      <sz val="14"/>
      <name val="맑은 고딕"/>
      <family val="3"/>
      <charset val="129"/>
      <scheme val="minor"/>
    </font>
    <font>
      <b/>
      <sz val="12"/>
      <name val="맑은 고딕"/>
      <family val="3"/>
      <charset val="129"/>
      <scheme val="minor"/>
    </font>
    <font>
      <b/>
      <i/>
      <sz val="9"/>
      <name val="맑은 고딕"/>
      <family val="3"/>
      <charset val="129"/>
      <scheme val="minor"/>
    </font>
    <font>
      <b/>
      <sz val="14"/>
      <name val="맑은 고딕"/>
      <family val="3"/>
      <charset val="129"/>
      <scheme val="minor"/>
    </font>
    <font>
      <b/>
      <sz val="10"/>
      <name val="나눔고딕"/>
      <family val="3"/>
      <charset val="129"/>
    </font>
    <font>
      <b/>
      <sz val="9"/>
      <name val="맑은 고딕"/>
      <family val="2"/>
      <scheme val="minor"/>
    </font>
    <font>
      <b/>
      <i/>
      <sz val="14"/>
      <color theme="0"/>
      <name val="맑은 고딕"/>
      <family val="3"/>
      <charset val="129"/>
      <scheme val="minor"/>
    </font>
    <font>
      <b/>
      <sz val="12"/>
      <color theme="0"/>
      <name val="맑은 고딕"/>
      <family val="3"/>
      <charset val="129"/>
      <scheme val="minor"/>
    </font>
    <font>
      <b/>
      <i/>
      <sz val="9"/>
      <color theme="0"/>
      <name val="맑은 고딕"/>
      <family val="3"/>
      <charset val="129"/>
    </font>
    <font>
      <b/>
      <i/>
      <sz val="9"/>
      <name val="맑은 고딕"/>
      <family val="3"/>
      <charset val="129"/>
    </font>
    <font>
      <b/>
      <sz val="11"/>
      <name val="돋움"/>
      <family val="3"/>
      <charset val="129"/>
    </font>
  </fonts>
  <fills count="144">
    <fill>
      <patternFill patternType="none"/>
    </fill>
    <fill>
      <patternFill patternType="gray125"/>
    </fill>
    <fill>
      <patternFill patternType="solid">
        <fgColor indexed="47"/>
        <bgColor indexed="64"/>
      </patternFill>
    </fill>
    <fill>
      <patternFill patternType="solid">
        <fgColor indexed="2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lightGray">
        <fgColor indexed="15"/>
      </patternFill>
    </fill>
    <fill>
      <patternFill patternType="solid">
        <fgColor indexed="55"/>
      </patternFill>
    </fill>
    <fill>
      <patternFill patternType="solid">
        <fgColor indexed="9"/>
        <bgColor indexed="64"/>
      </patternFill>
    </fill>
    <fill>
      <patternFill patternType="solid">
        <fgColor indexed="27"/>
        <bgColor indexed="64"/>
      </patternFill>
    </fill>
    <fill>
      <patternFill patternType="solid">
        <fgColor indexed="10"/>
        <bgColor indexed="64"/>
      </patternFill>
    </fill>
    <fill>
      <patternFill patternType="solid">
        <fgColor indexed="54"/>
        <bgColor indexed="64"/>
      </patternFill>
    </fill>
    <fill>
      <patternFill patternType="solid">
        <fgColor indexed="43"/>
      </patternFill>
    </fill>
    <fill>
      <patternFill patternType="solid">
        <fgColor indexed="26"/>
      </patternFill>
    </fill>
    <fill>
      <patternFill patternType="solid">
        <fgColor indexed="26"/>
        <bgColor indexed="64"/>
      </patternFill>
    </fill>
    <fill>
      <patternFill patternType="solid">
        <fgColor indexed="21"/>
        <bgColor indexed="64"/>
      </patternFill>
    </fill>
    <fill>
      <patternFill patternType="solid">
        <fgColor indexed="16"/>
        <bgColor indexed="64"/>
      </patternFill>
    </fill>
    <fill>
      <patternFill patternType="solid">
        <fgColor indexed="8"/>
        <bgColor indexed="64"/>
      </patternFill>
    </fill>
    <fill>
      <patternFill patternType="solid">
        <fgColor indexed="51"/>
        <bgColor indexed="64"/>
      </patternFill>
    </fill>
    <fill>
      <patternFill patternType="solid">
        <fgColor indexed="34"/>
        <bgColor indexed="64"/>
      </patternFill>
    </fill>
    <fill>
      <patternFill patternType="solid">
        <fgColor indexed="65"/>
        <bgColor indexed="64"/>
      </patternFill>
    </fill>
    <fill>
      <patternFill patternType="solid">
        <fgColor indexed="62"/>
        <bgColor indexed="64"/>
      </patternFill>
    </fill>
    <fill>
      <patternFill patternType="solid">
        <fgColor indexed="1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C000"/>
        <bgColor indexed="64"/>
      </patternFill>
    </fill>
    <fill>
      <patternFill patternType="solid">
        <fgColor theme="1"/>
        <bgColor indexed="64"/>
      </patternFill>
    </fill>
    <fill>
      <patternFill patternType="solid">
        <fgColor theme="0" tint="-0.249977111117893"/>
        <bgColor indexed="64"/>
      </patternFill>
    </fill>
    <fill>
      <patternFill patternType="solid">
        <fgColor rgb="FF002060"/>
        <bgColor indexed="64"/>
      </patternFill>
    </fill>
    <fill>
      <patternFill patternType="solid">
        <fgColor rgb="FF0070C0"/>
        <bgColor indexed="64"/>
      </patternFill>
    </fill>
    <fill>
      <patternFill patternType="solid">
        <fgColor theme="3" tint="0.39997558519241921"/>
        <bgColor indexed="64"/>
      </patternFill>
    </fill>
    <fill>
      <patternFill patternType="solid">
        <fgColor rgb="FF0033CC"/>
        <bgColor indexed="64"/>
      </patternFill>
    </fill>
    <fill>
      <patternFill patternType="solid">
        <fgColor rgb="FF000099"/>
        <bgColor indexed="64"/>
      </patternFill>
    </fill>
    <fill>
      <patternFill patternType="solid">
        <fgColor theme="6" tint="-0.499984740745262"/>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rgb="FF7030A0"/>
        <bgColor indexed="64"/>
      </patternFill>
    </fill>
    <fill>
      <patternFill patternType="solid">
        <fgColor rgb="FF6600CC"/>
        <bgColor indexed="64"/>
      </patternFill>
    </fill>
    <fill>
      <patternFill patternType="solid">
        <fgColor indexed="61"/>
      </patternFill>
    </fill>
    <fill>
      <patternFill patternType="solid">
        <fgColor indexed="9"/>
      </patternFill>
    </fill>
    <fill>
      <patternFill patternType="solid">
        <fgColor indexed="38"/>
      </patternFill>
    </fill>
    <fill>
      <patternFill patternType="solid">
        <fgColor indexed="63"/>
      </patternFill>
    </fill>
    <fill>
      <patternFill patternType="solid">
        <fgColor indexed="40"/>
      </patternFill>
    </fill>
    <fill>
      <patternFill patternType="solid">
        <fgColor indexed="60"/>
      </patternFill>
    </fill>
    <fill>
      <patternFill patternType="solid">
        <fgColor indexed="23"/>
      </patternFill>
    </fill>
    <fill>
      <patternFill patternType="solid">
        <fgColor indexed="44"/>
        <bgColor indexed="64"/>
      </patternFill>
    </fill>
    <fill>
      <patternFill patternType="solid">
        <fgColor indexed="12"/>
      </patternFill>
    </fill>
    <fill>
      <patternFill patternType="gray125">
        <fgColor indexed="8"/>
      </patternFill>
    </fill>
    <fill>
      <patternFill patternType="solid">
        <fgColor indexed="15"/>
      </patternFill>
    </fill>
    <fill>
      <patternFill patternType="mediumGray">
        <fgColor indexed="22"/>
      </patternFill>
    </fill>
    <fill>
      <patternFill patternType="darkVertical"/>
    </fill>
    <fill>
      <patternFill patternType="solid">
        <fgColor theme="0"/>
        <bgColor indexed="64"/>
      </patternFill>
    </fill>
    <fill>
      <patternFill patternType="solid">
        <fgColor theme="3" tint="-0.499984740745262"/>
        <bgColor indexed="64"/>
      </patternFill>
    </fill>
    <fill>
      <patternFill patternType="solid">
        <fgColor rgb="FFFFFF00"/>
        <bgColor indexed="64"/>
      </patternFill>
    </fill>
    <fill>
      <patternFill patternType="solid">
        <fgColor indexed="48"/>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theme="2" tint="-0.749992370372631"/>
        <bgColor indexed="64"/>
      </patternFill>
    </fill>
    <fill>
      <patternFill patternType="solid">
        <fgColor theme="8" tint="-0.499984740745262"/>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1" tint="0.14999847407452621"/>
        <bgColor indexed="64"/>
      </patternFill>
    </fill>
    <fill>
      <patternFill patternType="solid">
        <fgColor theme="2" tint="-0.89999084444715716"/>
        <bgColor indexed="64"/>
      </patternFill>
    </fill>
    <fill>
      <patternFill patternType="solid">
        <fgColor rgb="FFFFFFFF"/>
        <bgColor indexed="64"/>
      </patternFill>
    </fill>
    <fill>
      <patternFill patternType="solid">
        <fgColor rgb="FF7030A0"/>
        <bgColor auto="1"/>
      </patternFill>
    </fill>
    <fill>
      <patternFill patternType="solid">
        <fgColor theme="0" tint="-0.499984740745262"/>
        <bgColor indexed="64"/>
      </patternFill>
    </fill>
    <fill>
      <patternFill patternType="solid">
        <fgColor theme="2" tint="-0.249977111117893"/>
        <bgColor indexed="64"/>
      </patternFill>
    </fill>
    <fill>
      <patternFill patternType="solid">
        <fgColor theme="4" tint="-0.499984740745262"/>
        <bgColor indexed="64"/>
      </patternFill>
    </fill>
    <fill>
      <patternFill patternType="solid">
        <fgColor rgb="FF99CC00"/>
        <bgColor indexed="64"/>
      </patternFill>
    </fill>
    <fill>
      <patternFill patternType="solid">
        <fgColor theme="7"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rgb="FFFF0000"/>
        <bgColor indexed="64"/>
      </patternFill>
    </fill>
    <fill>
      <patternFill patternType="solid">
        <fgColor rgb="FF333399"/>
        <bgColor indexed="64"/>
      </patternFill>
    </fill>
    <fill>
      <patternFill patternType="solid">
        <fgColor rgb="FF00B0F0"/>
        <bgColor indexed="64"/>
      </patternFill>
    </fill>
    <fill>
      <patternFill patternType="solid">
        <fgColor theme="6" tint="0.39997558519241921"/>
        <bgColor indexed="64"/>
      </patternFill>
    </fill>
    <fill>
      <patternFill patternType="solid">
        <fgColor rgb="FF9900FF"/>
        <bgColor indexed="64"/>
      </patternFill>
    </fill>
    <fill>
      <patternFill patternType="solid">
        <fgColor rgb="FF9900CC"/>
        <bgColor indexed="64"/>
      </patternFill>
    </fill>
    <fill>
      <patternFill patternType="solid">
        <fgColor theme="7" tint="0.39997558519241921"/>
        <bgColor indexed="64"/>
      </patternFill>
    </fill>
    <fill>
      <patternFill patternType="solid">
        <fgColor rgb="FF00B050"/>
        <bgColor indexed="64"/>
      </patternFill>
    </fill>
    <fill>
      <patternFill patternType="solid">
        <fgColor rgb="FFC00000"/>
        <bgColor indexed="64"/>
      </patternFill>
    </fill>
    <fill>
      <patternFill patternType="solid">
        <fgColor rgb="FF003399"/>
        <bgColor indexed="64"/>
      </patternFill>
    </fill>
    <fill>
      <patternFill patternType="solid">
        <fgColor rgb="FFCC66FF"/>
        <bgColor indexed="64"/>
      </patternFill>
    </fill>
    <fill>
      <patternFill patternType="solid">
        <fgColor rgb="FFCC99FF"/>
        <bgColor indexed="64"/>
      </patternFill>
    </fill>
    <fill>
      <patternFill patternType="solid">
        <fgColor theme="3"/>
        <bgColor indexed="64"/>
      </patternFill>
    </fill>
    <fill>
      <patternFill patternType="solid">
        <fgColor rgb="FF92D050"/>
        <bgColor indexed="64"/>
      </patternFill>
    </fill>
    <fill>
      <patternFill patternType="solid">
        <fgColor indexed="52"/>
        <bgColor indexed="64"/>
      </patternFill>
    </fill>
    <fill>
      <patternFill patternType="solid">
        <fgColor indexed="50"/>
        <bgColor indexed="64"/>
      </patternFill>
    </fill>
    <fill>
      <patternFill patternType="solid">
        <fgColor rgb="FF000000"/>
        <bgColor indexed="64"/>
      </patternFill>
    </fill>
    <fill>
      <patternFill patternType="solid">
        <fgColor indexed="18"/>
        <bgColor indexed="64"/>
      </patternFill>
    </fill>
    <fill>
      <patternFill patternType="solid">
        <fgColor indexed="43"/>
        <bgColor indexed="64"/>
      </patternFill>
    </fill>
    <fill>
      <patternFill patternType="solid">
        <fgColor rgb="FFFFD200"/>
        <bgColor indexed="64"/>
      </patternFill>
    </fill>
    <fill>
      <patternFill patternType="solid">
        <fgColor rgb="FFFFE600"/>
        <bgColor indexed="64"/>
      </patternFill>
    </fill>
  </fills>
  <borders count="1456">
    <border>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right/>
      <top/>
      <bottom style="medium">
        <color indexed="64"/>
      </bottom>
      <diagonal/>
    </border>
    <border>
      <left/>
      <right/>
      <top/>
      <bottom style="medium">
        <color indexed="2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right/>
      <top/>
      <bottom style="dotted">
        <color indexed="64"/>
      </bottom>
      <diagonal/>
    </border>
    <border>
      <left style="thin">
        <color indexed="64"/>
      </left>
      <right style="thin">
        <color indexed="10"/>
      </right>
      <top style="thin">
        <color indexed="10"/>
      </top>
      <bottom style="thin">
        <color indexed="64"/>
      </bottom>
      <diagonal/>
    </border>
    <border>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thick">
        <color indexed="64"/>
      </bottom>
      <diagonal/>
    </border>
    <border>
      <left/>
      <right/>
      <top/>
      <bottom style="double">
        <color indexed="52"/>
      </bottom>
      <diagonal/>
    </border>
    <border>
      <left/>
      <right/>
      <top style="medium">
        <color indexed="18"/>
      </top>
      <bottom/>
      <diagonal/>
    </border>
    <border>
      <left style="thin">
        <color indexed="22"/>
      </left>
      <right style="thin">
        <color indexed="22"/>
      </right>
      <top style="thin">
        <color indexed="22"/>
      </top>
      <bottom style="thin">
        <color indexed="22"/>
      </bottom>
      <diagonal/>
    </border>
    <border>
      <left/>
      <right/>
      <top style="double">
        <color indexed="16"/>
      </top>
      <bottom style="thin">
        <color indexed="16"/>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style="medium">
        <color indexed="16"/>
      </top>
      <bottom style="thin">
        <color indexed="16"/>
      </bottom>
      <diagonal/>
    </border>
    <border>
      <left/>
      <right/>
      <top style="thin">
        <color indexed="51"/>
      </top>
      <bottom style="thin">
        <color indexed="51"/>
      </bottom>
      <diagonal/>
    </border>
    <border>
      <left style="thin">
        <color indexed="64"/>
      </left>
      <right/>
      <top/>
      <bottom/>
      <diagonal/>
    </border>
    <border>
      <left/>
      <right/>
      <top style="thin">
        <color indexed="62"/>
      </top>
      <bottom style="double">
        <color indexed="62"/>
      </bottom>
      <diagonal/>
    </border>
    <border>
      <left style="thin">
        <color indexed="64"/>
      </left>
      <right style="thin">
        <color indexed="64"/>
      </right>
      <top/>
      <bottom/>
      <diagonal/>
    </border>
    <border>
      <left/>
      <right/>
      <top style="thin">
        <color indexed="64"/>
      </top>
      <bottom/>
      <diagonal/>
    </border>
    <border>
      <left/>
      <right/>
      <top/>
      <bottom style="hair">
        <color indexed="64"/>
      </bottom>
      <diagonal/>
    </border>
    <border>
      <left/>
      <right/>
      <top style="thin">
        <color indexed="23"/>
      </top>
      <bottom/>
      <diagonal/>
    </border>
    <border>
      <left style="thick">
        <color indexed="64"/>
      </left>
      <right/>
      <top style="thick">
        <color indexed="64"/>
      </top>
      <bottom/>
      <diagonal/>
    </border>
    <border>
      <left/>
      <right/>
      <top style="double">
        <color indexed="64"/>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64"/>
      </left>
      <right style="thin">
        <color indexed="10"/>
      </right>
      <top style="thin">
        <color indexed="10"/>
      </top>
      <bottom style="thin">
        <color indexed="64"/>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1"/>
      </top>
      <bottom style="thin">
        <color indexed="51"/>
      </bottom>
      <diagonal/>
    </border>
    <border>
      <left/>
      <right/>
      <top style="thin">
        <color indexed="62"/>
      </top>
      <bottom style="double">
        <color indexed="62"/>
      </bottom>
      <diagonal/>
    </border>
    <border>
      <left/>
      <right/>
      <top style="thin">
        <color indexed="64"/>
      </top>
      <bottom/>
      <diagonal/>
    </border>
    <border>
      <left/>
      <right/>
      <top style="thin">
        <color indexed="23"/>
      </top>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indexed="64"/>
      </right>
      <top style="thin">
        <color auto="1"/>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style="thin">
        <color indexed="10"/>
      </right>
      <top style="thin">
        <color indexed="10"/>
      </top>
      <bottom style="thin">
        <color indexed="64"/>
      </bottom>
      <diagonal/>
    </border>
    <border>
      <left/>
      <right/>
      <top style="thin">
        <color indexed="64"/>
      </top>
      <bottom style="thin">
        <color indexed="64"/>
      </bottom>
      <diagonal/>
    </border>
    <border>
      <left/>
      <right/>
      <top style="thin">
        <color indexed="51"/>
      </top>
      <bottom style="thin">
        <color indexed="51"/>
      </bottom>
      <diagonal/>
    </border>
    <border>
      <left/>
      <right/>
      <top style="thin">
        <color indexed="64"/>
      </top>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10"/>
      </right>
      <top style="thin">
        <color indexed="10"/>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64"/>
      </top>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style="thin">
        <color indexed="10"/>
      </right>
      <top style="thin">
        <color indexed="10"/>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medium">
        <color theme="4"/>
      </bottom>
      <diagonal/>
    </border>
    <border>
      <left style="thin">
        <color indexed="64"/>
      </left>
      <right style="thin">
        <color indexed="10"/>
      </right>
      <top style="thin">
        <color indexed="10"/>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1"/>
      </top>
      <bottom style="thin">
        <color indexed="51"/>
      </bottom>
      <diagonal/>
    </border>
    <border>
      <left/>
      <right/>
      <top style="thin">
        <color indexed="62"/>
      </top>
      <bottom style="double">
        <color indexed="62"/>
      </bottom>
      <diagonal/>
    </border>
    <border>
      <left/>
      <right/>
      <top style="thin">
        <color indexed="64"/>
      </top>
      <bottom/>
      <diagonal/>
    </border>
    <border>
      <left/>
      <right/>
      <top style="thin">
        <color indexed="23"/>
      </top>
      <bottom/>
      <diagonal/>
    </border>
    <border>
      <left/>
      <right/>
      <top style="thin">
        <color indexed="64"/>
      </top>
      <bottom style="thin">
        <color indexed="64"/>
      </bottom>
      <diagonal/>
    </border>
    <border>
      <left style="thin">
        <color indexed="64"/>
      </left>
      <right style="thin">
        <color indexed="10"/>
      </right>
      <top style="thin">
        <color indexed="10"/>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1"/>
      </top>
      <bottom style="thin">
        <color indexed="51"/>
      </bottom>
      <diagonal/>
    </border>
    <border>
      <left/>
      <right/>
      <top style="thin">
        <color indexed="62"/>
      </top>
      <bottom style="double">
        <color indexed="62"/>
      </bottom>
      <diagonal/>
    </border>
    <border>
      <left/>
      <right/>
      <top style="thin">
        <color indexed="64"/>
      </top>
      <bottom/>
      <diagonal/>
    </border>
    <border>
      <left/>
      <right/>
      <top style="thin">
        <color indexed="23"/>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style="thin">
        <color indexed="10"/>
      </right>
      <top style="thin">
        <color indexed="10"/>
      </top>
      <bottom style="thin">
        <color indexed="64"/>
      </bottom>
      <diagonal/>
    </border>
    <border>
      <left style="thin">
        <color auto="1"/>
      </left>
      <right style="thin">
        <color auto="1"/>
      </right>
      <top style="thin">
        <color auto="1"/>
      </top>
      <bottom style="thin">
        <color auto="1"/>
      </bottom>
      <diagonal/>
    </border>
    <border>
      <left/>
      <right/>
      <top style="thin">
        <color indexed="51"/>
      </top>
      <bottom style="thin">
        <color indexed="51"/>
      </bottom>
      <diagonal/>
    </border>
    <border>
      <left/>
      <right/>
      <top style="thin">
        <color indexed="64"/>
      </top>
      <bottom/>
      <diagonal/>
    </border>
    <border>
      <left/>
      <right/>
      <top style="thin">
        <color indexed="23"/>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64"/>
      </top>
      <bottom/>
      <diagonal/>
    </border>
    <border>
      <left/>
      <right/>
      <top style="thin">
        <color indexed="23"/>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10"/>
      </right>
      <top style="thin">
        <color indexed="10"/>
      </top>
      <bottom style="thin">
        <color indexed="64"/>
      </bottom>
      <diagonal/>
    </border>
    <border>
      <left/>
      <right/>
      <top style="thin">
        <color indexed="51"/>
      </top>
      <bottom style="thin">
        <color indexed="51"/>
      </bottom>
      <diagonal/>
    </border>
    <border>
      <left/>
      <right/>
      <top style="thin">
        <color indexed="23"/>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style="thin">
        <color indexed="10"/>
      </right>
      <top style="thin">
        <color indexed="10"/>
      </top>
      <bottom style="thin">
        <color indexed="64"/>
      </bottom>
      <diagonal/>
    </border>
    <border>
      <left style="thin">
        <color auto="1"/>
      </left>
      <right style="thin">
        <color auto="1"/>
      </right>
      <top style="thin">
        <color auto="1"/>
      </top>
      <bottom style="thin">
        <color auto="1"/>
      </bottom>
      <diagonal/>
    </border>
    <border>
      <left/>
      <right/>
      <top style="thin">
        <color indexed="51"/>
      </top>
      <bottom style="thin">
        <color indexed="51"/>
      </bottom>
      <diagonal/>
    </border>
    <border>
      <left/>
      <right/>
      <top style="thin">
        <color indexed="64"/>
      </top>
      <bottom/>
      <diagonal/>
    </border>
    <border>
      <left/>
      <right/>
      <top style="thin">
        <color indexed="23"/>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style="thin">
        <color auto="1"/>
      </left>
      <right style="medium">
        <color auto="1"/>
      </right>
      <top style="medium">
        <color auto="1"/>
      </top>
      <bottom style="thin">
        <color auto="1"/>
      </bottom>
      <diagonal/>
    </border>
    <border>
      <left style="double">
        <color indexed="8"/>
      </left>
      <right style="double">
        <color indexed="8"/>
      </right>
      <top style="double">
        <color indexed="8"/>
      </top>
      <bottom style="double">
        <color indexed="8"/>
      </bottom>
      <diagonal/>
    </border>
    <border>
      <left/>
      <right/>
      <top/>
      <bottom style="thick">
        <color indexed="38"/>
      </bottom>
      <diagonal/>
    </border>
    <border>
      <left/>
      <right/>
      <top/>
      <bottom style="thick">
        <color indexed="27"/>
      </bottom>
      <diagonal/>
    </border>
    <border>
      <left/>
      <right/>
      <top/>
      <bottom style="medium">
        <color indexed="27"/>
      </bottom>
      <diagonal/>
    </border>
    <border>
      <left style="thin">
        <color indexed="8"/>
      </left>
      <right style="thin">
        <color indexed="8"/>
      </right>
      <top style="thin">
        <color indexed="8"/>
      </top>
      <bottom style="thin">
        <color indexed="8"/>
      </bottom>
      <diagonal/>
    </border>
    <border>
      <left/>
      <right/>
      <top/>
      <bottom style="double">
        <color indexed="1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style="double">
        <color indexed="64"/>
      </left>
      <right/>
      <top/>
      <bottom style="hair">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double">
        <color indexed="8"/>
      </bottom>
      <diagonal/>
    </border>
    <border>
      <left/>
      <right/>
      <top style="medium">
        <color indexed="64"/>
      </top>
      <bottom/>
      <diagonal/>
    </border>
    <border>
      <left/>
      <right/>
      <top style="double">
        <color indexed="64"/>
      </top>
      <bottom style="double">
        <color indexed="64"/>
      </bottom>
      <diagonal/>
    </border>
    <border>
      <left style="thin">
        <color indexed="64"/>
      </left>
      <right style="thin">
        <color indexed="10"/>
      </right>
      <top style="thin">
        <color indexed="10"/>
      </top>
      <bottom style="thin">
        <color indexed="64"/>
      </bottom>
      <diagonal/>
    </border>
    <border>
      <left style="thin">
        <color indexed="8"/>
      </left>
      <right style="thin">
        <color indexed="8"/>
      </right>
      <top/>
      <bottom/>
      <diagonal/>
    </border>
    <border>
      <left/>
      <right/>
      <top style="thin">
        <color indexed="64"/>
      </top>
      <bottom style="thin">
        <color indexed="64"/>
      </bottom>
      <diagonal/>
    </border>
    <border>
      <left/>
      <right/>
      <top style="medium">
        <color indexed="18"/>
      </top>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1"/>
      </bottom>
      <diagonal/>
    </border>
    <border>
      <left/>
      <right/>
      <top style="thin">
        <color theme="0"/>
      </top>
      <bottom/>
      <diagonal/>
    </border>
    <border>
      <left/>
      <right style="thin">
        <color theme="0"/>
      </right>
      <top style="thin">
        <color theme="0"/>
      </top>
      <bottom/>
      <diagonal/>
    </border>
    <border>
      <left/>
      <right style="thin">
        <color theme="0"/>
      </right>
      <top/>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
      <left/>
      <right style="thick">
        <color theme="0"/>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auto="1"/>
      </top>
      <bottom/>
      <diagonal/>
    </border>
    <border>
      <left style="thin">
        <color theme="0" tint="-0.499984740745262"/>
      </left>
      <right style="thin">
        <color theme="0" tint="-0.499984740745262"/>
      </right>
      <top style="thin">
        <color auto="1"/>
      </top>
      <bottom/>
      <diagonal/>
    </border>
    <border>
      <left style="thin">
        <color indexed="64"/>
      </left>
      <right style="thin">
        <color theme="0" tint="-0.499984740745262"/>
      </right>
      <top/>
      <bottom/>
      <diagonal/>
    </border>
    <border>
      <left style="thin">
        <color theme="0" tint="-0.499984740745262"/>
      </left>
      <right style="thin">
        <color theme="0" tint="-0.499984740745262"/>
      </right>
      <top/>
      <bottom/>
      <diagonal/>
    </border>
    <border>
      <left style="thin">
        <color indexed="64"/>
      </left>
      <right style="thin">
        <color theme="0" tint="-0.499984740745262"/>
      </right>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1"/>
      </right>
      <top style="thin">
        <color auto="1"/>
      </top>
      <bottom/>
      <diagonal/>
    </border>
    <border>
      <left style="thin">
        <color theme="1"/>
      </left>
      <right style="thin">
        <color theme="0" tint="-0.499984740745262"/>
      </right>
      <top style="thin">
        <color auto="1"/>
      </top>
      <bottom/>
      <diagonal/>
    </border>
    <border>
      <left style="thin">
        <color theme="0" tint="-0.499984740745262"/>
      </left>
      <right style="thin">
        <color theme="1"/>
      </right>
      <top/>
      <bottom/>
      <diagonal/>
    </border>
    <border>
      <left style="thin">
        <color theme="1"/>
      </left>
      <right style="thin">
        <color theme="0" tint="-0.499984740745262"/>
      </right>
      <top/>
      <bottom/>
      <diagonal/>
    </border>
    <border>
      <left style="thin">
        <color theme="0" tint="-0.499984740745262"/>
      </left>
      <right style="thin">
        <color theme="1"/>
      </right>
      <top/>
      <bottom style="thin">
        <color indexed="64"/>
      </bottom>
      <diagonal/>
    </border>
    <border>
      <left style="thin">
        <color theme="1"/>
      </left>
      <right style="thin">
        <color theme="0" tint="-0.499984740745262"/>
      </right>
      <top/>
      <bottom style="thin">
        <color indexed="64"/>
      </bottom>
      <diagonal/>
    </border>
    <border>
      <left style="thin">
        <color theme="1"/>
      </left>
      <right style="thin">
        <color theme="1"/>
      </right>
      <top style="thin">
        <color auto="1"/>
      </top>
      <bottom/>
      <diagonal/>
    </border>
    <border>
      <left style="thin">
        <color theme="1"/>
      </left>
      <right style="thin">
        <color theme="1"/>
      </right>
      <top/>
      <bottom/>
      <diagonal/>
    </border>
    <border>
      <left style="thin">
        <color theme="1"/>
      </left>
      <right style="thin">
        <color theme="1"/>
      </right>
      <top/>
      <bottom style="thin">
        <color indexed="64"/>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style="medium">
        <color auto="1"/>
      </top>
      <bottom style="hair">
        <color auto="1"/>
      </bottom>
      <diagonal/>
    </border>
    <border>
      <left style="medium">
        <color auto="1"/>
      </left>
      <right style="thin">
        <color auto="1"/>
      </right>
      <top style="medium">
        <color auto="1"/>
      </top>
      <bottom style="hair">
        <color auto="1"/>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medium">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auto="1"/>
      </left>
      <right style="medium">
        <color auto="1"/>
      </right>
      <top style="hair">
        <color auto="1"/>
      </top>
      <bottom style="hair">
        <color auto="1"/>
      </bottom>
      <diagonal/>
    </border>
    <border>
      <left style="medium">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medium">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medium">
        <color auto="1"/>
      </right>
      <top style="thin">
        <color auto="1"/>
      </top>
      <bottom style="hair">
        <color auto="1"/>
      </bottom>
      <diagonal/>
    </border>
    <border>
      <left style="medium">
        <color auto="1"/>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style="medium">
        <color auto="1"/>
      </right>
      <top style="thin">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medium">
        <color auto="1"/>
      </right>
      <top style="hair">
        <color auto="1"/>
      </top>
      <bottom style="medium">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style="medium">
        <color indexed="64"/>
      </bottom>
      <diagonal/>
    </border>
    <border>
      <left/>
      <right style="thin">
        <color indexed="64"/>
      </right>
      <top/>
      <bottom style="hair">
        <color indexed="64"/>
      </bottom>
      <diagonal/>
    </border>
    <border>
      <left style="thin">
        <color indexed="64"/>
      </left>
      <right/>
      <top/>
      <bottom style="hair">
        <color indexed="64"/>
      </bottom>
      <diagonal/>
    </border>
    <border>
      <left/>
      <right style="thin">
        <color auto="1"/>
      </right>
      <top style="hair">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thin">
        <color auto="1"/>
      </bottom>
      <diagonal/>
    </border>
    <border>
      <left style="thin">
        <color auto="1"/>
      </left>
      <right/>
      <top style="hair">
        <color auto="1"/>
      </top>
      <bottom style="thin">
        <color auto="1"/>
      </bottom>
      <diagonal/>
    </border>
    <border>
      <left/>
      <right style="thin">
        <color auto="1"/>
      </right>
      <top style="thin">
        <color auto="1"/>
      </top>
      <bottom style="hair">
        <color auto="1"/>
      </bottom>
      <diagonal/>
    </border>
    <border>
      <left style="thin">
        <color auto="1"/>
      </left>
      <right/>
      <top style="thin">
        <color auto="1"/>
      </top>
      <bottom style="hair">
        <color auto="1"/>
      </bottom>
      <diagonal/>
    </border>
    <border>
      <left/>
      <right style="thin">
        <color auto="1"/>
      </right>
      <top style="hair">
        <color auto="1"/>
      </top>
      <bottom style="medium">
        <color auto="1"/>
      </bottom>
      <diagonal/>
    </border>
    <border>
      <left style="thin">
        <color auto="1"/>
      </left>
      <right/>
      <top style="hair">
        <color auto="1"/>
      </top>
      <bottom style="medium">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9085">
    <xf numFmtId="0" fontId="0" fillId="0" borderId="0">
      <alignment vertical="center"/>
    </xf>
    <xf numFmtId="0" fontId="69" fillId="0" borderId="0"/>
    <xf numFmtId="0" fontId="57" fillId="0" borderId="0"/>
    <xf numFmtId="0" fontId="70" fillId="0" borderId="0" applyNumberFormat="0" applyFill="0" applyBorder="0" applyAlignment="0" applyProtection="0"/>
    <xf numFmtId="24" fontId="71" fillId="0" borderId="0" applyFont="0" applyFill="0" applyBorder="0" applyAlignment="0" applyProtection="0"/>
    <xf numFmtId="189" fontId="56" fillId="0" borderId="0" applyNumberFormat="0" applyFont="0" applyFill="0" applyBorder="0" applyAlignment="0" applyProtection="0"/>
    <xf numFmtId="189" fontId="56" fillId="0" borderId="0" applyNumberFormat="0" applyFont="0" applyFill="0" applyBorder="0" applyAlignment="0" applyProtection="0"/>
    <xf numFmtId="0" fontId="56" fillId="0" borderId="0" applyNumberFormat="0" applyFont="0" applyFill="0" applyBorder="0" applyAlignment="0" applyProtection="0"/>
    <xf numFmtId="0" fontId="57" fillId="0" borderId="0"/>
    <xf numFmtId="0" fontId="63" fillId="0" borderId="0"/>
    <xf numFmtId="0" fontId="63" fillId="0" borderId="0"/>
    <xf numFmtId="0" fontId="73" fillId="0" borderId="0" applyNumberFormat="0" applyFill="0" applyBorder="0" applyAlignment="0" applyProtection="0"/>
    <xf numFmtId="190" fontId="72" fillId="0" borderId="0">
      <protection locked="0"/>
    </xf>
    <xf numFmtId="190" fontId="72" fillId="0" borderId="0">
      <protection locked="0"/>
    </xf>
    <xf numFmtId="0" fontId="57" fillId="0" borderId="0" applyFont="0" applyFill="0" applyBorder="0" applyAlignment="0" applyProtection="0"/>
    <xf numFmtId="0" fontId="74" fillId="0" borderId="0" applyFont="0" applyFill="0" applyBorder="0" applyAlignment="0" applyProtection="0"/>
    <xf numFmtId="0" fontId="74" fillId="0" borderId="0" applyFont="0" applyFill="0" applyBorder="0" applyAlignment="0" applyProtection="0"/>
    <xf numFmtId="270" fontId="71" fillId="0" borderId="0" applyFont="0" applyFill="0" applyBorder="0" applyAlignment="0" applyProtection="0"/>
    <xf numFmtId="190" fontId="72" fillId="0" borderId="0">
      <protection locked="0"/>
    </xf>
    <xf numFmtId="190" fontId="72" fillId="0" borderId="0">
      <protection locked="0"/>
    </xf>
    <xf numFmtId="190" fontId="72" fillId="0" borderId="0">
      <protection locked="0"/>
    </xf>
    <xf numFmtId="40" fontId="71" fillId="0" borderId="0" applyFont="0" applyFill="0" applyBorder="0" applyAlignment="0" applyProtection="0"/>
    <xf numFmtId="0" fontId="57" fillId="0" borderId="0"/>
    <xf numFmtId="0" fontId="76" fillId="0" borderId="0"/>
    <xf numFmtId="0" fontId="77" fillId="0" borderId="0"/>
    <xf numFmtId="0" fontId="57" fillId="0" borderId="0"/>
    <xf numFmtId="0" fontId="57" fillId="0" borderId="0"/>
    <xf numFmtId="0" fontId="57" fillId="0" borderId="0"/>
    <xf numFmtId="191" fontId="78" fillId="2" borderId="1"/>
    <xf numFmtId="191" fontId="78" fillId="2" borderId="1"/>
    <xf numFmtId="191" fontId="78" fillId="2" borderId="1"/>
    <xf numFmtId="191" fontId="78" fillId="2" borderId="1"/>
    <xf numFmtId="191" fontId="78" fillId="2" borderId="1"/>
    <xf numFmtId="191" fontId="78" fillId="2" borderId="1"/>
    <xf numFmtId="191" fontId="78" fillId="2" borderId="1"/>
    <xf numFmtId="191" fontId="78" fillId="2" borderId="1"/>
    <xf numFmtId="191" fontId="78" fillId="2" borderId="1"/>
    <xf numFmtId="191" fontId="78" fillId="2" borderId="1"/>
    <xf numFmtId="191" fontId="78" fillId="2" borderId="1"/>
    <xf numFmtId="191" fontId="78" fillId="2" borderId="1"/>
    <xf numFmtId="191" fontId="78" fillId="2" borderId="1"/>
    <xf numFmtId="0" fontId="57" fillId="0" borderId="0"/>
    <xf numFmtId="0" fontId="79" fillId="0" borderId="0" applyFont="0" applyFill="0" applyBorder="0" applyAlignment="0" applyProtection="0"/>
    <xf numFmtId="0" fontId="80" fillId="0" borderId="0"/>
    <xf numFmtId="0" fontId="79" fillId="0" borderId="0"/>
    <xf numFmtId="180" fontId="79" fillId="0" borderId="0" applyFont="0" applyFill="0" applyBorder="0" applyAlignment="0" applyProtection="0"/>
    <xf numFmtId="9" fontId="79" fillId="0" borderId="0" applyFont="0" applyFill="0" applyBorder="0" applyAlignment="0" applyProtection="0"/>
    <xf numFmtId="0" fontId="57" fillId="0" borderId="0"/>
    <xf numFmtId="0" fontId="57" fillId="0" borderId="0"/>
    <xf numFmtId="0" fontId="57" fillId="0" borderId="0"/>
    <xf numFmtId="0" fontId="63" fillId="0" borderId="0" applyFont="0" applyFill="0" applyBorder="0" applyAlignment="0" applyProtection="0"/>
    <xf numFmtId="0" fontId="63" fillId="0" borderId="0"/>
    <xf numFmtId="0" fontId="81" fillId="0" borderId="0"/>
    <xf numFmtId="0" fontId="57" fillId="0" borderId="0"/>
    <xf numFmtId="0" fontId="57" fillId="0" borderId="0"/>
    <xf numFmtId="0" fontId="57" fillId="0" borderId="0"/>
    <xf numFmtId="0" fontId="57"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63" fillId="0" borderId="0" applyFont="0" applyFill="0" applyBorder="0" applyAlignment="0" applyProtection="0"/>
    <xf numFmtId="4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56" fillId="0" borderId="0" applyFont="0" applyFill="0" applyBorder="0" applyAlignment="0" applyProtection="0"/>
    <xf numFmtId="0" fontId="63"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63" fillId="0" borderId="0"/>
    <xf numFmtId="0" fontId="57" fillId="0" borderId="0"/>
    <xf numFmtId="0" fontId="57" fillId="0" borderId="0"/>
    <xf numFmtId="0" fontId="8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3" borderId="0"/>
    <xf numFmtId="0" fontId="57" fillId="0" borderId="0" applyNumberForma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63" fillId="0" borderId="0"/>
    <xf numFmtId="0" fontId="57"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81" fillId="0" borderId="0"/>
    <xf numFmtId="0" fontId="57" fillId="0" borderId="0"/>
    <xf numFmtId="0" fontId="57" fillId="0" borderId="0" applyNumberFormat="0" applyFill="0" applyBorder="0" applyAlignment="0" applyProtection="0"/>
    <xf numFmtId="0" fontId="57" fillId="0" borderId="0"/>
    <xf numFmtId="0" fontId="82" fillId="0" borderId="0"/>
    <xf numFmtId="0" fontId="57"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xf numFmtId="0" fontId="8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81" fillId="0" borderId="0"/>
    <xf numFmtId="0" fontId="82" fillId="0" borderId="0"/>
    <xf numFmtId="0" fontId="82" fillId="0" borderId="0"/>
    <xf numFmtId="0" fontId="57" fillId="0" borderId="0"/>
    <xf numFmtId="0" fontId="57" fillId="0" borderId="0"/>
    <xf numFmtId="0" fontId="57" fillId="0" borderId="0" applyFont="0" applyFill="0" applyBorder="0" applyAlignment="0" applyProtection="0"/>
    <xf numFmtId="0" fontId="57" fillId="0" borderId="0" applyFont="0" applyFill="0" applyBorder="0" applyAlignment="0" applyProtection="0"/>
    <xf numFmtId="190" fontId="72" fillId="0" borderId="0">
      <protection locked="0"/>
    </xf>
    <xf numFmtId="40" fontId="83" fillId="0" borderId="0" applyFont="0" applyFill="0" applyBorder="0" applyAlignment="0" applyProtection="0"/>
    <xf numFmtId="190" fontId="72" fillId="0" borderId="0">
      <protection locked="0"/>
    </xf>
    <xf numFmtId="190" fontId="72" fillId="0" borderId="0">
      <protection locked="0"/>
    </xf>
    <xf numFmtId="190" fontId="72" fillId="0" borderId="0">
      <protection locked="0"/>
    </xf>
    <xf numFmtId="190" fontId="72" fillId="0" borderId="0">
      <protection locked="0"/>
    </xf>
    <xf numFmtId="0" fontId="84" fillId="0" borderId="0"/>
    <xf numFmtId="0" fontId="84" fillId="0" borderId="0"/>
    <xf numFmtId="1" fontId="69" fillId="0" borderId="2">
      <alignment horizontal="center" vertical="center"/>
    </xf>
    <xf numFmtId="1" fontId="69" fillId="0" borderId="2">
      <alignment horizontal="center" vertical="center"/>
    </xf>
    <xf numFmtId="1" fontId="69" fillId="0" borderId="2">
      <alignment horizontal="center" vertical="center"/>
    </xf>
    <xf numFmtId="1" fontId="69" fillId="0" borderId="2">
      <alignment horizontal="center" vertical="center"/>
    </xf>
    <xf numFmtId="1" fontId="69" fillId="0" borderId="2">
      <alignment horizontal="center" vertical="center"/>
    </xf>
    <xf numFmtId="1" fontId="69" fillId="0" borderId="2">
      <alignment horizontal="center" vertical="center"/>
    </xf>
    <xf numFmtId="190" fontId="72" fillId="0" borderId="0">
      <protection locked="0"/>
    </xf>
    <xf numFmtId="38" fontId="85" fillId="0" borderId="3">
      <alignment horizontal="right" vertical="center"/>
      <protection locked="0"/>
    </xf>
    <xf numFmtId="0" fontId="57" fillId="0" borderId="0" applyNumberFormat="0" applyFill="0" applyBorder="0" applyAlignment="0" applyProtection="0"/>
    <xf numFmtId="190" fontId="72" fillId="0" borderId="0">
      <protection locked="0"/>
    </xf>
    <xf numFmtId="0" fontId="87" fillId="4" borderId="0" applyNumberFormat="0" applyBorder="0" applyAlignment="0" applyProtection="0">
      <alignment vertical="center"/>
    </xf>
    <xf numFmtId="0" fontId="87" fillId="4" borderId="0" applyNumberFormat="0" applyBorder="0" applyAlignment="0" applyProtection="0">
      <alignment vertical="center"/>
    </xf>
    <xf numFmtId="0" fontId="218" fillId="40" borderId="0" applyNumberFormat="0" applyBorder="0" applyAlignment="0" applyProtection="0">
      <alignment vertical="center"/>
    </xf>
    <xf numFmtId="0" fontId="87" fillId="4" borderId="0" applyNumberFormat="0" applyBorder="0" applyAlignment="0" applyProtection="0">
      <alignment vertical="center"/>
    </xf>
    <xf numFmtId="0" fontId="87" fillId="5" borderId="0" applyNumberFormat="0" applyBorder="0" applyAlignment="0" applyProtection="0">
      <alignment vertical="center"/>
    </xf>
    <xf numFmtId="0" fontId="87" fillId="5" borderId="0" applyNumberFormat="0" applyBorder="0" applyAlignment="0" applyProtection="0">
      <alignment vertical="center"/>
    </xf>
    <xf numFmtId="0" fontId="218" fillId="41" borderId="0" applyNumberFormat="0" applyBorder="0" applyAlignment="0" applyProtection="0">
      <alignment vertical="center"/>
    </xf>
    <xf numFmtId="0" fontId="87" fillId="5" borderId="0" applyNumberFormat="0" applyBorder="0" applyAlignment="0" applyProtection="0">
      <alignment vertical="center"/>
    </xf>
    <xf numFmtId="0" fontId="87" fillId="6" borderId="0" applyNumberFormat="0" applyBorder="0" applyAlignment="0" applyProtection="0">
      <alignment vertical="center"/>
    </xf>
    <xf numFmtId="0" fontId="87" fillId="6" borderId="0" applyNumberFormat="0" applyBorder="0" applyAlignment="0" applyProtection="0">
      <alignment vertical="center"/>
    </xf>
    <xf numFmtId="0" fontId="218" fillId="42" borderId="0" applyNumberFormat="0" applyBorder="0" applyAlignment="0" applyProtection="0">
      <alignment vertical="center"/>
    </xf>
    <xf numFmtId="0" fontId="87" fillId="6" borderId="0" applyNumberFormat="0" applyBorder="0" applyAlignment="0" applyProtection="0">
      <alignment vertical="center"/>
    </xf>
    <xf numFmtId="0" fontId="87" fillId="7" borderId="0" applyNumberFormat="0" applyBorder="0" applyAlignment="0" applyProtection="0">
      <alignment vertical="center"/>
    </xf>
    <xf numFmtId="0" fontId="87" fillId="7" borderId="0" applyNumberFormat="0" applyBorder="0" applyAlignment="0" applyProtection="0">
      <alignment vertical="center"/>
    </xf>
    <xf numFmtId="0" fontId="218" fillId="43" borderId="0" applyNumberFormat="0" applyBorder="0" applyAlignment="0" applyProtection="0">
      <alignment vertical="center"/>
    </xf>
    <xf numFmtId="0" fontId="87" fillId="7" borderId="0" applyNumberFormat="0" applyBorder="0" applyAlignment="0" applyProtection="0">
      <alignment vertical="center"/>
    </xf>
    <xf numFmtId="0" fontId="87" fillId="8" borderId="0" applyNumberFormat="0" applyBorder="0" applyAlignment="0" applyProtection="0">
      <alignment vertical="center"/>
    </xf>
    <xf numFmtId="0" fontId="87" fillId="8" borderId="0" applyNumberFormat="0" applyBorder="0" applyAlignment="0" applyProtection="0">
      <alignment vertical="center"/>
    </xf>
    <xf numFmtId="0" fontId="218" fillId="44" borderId="0" applyNumberFormat="0" applyBorder="0" applyAlignment="0" applyProtection="0">
      <alignment vertical="center"/>
    </xf>
    <xf numFmtId="0" fontId="87" fillId="8" borderId="0" applyNumberFormat="0" applyBorder="0" applyAlignment="0" applyProtection="0">
      <alignment vertical="center"/>
    </xf>
    <xf numFmtId="0" fontId="87" fillId="9" borderId="0" applyNumberFormat="0" applyBorder="0" applyAlignment="0" applyProtection="0">
      <alignment vertical="center"/>
    </xf>
    <xf numFmtId="0" fontId="87" fillId="9" borderId="0" applyNumberFormat="0" applyBorder="0" applyAlignment="0" applyProtection="0">
      <alignment vertical="center"/>
    </xf>
    <xf numFmtId="0" fontId="218" fillId="45" borderId="0" applyNumberFormat="0" applyBorder="0" applyAlignment="0" applyProtection="0">
      <alignment vertical="center"/>
    </xf>
    <xf numFmtId="0" fontId="87" fillId="9" borderId="0" applyNumberFormat="0" applyBorder="0" applyAlignment="0" applyProtection="0">
      <alignment vertical="center"/>
    </xf>
    <xf numFmtId="0" fontId="87" fillId="4" borderId="0" applyNumberFormat="0" applyBorder="0" applyAlignment="0" applyProtection="0">
      <alignment vertical="center"/>
    </xf>
    <xf numFmtId="0" fontId="87" fillId="4" borderId="0" applyNumberFormat="0" applyBorder="0" applyAlignment="0" applyProtection="0">
      <alignment vertical="center"/>
    </xf>
    <xf numFmtId="0" fontId="87" fillId="5" borderId="0" applyNumberFormat="0" applyBorder="0" applyAlignment="0" applyProtection="0">
      <alignment vertical="center"/>
    </xf>
    <xf numFmtId="0" fontId="87" fillId="5" borderId="0" applyNumberFormat="0" applyBorder="0" applyAlignment="0" applyProtection="0">
      <alignment vertical="center"/>
    </xf>
    <xf numFmtId="0" fontId="87" fillId="6" borderId="0" applyNumberFormat="0" applyBorder="0" applyAlignment="0" applyProtection="0">
      <alignment vertical="center"/>
    </xf>
    <xf numFmtId="0" fontId="87" fillId="6" borderId="0" applyNumberFormat="0" applyBorder="0" applyAlignment="0" applyProtection="0">
      <alignment vertical="center"/>
    </xf>
    <xf numFmtId="0" fontId="87" fillId="7" borderId="0" applyNumberFormat="0" applyBorder="0" applyAlignment="0" applyProtection="0">
      <alignment vertical="center"/>
    </xf>
    <xf numFmtId="0" fontId="87" fillId="7" borderId="0" applyNumberFormat="0" applyBorder="0" applyAlignment="0" applyProtection="0">
      <alignment vertical="center"/>
    </xf>
    <xf numFmtId="0" fontId="87" fillId="8" borderId="0" applyNumberFormat="0" applyBorder="0" applyAlignment="0" applyProtection="0">
      <alignment vertical="center"/>
    </xf>
    <xf numFmtId="0" fontId="87" fillId="8" borderId="0" applyNumberFormat="0" applyBorder="0" applyAlignment="0" applyProtection="0">
      <alignment vertical="center"/>
    </xf>
    <xf numFmtId="0" fontId="87" fillId="9" borderId="0" applyNumberFormat="0" applyBorder="0" applyAlignment="0" applyProtection="0">
      <alignment vertical="center"/>
    </xf>
    <xf numFmtId="0" fontId="87" fillId="9" borderId="0" applyNumberFormat="0" applyBorder="0" applyAlignment="0" applyProtection="0">
      <alignment vertical="center"/>
    </xf>
    <xf numFmtId="0" fontId="87" fillId="10" borderId="0" applyNumberFormat="0" applyBorder="0" applyAlignment="0" applyProtection="0">
      <alignment vertical="center"/>
    </xf>
    <xf numFmtId="0" fontId="87" fillId="10" borderId="0" applyNumberFormat="0" applyBorder="0" applyAlignment="0" applyProtection="0">
      <alignment vertical="center"/>
    </xf>
    <xf numFmtId="0" fontId="218" fillId="46" borderId="0" applyNumberFormat="0" applyBorder="0" applyAlignment="0" applyProtection="0">
      <alignment vertical="center"/>
    </xf>
    <xf numFmtId="0" fontId="87" fillId="10" borderId="0" applyNumberFormat="0" applyBorder="0" applyAlignment="0" applyProtection="0">
      <alignment vertical="center"/>
    </xf>
    <xf numFmtId="0" fontId="87" fillId="11" borderId="0" applyNumberFormat="0" applyBorder="0" applyAlignment="0" applyProtection="0">
      <alignment vertical="center"/>
    </xf>
    <xf numFmtId="0" fontId="87" fillId="11" borderId="0" applyNumberFormat="0" applyBorder="0" applyAlignment="0" applyProtection="0">
      <alignment vertical="center"/>
    </xf>
    <xf numFmtId="0" fontId="218" fillId="47" borderId="0" applyNumberFormat="0" applyBorder="0" applyAlignment="0" applyProtection="0">
      <alignment vertical="center"/>
    </xf>
    <xf numFmtId="0" fontId="87" fillId="11" borderId="0" applyNumberFormat="0" applyBorder="0" applyAlignment="0" applyProtection="0">
      <alignment vertical="center"/>
    </xf>
    <xf numFmtId="0" fontId="87" fillId="12" borderId="0" applyNumberFormat="0" applyBorder="0" applyAlignment="0" applyProtection="0">
      <alignment vertical="center"/>
    </xf>
    <xf numFmtId="0" fontId="87" fillId="12" borderId="0" applyNumberFormat="0" applyBorder="0" applyAlignment="0" applyProtection="0">
      <alignment vertical="center"/>
    </xf>
    <xf numFmtId="0" fontId="218" fillId="48" borderId="0" applyNumberFormat="0" applyBorder="0" applyAlignment="0" applyProtection="0">
      <alignment vertical="center"/>
    </xf>
    <xf numFmtId="0" fontId="87" fillId="12" borderId="0" applyNumberFormat="0" applyBorder="0" applyAlignment="0" applyProtection="0">
      <alignment vertical="center"/>
    </xf>
    <xf numFmtId="0" fontId="87" fillId="7" borderId="0" applyNumberFormat="0" applyBorder="0" applyAlignment="0" applyProtection="0">
      <alignment vertical="center"/>
    </xf>
    <xf numFmtId="0" fontId="87" fillId="7" borderId="0" applyNumberFormat="0" applyBorder="0" applyAlignment="0" applyProtection="0">
      <alignment vertical="center"/>
    </xf>
    <xf numFmtId="0" fontId="218" fillId="49" borderId="0" applyNumberFormat="0" applyBorder="0" applyAlignment="0" applyProtection="0">
      <alignment vertical="center"/>
    </xf>
    <xf numFmtId="0" fontId="87" fillId="7" borderId="0" applyNumberFormat="0" applyBorder="0" applyAlignment="0" applyProtection="0">
      <alignment vertical="center"/>
    </xf>
    <xf numFmtId="0" fontId="87" fillId="10" borderId="0" applyNumberFormat="0" applyBorder="0" applyAlignment="0" applyProtection="0">
      <alignment vertical="center"/>
    </xf>
    <xf numFmtId="0" fontId="87" fillId="10" borderId="0" applyNumberFormat="0" applyBorder="0" applyAlignment="0" applyProtection="0">
      <alignment vertical="center"/>
    </xf>
    <xf numFmtId="0" fontId="218" fillId="50" borderId="0" applyNumberFormat="0" applyBorder="0" applyAlignment="0" applyProtection="0">
      <alignment vertical="center"/>
    </xf>
    <xf numFmtId="0" fontId="87" fillId="10" borderId="0" applyNumberFormat="0" applyBorder="0" applyAlignment="0" applyProtection="0">
      <alignment vertical="center"/>
    </xf>
    <xf numFmtId="0" fontId="87" fillId="13" borderId="0" applyNumberFormat="0" applyBorder="0" applyAlignment="0" applyProtection="0">
      <alignment vertical="center"/>
    </xf>
    <xf numFmtId="0" fontId="87" fillId="13" borderId="0" applyNumberFormat="0" applyBorder="0" applyAlignment="0" applyProtection="0">
      <alignment vertical="center"/>
    </xf>
    <xf numFmtId="0" fontId="218" fillId="51" borderId="0" applyNumberFormat="0" applyBorder="0" applyAlignment="0" applyProtection="0">
      <alignment vertical="center"/>
    </xf>
    <xf numFmtId="0" fontId="87" fillId="13" borderId="0" applyNumberFormat="0" applyBorder="0" applyAlignment="0" applyProtection="0">
      <alignment vertical="center"/>
    </xf>
    <xf numFmtId="0" fontId="87" fillId="10" borderId="0" applyNumberFormat="0" applyBorder="0" applyAlignment="0" applyProtection="0">
      <alignment vertical="center"/>
    </xf>
    <xf numFmtId="0" fontId="87" fillId="10" borderId="0" applyNumberFormat="0" applyBorder="0" applyAlignment="0" applyProtection="0">
      <alignment vertical="center"/>
    </xf>
    <xf numFmtId="0" fontId="87" fillId="11" borderId="0" applyNumberFormat="0" applyBorder="0" applyAlignment="0" applyProtection="0">
      <alignment vertical="center"/>
    </xf>
    <xf numFmtId="0" fontId="87" fillId="11" borderId="0" applyNumberFormat="0" applyBorder="0" applyAlignment="0" applyProtection="0">
      <alignment vertical="center"/>
    </xf>
    <xf numFmtId="0" fontId="87" fillId="12" borderId="0" applyNumberFormat="0" applyBorder="0" applyAlignment="0" applyProtection="0">
      <alignment vertical="center"/>
    </xf>
    <xf numFmtId="0" fontId="87" fillId="12" borderId="0" applyNumberFormat="0" applyBorder="0" applyAlignment="0" applyProtection="0">
      <alignment vertical="center"/>
    </xf>
    <xf numFmtId="0" fontId="87" fillId="7" borderId="0" applyNumberFormat="0" applyBorder="0" applyAlignment="0" applyProtection="0">
      <alignment vertical="center"/>
    </xf>
    <xf numFmtId="0" fontId="87" fillId="7" borderId="0" applyNumberFormat="0" applyBorder="0" applyAlignment="0" applyProtection="0">
      <alignment vertical="center"/>
    </xf>
    <xf numFmtId="0" fontId="87" fillId="10" borderId="0" applyNumberFormat="0" applyBorder="0" applyAlignment="0" applyProtection="0">
      <alignment vertical="center"/>
    </xf>
    <xf numFmtId="0" fontId="87" fillId="10" borderId="0" applyNumberFormat="0" applyBorder="0" applyAlignment="0" applyProtection="0">
      <alignment vertical="center"/>
    </xf>
    <xf numFmtId="0" fontId="87" fillId="13" borderId="0" applyNumberFormat="0" applyBorder="0" applyAlignment="0" applyProtection="0">
      <alignment vertical="center"/>
    </xf>
    <xf numFmtId="0" fontId="87" fillId="13" borderId="0" applyNumberFormat="0" applyBorder="0" applyAlignment="0" applyProtection="0">
      <alignment vertical="center"/>
    </xf>
    <xf numFmtId="0" fontId="88" fillId="14" borderId="0" applyNumberFormat="0" applyBorder="0" applyAlignment="0" applyProtection="0">
      <alignment vertical="center"/>
    </xf>
    <xf numFmtId="0" fontId="88" fillId="14" borderId="0" applyNumberFormat="0" applyBorder="0" applyAlignment="0" applyProtection="0">
      <alignment vertical="center"/>
    </xf>
    <xf numFmtId="0" fontId="219" fillId="52" borderId="0" applyNumberFormat="0" applyBorder="0" applyAlignment="0" applyProtection="0">
      <alignment vertical="center"/>
    </xf>
    <xf numFmtId="0" fontId="88" fillId="14" borderId="0" applyNumberFormat="0" applyBorder="0" applyAlignment="0" applyProtection="0">
      <alignment vertical="center"/>
    </xf>
    <xf numFmtId="0" fontId="88" fillId="11" borderId="0" applyNumberFormat="0" applyBorder="0" applyAlignment="0" applyProtection="0">
      <alignment vertical="center"/>
    </xf>
    <xf numFmtId="0" fontId="88" fillId="11" borderId="0" applyNumberFormat="0" applyBorder="0" applyAlignment="0" applyProtection="0">
      <alignment vertical="center"/>
    </xf>
    <xf numFmtId="0" fontId="219" fillId="53" borderId="0" applyNumberFormat="0" applyBorder="0" applyAlignment="0" applyProtection="0">
      <alignment vertical="center"/>
    </xf>
    <xf numFmtId="0" fontId="88" fillId="11" borderId="0" applyNumberFormat="0" applyBorder="0" applyAlignment="0" applyProtection="0">
      <alignment vertical="center"/>
    </xf>
    <xf numFmtId="0" fontId="88" fillId="12" borderId="0" applyNumberFormat="0" applyBorder="0" applyAlignment="0" applyProtection="0">
      <alignment vertical="center"/>
    </xf>
    <xf numFmtId="0" fontId="88" fillId="12" borderId="0" applyNumberFormat="0" applyBorder="0" applyAlignment="0" applyProtection="0">
      <alignment vertical="center"/>
    </xf>
    <xf numFmtId="0" fontId="219" fillId="54" borderId="0" applyNumberFormat="0" applyBorder="0" applyAlignment="0" applyProtection="0">
      <alignment vertical="center"/>
    </xf>
    <xf numFmtId="0" fontId="88" fillId="12"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219" fillId="55" borderId="0" applyNumberFormat="0" applyBorder="0" applyAlignment="0" applyProtection="0">
      <alignment vertical="center"/>
    </xf>
    <xf numFmtId="0" fontId="88" fillId="15" borderId="0" applyNumberFormat="0" applyBorder="0" applyAlignment="0" applyProtection="0">
      <alignment vertical="center"/>
    </xf>
    <xf numFmtId="0" fontId="88" fillId="16" borderId="0" applyNumberFormat="0" applyBorder="0" applyAlignment="0" applyProtection="0">
      <alignment vertical="center"/>
    </xf>
    <xf numFmtId="0" fontId="88" fillId="16" borderId="0" applyNumberFormat="0" applyBorder="0" applyAlignment="0" applyProtection="0">
      <alignment vertical="center"/>
    </xf>
    <xf numFmtId="0" fontId="219" fillId="56" borderId="0" applyNumberFormat="0" applyBorder="0" applyAlignment="0" applyProtection="0">
      <alignment vertical="center"/>
    </xf>
    <xf numFmtId="0" fontId="88" fillId="16" borderId="0" applyNumberFormat="0" applyBorder="0" applyAlignment="0" applyProtection="0">
      <alignment vertical="center"/>
    </xf>
    <xf numFmtId="0" fontId="88" fillId="17" borderId="0" applyNumberFormat="0" applyBorder="0" applyAlignment="0" applyProtection="0">
      <alignment vertical="center"/>
    </xf>
    <xf numFmtId="0" fontId="88" fillId="17" borderId="0" applyNumberFormat="0" applyBorder="0" applyAlignment="0" applyProtection="0">
      <alignment vertical="center"/>
    </xf>
    <xf numFmtId="0" fontId="219" fillId="57" borderId="0" applyNumberFormat="0" applyBorder="0" applyAlignment="0" applyProtection="0">
      <alignment vertical="center"/>
    </xf>
    <xf numFmtId="0" fontId="88" fillId="17" borderId="0" applyNumberFormat="0" applyBorder="0" applyAlignment="0" applyProtection="0">
      <alignment vertical="center"/>
    </xf>
    <xf numFmtId="0" fontId="88" fillId="14" borderId="0" applyNumberFormat="0" applyBorder="0" applyAlignment="0" applyProtection="0">
      <alignment vertical="center"/>
    </xf>
    <xf numFmtId="0" fontId="88" fillId="14" borderId="0" applyNumberFormat="0" applyBorder="0" applyAlignment="0" applyProtection="0">
      <alignment vertical="center"/>
    </xf>
    <xf numFmtId="0" fontId="88" fillId="11" borderId="0" applyNumberFormat="0" applyBorder="0" applyAlignment="0" applyProtection="0">
      <alignment vertical="center"/>
    </xf>
    <xf numFmtId="0" fontId="88" fillId="11" borderId="0" applyNumberFormat="0" applyBorder="0" applyAlignment="0" applyProtection="0">
      <alignment vertical="center"/>
    </xf>
    <xf numFmtId="0" fontId="88" fillId="12" borderId="0" applyNumberFormat="0" applyBorder="0" applyAlignment="0" applyProtection="0">
      <alignment vertical="center"/>
    </xf>
    <xf numFmtId="0" fontId="88" fillId="12"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88" fillId="16" borderId="0" applyNumberFormat="0" applyBorder="0" applyAlignment="0" applyProtection="0">
      <alignment vertical="center"/>
    </xf>
    <xf numFmtId="0" fontId="88" fillId="16" borderId="0" applyNumberFormat="0" applyBorder="0" applyAlignment="0" applyProtection="0">
      <alignment vertical="center"/>
    </xf>
    <xf numFmtId="0" fontId="88" fillId="17" borderId="0" applyNumberFormat="0" applyBorder="0" applyAlignment="0" applyProtection="0">
      <alignment vertical="center"/>
    </xf>
    <xf numFmtId="0" fontId="88" fillId="17" borderId="0" applyNumberFormat="0" applyBorder="0" applyAlignment="0" applyProtection="0">
      <alignment vertical="center"/>
    </xf>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0" fontId="88" fillId="18" borderId="0" applyNumberFormat="0" applyBorder="0" applyAlignment="0" applyProtection="0">
      <alignment vertical="center"/>
    </xf>
    <xf numFmtId="0" fontId="88" fillId="18" borderId="0" applyNumberFormat="0" applyBorder="0" applyAlignment="0" applyProtection="0">
      <alignment vertical="center"/>
    </xf>
    <xf numFmtId="0" fontId="219" fillId="58" borderId="0" applyNumberFormat="0" applyBorder="0" applyAlignment="0" applyProtection="0">
      <alignment vertical="center"/>
    </xf>
    <xf numFmtId="0" fontId="88" fillId="18" borderId="0" applyNumberFormat="0" applyBorder="0" applyAlignment="0" applyProtection="0">
      <alignment vertical="center"/>
    </xf>
    <xf numFmtId="0" fontId="88" fillId="19" borderId="0" applyNumberFormat="0" applyBorder="0" applyAlignment="0" applyProtection="0">
      <alignment vertical="center"/>
    </xf>
    <xf numFmtId="0" fontId="88" fillId="19" borderId="0" applyNumberFormat="0" applyBorder="0" applyAlignment="0" applyProtection="0">
      <alignment vertical="center"/>
    </xf>
    <xf numFmtId="0" fontId="219" fillId="59" borderId="0" applyNumberFormat="0" applyBorder="0" applyAlignment="0" applyProtection="0">
      <alignment vertical="center"/>
    </xf>
    <xf numFmtId="0" fontId="88" fillId="19" borderId="0" applyNumberFormat="0" applyBorder="0" applyAlignment="0" applyProtection="0">
      <alignment vertical="center"/>
    </xf>
    <xf numFmtId="0" fontId="88" fillId="20" borderId="0" applyNumberFormat="0" applyBorder="0" applyAlignment="0" applyProtection="0">
      <alignment vertical="center"/>
    </xf>
    <xf numFmtId="0" fontId="88" fillId="20" borderId="0" applyNumberFormat="0" applyBorder="0" applyAlignment="0" applyProtection="0">
      <alignment vertical="center"/>
    </xf>
    <xf numFmtId="0" fontId="219" fillId="60" borderId="0" applyNumberFormat="0" applyBorder="0" applyAlignment="0" applyProtection="0">
      <alignment vertical="center"/>
    </xf>
    <xf numFmtId="0" fontId="88" fillId="20"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219" fillId="61" borderId="0" applyNumberFormat="0" applyBorder="0" applyAlignment="0" applyProtection="0">
      <alignment vertical="center"/>
    </xf>
    <xf numFmtId="0" fontId="88" fillId="15" borderId="0" applyNumberFormat="0" applyBorder="0" applyAlignment="0" applyProtection="0">
      <alignment vertical="center"/>
    </xf>
    <xf numFmtId="0" fontId="88" fillId="16" borderId="0" applyNumberFormat="0" applyBorder="0" applyAlignment="0" applyProtection="0">
      <alignment vertical="center"/>
    </xf>
    <xf numFmtId="0" fontId="88" fillId="16" borderId="0" applyNumberFormat="0" applyBorder="0" applyAlignment="0" applyProtection="0">
      <alignment vertical="center"/>
    </xf>
    <xf numFmtId="0" fontId="219" fillId="62" borderId="0" applyNumberFormat="0" applyBorder="0" applyAlignment="0" applyProtection="0">
      <alignment vertical="center"/>
    </xf>
    <xf numFmtId="0" fontId="88" fillId="16" borderId="0" applyNumberFormat="0" applyBorder="0" applyAlignment="0" applyProtection="0">
      <alignment vertical="center"/>
    </xf>
    <xf numFmtId="0" fontId="88" fillId="21" borderId="0" applyNumberFormat="0" applyBorder="0" applyAlignment="0" applyProtection="0">
      <alignment vertical="center"/>
    </xf>
    <xf numFmtId="0" fontId="88" fillId="21" borderId="0" applyNumberFormat="0" applyBorder="0" applyAlignment="0" applyProtection="0">
      <alignment vertical="center"/>
    </xf>
    <xf numFmtId="0" fontId="219" fillId="63" borderId="0" applyNumberFormat="0" applyBorder="0" applyAlignment="0" applyProtection="0">
      <alignment vertical="center"/>
    </xf>
    <xf numFmtId="0" fontId="88" fillId="21" borderId="0" applyNumberFormat="0" applyBorder="0" applyAlignment="0" applyProtection="0">
      <alignment vertical="center"/>
    </xf>
    <xf numFmtId="190" fontId="72" fillId="0" borderId="0">
      <protection locked="0"/>
    </xf>
    <xf numFmtId="190" fontId="72" fillId="0" borderId="0">
      <protection locked="0"/>
    </xf>
    <xf numFmtId="177" fontId="90" fillId="0" borderId="0" applyFont="0" applyFill="0" applyBorder="0" applyAlignment="0" applyProtection="0"/>
    <xf numFmtId="192" fontId="86" fillId="0" borderId="0" applyFont="0" applyFill="0" applyBorder="0" applyAlignment="0" applyProtection="0"/>
    <xf numFmtId="193" fontId="57" fillId="0" borderId="0" applyFont="0" applyFill="0" applyBorder="0" applyAlignment="0" applyProtection="0"/>
    <xf numFmtId="192" fontId="92" fillId="0" borderId="0" applyFont="0" applyFill="0" applyBorder="0" applyAlignment="0" applyProtection="0"/>
    <xf numFmtId="192" fontId="86" fillId="0" borderId="0" applyFont="0" applyFill="0" applyBorder="0" applyAlignment="0" applyProtection="0"/>
    <xf numFmtId="192" fontId="92" fillId="0" borderId="0" applyFont="0" applyFill="0" applyBorder="0" applyAlignment="0" applyProtection="0"/>
    <xf numFmtId="192" fontId="92" fillId="0" borderId="0" applyFont="0" applyFill="0" applyBorder="0" applyAlignment="0" applyProtection="0"/>
    <xf numFmtId="192" fontId="92" fillId="0" borderId="0" applyFont="0" applyFill="0" applyBorder="0" applyAlignment="0" applyProtection="0"/>
    <xf numFmtId="194" fontId="86" fillId="0" borderId="0" applyFont="0" applyFill="0" applyBorder="0" applyAlignment="0" applyProtection="0"/>
    <xf numFmtId="194" fontId="92" fillId="0" borderId="0" applyFont="0" applyFill="0" applyBorder="0" applyAlignment="0" applyProtection="0"/>
    <xf numFmtId="195" fontId="71" fillId="0" borderId="0" applyFont="0" applyFill="0" applyBorder="0" applyAlignment="0" applyProtection="0"/>
    <xf numFmtId="196" fontId="86" fillId="0" borderId="0" applyFont="0" applyFill="0" applyBorder="0" applyAlignment="0" applyProtection="0"/>
    <xf numFmtId="196" fontId="92" fillId="0" borderId="0" applyFont="0" applyFill="0" applyBorder="0" applyAlignment="0" applyProtection="0"/>
    <xf numFmtId="197" fontId="93" fillId="0" borderId="0" applyFont="0" applyFill="0" applyBorder="0" applyAlignment="0" applyProtection="0"/>
    <xf numFmtId="198" fontId="93" fillId="0" borderId="0" applyFont="0" applyFill="0" applyBorder="0" applyAlignment="0" applyProtection="0"/>
    <xf numFmtId="198" fontId="93" fillId="0" borderId="0" applyFont="0" applyFill="0" applyBorder="0" applyAlignment="0" applyProtection="0"/>
    <xf numFmtId="192" fontId="86" fillId="0" borderId="0" applyFont="0" applyFill="0" applyBorder="0" applyAlignment="0" applyProtection="0"/>
    <xf numFmtId="192" fontId="92" fillId="0" borderId="0" applyFont="0" applyFill="0" applyBorder="0" applyAlignment="0" applyProtection="0"/>
    <xf numFmtId="192" fontId="92" fillId="0" borderId="0" applyFont="0" applyFill="0" applyBorder="0" applyAlignment="0" applyProtection="0"/>
    <xf numFmtId="179" fontId="90" fillId="0" borderId="0" applyFont="0" applyFill="0" applyBorder="0" applyAlignment="0" applyProtection="0"/>
    <xf numFmtId="199" fontId="86" fillId="0" borderId="0" applyFont="0" applyFill="0" applyBorder="0" applyAlignment="0" applyProtection="0"/>
    <xf numFmtId="199" fontId="92" fillId="0" borderId="0" applyFont="0" applyFill="0" applyBorder="0" applyAlignment="0" applyProtection="0"/>
    <xf numFmtId="199" fontId="86" fillId="0" borderId="0" applyFont="0" applyFill="0" applyBorder="0" applyAlignment="0" applyProtection="0"/>
    <xf numFmtId="199" fontId="92" fillId="0" borderId="0" applyFont="0" applyFill="0" applyBorder="0" applyAlignment="0" applyProtection="0"/>
    <xf numFmtId="195" fontId="71" fillId="0" borderId="0" applyFont="0" applyFill="0" applyBorder="0" applyAlignment="0" applyProtection="0"/>
    <xf numFmtId="199" fontId="92" fillId="0" borderId="0" applyFont="0" applyFill="0" applyBorder="0" applyAlignment="0" applyProtection="0"/>
    <xf numFmtId="199" fontId="92" fillId="0" borderId="0" applyFont="0" applyFill="0" applyBorder="0" applyAlignment="0" applyProtection="0"/>
    <xf numFmtId="200" fontId="86" fillId="0" borderId="0" applyFont="0" applyFill="0" applyBorder="0" applyAlignment="0" applyProtection="0"/>
    <xf numFmtId="200" fontId="92" fillId="0" borderId="0" applyFont="0" applyFill="0" applyBorder="0" applyAlignment="0" applyProtection="0"/>
    <xf numFmtId="196" fontId="71" fillId="0" borderId="0" applyFont="0" applyFill="0" applyBorder="0" applyAlignment="0" applyProtection="0"/>
    <xf numFmtId="201" fontId="86" fillId="0" borderId="0" applyFont="0" applyFill="0" applyBorder="0" applyAlignment="0" applyProtection="0"/>
    <xf numFmtId="201" fontId="92" fillId="0" borderId="0" applyFont="0" applyFill="0" applyBorder="0" applyAlignment="0" applyProtection="0"/>
    <xf numFmtId="202" fontId="93" fillId="0" borderId="0" applyFont="0" applyFill="0" applyBorder="0" applyAlignment="0" applyProtection="0"/>
    <xf numFmtId="203" fontId="93" fillId="0" borderId="0" applyFont="0" applyFill="0" applyBorder="0" applyAlignment="0" applyProtection="0"/>
    <xf numFmtId="203" fontId="93" fillId="0" borderId="0" applyFont="0" applyFill="0" applyBorder="0" applyAlignment="0" applyProtection="0"/>
    <xf numFmtId="199" fontId="86" fillId="0" borderId="0" applyFont="0" applyFill="0" applyBorder="0" applyAlignment="0" applyProtection="0"/>
    <xf numFmtId="199" fontId="92" fillId="0" borderId="0" applyFont="0" applyFill="0" applyBorder="0" applyAlignment="0" applyProtection="0"/>
    <xf numFmtId="199" fontId="92" fillId="0" borderId="0" applyFont="0" applyFill="0" applyBorder="0" applyAlignment="0" applyProtection="0"/>
    <xf numFmtId="0" fontId="71" fillId="0" borderId="0"/>
    <xf numFmtId="0" fontId="57" fillId="0" borderId="0" applyNumberFormat="0" applyFill="0" applyBorder="0" applyAlignment="0" applyProtection="0"/>
    <xf numFmtId="0" fontId="95" fillId="0" borderId="0" applyNumberFormat="0" applyFill="0" applyBorder="0" applyAlignment="0" applyProtection="0"/>
    <xf numFmtId="190" fontId="72" fillId="0" borderId="0">
      <protection locked="0"/>
    </xf>
    <xf numFmtId="190" fontId="72" fillId="0" borderId="0">
      <protection locked="0"/>
    </xf>
    <xf numFmtId="204" fontId="86" fillId="0" borderId="0" applyFont="0" applyFill="0" applyBorder="0" applyAlignment="0" applyProtection="0"/>
    <xf numFmtId="190" fontId="72" fillId="0" borderId="0">
      <protection locked="0"/>
    </xf>
    <xf numFmtId="204" fontId="86" fillId="0" borderId="0" applyFont="0" applyFill="0" applyBorder="0" applyAlignment="0" applyProtection="0"/>
    <xf numFmtId="204" fontId="92" fillId="0" borderId="0" applyFont="0" applyFill="0" applyBorder="0" applyAlignment="0" applyProtection="0"/>
    <xf numFmtId="204" fontId="92" fillId="0" borderId="0" applyFont="0" applyFill="0" applyBorder="0" applyAlignment="0" applyProtection="0"/>
    <xf numFmtId="204" fontId="92" fillId="0" borderId="0" applyFont="0" applyFill="0" applyBorder="0" applyAlignment="0" applyProtection="0"/>
    <xf numFmtId="38" fontId="71" fillId="0" borderId="0" applyFont="0" applyFill="0" applyBorder="0" applyAlignment="0" applyProtection="0"/>
    <xf numFmtId="38" fontId="71" fillId="0" borderId="0" applyFont="0" applyFill="0" applyBorder="0" applyAlignment="0" applyProtection="0"/>
    <xf numFmtId="205" fontId="86" fillId="0" borderId="0" applyFont="0" applyFill="0" applyBorder="0" applyAlignment="0" applyProtection="0"/>
    <xf numFmtId="205" fontId="92" fillId="0" borderId="0" applyFont="0" applyFill="0" applyBorder="0" applyAlignment="0" applyProtection="0"/>
    <xf numFmtId="178" fontId="93" fillId="0" borderId="0" applyFont="0" applyFill="0" applyBorder="0" applyAlignment="0" applyProtection="0"/>
    <xf numFmtId="204" fontId="86" fillId="0" borderId="0" applyFont="0" applyFill="0" applyBorder="0" applyAlignment="0" applyProtection="0"/>
    <xf numFmtId="204" fontId="92" fillId="0" borderId="0" applyFont="0" applyFill="0" applyBorder="0" applyAlignment="0" applyProtection="0"/>
    <xf numFmtId="204" fontId="92" fillId="0" borderId="0" applyFont="0" applyFill="0" applyBorder="0" applyAlignment="0" applyProtection="0"/>
    <xf numFmtId="207" fontId="91" fillId="0" borderId="0" applyFont="0" applyFill="0" applyBorder="0" applyAlignment="0" applyProtection="0"/>
    <xf numFmtId="206" fontId="92" fillId="0" borderId="0" applyFont="0" applyFill="0" applyBorder="0" applyAlignment="0" applyProtection="0"/>
    <xf numFmtId="206" fontId="86" fillId="0" borderId="0" applyFont="0" applyFill="0" applyBorder="0" applyAlignment="0" applyProtection="0"/>
    <xf numFmtId="206" fontId="92" fillId="0" borderId="0" applyFont="0" applyFill="0" applyBorder="0" applyAlignment="0" applyProtection="0"/>
    <xf numFmtId="40" fontId="71" fillId="0" borderId="0" applyFont="0" applyFill="0" applyBorder="0" applyAlignment="0" applyProtection="0"/>
    <xf numFmtId="206" fontId="92" fillId="0" borderId="0" applyFont="0" applyFill="0" applyBorder="0" applyAlignment="0" applyProtection="0"/>
    <xf numFmtId="206" fontId="92" fillId="0" borderId="0" applyFont="0" applyFill="0" applyBorder="0" applyAlignment="0" applyProtection="0"/>
    <xf numFmtId="3" fontId="71" fillId="0" borderId="0" applyFont="0" applyFill="0" applyBorder="0" applyAlignment="0" applyProtection="0"/>
    <xf numFmtId="3" fontId="71" fillId="0" borderId="0" applyFont="0" applyFill="0" applyBorder="0" applyAlignment="0" applyProtection="0"/>
    <xf numFmtId="208" fontId="86" fillId="0" borderId="0" applyFont="0" applyFill="0" applyBorder="0" applyAlignment="0" applyProtection="0"/>
    <xf numFmtId="208" fontId="92" fillId="0" borderId="0" applyFont="0" applyFill="0" applyBorder="0" applyAlignment="0" applyProtection="0"/>
    <xf numFmtId="180" fontId="93" fillId="0" borderId="0" applyFont="0" applyFill="0" applyBorder="0" applyAlignment="0" applyProtection="0"/>
    <xf numFmtId="40" fontId="93" fillId="0" borderId="0" applyFont="0" applyFill="0" applyBorder="0" applyAlignment="0" applyProtection="0"/>
    <xf numFmtId="40" fontId="93" fillId="0" borderId="0" applyFont="0" applyFill="0" applyBorder="0" applyAlignment="0" applyProtection="0"/>
    <xf numFmtId="206" fontId="86" fillId="0" borderId="0" applyFont="0" applyFill="0" applyBorder="0" applyAlignment="0" applyProtection="0"/>
    <xf numFmtId="206" fontId="92" fillId="0" borderId="0" applyFont="0" applyFill="0" applyBorder="0" applyAlignment="0" applyProtection="0"/>
    <xf numFmtId="206" fontId="92" fillId="0" borderId="0" applyFont="0" applyFill="0" applyBorder="0" applyAlignment="0" applyProtection="0"/>
    <xf numFmtId="0" fontId="89" fillId="0" borderId="0" applyFont="0" applyFill="0" applyBorder="0" applyAlignment="0" applyProtection="0"/>
    <xf numFmtId="0" fontId="98" fillId="5" borderId="0" applyNumberFormat="0" applyBorder="0" applyAlignment="0" applyProtection="0">
      <alignment vertical="center"/>
    </xf>
    <xf numFmtId="0" fontId="98" fillId="5" borderId="0" applyNumberFormat="0" applyBorder="0" applyAlignment="0" applyProtection="0">
      <alignment vertical="center"/>
    </xf>
    <xf numFmtId="0" fontId="220" fillId="64" borderId="0" applyNumberFormat="0" applyBorder="0" applyAlignment="0" applyProtection="0">
      <alignment vertical="center"/>
    </xf>
    <xf numFmtId="0" fontId="98" fillId="5" borderId="0" applyNumberFormat="0" applyBorder="0" applyAlignment="0" applyProtection="0">
      <alignment vertical="center"/>
    </xf>
    <xf numFmtId="209" fontId="89" fillId="0" borderId="0">
      <alignment horizontal="right"/>
      <protection locked="0"/>
    </xf>
    <xf numFmtId="49" fontId="99" fillId="0" borderId="0" applyFont="0" applyFill="0" applyBorder="0" applyAlignment="0" applyProtection="0">
      <alignment horizontal="left"/>
    </xf>
    <xf numFmtId="210" fontId="100" fillId="0" borderId="0" applyAlignment="0" applyProtection="0"/>
    <xf numFmtId="187" fontId="58" fillId="0" borderId="0" applyFill="0" applyBorder="0" applyAlignment="0" applyProtection="0"/>
    <xf numFmtId="49" fontId="58" fillId="0" borderId="0" applyNumberFormat="0" applyAlignment="0" applyProtection="0">
      <alignment horizontal="left"/>
    </xf>
    <xf numFmtId="49" fontId="216" fillId="0" borderId="5" applyNumberFormat="0" applyAlignment="0" applyProtection="0">
      <alignment horizontal="left" wrapText="1"/>
    </xf>
    <xf numFmtId="49" fontId="216" fillId="0" borderId="0" applyNumberFormat="0" applyAlignment="0" applyProtection="0">
      <alignment horizontal="left" wrapText="1"/>
    </xf>
    <xf numFmtId="49" fontId="101" fillId="0" borderId="0" applyAlignment="0" applyProtection="0">
      <alignment horizontal="left"/>
    </xf>
    <xf numFmtId="211" fontId="56" fillId="0" borderId="0" applyFont="0" applyFill="0" applyBorder="0" applyAlignment="0" applyProtection="0"/>
    <xf numFmtId="0" fontId="102" fillId="0" borderId="0"/>
    <xf numFmtId="0" fontId="103" fillId="0" borderId="0"/>
    <xf numFmtId="190" fontId="72" fillId="0" borderId="0">
      <protection locked="0"/>
    </xf>
    <xf numFmtId="0" fontId="90" fillId="0" borderId="0"/>
    <xf numFmtId="0" fontId="104" fillId="0" borderId="0"/>
    <xf numFmtId="0" fontId="105" fillId="0" borderId="0"/>
    <xf numFmtId="0" fontId="92" fillId="0" borderId="0"/>
    <xf numFmtId="0" fontId="106" fillId="0" borderId="0"/>
    <xf numFmtId="0" fontId="97" fillId="0" borderId="0"/>
    <xf numFmtId="0" fontId="80" fillId="0" borderId="0"/>
    <xf numFmtId="0" fontId="92" fillId="0" borderId="0"/>
    <xf numFmtId="190" fontId="72" fillId="0" borderId="0">
      <protection locked="0"/>
    </xf>
    <xf numFmtId="0" fontId="86" fillId="0" borderId="0"/>
    <xf numFmtId="0" fontId="92" fillId="0" borderId="0"/>
    <xf numFmtId="0" fontId="92" fillId="0" borderId="0"/>
    <xf numFmtId="0" fontId="108" fillId="0" borderId="0"/>
    <xf numFmtId="0" fontId="107" fillId="0" borderId="0"/>
    <xf numFmtId="0" fontId="108" fillId="0" borderId="0"/>
    <xf numFmtId="0" fontId="71" fillId="0" borderId="0"/>
    <xf numFmtId="0" fontId="71" fillId="0" borderId="0"/>
    <xf numFmtId="0" fontId="86" fillId="0" borderId="0"/>
    <xf numFmtId="0" fontId="92" fillId="0" borderId="0"/>
    <xf numFmtId="0" fontId="92" fillId="0" borderId="0"/>
    <xf numFmtId="0" fontId="92" fillId="0" borderId="0"/>
    <xf numFmtId="0" fontId="108" fillId="0" borderId="0"/>
    <xf numFmtId="0" fontId="107" fillId="0" borderId="0"/>
    <xf numFmtId="0" fontId="108" fillId="0" borderId="0"/>
    <xf numFmtId="0" fontId="86" fillId="0" borderId="0"/>
    <xf numFmtId="0" fontId="92" fillId="0" borderId="0"/>
    <xf numFmtId="0" fontId="90" fillId="0" borderId="0"/>
    <xf numFmtId="0" fontId="94" fillId="0" borderId="0"/>
    <xf numFmtId="212" fontId="82" fillId="0" borderId="0"/>
    <xf numFmtId="0" fontId="106" fillId="0" borderId="0"/>
    <xf numFmtId="0" fontId="97" fillId="0" borderId="0"/>
    <xf numFmtId="0" fontId="93" fillId="0" borderId="0"/>
    <xf numFmtId="0" fontId="93" fillId="0" borderId="0"/>
    <xf numFmtId="0" fontId="93" fillId="0" borderId="0"/>
    <xf numFmtId="0" fontId="109" fillId="0" borderId="0"/>
    <xf numFmtId="0" fontId="110" fillId="0" borderId="0"/>
    <xf numFmtId="0" fontId="104" fillId="0" borderId="0"/>
    <xf numFmtId="0" fontId="111" fillId="0" borderId="0"/>
    <xf numFmtId="0" fontId="104" fillId="0" borderId="0"/>
    <xf numFmtId="0" fontId="104" fillId="0" borderId="0"/>
    <xf numFmtId="0" fontId="104" fillId="0" borderId="0"/>
    <xf numFmtId="0" fontId="113" fillId="0" borderId="0"/>
    <xf numFmtId="0" fontId="112" fillId="0" borderId="0"/>
    <xf numFmtId="0" fontId="113" fillId="0" borderId="0"/>
    <xf numFmtId="0" fontId="56" fillId="0" borderId="0" applyFill="0" applyBorder="0" applyAlignment="0"/>
    <xf numFmtId="0" fontId="114" fillId="22" borderId="6" applyNumberFormat="0" applyAlignment="0" applyProtection="0">
      <alignment vertical="center"/>
    </xf>
    <xf numFmtId="0" fontId="114" fillId="22" borderId="6" applyNumberFormat="0" applyAlignment="0" applyProtection="0">
      <alignment vertical="center"/>
    </xf>
    <xf numFmtId="0" fontId="221" fillId="65" borderId="35" applyNumberFormat="0" applyAlignment="0" applyProtection="0">
      <alignment vertical="center"/>
    </xf>
    <xf numFmtId="0" fontId="114" fillId="22" borderId="6" applyNumberFormat="0" applyAlignment="0" applyProtection="0">
      <alignment vertical="center"/>
    </xf>
    <xf numFmtId="213" fontId="56" fillId="23" borderId="0" applyNumberFormat="0" applyFont="0" applyBorder="0" applyAlignment="0">
      <protection locked="0"/>
    </xf>
    <xf numFmtId="0" fontId="115" fillId="0" borderId="0"/>
    <xf numFmtId="0" fontId="116" fillId="24" borderId="7" applyNumberFormat="0" applyAlignment="0" applyProtection="0">
      <alignment vertical="center"/>
    </xf>
    <xf numFmtId="0" fontId="116" fillId="24" borderId="7" applyNumberFormat="0" applyAlignment="0" applyProtection="0">
      <alignment vertical="center"/>
    </xf>
    <xf numFmtId="0" fontId="222" fillId="66" borderId="36" applyNumberFormat="0" applyAlignment="0" applyProtection="0">
      <alignment vertical="center"/>
    </xf>
    <xf numFmtId="0" fontId="116" fillId="24" borderId="7" applyNumberFormat="0" applyAlignment="0" applyProtection="0">
      <alignment vertical="center"/>
    </xf>
    <xf numFmtId="4" fontId="117" fillId="0" borderId="0">
      <protection locked="0"/>
    </xf>
    <xf numFmtId="37" fontId="118" fillId="0" borderId="0"/>
    <xf numFmtId="37" fontId="118" fillId="0" borderId="0"/>
    <xf numFmtId="37" fontId="118" fillId="0" borderId="0"/>
    <xf numFmtId="37" fontId="118" fillId="0" borderId="0"/>
    <xf numFmtId="37" fontId="118" fillId="0" borderId="0"/>
    <xf numFmtId="37" fontId="118" fillId="0" borderId="0"/>
    <xf numFmtId="37" fontId="118" fillId="0" borderId="0"/>
    <xf numFmtId="37" fontId="118" fillId="0" borderId="0"/>
    <xf numFmtId="3" fontId="71" fillId="0" borderId="0" applyFont="0" applyFill="0" applyBorder="0" applyAlignment="0" applyProtection="0"/>
    <xf numFmtId="178" fontId="57"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7" fillId="0" borderId="0" applyFont="0" applyFill="0" applyBorder="0" applyAlignment="0" applyProtection="0"/>
    <xf numFmtId="178" fontId="56" fillId="0" borderId="0" applyFont="0" applyFill="0" applyBorder="0" applyAlignment="0" applyProtection="0"/>
    <xf numFmtId="178" fontId="57" fillId="0" borderId="0" applyFont="0" applyFill="0" applyBorder="0" applyAlignment="0" applyProtection="0">
      <alignment vertical="center"/>
    </xf>
    <xf numFmtId="178" fontId="210" fillId="0" borderId="0" applyFont="0" applyFill="0" applyBorder="0" applyAlignment="0" applyProtection="0">
      <alignment vertical="center"/>
    </xf>
    <xf numFmtId="178" fontId="210" fillId="0" borderId="0" applyFont="0" applyFill="0" applyBorder="0" applyAlignment="0" applyProtection="0">
      <alignment vertical="center"/>
    </xf>
    <xf numFmtId="178" fontId="210" fillId="0" borderId="0" applyFont="0" applyFill="0" applyBorder="0" applyAlignment="0" applyProtection="0">
      <alignment vertical="center"/>
    </xf>
    <xf numFmtId="178" fontId="210" fillId="0" borderId="0" applyFont="0" applyFill="0" applyBorder="0" applyAlignment="0" applyProtection="0">
      <alignment vertical="center"/>
    </xf>
    <xf numFmtId="178" fontId="210" fillId="0" borderId="0" applyFont="0" applyFill="0" applyBorder="0" applyAlignment="0" applyProtection="0">
      <alignment vertical="center"/>
    </xf>
    <xf numFmtId="178" fontId="210" fillId="0" borderId="0" applyFont="0" applyFill="0" applyBorder="0" applyAlignment="0" applyProtection="0">
      <alignment vertical="center"/>
    </xf>
    <xf numFmtId="180" fontId="56" fillId="0" borderId="0" applyFont="0" applyFill="0" applyBorder="0" applyAlignment="0" applyProtection="0">
      <alignment vertical="center"/>
    </xf>
    <xf numFmtId="0" fontId="57" fillId="0" borderId="0" applyFont="0" applyFill="0" applyBorder="0" applyAlignment="0" applyProtection="0"/>
    <xf numFmtId="214" fontId="119" fillId="0" borderId="0" applyFont="0" applyFill="0" applyBorder="0" applyAlignment="0" applyProtection="0">
      <alignment horizontal="right"/>
    </xf>
    <xf numFmtId="215" fontId="119" fillId="0" borderId="0" applyFont="0" applyFill="0" applyBorder="0" applyAlignment="0" applyProtection="0">
      <alignment horizontal="right"/>
    </xf>
    <xf numFmtId="216" fontId="56" fillId="0" borderId="0"/>
    <xf numFmtId="190" fontId="72" fillId="0" borderId="0">
      <protection locked="0"/>
    </xf>
    <xf numFmtId="217" fontId="56" fillId="0" borderId="0" applyFont="0" applyFill="0" applyBorder="0" applyAlignment="0" applyProtection="0"/>
    <xf numFmtId="0" fontId="120" fillId="0" borderId="0" applyNumberFormat="0" applyAlignment="0">
      <alignment horizontal="left"/>
    </xf>
    <xf numFmtId="218" fontId="121" fillId="0" borderId="0">
      <protection locked="0"/>
    </xf>
    <xf numFmtId="201" fontId="71" fillId="0" borderId="0" applyFont="0" applyFill="0" applyBorder="0" applyAlignment="0" applyProtection="0"/>
    <xf numFmtId="219" fontId="119" fillId="0" borderId="0" applyFont="0" applyFill="0" applyBorder="0" applyAlignment="0" applyProtection="0">
      <alignment horizontal="right"/>
    </xf>
    <xf numFmtId="220" fontId="119" fillId="0" borderId="0" applyFont="0" applyFill="0" applyBorder="0" applyAlignment="0" applyProtection="0">
      <alignment horizontal="right"/>
    </xf>
    <xf numFmtId="221" fontId="63" fillId="0" borderId="8" applyFill="0" applyBorder="0" applyAlignment="0"/>
    <xf numFmtId="190" fontId="72" fillId="0" borderId="0">
      <protection locked="0"/>
    </xf>
    <xf numFmtId="222" fontId="56" fillId="0" borderId="0" applyFont="0" applyFill="0" applyBorder="0" applyAlignment="0" applyProtection="0"/>
    <xf numFmtId="223" fontId="63" fillId="0" borderId="0"/>
    <xf numFmtId="224" fontId="121" fillId="0" borderId="0">
      <protection locked="0"/>
    </xf>
    <xf numFmtId="225" fontId="119" fillId="0" borderId="0" applyFont="0" applyFill="0" applyBorder="0" applyAlignment="0" applyProtection="0"/>
    <xf numFmtId="0" fontId="95" fillId="0" borderId="0" applyFill="0" applyBorder="0" applyAlignment="0" applyProtection="0"/>
    <xf numFmtId="226" fontId="57" fillId="0" borderId="0"/>
    <xf numFmtId="227" fontId="63" fillId="0" borderId="0"/>
    <xf numFmtId="228" fontId="119" fillId="0" borderId="9" applyNumberFormat="0" applyFont="0" applyFill="0" applyAlignment="0" applyProtection="0"/>
    <xf numFmtId="197" fontId="122" fillId="0" borderId="0" applyFill="0" applyBorder="0" applyAlignment="0" applyProtection="0"/>
    <xf numFmtId="0" fontId="123" fillId="0" borderId="0" applyNumberFormat="0" applyAlignment="0">
      <alignment horizontal="left"/>
    </xf>
    <xf numFmtId="229" fontId="56" fillId="0" borderId="0" applyFont="0" applyFill="0" applyBorder="0" applyAlignment="0" applyProtection="0">
      <alignment vertical="center"/>
    </xf>
    <xf numFmtId="0" fontId="124" fillId="0" borderId="0" applyNumberFormat="0" applyFill="0" applyBorder="0" applyAlignment="0" applyProtection="0">
      <alignment vertical="center"/>
    </xf>
    <xf numFmtId="0" fontId="124" fillId="0" borderId="0" applyNumberFormat="0" applyFill="0" applyBorder="0" applyAlignment="0" applyProtection="0">
      <alignment vertical="center"/>
    </xf>
    <xf numFmtId="0" fontId="223" fillId="0" borderId="0" applyNumberFormat="0" applyFill="0" applyBorder="0" applyAlignment="0" applyProtection="0">
      <alignment vertical="center"/>
    </xf>
    <xf numFmtId="0" fontId="124" fillId="0" borderId="0" applyNumberFormat="0" applyFill="0" applyBorder="0" applyAlignment="0" applyProtection="0">
      <alignment vertical="center"/>
    </xf>
    <xf numFmtId="0" fontId="117" fillId="0" borderId="0">
      <protection locked="0"/>
    </xf>
    <xf numFmtId="0" fontId="117" fillId="0" borderId="0">
      <protection locked="0"/>
    </xf>
    <xf numFmtId="0" fontId="125" fillId="0" borderId="0">
      <protection locked="0"/>
    </xf>
    <xf numFmtId="0" fontId="117" fillId="0" borderId="0">
      <protection locked="0"/>
    </xf>
    <xf numFmtId="0" fontId="117" fillId="0" borderId="0">
      <protection locked="0"/>
    </xf>
    <xf numFmtId="0" fontId="117" fillId="0" borderId="0">
      <protection locked="0"/>
    </xf>
    <xf numFmtId="0" fontId="125" fillId="0" borderId="0">
      <protection locked="0"/>
    </xf>
    <xf numFmtId="230" fontId="121" fillId="0" borderId="0">
      <protection locked="0"/>
    </xf>
    <xf numFmtId="0" fontId="126" fillId="0" borderId="0" applyNumberFormat="0" applyFill="0" applyBorder="0" applyAlignment="0" applyProtection="0">
      <alignment vertical="top"/>
      <protection locked="0"/>
    </xf>
    <xf numFmtId="0" fontId="127" fillId="0" borderId="0" applyFill="0" applyBorder="0" applyProtection="0">
      <alignment horizontal="left"/>
    </xf>
    <xf numFmtId="0" fontId="128" fillId="6" borderId="0" applyNumberFormat="0" applyBorder="0" applyAlignment="0" applyProtection="0">
      <alignment vertical="center"/>
    </xf>
    <xf numFmtId="0" fontId="128" fillId="6" borderId="0" applyNumberFormat="0" applyBorder="0" applyAlignment="0" applyProtection="0">
      <alignment vertical="center"/>
    </xf>
    <xf numFmtId="0" fontId="224" fillId="67" borderId="0" applyNumberFormat="0" applyBorder="0" applyAlignment="0" applyProtection="0">
      <alignment vertical="center"/>
    </xf>
    <xf numFmtId="0" fontId="128" fillId="6" borderId="0" applyNumberFormat="0" applyBorder="0" applyAlignment="0" applyProtection="0">
      <alignment vertical="center"/>
    </xf>
    <xf numFmtId="38" fontId="58" fillId="25" borderId="0" applyNumberFormat="0" applyBorder="0" applyAlignment="0" applyProtection="0"/>
    <xf numFmtId="0" fontId="129" fillId="0" borderId="10">
      <alignment horizontal="left" vertical="center"/>
      <protection locked="0"/>
    </xf>
    <xf numFmtId="231" fontId="119" fillId="0" borderId="0" applyFont="0" applyFill="0" applyBorder="0" applyAlignment="0" applyProtection="0">
      <alignment horizontal="right"/>
    </xf>
    <xf numFmtId="0" fontId="130" fillId="0" borderId="0" applyNumberFormat="0" applyBorder="0"/>
    <xf numFmtId="0" fontId="131" fillId="0" borderId="11" applyNumberFormat="0" applyBorder="0"/>
    <xf numFmtId="0" fontId="132" fillId="0" borderId="0"/>
    <xf numFmtId="0" fontId="133" fillId="0" borderId="0">
      <alignment horizontal="left"/>
    </xf>
    <xf numFmtId="0" fontId="130" fillId="0" borderId="12" applyNumberFormat="0" applyAlignment="0" applyProtection="0">
      <alignment horizontal="left" vertical="center"/>
    </xf>
    <xf numFmtId="0" fontId="130" fillId="0" borderId="13">
      <alignment horizontal="left" vertical="center"/>
    </xf>
    <xf numFmtId="14" fontId="134" fillId="26" borderId="4">
      <alignment horizontal="center" vertical="center" wrapText="1"/>
    </xf>
    <xf numFmtId="0" fontId="135" fillId="0" borderId="14" applyNumberFormat="0" applyFill="0" applyAlignment="0" applyProtection="0">
      <alignment vertical="center"/>
    </xf>
    <xf numFmtId="0" fontId="135" fillId="0" borderId="14" applyNumberFormat="0" applyFill="0" applyAlignment="0" applyProtection="0">
      <alignment vertical="center"/>
    </xf>
    <xf numFmtId="0" fontId="225" fillId="0" borderId="37" applyNumberFormat="0" applyFill="0" applyAlignment="0" applyProtection="0">
      <alignment vertical="center"/>
    </xf>
    <xf numFmtId="0" fontId="135" fillId="0" borderId="14" applyNumberFormat="0" applyFill="0" applyAlignment="0" applyProtection="0">
      <alignment vertical="center"/>
    </xf>
    <xf numFmtId="0" fontId="136" fillId="0" borderId="15" applyNumberFormat="0" applyFill="0" applyAlignment="0" applyProtection="0">
      <alignment vertical="center"/>
    </xf>
    <xf numFmtId="0" fontId="136" fillId="0" borderId="15" applyNumberFormat="0" applyFill="0" applyAlignment="0" applyProtection="0">
      <alignment vertical="center"/>
    </xf>
    <xf numFmtId="0" fontId="226" fillId="0" borderId="38" applyNumberFormat="0" applyFill="0" applyAlignment="0" applyProtection="0">
      <alignment vertical="center"/>
    </xf>
    <xf numFmtId="0" fontId="136" fillId="0" borderId="15" applyNumberFormat="0" applyFill="0" applyAlignment="0" applyProtection="0">
      <alignment vertical="center"/>
    </xf>
    <xf numFmtId="0" fontId="137" fillId="0" borderId="16" applyNumberFormat="0" applyFill="0" applyAlignment="0" applyProtection="0">
      <alignment vertical="center"/>
    </xf>
    <xf numFmtId="0" fontId="137" fillId="0" borderId="16" applyNumberFormat="0" applyFill="0" applyAlignment="0" applyProtection="0">
      <alignment vertical="center"/>
    </xf>
    <xf numFmtId="0" fontId="227" fillId="0" borderId="39" applyNumberFormat="0" applyFill="0" applyAlignment="0" applyProtection="0">
      <alignment vertical="center"/>
    </xf>
    <xf numFmtId="0" fontId="137" fillId="0" borderId="16" applyNumberFormat="0" applyFill="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22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8" fillId="0" borderId="0"/>
    <xf numFmtId="0" fontId="134" fillId="0" borderId="0" applyNumberFormat="0" applyFill="0"/>
    <xf numFmtId="232" fontId="121" fillId="0" borderId="0">
      <protection locked="0"/>
    </xf>
    <xf numFmtId="232" fontId="121" fillId="0" borderId="0">
      <protection locked="0"/>
    </xf>
    <xf numFmtId="0" fontId="139" fillId="0" borderId="17" applyNumberFormat="0" applyFill="0" applyBorder="0" applyAlignment="0" applyProtection="0">
      <alignment horizontal="left"/>
    </xf>
    <xf numFmtId="0" fontId="75" fillId="0" borderId="0" applyNumberFormat="0" applyFill="0" applyBorder="0" applyAlignment="0" applyProtection="0">
      <alignment vertical="top"/>
      <protection locked="0"/>
    </xf>
    <xf numFmtId="0" fontId="140" fillId="9" borderId="6" applyNumberFormat="0" applyAlignment="0" applyProtection="0">
      <alignment vertical="center"/>
    </xf>
    <xf numFmtId="10" fontId="58" fillId="25" borderId="8" applyNumberFormat="0" applyBorder="0" applyAlignment="0" applyProtection="0"/>
    <xf numFmtId="0" fontId="140" fillId="9" borderId="6" applyNumberFormat="0" applyAlignment="0" applyProtection="0">
      <alignment vertical="center"/>
    </xf>
    <xf numFmtId="0" fontId="228" fillId="68" borderId="35" applyNumberFormat="0" applyAlignment="0" applyProtection="0">
      <alignment vertical="center"/>
    </xf>
    <xf numFmtId="0" fontId="140" fillId="9" borderId="6" applyNumberFormat="0" applyAlignment="0" applyProtection="0">
      <alignment vertical="center"/>
    </xf>
    <xf numFmtId="0" fontId="228" fillId="68" borderId="35" applyNumberFormat="0" applyAlignment="0" applyProtection="0">
      <alignment vertical="center"/>
    </xf>
    <xf numFmtId="0" fontId="228" fillId="68" borderId="35" applyNumberFormat="0" applyAlignment="0" applyProtection="0">
      <alignment vertical="center"/>
    </xf>
    <xf numFmtId="0" fontId="141" fillId="0" borderId="0" applyNumberFormat="0" applyFill="0" applyBorder="0" applyAlignment="0">
      <protection locked="0"/>
    </xf>
    <xf numFmtId="233" fontId="63" fillId="0" borderId="0">
      <alignment vertical="center"/>
    </xf>
    <xf numFmtId="0" fontId="61" fillId="0" borderId="0" applyNumberFormat="0" applyFont="0" applyFill="0" applyBorder="0" applyProtection="0">
      <alignment horizontal="left" vertical="center"/>
    </xf>
    <xf numFmtId="0" fontId="142" fillId="0" borderId="18" applyNumberFormat="0" applyFill="0" applyAlignment="0" applyProtection="0">
      <alignment vertical="center"/>
    </xf>
    <xf numFmtId="0" fontId="142" fillId="0" borderId="18" applyNumberFormat="0" applyFill="0" applyAlignment="0" applyProtection="0">
      <alignment vertical="center"/>
    </xf>
    <xf numFmtId="0" fontId="229" fillId="0" borderId="40" applyNumberFormat="0" applyFill="0" applyAlignment="0" applyProtection="0">
      <alignment vertical="center"/>
    </xf>
    <xf numFmtId="0" fontId="142" fillId="0" borderId="18" applyNumberFormat="0" applyFill="0" applyAlignment="0" applyProtection="0">
      <alignment vertical="center"/>
    </xf>
    <xf numFmtId="38" fontId="143" fillId="27" borderId="0">
      <alignment horizontal="left" indent="1"/>
    </xf>
    <xf numFmtId="234" fontId="119" fillId="0" borderId="0" applyFont="0" applyFill="0" applyBorder="0" applyAlignment="0" applyProtection="0"/>
    <xf numFmtId="235" fontId="119" fillId="0" borderId="0" applyFont="0" applyFill="0" applyBorder="0" applyAlignment="0" applyProtection="0"/>
    <xf numFmtId="0" fontId="144" fillId="25" borderId="19">
      <alignment horizontal="left" vertical="top" indent="2"/>
    </xf>
    <xf numFmtId="0" fontId="145" fillId="0" borderId="4"/>
    <xf numFmtId="0" fontId="57" fillId="0" borderId="0" applyFont="0" applyFill="0" applyBorder="0" applyAlignment="0" applyProtection="0"/>
    <xf numFmtId="0" fontId="57" fillId="0" borderId="0" applyFont="0" applyFill="0" applyBorder="0" applyAlignment="0" applyProtection="0"/>
    <xf numFmtId="191" fontId="56" fillId="0" borderId="0" applyFont="0" applyFill="0" applyBorder="0" applyAlignment="0" applyProtection="0"/>
    <xf numFmtId="236" fontId="56" fillId="0" borderId="0" applyFont="0" applyFill="0" applyBorder="0" applyAlignment="0" applyProtection="0"/>
    <xf numFmtId="0" fontId="146" fillId="28" borderId="11"/>
    <xf numFmtId="0" fontId="147" fillId="29" borderId="0" applyNumberFormat="0" applyBorder="0" applyAlignment="0" applyProtection="0">
      <alignment vertical="center"/>
    </xf>
    <xf numFmtId="0" fontId="147" fillId="29" borderId="0" applyNumberFormat="0" applyBorder="0" applyAlignment="0" applyProtection="0">
      <alignment vertical="center"/>
    </xf>
    <xf numFmtId="0" fontId="230" fillId="69" borderId="0" applyNumberFormat="0" applyBorder="0" applyAlignment="0" applyProtection="0">
      <alignment vertical="center"/>
    </xf>
    <xf numFmtId="0" fontId="147" fillId="29" borderId="0" applyNumberFormat="0" applyBorder="0" applyAlignment="0" applyProtection="0">
      <alignment vertical="center"/>
    </xf>
    <xf numFmtId="37" fontId="148" fillId="0" borderId="0"/>
    <xf numFmtId="0" fontId="63" fillId="0" borderId="0"/>
    <xf numFmtId="237" fontId="63" fillId="0" borderId="0"/>
    <xf numFmtId="0" fontId="149" fillId="0" borderId="0"/>
    <xf numFmtId="0" fontId="149" fillId="0" borderId="0"/>
    <xf numFmtId="0" fontId="149" fillId="0" borderId="0"/>
    <xf numFmtId="0" fontId="149" fillId="0" borderId="0"/>
    <xf numFmtId="0" fontId="149" fillId="0" borderId="0"/>
    <xf numFmtId="0" fontId="149" fillId="0" borderId="0"/>
    <xf numFmtId="0" fontId="149" fillId="0" borderId="0"/>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18"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18"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18" fillId="0" borderId="0">
      <alignment vertical="center"/>
    </xf>
    <xf numFmtId="0" fontId="200" fillId="0" borderId="0">
      <alignment vertical="center"/>
    </xf>
    <xf numFmtId="0" fontId="200" fillId="0" borderId="0">
      <alignment vertical="center"/>
    </xf>
    <xf numFmtId="0" fontId="218"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31" fillId="0" borderId="0">
      <alignment vertical="center"/>
    </xf>
    <xf numFmtId="0" fontId="200" fillId="0" borderId="0">
      <alignment vertical="center"/>
    </xf>
    <xf numFmtId="0" fontId="231" fillId="0" borderId="0">
      <alignment vertical="center"/>
    </xf>
    <xf numFmtId="0" fontId="231" fillId="0" borderId="0">
      <alignment vertical="center"/>
    </xf>
    <xf numFmtId="0" fontId="200" fillId="0" borderId="0">
      <alignment vertical="center"/>
    </xf>
    <xf numFmtId="0" fontId="232" fillId="0" borderId="0">
      <alignment vertical="center"/>
    </xf>
    <xf numFmtId="0" fontId="232" fillId="0" borderId="0">
      <alignment vertical="center"/>
    </xf>
    <xf numFmtId="0" fontId="200" fillId="0" borderId="0">
      <alignment vertical="center"/>
    </xf>
    <xf numFmtId="0" fontId="232"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00" fillId="0" borderId="0">
      <alignment vertical="center"/>
    </xf>
    <xf numFmtId="0" fontId="232" fillId="0" borderId="0">
      <alignment vertical="center"/>
    </xf>
    <xf numFmtId="0" fontId="232" fillId="0" borderId="0">
      <alignment vertical="center"/>
    </xf>
    <xf numFmtId="0" fontId="56" fillId="0" borderId="0"/>
    <xf numFmtId="0" fontId="231" fillId="0" borderId="0">
      <alignment vertical="center"/>
    </xf>
    <xf numFmtId="0" fontId="231"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6" fillId="0" borderId="0">
      <alignment vertical="center"/>
    </xf>
    <xf numFmtId="0" fontId="56" fillId="0" borderId="0">
      <alignment vertical="center"/>
    </xf>
    <xf numFmtId="0" fontId="56" fillId="0" borderId="0"/>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00" fillId="0" borderId="0">
      <alignment vertical="center"/>
    </xf>
    <xf numFmtId="0" fontId="57" fillId="0" borderId="0">
      <alignment vertical="center"/>
    </xf>
    <xf numFmtId="0" fontId="57" fillId="0" borderId="0">
      <alignment vertical="center"/>
    </xf>
    <xf numFmtId="0" fontId="200" fillId="0" borderId="0">
      <alignment vertical="center"/>
    </xf>
    <xf numFmtId="0" fontId="231" fillId="0" borderId="0">
      <alignment vertical="center"/>
    </xf>
    <xf numFmtId="0" fontId="231" fillId="0" borderId="0">
      <alignment vertical="center"/>
    </xf>
    <xf numFmtId="0" fontId="231" fillId="0" borderId="0">
      <alignment vertical="center"/>
    </xf>
    <xf numFmtId="0" fontId="218" fillId="0" borderId="0">
      <alignment vertical="center"/>
    </xf>
    <xf numFmtId="0" fontId="218" fillId="0" borderId="0">
      <alignment vertical="center"/>
    </xf>
    <xf numFmtId="0" fontId="231" fillId="0" borderId="0">
      <alignment vertical="center"/>
    </xf>
    <xf numFmtId="0" fontId="218" fillId="0" borderId="0">
      <alignment vertical="center"/>
    </xf>
    <xf numFmtId="0" fontId="218" fillId="0" borderId="0">
      <alignment vertical="center"/>
    </xf>
    <xf numFmtId="0" fontId="218" fillId="0" borderId="0">
      <alignment vertical="center"/>
    </xf>
    <xf numFmtId="0" fontId="231" fillId="0" borderId="0">
      <alignment vertical="center"/>
    </xf>
    <xf numFmtId="0" fontId="218" fillId="0" borderId="0">
      <alignment vertical="center"/>
    </xf>
    <xf numFmtId="0" fontId="218" fillId="0" borderId="0">
      <alignment vertical="center"/>
    </xf>
    <xf numFmtId="0" fontId="218" fillId="0" borderId="0">
      <alignment vertical="center"/>
    </xf>
    <xf numFmtId="0" fontId="218" fillId="0" borderId="0">
      <alignment vertical="center"/>
    </xf>
    <xf numFmtId="0" fontId="218"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7" fillId="0" borderId="0"/>
    <xf numFmtId="0" fontId="231" fillId="0" borderId="0">
      <alignment vertical="center"/>
    </xf>
    <xf numFmtId="0" fontId="231" fillId="0" borderId="0">
      <alignment vertical="center"/>
    </xf>
    <xf numFmtId="0" fontId="57" fillId="0" borderId="0"/>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56"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57" fillId="0" borderId="0">
      <alignment vertical="center"/>
    </xf>
    <xf numFmtId="0" fontId="231" fillId="0" borderId="0">
      <alignment vertical="center"/>
    </xf>
    <xf numFmtId="0" fontId="231"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231" fillId="0" borderId="0">
      <alignment vertical="center"/>
    </xf>
    <xf numFmtId="0" fontId="231"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231" fillId="0" borderId="0">
      <alignment vertical="center"/>
    </xf>
    <xf numFmtId="0" fontId="231"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0" fontId="231" fillId="0" borderId="0">
      <alignment vertical="center"/>
    </xf>
    <xf numFmtId="190" fontId="72" fillId="0" borderId="0">
      <protection locked="0"/>
    </xf>
    <xf numFmtId="0" fontId="61" fillId="0" borderId="0" applyFont="0" applyFill="0" applyBorder="0" applyAlignment="0" applyProtection="0">
      <alignment horizontal="centerContinuous"/>
    </xf>
    <xf numFmtId="0" fontId="61" fillId="0" borderId="0" applyFont="0" applyFill="0" applyBorder="0" applyAlignment="0" applyProtection="0">
      <alignment horizontal="centerContinuous"/>
    </xf>
    <xf numFmtId="0" fontId="61" fillId="0" borderId="0" applyFont="0" applyFill="0" applyBorder="0" applyAlignment="0" applyProtection="0">
      <alignment horizontal="centerContinuous"/>
    </xf>
    <xf numFmtId="0" fontId="56" fillId="0" borderId="0" applyFont="0" applyFill="0" applyBorder="0" applyAlignment="0" applyProtection="0">
      <alignment horizontal="centerContinuous"/>
    </xf>
    <xf numFmtId="238" fontId="56" fillId="0" borderId="0"/>
    <xf numFmtId="0" fontId="56" fillId="30" borderId="20" applyNumberFormat="0" applyFont="0" applyAlignment="0" applyProtection="0">
      <alignment vertical="center"/>
    </xf>
    <xf numFmtId="0" fontId="56" fillId="30" borderId="20" applyNumberFormat="0" applyFont="0" applyAlignment="0" applyProtection="0">
      <alignment vertical="center"/>
    </xf>
    <xf numFmtId="0" fontId="208" fillId="70" borderId="41" applyNumberFormat="0" applyFont="0" applyAlignment="0" applyProtection="0">
      <alignment vertical="center"/>
    </xf>
    <xf numFmtId="0" fontId="56" fillId="30" borderId="20" applyNumberFormat="0" applyFont="0" applyAlignment="0" applyProtection="0">
      <alignment vertical="center"/>
    </xf>
    <xf numFmtId="0" fontId="150" fillId="0" borderId="21">
      <alignment vertical="top" wrapText="1"/>
    </xf>
    <xf numFmtId="40" fontId="201" fillId="0" borderId="0" applyFont="0" applyFill="0" applyBorder="0" applyAlignment="0" applyProtection="0"/>
    <xf numFmtId="38" fontId="201"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40" fontId="151" fillId="0" borderId="0" applyFont="0" applyFill="0" applyBorder="0" applyAlignment="0" applyProtection="0"/>
    <xf numFmtId="38" fontId="151" fillId="0" borderId="0" applyFont="0" applyFill="0" applyBorder="0" applyAlignment="0" applyProtection="0"/>
    <xf numFmtId="0" fontId="57" fillId="0" borderId="0"/>
    <xf numFmtId="0" fontId="152" fillId="22" borderId="22" applyNumberFormat="0" applyAlignment="0" applyProtection="0">
      <alignment vertical="center"/>
    </xf>
    <xf numFmtId="0" fontId="152" fillId="22" borderId="22" applyNumberFormat="0" applyAlignment="0" applyProtection="0">
      <alignment vertical="center"/>
    </xf>
    <xf numFmtId="0" fontId="233" fillId="65" borderId="42" applyNumberFormat="0" applyAlignment="0" applyProtection="0">
      <alignment vertical="center"/>
    </xf>
    <xf numFmtId="0" fontId="152" fillId="22" borderId="22" applyNumberFormat="0" applyAlignment="0" applyProtection="0">
      <alignment vertical="center"/>
    </xf>
    <xf numFmtId="40" fontId="153" fillId="25" borderId="0">
      <alignment horizontal="right"/>
    </xf>
    <xf numFmtId="0" fontId="154" fillId="31" borderId="0">
      <alignment horizontal="center"/>
    </xf>
    <xf numFmtId="0" fontId="155" fillId="32" borderId="23"/>
    <xf numFmtId="0" fontId="156" fillId="0" borderId="0" applyBorder="0">
      <alignment horizontal="centerContinuous"/>
    </xf>
    <xf numFmtId="0" fontId="157" fillId="0" borderId="0" applyBorder="0">
      <alignment horizontal="centerContinuous"/>
    </xf>
    <xf numFmtId="1" fontId="158" fillId="0" borderId="0" applyProtection="0">
      <alignment horizontal="right" vertical="center"/>
    </xf>
    <xf numFmtId="0" fontId="159" fillId="25" borderId="0"/>
    <xf numFmtId="0" fontId="160" fillId="25" borderId="4"/>
    <xf numFmtId="205" fontId="69" fillId="0" borderId="0"/>
    <xf numFmtId="239" fontId="121" fillId="0" borderId="0">
      <protection locked="0"/>
    </xf>
    <xf numFmtId="240" fontId="121" fillId="0" borderId="0" applyFont="0" applyFill="0" applyBorder="0" applyAlignment="0" applyProtection="0"/>
    <xf numFmtId="10" fontId="57" fillId="0" borderId="0" applyFont="0" applyFill="0" applyBorder="0" applyAlignment="0" applyProtection="0"/>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xf numFmtId="9" fontId="56" fillId="0" borderId="0" applyFont="0" applyFill="0" applyBorder="0" applyAlignment="0" applyProtection="0"/>
    <xf numFmtId="9" fontId="57" fillId="0" borderId="0" applyFont="0" applyFill="0" applyBorder="0" applyAlignment="0" applyProtection="0">
      <alignment vertical="center"/>
    </xf>
    <xf numFmtId="9" fontId="57" fillId="0" borderId="0" applyFont="0" applyFill="0" applyBorder="0" applyAlignment="0" applyProtection="0"/>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210" fillId="0" borderId="0" applyFont="0" applyFill="0" applyBorder="0" applyAlignment="0" applyProtection="0">
      <alignment vertical="center"/>
    </xf>
    <xf numFmtId="9" fontId="210" fillId="0" borderId="0" applyFont="0" applyFill="0" applyBorder="0" applyAlignment="0" applyProtection="0">
      <alignment vertical="center"/>
    </xf>
    <xf numFmtId="9" fontId="57" fillId="0" borderId="0" applyFont="0" applyFill="0" applyBorder="0" applyAlignment="0" applyProtection="0">
      <alignment vertical="center"/>
    </xf>
    <xf numFmtId="9" fontId="56" fillId="0" borderId="0" applyFont="0" applyFill="0" applyBorder="0" applyAlignment="0" applyProtection="0"/>
    <xf numFmtId="9" fontId="210" fillId="0" borderId="0" applyFont="0" applyFill="0" applyBorder="0" applyAlignment="0" applyProtection="0">
      <alignment vertical="center"/>
    </xf>
    <xf numFmtId="9" fontId="210" fillId="0" borderId="0" applyFont="0" applyFill="0" applyBorder="0" applyAlignment="0" applyProtection="0">
      <alignment vertical="center"/>
    </xf>
    <xf numFmtId="9" fontId="210" fillId="0" borderId="0" applyFont="0" applyFill="0" applyBorder="0" applyAlignment="0" applyProtection="0">
      <alignment vertical="center"/>
    </xf>
    <xf numFmtId="272" fontId="56" fillId="0" borderId="0" applyFont="0" applyFill="0" applyBorder="0" applyAlignment="0" applyProtection="0">
      <alignment vertical="center"/>
    </xf>
    <xf numFmtId="272" fontId="56" fillId="0" borderId="0" applyFont="0" applyFill="0" applyBorder="0" applyAlignment="0" applyProtection="0">
      <alignment vertical="center"/>
    </xf>
    <xf numFmtId="9" fontId="56" fillId="0" borderId="0" applyFont="0" applyFill="0" applyBorder="0" applyAlignment="0" applyProtection="0"/>
    <xf numFmtId="272" fontId="56" fillId="0" borderId="0" applyFont="0" applyFill="0" applyBorder="0" applyAlignment="0" applyProtection="0">
      <alignment vertical="center"/>
    </xf>
    <xf numFmtId="272" fontId="56" fillId="0" borderId="0" applyFont="0" applyFill="0" applyBorder="0" applyAlignment="0" applyProtection="0">
      <alignment vertical="center"/>
    </xf>
    <xf numFmtId="272" fontId="56" fillId="0" borderId="0" applyFont="0" applyFill="0" applyBorder="0" applyAlignment="0" applyProtection="0">
      <alignment vertical="center"/>
    </xf>
    <xf numFmtId="9" fontId="210" fillId="0" borderId="0" applyFont="0" applyFill="0" applyBorder="0" applyAlignment="0" applyProtection="0">
      <alignment vertical="center"/>
    </xf>
    <xf numFmtId="9" fontId="210"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210" fillId="0" borderId="0" applyFont="0" applyFill="0" applyBorder="0" applyAlignment="0" applyProtection="0">
      <alignment vertical="center"/>
    </xf>
    <xf numFmtId="9" fontId="210"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241" fontId="56" fillId="0" borderId="0" applyFont="0" applyFill="0" applyBorder="0" applyAlignment="0" applyProtection="0"/>
    <xf numFmtId="0" fontId="161" fillId="31" borderId="24"/>
    <xf numFmtId="0" fontId="71" fillId="0" borderId="0" applyNumberFormat="0" applyFont="0" applyFill="0" applyBorder="0" applyAlignment="0" applyProtection="0">
      <alignment horizontal="left"/>
    </xf>
    <xf numFmtId="242" fontId="57" fillId="0" borderId="0" applyNumberFormat="0" applyFill="0" applyBorder="0" applyAlignment="0" applyProtection="0">
      <alignment horizontal="left"/>
    </xf>
    <xf numFmtId="0" fontId="63" fillId="0" borderId="0"/>
    <xf numFmtId="0" fontId="57" fillId="0" borderId="0"/>
    <xf numFmtId="197" fontId="162" fillId="0" borderId="0" applyFill="0" applyBorder="0" applyAlignment="0" applyProtection="0"/>
    <xf numFmtId="2" fontId="163" fillId="0" borderId="0">
      <alignment horizontal="left" vertical="center"/>
      <protection locked="0"/>
    </xf>
    <xf numFmtId="0" fontId="134" fillId="0" borderId="25"/>
    <xf numFmtId="0" fontId="164" fillId="0" borderId="0">
      <alignment horizontal="left" indent="1"/>
    </xf>
    <xf numFmtId="0" fontId="82" fillId="0" borderId="0"/>
    <xf numFmtId="0" fontId="82"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145" fillId="0" borderId="0"/>
    <xf numFmtId="40" fontId="165" fillId="0" borderId="0" applyBorder="0">
      <alignment horizontal="right"/>
    </xf>
    <xf numFmtId="0" fontId="166" fillId="0" borderId="0" applyBorder="0" applyProtection="0">
      <alignment vertical="center"/>
    </xf>
    <xf numFmtId="228" fontId="166" fillId="0" borderId="11" applyBorder="0" applyProtection="0">
      <alignment horizontal="right" vertical="center"/>
    </xf>
    <xf numFmtId="0" fontId="167" fillId="33" borderId="0" applyBorder="0" applyProtection="0">
      <alignment horizontal="centerContinuous" vertical="center"/>
    </xf>
    <xf numFmtId="0" fontId="167" fillId="34" borderId="11" applyBorder="0" applyProtection="0">
      <alignment horizontal="centerContinuous" vertical="center"/>
    </xf>
    <xf numFmtId="0" fontId="168" fillId="0" borderId="0" applyFill="0" applyBorder="0" applyProtection="0">
      <alignment horizontal="left"/>
    </xf>
    <xf numFmtId="0" fontId="127" fillId="0" borderId="26" applyFill="0" applyBorder="0" applyProtection="0">
      <alignment horizontal="left" vertical="top"/>
    </xf>
    <xf numFmtId="0" fontId="169" fillId="35" borderId="0"/>
    <xf numFmtId="0" fontId="86" fillId="0" borderId="0"/>
    <xf numFmtId="243" fontId="56" fillId="0" borderId="0" applyFont="0" applyFill="0" applyBorder="0" applyAlignment="0" applyProtection="0"/>
    <xf numFmtId="0" fontId="170" fillId="0" borderId="0" applyFill="0" applyBorder="0" applyProtection="0">
      <alignment horizontal="left" vertical="top"/>
    </xf>
    <xf numFmtId="0" fontId="61" fillId="0" borderId="0" applyNumberFormat="0" applyFill="0" applyBorder="0" applyAlignment="0" applyProtection="0"/>
    <xf numFmtId="0" fontId="171" fillId="0" borderId="0" applyNumberFormat="0" applyFill="0" applyBorder="0" applyAlignment="0" applyProtection="0"/>
    <xf numFmtId="40" fontId="172" fillId="0" borderId="0"/>
    <xf numFmtId="0" fontId="65"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173" fillId="0" borderId="27" applyNumberFormat="0" applyFill="0" applyAlignment="0" applyProtection="0">
      <alignment vertical="center"/>
    </xf>
    <xf numFmtId="0" fontId="173" fillId="0" borderId="27" applyNumberFormat="0" applyFill="0" applyAlignment="0" applyProtection="0">
      <alignment vertical="center"/>
    </xf>
    <xf numFmtId="0" fontId="234" fillId="0" borderId="43" applyNumberFormat="0" applyFill="0" applyAlignment="0" applyProtection="0">
      <alignment vertical="center"/>
    </xf>
    <xf numFmtId="0" fontId="173" fillId="0" borderId="27" applyNumberFormat="0" applyFill="0" applyAlignment="0" applyProtection="0">
      <alignment vertical="center"/>
    </xf>
    <xf numFmtId="0" fontId="174" fillId="0" borderId="0">
      <alignment horizontal="fill"/>
    </xf>
    <xf numFmtId="9" fontId="175" fillId="0" borderId="0" applyNumberFormat="0" applyFill="0" applyBorder="0" applyAlignment="0">
      <protection locked="0"/>
    </xf>
    <xf numFmtId="201" fontId="56" fillId="0" borderId="0" applyFont="0" applyFill="0" applyBorder="0" applyAlignment="0" applyProtection="0"/>
    <xf numFmtId="196" fontId="56" fillId="0" borderId="0" applyFont="0" applyFill="0" applyBorder="0" applyAlignment="0" applyProtection="0"/>
    <xf numFmtId="0" fontId="176" fillId="0" borderId="0" applyNumberFormat="0" applyFill="0" applyBorder="0" applyAlignment="0" applyProtection="0">
      <alignment vertical="center"/>
    </xf>
    <xf numFmtId="0" fontId="176" fillId="0" borderId="0" applyNumberFormat="0" applyFill="0" applyBorder="0" applyAlignment="0" applyProtection="0">
      <alignment vertical="center"/>
    </xf>
    <xf numFmtId="0" fontId="235" fillId="0" borderId="0" applyNumberFormat="0" applyFill="0" applyBorder="0" applyAlignment="0" applyProtection="0">
      <alignment vertical="center"/>
    </xf>
    <xf numFmtId="0" fontId="176" fillId="0" borderId="0" applyNumberFormat="0" applyFill="0" applyBorder="0" applyAlignment="0" applyProtection="0">
      <alignment vertical="center"/>
    </xf>
    <xf numFmtId="0" fontId="93" fillId="0" borderId="0" applyNumberFormat="0" applyFont="0" applyFill="0" applyBorder="0" applyProtection="0">
      <alignment horizontal="center" vertical="center" wrapText="1"/>
    </xf>
    <xf numFmtId="244" fontId="56" fillId="0" borderId="0" applyFont="0" applyFill="0" applyBorder="0" applyAlignment="0" applyProtection="0"/>
    <xf numFmtId="0" fontId="177" fillId="0" borderId="0"/>
    <xf numFmtId="0" fontId="88" fillId="18" borderId="0" applyNumberFormat="0" applyBorder="0" applyAlignment="0" applyProtection="0">
      <alignment vertical="center"/>
    </xf>
    <xf numFmtId="0" fontId="88" fillId="18" borderId="0" applyNumberFormat="0" applyBorder="0" applyAlignment="0" applyProtection="0">
      <alignment vertical="center"/>
    </xf>
    <xf numFmtId="0" fontId="88" fillId="19" borderId="0" applyNumberFormat="0" applyBorder="0" applyAlignment="0" applyProtection="0">
      <alignment vertical="center"/>
    </xf>
    <xf numFmtId="0" fontId="88" fillId="19" borderId="0" applyNumberFormat="0" applyBorder="0" applyAlignment="0" applyProtection="0">
      <alignment vertical="center"/>
    </xf>
    <xf numFmtId="0" fontId="88" fillId="20" borderId="0" applyNumberFormat="0" applyBorder="0" applyAlignment="0" applyProtection="0">
      <alignment vertical="center"/>
    </xf>
    <xf numFmtId="0" fontId="88" fillId="20"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88" fillId="16" borderId="0" applyNumberFormat="0" applyBorder="0" applyAlignment="0" applyProtection="0">
      <alignment vertical="center"/>
    </xf>
    <xf numFmtId="0" fontId="88" fillId="16" borderId="0" applyNumberFormat="0" applyBorder="0" applyAlignment="0" applyProtection="0">
      <alignment vertical="center"/>
    </xf>
    <xf numFmtId="0" fontId="88" fillId="21" borderId="0" applyNumberFormat="0" applyBorder="0" applyAlignment="0" applyProtection="0">
      <alignment vertical="center"/>
    </xf>
    <xf numFmtId="0" fontId="88" fillId="21" borderId="0" applyNumberFormat="0" applyBorder="0" applyAlignment="0" applyProtection="0">
      <alignment vertical="center"/>
    </xf>
    <xf numFmtId="221" fontId="178" fillId="25" borderId="0">
      <alignment vertical="center"/>
    </xf>
    <xf numFmtId="0" fontId="176" fillId="0" borderId="0" applyNumberFormat="0" applyFill="0" applyBorder="0" applyAlignment="0" applyProtection="0">
      <alignment vertical="center"/>
    </xf>
    <xf numFmtId="0" fontId="176" fillId="0" borderId="0" applyNumberFormat="0" applyFill="0" applyBorder="0" applyAlignment="0" applyProtection="0">
      <alignment vertical="center"/>
    </xf>
    <xf numFmtId="0" fontId="114" fillId="22" borderId="6" applyNumberFormat="0" applyAlignment="0" applyProtection="0">
      <alignment vertical="center"/>
    </xf>
    <xf numFmtId="0" fontId="114" fillId="22" borderId="6" applyNumberFormat="0" applyAlignment="0" applyProtection="0">
      <alignment vertical="center"/>
    </xf>
    <xf numFmtId="2" fontId="179" fillId="0" borderId="0" applyFont="0" applyFill="0" applyBorder="0" applyAlignment="0" applyProtection="0"/>
    <xf numFmtId="0" fontId="180" fillId="0" borderId="0" applyNumberFormat="0" applyFill="0" applyBorder="0" applyAlignment="0" applyProtection="0"/>
    <xf numFmtId="0" fontId="181" fillId="0" borderId="0" applyNumberFormat="0" applyFill="0" applyBorder="0" applyAlignment="0" applyProtection="0"/>
    <xf numFmtId="245" fontId="63" fillId="0" borderId="0"/>
    <xf numFmtId="246" fontId="82" fillId="0" borderId="0"/>
    <xf numFmtId="246" fontId="82" fillId="0" borderId="0"/>
    <xf numFmtId="246" fontId="82" fillId="0" borderId="0"/>
    <xf numFmtId="246" fontId="82" fillId="0" borderId="0"/>
    <xf numFmtId="246" fontId="82" fillId="0" borderId="0"/>
    <xf numFmtId="246" fontId="82" fillId="0" borderId="0"/>
    <xf numFmtId="246" fontId="82" fillId="0" borderId="0"/>
    <xf numFmtId="246" fontId="82" fillId="0" borderId="0"/>
    <xf numFmtId="246" fontId="82" fillId="0" borderId="0"/>
    <xf numFmtId="246" fontId="82" fillId="0" borderId="0"/>
    <xf numFmtId="246" fontId="82" fillId="0" borderId="0"/>
    <xf numFmtId="0" fontId="182" fillId="0" borderId="0"/>
    <xf numFmtId="247" fontId="57" fillId="0" borderId="8">
      <alignment horizontal="right" vertical="center" shrinkToFit="1"/>
    </xf>
    <xf numFmtId="183" fontId="82" fillId="0" borderId="28"/>
    <xf numFmtId="0" fontId="98" fillId="5" borderId="0" applyNumberFormat="0" applyBorder="0" applyAlignment="0" applyProtection="0">
      <alignment vertical="center"/>
    </xf>
    <xf numFmtId="0" fontId="98" fillId="5" borderId="0" applyNumberFormat="0" applyBorder="0" applyAlignment="0" applyProtection="0">
      <alignment vertical="center"/>
    </xf>
    <xf numFmtId="0" fontId="179" fillId="0" borderId="0" applyFont="0" applyFill="0" applyBorder="0" applyAlignment="0" applyProtection="0"/>
    <xf numFmtId="1" fontId="78" fillId="0" borderId="8" applyFill="0" applyBorder="0">
      <alignment horizontal="center"/>
    </xf>
    <xf numFmtId="0" fontId="179" fillId="0" borderId="0" applyFont="0" applyFill="0" applyBorder="0" applyAlignment="0" applyProtection="0"/>
    <xf numFmtId="0" fontId="183" fillId="0" borderId="0" applyNumberFormat="0" applyFill="0" applyBorder="0" applyAlignment="0" applyProtection="0">
      <alignment vertical="top"/>
      <protection locked="0"/>
    </xf>
    <xf numFmtId="49" fontId="184" fillId="0" borderId="2">
      <alignment horizontal="left" vertical="center" indent="1"/>
    </xf>
    <xf numFmtId="190" fontId="72" fillId="0" borderId="0">
      <protection locked="0"/>
    </xf>
    <xf numFmtId="40" fontId="202" fillId="0" borderId="0" applyFont="0" applyFill="0" applyBorder="0" applyAlignment="0" applyProtection="0"/>
    <xf numFmtId="190" fontId="72" fillId="0" borderId="0">
      <protection locked="0"/>
    </xf>
    <xf numFmtId="190" fontId="72" fillId="0" borderId="0">
      <protection locked="0"/>
    </xf>
    <xf numFmtId="40" fontId="185" fillId="0" borderId="0" applyFont="0" applyFill="0" applyBorder="0" applyAlignment="0" applyProtection="0"/>
    <xf numFmtId="38" fontId="185" fillId="0" borderId="0" applyFont="0" applyFill="0" applyBorder="0" applyAlignment="0" applyProtection="0"/>
    <xf numFmtId="0" fontId="56" fillId="30" borderId="20" applyNumberFormat="0" applyFont="0" applyAlignment="0" applyProtection="0">
      <alignment vertical="center"/>
    </xf>
    <xf numFmtId="248" fontId="63" fillId="0" borderId="0">
      <alignment vertical="center"/>
    </xf>
    <xf numFmtId="0" fontId="185" fillId="0" borderId="0" applyFont="0" applyFill="0" applyBorder="0" applyAlignment="0" applyProtection="0"/>
    <xf numFmtId="0" fontId="185" fillId="0" borderId="0" applyFont="0" applyFill="0" applyBorder="0" applyAlignment="0" applyProtection="0"/>
    <xf numFmtId="0" fontId="186" fillId="0" borderId="0"/>
    <xf numFmtId="249" fontId="63" fillId="0" borderId="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xf numFmtId="9" fontId="56" fillId="0" borderId="0" applyFont="0" applyFill="0" applyBorder="0" applyAlignment="0" applyProtection="0">
      <alignment vertical="center"/>
    </xf>
    <xf numFmtId="9" fontId="214" fillId="0" borderId="0" applyFont="0" applyFill="0" applyBorder="0" applyAlignment="0" applyProtection="0">
      <alignment vertical="center"/>
    </xf>
    <xf numFmtId="9" fontId="214" fillId="0" borderId="0" applyFont="0" applyFill="0" applyBorder="0" applyAlignment="0" applyProtection="0">
      <alignment vertical="center"/>
    </xf>
    <xf numFmtId="9" fontId="56" fillId="0" borderId="0" applyFont="0" applyFill="0" applyBorder="0" applyAlignment="0" applyProtection="0">
      <alignment vertical="center"/>
    </xf>
    <xf numFmtId="250" fontId="61" fillId="0" borderId="0" applyFill="0" applyBorder="0" applyProtection="0">
      <alignment vertical="center"/>
    </xf>
    <xf numFmtId="0" fontId="147" fillId="29" borderId="0" applyNumberFormat="0" applyBorder="0" applyAlignment="0" applyProtection="0">
      <alignment vertical="center"/>
    </xf>
    <xf numFmtId="0" fontId="147" fillId="29" borderId="0" applyNumberFormat="0" applyBorder="0" applyAlignment="0" applyProtection="0">
      <alignment vertical="center"/>
    </xf>
    <xf numFmtId="0" fontId="187" fillId="0" borderId="0"/>
    <xf numFmtId="190" fontId="72" fillId="0" borderId="0">
      <protection locked="0"/>
    </xf>
    <xf numFmtId="0" fontId="63" fillId="0" borderId="0" applyBorder="0"/>
    <xf numFmtId="0" fontId="56" fillId="0" borderId="0"/>
    <xf numFmtId="0" fontId="56" fillId="0" borderId="0"/>
    <xf numFmtId="273" fontId="63" fillId="0" borderId="0" applyFont="0" applyFill="0" applyBorder="0" applyAlignment="0" applyProtection="0"/>
    <xf numFmtId="0" fontId="56" fillId="0" borderId="0" applyFont="0" applyFill="0" applyBorder="0" applyAlignment="0" applyProtection="0"/>
    <xf numFmtId="251" fontId="82" fillId="0" borderId="28">
      <alignment horizontal="left"/>
    </xf>
    <xf numFmtId="37" fontId="69" fillId="0" borderId="29" applyAlignment="0"/>
    <xf numFmtId="0" fontId="124" fillId="0" borderId="0" applyNumberFormat="0" applyFill="0" applyBorder="0" applyAlignment="0" applyProtection="0">
      <alignment vertical="center"/>
    </xf>
    <xf numFmtId="0" fontId="124" fillId="0" borderId="0" applyNumberFormat="0" applyFill="0" applyBorder="0" applyAlignment="0" applyProtection="0">
      <alignment vertical="center"/>
    </xf>
    <xf numFmtId="0" fontId="116" fillId="24" borderId="7" applyNumberFormat="0" applyAlignment="0" applyProtection="0">
      <alignment vertical="center"/>
    </xf>
    <xf numFmtId="0" fontId="116" fillId="24" borderId="7" applyNumberFormat="0" applyAlignment="0" applyProtection="0">
      <alignment vertical="center"/>
    </xf>
    <xf numFmtId="221" fontId="188" fillId="25" borderId="8">
      <alignment horizontal="right" vertical="center"/>
      <protection locked="0"/>
    </xf>
    <xf numFmtId="205" fontId="189" fillId="0" borderId="0">
      <alignment vertical="center"/>
    </xf>
    <xf numFmtId="178" fontId="207" fillId="0" borderId="0" applyFont="0" applyFill="0" applyBorder="0" applyAlignment="0" applyProtection="0">
      <alignment vertical="center"/>
    </xf>
    <xf numFmtId="178" fontId="52" fillId="0" borderId="0" applyFont="0" applyFill="0" applyBorder="0" applyAlignment="0" applyProtection="0">
      <alignment vertical="center"/>
    </xf>
    <xf numFmtId="178" fontId="207" fillId="0" borderId="0" applyFont="0" applyFill="0" applyBorder="0" applyAlignment="0" applyProtection="0">
      <alignment vertical="center"/>
    </xf>
    <xf numFmtId="178" fontId="214" fillId="0" borderId="0" applyFont="0" applyFill="0" applyBorder="0" applyAlignment="0" applyProtection="0">
      <alignment vertical="center"/>
    </xf>
    <xf numFmtId="178" fontId="207" fillId="0" borderId="0" applyFont="0" applyFill="0" applyBorder="0" applyAlignment="0" applyProtection="0">
      <alignment vertical="center"/>
    </xf>
    <xf numFmtId="178" fontId="56" fillId="0" borderId="0" applyFont="0" applyFill="0" applyBorder="0" applyAlignment="0" applyProtection="0">
      <alignment vertical="center"/>
    </xf>
    <xf numFmtId="178" fontId="214" fillId="0" borderId="0" applyFont="0" applyFill="0" applyBorder="0" applyAlignment="0" applyProtection="0">
      <alignment vertical="center"/>
    </xf>
    <xf numFmtId="178" fontId="207" fillId="0" borderId="0" applyFont="0" applyFill="0" applyBorder="0" applyAlignment="0" applyProtection="0">
      <alignment vertical="center"/>
    </xf>
    <xf numFmtId="178" fontId="214"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alignment vertical="center"/>
    </xf>
    <xf numFmtId="178" fontId="207" fillId="0" borderId="0" applyFont="0" applyFill="0" applyBorder="0" applyAlignment="0" applyProtection="0">
      <alignment vertical="center"/>
    </xf>
    <xf numFmtId="178" fontId="214" fillId="0" borderId="0" applyFont="0" applyFill="0" applyBorder="0" applyAlignment="0" applyProtection="0">
      <alignment vertical="center"/>
    </xf>
    <xf numFmtId="178" fontId="209" fillId="0" borderId="0" applyFont="0" applyFill="0" applyBorder="0" applyAlignment="0" applyProtection="0">
      <alignment vertical="center"/>
    </xf>
    <xf numFmtId="178" fontId="215" fillId="0" borderId="0" applyFont="0" applyFill="0" applyBorder="0" applyAlignment="0" applyProtection="0">
      <alignment vertical="center"/>
    </xf>
    <xf numFmtId="178" fontId="214" fillId="0" borderId="0" applyFont="0" applyFill="0" applyBorder="0" applyAlignment="0" applyProtection="0">
      <alignment vertical="center"/>
    </xf>
    <xf numFmtId="178" fontId="56" fillId="0" borderId="0" applyFont="0" applyFill="0" applyBorder="0" applyAlignment="0" applyProtection="0"/>
    <xf numFmtId="178" fontId="214"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2"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xf numFmtId="178" fontId="57" fillId="0" borderId="0" applyFont="0" applyFill="0" applyBorder="0" applyAlignment="0" applyProtection="0"/>
    <xf numFmtId="178" fontId="207" fillId="0" borderId="0" applyFont="0" applyFill="0" applyBorder="0" applyAlignment="0" applyProtection="0">
      <alignment vertical="center"/>
    </xf>
    <xf numFmtId="178" fontId="56" fillId="0" borderId="0" applyFont="0" applyFill="0" applyBorder="0" applyAlignment="0" applyProtection="0"/>
    <xf numFmtId="178" fontId="217" fillId="0" borderId="0" applyFont="0" applyFill="0" applyBorder="0" applyAlignment="0" applyProtection="0">
      <alignment vertical="center"/>
    </xf>
    <xf numFmtId="178" fontId="56" fillId="0" borderId="0" applyFont="0" applyFill="0" applyBorder="0" applyAlignment="0" applyProtection="0"/>
    <xf numFmtId="178" fontId="62" fillId="0" borderId="0" applyFont="0" applyFill="0" applyBorder="0" applyAlignment="0" applyProtection="0">
      <alignment vertical="center"/>
    </xf>
    <xf numFmtId="178" fontId="52"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207" fillId="0" borderId="0" applyFont="0" applyFill="0" applyBorder="0" applyAlignment="0" applyProtection="0"/>
    <xf numFmtId="178" fontId="214"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6" fillId="0" borderId="0" applyFont="0" applyFill="0" applyBorder="0" applyAlignment="0" applyProtection="0"/>
    <xf numFmtId="178" fontId="52" fillId="0" borderId="0" applyFont="0" applyFill="0" applyBorder="0" applyAlignment="0" applyProtection="0"/>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57" fillId="0" borderId="0" applyFont="0" applyFill="0" applyBorder="0" applyAlignment="0" applyProtection="0"/>
    <xf numFmtId="178" fontId="56"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207" fillId="0" borderId="0" applyFont="0" applyFill="0" applyBorder="0" applyAlignment="0" applyProtection="0"/>
    <xf numFmtId="178" fontId="214"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6"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2"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80" fontId="56" fillId="0" borderId="0" applyFont="0" applyFill="0" applyBorder="0" applyAlignment="0" applyProtection="0"/>
    <xf numFmtId="180" fontId="52" fillId="0" borderId="0" applyFont="0" applyFill="0" applyBorder="0" applyAlignment="0" applyProtection="0"/>
    <xf numFmtId="0" fontId="57" fillId="0" borderId="0"/>
    <xf numFmtId="0" fontId="57"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52" fontId="63"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52" fontId="63"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52" fontId="63"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52" fontId="63"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52" fontId="63"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52" fontId="63"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52" fontId="63"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33" fontId="63" fillId="0" borderId="23"/>
    <xf numFmtId="233" fontId="63" fillId="0" borderId="23"/>
    <xf numFmtId="233" fontId="63" fillId="0" borderId="23"/>
    <xf numFmtId="233" fontId="63" fillId="0" borderId="23"/>
    <xf numFmtId="233" fontId="63" fillId="0" borderId="23"/>
    <xf numFmtId="233" fontId="63" fillId="0" borderId="23"/>
    <xf numFmtId="253" fontId="190" fillId="0" borderId="0">
      <alignment horizontal="center"/>
    </xf>
    <xf numFmtId="0" fontId="191" fillId="0" borderId="30"/>
    <xf numFmtId="254" fontId="63" fillId="0" borderId="0"/>
    <xf numFmtId="255" fontId="63" fillId="0" borderId="0"/>
    <xf numFmtId="0" fontId="142" fillId="0" borderId="18" applyNumberFormat="0" applyFill="0" applyAlignment="0" applyProtection="0">
      <alignment vertical="center"/>
    </xf>
    <xf numFmtId="0" fontId="142" fillId="0" borderId="18" applyNumberFormat="0" applyFill="0" applyAlignment="0" applyProtection="0">
      <alignment vertical="center"/>
    </xf>
    <xf numFmtId="256" fontId="63" fillId="0" borderId="0"/>
    <xf numFmtId="0" fontId="192" fillId="0" borderId="0" applyNumberFormat="0" applyFill="0" applyBorder="0" applyAlignment="0" applyProtection="0">
      <alignment vertical="top"/>
      <protection locked="0"/>
    </xf>
    <xf numFmtId="0" fontId="173" fillId="0" borderId="27" applyNumberFormat="0" applyFill="0" applyAlignment="0" applyProtection="0">
      <alignment vertical="center"/>
    </xf>
    <xf numFmtId="0" fontId="173" fillId="0" borderId="27" applyNumberFormat="0" applyFill="0" applyAlignment="0" applyProtection="0">
      <alignment vertical="center"/>
    </xf>
    <xf numFmtId="251" fontId="193" fillId="0" borderId="0" applyFont="0" applyFill="0" applyBorder="0" applyAlignment="0" applyProtection="0"/>
    <xf numFmtId="257" fontId="63" fillId="0" borderId="0" applyFont="0" applyFill="0" applyBorder="0" applyAlignment="0" applyProtection="0"/>
    <xf numFmtId="257" fontId="63" fillId="0" borderId="0" applyFont="0" applyFill="0" applyBorder="0" applyAlignment="0" applyProtection="0"/>
    <xf numFmtId="257" fontId="63" fillId="0" borderId="0" applyFont="0" applyFill="0" applyBorder="0" applyAlignment="0" applyProtection="0"/>
    <xf numFmtId="257" fontId="63" fillId="0" borderId="0" applyFont="0" applyFill="0" applyBorder="0" applyAlignment="0" applyProtection="0"/>
    <xf numFmtId="258" fontId="56" fillId="0" borderId="0" applyFont="0" applyFill="0" applyBorder="0" applyAlignment="0" applyProtection="0"/>
    <xf numFmtId="251" fontId="193" fillId="0" borderId="0" applyFont="0" applyFill="0" applyBorder="0" applyAlignment="0" applyProtection="0"/>
    <xf numFmtId="257" fontId="63" fillId="0" borderId="0" applyFont="0" applyFill="0" applyBorder="0" applyAlignment="0" applyProtection="0"/>
    <xf numFmtId="185" fontId="194" fillId="0" borderId="0" applyFont="0" applyFill="0" applyBorder="0" applyAlignment="0" applyProtection="0"/>
    <xf numFmtId="251" fontId="193" fillId="0" borderId="0" applyFont="0" applyFill="0" applyBorder="0" applyAlignment="0" applyProtection="0"/>
    <xf numFmtId="251" fontId="193" fillId="0" borderId="0" applyFont="0" applyFill="0" applyBorder="0" applyAlignment="0" applyProtection="0"/>
    <xf numFmtId="259" fontId="171" fillId="0" borderId="0" applyFill="0" applyBorder="0" applyProtection="0">
      <alignment horizontal="right"/>
    </xf>
    <xf numFmtId="0" fontId="69" fillId="0" borderId="31">
      <alignment vertical="justify" wrapText="1"/>
    </xf>
    <xf numFmtId="251" fontId="82" fillId="0" borderId="28">
      <alignment horizontal="left"/>
    </xf>
    <xf numFmtId="0" fontId="171" fillId="0" borderId="0"/>
    <xf numFmtId="0" fontId="140" fillId="9" borderId="6" applyNumberFormat="0" applyAlignment="0" applyProtection="0">
      <alignment vertical="center"/>
    </xf>
    <xf numFmtId="0" fontId="140" fillId="9" borderId="6" applyNumberFormat="0" applyAlignment="0" applyProtection="0">
      <alignment vertical="center"/>
    </xf>
    <xf numFmtId="4" fontId="195" fillId="0" borderId="0" applyFont="0" applyFill="0" applyBorder="0" applyAlignment="0" applyProtection="0"/>
    <xf numFmtId="3" fontId="195" fillId="0" borderId="0" applyFont="0" applyFill="0" applyBorder="0" applyAlignment="0" applyProtection="0"/>
    <xf numFmtId="260" fontId="63" fillId="0" borderId="0">
      <alignment horizontal="center" vertical="center"/>
    </xf>
    <xf numFmtId="261" fontId="63" fillId="0" borderId="0"/>
    <xf numFmtId="262" fontId="63" fillId="0" borderId="0"/>
    <xf numFmtId="0" fontId="135" fillId="0" borderId="14" applyNumberFormat="0" applyFill="0" applyAlignment="0" applyProtection="0">
      <alignment vertical="center"/>
    </xf>
    <xf numFmtId="0" fontId="135" fillId="0" borderId="14" applyNumberFormat="0" applyFill="0" applyAlignment="0" applyProtection="0">
      <alignment vertical="center"/>
    </xf>
    <xf numFmtId="0" fontId="136" fillId="0" borderId="15" applyNumberFormat="0" applyFill="0" applyAlignment="0" applyProtection="0">
      <alignment vertical="center"/>
    </xf>
    <xf numFmtId="0" fontId="136" fillId="0" borderId="15" applyNumberFormat="0" applyFill="0" applyAlignment="0" applyProtection="0">
      <alignment vertical="center"/>
    </xf>
    <xf numFmtId="0" fontId="137" fillId="0" borderId="16" applyNumberFormat="0" applyFill="0" applyAlignment="0" applyProtection="0">
      <alignment vertical="center"/>
    </xf>
    <xf numFmtId="0" fontId="137" fillId="0" borderId="16" applyNumberFormat="0" applyFill="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03" fillId="0" borderId="0" applyNumberFormat="0" applyFill="0" applyBorder="0" applyAlignment="0" applyProtection="0">
      <alignment vertical="center"/>
    </xf>
    <xf numFmtId="248" fontId="63" fillId="0" borderId="0">
      <alignment vertical="center"/>
    </xf>
    <xf numFmtId="248" fontId="63" fillId="0" borderId="0">
      <alignment vertical="center"/>
    </xf>
    <xf numFmtId="263" fontId="63" fillId="0" borderId="8">
      <alignment horizontal="left" vertical="center"/>
    </xf>
    <xf numFmtId="264" fontId="57" fillId="0" borderId="0" applyFill="0" applyBorder="0" applyProtection="0">
      <alignment vertical="center"/>
    </xf>
    <xf numFmtId="0" fontId="128" fillId="6" borderId="0" applyNumberFormat="0" applyBorder="0" applyAlignment="0" applyProtection="0">
      <alignment vertical="center"/>
    </xf>
    <xf numFmtId="0" fontId="128" fillId="6" borderId="0" applyNumberFormat="0" applyBorder="0" applyAlignment="0" applyProtection="0">
      <alignment vertical="center"/>
    </xf>
    <xf numFmtId="265" fontId="190" fillId="0" borderId="0">
      <alignment horizontal="right" vertical="center"/>
    </xf>
    <xf numFmtId="0" fontId="63" fillId="0" borderId="0"/>
    <xf numFmtId="0" fontId="76" fillId="0" borderId="0"/>
    <xf numFmtId="178" fontId="171" fillId="0" borderId="0" applyFont="0" applyFill="0" applyBorder="0" applyAlignment="0" applyProtection="0"/>
    <xf numFmtId="180" fontId="171" fillId="0" borderId="0" applyFont="0" applyFill="0" applyBorder="0" applyAlignment="0" applyProtection="0"/>
    <xf numFmtId="0" fontId="152" fillId="22" borderId="22" applyNumberFormat="0" applyAlignment="0" applyProtection="0">
      <alignment vertical="center"/>
    </xf>
    <xf numFmtId="0" fontId="152" fillId="22" borderId="22" applyNumberFormat="0" applyAlignment="0" applyProtection="0">
      <alignment vertical="center"/>
    </xf>
    <xf numFmtId="266" fontId="63" fillId="0" borderId="0"/>
    <xf numFmtId="0" fontId="63" fillId="0" borderId="0" applyFont="0" applyFill="0" applyBorder="0" applyAlignment="0" applyProtection="0"/>
    <xf numFmtId="38" fontId="63" fillId="0" borderId="0" applyFont="0" applyFill="0" applyBorder="0" applyAlignment="0" applyProtection="0"/>
    <xf numFmtId="0" fontId="63" fillId="0" borderId="28">
      <alignment vertical="center" shrinkToFit="1"/>
    </xf>
    <xf numFmtId="0" fontId="63" fillId="0" borderId="0" applyFont="0" applyFill="0" applyBorder="0" applyAlignment="0" applyProtection="0"/>
    <xf numFmtId="252" fontId="63" fillId="0" borderId="0" applyFont="0" applyFill="0" applyBorder="0" applyAlignment="0" applyProtection="0"/>
    <xf numFmtId="267" fontId="196" fillId="0" borderId="0" applyFont="0" applyFill="0" applyBorder="0" applyAlignment="0" applyProtection="0"/>
    <xf numFmtId="186" fontId="56" fillId="0" borderId="0" applyFont="0" applyFill="0" applyBorder="0" applyAlignment="0" applyProtection="0">
      <alignment vertical="center"/>
    </xf>
    <xf numFmtId="271" fontId="197" fillId="0" borderId="0" applyFont="0" applyFill="0" applyBorder="0" applyAlignment="0" applyProtection="0">
      <alignment vertical="center"/>
    </xf>
    <xf numFmtId="0" fontId="198" fillId="36" borderId="32"/>
    <xf numFmtId="9" fontId="195" fillId="0" borderId="0" applyFont="0" applyFill="0" applyBorder="0" applyAlignment="0" applyProtection="0"/>
    <xf numFmtId="268" fontId="63" fillId="0" borderId="23"/>
    <xf numFmtId="268" fontId="63" fillId="0" borderId="23"/>
    <xf numFmtId="268" fontId="63" fillId="0" borderId="23"/>
    <xf numFmtId="268" fontId="63" fillId="0" borderId="23"/>
    <xf numFmtId="268" fontId="63" fillId="0" borderId="23"/>
    <xf numFmtId="268" fontId="63" fillId="0" borderId="23"/>
    <xf numFmtId="0" fontId="56" fillId="0" borderId="0"/>
    <xf numFmtId="0" fontId="56" fillId="0" borderId="0">
      <alignment vertical="center"/>
    </xf>
    <xf numFmtId="0" fontId="56" fillId="0" borderId="0"/>
    <xf numFmtId="0" fontId="56" fillId="0" borderId="0">
      <alignment vertical="center"/>
    </xf>
    <xf numFmtId="0" fontId="56" fillId="0" borderId="0"/>
    <xf numFmtId="0" fontId="57" fillId="0" borderId="0"/>
    <xf numFmtId="0" fontId="200" fillId="0" borderId="0">
      <alignment vertical="center"/>
    </xf>
    <xf numFmtId="0" fontId="217" fillId="0" borderId="0"/>
    <xf numFmtId="0" fontId="236" fillId="0" borderId="0"/>
    <xf numFmtId="0" fontId="56" fillId="0" borderId="0"/>
    <xf numFmtId="0" fontId="56" fillId="0" borderId="0"/>
    <xf numFmtId="0" fontId="56" fillId="0" borderId="0"/>
    <xf numFmtId="0" fontId="56" fillId="0" borderId="0"/>
    <xf numFmtId="0" fontId="56" fillId="0" borderId="0">
      <alignment vertical="center"/>
    </xf>
    <xf numFmtId="0" fontId="217" fillId="0" borderId="0">
      <alignment vertical="center"/>
    </xf>
    <xf numFmtId="0" fontId="56" fillId="0" borderId="0"/>
    <xf numFmtId="0" fontId="57" fillId="0" borderId="0"/>
    <xf numFmtId="0" fontId="56" fillId="0" borderId="0"/>
    <xf numFmtId="0" fontId="56" fillId="0" borderId="0">
      <alignment vertical="center"/>
    </xf>
    <xf numFmtId="0" fontId="57" fillId="0" borderId="0"/>
    <xf numFmtId="0" fontId="200" fillId="0" borderId="0">
      <alignment vertical="center"/>
    </xf>
    <xf numFmtId="0" fontId="200" fillId="0" borderId="0">
      <alignment vertical="center"/>
    </xf>
    <xf numFmtId="0" fontId="199" fillId="0" borderId="0">
      <alignment vertical="center"/>
    </xf>
    <xf numFmtId="0" fontId="56" fillId="0" borderId="0"/>
    <xf numFmtId="0" fontId="56" fillId="0" borderId="0"/>
    <xf numFmtId="0" fontId="56" fillId="0" borderId="0">
      <alignment vertical="center"/>
    </xf>
    <xf numFmtId="0" fontId="200" fillId="0" borderId="0">
      <alignment vertical="center"/>
    </xf>
    <xf numFmtId="0" fontId="56" fillId="0" borderId="0"/>
    <xf numFmtId="0" fontId="217" fillId="0" borderId="0">
      <alignment vertical="center"/>
    </xf>
    <xf numFmtId="0" fontId="56" fillId="0" borderId="0"/>
    <xf numFmtId="0" fontId="56" fillId="0" borderId="0"/>
    <xf numFmtId="0" fontId="56" fillId="0" borderId="0"/>
    <xf numFmtId="0" fontId="56" fillId="0" borderId="0">
      <alignment vertical="center"/>
    </xf>
    <xf numFmtId="0" fontId="56" fillId="0" borderId="0"/>
    <xf numFmtId="0" fontId="56" fillId="0" borderId="0">
      <alignment vertical="center"/>
    </xf>
    <xf numFmtId="0" fontId="56" fillId="0" borderId="0">
      <alignment vertical="center"/>
    </xf>
    <xf numFmtId="0" fontId="56" fillId="0" borderId="0">
      <alignment vertical="center"/>
    </xf>
    <xf numFmtId="0" fontId="56" fillId="0" borderId="0"/>
    <xf numFmtId="0" fontId="56" fillId="0" borderId="0">
      <alignment vertical="center"/>
    </xf>
    <xf numFmtId="0" fontId="56" fillId="0" borderId="0"/>
    <xf numFmtId="0" fontId="56" fillId="0" borderId="0">
      <alignment vertical="center"/>
    </xf>
    <xf numFmtId="0" fontId="56" fillId="0" borderId="0">
      <alignment vertical="center"/>
    </xf>
    <xf numFmtId="0" fontId="217" fillId="0" borderId="0">
      <alignment vertical="center"/>
    </xf>
    <xf numFmtId="0" fontId="217" fillId="0" borderId="0">
      <alignment vertical="center"/>
    </xf>
    <xf numFmtId="0" fontId="62" fillId="0" borderId="0">
      <alignment vertical="center"/>
    </xf>
    <xf numFmtId="0" fontId="56" fillId="0" borderId="0"/>
    <xf numFmtId="0" fontId="56" fillId="0" borderId="0"/>
    <xf numFmtId="0" fontId="217" fillId="0" borderId="0"/>
    <xf numFmtId="0" fontId="236" fillId="0" borderId="0"/>
    <xf numFmtId="0" fontId="200" fillId="0" borderId="0">
      <alignment vertical="center"/>
    </xf>
    <xf numFmtId="0" fontId="217" fillId="0" borderId="0">
      <alignment vertical="center"/>
    </xf>
    <xf numFmtId="0" fontId="56" fillId="0" borderId="0">
      <alignment vertical="center"/>
    </xf>
    <xf numFmtId="0" fontId="232" fillId="0" borderId="0">
      <alignment vertical="center"/>
    </xf>
    <xf numFmtId="0" fontId="217" fillId="0" borderId="0">
      <alignment vertical="center"/>
    </xf>
    <xf numFmtId="0" fontId="217" fillId="0" borderId="0">
      <alignment vertical="center"/>
    </xf>
    <xf numFmtId="0" fontId="56" fillId="0" borderId="0">
      <alignment vertical="center"/>
    </xf>
    <xf numFmtId="0" fontId="217" fillId="0" borderId="0"/>
    <xf numFmtId="0" fontId="217" fillId="0" borderId="0"/>
    <xf numFmtId="0" fontId="56" fillId="0" borderId="0">
      <alignment vertical="center"/>
    </xf>
    <xf numFmtId="0" fontId="56" fillId="0" borderId="0"/>
    <xf numFmtId="0" fontId="56" fillId="0" borderId="0"/>
    <xf numFmtId="0" fontId="89" fillId="0" borderId="0">
      <alignment vertical="center"/>
    </xf>
    <xf numFmtId="0" fontId="56" fillId="0" borderId="0">
      <alignment vertical="center"/>
    </xf>
    <xf numFmtId="0" fontId="200" fillId="0" borderId="0">
      <alignment vertical="center"/>
    </xf>
    <xf numFmtId="0" fontId="56" fillId="0" borderId="0"/>
    <xf numFmtId="0" fontId="217" fillId="0" borderId="0">
      <alignment vertical="center"/>
    </xf>
    <xf numFmtId="0" fontId="56" fillId="0" borderId="0"/>
    <xf numFmtId="0" fontId="57" fillId="0" borderId="0"/>
    <xf numFmtId="0" fontId="56" fillId="0" borderId="0">
      <alignment vertical="center"/>
    </xf>
    <xf numFmtId="0" fontId="57" fillId="0" borderId="0"/>
    <xf numFmtId="0" fontId="56" fillId="0" borderId="0">
      <alignment vertical="center"/>
    </xf>
    <xf numFmtId="0" fontId="204" fillId="0" borderId="0">
      <alignment vertical="center"/>
    </xf>
    <xf numFmtId="0" fontId="56" fillId="0" borderId="0"/>
    <xf numFmtId="0" fontId="205" fillId="0" borderId="0">
      <alignment vertical="center"/>
    </xf>
    <xf numFmtId="0" fontId="52" fillId="0" borderId="0">
      <alignment vertical="center"/>
    </xf>
    <xf numFmtId="0" fontId="217" fillId="0" borderId="0"/>
    <xf numFmtId="0" fontId="197" fillId="0" borderId="0">
      <alignment vertical="center"/>
    </xf>
    <xf numFmtId="0" fontId="59" fillId="0" borderId="0"/>
    <xf numFmtId="0" fontId="57" fillId="0" borderId="0">
      <alignment vertical="center"/>
    </xf>
    <xf numFmtId="0" fontId="57" fillId="0" borderId="0"/>
    <xf numFmtId="0" fontId="57" fillId="0" borderId="0"/>
    <xf numFmtId="0" fontId="56" fillId="0" borderId="0"/>
    <xf numFmtId="14" fontId="63" fillId="37" borderId="0" applyFont="0" applyFill="0" applyBorder="0" applyAlignment="0"/>
    <xf numFmtId="0" fontId="237" fillId="0" borderId="0" applyNumberFormat="0" applyFill="0" applyBorder="0" applyAlignment="0" applyProtection="0">
      <alignment vertical="top"/>
      <protection locked="0"/>
    </xf>
    <xf numFmtId="0" fontId="179" fillId="0" borderId="33" applyNumberFormat="0" applyFont="0" applyFill="0" applyAlignment="0" applyProtection="0"/>
    <xf numFmtId="180" fontId="56" fillId="0" borderId="0" applyFont="0" applyFill="0" applyBorder="0" applyAlignment="0" applyProtection="0"/>
    <xf numFmtId="38" fontId="197" fillId="0" borderId="0" applyFont="0" applyFill="0" applyBorder="0" applyAlignment="0" applyProtection="0">
      <alignment vertical="center"/>
    </xf>
    <xf numFmtId="180" fontId="56" fillId="0" borderId="0" applyFont="0" applyFill="0" applyBorder="0" applyAlignment="0" applyProtection="0"/>
    <xf numFmtId="38" fontId="197" fillId="0" borderId="0" applyFont="0" applyFill="0" applyBorder="0" applyAlignment="0" applyProtection="0">
      <alignment vertical="center"/>
    </xf>
    <xf numFmtId="176" fontId="63" fillId="0" borderId="0"/>
    <xf numFmtId="186" fontId="171" fillId="0" borderId="0" applyFont="0" applyFill="0" applyBorder="0" applyAlignment="0" applyProtection="0"/>
    <xf numFmtId="269" fontId="171" fillId="0" borderId="0" applyFont="0" applyFill="0" applyBorder="0" applyAlignment="0" applyProtection="0"/>
    <xf numFmtId="201" fontId="63" fillId="0" borderId="0" applyFont="0" applyFill="0" applyBorder="0" applyAlignment="0" applyProtection="0"/>
    <xf numFmtId="201" fontId="63" fillId="0" borderId="0" applyFont="0" applyFill="0" applyBorder="0" applyAlignment="0" applyProtection="0"/>
    <xf numFmtId="221" fontId="178" fillId="0" borderId="0">
      <alignment horizontal="right" vertical="center"/>
    </xf>
    <xf numFmtId="0" fontId="57" fillId="0" borderId="0"/>
    <xf numFmtId="177" fontId="56" fillId="0" borderId="0" applyFont="0" applyFill="0" applyBorder="0" applyAlignment="0" applyProtection="0">
      <alignment vertical="center"/>
    </xf>
    <xf numFmtId="178" fontId="52" fillId="0" borderId="0" applyFont="0" applyFill="0" applyBorder="0" applyAlignment="0" applyProtection="0"/>
    <xf numFmtId="178" fontId="217" fillId="0" borderId="0" applyFont="0" applyFill="0" applyBorder="0" applyAlignment="0" applyProtection="0">
      <alignment vertical="center"/>
    </xf>
    <xf numFmtId="178" fontId="52" fillId="0" borderId="0" applyFont="0" applyFill="0" applyBorder="0" applyAlignment="0" applyProtection="0"/>
    <xf numFmtId="0" fontId="52" fillId="0" borderId="0"/>
    <xf numFmtId="178" fontId="52" fillId="0" borderId="0" applyFont="0" applyFill="0" applyBorder="0" applyAlignment="0" applyProtection="0"/>
    <xf numFmtId="178" fontId="56" fillId="0" borderId="0" applyFont="0" applyFill="0" applyBorder="0" applyAlignment="0" applyProtection="0">
      <alignment vertical="center"/>
    </xf>
    <xf numFmtId="178" fontId="52" fillId="0" borderId="0" applyFont="0" applyFill="0" applyBorder="0" applyAlignment="0" applyProtection="0"/>
    <xf numFmtId="9" fontId="217" fillId="0" borderId="0" applyFont="0" applyFill="0" applyBorder="0" applyAlignment="0" applyProtection="0">
      <alignment vertical="center"/>
    </xf>
    <xf numFmtId="0" fontId="240" fillId="0" borderId="0"/>
    <xf numFmtId="0" fontId="92" fillId="0" borderId="0"/>
    <xf numFmtId="0" fontId="240" fillId="0" borderId="0"/>
    <xf numFmtId="0" fontId="92" fillId="0" borderId="0"/>
    <xf numFmtId="0" fontId="240" fillId="0" borderId="0"/>
    <xf numFmtId="0" fontId="92" fillId="0" borderId="0"/>
    <xf numFmtId="0" fontId="240" fillId="0" borderId="0"/>
    <xf numFmtId="0" fontId="92" fillId="0" borderId="0"/>
    <xf numFmtId="0" fontId="111" fillId="0" borderId="0"/>
    <xf numFmtId="0" fontId="104" fillId="0" borderId="0"/>
    <xf numFmtId="0" fontId="111" fillId="0" borderId="0"/>
    <xf numFmtId="0" fontId="104" fillId="0" borderId="0"/>
    <xf numFmtId="178" fontId="52" fillId="0" borderId="0" applyFont="0" applyFill="0" applyBorder="0" applyAlignment="0" applyProtection="0">
      <alignment vertical="center"/>
    </xf>
    <xf numFmtId="178" fontId="56" fillId="0" borderId="0" applyFont="0" applyFill="0" applyBorder="0" applyAlignment="0" applyProtection="0">
      <alignment vertical="center"/>
    </xf>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217"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6" fillId="0" borderId="0" applyFont="0" applyFill="0" applyBorder="0" applyAlignment="0" applyProtection="0">
      <alignment vertical="center"/>
    </xf>
    <xf numFmtId="180" fontId="52" fillId="0" borderId="0" applyFont="0" applyFill="0" applyBorder="0" applyAlignment="0" applyProtection="0"/>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217" fillId="0" borderId="0">
      <alignment vertical="center"/>
    </xf>
    <xf numFmtId="0" fontId="57" fillId="0" borderId="0"/>
    <xf numFmtId="0" fontId="57" fillId="0" borderId="0" applyNumberFormat="0" applyFont="0" applyFill="0" applyBorder="0" applyAlignment="0" applyProtection="0"/>
    <xf numFmtId="0" fontId="242" fillId="0" borderId="0">
      <alignment vertical="center"/>
    </xf>
    <xf numFmtId="274" fontId="56" fillId="0" borderId="0"/>
    <xf numFmtId="0" fontId="243" fillId="0" borderId="0">
      <alignment vertical="center"/>
    </xf>
    <xf numFmtId="0" fontId="63" fillId="0" borderId="0"/>
    <xf numFmtId="0" fontId="63"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0" fontId="57" fillId="0" borderId="0"/>
    <xf numFmtId="0"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274"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0"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274" fontId="87" fillId="4" borderId="0" applyNumberFormat="0" applyBorder="0" applyAlignment="0" applyProtection="0">
      <alignment vertical="center"/>
    </xf>
    <xf numFmtId="274" fontId="87" fillId="4" borderId="0" applyNumberFormat="0" applyBorder="0" applyAlignment="0" applyProtection="0">
      <alignment vertical="center"/>
    </xf>
    <xf numFmtId="274" fontId="87" fillId="4" borderId="0" applyNumberFormat="0" applyBorder="0" applyAlignment="0" applyProtection="0">
      <alignment vertical="center"/>
    </xf>
    <xf numFmtId="274" fontId="87" fillId="5" borderId="0" applyNumberFormat="0" applyBorder="0" applyAlignment="0" applyProtection="0">
      <alignment vertical="center"/>
    </xf>
    <xf numFmtId="274" fontId="87" fillId="5" borderId="0" applyNumberFormat="0" applyBorder="0" applyAlignment="0" applyProtection="0">
      <alignment vertical="center"/>
    </xf>
    <xf numFmtId="274" fontId="87" fillId="5" borderId="0" applyNumberFormat="0" applyBorder="0" applyAlignment="0" applyProtection="0">
      <alignment vertical="center"/>
    </xf>
    <xf numFmtId="274" fontId="87" fillId="6" borderId="0" applyNumberFormat="0" applyBorder="0" applyAlignment="0" applyProtection="0">
      <alignment vertical="center"/>
    </xf>
    <xf numFmtId="274" fontId="87" fillId="6" borderId="0" applyNumberFormat="0" applyBorder="0" applyAlignment="0" applyProtection="0">
      <alignment vertical="center"/>
    </xf>
    <xf numFmtId="274" fontId="87" fillId="6" borderId="0" applyNumberFormat="0" applyBorder="0" applyAlignment="0" applyProtection="0">
      <alignment vertical="center"/>
    </xf>
    <xf numFmtId="274" fontId="87" fillId="7" borderId="0" applyNumberFormat="0" applyBorder="0" applyAlignment="0" applyProtection="0">
      <alignment vertical="center"/>
    </xf>
    <xf numFmtId="274" fontId="87" fillId="7" borderId="0" applyNumberFormat="0" applyBorder="0" applyAlignment="0" applyProtection="0">
      <alignment vertical="center"/>
    </xf>
    <xf numFmtId="274" fontId="87" fillId="7" borderId="0" applyNumberFormat="0" applyBorder="0" applyAlignment="0" applyProtection="0">
      <alignment vertical="center"/>
    </xf>
    <xf numFmtId="274" fontId="87" fillId="8" borderId="0" applyNumberFormat="0" applyBorder="0" applyAlignment="0" applyProtection="0">
      <alignment vertical="center"/>
    </xf>
    <xf numFmtId="274" fontId="87" fillId="8" borderId="0" applyNumberFormat="0" applyBorder="0" applyAlignment="0" applyProtection="0">
      <alignment vertical="center"/>
    </xf>
    <xf numFmtId="274" fontId="87" fillId="8" borderId="0" applyNumberFormat="0" applyBorder="0" applyAlignment="0" applyProtection="0">
      <alignment vertical="center"/>
    </xf>
    <xf numFmtId="274" fontId="87" fillId="9" borderId="0" applyNumberFormat="0" applyBorder="0" applyAlignment="0" applyProtection="0">
      <alignment vertical="center"/>
    </xf>
    <xf numFmtId="274" fontId="87" fillId="9" borderId="0" applyNumberFormat="0" applyBorder="0" applyAlignment="0" applyProtection="0">
      <alignment vertical="center"/>
    </xf>
    <xf numFmtId="274" fontId="87" fillId="9" borderId="0" applyNumberFormat="0" applyBorder="0" applyAlignment="0" applyProtection="0">
      <alignment vertical="center"/>
    </xf>
    <xf numFmtId="0" fontId="52" fillId="4" borderId="0" applyNumberFormat="0" applyBorder="0" applyAlignment="0" applyProtection="0">
      <alignment vertical="center"/>
    </xf>
    <xf numFmtId="0" fontId="52" fillId="5" borderId="0" applyNumberFormat="0" applyBorder="0" applyAlignment="0" applyProtection="0">
      <alignment vertical="center"/>
    </xf>
    <xf numFmtId="0" fontId="52" fillId="6" borderId="0" applyNumberFormat="0" applyBorder="0" applyAlignment="0" applyProtection="0">
      <alignment vertical="center"/>
    </xf>
    <xf numFmtId="0" fontId="52" fillId="7" borderId="0" applyNumberFormat="0" applyBorder="0" applyAlignment="0" applyProtection="0">
      <alignment vertical="center"/>
    </xf>
    <xf numFmtId="0" fontId="52" fillId="8" borderId="0" applyNumberFormat="0" applyBorder="0" applyAlignment="0" applyProtection="0">
      <alignment vertical="center"/>
    </xf>
    <xf numFmtId="0" fontId="52" fillId="9" borderId="0" applyNumberFormat="0" applyBorder="0" applyAlignment="0" applyProtection="0">
      <alignment vertical="center"/>
    </xf>
    <xf numFmtId="274" fontId="87" fillId="10" borderId="0" applyNumberFormat="0" applyBorder="0" applyAlignment="0" applyProtection="0">
      <alignment vertical="center"/>
    </xf>
    <xf numFmtId="274" fontId="87" fillId="10" borderId="0" applyNumberFormat="0" applyBorder="0" applyAlignment="0" applyProtection="0">
      <alignment vertical="center"/>
    </xf>
    <xf numFmtId="274" fontId="87" fillId="10" borderId="0" applyNumberFormat="0" applyBorder="0" applyAlignment="0" applyProtection="0">
      <alignment vertical="center"/>
    </xf>
    <xf numFmtId="274" fontId="87" fillId="11" borderId="0" applyNumberFormat="0" applyBorder="0" applyAlignment="0" applyProtection="0">
      <alignment vertical="center"/>
    </xf>
    <xf numFmtId="274" fontId="87" fillId="11" borderId="0" applyNumberFormat="0" applyBorder="0" applyAlignment="0" applyProtection="0">
      <alignment vertical="center"/>
    </xf>
    <xf numFmtId="274" fontId="87" fillId="11" borderId="0" applyNumberFormat="0" applyBorder="0" applyAlignment="0" applyProtection="0">
      <alignment vertical="center"/>
    </xf>
    <xf numFmtId="274" fontId="87" fillId="12" borderId="0" applyNumberFormat="0" applyBorder="0" applyAlignment="0" applyProtection="0">
      <alignment vertical="center"/>
    </xf>
    <xf numFmtId="274" fontId="87" fillId="12" borderId="0" applyNumberFormat="0" applyBorder="0" applyAlignment="0" applyProtection="0">
      <alignment vertical="center"/>
    </xf>
    <xf numFmtId="274" fontId="87" fillId="12" borderId="0" applyNumberFormat="0" applyBorder="0" applyAlignment="0" applyProtection="0">
      <alignment vertical="center"/>
    </xf>
    <xf numFmtId="274" fontId="87" fillId="7" borderId="0" applyNumberFormat="0" applyBorder="0" applyAlignment="0" applyProtection="0">
      <alignment vertical="center"/>
    </xf>
    <xf numFmtId="274" fontId="87" fillId="7" borderId="0" applyNumberFormat="0" applyBorder="0" applyAlignment="0" applyProtection="0">
      <alignment vertical="center"/>
    </xf>
    <xf numFmtId="274" fontId="87" fillId="7" borderId="0" applyNumberFormat="0" applyBorder="0" applyAlignment="0" applyProtection="0">
      <alignment vertical="center"/>
    </xf>
    <xf numFmtId="274" fontId="87" fillId="10" borderId="0" applyNumberFormat="0" applyBorder="0" applyAlignment="0" applyProtection="0">
      <alignment vertical="center"/>
    </xf>
    <xf numFmtId="274" fontId="87" fillId="10" borderId="0" applyNumberFormat="0" applyBorder="0" applyAlignment="0" applyProtection="0">
      <alignment vertical="center"/>
    </xf>
    <xf numFmtId="274" fontId="87" fillId="10" borderId="0" applyNumberFormat="0" applyBorder="0" applyAlignment="0" applyProtection="0">
      <alignment vertical="center"/>
    </xf>
    <xf numFmtId="274" fontId="87" fillId="13" borderId="0" applyNumberFormat="0" applyBorder="0" applyAlignment="0" applyProtection="0">
      <alignment vertical="center"/>
    </xf>
    <xf numFmtId="274" fontId="87" fillId="13" borderId="0" applyNumberFormat="0" applyBorder="0" applyAlignment="0" applyProtection="0">
      <alignment vertical="center"/>
    </xf>
    <xf numFmtId="274" fontId="87" fillId="13" borderId="0" applyNumberFormat="0" applyBorder="0" applyAlignment="0" applyProtection="0">
      <alignment vertical="center"/>
    </xf>
    <xf numFmtId="0" fontId="52" fillId="10" borderId="0" applyNumberFormat="0" applyBorder="0" applyAlignment="0" applyProtection="0">
      <alignment vertical="center"/>
    </xf>
    <xf numFmtId="0" fontId="52" fillId="11" borderId="0" applyNumberFormat="0" applyBorder="0" applyAlignment="0" applyProtection="0">
      <alignment vertical="center"/>
    </xf>
    <xf numFmtId="0" fontId="52" fillId="12" borderId="0" applyNumberFormat="0" applyBorder="0" applyAlignment="0" applyProtection="0">
      <alignment vertical="center"/>
    </xf>
    <xf numFmtId="0" fontId="52" fillId="7" borderId="0" applyNumberFormat="0" applyBorder="0" applyAlignment="0" applyProtection="0">
      <alignment vertical="center"/>
    </xf>
    <xf numFmtId="0" fontId="52" fillId="10" borderId="0" applyNumberFormat="0" applyBorder="0" applyAlignment="0" applyProtection="0">
      <alignment vertical="center"/>
    </xf>
    <xf numFmtId="0" fontId="52" fillId="13" borderId="0" applyNumberFormat="0" applyBorder="0" applyAlignment="0" applyProtection="0">
      <alignment vertical="center"/>
    </xf>
    <xf numFmtId="274" fontId="88" fillId="14" borderId="0" applyNumberFormat="0" applyBorder="0" applyAlignment="0" applyProtection="0">
      <alignment vertical="center"/>
    </xf>
    <xf numFmtId="274" fontId="88" fillId="14" borderId="0" applyNumberFormat="0" applyBorder="0" applyAlignment="0" applyProtection="0">
      <alignment vertical="center"/>
    </xf>
    <xf numFmtId="274" fontId="88" fillId="14" borderId="0" applyNumberFormat="0" applyBorder="0" applyAlignment="0" applyProtection="0">
      <alignment vertical="center"/>
    </xf>
    <xf numFmtId="274" fontId="88" fillId="11" borderId="0" applyNumberFormat="0" applyBorder="0" applyAlignment="0" applyProtection="0">
      <alignment vertical="center"/>
    </xf>
    <xf numFmtId="274" fontId="88" fillId="11" borderId="0" applyNumberFormat="0" applyBorder="0" applyAlignment="0" applyProtection="0">
      <alignment vertical="center"/>
    </xf>
    <xf numFmtId="274" fontId="88" fillId="11" borderId="0" applyNumberFormat="0" applyBorder="0" applyAlignment="0" applyProtection="0">
      <alignment vertical="center"/>
    </xf>
    <xf numFmtId="274" fontId="88" fillId="12" borderId="0" applyNumberFormat="0" applyBorder="0" applyAlignment="0" applyProtection="0">
      <alignment vertical="center"/>
    </xf>
    <xf numFmtId="274" fontId="88" fillId="12" borderId="0" applyNumberFormat="0" applyBorder="0" applyAlignment="0" applyProtection="0">
      <alignment vertical="center"/>
    </xf>
    <xf numFmtId="274" fontId="88" fillId="12" borderId="0" applyNumberFormat="0" applyBorder="0" applyAlignment="0" applyProtection="0">
      <alignment vertical="center"/>
    </xf>
    <xf numFmtId="274" fontId="88" fillId="15" borderId="0" applyNumberFormat="0" applyBorder="0" applyAlignment="0" applyProtection="0">
      <alignment vertical="center"/>
    </xf>
    <xf numFmtId="274" fontId="88" fillId="15" borderId="0" applyNumberFormat="0" applyBorder="0" applyAlignment="0" applyProtection="0">
      <alignment vertical="center"/>
    </xf>
    <xf numFmtId="274" fontId="88" fillId="15" borderId="0" applyNumberFormat="0" applyBorder="0" applyAlignment="0" applyProtection="0">
      <alignment vertical="center"/>
    </xf>
    <xf numFmtId="274" fontId="88" fillId="16" borderId="0" applyNumberFormat="0" applyBorder="0" applyAlignment="0" applyProtection="0">
      <alignment vertical="center"/>
    </xf>
    <xf numFmtId="274" fontId="88" fillId="16" borderId="0" applyNumberFormat="0" applyBorder="0" applyAlignment="0" applyProtection="0">
      <alignment vertical="center"/>
    </xf>
    <xf numFmtId="274" fontId="88" fillId="16" borderId="0" applyNumberFormat="0" applyBorder="0" applyAlignment="0" applyProtection="0">
      <alignment vertical="center"/>
    </xf>
    <xf numFmtId="274" fontId="88" fillId="17" borderId="0" applyNumberFormat="0" applyBorder="0" applyAlignment="0" applyProtection="0">
      <alignment vertical="center"/>
    </xf>
    <xf numFmtId="274" fontId="88" fillId="17" borderId="0" applyNumberFormat="0" applyBorder="0" applyAlignment="0" applyProtection="0">
      <alignment vertical="center"/>
    </xf>
    <xf numFmtId="274" fontId="88" fillId="17" borderId="0" applyNumberFormat="0" applyBorder="0" applyAlignment="0" applyProtection="0">
      <alignment vertical="center"/>
    </xf>
    <xf numFmtId="0" fontId="244" fillId="14" borderId="0" applyNumberFormat="0" applyBorder="0" applyAlignment="0" applyProtection="0">
      <alignment vertical="center"/>
    </xf>
    <xf numFmtId="0" fontId="244" fillId="11" borderId="0" applyNumberFormat="0" applyBorder="0" applyAlignment="0" applyProtection="0">
      <alignment vertical="center"/>
    </xf>
    <xf numFmtId="0" fontId="244" fillId="12" borderId="0" applyNumberFormat="0" applyBorder="0" applyAlignment="0" applyProtection="0">
      <alignment vertical="center"/>
    </xf>
    <xf numFmtId="0" fontId="244" fillId="15" borderId="0" applyNumberFormat="0" applyBorder="0" applyAlignment="0" applyProtection="0">
      <alignment vertical="center"/>
    </xf>
    <xf numFmtId="0" fontId="244" fillId="16" borderId="0" applyNumberFormat="0" applyBorder="0" applyAlignment="0" applyProtection="0">
      <alignment vertical="center"/>
    </xf>
    <xf numFmtId="0" fontId="244" fillId="17" borderId="0" applyNumberFormat="0" applyBorder="0" applyAlignment="0" applyProtection="0">
      <alignment vertical="center"/>
    </xf>
    <xf numFmtId="274" fontId="88" fillId="18" borderId="0" applyNumberFormat="0" applyBorder="0" applyAlignment="0" applyProtection="0">
      <alignment vertical="center"/>
    </xf>
    <xf numFmtId="274" fontId="88" fillId="18" borderId="0" applyNumberFormat="0" applyBorder="0" applyAlignment="0" applyProtection="0">
      <alignment vertical="center"/>
    </xf>
    <xf numFmtId="274" fontId="88" fillId="18" borderId="0" applyNumberFormat="0" applyBorder="0" applyAlignment="0" applyProtection="0">
      <alignment vertical="center"/>
    </xf>
    <xf numFmtId="274" fontId="88" fillId="19" borderId="0" applyNumberFormat="0" applyBorder="0" applyAlignment="0" applyProtection="0">
      <alignment vertical="center"/>
    </xf>
    <xf numFmtId="274" fontId="88" fillId="19" borderId="0" applyNumberFormat="0" applyBorder="0" applyAlignment="0" applyProtection="0">
      <alignment vertical="center"/>
    </xf>
    <xf numFmtId="274" fontId="88" fillId="19" borderId="0" applyNumberFormat="0" applyBorder="0" applyAlignment="0" applyProtection="0">
      <alignment vertical="center"/>
    </xf>
    <xf numFmtId="274" fontId="88" fillId="20" borderId="0" applyNumberFormat="0" applyBorder="0" applyAlignment="0" applyProtection="0">
      <alignment vertical="center"/>
    </xf>
    <xf numFmtId="274" fontId="88" fillId="20" borderId="0" applyNumberFormat="0" applyBorder="0" applyAlignment="0" applyProtection="0">
      <alignment vertical="center"/>
    </xf>
    <xf numFmtId="274" fontId="88" fillId="20" borderId="0" applyNumberFormat="0" applyBorder="0" applyAlignment="0" applyProtection="0">
      <alignment vertical="center"/>
    </xf>
    <xf numFmtId="274" fontId="88" fillId="15" borderId="0" applyNumberFormat="0" applyBorder="0" applyAlignment="0" applyProtection="0">
      <alignment vertical="center"/>
    </xf>
    <xf numFmtId="274" fontId="88" fillId="15" borderId="0" applyNumberFormat="0" applyBorder="0" applyAlignment="0" applyProtection="0">
      <alignment vertical="center"/>
    </xf>
    <xf numFmtId="274" fontId="88" fillId="15" borderId="0" applyNumberFormat="0" applyBorder="0" applyAlignment="0" applyProtection="0">
      <alignment vertical="center"/>
    </xf>
    <xf numFmtId="274" fontId="88" fillId="16" borderId="0" applyNumberFormat="0" applyBorder="0" applyAlignment="0" applyProtection="0">
      <alignment vertical="center"/>
    </xf>
    <xf numFmtId="274" fontId="88" fillId="16" borderId="0" applyNumberFormat="0" applyBorder="0" applyAlignment="0" applyProtection="0">
      <alignment vertical="center"/>
    </xf>
    <xf numFmtId="274" fontId="88" fillId="16" borderId="0" applyNumberFormat="0" applyBorder="0" applyAlignment="0" applyProtection="0">
      <alignment vertical="center"/>
    </xf>
    <xf numFmtId="274" fontId="88" fillId="21" borderId="0" applyNumberFormat="0" applyBorder="0" applyAlignment="0" applyProtection="0">
      <alignment vertical="center"/>
    </xf>
    <xf numFmtId="274" fontId="88" fillId="21" borderId="0" applyNumberFormat="0" applyBorder="0" applyAlignment="0" applyProtection="0">
      <alignment vertical="center"/>
    </xf>
    <xf numFmtId="274" fontId="88" fillId="21" borderId="0" applyNumberFormat="0" applyBorder="0" applyAlignment="0" applyProtection="0">
      <alignment vertical="center"/>
    </xf>
    <xf numFmtId="0" fontId="71" fillId="0" borderId="0"/>
    <xf numFmtId="274" fontId="98" fillId="5" borderId="0" applyNumberFormat="0" applyBorder="0" applyAlignment="0" applyProtection="0">
      <alignment vertical="center"/>
    </xf>
    <xf numFmtId="274" fontId="98" fillId="5" borderId="0" applyNumberFormat="0" applyBorder="0" applyAlignment="0" applyProtection="0">
      <alignment vertical="center"/>
    </xf>
    <xf numFmtId="274" fontId="98" fillId="5" borderId="0" applyNumberFormat="0" applyBorder="0" applyAlignment="0" applyProtection="0">
      <alignment vertical="center"/>
    </xf>
    <xf numFmtId="274" fontId="114" fillId="22" borderId="6" applyNumberFormat="0" applyAlignment="0" applyProtection="0">
      <alignment vertical="center"/>
    </xf>
    <xf numFmtId="274" fontId="114" fillId="22" borderId="6" applyNumberFormat="0" applyAlignment="0" applyProtection="0">
      <alignment vertical="center"/>
    </xf>
    <xf numFmtId="274" fontId="114" fillId="22" borderId="6" applyNumberFormat="0" applyAlignment="0" applyProtection="0">
      <alignment vertical="center"/>
    </xf>
    <xf numFmtId="0" fontId="115" fillId="0" borderId="0"/>
    <xf numFmtId="274" fontId="116" fillId="24" borderId="7" applyNumberFormat="0" applyAlignment="0" applyProtection="0">
      <alignment vertical="center"/>
    </xf>
    <xf numFmtId="274" fontId="116" fillId="24" borderId="7" applyNumberFormat="0" applyAlignment="0" applyProtection="0">
      <alignment vertical="center"/>
    </xf>
    <xf numFmtId="274" fontId="116" fillId="24" borderId="7" applyNumberFormat="0" applyAlignment="0" applyProtection="0">
      <alignment vertical="center"/>
    </xf>
    <xf numFmtId="180" fontId="56"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153" fillId="0" borderId="0" applyFont="0" applyFill="0" applyBorder="0" applyAlignment="0" applyProtection="0">
      <alignment vertical="center"/>
    </xf>
    <xf numFmtId="178" fontId="56" fillId="0" borderId="0" applyFont="0" applyFill="0" applyBorder="0" applyAlignment="0" applyProtection="0"/>
    <xf numFmtId="178" fontId="245" fillId="0" borderId="0" applyFont="0" applyFill="0" applyBorder="0" applyAlignment="0" applyProtection="0">
      <alignment vertical="center"/>
    </xf>
    <xf numFmtId="274" fontId="56" fillId="0" borderId="0"/>
    <xf numFmtId="0" fontId="56" fillId="0" borderId="0"/>
    <xf numFmtId="229" fontId="56" fillId="0" borderId="0" applyFont="0" applyFill="0" applyBorder="0" applyAlignment="0" applyProtection="0">
      <alignment vertical="center"/>
    </xf>
    <xf numFmtId="274" fontId="124" fillId="0" borderId="0" applyNumberFormat="0" applyFill="0" applyBorder="0" applyAlignment="0" applyProtection="0">
      <alignment vertical="center"/>
    </xf>
    <xf numFmtId="274" fontId="124" fillId="0" borderId="0" applyNumberFormat="0" applyFill="0" applyBorder="0" applyAlignment="0" applyProtection="0">
      <alignment vertical="center"/>
    </xf>
    <xf numFmtId="274" fontId="124" fillId="0" borderId="0" applyNumberFormat="0" applyFill="0" applyBorder="0" applyAlignment="0" applyProtection="0">
      <alignment vertical="center"/>
    </xf>
    <xf numFmtId="274" fontId="128" fillId="6" borderId="0" applyNumberFormat="0" applyBorder="0" applyAlignment="0" applyProtection="0">
      <alignment vertical="center"/>
    </xf>
    <xf numFmtId="274" fontId="128" fillId="6" borderId="0" applyNumberFormat="0" applyBorder="0" applyAlignment="0" applyProtection="0">
      <alignment vertical="center"/>
    </xf>
    <xf numFmtId="274" fontId="128" fillId="6" borderId="0" applyNumberFormat="0" applyBorder="0" applyAlignment="0" applyProtection="0">
      <alignment vertical="center"/>
    </xf>
    <xf numFmtId="38" fontId="58" fillId="25" borderId="0" applyNumberFormat="0" applyBorder="0" applyAlignment="0" applyProtection="0"/>
    <xf numFmtId="38" fontId="58" fillId="25" borderId="0" applyNumberFormat="0" applyBorder="0" applyAlignment="0" applyProtection="0"/>
    <xf numFmtId="0" fontId="133" fillId="0" borderId="0">
      <alignment horizontal="left"/>
    </xf>
    <xf numFmtId="0" fontId="130" fillId="0" borderId="12" applyNumberFormat="0" applyAlignment="0" applyProtection="0">
      <alignment horizontal="left" vertical="center"/>
    </xf>
    <xf numFmtId="0" fontId="130" fillId="0" borderId="13">
      <alignment horizontal="left" vertical="center"/>
    </xf>
    <xf numFmtId="274" fontId="135" fillId="0" borderId="14" applyNumberFormat="0" applyFill="0" applyAlignment="0" applyProtection="0">
      <alignment vertical="center"/>
    </xf>
    <xf numFmtId="274" fontId="135" fillId="0" borderId="14" applyNumberFormat="0" applyFill="0" applyAlignment="0" applyProtection="0">
      <alignment vertical="center"/>
    </xf>
    <xf numFmtId="274" fontId="135" fillId="0" borderId="14" applyNumberFormat="0" applyFill="0" applyAlignment="0" applyProtection="0">
      <alignment vertical="center"/>
    </xf>
    <xf numFmtId="274" fontId="136" fillId="0" borderId="15" applyNumberFormat="0" applyFill="0" applyAlignment="0" applyProtection="0">
      <alignment vertical="center"/>
    </xf>
    <xf numFmtId="274" fontId="136" fillId="0" borderId="15" applyNumberFormat="0" applyFill="0" applyAlignment="0" applyProtection="0">
      <alignment vertical="center"/>
    </xf>
    <xf numFmtId="274" fontId="136" fillId="0" borderId="15" applyNumberFormat="0" applyFill="0" applyAlignment="0" applyProtection="0">
      <alignment vertical="center"/>
    </xf>
    <xf numFmtId="274" fontId="137" fillId="0" borderId="16" applyNumberFormat="0" applyFill="0" applyAlignment="0" applyProtection="0">
      <alignment vertical="center"/>
    </xf>
    <xf numFmtId="274" fontId="137" fillId="0" borderId="16" applyNumberFormat="0" applyFill="0" applyAlignment="0" applyProtection="0">
      <alignment vertical="center"/>
    </xf>
    <xf numFmtId="274" fontId="137" fillId="0" borderId="16" applyNumberFormat="0" applyFill="0" applyAlignment="0" applyProtection="0">
      <alignment vertical="center"/>
    </xf>
    <xf numFmtId="274" fontId="137" fillId="0" borderId="0" applyNumberFormat="0" applyFill="0" applyBorder="0" applyAlignment="0" applyProtection="0">
      <alignment vertical="center"/>
    </xf>
    <xf numFmtId="274" fontId="137" fillId="0" borderId="0" applyNumberFormat="0" applyFill="0" applyBorder="0" applyAlignment="0" applyProtection="0">
      <alignment vertical="center"/>
    </xf>
    <xf numFmtId="274" fontId="137" fillId="0" borderId="0" applyNumberFormat="0" applyFill="0" applyBorder="0" applyAlignment="0" applyProtection="0">
      <alignment vertical="center"/>
    </xf>
    <xf numFmtId="10" fontId="58" fillId="25" borderId="8" applyNumberFormat="0" applyBorder="0" applyAlignment="0" applyProtection="0"/>
    <xf numFmtId="10" fontId="58" fillId="25" borderId="8" applyNumberFormat="0" applyBorder="0" applyAlignment="0" applyProtection="0"/>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0" fontId="140" fillId="9" borderId="6" applyNumberFormat="0" applyAlignment="0" applyProtection="0">
      <alignment vertical="center"/>
    </xf>
    <xf numFmtId="0"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0" fontId="228" fillId="68" borderId="35"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0" fillId="9" borderId="6" applyNumberFormat="0" applyAlignment="0" applyProtection="0">
      <alignment vertical="center"/>
    </xf>
    <xf numFmtId="274" fontId="142" fillId="0" borderId="18" applyNumberFormat="0" applyFill="0" applyAlignment="0" applyProtection="0">
      <alignment vertical="center"/>
    </xf>
    <xf numFmtId="274" fontId="142" fillId="0" borderId="18" applyNumberFormat="0" applyFill="0" applyAlignment="0" applyProtection="0">
      <alignment vertical="center"/>
    </xf>
    <xf numFmtId="274" fontId="142" fillId="0" borderId="18" applyNumberFormat="0" applyFill="0" applyAlignment="0" applyProtection="0">
      <alignment vertical="center"/>
    </xf>
    <xf numFmtId="0" fontId="145" fillId="0" borderId="4"/>
    <xf numFmtId="274" fontId="147" fillId="29" borderId="0" applyNumberFormat="0" applyBorder="0" applyAlignment="0" applyProtection="0">
      <alignment vertical="center"/>
    </xf>
    <xf numFmtId="274" fontId="147" fillId="29" borderId="0" applyNumberFormat="0" applyBorder="0" applyAlignment="0" applyProtection="0">
      <alignment vertical="center"/>
    </xf>
    <xf numFmtId="274" fontId="147" fillId="29" borderId="0" applyNumberFormat="0" applyBorder="0" applyAlignment="0" applyProtection="0">
      <alignment vertical="center"/>
    </xf>
    <xf numFmtId="0" fontId="63" fillId="0" borderId="0"/>
    <xf numFmtId="0" fontId="218"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200" fillId="0" borderId="0">
      <alignment vertical="center"/>
    </xf>
    <xf numFmtId="0" fontId="200" fillId="0" borderId="0">
      <alignment vertical="center"/>
    </xf>
    <xf numFmtId="0" fontId="56" fillId="0" borderId="0"/>
    <xf numFmtId="0" fontId="231" fillId="0" borderId="0">
      <alignment vertical="center"/>
    </xf>
    <xf numFmtId="0" fontId="200" fillId="0" borderId="0">
      <alignment vertical="center"/>
    </xf>
    <xf numFmtId="0" fontId="245" fillId="0" borderId="0">
      <alignment vertical="center"/>
    </xf>
    <xf numFmtId="0" fontId="56" fillId="0" borderId="0"/>
    <xf numFmtId="0" fontId="200"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274" fontId="56" fillId="0" borderId="0"/>
    <xf numFmtId="0" fontId="245" fillId="0" borderId="0">
      <alignment vertical="center"/>
    </xf>
    <xf numFmtId="0" fontId="245" fillId="0" borderId="0">
      <alignment vertical="center"/>
    </xf>
    <xf numFmtId="0" fontId="232" fillId="0" borderId="0">
      <alignment vertical="center"/>
    </xf>
    <xf numFmtId="0" fontId="232" fillId="0" borderId="0">
      <alignment vertical="center"/>
    </xf>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0" fontId="57" fillId="0" borderId="0"/>
    <xf numFmtId="0" fontId="57" fillId="0" borderId="0"/>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274" fontId="56" fillId="0" borderId="0"/>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232" fillId="0" borderId="0">
      <alignment vertical="center"/>
    </xf>
    <xf numFmtId="0" fontId="56" fillId="0" borderId="0"/>
    <xf numFmtId="274" fontId="56" fillId="30" borderId="20" applyNumberFormat="0" applyFont="0" applyAlignment="0" applyProtection="0">
      <alignment vertical="center"/>
    </xf>
    <xf numFmtId="274" fontId="56" fillId="30" borderId="20" applyNumberFormat="0" applyFont="0" applyAlignment="0" applyProtection="0">
      <alignment vertical="center"/>
    </xf>
    <xf numFmtId="274" fontId="56" fillId="30" borderId="20" applyNumberFormat="0" applyFont="0" applyAlignment="0" applyProtection="0">
      <alignment vertical="center"/>
    </xf>
    <xf numFmtId="274" fontId="152" fillId="22" borderId="22" applyNumberFormat="0" applyAlignment="0" applyProtection="0">
      <alignment vertical="center"/>
    </xf>
    <xf numFmtId="274" fontId="152" fillId="22" borderId="22" applyNumberFormat="0" applyAlignment="0" applyProtection="0">
      <alignment vertical="center"/>
    </xf>
    <xf numFmtId="274" fontId="152" fillId="22" borderId="22" applyNumberFormat="0" applyAlignment="0" applyProtection="0">
      <alignment vertical="center"/>
    </xf>
    <xf numFmtId="10" fontId="57" fillId="0" borderId="0" applyFont="0" applyFill="0" applyBorder="0" applyAlignment="0" applyProtection="0"/>
    <xf numFmtId="10" fontId="57" fillId="0" borderId="0" applyFont="0" applyFill="0" applyBorder="0" applyAlignment="0" applyProtection="0"/>
    <xf numFmtId="9" fontId="153" fillId="0" borderId="0" applyFont="0" applyFill="0" applyBorder="0" applyAlignment="0" applyProtection="0">
      <alignment vertical="center"/>
    </xf>
    <xf numFmtId="9" fontId="57" fillId="0" borderId="0" applyFont="0" applyFill="0" applyBorder="0" applyAlignment="0" applyProtection="0">
      <alignment vertical="center"/>
    </xf>
    <xf numFmtId="9" fontId="245" fillId="0" borderId="0" applyFont="0" applyFill="0" applyBorder="0" applyAlignment="0" applyProtection="0">
      <alignment vertical="center"/>
    </xf>
    <xf numFmtId="272" fontId="56" fillId="0" borderId="0" applyFont="0" applyFill="0" applyBorder="0" applyAlignment="0" applyProtection="0">
      <alignment vertical="center"/>
    </xf>
    <xf numFmtId="272" fontId="56" fillId="0" borderId="0" applyFont="0" applyFill="0" applyBorder="0" applyAlignment="0" applyProtection="0">
      <alignment vertical="center"/>
    </xf>
    <xf numFmtId="9" fontId="56" fillId="0" borderId="0" applyFont="0" applyFill="0" applyBorder="0" applyAlignment="0" applyProtection="0"/>
    <xf numFmtId="9" fontId="56" fillId="0" borderId="0" applyFont="0" applyFill="0" applyBorder="0" applyAlignment="0" applyProtection="0"/>
    <xf numFmtId="272" fontId="56" fillId="0" borderId="0" applyFont="0" applyFill="0" applyBorder="0" applyAlignment="0" applyProtection="0">
      <alignment vertical="center"/>
    </xf>
    <xf numFmtId="9" fontId="56" fillId="0" borderId="0" applyFont="0" applyFill="0" applyBorder="0" applyAlignment="0" applyProtection="0"/>
    <xf numFmtId="9" fontId="245" fillId="0" borderId="0" applyFont="0" applyFill="0" applyBorder="0" applyAlignment="0" applyProtection="0">
      <alignment vertical="center"/>
    </xf>
    <xf numFmtId="9" fontId="245" fillId="0" borderId="0" applyFont="0" applyFill="0" applyBorder="0" applyAlignment="0" applyProtection="0">
      <alignment vertical="center"/>
    </xf>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68" fillId="0" borderId="0" applyFont="0" applyFill="0" applyBorder="0" applyAlignment="0" applyProtection="0">
      <alignment vertical="center"/>
    </xf>
    <xf numFmtId="9" fontId="68" fillId="0" borderId="0" applyFont="0" applyFill="0" applyBorder="0" applyAlignment="0" applyProtection="0">
      <alignment vertical="center"/>
    </xf>
    <xf numFmtId="9" fontId="68" fillId="0" borderId="0" applyFont="0" applyFill="0" applyBorder="0" applyAlignment="0" applyProtection="0">
      <alignment vertical="center"/>
    </xf>
    <xf numFmtId="9" fontId="68" fillId="0" borderId="0" applyFont="0" applyFill="0" applyBorder="0" applyAlignment="0" applyProtection="0">
      <alignment vertical="center"/>
    </xf>
    <xf numFmtId="9" fontId="68" fillId="0" borderId="0" applyFont="0" applyFill="0" applyBorder="0" applyAlignment="0" applyProtection="0">
      <alignment vertical="center"/>
    </xf>
    <xf numFmtId="0" fontId="145" fillId="0" borderId="0"/>
    <xf numFmtId="0" fontId="246" fillId="0" borderId="0" applyNumberFormat="0" applyFill="0" applyBorder="0" applyAlignment="0" applyProtection="0">
      <alignment vertical="center"/>
    </xf>
    <xf numFmtId="274" fontId="65" fillId="0" borderId="0" applyNumberFormat="0" applyFill="0" applyBorder="0" applyAlignment="0" applyProtection="0">
      <alignment vertical="center"/>
    </xf>
    <xf numFmtId="274" fontId="65" fillId="0" borderId="0" applyNumberFormat="0" applyFill="0" applyBorder="0" applyAlignment="0" applyProtection="0">
      <alignment vertical="center"/>
    </xf>
    <xf numFmtId="274" fontId="65" fillId="0" borderId="0" applyNumberFormat="0" applyFill="0" applyBorder="0" applyAlignment="0" applyProtection="0">
      <alignment vertical="center"/>
    </xf>
    <xf numFmtId="274" fontId="173" fillId="0" borderId="27" applyNumberFormat="0" applyFill="0" applyAlignment="0" applyProtection="0">
      <alignment vertical="center"/>
    </xf>
    <xf numFmtId="274" fontId="173" fillId="0" borderId="27" applyNumberFormat="0" applyFill="0" applyAlignment="0" applyProtection="0">
      <alignment vertical="center"/>
    </xf>
    <xf numFmtId="274" fontId="173" fillId="0" borderId="27" applyNumberFormat="0" applyFill="0" applyAlignment="0" applyProtection="0">
      <alignment vertical="center"/>
    </xf>
    <xf numFmtId="274" fontId="176" fillId="0" borderId="0" applyNumberFormat="0" applyFill="0" applyBorder="0" applyAlignment="0" applyProtection="0">
      <alignment vertical="center"/>
    </xf>
    <xf numFmtId="274" fontId="176" fillId="0" borderId="0" applyNumberFormat="0" applyFill="0" applyBorder="0" applyAlignment="0" applyProtection="0">
      <alignment vertical="center"/>
    </xf>
    <xf numFmtId="274" fontId="176" fillId="0" borderId="0" applyNumberFormat="0" applyFill="0" applyBorder="0" applyAlignment="0" applyProtection="0">
      <alignment vertical="center"/>
    </xf>
    <xf numFmtId="0" fontId="244" fillId="18" borderId="0" applyNumberFormat="0" applyBorder="0" applyAlignment="0" applyProtection="0">
      <alignment vertical="center"/>
    </xf>
    <xf numFmtId="0" fontId="244" fillId="19" borderId="0" applyNumberFormat="0" applyBorder="0" applyAlignment="0" applyProtection="0">
      <alignment vertical="center"/>
    </xf>
    <xf numFmtId="0" fontId="244" fillId="20" borderId="0" applyNumberFormat="0" applyBorder="0" applyAlignment="0" applyProtection="0">
      <alignment vertical="center"/>
    </xf>
    <xf numFmtId="0" fontId="244" fillId="15" borderId="0" applyNumberFormat="0" applyBorder="0" applyAlignment="0" applyProtection="0">
      <alignment vertical="center"/>
    </xf>
    <xf numFmtId="0" fontId="244" fillId="16" borderId="0" applyNumberFormat="0" applyBorder="0" applyAlignment="0" applyProtection="0">
      <alignment vertical="center"/>
    </xf>
    <xf numFmtId="0" fontId="244" fillId="21" borderId="0" applyNumberFormat="0" applyBorder="0" applyAlignment="0" applyProtection="0">
      <alignment vertical="center"/>
    </xf>
    <xf numFmtId="0" fontId="247" fillId="0" borderId="0" applyNumberFormat="0" applyFill="0" applyBorder="0" applyAlignment="0" applyProtection="0">
      <alignment vertical="center"/>
    </xf>
    <xf numFmtId="0" fontId="248" fillId="22" borderId="6" applyNumberFormat="0" applyAlignment="0" applyProtection="0">
      <alignment vertical="center"/>
    </xf>
    <xf numFmtId="0" fontId="249" fillId="5" borderId="0" applyNumberFormat="0" applyBorder="0" applyAlignment="0" applyProtection="0">
      <alignment vertical="center"/>
    </xf>
    <xf numFmtId="9" fontId="57" fillId="0" borderId="0" applyFont="0" applyFill="0" applyBorder="0" applyAlignment="0" applyProtection="0"/>
    <xf numFmtId="0" fontId="250" fillId="29" borderId="0" applyNumberFormat="0" applyBorder="0" applyAlignment="0" applyProtection="0">
      <alignment vertical="center"/>
    </xf>
    <xf numFmtId="0" fontId="251" fillId="0" borderId="0" applyNumberFormat="0" applyFill="0" applyBorder="0" applyAlignment="0" applyProtection="0">
      <alignment vertical="center"/>
    </xf>
    <xf numFmtId="0" fontId="64" fillId="24" borderId="7" applyNumberFormat="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xf numFmtId="180" fontId="56"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80" fontId="56" fillId="0" borderId="0" applyFont="0" applyFill="0" applyBorder="0" applyAlignment="0" applyProtection="0">
      <alignment vertical="center"/>
    </xf>
    <xf numFmtId="178" fontId="57" fillId="0" borderId="0" applyNumberFormat="0" applyFont="0" applyFill="0" applyBorder="0" applyAlignment="0" applyProtection="0"/>
    <xf numFmtId="178" fontId="52" fillId="0" borderId="0" applyFont="0" applyFill="0" applyBorder="0" applyAlignment="0" applyProtection="0">
      <alignment vertical="center"/>
    </xf>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57" fillId="0" borderId="0"/>
    <xf numFmtId="0" fontId="57" fillId="0" borderId="0"/>
    <xf numFmtId="274" fontId="57" fillId="0" borderId="0"/>
    <xf numFmtId="274"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252" fillId="0" borderId="18" applyNumberFormat="0" applyFill="0" applyAlignment="0" applyProtection="0">
      <alignment vertical="center"/>
    </xf>
    <xf numFmtId="0" fontId="192" fillId="0" borderId="0" applyNumberFormat="0" applyFill="0" applyBorder="0" applyAlignment="0" applyProtection="0">
      <alignment vertical="top"/>
      <protection locked="0"/>
    </xf>
    <xf numFmtId="0" fontId="253" fillId="0" borderId="27" applyNumberFormat="0" applyFill="0" applyAlignment="0" applyProtection="0">
      <alignment vertical="center"/>
    </xf>
    <xf numFmtId="0" fontId="254" fillId="9" borderId="6" applyNumberFormat="0" applyAlignment="0" applyProtection="0">
      <alignment vertical="center"/>
    </xf>
    <xf numFmtId="0" fontId="255" fillId="0" borderId="14" applyNumberFormat="0" applyFill="0" applyAlignment="0" applyProtection="0">
      <alignment vertical="center"/>
    </xf>
    <xf numFmtId="0" fontId="256" fillId="0" borderId="15" applyNumberFormat="0" applyFill="0" applyAlignment="0" applyProtection="0">
      <alignment vertical="center"/>
    </xf>
    <xf numFmtId="0" fontId="257" fillId="0" borderId="16" applyNumberFormat="0" applyFill="0" applyAlignment="0" applyProtection="0">
      <alignment vertical="center"/>
    </xf>
    <xf numFmtId="0" fontId="257" fillId="0" borderId="0" applyNumberFormat="0" applyFill="0" applyBorder="0" applyAlignment="0" applyProtection="0">
      <alignment vertical="center"/>
    </xf>
    <xf numFmtId="0" fontId="258" fillId="6" borderId="0" applyNumberFormat="0" applyBorder="0" applyAlignment="0" applyProtection="0">
      <alignment vertical="center"/>
    </xf>
    <xf numFmtId="0" fontId="259" fillId="22" borderId="22" applyNumberFormat="0" applyAlignment="0" applyProtection="0">
      <alignment vertical="center"/>
    </xf>
    <xf numFmtId="0" fontId="56" fillId="0" borderId="0"/>
    <xf numFmtId="0" fontId="57" fillId="0" borderId="0"/>
    <xf numFmtId="0" fontId="200" fillId="0" borderId="0">
      <alignment vertical="center"/>
    </xf>
    <xf numFmtId="0" fontId="204" fillId="0" borderId="0">
      <alignment vertical="center"/>
    </xf>
    <xf numFmtId="0" fontId="217" fillId="0" borderId="0">
      <alignment vertical="center"/>
    </xf>
    <xf numFmtId="0" fontId="261" fillId="0" borderId="0">
      <alignment vertical="center"/>
    </xf>
    <xf numFmtId="178" fontId="261" fillId="0" borderId="0" applyFont="0" applyFill="0" applyBorder="0" applyAlignment="0" applyProtection="0">
      <alignment vertical="center"/>
    </xf>
    <xf numFmtId="0" fontId="51" fillId="0" borderId="0">
      <alignment vertical="center"/>
    </xf>
    <xf numFmtId="0" fontId="62" fillId="0" borderId="0">
      <alignment vertical="center"/>
    </xf>
    <xf numFmtId="0" fontId="261" fillId="0" borderId="0">
      <alignment vertical="center"/>
    </xf>
    <xf numFmtId="0" fontId="57" fillId="0" borderId="0"/>
    <xf numFmtId="0" fontId="57" fillId="0" borderId="0"/>
    <xf numFmtId="201" fontId="63" fillId="0" borderId="0" applyFont="0" applyFill="0" applyBorder="0" applyAlignment="0" applyProtection="0"/>
    <xf numFmtId="0" fontId="56" fillId="0" borderId="0">
      <alignment vertical="center"/>
    </xf>
    <xf numFmtId="0" fontId="262" fillId="52" borderId="0" applyNumberFormat="0" applyBorder="0" applyAlignment="0" applyProtection="0">
      <alignment vertical="center"/>
    </xf>
    <xf numFmtId="0" fontId="263" fillId="0" borderId="0"/>
    <xf numFmtId="178" fontId="50" fillId="0" borderId="0" applyFont="0" applyFill="0" applyBorder="0" applyAlignment="0" applyProtection="0">
      <alignment vertical="center"/>
    </xf>
    <xf numFmtId="221" fontId="63" fillId="0" borderId="44" applyFill="0" applyBorder="0" applyAlignment="0"/>
    <xf numFmtId="178" fontId="153" fillId="0" borderId="0" applyFont="0" applyFill="0" applyBorder="0" applyAlignment="0" applyProtection="0">
      <alignment vertical="center"/>
    </xf>
    <xf numFmtId="178" fontId="153" fillId="0" borderId="0" applyFont="0" applyFill="0" applyBorder="0" applyAlignment="0" applyProtection="0">
      <alignment vertical="center"/>
    </xf>
    <xf numFmtId="178" fontId="153" fillId="0" borderId="0" applyFont="0" applyFill="0" applyBorder="0" applyAlignment="0" applyProtection="0">
      <alignment vertical="center"/>
    </xf>
    <xf numFmtId="178" fontId="153" fillId="0" borderId="0" applyFont="0" applyFill="0" applyBorder="0" applyAlignment="0" applyProtection="0">
      <alignment vertical="center"/>
    </xf>
    <xf numFmtId="178" fontId="153" fillId="0" borderId="0" applyFont="0" applyFill="0" applyBorder="0" applyAlignment="0" applyProtection="0">
      <alignment vertical="center"/>
    </xf>
    <xf numFmtId="178" fontId="153" fillId="0" borderId="0" applyFont="0" applyFill="0" applyBorder="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9" fontId="50" fillId="0" borderId="0" applyFont="0" applyFill="0" applyBorder="0" applyAlignment="0" applyProtection="0">
      <alignment vertical="center"/>
    </xf>
    <xf numFmtId="9" fontId="50" fillId="0" borderId="0" applyFont="0" applyFill="0" applyBorder="0" applyAlignment="0" applyProtection="0">
      <alignment vertical="center"/>
    </xf>
    <xf numFmtId="9" fontId="50" fillId="0" borderId="0" applyFont="0" applyFill="0" applyBorder="0" applyAlignment="0" applyProtection="0">
      <alignment vertical="center"/>
    </xf>
    <xf numFmtId="9" fontId="50" fillId="0" borderId="0" applyFont="0" applyFill="0" applyBorder="0" applyAlignment="0" applyProtection="0">
      <alignment vertical="center"/>
    </xf>
    <xf numFmtId="9" fontId="50" fillId="0" borderId="0" applyFont="0" applyFill="0" applyBorder="0" applyAlignment="0" applyProtection="0">
      <alignment vertical="center"/>
    </xf>
    <xf numFmtId="37" fontId="82" fillId="0" borderId="28"/>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0" fillId="0" borderId="0" applyFont="0" applyFill="0" applyBorder="0" applyAlignment="0" applyProtection="0">
      <alignment vertical="center"/>
    </xf>
    <xf numFmtId="180" fontId="56" fillId="0" borderId="0" applyFont="0" applyFill="0" applyBorder="0" applyAlignment="0" applyProtection="0">
      <alignment vertical="center"/>
    </xf>
    <xf numFmtId="178" fontId="205" fillId="0" borderId="0" applyFont="0" applyFill="0" applyBorder="0" applyAlignment="0" applyProtection="0">
      <alignment vertical="center"/>
    </xf>
    <xf numFmtId="178" fontId="52" fillId="0" borderId="0" applyFont="0" applyFill="0" applyBorder="0" applyAlignment="0" applyProtection="0">
      <alignment vertical="center"/>
    </xf>
    <xf numFmtId="178" fontId="217" fillId="0" borderId="0" applyFont="0" applyFill="0" applyBorder="0" applyAlignment="0" applyProtection="0">
      <alignment vertical="center"/>
    </xf>
    <xf numFmtId="178" fontId="50" fillId="0" borderId="0" applyFont="0" applyFill="0" applyBorder="0" applyAlignment="0" applyProtection="0">
      <alignment vertical="center"/>
    </xf>
    <xf numFmtId="178" fontId="50" fillId="0" borderId="0" applyFont="0" applyFill="0" applyBorder="0" applyAlignment="0" applyProtection="0">
      <alignment vertical="center"/>
    </xf>
    <xf numFmtId="178" fontId="261" fillId="0" borderId="0" applyFont="0" applyFill="0" applyBorder="0" applyAlignment="0" applyProtection="0">
      <alignment vertical="center"/>
    </xf>
    <xf numFmtId="178" fontId="50" fillId="0" borderId="0" applyFont="0" applyFill="0" applyBorder="0" applyAlignment="0" applyProtection="0">
      <alignment vertical="center"/>
    </xf>
    <xf numFmtId="178" fontId="52" fillId="0" borderId="0" applyFont="0" applyFill="0" applyBorder="0" applyAlignment="0" applyProtection="0">
      <alignment vertical="center"/>
    </xf>
    <xf numFmtId="178" fontId="57" fillId="0" borderId="0" applyFont="0" applyFill="0" applyBorder="0" applyAlignment="0" applyProtection="0"/>
    <xf numFmtId="178" fontId="62" fillId="0" borderId="0" applyFont="0" applyFill="0" applyBorder="0" applyAlignment="0" applyProtection="0">
      <alignment vertical="center"/>
    </xf>
    <xf numFmtId="178" fontId="50" fillId="0" borderId="0" applyFont="0" applyFill="0" applyBorder="0" applyAlignment="0" applyProtection="0">
      <alignment vertical="center"/>
    </xf>
    <xf numFmtId="178" fontId="50" fillId="0" borderId="0" applyFont="0" applyFill="0" applyBorder="0" applyAlignment="0" applyProtection="0">
      <alignment vertical="center"/>
    </xf>
    <xf numFmtId="178" fontId="50" fillId="0" borderId="0" applyFont="0" applyFill="0" applyBorder="0" applyAlignment="0" applyProtection="0">
      <alignment vertical="center"/>
    </xf>
    <xf numFmtId="178" fontId="52" fillId="0" borderId="0" applyFont="0" applyFill="0" applyBorder="0" applyAlignment="0" applyProtection="0">
      <alignment vertical="center"/>
    </xf>
    <xf numFmtId="263" fontId="63" fillId="0" borderId="44">
      <alignment horizontal="left" vertical="center"/>
    </xf>
    <xf numFmtId="0" fontId="217" fillId="0" borderId="0">
      <alignment vertical="center"/>
    </xf>
    <xf numFmtId="0" fontId="217" fillId="0" borderId="0">
      <alignment vertical="center"/>
    </xf>
    <xf numFmtId="0" fontId="50" fillId="0" borderId="0">
      <alignment vertical="center"/>
    </xf>
    <xf numFmtId="0" fontId="217" fillId="0" borderId="0">
      <alignment vertical="center"/>
    </xf>
    <xf numFmtId="0" fontId="50" fillId="0" borderId="0">
      <alignment vertical="center"/>
    </xf>
    <xf numFmtId="0" fontId="50" fillId="0" borderId="0">
      <alignment vertical="center"/>
    </xf>
    <xf numFmtId="0" fontId="261" fillId="0" borderId="0">
      <alignment vertical="center"/>
    </xf>
    <xf numFmtId="0" fontId="50" fillId="0" borderId="0">
      <alignment vertical="center"/>
    </xf>
    <xf numFmtId="0" fontId="56" fillId="0" borderId="0"/>
    <xf numFmtId="0" fontId="57" fillId="0" borderId="0"/>
    <xf numFmtId="0" fontId="56" fillId="0" borderId="0"/>
    <xf numFmtId="0" fontId="56" fillId="0" borderId="0">
      <alignment vertical="center"/>
    </xf>
    <xf numFmtId="0" fontId="217" fillId="0" borderId="0">
      <alignment vertical="center"/>
    </xf>
    <xf numFmtId="0" fontId="217" fillId="0" borderId="0">
      <alignment vertical="center"/>
    </xf>
    <xf numFmtId="0" fontId="57" fillId="0" borderId="0"/>
    <xf numFmtId="0" fontId="62" fillId="0" borderId="0">
      <alignment vertical="center"/>
    </xf>
    <xf numFmtId="0" fontId="217" fillId="0" borderId="0">
      <alignment vertical="center"/>
    </xf>
    <xf numFmtId="0" fontId="50" fillId="0" borderId="0">
      <alignment vertical="center"/>
    </xf>
    <xf numFmtId="0" fontId="50" fillId="0" borderId="0">
      <alignment vertical="center"/>
    </xf>
    <xf numFmtId="0" fontId="217" fillId="0" borderId="0">
      <alignment vertical="center"/>
    </xf>
    <xf numFmtId="0" fontId="217" fillId="0" borderId="0">
      <alignment vertical="center"/>
    </xf>
    <xf numFmtId="9" fontId="153" fillId="0" borderId="0" applyFont="0" applyFill="0" applyBorder="0" applyAlignment="0" applyProtection="0">
      <alignment vertical="center"/>
    </xf>
    <xf numFmtId="9" fontId="153" fillId="0" borderId="0" applyFont="0" applyFill="0" applyBorder="0" applyAlignment="0" applyProtection="0">
      <alignment vertical="center"/>
    </xf>
    <xf numFmtId="9" fontId="153" fillId="0" borderId="0" applyFont="0" applyFill="0" applyBorder="0" applyAlignment="0" applyProtection="0">
      <alignment vertical="center"/>
    </xf>
    <xf numFmtId="9" fontId="153" fillId="0" borderId="0" applyFont="0" applyFill="0" applyBorder="0" applyAlignment="0" applyProtection="0">
      <alignment vertical="center"/>
    </xf>
    <xf numFmtId="9" fontId="153" fillId="0" borderId="0" applyFont="0" applyFill="0" applyBorder="0" applyAlignment="0" applyProtection="0">
      <alignment vertical="center"/>
    </xf>
    <xf numFmtId="0" fontId="238" fillId="0" borderId="0">
      <alignment vertical="center"/>
    </xf>
    <xf numFmtId="9" fontId="153" fillId="0" borderId="0" applyFont="0" applyFill="0" applyBorder="0" applyAlignment="0" applyProtection="0">
      <alignment vertical="center"/>
    </xf>
    <xf numFmtId="9" fontId="153" fillId="0" borderId="0" applyFont="0" applyFill="0" applyBorder="0" applyAlignment="0" applyProtection="0">
      <alignment vertical="center"/>
    </xf>
    <xf numFmtId="9" fontId="153" fillId="0" borderId="0" applyFont="0" applyFill="0" applyBorder="0" applyAlignment="0" applyProtection="0">
      <alignment vertical="center"/>
    </xf>
    <xf numFmtId="9" fontId="153" fillId="0" borderId="0" applyFont="0" applyFill="0" applyBorder="0" applyAlignment="0" applyProtection="0">
      <alignment vertical="center"/>
    </xf>
    <xf numFmtId="9" fontId="52" fillId="0" borderId="0" applyFont="0" applyFill="0" applyBorder="0" applyAlignment="0" applyProtection="0">
      <alignment vertical="center"/>
    </xf>
    <xf numFmtId="9" fontId="52" fillId="0" borderId="0" applyFont="0" applyFill="0" applyBorder="0" applyAlignment="0" applyProtection="0">
      <alignment vertical="center"/>
    </xf>
    <xf numFmtId="9"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68" fillId="0" borderId="0" applyFont="0" applyFill="0" applyBorder="0" applyAlignment="0" applyProtection="0">
      <alignment vertical="center"/>
    </xf>
    <xf numFmtId="178" fontId="68"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0" fontId="50" fillId="0" borderId="0">
      <alignment vertical="center"/>
    </xf>
    <xf numFmtId="0" fontId="260" fillId="0" borderId="0">
      <alignment vertical="center"/>
    </xf>
    <xf numFmtId="0" fontId="261" fillId="0" borderId="0">
      <alignment vertical="center"/>
    </xf>
    <xf numFmtId="0" fontId="264" fillId="0" borderId="0">
      <alignment vertical="center"/>
    </xf>
    <xf numFmtId="178" fontId="49" fillId="0" borderId="0" applyFont="0" applyFill="0" applyBorder="0" applyAlignment="0" applyProtection="0">
      <alignment vertical="center"/>
    </xf>
    <xf numFmtId="221" fontId="63" fillId="0" borderId="45" applyFill="0" applyBorder="0" applyAlignment="0"/>
    <xf numFmtId="10" fontId="58" fillId="25" borderId="44" applyNumberFormat="0" applyBorder="0" applyAlignment="0" applyProtection="0"/>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247" fontId="57" fillId="0" borderId="44">
      <alignment horizontal="right" vertical="center" shrinkToFit="1"/>
    </xf>
    <xf numFmtId="1" fontId="78" fillId="0" borderId="44" applyFill="0" applyBorder="0">
      <alignment horizontal="center"/>
    </xf>
    <xf numFmtId="9" fontId="49" fillId="0" borderId="0" applyFont="0" applyFill="0" applyBorder="0" applyAlignment="0" applyProtection="0">
      <alignment vertical="center"/>
    </xf>
    <xf numFmtId="221" fontId="188" fillId="25" borderId="44">
      <alignment horizontal="right" vertical="center"/>
      <protection locked="0"/>
    </xf>
    <xf numFmtId="178" fontId="49" fillId="0" borderId="0" applyFont="0" applyFill="0" applyBorder="0" applyAlignment="0" applyProtection="0">
      <alignment vertical="center"/>
    </xf>
    <xf numFmtId="178" fontId="49" fillId="0" borderId="0" applyFont="0" applyFill="0" applyBorder="0" applyAlignment="0" applyProtection="0">
      <alignment vertical="center"/>
    </xf>
    <xf numFmtId="178" fontId="49" fillId="0" borderId="0" applyFont="0" applyFill="0" applyBorder="0" applyAlignment="0" applyProtection="0">
      <alignment vertical="center"/>
    </xf>
    <xf numFmtId="178" fontId="49" fillId="0" borderId="0" applyFont="0" applyFill="0" applyBorder="0" applyAlignment="0" applyProtection="0">
      <alignment vertical="center"/>
    </xf>
    <xf numFmtId="178" fontId="49" fillId="0" borderId="0" applyFont="0" applyFill="0" applyBorder="0" applyAlignment="0" applyProtection="0">
      <alignment vertical="center"/>
    </xf>
    <xf numFmtId="178" fontId="49" fillId="0" borderId="0" applyFont="0" applyFill="0" applyBorder="0" applyAlignment="0" applyProtection="0">
      <alignment vertical="center"/>
    </xf>
    <xf numFmtId="263" fontId="63" fillId="0" borderId="45">
      <alignment horizontal="lef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266" fillId="0" borderId="0">
      <alignment vertical="center"/>
    </xf>
    <xf numFmtId="178" fontId="266" fillId="0" borderId="0" applyFont="0" applyFill="0" applyBorder="0" applyAlignment="0" applyProtection="0">
      <alignment vertical="center"/>
    </xf>
    <xf numFmtId="178" fontId="217" fillId="0" borderId="0" applyFont="0" applyFill="0" applyBorder="0" applyAlignment="0" applyProtection="0">
      <alignment vertical="center"/>
    </xf>
    <xf numFmtId="9" fontId="266" fillId="0" borderId="0" applyFont="0" applyFill="0" applyBorder="0" applyAlignment="0" applyProtection="0">
      <alignment vertical="center"/>
    </xf>
    <xf numFmtId="178" fontId="266" fillId="0" borderId="0" applyFont="0" applyFill="0" applyBorder="0" applyAlignment="0" applyProtection="0">
      <alignment vertical="center"/>
    </xf>
    <xf numFmtId="0" fontId="48" fillId="0" borderId="0">
      <alignment vertical="center"/>
    </xf>
    <xf numFmtId="178" fontId="48" fillId="0" borderId="0" applyFont="0" applyFill="0" applyBorder="0" applyAlignment="0" applyProtection="0">
      <alignment vertical="center"/>
    </xf>
    <xf numFmtId="0" fontId="267" fillId="0" borderId="0" applyNumberFormat="0" applyFill="0" applyBorder="0" applyAlignment="0" applyProtection="0">
      <alignment vertical="center"/>
    </xf>
    <xf numFmtId="0" fontId="265" fillId="0" borderId="0">
      <alignment vertical="center"/>
    </xf>
    <xf numFmtId="178" fontId="265" fillId="0" borderId="0" applyFont="0" applyFill="0" applyBorder="0" applyAlignment="0" applyProtection="0">
      <alignment vertical="center"/>
    </xf>
    <xf numFmtId="178" fontId="56" fillId="0" borderId="0" applyFont="0" applyBorder="0" applyProtection="0">
      <alignment horizontal="righ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261" fillId="0" borderId="0">
      <alignment vertical="center"/>
    </xf>
    <xf numFmtId="178" fontId="261" fillId="0" borderId="0" applyFont="0" applyFill="0" applyBorder="0" applyAlignment="0" applyProtection="0">
      <alignment vertical="center"/>
    </xf>
    <xf numFmtId="0" fontId="260" fillId="0" borderId="0">
      <alignment vertical="center"/>
    </xf>
    <xf numFmtId="0" fontId="261" fillId="0" borderId="0">
      <alignment vertical="center"/>
    </xf>
    <xf numFmtId="178" fontId="261" fillId="0" borderId="0" applyFont="0" applyFill="0" applyBorder="0" applyAlignment="0" applyProtection="0">
      <alignment vertical="center"/>
    </xf>
    <xf numFmtId="191" fontId="78" fillId="2" borderId="46"/>
    <xf numFmtId="191" fontId="78" fillId="2" borderId="46"/>
    <xf numFmtId="191" fontId="78" fillId="2" borderId="46"/>
    <xf numFmtId="0" fontId="47" fillId="0" borderId="0">
      <alignment vertical="center"/>
    </xf>
    <xf numFmtId="178" fontId="47" fillId="0" borderId="0" applyFont="0" applyFill="0" applyBorder="0" applyAlignment="0" applyProtection="0">
      <alignment vertical="center"/>
    </xf>
    <xf numFmtId="191" fontId="78" fillId="2" borderId="46"/>
    <xf numFmtId="191" fontId="78" fillId="2" borderId="46"/>
    <xf numFmtId="191" fontId="78" fillId="2" borderId="46"/>
    <xf numFmtId="191" fontId="78" fillId="2" borderId="46"/>
    <xf numFmtId="191" fontId="78" fillId="2" borderId="46"/>
    <xf numFmtId="191" fontId="78" fillId="2" borderId="46"/>
    <xf numFmtId="191" fontId="78" fillId="2" borderId="46"/>
    <xf numFmtId="191" fontId="78" fillId="2" borderId="46"/>
    <xf numFmtId="191" fontId="78" fillId="2" borderId="46"/>
    <xf numFmtId="191" fontId="78" fillId="2" borderId="46"/>
    <xf numFmtId="0" fontId="114" fillId="22" borderId="47" applyNumberFormat="0" applyAlignment="0" applyProtection="0">
      <alignment vertical="center"/>
    </xf>
    <xf numFmtId="0" fontId="114" fillId="22" borderId="47" applyNumberFormat="0" applyAlignment="0" applyProtection="0">
      <alignment vertical="center"/>
    </xf>
    <xf numFmtId="0" fontId="114" fillId="22" borderId="47" applyNumberFormat="0" applyAlignment="0" applyProtection="0">
      <alignment vertical="center"/>
    </xf>
    <xf numFmtId="0" fontId="129" fillId="0" borderId="48">
      <alignment horizontal="left" vertical="center"/>
      <protection locked="0"/>
    </xf>
    <xf numFmtId="0" fontId="130" fillId="0" borderId="49">
      <alignment horizontal="left" vertical="center"/>
    </xf>
    <xf numFmtId="0" fontId="140" fillId="9" borderId="47" applyNumberFormat="0" applyAlignment="0" applyProtection="0">
      <alignment vertical="center"/>
    </xf>
    <xf numFmtId="10" fontId="58" fillId="25" borderId="45" applyNumberFormat="0" applyBorder="0" applyAlignment="0" applyProtection="0"/>
    <xf numFmtId="0" fontId="140" fillId="9" borderId="47" applyNumberFormat="0" applyAlignment="0" applyProtection="0">
      <alignment vertical="center"/>
    </xf>
    <xf numFmtId="0" fontId="140" fillId="9" borderId="47" applyNumberFormat="0" applyAlignment="0" applyProtection="0">
      <alignment vertical="center"/>
    </xf>
    <xf numFmtId="0" fontId="56" fillId="30" borderId="50" applyNumberFormat="0" applyFont="0" applyAlignment="0" applyProtection="0">
      <alignment vertical="center"/>
    </xf>
    <xf numFmtId="0" fontId="56" fillId="30" borderId="50" applyNumberFormat="0" applyFont="0" applyAlignment="0" applyProtection="0">
      <alignment vertical="center"/>
    </xf>
    <xf numFmtId="0" fontId="56" fillId="30" borderId="50" applyNumberFormat="0" applyFont="0" applyAlignment="0" applyProtection="0">
      <alignment vertical="center"/>
    </xf>
    <xf numFmtId="0" fontId="152" fillId="22" borderId="51" applyNumberFormat="0" applyAlignment="0" applyProtection="0">
      <alignment vertical="center"/>
    </xf>
    <xf numFmtId="0" fontId="152" fillId="22" borderId="51" applyNumberFormat="0" applyAlignment="0" applyProtection="0">
      <alignment vertical="center"/>
    </xf>
    <xf numFmtId="0" fontId="152" fillId="22" borderId="51" applyNumberFormat="0" applyAlignment="0" applyProtection="0">
      <alignment vertical="center"/>
    </xf>
    <xf numFmtId="0" fontId="134" fillId="0" borderId="52"/>
    <xf numFmtId="0" fontId="173" fillId="0" borderId="53" applyNumberFormat="0" applyFill="0" applyAlignment="0" applyProtection="0">
      <alignment vertical="center"/>
    </xf>
    <xf numFmtId="0" fontId="173" fillId="0" borderId="53" applyNumberFormat="0" applyFill="0" applyAlignment="0" applyProtection="0">
      <alignment vertical="center"/>
    </xf>
    <xf numFmtId="0" fontId="173" fillId="0" borderId="53" applyNumberFormat="0" applyFill="0" applyAlignment="0" applyProtection="0">
      <alignment vertical="center"/>
    </xf>
    <xf numFmtId="0" fontId="114" fillId="22" borderId="47" applyNumberFormat="0" applyAlignment="0" applyProtection="0">
      <alignment vertical="center"/>
    </xf>
    <xf numFmtId="0" fontId="114" fillId="22" borderId="47" applyNumberFormat="0" applyAlignment="0" applyProtection="0">
      <alignment vertical="center"/>
    </xf>
    <xf numFmtId="247" fontId="57" fillId="0" borderId="45">
      <alignment horizontal="right" vertical="center" shrinkToFit="1"/>
    </xf>
    <xf numFmtId="1" fontId="78" fillId="0" borderId="45" applyFill="0" applyBorder="0">
      <alignment horizontal="center"/>
    </xf>
    <xf numFmtId="0" fontId="56" fillId="30" borderId="50" applyNumberFormat="0" applyFont="0" applyAlignment="0" applyProtection="0">
      <alignment vertical="center"/>
    </xf>
    <xf numFmtId="37" fontId="69" fillId="0" borderId="54" applyAlignment="0"/>
    <xf numFmtId="221" fontId="188" fillId="25" borderId="45">
      <alignment horizontal="right" vertical="center"/>
      <protection locked="0"/>
    </xf>
    <xf numFmtId="0" fontId="173" fillId="0" borderId="53" applyNumberFormat="0" applyFill="0" applyAlignment="0" applyProtection="0">
      <alignment vertical="center"/>
    </xf>
    <xf numFmtId="0" fontId="173" fillId="0" borderId="53" applyNumberFormat="0" applyFill="0" applyAlignment="0" applyProtection="0">
      <alignment vertical="center"/>
    </xf>
    <xf numFmtId="0" fontId="69" fillId="0" borderId="55">
      <alignment vertical="justify" wrapText="1"/>
    </xf>
    <xf numFmtId="0" fontId="140" fillId="9" borderId="47" applyNumberFormat="0" applyAlignment="0" applyProtection="0">
      <alignment vertical="center"/>
    </xf>
    <xf numFmtId="0" fontId="140" fillId="9" borderId="47" applyNumberFormat="0" applyAlignment="0" applyProtection="0">
      <alignment vertical="center"/>
    </xf>
    <xf numFmtId="0" fontId="152" fillId="22" borderId="51" applyNumberFormat="0" applyAlignment="0" applyProtection="0">
      <alignment vertical="center"/>
    </xf>
    <xf numFmtId="0" fontId="152" fillId="22" borderId="51" applyNumberFormat="0" applyAlignment="0" applyProtection="0">
      <alignment vertical="center"/>
    </xf>
    <xf numFmtId="274" fontId="114" fillId="22" borderId="47" applyNumberFormat="0" applyAlignment="0" applyProtection="0">
      <alignment vertical="center"/>
    </xf>
    <xf numFmtId="274" fontId="114" fillId="22" borderId="47" applyNumberFormat="0" applyAlignment="0" applyProtection="0">
      <alignment vertical="center"/>
    </xf>
    <xf numFmtId="274" fontId="114" fillId="22" borderId="47" applyNumberFormat="0" applyAlignment="0" applyProtection="0">
      <alignment vertical="center"/>
    </xf>
    <xf numFmtId="0" fontId="130" fillId="0" borderId="49">
      <alignment horizontal="left" vertical="center"/>
    </xf>
    <xf numFmtId="10" fontId="58" fillId="25" borderId="45" applyNumberFormat="0" applyBorder="0" applyAlignment="0" applyProtection="0"/>
    <xf numFmtId="10" fontId="58" fillId="25" borderId="45" applyNumberFormat="0" applyBorder="0" applyAlignment="0" applyProtection="0"/>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0" fontId="140" fillId="9" borderId="47" applyNumberFormat="0" applyAlignment="0" applyProtection="0">
      <alignment vertical="center"/>
    </xf>
    <xf numFmtId="0"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140" fillId="9" borderId="47" applyNumberFormat="0" applyAlignment="0" applyProtection="0">
      <alignment vertical="center"/>
    </xf>
    <xf numFmtId="274" fontId="56" fillId="30" borderId="50" applyNumberFormat="0" applyFont="0" applyAlignment="0" applyProtection="0">
      <alignment vertical="center"/>
    </xf>
    <xf numFmtId="274" fontId="56" fillId="30" borderId="50" applyNumberFormat="0" applyFont="0" applyAlignment="0" applyProtection="0">
      <alignment vertical="center"/>
    </xf>
    <xf numFmtId="274" fontId="56" fillId="30" borderId="50" applyNumberFormat="0" applyFont="0" applyAlignment="0" applyProtection="0">
      <alignment vertical="center"/>
    </xf>
    <xf numFmtId="274" fontId="152" fillId="22" borderId="51" applyNumberFormat="0" applyAlignment="0" applyProtection="0">
      <alignment vertical="center"/>
    </xf>
    <xf numFmtId="274" fontId="152" fillId="22" borderId="51" applyNumberFormat="0" applyAlignment="0" applyProtection="0">
      <alignment vertical="center"/>
    </xf>
    <xf numFmtId="274" fontId="152" fillId="22" borderId="51" applyNumberFormat="0" applyAlignment="0" applyProtection="0">
      <alignment vertical="center"/>
    </xf>
    <xf numFmtId="274" fontId="173" fillId="0" borderId="53" applyNumberFormat="0" applyFill="0" applyAlignment="0" applyProtection="0">
      <alignment vertical="center"/>
    </xf>
    <xf numFmtId="274" fontId="173" fillId="0" borderId="53" applyNumberFormat="0" applyFill="0" applyAlignment="0" applyProtection="0">
      <alignment vertical="center"/>
    </xf>
    <xf numFmtId="274" fontId="173" fillId="0" borderId="53" applyNumberFormat="0" applyFill="0" applyAlignment="0" applyProtection="0">
      <alignment vertical="center"/>
    </xf>
    <xf numFmtId="0" fontId="248" fillId="22" borderId="47" applyNumberFormat="0" applyAlignment="0" applyProtection="0">
      <alignment vertical="center"/>
    </xf>
    <xf numFmtId="0" fontId="253" fillId="0" borderId="53" applyNumberFormat="0" applyFill="0" applyAlignment="0" applyProtection="0">
      <alignment vertical="center"/>
    </xf>
    <xf numFmtId="0" fontId="254" fillId="9" borderId="47" applyNumberFormat="0" applyAlignment="0" applyProtection="0">
      <alignment vertical="center"/>
    </xf>
    <xf numFmtId="0" fontId="259" fillId="22" borderId="51" applyNumberFormat="0" applyAlignment="0" applyProtection="0">
      <alignment vertical="center"/>
    </xf>
    <xf numFmtId="0" fontId="47" fillId="0" borderId="0">
      <alignment vertical="center"/>
    </xf>
    <xf numFmtId="178" fontId="47" fillId="0" borderId="0" applyFont="0" applyFill="0" applyBorder="0" applyAlignment="0" applyProtection="0">
      <alignment vertical="center"/>
    </xf>
    <xf numFmtId="221" fontId="63" fillId="0" borderId="56" applyFill="0" applyBorder="0" applyAlignment="0"/>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9" fontId="47" fillId="0" borderId="0" applyFont="0" applyFill="0" applyBorder="0" applyAlignment="0" applyProtection="0">
      <alignment vertical="center"/>
    </xf>
    <xf numFmtId="9" fontId="47" fillId="0" borderId="0" applyFont="0" applyFill="0" applyBorder="0" applyAlignment="0" applyProtection="0">
      <alignment vertical="center"/>
    </xf>
    <xf numFmtId="9" fontId="47" fillId="0" borderId="0" applyFont="0" applyFill="0" applyBorder="0" applyAlignment="0" applyProtection="0">
      <alignment vertical="center"/>
    </xf>
    <xf numFmtId="9" fontId="47" fillId="0" borderId="0" applyFont="0" applyFill="0" applyBorder="0" applyAlignment="0" applyProtection="0">
      <alignment vertical="center"/>
    </xf>
    <xf numFmtId="9" fontId="47" fillId="0" borderId="0" applyFont="0" applyFill="0" applyBorder="0" applyAlignment="0" applyProtection="0">
      <alignment vertical="center"/>
    </xf>
    <xf numFmtId="9" fontId="47" fillId="0" borderId="0" applyFont="0" applyFill="0" applyBorder="0" applyAlignment="0" applyProtection="0">
      <alignment vertical="center"/>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263" fontId="63" fillId="0" borderId="56">
      <alignment horizontal="lef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178" fontId="47" fillId="0" borderId="0" applyFont="0" applyFill="0" applyBorder="0" applyAlignment="0" applyProtection="0">
      <alignment vertical="center"/>
    </xf>
    <xf numFmtId="221" fontId="63" fillId="0" borderId="56" applyFill="0" applyBorder="0" applyAlignment="0"/>
    <xf numFmtId="10" fontId="58" fillId="25" borderId="56" applyNumberFormat="0" applyBorder="0" applyAlignment="0" applyProtection="0"/>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9" fontId="47" fillId="0" borderId="0" applyFont="0" applyFill="0" applyBorder="0" applyAlignment="0" applyProtection="0">
      <alignment vertical="center"/>
    </xf>
    <xf numFmtId="9" fontId="47" fillId="0" borderId="0" applyFont="0" applyFill="0" applyBorder="0" applyAlignment="0" applyProtection="0">
      <alignment vertical="center"/>
    </xf>
    <xf numFmtId="9" fontId="47" fillId="0" borderId="0" applyFont="0" applyFill="0" applyBorder="0" applyAlignment="0" applyProtection="0">
      <alignment vertical="center"/>
    </xf>
    <xf numFmtId="9" fontId="47" fillId="0" borderId="0" applyFont="0" applyFill="0" applyBorder="0" applyAlignment="0" applyProtection="0">
      <alignment vertical="center"/>
    </xf>
    <xf numFmtId="9" fontId="47" fillId="0" borderId="0" applyFont="0" applyFill="0" applyBorder="0" applyAlignment="0" applyProtection="0">
      <alignment vertical="center"/>
    </xf>
    <xf numFmtId="247" fontId="57" fillId="0" borderId="56">
      <alignment horizontal="right" vertical="center" shrinkToFit="1"/>
    </xf>
    <xf numFmtId="1" fontId="78" fillId="0" borderId="56" applyFill="0" applyBorder="0">
      <alignment horizontal="center"/>
    </xf>
    <xf numFmtId="9" fontId="47" fillId="0" borderId="0" applyFont="0" applyFill="0" applyBorder="0" applyAlignment="0" applyProtection="0">
      <alignment vertical="center"/>
    </xf>
    <xf numFmtId="221" fontId="188" fillId="25" borderId="56">
      <alignment horizontal="right" vertical="center"/>
      <protection locked="0"/>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178" fontId="47" fillId="0" borderId="0" applyFont="0" applyFill="0" applyBorder="0" applyAlignment="0" applyProtection="0">
      <alignment vertical="center"/>
    </xf>
    <xf numFmtId="263" fontId="63" fillId="0" borderId="56">
      <alignment horizontal="lef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0" fontId="47" fillId="0" borderId="0">
      <alignment vertical="center"/>
    </xf>
    <xf numFmtId="178" fontId="47" fillId="0" borderId="0" applyFont="0" applyFill="0" applyBorder="0" applyAlignment="0" applyProtection="0">
      <alignment vertical="center"/>
    </xf>
    <xf numFmtId="0" fontId="46" fillId="0" borderId="0">
      <alignment vertical="center"/>
    </xf>
    <xf numFmtId="0" fontId="57" fillId="0" borderId="0"/>
    <xf numFmtId="178" fontId="46" fillId="0" borderId="0" applyFont="0" applyFill="0" applyBorder="0" applyAlignment="0" applyProtection="0">
      <alignment vertical="center"/>
    </xf>
    <xf numFmtId="0" fontId="57" fillId="0" borderId="0"/>
    <xf numFmtId="0" fontId="56" fillId="0" borderId="0">
      <alignment vertical="center"/>
    </xf>
    <xf numFmtId="0" fontId="217" fillId="0" borderId="0">
      <alignment vertical="center"/>
    </xf>
    <xf numFmtId="0" fontId="57" fillId="0" borderId="0"/>
    <xf numFmtId="0" fontId="56" fillId="0" borderId="0">
      <alignment vertical="center"/>
    </xf>
    <xf numFmtId="9" fontId="46" fillId="0" borderId="0" applyFont="0" applyFill="0" applyBorder="0" applyAlignment="0" applyProtection="0">
      <alignment vertical="center"/>
    </xf>
    <xf numFmtId="191" fontId="78" fillId="2" borderId="62"/>
    <xf numFmtId="0" fontId="56" fillId="0" borderId="0">
      <alignment vertical="center"/>
    </xf>
    <xf numFmtId="191" fontId="78" fillId="2" borderId="62"/>
    <xf numFmtId="0" fontId="217" fillId="0" borderId="0">
      <alignment vertical="center"/>
    </xf>
    <xf numFmtId="178" fontId="268" fillId="0" borderId="0" applyFont="0" applyFill="0" applyBorder="0" applyAlignment="0" applyProtection="0"/>
    <xf numFmtId="0" fontId="200" fillId="0" borderId="0">
      <alignment vertical="center"/>
    </xf>
    <xf numFmtId="0" fontId="56" fillId="0" borderId="0"/>
    <xf numFmtId="191" fontId="78" fillId="2" borderId="62"/>
    <xf numFmtId="0" fontId="140" fillId="9" borderId="65" applyNumberFormat="0" applyAlignment="0" applyProtection="0">
      <alignment vertical="center"/>
    </xf>
    <xf numFmtId="0" fontId="140" fillId="9" borderId="65" applyNumberFormat="0" applyAlignment="0" applyProtection="0">
      <alignment vertical="center"/>
    </xf>
    <xf numFmtId="0" fontId="130" fillId="0" borderId="63">
      <alignment horizontal="left" vertical="center"/>
    </xf>
    <xf numFmtId="0" fontId="140" fillId="9" borderId="65" applyNumberFormat="0" applyAlignment="0" applyProtection="0">
      <alignment vertical="center"/>
    </xf>
    <xf numFmtId="0" fontId="140" fillId="9" borderId="57"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10" fontId="58" fillId="25" borderId="61" applyNumberFormat="0" applyBorder="0" applyAlignment="0" applyProtection="0"/>
    <xf numFmtId="0" fontId="140" fillId="9" borderId="65" applyNumberFormat="0" applyAlignment="0" applyProtection="0">
      <alignment vertical="center"/>
    </xf>
    <xf numFmtId="0" fontId="56" fillId="30" borderId="66" applyNumberFormat="0" applyFont="0" applyAlignment="0" applyProtection="0">
      <alignment vertical="center"/>
    </xf>
    <xf numFmtId="0" fontId="152" fillId="22" borderId="67" applyNumberFormat="0" applyAlignment="0" applyProtection="0">
      <alignment vertical="center"/>
    </xf>
    <xf numFmtId="0" fontId="173" fillId="0" borderId="68" applyNumberFormat="0" applyFill="0" applyAlignment="0" applyProtection="0">
      <alignment vertical="center"/>
    </xf>
    <xf numFmtId="0" fontId="114" fillId="22" borderId="57" applyNumberFormat="0" applyAlignment="0" applyProtection="0">
      <alignment vertical="center"/>
    </xf>
    <xf numFmtId="191" fontId="78" fillId="2" borderId="62"/>
    <xf numFmtId="191" fontId="78" fillId="2" borderId="62"/>
    <xf numFmtId="191" fontId="78" fillId="2" borderId="62"/>
    <xf numFmtId="0" fontId="140" fillId="9" borderId="57" applyNumberFormat="0" applyAlignment="0" applyProtection="0">
      <alignment vertical="center"/>
    </xf>
    <xf numFmtId="191" fontId="78" fillId="2" borderId="62"/>
    <xf numFmtId="0" fontId="52" fillId="0" borderId="0">
      <alignment vertical="center"/>
    </xf>
    <xf numFmtId="0" fontId="56" fillId="30" borderId="58" applyNumberFormat="0" applyFont="0" applyAlignment="0" applyProtection="0">
      <alignment vertical="center"/>
    </xf>
    <xf numFmtId="0" fontId="152" fillId="22" borderId="59" applyNumberFormat="0" applyAlignment="0" applyProtection="0">
      <alignment vertical="center"/>
    </xf>
    <xf numFmtId="191" fontId="78" fillId="2" borderId="62"/>
    <xf numFmtId="0" fontId="173" fillId="0" borderId="60" applyNumberFormat="0" applyFill="0" applyAlignment="0" applyProtection="0">
      <alignment vertical="center"/>
    </xf>
    <xf numFmtId="9" fontId="46" fillId="0" borderId="0" applyFont="0" applyFill="0" applyBorder="0" applyAlignment="0" applyProtection="0">
      <alignment vertical="center"/>
    </xf>
    <xf numFmtId="178" fontId="5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269" fillId="0" borderId="0" applyFont="0" applyFill="0" applyBorder="0" applyAlignment="0" applyProtection="0">
      <alignment vertical="center"/>
    </xf>
    <xf numFmtId="178" fontId="52" fillId="0" borderId="0" applyFont="0" applyFill="0" applyBorder="0" applyAlignment="0" applyProtection="0">
      <alignment vertical="center"/>
    </xf>
    <xf numFmtId="191" fontId="78" fillId="2" borderId="62"/>
    <xf numFmtId="191" fontId="78" fillId="2" borderId="62"/>
    <xf numFmtId="0" fontId="46" fillId="0" borderId="0">
      <alignment vertical="center"/>
    </xf>
    <xf numFmtId="0" fontId="56" fillId="0" borderId="0">
      <alignment vertical="center"/>
    </xf>
    <xf numFmtId="0" fontId="52" fillId="0" borderId="0">
      <alignment vertical="center"/>
    </xf>
    <xf numFmtId="0" fontId="269" fillId="0" borderId="0">
      <alignment vertical="center"/>
    </xf>
    <xf numFmtId="0" fontId="269" fillId="0" borderId="0">
      <alignment vertical="center"/>
    </xf>
    <xf numFmtId="0" fontId="52" fillId="0" borderId="0">
      <alignment vertical="center"/>
    </xf>
    <xf numFmtId="0" fontId="52" fillId="0" borderId="0">
      <alignment vertical="center"/>
    </xf>
    <xf numFmtId="0" fontId="52" fillId="0" borderId="0">
      <alignment vertical="center"/>
    </xf>
    <xf numFmtId="0" fontId="46" fillId="0" borderId="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0" fontId="114" fillId="22" borderId="65" applyNumberFormat="0" applyAlignment="0" applyProtection="0">
      <alignment vertical="center"/>
    </xf>
    <xf numFmtId="191" fontId="78" fillId="2" borderId="62"/>
    <xf numFmtId="191" fontId="78" fillId="2" borderId="62"/>
    <xf numFmtId="191" fontId="78" fillId="2" borderId="62"/>
    <xf numFmtId="0" fontId="114" fillId="22" borderId="65" applyNumberFormat="0" applyAlignment="0" applyProtection="0">
      <alignment vertical="center"/>
    </xf>
    <xf numFmtId="0" fontId="114" fillId="22" borderId="65" applyNumberFormat="0" applyAlignment="0" applyProtection="0">
      <alignment vertical="center"/>
    </xf>
    <xf numFmtId="221" fontId="63" fillId="0" borderId="61" applyFill="0" applyBorder="0" applyAlignment="0"/>
    <xf numFmtId="0" fontId="129" fillId="0" borderId="69">
      <alignment horizontal="left" vertical="center"/>
      <protection locked="0"/>
    </xf>
    <xf numFmtId="0" fontId="140" fillId="9" borderId="65"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0" fontId="56" fillId="30" borderId="66" applyNumberFormat="0" applyFont="0" applyAlignment="0" applyProtection="0">
      <alignment vertical="center"/>
    </xf>
    <xf numFmtId="0" fontId="56" fillId="30" borderId="66" applyNumberFormat="0" applyFont="0" applyAlignment="0" applyProtection="0">
      <alignment vertical="center"/>
    </xf>
    <xf numFmtId="0" fontId="152" fillId="22" borderId="67" applyNumberFormat="0" applyAlignment="0" applyProtection="0">
      <alignment vertical="center"/>
    </xf>
    <xf numFmtId="0" fontId="152" fillId="22" borderId="67" applyNumberFormat="0" applyAlignment="0" applyProtection="0">
      <alignment vertical="center"/>
    </xf>
    <xf numFmtId="0" fontId="134" fillId="0" borderId="70"/>
    <xf numFmtId="0" fontId="173" fillId="0" borderId="68" applyNumberFormat="0" applyFill="0" applyAlignment="0" applyProtection="0">
      <alignment vertical="center"/>
    </xf>
    <xf numFmtId="0" fontId="173" fillId="0" borderId="68" applyNumberFormat="0" applyFill="0" applyAlignment="0" applyProtection="0">
      <alignment vertical="center"/>
    </xf>
    <xf numFmtId="0" fontId="114" fillId="22" borderId="65" applyNumberFormat="0" applyAlignment="0" applyProtection="0">
      <alignment vertical="center"/>
    </xf>
    <xf numFmtId="0" fontId="114" fillId="22" borderId="65" applyNumberFormat="0" applyAlignment="0" applyProtection="0">
      <alignment vertical="center"/>
    </xf>
    <xf numFmtId="247" fontId="57" fillId="0" borderId="61">
      <alignment horizontal="right" vertical="center" shrinkToFit="1"/>
    </xf>
    <xf numFmtId="1" fontId="78" fillId="0" borderId="61" applyFill="0" applyBorder="0">
      <alignment horizontal="center"/>
    </xf>
    <xf numFmtId="0" fontId="56" fillId="30" borderId="66" applyNumberFormat="0" applyFont="0" applyAlignment="0" applyProtection="0">
      <alignment vertical="center"/>
    </xf>
    <xf numFmtId="37" fontId="69" fillId="0" borderId="64" applyAlignment="0"/>
    <xf numFmtId="221" fontId="188" fillId="25" borderId="61">
      <alignment horizontal="right" vertical="center"/>
      <protection locked="0"/>
    </xf>
    <xf numFmtId="0" fontId="173" fillId="0" borderId="68" applyNumberFormat="0" applyFill="0" applyAlignment="0" applyProtection="0">
      <alignment vertical="center"/>
    </xf>
    <xf numFmtId="0" fontId="173" fillId="0" borderId="68" applyNumberFormat="0" applyFill="0" applyAlignment="0" applyProtection="0">
      <alignment vertical="center"/>
    </xf>
    <xf numFmtId="0" fontId="69" fillId="0" borderId="71">
      <alignment vertical="justify" wrapText="1"/>
    </xf>
    <xf numFmtId="0" fontId="140" fillId="9" borderId="65" applyNumberFormat="0" applyAlignment="0" applyProtection="0">
      <alignment vertical="center"/>
    </xf>
    <xf numFmtId="0" fontId="140" fillId="9" borderId="65" applyNumberFormat="0" applyAlignment="0" applyProtection="0">
      <alignment vertical="center"/>
    </xf>
    <xf numFmtId="263" fontId="63" fillId="0" borderId="61">
      <alignment horizontal="left" vertical="center"/>
    </xf>
    <xf numFmtId="0" fontId="152" fillId="22" borderId="67" applyNumberFormat="0" applyAlignment="0" applyProtection="0">
      <alignment vertical="center"/>
    </xf>
    <xf numFmtId="0" fontId="152" fillId="22" borderId="67" applyNumberFormat="0" applyAlignment="0" applyProtection="0">
      <alignment vertical="center"/>
    </xf>
    <xf numFmtId="0" fontId="152" fillId="22" borderId="84" applyNumberFormat="0" applyAlignment="0" applyProtection="0">
      <alignment vertical="center"/>
    </xf>
    <xf numFmtId="0" fontId="173" fillId="0" borderId="85" applyNumberFormat="0" applyFill="0" applyAlignment="0" applyProtection="0">
      <alignment vertical="center"/>
    </xf>
    <xf numFmtId="191" fontId="78" fillId="2" borderId="128"/>
    <xf numFmtId="0" fontId="140" fillId="9" borderId="65"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0" fontId="140" fillId="9" borderId="82" applyNumberFormat="0" applyAlignment="0" applyProtection="0">
      <alignment vertical="center"/>
    </xf>
    <xf numFmtId="0" fontId="140" fillId="9" borderId="74" applyNumberFormat="0" applyAlignment="0" applyProtection="0">
      <alignment vertical="center"/>
    </xf>
    <xf numFmtId="191" fontId="78" fillId="2" borderId="128"/>
    <xf numFmtId="191" fontId="78" fillId="2" borderId="128"/>
    <xf numFmtId="191" fontId="78" fillId="2" borderId="106"/>
    <xf numFmtId="10" fontId="58" fillId="25" borderId="133" applyNumberFormat="0" applyBorder="0" applyAlignment="0" applyProtection="0"/>
    <xf numFmtId="0" fontId="114" fillId="22" borderId="74" applyNumberFormat="0" applyAlignment="0" applyProtection="0">
      <alignment vertical="center"/>
    </xf>
    <xf numFmtId="0" fontId="130" fillId="0" borderId="80">
      <alignment horizontal="left" vertical="center"/>
    </xf>
    <xf numFmtId="191" fontId="78" fillId="2" borderId="128"/>
    <xf numFmtId="0" fontId="114" fillId="22" borderId="124" applyNumberFormat="0" applyAlignment="0" applyProtection="0">
      <alignment vertical="center"/>
    </xf>
    <xf numFmtId="0" fontId="140" fillId="9" borderId="65" applyNumberFormat="0" applyAlignment="0" applyProtection="0">
      <alignment vertical="center"/>
    </xf>
    <xf numFmtId="274" fontId="114" fillId="22" borderId="65" applyNumberFormat="0" applyAlignment="0" applyProtection="0">
      <alignment vertical="center"/>
    </xf>
    <xf numFmtId="274" fontId="114" fillId="22" borderId="65" applyNumberFormat="0" applyAlignment="0" applyProtection="0">
      <alignment vertical="center"/>
    </xf>
    <xf numFmtId="274" fontId="114" fillId="22" borderId="65" applyNumberFormat="0" applyAlignment="0" applyProtection="0">
      <alignment vertical="center"/>
    </xf>
    <xf numFmtId="0" fontId="130" fillId="0" borderId="63">
      <alignment horizontal="left" vertical="center"/>
    </xf>
    <xf numFmtId="10" fontId="58" fillId="25" borderId="61" applyNumberFormat="0" applyBorder="0" applyAlignment="0" applyProtection="0"/>
    <xf numFmtId="10" fontId="58" fillId="25" borderId="61" applyNumberFormat="0" applyBorder="0" applyAlignment="0" applyProtection="0"/>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0" fontId="140" fillId="9" borderId="65" applyNumberFormat="0" applyAlignment="0" applyProtection="0">
      <alignment vertical="center"/>
    </xf>
    <xf numFmtId="0"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140" fillId="9" borderId="65" applyNumberFormat="0" applyAlignment="0" applyProtection="0">
      <alignment vertical="center"/>
    </xf>
    <xf numFmtId="274" fontId="56" fillId="30" borderId="66" applyNumberFormat="0" applyFont="0" applyAlignment="0" applyProtection="0">
      <alignment vertical="center"/>
    </xf>
    <xf numFmtId="274" fontId="56" fillId="30" borderId="66" applyNumberFormat="0" applyFont="0" applyAlignment="0" applyProtection="0">
      <alignment vertical="center"/>
    </xf>
    <xf numFmtId="274" fontId="56" fillId="30" borderId="66" applyNumberFormat="0" applyFont="0" applyAlignment="0" applyProtection="0">
      <alignment vertical="center"/>
    </xf>
    <xf numFmtId="274" fontId="152" fillId="22" borderId="67" applyNumberFormat="0" applyAlignment="0" applyProtection="0">
      <alignment vertical="center"/>
    </xf>
    <xf numFmtId="274" fontId="152" fillId="22" borderId="67" applyNumberFormat="0" applyAlignment="0" applyProtection="0">
      <alignment vertical="center"/>
    </xf>
    <xf numFmtId="274" fontId="152" fillId="22" borderId="67" applyNumberFormat="0" applyAlignment="0" applyProtection="0">
      <alignment vertical="center"/>
    </xf>
    <xf numFmtId="274" fontId="173" fillId="0" borderId="68" applyNumberFormat="0" applyFill="0" applyAlignment="0" applyProtection="0">
      <alignment vertical="center"/>
    </xf>
    <xf numFmtId="274" fontId="173" fillId="0" borderId="68" applyNumberFormat="0" applyFill="0" applyAlignment="0" applyProtection="0">
      <alignment vertical="center"/>
    </xf>
    <xf numFmtId="274" fontId="173" fillId="0" borderId="68" applyNumberFormat="0" applyFill="0" applyAlignment="0" applyProtection="0">
      <alignment vertical="center"/>
    </xf>
    <xf numFmtId="0" fontId="248" fillId="22" borderId="65" applyNumberFormat="0" applyAlignment="0" applyProtection="0">
      <alignment vertical="center"/>
    </xf>
    <xf numFmtId="0" fontId="130" fillId="0" borderId="73">
      <alignment horizontal="left" vertical="center"/>
    </xf>
    <xf numFmtId="0" fontId="173" fillId="0" borderId="105" applyNumberFormat="0" applyFill="0" applyAlignment="0" applyProtection="0">
      <alignment vertical="center"/>
    </xf>
    <xf numFmtId="0" fontId="253" fillId="0" borderId="68" applyNumberFormat="0" applyFill="0" applyAlignment="0" applyProtection="0">
      <alignment vertical="center"/>
    </xf>
    <xf numFmtId="0" fontId="254" fillId="9" borderId="65" applyNumberFormat="0" applyAlignment="0" applyProtection="0">
      <alignment vertical="center"/>
    </xf>
    <xf numFmtId="0" fontId="259" fillId="22" borderId="67" applyNumberFormat="0" applyAlignment="0" applyProtection="0">
      <alignment vertical="center"/>
    </xf>
    <xf numFmtId="0" fontId="56" fillId="30" borderId="83" applyNumberFormat="0" applyFont="0" applyAlignment="0" applyProtection="0">
      <alignment vertical="center"/>
    </xf>
    <xf numFmtId="0" fontId="46" fillId="0" borderId="0">
      <alignment vertical="center"/>
    </xf>
    <xf numFmtId="178" fontId="46" fillId="0" borderId="0" applyFont="0" applyFill="0" applyBorder="0" applyAlignment="0" applyProtection="0">
      <alignment vertical="center"/>
    </xf>
    <xf numFmtId="221" fontId="63" fillId="0" borderId="72" applyFill="0" applyBorder="0" applyAlignment="0"/>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263" fontId="63" fillId="0" borderId="72">
      <alignment horizontal="left" vertical="center"/>
    </xf>
    <xf numFmtId="0" fontId="140" fillId="9" borderId="65" applyNumberFormat="0" applyAlignment="0" applyProtection="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140" fillId="9" borderId="65" applyNumberFormat="0" applyAlignment="0" applyProtection="0">
      <alignment vertical="center"/>
    </xf>
    <xf numFmtId="0" fontId="46" fillId="0" borderId="0">
      <alignment vertical="center"/>
    </xf>
    <xf numFmtId="0" fontId="46" fillId="0" borderId="0">
      <alignment vertical="center"/>
    </xf>
    <xf numFmtId="191" fontId="78" fillId="2" borderId="128"/>
    <xf numFmtId="0" fontId="140" fillId="9" borderId="65" applyNumberFormat="0" applyAlignment="0" applyProtection="0">
      <alignment vertical="center"/>
    </xf>
    <xf numFmtId="0" fontId="46" fillId="0" borderId="0">
      <alignment vertical="center"/>
    </xf>
    <xf numFmtId="178" fontId="46" fillId="0" borderId="0" applyFont="0" applyFill="0" applyBorder="0" applyAlignment="0" applyProtection="0">
      <alignment vertical="center"/>
    </xf>
    <xf numFmtId="221" fontId="63" fillId="0" borderId="72" applyFill="0" applyBorder="0" applyAlignment="0"/>
    <xf numFmtId="10" fontId="58" fillId="25" borderId="72" applyNumberFormat="0" applyBorder="0" applyAlignment="0" applyProtection="0"/>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247" fontId="57" fillId="0" borderId="72">
      <alignment horizontal="right" vertical="center" shrinkToFit="1"/>
    </xf>
    <xf numFmtId="1" fontId="78" fillId="0" borderId="72" applyFill="0" applyBorder="0">
      <alignment horizontal="center"/>
    </xf>
    <xf numFmtId="9" fontId="46" fillId="0" borderId="0" applyFont="0" applyFill="0" applyBorder="0" applyAlignment="0" applyProtection="0">
      <alignment vertical="center"/>
    </xf>
    <xf numFmtId="221" fontId="188" fillId="25" borderId="72">
      <alignment horizontal="right" vertical="center"/>
      <protection locked="0"/>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263" fontId="63" fillId="0" borderId="72">
      <alignment horizontal="lef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178" fontId="46" fillId="0" borderId="0" applyFont="0" applyFill="0" applyBorder="0" applyAlignment="0" applyProtection="0">
      <alignment vertical="center"/>
    </xf>
    <xf numFmtId="10" fontId="58" fillId="25" borderId="78" applyNumberFormat="0" applyBorder="0" applyAlignment="0" applyProtection="0"/>
    <xf numFmtId="0" fontId="114" fillId="22" borderId="82" applyNumberFormat="0" applyAlignment="0" applyProtection="0">
      <alignment vertical="center"/>
    </xf>
    <xf numFmtId="0" fontId="56" fillId="30" borderId="75" applyNumberFormat="0" applyFont="0" applyAlignment="0" applyProtection="0">
      <alignment vertical="center"/>
    </xf>
    <xf numFmtId="0" fontId="152" fillId="22" borderId="76" applyNumberFormat="0" applyAlignment="0" applyProtection="0">
      <alignment vertical="center"/>
    </xf>
    <xf numFmtId="0" fontId="173" fillId="0" borderId="77" applyNumberFormat="0" applyFill="0" applyAlignment="0" applyProtection="0">
      <alignment vertical="center"/>
    </xf>
    <xf numFmtId="0" fontId="140" fillId="9" borderId="102" applyNumberFormat="0" applyAlignment="0" applyProtection="0">
      <alignment vertical="center"/>
    </xf>
    <xf numFmtId="274" fontId="140" fillId="9" borderId="102" applyNumberFormat="0" applyAlignment="0" applyProtection="0">
      <alignment vertical="center"/>
    </xf>
    <xf numFmtId="0" fontId="134" fillId="0" borderId="131"/>
    <xf numFmtId="191" fontId="78" fillId="2" borderId="106"/>
    <xf numFmtId="274" fontId="140" fillId="9" borderId="124" applyNumberFormat="0" applyAlignment="0" applyProtection="0">
      <alignment vertical="center"/>
    </xf>
    <xf numFmtId="191" fontId="78" fillId="2" borderId="106"/>
    <xf numFmtId="191" fontId="78" fillId="2" borderId="106"/>
    <xf numFmtId="221" fontId="188" fillId="25" borderId="133">
      <alignment horizontal="right" vertical="center"/>
      <protection locked="0"/>
    </xf>
    <xf numFmtId="191" fontId="78" fillId="2" borderId="106"/>
    <xf numFmtId="191" fontId="78" fillId="2" borderId="128"/>
    <xf numFmtId="191" fontId="78" fillId="2" borderId="128"/>
    <xf numFmtId="191" fontId="78" fillId="2" borderId="128"/>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263" fontId="63" fillId="0" borderId="111">
      <alignment horizontal="left" vertical="center"/>
    </xf>
    <xf numFmtId="221" fontId="63" fillId="0" borderId="111" applyFill="0" applyBorder="0" applyAlignment="0"/>
    <xf numFmtId="191" fontId="78" fillId="2" borderId="128"/>
    <xf numFmtId="0" fontId="259" fillId="22" borderId="104" applyNumberFormat="0" applyAlignment="0" applyProtection="0">
      <alignment vertical="center"/>
    </xf>
    <xf numFmtId="0" fontId="254" fillId="9" borderId="102" applyNumberFormat="0" applyAlignment="0" applyProtection="0">
      <alignment vertical="center"/>
    </xf>
    <xf numFmtId="0" fontId="253" fillId="0" borderId="105" applyNumberFormat="0" applyFill="0" applyAlignment="0" applyProtection="0">
      <alignment vertical="center"/>
    </xf>
    <xf numFmtId="0" fontId="114" fillId="22" borderId="124" applyNumberFormat="0" applyAlignment="0" applyProtection="0">
      <alignment vertical="center"/>
    </xf>
    <xf numFmtId="0" fontId="129" fillId="0" borderId="130">
      <alignment horizontal="left" vertical="center"/>
      <protection locked="0"/>
    </xf>
    <xf numFmtId="0" fontId="140" fillId="9" borderId="124" applyNumberFormat="0" applyAlignment="0" applyProtection="0">
      <alignment vertical="center"/>
    </xf>
    <xf numFmtId="0" fontId="140" fillId="9" borderId="124" applyNumberFormat="0" applyAlignment="0" applyProtection="0">
      <alignment vertical="center"/>
    </xf>
    <xf numFmtId="0" fontId="248" fillId="22" borderId="102" applyNumberFormat="0" applyAlignment="0" applyProtection="0">
      <alignment vertical="center"/>
    </xf>
    <xf numFmtId="274" fontId="173" fillId="0" borderId="105" applyNumberFormat="0" applyFill="0" applyAlignment="0" applyProtection="0">
      <alignment vertical="center"/>
    </xf>
    <xf numFmtId="0" fontId="56" fillId="30" borderId="125" applyNumberFormat="0" applyFont="0" applyAlignment="0" applyProtection="0">
      <alignment vertical="center"/>
    </xf>
    <xf numFmtId="274" fontId="152" fillId="22" borderId="104" applyNumberFormat="0" applyAlignment="0" applyProtection="0">
      <alignment vertical="center"/>
    </xf>
    <xf numFmtId="274" fontId="56" fillId="30" borderId="103" applyNumberFormat="0" applyFont="0" applyAlignment="0" applyProtection="0">
      <alignment vertical="center"/>
    </xf>
    <xf numFmtId="274" fontId="56" fillId="30" borderId="103" applyNumberFormat="0" applyFon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14" fillId="22" borderId="102" applyNumberFormat="0" applyAlignment="0" applyProtection="0">
      <alignment vertical="center"/>
    </xf>
    <xf numFmtId="274" fontId="114" fillId="22" borderId="102" applyNumberFormat="0" applyAlignment="0" applyProtection="0">
      <alignment vertical="center"/>
    </xf>
    <xf numFmtId="0" fontId="130" fillId="0" borderId="123">
      <alignment horizontal="left" vertical="center"/>
    </xf>
    <xf numFmtId="10" fontId="58" fillId="25" borderId="122" applyNumberFormat="0" applyBorder="0" applyAlignment="0" applyProtection="0"/>
    <xf numFmtId="0"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73" fillId="0" borderId="127" applyNumberFormat="0" applyFill="0" applyAlignment="0" applyProtection="0">
      <alignment vertical="center"/>
    </xf>
    <xf numFmtId="0" fontId="248" fillId="22" borderId="124" applyNumberFormat="0" applyAlignment="0" applyProtection="0">
      <alignment vertical="center"/>
    </xf>
    <xf numFmtId="0" fontId="253" fillId="0" borderId="127" applyNumberFormat="0" applyFill="0" applyAlignment="0" applyProtection="0">
      <alignment vertical="center"/>
    </xf>
    <xf numFmtId="221" fontId="63" fillId="0" borderId="133" applyFill="0" applyBorder="0" applyAlignment="0"/>
    <xf numFmtId="247" fontId="57" fillId="0" borderId="133">
      <alignment horizontal="right" vertical="center" shrinkToFit="1"/>
    </xf>
    <xf numFmtId="263" fontId="63" fillId="0" borderId="133">
      <alignment horizontal="left" vertical="center"/>
    </xf>
    <xf numFmtId="0" fontId="130" fillId="0" borderId="123">
      <alignment horizontal="left" vertical="center"/>
    </xf>
    <xf numFmtId="0" fontId="140" fillId="9" borderId="124" applyNumberFormat="0" applyAlignment="0" applyProtection="0">
      <alignment vertical="center"/>
    </xf>
    <xf numFmtId="0" fontId="114" fillId="22" borderId="82" applyNumberFormat="0" applyAlignment="0" applyProtection="0">
      <alignment vertical="center"/>
    </xf>
    <xf numFmtId="0" fontId="114" fillId="22" borderId="82" applyNumberFormat="0" applyAlignment="0" applyProtection="0">
      <alignment vertical="center"/>
    </xf>
    <xf numFmtId="0" fontId="140" fillId="9" borderId="124" applyNumberFormat="0" applyAlignment="0" applyProtection="0">
      <alignment vertical="center"/>
    </xf>
    <xf numFmtId="221" fontId="63" fillId="0" borderId="78" applyFill="0" applyBorder="0" applyAlignment="0"/>
    <xf numFmtId="223" fontId="63" fillId="0" borderId="0"/>
    <xf numFmtId="191" fontId="78" fillId="2" borderId="128"/>
    <xf numFmtId="191" fontId="78" fillId="2" borderId="128"/>
    <xf numFmtId="191" fontId="78" fillId="2" borderId="128"/>
    <xf numFmtId="0" fontId="129" fillId="0" borderId="86">
      <alignment horizontal="left" vertical="center"/>
      <protection locked="0"/>
    </xf>
    <xf numFmtId="0" fontId="140" fillId="9" borderId="82" applyNumberFormat="0" applyAlignment="0" applyProtection="0">
      <alignment vertical="center"/>
    </xf>
    <xf numFmtId="0" fontId="140" fillId="9" borderId="82" applyNumberFormat="0" applyAlignment="0" applyProtection="0">
      <alignment vertical="center"/>
    </xf>
    <xf numFmtId="0" fontId="69" fillId="0" borderId="110">
      <alignment vertical="justify" wrapText="1"/>
    </xf>
    <xf numFmtId="0" fontId="173" fillId="0" borderId="105" applyNumberFormat="0" applyFill="0" applyAlignment="0" applyProtection="0">
      <alignment vertical="center"/>
    </xf>
    <xf numFmtId="237" fontId="63" fillId="0" borderId="0"/>
    <xf numFmtId="37" fontId="69" fillId="0" borderId="107" applyAlignment="0"/>
    <xf numFmtId="0" fontId="200" fillId="0" borderId="0">
      <alignment vertical="center"/>
    </xf>
    <xf numFmtId="0" fontId="56" fillId="30" borderId="103" applyNumberFormat="0" applyFont="0" applyAlignment="0" applyProtection="0">
      <alignment vertical="center"/>
    </xf>
    <xf numFmtId="0" fontId="114" fillId="22" borderId="102" applyNumberFormat="0" applyAlignment="0" applyProtection="0">
      <alignment vertical="center"/>
    </xf>
    <xf numFmtId="0" fontId="114" fillId="22" borderId="102" applyNumberFormat="0" applyAlignment="0" applyProtection="0">
      <alignment vertical="center"/>
    </xf>
    <xf numFmtId="0" fontId="173" fillId="0" borderId="105" applyNumberFormat="0" applyFill="0" applyAlignment="0" applyProtection="0">
      <alignment vertical="center"/>
    </xf>
    <xf numFmtId="0" fontId="173" fillId="0" borderId="105" applyNumberFormat="0" applyFill="0" applyAlignment="0" applyProtection="0">
      <alignment vertical="center"/>
    </xf>
    <xf numFmtId="0" fontId="134" fillId="0" borderId="109"/>
    <xf numFmtId="0" fontId="152" fillId="22" borderId="126" applyNumberFormat="0" applyAlignment="0" applyProtection="0">
      <alignment vertical="center"/>
    </xf>
    <xf numFmtId="0" fontId="134" fillId="0" borderId="131"/>
    <xf numFmtId="0" fontId="56" fillId="30" borderId="83" applyNumberFormat="0" applyFont="0" applyAlignment="0" applyProtection="0">
      <alignment vertical="center"/>
    </xf>
    <xf numFmtId="0" fontId="56" fillId="30" borderId="83" applyNumberFormat="0" applyFont="0" applyAlignment="0" applyProtection="0">
      <alignment vertical="center"/>
    </xf>
    <xf numFmtId="0" fontId="152" fillId="22" borderId="104" applyNumberFormat="0" applyAlignment="0" applyProtection="0">
      <alignment vertical="center"/>
    </xf>
    <xf numFmtId="0" fontId="152" fillId="22" borderId="104" applyNumberFormat="0" applyAlignment="0" applyProtection="0">
      <alignment vertical="center"/>
    </xf>
    <xf numFmtId="0" fontId="152" fillId="22" borderId="84" applyNumberFormat="0" applyAlignment="0" applyProtection="0">
      <alignment vertical="center"/>
    </xf>
    <xf numFmtId="0" fontId="152" fillId="22" borderId="84" applyNumberFormat="0" applyAlignment="0" applyProtection="0">
      <alignment vertical="center"/>
    </xf>
    <xf numFmtId="0" fontId="56" fillId="30" borderId="103" applyNumberFormat="0" applyFont="0" applyAlignment="0" applyProtection="0">
      <alignment vertical="center"/>
    </xf>
    <xf numFmtId="0" fontId="56" fillId="30" borderId="103" applyNumberFormat="0" applyFont="0" applyAlignment="0" applyProtection="0">
      <alignment vertical="center"/>
    </xf>
    <xf numFmtId="0" fontId="173" fillId="0" borderId="127" applyNumberFormat="0" applyFill="0" applyAlignment="0" applyProtection="0">
      <alignment vertical="center"/>
    </xf>
    <xf numFmtId="0" fontId="173" fillId="0" borderId="127" applyNumberFormat="0" applyFill="0" applyAlignment="0" applyProtection="0">
      <alignment vertical="center"/>
    </xf>
    <xf numFmtId="0" fontId="114" fillId="22" borderId="124" applyNumberFormat="0" applyAlignment="0" applyProtection="0">
      <alignment vertical="center"/>
    </xf>
    <xf numFmtId="0" fontId="134" fillId="0" borderId="87"/>
    <xf numFmtId="0" fontId="173" fillId="0" borderId="85" applyNumberFormat="0" applyFill="0" applyAlignment="0" applyProtection="0">
      <alignment vertical="center"/>
    </xf>
    <xf numFmtId="0" fontId="173" fillId="0" borderId="85" applyNumberFormat="0" applyFill="0" applyAlignment="0" applyProtection="0">
      <alignment vertical="center"/>
    </xf>
    <xf numFmtId="0" fontId="114" fillId="22" borderId="82" applyNumberFormat="0" applyAlignment="0" applyProtection="0">
      <alignment vertical="center"/>
    </xf>
    <xf numFmtId="0" fontId="114" fillId="22" borderId="82" applyNumberFormat="0" applyAlignment="0" applyProtection="0">
      <alignment vertical="center"/>
    </xf>
    <xf numFmtId="247" fontId="57" fillId="0" borderId="78">
      <alignment horizontal="right" vertical="center" shrinkToFit="1"/>
    </xf>
    <xf numFmtId="1" fontId="78" fillId="0" borderId="78" applyFill="0" applyBorder="0">
      <alignment horizontal="center"/>
    </xf>
    <xf numFmtId="0" fontId="56" fillId="30" borderId="83" applyNumberFormat="0" applyFont="0" applyAlignment="0" applyProtection="0">
      <alignment vertical="center"/>
    </xf>
    <xf numFmtId="9" fontId="52" fillId="0" borderId="0" applyFont="0" applyFill="0" applyBorder="0" applyAlignment="0" applyProtection="0">
      <alignment vertical="center"/>
    </xf>
    <xf numFmtId="9" fontId="56" fillId="0" borderId="0" applyFont="0" applyFill="0" applyBorder="0" applyAlignment="0" applyProtection="0">
      <alignment vertical="center"/>
    </xf>
    <xf numFmtId="37" fontId="69" fillId="0" borderId="81" applyAlignment="0"/>
    <xf numFmtId="221" fontId="188" fillId="25" borderId="78">
      <alignment horizontal="right" vertical="center"/>
      <protection locked="0"/>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0" fontId="173" fillId="0" borderId="127" applyNumberFormat="0" applyFill="0" applyAlignment="0" applyProtection="0">
      <alignment vertical="center"/>
    </xf>
    <xf numFmtId="178" fontId="56" fillId="0" borderId="0" applyFont="0" applyFill="0" applyBorder="0" applyAlignment="0" applyProtection="0">
      <alignment vertical="center"/>
    </xf>
    <xf numFmtId="0" fontId="152" fillId="22" borderId="126" applyNumberFormat="0" applyAlignment="0" applyProtection="0">
      <alignment vertical="center"/>
    </xf>
    <xf numFmtId="0" fontId="152" fillId="22" borderId="126" applyNumberFormat="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2" fillId="0" borderId="0" applyFont="0" applyFill="0" applyBorder="0" applyAlignment="0" applyProtection="0"/>
    <xf numFmtId="0" fontId="140" fillId="9" borderId="102" applyNumberFormat="0" applyAlignment="0" applyProtection="0">
      <alignment vertical="center"/>
    </xf>
    <xf numFmtId="178" fontId="52" fillId="0" borderId="0" applyFont="0" applyFill="0" applyBorder="0" applyAlignment="0" applyProtection="0">
      <alignment vertical="center"/>
    </xf>
    <xf numFmtId="178" fontId="56" fillId="0" borderId="0" applyFont="0" applyFill="0" applyBorder="0" applyAlignment="0" applyProtection="0"/>
    <xf numFmtId="0" fontId="114" fillId="22" borderId="102" applyNumberFormat="0" applyAlignment="0" applyProtection="0">
      <alignment vertical="center"/>
    </xf>
    <xf numFmtId="0" fontId="114" fillId="22" borderId="102" applyNumberFormat="0" applyAlignment="0" applyProtection="0">
      <alignment vertical="center"/>
    </xf>
    <xf numFmtId="274" fontId="114" fillId="22" borderId="124" applyNumberFormat="0" applyAlignment="0" applyProtection="0">
      <alignment vertical="center"/>
    </xf>
    <xf numFmtId="0" fontId="140" fillId="9" borderId="124" applyNumberFormat="0" applyAlignment="0" applyProtection="0">
      <alignment vertical="center"/>
    </xf>
    <xf numFmtId="274" fontId="140" fillId="9" borderId="124" applyNumberFormat="0" applyAlignment="0" applyProtection="0">
      <alignment vertical="center"/>
    </xf>
    <xf numFmtId="0" fontId="173" fillId="0" borderId="85" applyNumberFormat="0" applyFill="0" applyAlignment="0" applyProtection="0">
      <alignment vertical="center"/>
    </xf>
    <xf numFmtId="0" fontId="173" fillId="0" borderId="85" applyNumberFormat="0" applyFill="0" applyAlignment="0" applyProtection="0">
      <alignment vertical="center"/>
    </xf>
    <xf numFmtId="0" fontId="254" fillId="9" borderId="124" applyNumberFormat="0" applyAlignment="0" applyProtection="0">
      <alignment vertical="center"/>
    </xf>
    <xf numFmtId="0" fontId="259" fillId="22" borderId="126" applyNumberFormat="0" applyAlignment="0" applyProtection="0">
      <alignment vertical="center"/>
    </xf>
    <xf numFmtId="0" fontId="69" fillId="0" borderId="88">
      <alignment vertical="justify" wrapText="1"/>
    </xf>
    <xf numFmtId="0" fontId="140" fillId="9" borderId="82" applyNumberFormat="0" applyAlignment="0" applyProtection="0">
      <alignment vertical="center"/>
    </xf>
    <xf numFmtId="0" fontId="140" fillId="9" borderId="82" applyNumberFormat="0" applyAlignment="0" applyProtection="0">
      <alignment vertical="center"/>
    </xf>
    <xf numFmtId="263" fontId="63" fillId="0" borderId="78">
      <alignment horizontal="left" vertical="center"/>
    </xf>
    <xf numFmtId="263" fontId="63" fillId="0" borderId="133">
      <alignment horizontal="left" vertical="center"/>
    </xf>
    <xf numFmtId="0" fontId="152" fillId="22" borderId="84" applyNumberFormat="0" applyAlignment="0" applyProtection="0">
      <alignment vertical="center"/>
    </xf>
    <xf numFmtId="0" fontId="152" fillId="22" borderId="84" applyNumberFormat="0" applyAlignment="0" applyProtection="0">
      <alignment vertical="center"/>
    </xf>
    <xf numFmtId="0" fontId="56" fillId="0" borderId="0"/>
    <xf numFmtId="0" fontId="56" fillId="0" borderId="0">
      <alignment vertical="center"/>
    </xf>
    <xf numFmtId="0" fontId="56" fillId="0" borderId="0"/>
    <xf numFmtId="0" fontId="56" fillId="0" borderId="0"/>
    <xf numFmtId="191" fontId="78" fillId="2" borderId="106"/>
    <xf numFmtId="191" fontId="78" fillId="2" borderId="106"/>
    <xf numFmtId="0" fontId="57" fillId="0" borderId="0"/>
    <xf numFmtId="191" fontId="78" fillId="2" borderId="106"/>
    <xf numFmtId="191" fontId="78" fillId="2" borderId="128"/>
    <xf numFmtId="0" fontId="199" fillId="0" borderId="0">
      <alignment vertical="center"/>
    </xf>
    <xf numFmtId="191" fontId="78" fillId="2" borderId="128"/>
    <xf numFmtId="0" fontId="56" fillId="0" borderId="0">
      <alignment vertical="center"/>
    </xf>
    <xf numFmtId="191" fontId="78" fillId="2" borderId="128"/>
    <xf numFmtId="0" fontId="56" fillId="0" borderId="0"/>
    <xf numFmtId="0" fontId="217" fillId="0" borderId="0">
      <alignment vertical="center"/>
    </xf>
    <xf numFmtId="0" fontId="129" fillId="0" borderId="130">
      <alignment horizontal="left" vertical="center"/>
      <protection locked="0"/>
    </xf>
    <xf numFmtId="0" fontId="56" fillId="30" borderId="125" applyNumberFormat="0" applyFont="0" applyAlignment="0" applyProtection="0">
      <alignment vertical="center"/>
    </xf>
    <xf numFmtId="0" fontId="56" fillId="30" borderId="125" applyNumberFormat="0" applyFont="0" applyAlignment="0" applyProtection="0">
      <alignment vertical="center"/>
    </xf>
    <xf numFmtId="0" fontId="152" fillId="22" borderId="126" applyNumberFormat="0" applyAlignment="0" applyProtection="0">
      <alignment vertical="center"/>
    </xf>
    <xf numFmtId="0" fontId="152" fillId="22" borderId="126" applyNumberFormat="0" applyAlignment="0" applyProtection="0">
      <alignment vertical="center"/>
    </xf>
    <xf numFmtId="0" fontId="152" fillId="22" borderId="126" applyNumberFormat="0" applyAlignment="0" applyProtection="0">
      <alignment vertical="center"/>
    </xf>
    <xf numFmtId="0" fontId="173" fillId="0" borderId="127" applyNumberFormat="0" applyFill="0" applyAlignment="0" applyProtection="0">
      <alignment vertical="center"/>
    </xf>
    <xf numFmtId="0" fontId="173" fillId="0" borderId="127" applyNumberFormat="0" applyFill="0" applyAlignment="0" applyProtection="0">
      <alignment vertical="center"/>
    </xf>
    <xf numFmtId="0" fontId="62" fillId="0" borderId="0">
      <alignment vertical="center"/>
    </xf>
    <xf numFmtId="0" fontId="56" fillId="0" borderId="0"/>
    <xf numFmtId="191" fontId="78" fillId="2" borderId="128"/>
    <xf numFmtId="0" fontId="56" fillId="0" borderId="0">
      <alignment vertical="center"/>
    </xf>
    <xf numFmtId="0" fontId="217" fillId="0" borderId="0"/>
    <xf numFmtId="0" fontId="89" fillId="0" borderId="0">
      <alignment vertical="center"/>
    </xf>
    <xf numFmtId="0" fontId="200" fillId="0" borderId="0">
      <alignment vertical="center"/>
    </xf>
    <xf numFmtId="0" fontId="217" fillId="0" borderId="0">
      <alignment vertical="center"/>
    </xf>
    <xf numFmtId="0" fontId="56" fillId="0" borderId="0"/>
    <xf numFmtId="0" fontId="57" fillId="0" borderId="0"/>
    <xf numFmtId="0" fontId="56" fillId="0" borderId="0"/>
    <xf numFmtId="274" fontId="56" fillId="30" borderId="125" applyNumberFormat="0" applyFont="0" applyAlignment="0" applyProtection="0">
      <alignment vertical="center"/>
    </xf>
    <xf numFmtId="0" fontId="52" fillId="0" borderId="0">
      <alignment vertical="center"/>
    </xf>
    <xf numFmtId="221" fontId="63" fillId="0" borderId="133" applyFill="0" applyBorder="0" applyAlignment="0"/>
    <xf numFmtId="0" fontId="140" fillId="9" borderId="102" applyNumberFormat="0" applyAlignment="0" applyProtection="0">
      <alignment vertical="center"/>
    </xf>
    <xf numFmtId="191" fontId="78" fillId="2" borderId="106"/>
    <xf numFmtId="0" fontId="140" fillId="9" borderId="102" applyNumberFormat="0" applyAlignment="0" applyProtection="0">
      <alignment vertical="center"/>
    </xf>
    <xf numFmtId="0" fontId="140" fillId="9" borderId="124" applyNumberFormat="0" applyAlignment="0" applyProtection="0">
      <alignment vertical="center"/>
    </xf>
    <xf numFmtId="0" fontId="114" fillId="22" borderId="124" applyNumberFormat="0" applyAlignment="0" applyProtection="0">
      <alignment vertical="center"/>
    </xf>
    <xf numFmtId="274" fontId="173" fillId="0" borderId="105" applyNumberFormat="0" applyFill="0" applyAlignment="0" applyProtection="0">
      <alignment vertical="center"/>
    </xf>
    <xf numFmtId="274" fontId="173" fillId="0" borderId="105" applyNumberFormat="0" applyFill="0" applyAlignment="0" applyProtection="0">
      <alignment vertical="center"/>
    </xf>
    <xf numFmtId="0" fontId="152" fillId="22" borderId="126" applyNumberFormat="0" applyAlignment="0" applyProtection="0">
      <alignment vertical="center"/>
    </xf>
    <xf numFmtId="274" fontId="152" fillId="22" borderId="104" applyNumberFormat="0" applyAlignment="0" applyProtection="0">
      <alignment vertical="center"/>
    </xf>
    <xf numFmtId="274" fontId="152" fillId="22" borderId="104" applyNumberFormat="0" applyAlignment="0" applyProtection="0">
      <alignment vertical="center"/>
    </xf>
    <xf numFmtId="274" fontId="56" fillId="30" borderId="103" applyNumberFormat="0" applyFon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0" fontId="140" fillId="9" borderId="102" applyNumberFormat="0" applyAlignment="0" applyProtection="0">
      <alignment vertical="center"/>
    </xf>
    <xf numFmtId="274" fontId="140" fillId="9" borderId="102" applyNumberFormat="0" applyAlignment="0" applyProtection="0">
      <alignment vertical="center"/>
    </xf>
    <xf numFmtId="10" fontId="58" fillId="25" borderId="100" applyNumberFormat="0" applyBorder="0" applyAlignment="0" applyProtection="0"/>
    <xf numFmtId="10" fontId="58" fillId="25" borderId="100" applyNumberFormat="0" applyBorder="0" applyAlignment="0" applyProtection="0"/>
    <xf numFmtId="0" fontId="130" fillId="0" borderId="101">
      <alignment horizontal="left" vertical="center"/>
    </xf>
    <xf numFmtId="274" fontId="114" fillId="22" borderId="102" applyNumberFormat="0" applyAlignment="0" applyProtection="0">
      <alignment vertical="center"/>
    </xf>
    <xf numFmtId="274" fontId="114" fillId="22" borderId="124" applyNumberFormat="0" applyAlignment="0" applyProtection="0">
      <alignment vertical="center"/>
    </xf>
    <xf numFmtId="274" fontId="114" fillId="22"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73" fillId="0" borderId="127" applyNumberFormat="0" applyFill="0" applyAlignment="0" applyProtection="0">
      <alignment vertical="center"/>
    </xf>
    <xf numFmtId="274" fontId="114" fillId="22" borderId="82" applyNumberFormat="0" applyAlignment="0" applyProtection="0">
      <alignment vertical="center"/>
    </xf>
    <xf numFmtId="274" fontId="114" fillId="22" borderId="82" applyNumberFormat="0" applyAlignment="0" applyProtection="0">
      <alignment vertical="center"/>
    </xf>
    <xf numFmtId="274" fontId="114" fillId="22" borderId="82" applyNumberFormat="0" applyAlignment="0" applyProtection="0">
      <alignment vertical="center"/>
    </xf>
    <xf numFmtId="191" fontId="78" fillId="2" borderId="128"/>
    <xf numFmtId="0" fontId="130" fillId="0" borderId="80">
      <alignment horizontal="left" vertical="center"/>
    </xf>
    <xf numFmtId="0" fontId="152" fillId="22" borderId="104" applyNumberFormat="0" applyAlignment="0" applyProtection="0">
      <alignment vertical="center"/>
    </xf>
    <xf numFmtId="0" fontId="152" fillId="22" borderId="104" applyNumberFormat="0" applyAlignment="0" applyProtection="0">
      <alignment vertical="center"/>
    </xf>
    <xf numFmtId="10" fontId="58" fillId="25" borderId="78" applyNumberFormat="0" applyBorder="0" applyAlignment="0" applyProtection="0"/>
    <xf numFmtId="10" fontId="58" fillId="25" borderId="78" applyNumberFormat="0" applyBorder="0" applyAlignment="0" applyProtection="0"/>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0" fontId="140" fillId="9" borderId="82" applyNumberFormat="0" applyAlignment="0" applyProtection="0">
      <alignment vertical="center"/>
    </xf>
    <xf numFmtId="0"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0" fontId="140" fillId="9" borderId="102" applyNumberFormat="0" applyAlignment="0" applyProtection="0">
      <alignment vertical="center"/>
    </xf>
    <xf numFmtId="0" fontId="140" fillId="9" borderId="102" applyNumberFormat="0" applyAlignment="0" applyProtection="0">
      <alignment vertical="center"/>
    </xf>
    <xf numFmtId="274" fontId="56" fillId="30" borderId="83" applyNumberFormat="0" applyFont="0" applyAlignment="0" applyProtection="0">
      <alignment vertical="center"/>
    </xf>
    <xf numFmtId="274" fontId="56" fillId="30" borderId="83" applyNumberFormat="0" applyFont="0" applyAlignment="0" applyProtection="0">
      <alignment vertical="center"/>
    </xf>
    <xf numFmtId="274" fontId="56" fillId="30" borderId="83" applyNumberFormat="0" applyFont="0" applyAlignment="0" applyProtection="0">
      <alignment vertical="center"/>
    </xf>
    <xf numFmtId="274" fontId="152" fillId="22" borderId="84" applyNumberFormat="0" applyAlignment="0" applyProtection="0">
      <alignment vertical="center"/>
    </xf>
    <xf numFmtId="274" fontId="152" fillId="22" borderId="84" applyNumberFormat="0" applyAlignment="0" applyProtection="0">
      <alignment vertical="center"/>
    </xf>
    <xf numFmtId="274" fontId="152" fillId="22" borderId="84" applyNumberFormat="0" applyAlignment="0" applyProtection="0">
      <alignment vertical="center"/>
    </xf>
    <xf numFmtId="37" fontId="69" fillId="0" borderId="129" applyAlignment="0"/>
    <xf numFmtId="274" fontId="173" fillId="0" borderId="85" applyNumberFormat="0" applyFill="0" applyAlignment="0" applyProtection="0">
      <alignment vertical="center"/>
    </xf>
    <xf numFmtId="274" fontId="173" fillId="0" borderId="85" applyNumberFormat="0" applyFill="0" applyAlignment="0" applyProtection="0">
      <alignment vertical="center"/>
    </xf>
    <xf numFmtId="274" fontId="173" fillId="0" borderId="85" applyNumberFormat="0" applyFill="0" applyAlignment="0" applyProtection="0">
      <alignment vertical="center"/>
    </xf>
    <xf numFmtId="0" fontId="248" fillId="22" borderId="82" applyNumberFormat="0" applyAlignment="0" applyProtection="0">
      <alignment vertical="center"/>
    </xf>
    <xf numFmtId="0" fontId="129" fillId="0" borderId="108">
      <alignment horizontal="left" vertical="center"/>
      <protection locked="0"/>
    </xf>
    <xf numFmtId="10" fontId="58" fillId="25" borderId="122" applyNumberFormat="0" applyBorder="0" applyAlignment="0" applyProtection="0"/>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56" fillId="30" borderId="125" applyNumberFormat="0" applyFont="0" applyAlignment="0" applyProtection="0">
      <alignment vertical="center"/>
    </xf>
    <xf numFmtId="274" fontId="56" fillId="30" borderId="125" applyNumberFormat="0" applyFont="0" applyAlignment="0" applyProtection="0">
      <alignment vertical="center"/>
    </xf>
    <xf numFmtId="274" fontId="152" fillId="22" borderId="126" applyNumberFormat="0" applyAlignment="0" applyProtection="0">
      <alignment vertical="center"/>
    </xf>
    <xf numFmtId="274" fontId="152" fillId="22" borderId="126" applyNumberFormat="0" applyAlignment="0" applyProtection="0">
      <alignment vertical="center"/>
    </xf>
    <xf numFmtId="274" fontId="152" fillId="22" borderId="126" applyNumberFormat="0" applyAlignment="0" applyProtection="0">
      <alignment vertical="center"/>
    </xf>
    <xf numFmtId="274" fontId="173" fillId="0" borderId="127" applyNumberFormat="0" applyFill="0" applyAlignment="0" applyProtection="0">
      <alignment vertical="center"/>
    </xf>
    <xf numFmtId="0" fontId="253" fillId="0" borderId="85" applyNumberFormat="0" applyFill="0" applyAlignment="0" applyProtection="0">
      <alignment vertical="center"/>
    </xf>
    <xf numFmtId="0" fontId="254" fillId="9" borderId="82" applyNumberFormat="0" applyAlignment="0" applyProtection="0">
      <alignment vertical="center"/>
    </xf>
    <xf numFmtId="0" fontId="259" fillId="22" borderId="84" applyNumberFormat="0" applyAlignment="0" applyProtection="0">
      <alignment vertical="center"/>
    </xf>
    <xf numFmtId="191" fontId="78" fillId="2" borderId="128"/>
    <xf numFmtId="191" fontId="78" fillId="2" borderId="128"/>
    <xf numFmtId="10" fontId="58" fillId="25" borderId="133" applyNumberFormat="0" applyBorder="0" applyAlignment="0" applyProtection="0"/>
    <xf numFmtId="221" fontId="63" fillId="0" borderId="89" applyFill="0" applyBorder="0" applyAlignment="0"/>
    <xf numFmtId="0" fontId="140" fillId="9" borderId="124" applyNumberFormat="0" applyAlignment="0" applyProtection="0">
      <alignment vertical="center"/>
    </xf>
    <xf numFmtId="263" fontId="63" fillId="0" borderId="89">
      <alignment horizontal="left" vertical="center"/>
    </xf>
    <xf numFmtId="191" fontId="78" fillId="2" borderId="128"/>
    <xf numFmtId="191" fontId="78" fillId="2" borderId="128"/>
    <xf numFmtId="0" fontId="114" fillId="22" borderId="124" applyNumberFormat="0" applyAlignment="0" applyProtection="0">
      <alignment vertical="center"/>
    </xf>
    <xf numFmtId="0" fontId="56" fillId="30" borderId="125" applyNumberFormat="0" applyFont="0" applyAlignment="0" applyProtection="0">
      <alignment vertical="center"/>
    </xf>
    <xf numFmtId="0" fontId="173" fillId="0" borderId="127" applyNumberFormat="0" applyFill="0" applyAlignment="0" applyProtection="0">
      <alignment vertical="center"/>
    </xf>
    <xf numFmtId="0" fontId="140" fillId="9" borderId="124" applyNumberFormat="0" applyAlignment="0" applyProtection="0">
      <alignment vertical="center"/>
    </xf>
    <xf numFmtId="0" fontId="114" fillId="22" borderId="124" applyNumberFormat="0" applyAlignment="0" applyProtection="0">
      <alignment vertical="center"/>
    </xf>
    <xf numFmtId="274" fontId="140" fillId="9" borderId="124" applyNumberFormat="0" applyAlignment="0" applyProtection="0">
      <alignment vertical="center"/>
    </xf>
    <xf numFmtId="0" fontId="56" fillId="30" borderId="125" applyNumberFormat="0" applyFont="0" applyAlignment="0" applyProtection="0">
      <alignment vertical="center"/>
    </xf>
    <xf numFmtId="0" fontId="173" fillId="0" borderId="127" applyNumberFormat="0" applyFill="0" applyAlignment="0" applyProtection="0">
      <alignment vertical="center"/>
    </xf>
    <xf numFmtId="0" fontId="140" fillId="9" borderId="124" applyNumberFormat="0" applyAlignment="0" applyProtection="0">
      <alignment vertical="center"/>
    </xf>
    <xf numFmtId="191" fontId="78" fillId="2" borderId="106"/>
    <xf numFmtId="221" fontId="63" fillId="0" borderId="89" applyFill="0" applyBorder="0" applyAlignment="0"/>
    <xf numFmtId="10" fontId="58" fillId="25" borderId="89" applyNumberFormat="0" applyBorder="0" applyAlignment="0" applyProtection="0"/>
    <xf numFmtId="247" fontId="57" fillId="0" borderId="89">
      <alignment horizontal="right" vertical="center" shrinkToFit="1"/>
    </xf>
    <xf numFmtId="1" fontId="78" fillId="0" borderId="89" applyFill="0" applyBorder="0">
      <alignment horizontal="center"/>
    </xf>
    <xf numFmtId="221" fontId="188" fillId="25" borderId="89">
      <alignment horizontal="right" vertical="center"/>
      <protection locked="0"/>
    </xf>
    <xf numFmtId="0" fontId="69" fillId="0" borderId="132">
      <alignment vertical="justify" wrapText="1"/>
    </xf>
    <xf numFmtId="263" fontId="63" fillId="0" borderId="89">
      <alignment horizontal="left" vertical="center"/>
    </xf>
    <xf numFmtId="191" fontId="78" fillId="2" borderId="106"/>
    <xf numFmtId="191" fontId="78" fillId="2" borderId="79"/>
    <xf numFmtId="191" fontId="78" fillId="2" borderId="79"/>
    <xf numFmtId="191" fontId="78" fillId="2" borderId="79"/>
    <xf numFmtId="0" fontId="46" fillId="0" borderId="0">
      <alignment vertical="center"/>
    </xf>
    <xf numFmtId="178" fontId="46" fillId="0" borderId="0" applyFont="0" applyFill="0" applyBorder="0" applyAlignment="0" applyProtection="0">
      <alignment vertical="center"/>
    </xf>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191" fontId="78" fillId="2" borderId="79"/>
    <xf numFmtId="0" fontId="114" fillId="22" borderId="82" applyNumberFormat="0" applyAlignment="0" applyProtection="0">
      <alignment vertical="center"/>
    </xf>
    <xf numFmtId="0" fontId="114" fillId="22" borderId="82" applyNumberFormat="0" applyAlignment="0" applyProtection="0">
      <alignment vertical="center"/>
    </xf>
    <xf numFmtId="0" fontId="114" fillId="22" borderId="82" applyNumberFormat="0" applyAlignment="0" applyProtection="0">
      <alignment vertical="center"/>
    </xf>
    <xf numFmtId="0" fontId="129" fillId="0" borderId="86">
      <alignment horizontal="left" vertical="center"/>
      <protection locked="0"/>
    </xf>
    <xf numFmtId="0" fontId="130" fillId="0" borderId="80">
      <alignment horizontal="left" vertical="center"/>
    </xf>
    <xf numFmtId="0" fontId="140" fillId="9" borderId="82" applyNumberFormat="0" applyAlignment="0" applyProtection="0">
      <alignment vertical="center"/>
    </xf>
    <xf numFmtId="10" fontId="58" fillId="25" borderId="89" applyNumberFormat="0" applyBorder="0" applyAlignment="0" applyProtection="0"/>
    <xf numFmtId="0" fontId="140" fillId="9" borderId="82" applyNumberFormat="0" applyAlignment="0" applyProtection="0">
      <alignment vertical="center"/>
    </xf>
    <xf numFmtId="0" fontId="140" fillId="9" borderId="82" applyNumberFormat="0" applyAlignment="0" applyProtection="0">
      <alignment vertical="center"/>
    </xf>
    <xf numFmtId="0" fontId="56" fillId="30" borderId="83" applyNumberFormat="0" applyFont="0" applyAlignment="0" applyProtection="0">
      <alignment vertical="center"/>
    </xf>
    <xf numFmtId="0" fontId="56" fillId="30" borderId="83" applyNumberFormat="0" applyFont="0" applyAlignment="0" applyProtection="0">
      <alignment vertical="center"/>
    </xf>
    <xf numFmtId="0" fontId="56" fillId="30" borderId="83" applyNumberFormat="0" applyFont="0" applyAlignment="0" applyProtection="0">
      <alignment vertical="center"/>
    </xf>
    <xf numFmtId="0" fontId="152" fillId="22" borderId="84" applyNumberFormat="0" applyAlignment="0" applyProtection="0">
      <alignment vertical="center"/>
    </xf>
    <xf numFmtId="0" fontId="152" fillId="22" borderId="84" applyNumberFormat="0" applyAlignment="0" applyProtection="0">
      <alignment vertical="center"/>
    </xf>
    <xf numFmtId="0" fontId="152" fillId="22" borderId="84" applyNumberFormat="0" applyAlignment="0" applyProtection="0">
      <alignment vertical="center"/>
    </xf>
    <xf numFmtId="0" fontId="134" fillId="0" borderId="87"/>
    <xf numFmtId="0" fontId="173" fillId="0" borderId="85" applyNumberFormat="0" applyFill="0" applyAlignment="0" applyProtection="0">
      <alignment vertical="center"/>
    </xf>
    <xf numFmtId="0" fontId="173" fillId="0" borderId="85" applyNumberFormat="0" applyFill="0" applyAlignment="0" applyProtection="0">
      <alignment vertical="center"/>
    </xf>
    <xf numFmtId="0" fontId="173" fillId="0" borderId="85" applyNumberFormat="0" applyFill="0" applyAlignment="0" applyProtection="0">
      <alignment vertical="center"/>
    </xf>
    <xf numFmtId="0" fontId="114" fillId="22" borderId="82" applyNumberFormat="0" applyAlignment="0" applyProtection="0">
      <alignment vertical="center"/>
    </xf>
    <xf numFmtId="0" fontId="114" fillId="22" borderId="82" applyNumberFormat="0" applyAlignment="0" applyProtection="0">
      <alignment vertical="center"/>
    </xf>
    <xf numFmtId="247" fontId="57" fillId="0" borderId="89">
      <alignment horizontal="right" vertical="center" shrinkToFit="1"/>
    </xf>
    <xf numFmtId="1" fontId="78" fillId="0" borderId="89" applyFill="0" applyBorder="0">
      <alignment horizontal="center"/>
    </xf>
    <xf numFmtId="0" fontId="56" fillId="30" borderId="83" applyNumberFormat="0" applyFont="0" applyAlignment="0" applyProtection="0">
      <alignment vertical="center"/>
    </xf>
    <xf numFmtId="37" fontId="69" fillId="0" borderId="81" applyAlignment="0"/>
    <xf numFmtId="221" fontId="188" fillId="25" borderId="89">
      <alignment horizontal="right" vertical="center"/>
      <protection locked="0"/>
    </xf>
    <xf numFmtId="0" fontId="173" fillId="0" borderId="85" applyNumberFormat="0" applyFill="0" applyAlignment="0" applyProtection="0">
      <alignment vertical="center"/>
    </xf>
    <xf numFmtId="0" fontId="173" fillId="0" borderId="85" applyNumberFormat="0" applyFill="0" applyAlignment="0" applyProtection="0">
      <alignment vertical="center"/>
    </xf>
    <xf numFmtId="0" fontId="69" fillId="0" borderId="88">
      <alignment vertical="justify" wrapText="1"/>
    </xf>
    <xf numFmtId="0" fontId="140" fillId="9" borderId="82" applyNumberFormat="0" applyAlignment="0" applyProtection="0">
      <alignment vertical="center"/>
    </xf>
    <xf numFmtId="0" fontId="140" fillId="9" borderId="82" applyNumberFormat="0" applyAlignment="0" applyProtection="0">
      <alignment vertical="center"/>
    </xf>
    <xf numFmtId="0" fontId="152" fillId="22" borderId="84" applyNumberFormat="0" applyAlignment="0" applyProtection="0">
      <alignment vertical="center"/>
    </xf>
    <xf numFmtId="0" fontId="152" fillId="22" borderId="84" applyNumberFormat="0" applyAlignment="0" applyProtection="0">
      <alignment vertical="center"/>
    </xf>
    <xf numFmtId="274" fontId="114" fillId="22" borderId="82" applyNumberFormat="0" applyAlignment="0" applyProtection="0">
      <alignment vertical="center"/>
    </xf>
    <xf numFmtId="274" fontId="114" fillId="22" borderId="82" applyNumberFormat="0" applyAlignment="0" applyProtection="0">
      <alignment vertical="center"/>
    </xf>
    <xf numFmtId="274" fontId="114" fillId="22" borderId="82" applyNumberFormat="0" applyAlignment="0" applyProtection="0">
      <alignment vertical="center"/>
    </xf>
    <xf numFmtId="0" fontId="130" fillId="0" borderId="80">
      <alignment horizontal="left" vertical="center"/>
    </xf>
    <xf numFmtId="10" fontId="58" fillId="25" borderId="89" applyNumberFormat="0" applyBorder="0" applyAlignment="0" applyProtection="0"/>
    <xf numFmtId="10" fontId="58" fillId="25" borderId="89" applyNumberFormat="0" applyBorder="0" applyAlignment="0" applyProtection="0"/>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0" fontId="140" fillId="9" borderId="82" applyNumberFormat="0" applyAlignment="0" applyProtection="0">
      <alignment vertical="center"/>
    </xf>
    <xf numFmtId="0"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140" fillId="9" borderId="82" applyNumberFormat="0" applyAlignment="0" applyProtection="0">
      <alignment vertical="center"/>
    </xf>
    <xf numFmtId="274" fontId="56" fillId="30" borderId="83" applyNumberFormat="0" applyFont="0" applyAlignment="0" applyProtection="0">
      <alignment vertical="center"/>
    </xf>
    <xf numFmtId="274" fontId="56" fillId="30" borderId="83" applyNumberFormat="0" applyFont="0" applyAlignment="0" applyProtection="0">
      <alignment vertical="center"/>
    </xf>
    <xf numFmtId="274" fontId="56" fillId="30" borderId="83" applyNumberFormat="0" applyFont="0" applyAlignment="0" applyProtection="0">
      <alignment vertical="center"/>
    </xf>
    <xf numFmtId="274" fontId="152" fillId="22" borderId="84" applyNumberFormat="0" applyAlignment="0" applyProtection="0">
      <alignment vertical="center"/>
    </xf>
    <xf numFmtId="274" fontId="152" fillId="22" borderId="84" applyNumberFormat="0" applyAlignment="0" applyProtection="0">
      <alignment vertical="center"/>
    </xf>
    <xf numFmtId="274" fontId="152" fillId="22" borderId="84" applyNumberFormat="0" applyAlignment="0" applyProtection="0">
      <alignment vertical="center"/>
    </xf>
    <xf numFmtId="274" fontId="173" fillId="0" borderId="85" applyNumberFormat="0" applyFill="0" applyAlignment="0" applyProtection="0">
      <alignment vertical="center"/>
    </xf>
    <xf numFmtId="274" fontId="173" fillId="0" borderId="85" applyNumberFormat="0" applyFill="0" applyAlignment="0" applyProtection="0">
      <alignment vertical="center"/>
    </xf>
    <xf numFmtId="274" fontId="173" fillId="0" borderId="85" applyNumberFormat="0" applyFill="0" applyAlignment="0" applyProtection="0">
      <alignment vertical="center"/>
    </xf>
    <xf numFmtId="0" fontId="248" fillId="22" borderId="82" applyNumberFormat="0" applyAlignment="0" applyProtection="0">
      <alignment vertical="center"/>
    </xf>
    <xf numFmtId="0" fontId="253" fillId="0" borderId="85" applyNumberFormat="0" applyFill="0" applyAlignment="0" applyProtection="0">
      <alignment vertical="center"/>
    </xf>
    <xf numFmtId="0" fontId="254" fillId="9" borderId="82" applyNumberFormat="0" applyAlignment="0" applyProtection="0">
      <alignment vertical="center"/>
    </xf>
    <xf numFmtId="0" fontId="259" fillId="22" borderId="84" applyNumberFormat="0" applyAlignment="0" applyProtection="0">
      <alignment vertical="center"/>
    </xf>
    <xf numFmtId="0" fontId="46" fillId="0" borderId="0">
      <alignment vertical="center"/>
    </xf>
    <xf numFmtId="178" fontId="46" fillId="0" borderId="0" applyFont="0" applyFill="0" applyBorder="0" applyAlignment="0" applyProtection="0">
      <alignment vertical="center"/>
    </xf>
    <xf numFmtId="221" fontId="63" fillId="0" borderId="89" applyFill="0" applyBorder="0" applyAlignment="0"/>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263" fontId="63" fillId="0" borderId="89">
      <alignment horizontal="lef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178" fontId="46" fillId="0" borderId="0" applyFont="0" applyFill="0" applyBorder="0" applyAlignment="0" applyProtection="0">
      <alignment vertical="center"/>
    </xf>
    <xf numFmtId="221" fontId="63" fillId="0" borderId="89" applyFill="0" applyBorder="0" applyAlignment="0"/>
    <xf numFmtId="10" fontId="58" fillId="25" borderId="89" applyNumberFormat="0" applyBorder="0" applyAlignment="0" applyProtection="0"/>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247" fontId="57" fillId="0" borderId="89">
      <alignment horizontal="right" vertical="center" shrinkToFit="1"/>
    </xf>
    <xf numFmtId="1" fontId="78" fillId="0" borderId="89" applyFill="0" applyBorder="0">
      <alignment horizontal="center"/>
    </xf>
    <xf numFmtId="9" fontId="46" fillId="0" borderId="0" applyFont="0" applyFill="0" applyBorder="0" applyAlignment="0" applyProtection="0">
      <alignment vertical="center"/>
    </xf>
    <xf numFmtId="221" fontId="188" fillId="25" borderId="89">
      <alignment horizontal="right" vertical="center"/>
      <protection locked="0"/>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178" fontId="46" fillId="0" borderId="0" applyFont="0" applyFill="0" applyBorder="0" applyAlignment="0" applyProtection="0">
      <alignment vertical="center"/>
    </xf>
    <xf numFmtId="263" fontId="63" fillId="0" borderId="89">
      <alignment horizontal="lef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178" fontId="46" fillId="0" borderId="0" applyFont="0" applyFill="0" applyBorder="0" applyAlignment="0" applyProtection="0">
      <alignment vertical="center"/>
    </xf>
    <xf numFmtId="274" fontId="140" fillId="9" borderId="124" applyNumberFormat="0" applyAlignment="0" applyProtection="0">
      <alignment vertical="center"/>
    </xf>
    <xf numFmtId="191" fontId="78" fillId="2" borderId="90"/>
    <xf numFmtId="191" fontId="78" fillId="2" borderId="106"/>
    <xf numFmtId="191" fontId="78" fillId="2" borderId="90"/>
    <xf numFmtId="191" fontId="78" fillId="2" borderId="128"/>
    <xf numFmtId="191" fontId="78" fillId="2" borderId="90"/>
    <xf numFmtId="0" fontId="140" fillId="9" borderId="93" applyNumberFormat="0" applyAlignment="0" applyProtection="0">
      <alignment vertical="center"/>
    </xf>
    <xf numFmtId="0" fontId="140" fillId="9" borderId="93" applyNumberFormat="0" applyAlignment="0" applyProtection="0">
      <alignment vertical="center"/>
    </xf>
    <xf numFmtId="0" fontId="130" fillId="0" borderId="91">
      <alignment horizontal="left" vertical="center"/>
    </xf>
    <xf numFmtId="0" fontId="140" fillId="9" borderId="93" applyNumberFormat="0" applyAlignment="0" applyProtection="0">
      <alignment vertical="center"/>
    </xf>
    <xf numFmtId="0" fontId="140" fillId="9" borderId="82"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10" fontId="58" fillId="25" borderId="89" applyNumberFormat="0" applyBorder="0" applyAlignment="0" applyProtection="0"/>
    <xf numFmtId="0" fontId="140" fillId="9" borderId="93" applyNumberFormat="0" applyAlignment="0" applyProtection="0">
      <alignment vertical="center"/>
    </xf>
    <xf numFmtId="0" fontId="56" fillId="30" borderId="94" applyNumberFormat="0" applyFont="0" applyAlignment="0" applyProtection="0">
      <alignment vertical="center"/>
    </xf>
    <xf numFmtId="0" fontId="152" fillId="22" borderId="95" applyNumberFormat="0" applyAlignment="0" applyProtection="0">
      <alignment vertical="center"/>
    </xf>
    <xf numFmtId="0" fontId="173" fillId="0" borderId="96" applyNumberFormat="0" applyFill="0" applyAlignment="0" applyProtection="0">
      <alignment vertical="center"/>
    </xf>
    <xf numFmtId="0" fontId="114" fillId="22" borderId="82" applyNumberFormat="0" applyAlignment="0" applyProtection="0">
      <alignment vertical="center"/>
    </xf>
    <xf numFmtId="191" fontId="78" fillId="2" borderId="90"/>
    <xf numFmtId="191" fontId="78" fillId="2" borderId="90"/>
    <xf numFmtId="191" fontId="78" fillId="2" borderId="90"/>
    <xf numFmtId="0" fontId="140" fillId="9" borderId="82" applyNumberFormat="0" applyAlignment="0" applyProtection="0">
      <alignment vertical="center"/>
    </xf>
    <xf numFmtId="191" fontId="78" fillId="2" borderId="90"/>
    <xf numFmtId="0" fontId="56" fillId="30" borderId="83" applyNumberFormat="0" applyFont="0" applyAlignment="0" applyProtection="0">
      <alignment vertical="center"/>
    </xf>
    <xf numFmtId="0" fontId="152" fillId="22" borderId="84" applyNumberFormat="0" applyAlignment="0" applyProtection="0">
      <alignment vertical="center"/>
    </xf>
    <xf numFmtId="191" fontId="78" fillId="2" borderId="90"/>
    <xf numFmtId="0" fontId="173" fillId="0" borderId="85" applyNumberFormat="0" applyFill="0" applyAlignment="0" applyProtection="0">
      <alignment vertical="center"/>
    </xf>
    <xf numFmtId="191" fontId="78" fillId="2" borderId="90"/>
    <xf numFmtId="191" fontId="78" fillId="2" borderId="90"/>
    <xf numFmtId="1" fontId="78" fillId="0" borderId="133" applyFill="0" applyBorder="0">
      <alignment horizontal="center"/>
    </xf>
    <xf numFmtId="191" fontId="78" fillId="2" borderId="128"/>
    <xf numFmtId="191" fontId="78" fillId="2" borderId="128"/>
    <xf numFmtId="0" fontId="114" fillId="22" borderId="124"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14" fillId="22" borderId="93" applyNumberFormat="0" applyAlignment="0" applyProtection="0">
      <alignment vertical="center"/>
    </xf>
    <xf numFmtId="191" fontId="78" fillId="2" borderId="90"/>
    <xf numFmtId="191" fontId="78" fillId="2" borderId="90"/>
    <xf numFmtId="191" fontId="78" fillId="2" borderId="90"/>
    <xf numFmtId="0" fontId="114" fillId="22" borderId="93" applyNumberFormat="0" applyAlignment="0" applyProtection="0">
      <alignment vertical="center"/>
    </xf>
    <xf numFmtId="0" fontId="114" fillId="22" borderId="93" applyNumberFormat="0" applyAlignment="0" applyProtection="0">
      <alignment vertical="center"/>
    </xf>
    <xf numFmtId="221" fontId="63" fillId="0" borderId="89" applyFill="0" applyBorder="0" applyAlignment="0"/>
    <xf numFmtId="0" fontId="129" fillId="0" borderId="97">
      <alignment horizontal="left" vertical="center"/>
      <protection locked="0"/>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56" fillId="30" borderId="94" applyNumberFormat="0" applyFont="0" applyAlignment="0" applyProtection="0">
      <alignment vertical="center"/>
    </xf>
    <xf numFmtId="0" fontId="56" fillId="30" borderId="94" applyNumberFormat="0" applyFont="0" applyAlignment="0" applyProtection="0">
      <alignment vertical="center"/>
    </xf>
    <xf numFmtId="0" fontId="152" fillId="22" borderId="95" applyNumberFormat="0" applyAlignment="0" applyProtection="0">
      <alignment vertical="center"/>
    </xf>
    <xf numFmtId="0" fontId="152" fillId="22" borderId="95" applyNumberFormat="0" applyAlignment="0" applyProtection="0">
      <alignment vertical="center"/>
    </xf>
    <xf numFmtId="0" fontId="134" fillId="0" borderId="98"/>
    <xf numFmtId="0" fontId="173" fillId="0" borderId="96" applyNumberFormat="0" applyFill="0" applyAlignment="0" applyProtection="0">
      <alignment vertical="center"/>
    </xf>
    <xf numFmtId="0" fontId="173" fillId="0" borderId="96" applyNumberFormat="0" applyFill="0" applyAlignment="0" applyProtection="0">
      <alignment vertical="center"/>
    </xf>
    <xf numFmtId="0" fontId="114" fillId="22" borderId="93" applyNumberFormat="0" applyAlignment="0" applyProtection="0">
      <alignment vertical="center"/>
    </xf>
    <xf numFmtId="0" fontId="114" fillId="22" borderId="93" applyNumberFormat="0" applyAlignment="0" applyProtection="0">
      <alignment vertical="center"/>
    </xf>
    <xf numFmtId="247" fontId="57" fillId="0" borderId="89">
      <alignment horizontal="right" vertical="center" shrinkToFit="1"/>
    </xf>
    <xf numFmtId="1" fontId="78" fillId="0" borderId="89" applyFill="0" applyBorder="0">
      <alignment horizontal="center"/>
    </xf>
    <xf numFmtId="0" fontId="56" fillId="30" borderId="94" applyNumberFormat="0" applyFont="0" applyAlignment="0" applyProtection="0">
      <alignment vertical="center"/>
    </xf>
    <xf numFmtId="37" fontId="69" fillId="0" borderId="92" applyAlignment="0"/>
    <xf numFmtId="221" fontId="188" fillId="25" borderId="89">
      <alignment horizontal="right" vertical="center"/>
      <protection locked="0"/>
    </xf>
    <xf numFmtId="0" fontId="173" fillId="0" borderId="96" applyNumberFormat="0" applyFill="0" applyAlignment="0" applyProtection="0">
      <alignment vertical="center"/>
    </xf>
    <xf numFmtId="0" fontId="173" fillId="0" borderId="96" applyNumberFormat="0" applyFill="0" applyAlignment="0" applyProtection="0">
      <alignment vertical="center"/>
    </xf>
    <xf numFmtId="0" fontId="69" fillId="0" borderId="99">
      <alignment vertical="justify" wrapText="1"/>
    </xf>
    <xf numFmtId="0" fontId="140" fillId="9" borderId="93" applyNumberFormat="0" applyAlignment="0" applyProtection="0">
      <alignment vertical="center"/>
    </xf>
    <xf numFmtId="0" fontId="140" fillId="9" borderId="93" applyNumberFormat="0" applyAlignment="0" applyProtection="0">
      <alignment vertical="center"/>
    </xf>
    <xf numFmtId="263" fontId="63" fillId="0" borderId="89">
      <alignment horizontal="left" vertical="center"/>
    </xf>
    <xf numFmtId="0" fontId="152" fillId="22" borderId="95" applyNumberFormat="0" applyAlignment="0" applyProtection="0">
      <alignment vertical="center"/>
    </xf>
    <xf numFmtId="0" fontId="152" fillId="22" borderId="95"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102" applyNumberFormat="0" applyAlignment="0" applyProtection="0">
      <alignment vertical="center"/>
    </xf>
    <xf numFmtId="0" fontId="114" fillId="22" borderId="102" applyNumberFormat="0" applyAlignment="0" applyProtection="0">
      <alignment vertical="center"/>
    </xf>
    <xf numFmtId="0" fontId="140" fillId="9" borderId="93" applyNumberFormat="0" applyAlignment="0" applyProtection="0">
      <alignment vertical="center"/>
    </xf>
    <xf numFmtId="274" fontId="114" fillId="22" borderId="93" applyNumberFormat="0" applyAlignment="0" applyProtection="0">
      <alignment vertical="center"/>
    </xf>
    <xf numFmtId="274" fontId="114" fillId="22" borderId="93" applyNumberFormat="0" applyAlignment="0" applyProtection="0">
      <alignment vertical="center"/>
    </xf>
    <xf numFmtId="274" fontId="114" fillId="22" borderId="93" applyNumberFormat="0" applyAlignment="0" applyProtection="0">
      <alignment vertical="center"/>
    </xf>
    <xf numFmtId="0" fontId="130" fillId="0" borderId="91">
      <alignment horizontal="left" vertical="center"/>
    </xf>
    <xf numFmtId="10" fontId="58" fillId="25" borderId="89" applyNumberFormat="0" applyBorder="0" applyAlignment="0" applyProtection="0"/>
    <xf numFmtId="10" fontId="58" fillId="25" borderId="89" applyNumberFormat="0" applyBorder="0" applyAlignment="0" applyProtection="0"/>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140" fillId="9" borderId="93" applyNumberFormat="0" applyAlignment="0" applyProtection="0">
      <alignment vertical="center"/>
    </xf>
    <xf numFmtId="274" fontId="56" fillId="30" borderId="94" applyNumberFormat="0" applyFont="0" applyAlignment="0" applyProtection="0">
      <alignment vertical="center"/>
    </xf>
    <xf numFmtId="274" fontId="56" fillId="30" borderId="94" applyNumberFormat="0" applyFont="0" applyAlignment="0" applyProtection="0">
      <alignment vertical="center"/>
    </xf>
    <xf numFmtId="274" fontId="56" fillId="30" borderId="94" applyNumberFormat="0" applyFont="0" applyAlignment="0" applyProtection="0">
      <alignment vertical="center"/>
    </xf>
    <xf numFmtId="274" fontId="152" fillId="22" borderId="95" applyNumberFormat="0" applyAlignment="0" applyProtection="0">
      <alignment vertical="center"/>
    </xf>
    <xf numFmtId="274" fontId="152" fillId="22" borderId="95" applyNumberFormat="0" applyAlignment="0" applyProtection="0">
      <alignment vertical="center"/>
    </xf>
    <xf numFmtId="274" fontId="152" fillId="22" borderId="95" applyNumberFormat="0" applyAlignment="0" applyProtection="0">
      <alignment vertical="center"/>
    </xf>
    <xf numFmtId="274" fontId="173" fillId="0" borderId="96" applyNumberFormat="0" applyFill="0" applyAlignment="0" applyProtection="0">
      <alignment vertical="center"/>
    </xf>
    <xf numFmtId="274" fontId="173" fillId="0" borderId="96" applyNumberFormat="0" applyFill="0" applyAlignment="0" applyProtection="0">
      <alignment vertical="center"/>
    </xf>
    <xf numFmtId="274" fontId="173" fillId="0" borderId="96" applyNumberFormat="0" applyFill="0" applyAlignment="0" applyProtection="0">
      <alignment vertical="center"/>
    </xf>
    <xf numFmtId="0" fontId="248" fillId="22" borderId="93" applyNumberFormat="0" applyAlignment="0" applyProtection="0">
      <alignment vertical="center"/>
    </xf>
    <xf numFmtId="0" fontId="130" fillId="0" borderId="101">
      <alignment horizontal="left" vertical="center"/>
    </xf>
    <xf numFmtId="0" fontId="253" fillId="0" borderId="96" applyNumberFormat="0" applyFill="0" applyAlignment="0" applyProtection="0">
      <alignment vertical="center"/>
    </xf>
    <xf numFmtId="0" fontId="254" fillId="9" borderId="93" applyNumberFormat="0" applyAlignment="0" applyProtection="0">
      <alignment vertical="center"/>
    </xf>
    <xf numFmtId="0" fontId="259" fillId="22" borderId="95" applyNumberFormat="0" applyAlignment="0" applyProtection="0">
      <alignment vertical="center"/>
    </xf>
    <xf numFmtId="221" fontId="63" fillId="0" borderId="100" applyFill="0" applyBorder="0" applyAlignment="0"/>
    <xf numFmtId="263" fontId="63" fillId="0" borderId="100">
      <alignment horizontal="left" vertical="center"/>
    </xf>
    <xf numFmtId="0" fontId="140" fillId="9" borderId="93" applyNumberFormat="0" applyAlignment="0" applyProtection="0">
      <alignment vertical="center"/>
    </xf>
    <xf numFmtId="0" fontId="140" fillId="9" borderId="93" applyNumberFormat="0" applyAlignment="0" applyProtection="0">
      <alignment vertical="center"/>
    </xf>
    <xf numFmtId="0" fontId="140" fillId="9" borderId="93" applyNumberFormat="0" applyAlignment="0" applyProtection="0">
      <alignment vertical="center"/>
    </xf>
    <xf numFmtId="221" fontId="63" fillId="0" borderId="100" applyFill="0" applyBorder="0" applyAlignment="0"/>
    <xf numFmtId="10" fontId="58" fillId="25" borderId="100" applyNumberFormat="0" applyBorder="0" applyAlignment="0" applyProtection="0"/>
    <xf numFmtId="247" fontId="57" fillId="0" borderId="100">
      <alignment horizontal="right" vertical="center" shrinkToFit="1"/>
    </xf>
    <xf numFmtId="1" fontId="78" fillId="0" borderId="100" applyFill="0" applyBorder="0">
      <alignment horizontal="center"/>
    </xf>
    <xf numFmtId="221" fontId="188" fillId="25" borderId="100">
      <alignment horizontal="right" vertical="center"/>
      <protection locked="0"/>
    </xf>
    <xf numFmtId="263" fontId="63" fillId="0" borderId="100">
      <alignment horizontal="left" vertical="center"/>
    </xf>
    <xf numFmtId="191" fontId="78" fillId="2" borderId="106"/>
    <xf numFmtId="0" fontId="56" fillId="30" borderId="103" applyNumberFormat="0" applyFont="0" applyAlignment="0" applyProtection="0">
      <alignment vertical="center"/>
    </xf>
    <xf numFmtId="0" fontId="152" fillId="22" borderId="104" applyNumberFormat="0" applyAlignment="0" applyProtection="0">
      <alignment vertical="center"/>
    </xf>
    <xf numFmtId="0" fontId="173" fillId="0" borderId="105" applyNumberFormat="0" applyFill="0" applyAlignment="0" applyProtection="0">
      <alignment vertical="center"/>
    </xf>
    <xf numFmtId="221" fontId="63" fillId="0" borderId="111" applyFill="0" applyBorder="0" applyAlignment="0"/>
    <xf numFmtId="10" fontId="58" fillId="25" borderId="111" applyNumberFormat="0" applyBorder="0" applyAlignment="0" applyProtection="0"/>
    <xf numFmtId="247" fontId="57" fillId="0" borderId="111">
      <alignment horizontal="right" vertical="center" shrinkToFit="1"/>
    </xf>
    <xf numFmtId="1" fontId="78" fillId="0" borderId="111" applyFill="0" applyBorder="0">
      <alignment horizontal="center"/>
    </xf>
    <xf numFmtId="221" fontId="188" fillId="25" borderId="111">
      <alignment horizontal="right" vertical="center"/>
      <protection locked="0"/>
    </xf>
    <xf numFmtId="263" fontId="63" fillId="0" borderId="111">
      <alignment horizontal="left" vertical="center"/>
    </xf>
    <xf numFmtId="191" fontId="78" fillId="2" borderId="106"/>
    <xf numFmtId="191" fontId="78" fillId="2" borderId="106"/>
    <xf numFmtId="191" fontId="78" fillId="2" borderId="106"/>
    <xf numFmtId="191" fontId="78" fillId="2" borderId="106"/>
    <xf numFmtId="191" fontId="78" fillId="2" borderId="106"/>
    <xf numFmtId="191" fontId="78" fillId="2" borderId="106"/>
    <xf numFmtId="191" fontId="78" fillId="2" borderId="106"/>
    <xf numFmtId="191" fontId="78" fillId="2" borderId="106"/>
    <xf numFmtId="191" fontId="78" fillId="2" borderId="106"/>
    <xf numFmtId="191" fontId="78" fillId="2" borderId="106"/>
    <xf numFmtId="191" fontId="78" fillId="2" borderId="106"/>
    <xf numFmtId="191" fontId="78" fillId="2" borderId="106"/>
    <xf numFmtId="191" fontId="78" fillId="2" borderId="106"/>
    <xf numFmtId="0" fontId="114" fillId="22" borderId="102" applyNumberFormat="0" applyAlignment="0" applyProtection="0">
      <alignment vertical="center"/>
    </xf>
    <xf numFmtId="0" fontId="114" fillId="22" borderId="102" applyNumberFormat="0" applyAlignment="0" applyProtection="0">
      <alignment vertical="center"/>
    </xf>
    <xf numFmtId="0" fontId="114" fillId="22" borderId="102" applyNumberFormat="0" applyAlignment="0" applyProtection="0">
      <alignment vertical="center"/>
    </xf>
    <xf numFmtId="0" fontId="129" fillId="0" borderId="108">
      <alignment horizontal="left" vertical="center"/>
      <protection locked="0"/>
    </xf>
    <xf numFmtId="0" fontId="130" fillId="0" borderId="101">
      <alignment horizontal="left" vertical="center"/>
    </xf>
    <xf numFmtId="0" fontId="140" fillId="9" borderId="102" applyNumberFormat="0" applyAlignment="0" applyProtection="0">
      <alignment vertical="center"/>
    </xf>
    <xf numFmtId="10" fontId="58" fillId="25" borderId="111" applyNumberFormat="0" applyBorder="0" applyAlignment="0" applyProtection="0"/>
    <xf numFmtId="0" fontId="140" fillId="9" borderId="102" applyNumberFormat="0" applyAlignment="0" applyProtection="0">
      <alignment vertical="center"/>
    </xf>
    <xf numFmtId="0" fontId="140" fillId="9" borderId="102" applyNumberFormat="0" applyAlignment="0" applyProtection="0">
      <alignment vertical="center"/>
    </xf>
    <xf numFmtId="0" fontId="56" fillId="30" borderId="103" applyNumberFormat="0" applyFont="0" applyAlignment="0" applyProtection="0">
      <alignment vertical="center"/>
    </xf>
    <xf numFmtId="0" fontId="56" fillId="30" borderId="103" applyNumberFormat="0" applyFont="0" applyAlignment="0" applyProtection="0">
      <alignment vertical="center"/>
    </xf>
    <xf numFmtId="0" fontId="56" fillId="30" borderId="103" applyNumberFormat="0" applyFont="0" applyAlignment="0" applyProtection="0">
      <alignment vertical="center"/>
    </xf>
    <xf numFmtId="0" fontId="152" fillId="22" borderId="104" applyNumberFormat="0" applyAlignment="0" applyProtection="0">
      <alignment vertical="center"/>
    </xf>
    <xf numFmtId="0" fontId="152" fillId="22" borderId="104" applyNumberFormat="0" applyAlignment="0" applyProtection="0">
      <alignment vertical="center"/>
    </xf>
    <xf numFmtId="0" fontId="152" fillId="22" borderId="104" applyNumberFormat="0" applyAlignment="0" applyProtection="0">
      <alignment vertical="center"/>
    </xf>
    <xf numFmtId="0" fontId="134" fillId="0" borderId="109"/>
    <xf numFmtId="0" fontId="173" fillId="0" borderId="105" applyNumberFormat="0" applyFill="0" applyAlignment="0" applyProtection="0">
      <alignment vertical="center"/>
    </xf>
    <xf numFmtId="0" fontId="173" fillId="0" borderId="105" applyNumberFormat="0" applyFill="0" applyAlignment="0" applyProtection="0">
      <alignment vertical="center"/>
    </xf>
    <xf numFmtId="0" fontId="173" fillId="0" borderId="105" applyNumberFormat="0" applyFill="0" applyAlignment="0" applyProtection="0">
      <alignment vertical="center"/>
    </xf>
    <xf numFmtId="0" fontId="114" fillId="22" borderId="102" applyNumberFormat="0" applyAlignment="0" applyProtection="0">
      <alignment vertical="center"/>
    </xf>
    <xf numFmtId="0" fontId="114" fillId="22" borderId="102" applyNumberFormat="0" applyAlignment="0" applyProtection="0">
      <alignment vertical="center"/>
    </xf>
    <xf numFmtId="247" fontId="57" fillId="0" borderId="111">
      <alignment horizontal="right" vertical="center" shrinkToFit="1"/>
    </xf>
    <xf numFmtId="1" fontId="78" fillId="0" borderId="111" applyFill="0" applyBorder="0">
      <alignment horizontal="center"/>
    </xf>
    <xf numFmtId="0" fontId="56" fillId="30" borderId="103" applyNumberFormat="0" applyFont="0" applyAlignment="0" applyProtection="0">
      <alignment vertical="center"/>
    </xf>
    <xf numFmtId="37" fontId="69" fillId="0" borderId="107" applyAlignment="0"/>
    <xf numFmtId="221" fontId="188" fillId="25" borderId="111">
      <alignment horizontal="right" vertical="center"/>
      <protection locked="0"/>
    </xf>
    <xf numFmtId="0" fontId="173" fillId="0" borderId="105" applyNumberFormat="0" applyFill="0" applyAlignment="0" applyProtection="0">
      <alignment vertical="center"/>
    </xf>
    <xf numFmtId="0" fontId="173" fillId="0" borderId="105" applyNumberFormat="0" applyFill="0" applyAlignment="0" applyProtection="0">
      <alignment vertical="center"/>
    </xf>
    <xf numFmtId="0" fontId="69" fillId="0" borderId="110">
      <alignment vertical="justify" wrapText="1"/>
    </xf>
    <xf numFmtId="0" fontId="140" fillId="9" borderId="102" applyNumberFormat="0" applyAlignment="0" applyProtection="0">
      <alignment vertical="center"/>
    </xf>
    <xf numFmtId="0" fontId="140" fillId="9" borderId="102" applyNumberFormat="0" applyAlignment="0" applyProtection="0">
      <alignment vertical="center"/>
    </xf>
    <xf numFmtId="0" fontId="152" fillId="22" borderId="104" applyNumberFormat="0" applyAlignment="0" applyProtection="0">
      <alignment vertical="center"/>
    </xf>
    <xf numFmtId="0" fontId="152" fillId="22" borderId="104" applyNumberFormat="0" applyAlignment="0" applyProtection="0">
      <alignment vertical="center"/>
    </xf>
    <xf numFmtId="274" fontId="114" fillId="22" borderId="102" applyNumberFormat="0" applyAlignment="0" applyProtection="0">
      <alignment vertical="center"/>
    </xf>
    <xf numFmtId="274" fontId="114" fillId="22" borderId="102" applyNumberFormat="0" applyAlignment="0" applyProtection="0">
      <alignment vertical="center"/>
    </xf>
    <xf numFmtId="274" fontId="114" fillId="22" borderId="102" applyNumberFormat="0" applyAlignment="0" applyProtection="0">
      <alignment vertical="center"/>
    </xf>
    <xf numFmtId="0" fontId="130" fillId="0" borderId="101">
      <alignment horizontal="left" vertical="center"/>
    </xf>
    <xf numFmtId="10" fontId="58" fillId="25" borderId="111" applyNumberFormat="0" applyBorder="0" applyAlignment="0" applyProtection="0"/>
    <xf numFmtId="10" fontId="58" fillId="25" borderId="111" applyNumberFormat="0" applyBorder="0" applyAlignment="0" applyProtection="0"/>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0" fontId="140" fillId="9" borderId="102" applyNumberFormat="0" applyAlignment="0" applyProtection="0">
      <alignment vertical="center"/>
    </xf>
    <xf numFmtId="0"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140" fillId="9" borderId="102" applyNumberFormat="0" applyAlignment="0" applyProtection="0">
      <alignment vertical="center"/>
    </xf>
    <xf numFmtId="274" fontId="56" fillId="30" borderId="103" applyNumberFormat="0" applyFont="0" applyAlignment="0" applyProtection="0">
      <alignment vertical="center"/>
    </xf>
    <xf numFmtId="274" fontId="56" fillId="30" borderId="103" applyNumberFormat="0" applyFont="0" applyAlignment="0" applyProtection="0">
      <alignment vertical="center"/>
    </xf>
    <xf numFmtId="274" fontId="56" fillId="30" borderId="103" applyNumberFormat="0" applyFont="0" applyAlignment="0" applyProtection="0">
      <alignment vertical="center"/>
    </xf>
    <xf numFmtId="274" fontId="152" fillId="22" borderId="104" applyNumberFormat="0" applyAlignment="0" applyProtection="0">
      <alignment vertical="center"/>
    </xf>
    <xf numFmtId="274" fontId="152" fillId="22" borderId="104" applyNumberFormat="0" applyAlignment="0" applyProtection="0">
      <alignment vertical="center"/>
    </xf>
    <xf numFmtId="274" fontId="152" fillId="22" borderId="104" applyNumberFormat="0" applyAlignment="0" applyProtection="0">
      <alignment vertical="center"/>
    </xf>
    <xf numFmtId="274" fontId="173" fillId="0" borderId="105" applyNumberFormat="0" applyFill="0" applyAlignment="0" applyProtection="0">
      <alignment vertical="center"/>
    </xf>
    <xf numFmtId="274" fontId="173" fillId="0" borderId="105" applyNumberFormat="0" applyFill="0" applyAlignment="0" applyProtection="0">
      <alignment vertical="center"/>
    </xf>
    <xf numFmtId="274" fontId="173" fillId="0" borderId="105" applyNumberFormat="0" applyFill="0" applyAlignment="0" applyProtection="0">
      <alignment vertical="center"/>
    </xf>
    <xf numFmtId="0" fontId="248" fillId="22" borderId="102" applyNumberFormat="0" applyAlignment="0" applyProtection="0">
      <alignment vertical="center"/>
    </xf>
    <xf numFmtId="0" fontId="253" fillId="0" borderId="105" applyNumberFormat="0" applyFill="0" applyAlignment="0" applyProtection="0">
      <alignment vertical="center"/>
    </xf>
    <xf numFmtId="0" fontId="254" fillId="9" borderId="102" applyNumberFormat="0" applyAlignment="0" applyProtection="0">
      <alignment vertical="center"/>
    </xf>
    <xf numFmtId="0" fontId="259" fillId="22" borderId="104" applyNumberFormat="0" applyAlignment="0" applyProtection="0">
      <alignment vertical="center"/>
    </xf>
    <xf numFmtId="221" fontId="63" fillId="0" borderId="111" applyFill="0" applyBorder="0" applyAlignment="0"/>
    <xf numFmtId="263" fontId="63" fillId="0" borderId="111">
      <alignment horizontal="left" vertical="center"/>
    </xf>
    <xf numFmtId="221" fontId="63" fillId="0" borderId="111" applyFill="0" applyBorder="0" applyAlignment="0"/>
    <xf numFmtId="10" fontId="58" fillId="25" borderId="111" applyNumberFormat="0" applyBorder="0" applyAlignment="0" applyProtection="0"/>
    <xf numFmtId="247" fontId="57" fillId="0" borderId="111">
      <alignment horizontal="right" vertical="center" shrinkToFit="1"/>
    </xf>
    <xf numFmtId="1" fontId="78" fillId="0" borderId="111" applyFill="0" applyBorder="0">
      <alignment horizontal="center"/>
    </xf>
    <xf numFmtId="221" fontId="188" fillId="25" borderId="111">
      <alignment horizontal="right" vertical="center"/>
      <protection locked="0"/>
    </xf>
    <xf numFmtId="263" fontId="63" fillId="0" borderId="111">
      <alignment horizontal="left" vertical="center"/>
    </xf>
    <xf numFmtId="191" fontId="78" fillId="2" borderId="112"/>
    <xf numFmtId="191" fontId="78" fillId="2" borderId="112"/>
    <xf numFmtId="191" fontId="78" fillId="2" borderId="112"/>
    <xf numFmtId="0" fontId="140" fillId="9" borderId="115" applyNumberFormat="0" applyAlignment="0" applyProtection="0">
      <alignment vertical="center"/>
    </xf>
    <xf numFmtId="0" fontId="140" fillId="9" borderId="115" applyNumberFormat="0" applyAlignment="0" applyProtection="0">
      <alignment vertical="center"/>
    </xf>
    <xf numFmtId="0" fontId="130" fillId="0" borderId="113">
      <alignment horizontal="left" vertical="center"/>
    </xf>
    <xf numFmtId="0" fontId="140" fillId="9" borderId="115" applyNumberFormat="0" applyAlignment="0" applyProtection="0">
      <alignment vertical="center"/>
    </xf>
    <xf numFmtId="0" fontId="140" fillId="9" borderId="102"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10" fontId="58" fillId="25" borderId="111" applyNumberFormat="0" applyBorder="0" applyAlignment="0" applyProtection="0"/>
    <xf numFmtId="0" fontId="140" fillId="9" borderId="115" applyNumberFormat="0" applyAlignment="0" applyProtection="0">
      <alignment vertical="center"/>
    </xf>
    <xf numFmtId="0" fontId="56" fillId="30" borderId="116" applyNumberFormat="0" applyFont="0" applyAlignment="0" applyProtection="0">
      <alignment vertical="center"/>
    </xf>
    <xf numFmtId="0" fontId="152" fillId="22" borderId="117" applyNumberFormat="0" applyAlignment="0" applyProtection="0">
      <alignment vertical="center"/>
    </xf>
    <xf numFmtId="0" fontId="173" fillId="0" borderId="118" applyNumberFormat="0" applyFill="0" applyAlignment="0" applyProtection="0">
      <alignment vertical="center"/>
    </xf>
    <xf numFmtId="0" fontId="114" fillId="22" borderId="102" applyNumberFormat="0" applyAlignment="0" applyProtection="0">
      <alignment vertical="center"/>
    </xf>
    <xf numFmtId="191" fontId="78" fillId="2" borderId="112"/>
    <xf numFmtId="191" fontId="78" fillId="2" borderId="112"/>
    <xf numFmtId="191" fontId="78" fillId="2" borderId="112"/>
    <xf numFmtId="0" fontId="140" fillId="9" borderId="102" applyNumberFormat="0" applyAlignment="0" applyProtection="0">
      <alignment vertical="center"/>
    </xf>
    <xf numFmtId="191" fontId="78" fillId="2" borderId="112"/>
    <xf numFmtId="0" fontId="56" fillId="30" borderId="103" applyNumberFormat="0" applyFont="0" applyAlignment="0" applyProtection="0">
      <alignment vertical="center"/>
    </xf>
    <xf numFmtId="0" fontId="152" fillId="22" borderId="104" applyNumberFormat="0" applyAlignment="0" applyProtection="0">
      <alignment vertical="center"/>
    </xf>
    <xf numFmtId="191" fontId="78" fillId="2" borderId="112"/>
    <xf numFmtId="0" fontId="173" fillId="0" borderId="105" applyNumberFormat="0" applyFill="0" applyAlignment="0" applyProtection="0">
      <alignment vertical="center"/>
    </xf>
    <xf numFmtId="191" fontId="78" fillId="2" borderId="112"/>
    <xf numFmtId="191" fontId="78" fillId="2" borderId="112"/>
    <xf numFmtId="191" fontId="78" fillId="2" borderId="128"/>
    <xf numFmtId="191" fontId="78" fillId="2" borderId="128"/>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114" fillId="22" borderId="115" applyNumberFormat="0" applyAlignment="0" applyProtection="0">
      <alignment vertical="center"/>
    </xf>
    <xf numFmtId="191" fontId="78" fillId="2" borderId="112"/>
    <xf numFmtId="191" fontId="78" fillId="2" borderId="112"/>
    <xf numFmtId="191" fontId="78" fillId="2" borderId="112"/>
    <xf numFmtId="0" fontId="114" fillId="22" borderId="115" applyNumberFormat="0" applyAlignment="0" applyProtection="0">
      <alignment vertical="center"/>
    </xf>
    <xf numFmtId="0" fontId="114" fillId="22" borderId="115" applyNumberFormat="0" applyAlignment="0" applyProtection="0">
      <alignment vertical="center"/>
    </xf>
    <xf numFmtId="221" fontId="63" fillId="0" borderId="111" applyFill="0" applyBorder="0" applyAlignment="0"/>
    <xf numFmtId="0" fontId="129" fillId="0" borderId="119">
      <alignment horizontal="left" vertical="center"/>
      <protection locked="0"/>
    </xf>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56" fillId="30" borderId="116" applyNumberFormat="0" applyFont="0" applyAlignment="0" applyProtection="0">
      <alignment vertical="center"/>
    </xf>
    <xf numFmtId="0" fontId="56" fillId="30" borderId="116" applyNumberFormat="0" applyFont="0" applyAlignment="0" applyProtection="0">
      <alignment vertical="center"/>
    </xf>
    <xf numFmtId="0" fontId="152" fillId="22" borderId="117" applyNumberFormat="0" applyAlignment="0" applyProtection="0">
      <alignment vertical="center"/>
    </xf>
    <xf numFmtId="0" fontId="152" fillId="22" borderId="117" applyNumberFormat="0" applyAlignment="0" applyProtection="0">
      <alignment vertical="center"/>
    </xf>
    <xf numFmtId="0" fontId="134" fillId="0" borderId="120"/>
    <xf numFmtId="0" fontId="173" fillId="0" borderId="118" applyNumberFormat="0" applyFill="0" applyAlignment="0" applyProtection="0">
      <alignment vertical="center"/>
    </xf>
    <xf numFmtId="0" fontId="173" fillId="0" borderId="118" applyNumberFormat="0" applyFill="0" applyAlignment="0" applyProtection="0">
      <alignment vertical="center"/>
    </xf>
    <xf numFmtId="0" fontId="114" fillId="22" borderId="115" applyNumberFormat="0" applyAlignment="0" applyProtection="0">
      <alignment vertical="center"/>
    </xf>
    <xf numFmtId="0" fontId="114" fillId="22" borderId="115" applyNumberFormat="0" applyAlignment="0" applyProtection="0">
      <alignment vertical="center"/>
    </xf>
    <xf numFmtId="247" fontId="57" fillId="0" borderId="111">
      <alignment horizontal="right" vertical="center" shrinkToFit="1"/>
    </xf>
    <xf numFmtId="1" fontId="78" fillId="0" borderId="111" applyFill="0" applyBorder="0">
      <alignment horizontal="center"/>
    </xf>
    <xf numFmtId="0" fontId="56" fillId="30" borderId="116" applyNumberFormat="0" applyFont="0" applyAlignment="0" applyProtection="0">
      <alignment vertical="center"/>
    </xf>
    <xf numFmtId="37" fontId="69" fillId="0" borderId="114" applyAlignment="0"/>
    <xf numFmtId="221" fontId="188" fillId="25" borderId="111">
      <alignment horizontal="right" vertical="center"/>
      <protection locked="0"/>
    </xf>
    <xf numFmtId="0" fontId="173" fillId="0" borderId="118" applyNumberFormat="0" applyFill="0" applyAlignment="0" applyProtection="0">
      <alignment vertical="center"/>
    </xf>
    <xf numFmtId="0" fontId="173" fillId="0" borderId="118" applyNumberFormat="0" applyFill="0" applyAlignment="0" applyProtection="0">
      <alignment vertical="center"/>
    </xf>
    <xf numFmtId="0" fontId="69" fillId="0" borderId="121">
      <alignment vertical="justify" wrapText="1"/>
    </xf>
    <xf numFmtId="0" fontId="140" fillId="9" borderId="115" applyNumberFormat="0" applyAlignment="0" applyProtection="0">
      <alignment vertical="center"/>
    </xf>
    <xf numFmtId="0" fontId="140" fillId="9" borderId="115" applyNumberFormat="0" applyAlignment="0" applyProtection="0">
      <alignment vertical="center"/>
    </xf>
    <xf numFmtId="263" fontId="63" fillId="0" borderId="111">
      <alignment horizontal="left" vertical="center"/>
    </xf>
    <xf numFmtId="0" fontId="152" fillId="22" borderId="117" applyNumberFormat="0" applyAlignment="0" applyProtection="0">
      <alignment vertical="center"/>
    </xf>
    <xf numFmtId="0" fontId="152" fillId="22" borderId="117"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24" applyNumberFormat="0" applyAlignment="0" applyProtection="0">
      <alignment vertical="center"/>
    </xf>
    <xf numFmtId="0" fontId="114" fillId="22" borderId="124" applyNumberFormat="0" applyAlignment="0" applyProtection="0">
      <alignment vertical="center"/>
    </xf>
    <xf numFmtId="0" fontId="140" fillId="9" borderId="115" applyNumberFormat="0" applyAlignment="0" applyProtection="0">
      <alignment vertical="center"/>
    </xf>
    <xf numFmtId="274" fontId="114" fillId="22" borderId="115" applyNumberFormat="0" applyAlignment="0" applyProtection="0">
      <alignment vertical="center"/>
    </xf>
    <xf numFmtId="274" fontId="114" fillId="22" borderId="115" applyNumberFormat="0" applyAlignment="0" applyProtection="0">
      <alignment vertical="center"/>
    </xf>
    <xf numFmtId="274" fontId="114" fillId="22" borderId="115" applyNumberFormat="0" applyAlignment="0" applyProtection="0">
      <alignment vertical="center"/>
    </xf>
    <xf numFmtId="0" fontId="130" fillId="0" borderId="113">
      <alignment horizontal="left" vertical="center"/>
    </xf>
    <xf numFmtId="10" fontId="58" fillId="25" borderId="111" applyNumberFormat="0" applyBorder="0" applyAlignment="0" applyProtection="0"/>
    <xf numFmtId="10" fontId="58" fillId="25" borderId="111" applyNumberFormat="0" applyBorder="0" applyAlignment="0" applyProtection="0"/>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140" fillId="9" borderId="115" applyNumberFormat="0" applyAlignment="0" applyProtection="0">
      <alignment vertical="center"/>
    </xf>
    <xf numFmtId="274" fontId="56" fillId="30" borderId="116" applyNumberFormat="0" applyFont="0" applyAlignment="0" applyProtection="0">
      <alignment vertical="center"/>
    </xf>
    <xf numFmtId="274" fontId="56" fillId="30" borderId="116" applyNumberFormat="0" applyFont="0" applyAlignment="0" applyProtection="0">
      <alignment vertical="center"/>
    </xf>
    <xf numFmtId="274" fontId="56" fillId="30" borderId="116" applyNumberFormat="0" applyFont="0" applyAlignment="0" applyProtection="0">
      <alignment vertical="center"/>
    </xf>
    <xf numFmtId="274" fontId="152" fillId="22" borderId="117" applyNumberFormat="0" applyAlignment="0" applyProtection="0">
      <alignment vertical="center"/>
    </xf>
    <xf numFmtId="274" fontId="152" fillId="22" borderId="117" applyNumberFormat="0" applyAlignment="0" applyProtection="0">
      <alignment vertical="center"/>
    </xf>
    <xf numFmtId="274" fontId="152" fillId="22" borderId="117" applyNumberFormat="0" applyAlignment="0" applyProtection="0">
      <alignment vertical="center"/>
    </xf>
    <xf numFmtId="274" fontId="173" fillId="0" borderId="118" applyNumberFormat="0" applyFill="0" applyAlignment="0" applyProtection="0">
      <alignment vertical="center"/>
    </xf>
    <xf numFmtId="274" fontId="173" fillId="0" borderId="118" applyNumberFormat="0" applyFill="0" applyAlignment="0" applyProtection="0">
      <alignment vertical="center"/>
    </xf>
    <xf numFmtId="274" fontId="173" fillId="0" borderId="118" applyNumberFormat="0" applyFill="0" applyAlignment="0" applyProtection="0">
      <alignment vertical="center"/>
    </xf>
    <xf numFmtId="0" fontId="248" fillId="22" borderId="115" applyNumberFormat="0" applyAlignment="0" applyProtection="0">
      <alignment vertical="center"/>
    </xf>
    <xf numFmtId="0" fontId="130" fillId="0" borderId="123">
      <alignment horizontal="left" vertical="center"/>
    </xf>
    <xf numFmtId="0" fontId="253" fillId="0" borderId="118" applyNumberFormat="0" applyFill="0" applyAlignment="0" applyProtection="0">
      <alignment vertical="center"/>
    </xf>
    <xf numFmtId="0" fontId="254" fillId="9" borderId="115" applyNumberFormat="0" applyAlignment="0" applyProtection="0">
      <alignment vertical="center"/>
    </xf>
    <xf numFmtId="0" fontId="259" fillId="22" borderId="117" applyNumberFormat="0" applyAlignment="0" applyProtection="0">
      <alignment vertical="center"/>
    </xf>
    <xf numFmtId="221" fontId="63" fillId="0" borderId="122" applyFill="0" applyBorder="0" applyAlignment="0"/>
    <xf numFmtId="263" fontId="63" fillId="0" borderId="122">
      <alignment horizontal="left" vertical="center"/>
    </xf>
    <xf numFmtId="0" fontId="140" fillId="9" borderId="115" applyNumberFormat="0" applyAlignment="0" applyProtection="0">
      <alignment vertical="center"/>
    </xf>
    <xf numFmtId="0" fontId="140" fillId="9" borderId="115" applyNumberFormat="0" applyAlignment="0" applyProtection="0">
      <alignment vertical="center"/>
    </xf>
    <xf numFmtId="0" fontId="140" fillId="9" borderId="115" applyNumberFormat="0" applyAlignment="0" applyProtection="0">
      <alignment vertical="center"/>
    </xf>
    <xf numFmtId="221" fontId="63" fillId="0" borderId="122" applyFill="0" applyBorder="0" applyAlignment="0"/>
    <xf numFmtId="10" fontId="58" fillId="25" borderId="122" applyNumberFormat="0" applyBorder="0" applyAlignment="0" applyProtection="0"/>
    <xf numFmtId="0" fontId="56" fillId="30" borderId="125" applyNumberFormat="0" applyFont="0" applyAlignment="0" applyProtection="0">
      <alignment vertical="center"/>
    </xf>
    <xf numFmtId="247" fontId="57" fillId="0" borderId="122">
      <alignment horizontal="right" vertical="center" shrinkToFit="1"/>
    </xf>
    <xf numFmtId="1" fontId="78" fillId="0" borderId="122" applyFill="0" applyBorder="0">
      <alignment horizontal="center"/>
    </xf>
    <xf numFmtId="221" fontId="188" fillId="25" borderId="122">
      <alignment horizontal="right" vertical="center"/>
      <protection locked="0"/>
    </xf>
    <xf numFmtId="263" fontId="63" fillId="0" borderId="122">
      <alignment horizontal="left" vertical="center"/>
    </xf>
    <xf numFmtId="0" fontId="56" fillId="30" borderId="125" applyNumberFormat="0" applyFont="0" applyAlignment="0" applyProtection="0">
      <alignment vertical="center"/>
    </xf>
    <xf numFmtId="0" fontId="152" fillId="22" borderId="126" applyNumberFormat="0" applyAlignment="0" applyProtection="0">
      <alignment vertical="center"/>
    </xf>
    <xf numFmtId="0" fontId="173" fillId="0" borderId="127" applyNumberFormat="0" applyFill="0" applyAlignment="0" applyProtection="0">
      <alignment vertical="center"/>
    </xf>
    <xf numFmtId="0" fontId="114" fillId="22" borderId="124" applyNumberFormat="0" applyAlignment="0" applyProtection="0">
      <alignment vertical="center"/>
    </xf>
    <xf numFmtId="0" fontId="114" fillId="22" borderId="124" applyNumberFormat="0" applyAlignment="0" applyProtection="0">
      <alignment vertical="center"/>
    </xf>
    <xf numFmtId="247" fontId="57" fillId="0" borderId="133">
      <alignment horizontal="right" vertical="center" shrinkToFit="1"/>
    </xf>
    <xf numFmtId="1" fontId="78" fillId="0" borderId="133" applyFill="0" applyBorder="0">
      <alignment horizontal="center"/>
    </xf>
    <xf numFmtId="0" fontId="56" fillId="30" borderId="125" applyNumberFormat="0" applyFont="0" applyAlignment="0" applyProtection="0">
      <alignment vertical="center"/>
    </xf>
    <xf numFmtId="37" fontId="69" fillId="0" borderId="129" applyAlignment="0"/>
    <xf numFmtId="221" fontId="188" fillId="25" borderId="133">
      <alignment horizontal="right" vertical="center"/>
      <protection locked="0"/>
    </xf>
    <xf numFmtId="0" fontId="173" fillId="0" borderId="127" applyNumberFormat="0" applyFill="0" applyAlignment="0" applyProtection="0">
      <alignment vertical="center"/>
    </xf>
    <xf numFmtId="0" fontId="173" fillId="0" borderId="127" applyNumberFormat="0" applyFill="0" applyAlignment="0" applyProtection="0">
      <alignment vertical="center"/>
    </xf>
    <xf numFmtId="0" fontId="69" fillId="0" borderId="132">
      <alignment vertical="justify" wrapText="1"/>
    </xf>
    <xf numFmtId="0" fontId="140" fillId="9" borderId="124" applyNumberFormat="0" applyAlignment="0" applyProtection="0">
      <alignment vertical="center"/>
    </xf>
    <xf numFmtId="0" fontId="140" fillId="9" borderId="124" applyNumberFormat="0" applyAlignment="0" applyProtection="0">
      <alignment vertical="center"/>
    </xf>
    <xf numFmtId="0" fontId="152" fillId="22" borderId="126" applyNumberFormat="0" applyAlignment="0" applyProtection="0">
      <alignment vertical="center"/>
    </xf>
    <xf numFmtId="0" fontId="152" fillId="22" borderId="126" applyNumberFormat="0" applyAlignment="0" applyProtection="0">
      <alignment vertical="center"/>
    </xf>
    <xf numFmtId="274" fontId="114" fillId="22" borderId="124" applyNumberFormat="0" applyAlignment="0" applyProtection="0">
      <alignment vertical="center"/>
    </xf>
    <xf numFmtId="274" fontId="114" fillId="22" borderId="124" applyNumberFormat="0" applyAlignment="0" applyProtection="0">
      <alignment vertical="center"/>
    </xf>
    <xf numFmtId="274" fontId="114" fillId="22" borderId="124" applyNumberFormat="0" applyAlignment="0" applyProtection="0">
      <alignment vertical="center"/>
    </xf>
    <xf numFmtId="0" fontId="130" fillId="0" borderId="123">
      <alignment horizontal="left" vertical="center"/>
    </xf>
    <xf numFmtId="10" fontId="58" fillId="25" borderId="133" applyNumberFormat="0" applyBorder="0" applyAlignment="0" applyProtection="0"/>
    <xf numFmtId="10" fontId="58" fillId="25" borderId="133" applyNumberFormat="0" applyBorder="0" applyAlignment="0" applyProtection="0"/>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0" fontId="140" fillId="9" borderId="124" applyNumberFormat="0" applyAlignment="0" applyProtection="0">
      <alignment vertical="center"/>
    </xf>
    <xf numFmtId="0"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140" fillId="9" borderId="124" applyNumberFormat="0" applyAlignment="0" applyProtection="0">
      <alignment vertical="center"/>
    </xf>
    <xf numFmtId="274" fontId="56" fillId="30" borderId="125" applyNumberFormat="0" applyFont="0" applyAlignment="0" applyProtection="0">
      <alignment vertical="center"/>
    </xf>
    <xf numFmtId="274" fontId="56" fillId="30" borderId="125" applyNumberFormat="0" applyFont="0" applyAlignment="0" applyProtection="0">
      <alignment vertical="center"/>
    </xf>
    <xf numFmtId="274" fontId="56" fillId="30" borderId="125" applyNumberFormat="0" applyFont="0" applyAlignment="0" applyProtection="0">
      <alignment vertical="center"/>
    </xf>
    <xf numFmtId="274" fontId="152" fillId="22" borderId="126" applyNumberFormat="0" applyAlignment="0" applyProtection="0">
      <alignment vertical="center"/>
    </xf>
    <xf numFmtId="274" fontId="152" fillId="22" borderId="126" applyNumberFormat="0" applyAlignment="0" applyProtection="0">
      <alignment vertical="center"/>
    </xf>
    <xf numFmtId="274" fontId="152" fillId="22" borderId="126" applyNumberFormat="0" applyAlignment="0" applyProtection="0">
      <alignment vertical="center"/>
    </xf>
    <xf numFmtId="274" fontId="173" fillId="0" borderId="127" applyNumberFormat="0" applyFill="0" applyAlignment="0" applyProtection="0">
      <alignment vertical="center"/>
    </xf>
    <xf numFmtId="274" fontId="173" fillId="0" borderId="127" applyNumberFormat="0" applyFill="0" applyAlignment="0" applyProtection="0">
      <alignment vertical="center"/>
    </xf>
    <xf numFmtId="274" fontId="173" fillId="0" borderId="127" applyNumberFormat="0" applyFill="0" applyAlignment="0" applyProtection="0">
      <alignment vertical="center"/>
    </xf>
    <xf numFmtId="0" fontId="248" fillId="22" borderId="124" applyNumberFormat="0" applyAlignment="0" applyProtection="0">
      <alignment vertical="center"/>
    </xf>
    <xf numFmtId="0" fontId="253" fillId="0" borderId="127" applyNumberFormat="0" applyFill="0" applyAlignment="0" applyProtection="0">
      <alignment vertical="center"/>
    </xf>
    <xf numFmtId="0" fontId="254" fillId="9" borderId="124" applyNumberFormat="0" applyAlignment="0" applyProtection="0">
      <alignment vertical="center"/>
    </xf>
    <xf numFmtId="0" fontId="259" fillId="22" borderId="126" applyNumberFormat="0" applyAlignment="0" applyProtection="0">
      <alignment vertical="center"/>
    </xf>
    <xf numFmtId="221" fontId="63" fillId="0" borderId="133" applyFill="0" applyBorder="0" applyAlignment="0"/>
    <xf numFmtId="263" fontId="63" fillId="0" borderId="133">
      <alignment horizontal="left" vertical="center"/>
    </xf>
    <xf numFmtId="221" fontId="63" fillId="0" borderId="133" applyFill="0" applyBorder="0" applyAlignment="0"/>
    <xf numFmtId="10" fontId="58" fillId="25" borderId="133" applyNumberFormat="0" applyBorder="0" applyAlignment="0" applyProtection="0"/>
    <xf numFmtId="247" fontId="57" fillId="0" borderId="133">
      <alignment horizontal="right" vertical="center" shrinkToFit="1"/>
    </xf>
    <xf numFmtId="1" fontId="78" fillId="0" borderId="133" applyFill="0" applyBorder="0">
      <alignment horizontal="center"/>
    </xf>
    <xf numFmtId="221" fontId="188" fillId="25" borderId="133">
      <alignment horizontal="right" vertical="center"/>
      <protection locked="0"/>
    </xf>
    <xf numFmtId="263" fontId="63" fillId="0" borderId="133">
      <alignment horizontal="left" vertical="center"/>
    </xf>
    <xf numFmtId="191" fontId="78" fillId="2" borderId="134"/>
    <xf numFmtId="191" fontId="78" fillId="2" borderId="134"/>
    <xf numFmtId="191" fontId="78" fillId="2" borderId="134"/>
    <xf numFmtId="0" fontId="140" fillId="9" borderId="137" applyNumberFormat="0" applyAlignment="0" applyProtection="0">
      <alignment vertical="center"/>
    </xf>
    <xf numFmtId="0" fontId="140" fillId="9" borderId="137" applyNumberFormat="0" applyAlignment="0" applyProtection="0">
      <alignment vertical="center"/>
    </xf>
    <xf numFmtId="0" fontId="130" fillId="0" borderId="135">
      <alignment horizontal="left" vertical="center"/>
    </xf>
    <xf numFmtId="0" fontId="140" fillId="9" borderId="137" applyNumberFormat="0" applyAlignment="0" applyProtection="0">
      <alignment vertical="center"/>
    </xf>
    <xf numFmtId="0" fontId="140" fillId="9" borderId="124"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10" fontId="58" fillId="25" borderId="133" applyNumberFormat="0" applyBorder="0" applyAlignment="0" applyProtection="0"/>
    <xf numFmtId="0" fontId="140" fillId="9" borderId="137" applyNumberFormat="0" applyAlignment="0" applyProtection="0">
      <alignment vertical="center"/>
    </xf>
    <xf numFmtId="0" fontId="56" fillId="30" borderId="138" applyNumberFormat="0" applyFont="0" applyAlignment="0" applyProtection="0">
      <alignment vertical="center"/>
    </xf>
    <xf numFmtId="0" fontId="152" fillId="22" borderId="139" applyNumberFormat="0" applyAlignment="0" applyProtection="0">
      <alignment vertical="center"/>
    </xf>
    <xf numFmtId="0" fontId="173" fillId="0" borderId="140" applyNumberFormat="0" applyFill="0" applyAlignment="0" applyProtection="0">
      <alignment vertical="center"/>
    </xf>
    <xf numFmtId="0" fontId="114" fillId="22" borderId="124" applyNumberFormat="0" applyAlignment="0" applyProtection="0">
      <alignment vertical="center"/>
    </xf>
    <xf numFmtId="191" fontId="78" fillId="2" borderId="134"/>
    <xf numFmtId="191" fontId="78" fillId="2" borderId="134"/>
    <xf numFmtId="191" fontId="78" fillId="2" borderId="134"/>
    <xf numFmtId="0" fontId="140" fillId="9" borderId="124" applyNumberFormat="0" applyAlignment="0" applyProtection="0">
      <alignment vertical="center"/>
    </xf>
    <xf numFmtId="191" fontId="78" fillId="2" borderId="134"/>
    <xf numFmtId="0" fontId="56" fillId="30" borderId="125" applyNumberFormat="0" applyFont="0" applyAlignment="0" applyProtection="0">
      <alignment vertical="center"/>
    </xf>
    <xf numFmtId="0" fontId="152" fillId="22" borderId="126" applyNumberFormat="0" applyAlignment="0" applyProtection="0">
      <alignment vertical="center"/>
    </xf>
    <xf numFmtId="191" fontId="78" fillId="2" borderId="134"/>
    <xf numFmtId="0" fontId="173" fillId="0" borderId="127" applyNumberFormat="0" applyFill="0" applyAlignment="0" applyProtection="0">
      <alignment vertical="center"/>
    </xf>
    <xf numFmtId="191" fontId="78" fillId="2" borderId="134"/>
    <xf numFmtId="191" fontId="78" fillId="2" borderId="134"/>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114" fillId="22" borderId="137" applyNumberFormat="0" applyAlignment="0" applyProtection="0">
      <alignment vertical="center"/>
    </xf>
    <xf numFmtId="191" fontId="78" fillId="2" borderId="134"/>
    <xf numFmtId="191" fontId="78" fillId="2" borderId="134"/>
    <xf numFmtId="191" fontId="78" fillId="2" borderId="134"/>
    <xf numFmtId="0" fontId="114" fillId="22" borderId="137" applyNumberFormat="0" applyAlignment="0" applyProtection="0">
      <alignment vertical="center"/>
    </xf>
    <xf numFmtId="0" fontId="114" fillId="22" borderId="137" applyNumberFormat="0" applyAlignment="0" applyProtection="0">
      <alignment vertical="center"/>
    </xf>
    <xf numFmtId="221" fontId="63" fillId="0" borderId="133" applyFill="0" applyBorder="0" applyAlignment="0"/>
    <xf numFmtId="0" fontId="129" fillId="0" borderId="141">
      <alignment horizontal="left" vertical="center"/>
      <protection locked="0"/>
    </xf>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56" fillId="30" borderId="138" applyNumberFormat="0" applyFont="0" applyAlignment="0" applyProtection="0">
      <alignment vertical="center"/>
    </xf>
    <xf numFmtId="0" fontId="56" fillId="30" borderId="138" applyNumberFormat="0" applyFont="0" applyAlignment="0" applyProtection="0">
      <alignment vertical="center"/>
    </xf>
    <xf numFmtId="0" fontId="152" fillId="22" borderId="139" applyNumberFormat="0" applyAlignment="0" applyProtection="0">
      <alignment vertical="center"/>
    </xf>
    <xf numFmtId="0" fontId="152" fillId="22" borderId="139" applyNumberFormat="0" applyAlignment="0" applyProtection="0">
      <alignment vertical="center"/>
    </xf>
    <xf numFmtId="0" fontId="134" fillId="0" borderId="142"/>
    <xf numFmtId="0" fontId="173" fillId="0" borderId="140" applyNumberFormat="0" applyFill="0" applyAlignment="0" applyProtection="0">
      <alignment vertical="center"/>
    </xf>
    <xf numFmtId="0" fontId="173" fillId="0" borderId="140" applyNumberFormat="0" applyFill="0" applyAlignment="0" applyProtection="0">
      <alignment vertical="center"/>
    </xf>
    <xf numFmtId="0" fontId="114" fillId="22" borderId="137" applyNumberFormat="0" applyAlignment="0" applyProtection="0">
      <alignment vertical="center"/>
    </xf>
    <xf numFmtId="0" fontId="114" fillId="22" borderId="137" applyNumberFormat="0" applyAlignment="0" applyProtection="0">
      <alignment vertical="center"/>
    </xf>
    <xf numFmtId="247" fontId="57" fillId="0" borderId="133">
      <alignment horizontal="right" vertical="center" shrinkToFit="1"/>
    </xf>
    <xf numFmtId="1" fontId="78" fillId="0" borderId="133" applyFill="0" applyBorder="0">
      <alignment horizontal="center"/>
    </xf>
    <xf numFmtId="0" fontId="56" fillId="30" borderId="138" applyNumberFormat="0" applyFont="0" applyAlignment="0" applyProtection="0">
      <alignment vertical="center"/>
    </xf>
    <xf numFmtId="37" fontId="69" fillId="0" borderId="136" applyAlignment="0"/>
    <xf numFmtId="221" fontId="188" fillId="25" borderId="133">
      <alignment horizontal="right" vertical="center"/>
      <protection locked="0"/>
    </xf>
    <xf numFmtId="0" fontId="173" fillId="0" borderId="140" applyNumberFormat="0" applyFill="0" applyAlignment="0" applyProtection="0">
      <alignment vertical="center"/>
    </xf>
    <xf numFmtId="0" fontId="173" fillId="0" borderId="140" applyNumberFormat="0" applyFill="0" applyAlignment="0" applyProtection="0">
      <alignment vertical="center"/>
    </xf>
    <xf numFmtId="0" fontId="69" fillId="0" borderId="143">
      <alignment vertical="justify" wrapText="1"/>
    </xf>
    <xf numFmtId="0" fontId="140" fillId="9" borderId="137" applyNumberFormat="0" applyAlignment="0" applyProtection="0">
      <alignment vertical="center"/>
    </xf>
    <xf numFmtId="0" fontId="140" fillId="9" borderId="137" applyNumberFormat="0" applyAlignment="0" applyProtection="0">
      <alignment vertical="center"/>
    </xf>
    <xf numFmtId="263" fontId="63" fillId="0" borderId="133">
      <alignment horizontal="left" vertical="center"/>
    </xf>
    <xf numFmtId="0" fontId="152" fillId="22" borderId="139" applyNumberFormat="0" applyAlignment="0" applyProtection="0">
      <alignment vertical="center"/>
    </xf>
    <xf numFmtId="0" fontId="152" fillId="22" borderId="139"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46" applyNumberFormat="0" applyAlignment="0" applyProtection="0">
      <alignment vertical="center"/>
    </xf>
    <xf numFmtId="0" fontId="114" fillId="22" borderId="146" applyNumberFormat="0" applyAlignment="0" applyProtection="0">
      <alignment vertical="center"/>
    </xf>
    <xf numFmtId="0" fontId="140" fillId="9" borderId="137" applyNumberFormat="0" applyAlignment="0" applyProtection="0">
      <alignment vertical="center"/>
    </xf>
    <xf numFmtId="274" fontId="114" fillId="22" borderId="137" applyNumberFormat="0" applyAlignment="0" applyProtection="0">
      <alignment vertical="center"/>
    </xf>
    <xf numFmtId="274" fontId="114" fillId="22" borderId="137" applyNumberFormat="0" applyAlignment="0" applyProtection="0">
      <alignment vertical="center"/>
    </xf>
    <xf numFmtId="274" fontId="114" fillId="22" borderId="137" applyNumberFormat="0" applyAlignment="0" applyProtection="0">
      <alignment vertical="center"/>
    </xf>
    <xf numFmtId="0" fontId="130" fillId="0" borderId="135">
      <alignment horizontal="left" vertical="center"/>
    </xf>
    <xf numFmtId="10" fontId="58" fillId="25" borderId="133" applyNumberFormat="0" applyBorder="0" applyAlignment="0" applyProtection="0"/>
    <xf numFmtId="10" fontId="58" fillId="25" borderId="133" applyNumberFormat="0" applyBorder="0" applyAlignment="0" applyProtection="0"/>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140" fillId="9" borderId="137" applyNumberFormat="0" applyAlignment="0" applyProtection="0">
      <alignment vertical="center"/>
    </xf>
    <xf numFmtId="274" fontId="56" fillId="30" borderId="138" applyNumberFormat="0" applyFont="0" applyAlignment="0" applyProtection="0">
      <alignment vertical="center"/>
    </xf>
    <xf numFmtId="274" fontId="56" fillId="30" borderId="138" applyNumberFormat="0" applyFont="0" applyAlignment="0" applyProtection="0">
      <alignment vertical="center"/>
    </xf>
    <xf numFmtId="274" fontId="56" fillId="30" borderId="138" applyNumberFormat="0" applyFont="0" applyAlignment="0" applyProtection="0">
      <alignment vertical="center"/>
    </xf>
    <xf numFmtId="274" fontId="152" fillId="22" borderId="139" applyNumberFormat="0" applyAlignment="0" applyProtection="0">
      <alignment vertical="center"/>
    </xf>
    <xf numFmtId="274" fontId="152" fillId="22" borderId="139" applyNumberFormat="0" applyAlignment="0" applyProtection="0">
      <alignment vertical="center"/>
    </xf>
    <xf numFmtId="274" fontId="152" fillId="22" borderId="139" applyNumberFormat="0" applyAlignment="0" applyProtection="0">
      <alignment vertical="center"/>
    </xf>
    <xf numFmtId="274" fontId="173" fillId="0" borderId="140" applyNumberFormat="0" applyFill="0" applyAlignment="0" applyProtection="0">
      <alignment vertical="center"/>
    </xf>
    <xf numFmtId="274" fontId="173" fillId="0" borderId="140" applyNumberFormat="0" applyFill="0" applyAlignment="0" applyProtection="0">
      <alignment vertical="center"/>
    </xf>
    <xf numFmtId="274" fontId="173" fillId="0" borderId="140" applyNumberFormat="0" applyFill="0" applyAlignment="0" applyProtection="0">
      <alignment vertical="center"/>
    </xf>
    <xf numFmtId="0" fontId="248" fillId="22" borderId="137" applyNumberFormat="0" applyAlignment="0" applyProtection="0">
      <alignment vertical="center"/>
    </xf>
    <xf numFmtId="0" fontId="130" fillId="0" borderId="145">
      <alignment horizontal="left" vertical="center"/>
    </xf>
    <xf numFmtId="0" fontId="253" fillId="0" borderId="140" applyNumberFormat="0" applyFill="0" applyAlignment="0" applyProtection="0">
      <alignment vertical="center"/>
    </xf>
    <xf numFmtId="0" fontId="254" fillId="9" borderId="137" applyNumberFormat="0" applyAlignment="0" applyProtection="0">
      <alignment vertical="center"/>
    </xf>
    <xf numFmtId="0" fontId="259" fillId="22" borderId="139" applyNumberFormat="0" applyAlignment="0" applyProtection="0">
      <alignment vertical="center"/>
    </xf>
    <xf numFmtId="221" fontId="63" fillId="0" borderId="144" applyFill="0" applyBorder="0" applyAlignment="0"/>
    <xf numFmtId="263" fontId="63" fillId="0" borderId="144">
      <alignment horizontal="left" vertical="center"/>
    </xf>
    <xf numFmtId="0" fontId="140" fillId="9" borderId="137" applyNumberFormat="0" applyAlignment="0" applyProtection="0">
      <alignment vertical="center"/>
    </xf>
    <xf numFmtId="0" fontId="140" fillId="9" borderId="137" applyNumberFormat="0" applyAlignment="0" applyProtection="0">
      <alignment vertical="center"/>
    </xf>
    <xf numFmtId="0" fontId="140" fillId="9" borderId="137" applyNumberFormat="0" applyAlignment="0" applyProtection="0">
      <alignment vertical="center"/>
    </xf>
    <xf numFmtId="221" fontId="63" fillId="0" borderId="144" applyFill="0" applyBorder="0" applyAlignment="0"/>
    <xf numFmtId="10" fontId="58" fillId="25" borderId="144" applyNumberFormat="0" applyBorder="0" applyAlignment="0" applyProtection="0"/>
    <xf numFmtId="247" fontId="57" fillId="0" borderId="144">
      <alignment horizontal="right" vertical="center" shrinkToFit="1"/>
    </xf>
    <xf numFmtId="1" fontId="78" fillId="0" borderId="144" applyFill="0" applyBorder="0">
      <alignment horizontal="center"/>
    </xf>
    <xf numFmtId="221" fontId="188" fillId="25" borderId="144">
      <alignment horizontal="right" vertical="center"/>
      <protection locked="0"/>
    </xf>
    <xf numFmtId="263" fontId="63" fillId="0" borderId="144">
      <alignment horizontal="left" vertical="center"/>
    </xf>
    <xf numFmtId="0" fontId="56" fillId="30" borderId="147" applyNumberFormat="0" applyFont="0" applyAlignment="0" applyProtection="0">
      <alignment vertical="center"/>
    </xf>
    <xf numFmtId="0" fontId="152" fillId="22" borderId="148" applyNumberFormat="0" applyAlignment="0" applyProtection="0">
      <alignment vertical="center"/>
    </xf>
    <xf numFmtId="0" fontId="173" fillId="0" borderId="149" applyNumberFormat="0" applyFill="0" applyAlignment="0" applyProtection="0">
      <alignment vertical="center"/>
    </xf>
    <xf numFmtId="0" fontId="45" fillId="0" borderId="0">
      <alignment vertical="center"/>
    </xf>
    <xf numFmtId="178" fontId="45" fillId="0" borderId="0" applyFont="0" applyFill="0" applyBorder="0" applyAlignment="0" applyProtection="0">
      <alignment vertical="center"/>
    </xf>
    <xf numFmtId="9" fontId="45" fillId="0" borderId="0" applyFont="0" applyFill="0" applyBorder="0" applyAlignment="0" applyProtection="0">
      <alignment vertical="center"/>
    </xf>
    <xf numFmtId="0" fontId="114" fillId="22" borderId="152" applyNumberFormat="0" applyAlignment="0" applyProtection="0">
      <alignment vertical="center"/>
    </xf>
    <xf numFmtId="0" fontId="140" fillId="9" borderId="152" applyNumberFormat="0" applyAlignment="0" applyProtection="0">
      <alignment vertical="center"/>
    </xf>
    <xf numFmtId="0" fontId="140" fillId="9" borderId="152" applyNumberFormat="0" applyAlignment="0" applyProtection="0">
      <alignment vertical="center"/>
    </xf>
    <xf numFmtId="0" fontId="56" fillId="30" borderId="153" applyNumberFormat="0" applyFont="0" applyAlignment="0" applyProtection="0">
      <alignment vertical="center"/>
    </xf>
    <xf numFmtId="0" fontId="152" fillId="22" borderId="154" applyNumberFormat="0" applyAlignment="0" applyProtection="0">
      <alignment vertical="center"/>
    </xf>
    <xf numFmtId="0" fontId="173" fillId="0" borderId="155" applyNumberFormat="0" applyFill="0" applyAlignment="0" applyProtection="0">
      <alignment vertical="center"/>
    </xf>
    <xf numFmtId="9" fontId="45" fillId="0" borderId="0" applyFont="0" applyFill="0" applyBorder="0" applyAlignment="0" applyProtection="0">
      <alignment vertical="center"/>
    </xf>
    <xf numFmtId="178" fontId="45" fillId="0" borderId="0" applyFont="0" applyFill="0" applyBorder="0" applyAlignment="0" applyProtection="0">
      <alignment vertical="center"/>
    </xf>
    <xf numFmtId="178" fontId="45" fillId="0" borderId="0" applyFont="0" applyFill="0" applyBorder="0" applyAlignment="0" applyProtection="0">
      <alignment vertical="center"/>
    </xf>
    <xf numFmtId="0" fontId="45" fillId="0" borderId="0">
      <alignment vertical="center"/>
    </xf>
    <xf numFmtId="0" fontId="45" fillId="0" borderId="0">
      <alignment vertical="center"/>
    </xf>
    <xf numFmtId="0" fontId="140" fillId="9" borderId="152" applyNumberFormat="0" applyAlignment="0" applyProtection="0">
      <alignment vertical="center"/>
    </xf>
    <xf numFmtId="0" fontId="140" fillId="9" borderId="152" applyNumberFormat="0" applyAlignment="0" applyProtection="0">
      <alignment vertical="center"/>
    </xf>
    <xf numFmtId="0" fontId="44" fillId="0" borderId="0">
      <alignment vertical="center"/>
    </xf>
    <xf numFmtId="178" fontId="44" fillId="0" borderId="0" applyFont="0" applyFill="0" applyBorder="0" applyAlignment="0" applyProtection="0">
      <alignment vertical="center"/>
    </xf>
    <xf numFmtId="9" fontId="44" fillId="0" borderId="0" applyFont="0" applyFill="0" applyBorder="0" applyAlignment="0" applyProtection="0">
      <alignment vertical="center"/>
    </xf>
    <xf numFmtId="0" fontId="114" fillId="22" borderId="157" applyNumberFormat="0" applyAlignment="0" applyProtection="0">
      <alignment vertical="center"/>
    </xf>
    <xf numFmtId="0" fontId="130" fillId="0" borderId="156">
      <alignment horizontal="left" vertical="center"/>
    </xf>
    <xf numFmtId="0" fontId="140" fillId="9" borderId="157" applyNumberFormat="0" applyAlignment="0" applyProtection="0">
      <alignment vertical="center"/>
    </xf>
    <xf numFmtId="10" fontId="58" fillId="25" borderId="150" applyNumberFormat="0" applyBorder="0" applyAlignment="0" applyProtection="0"/>
    <xf numFmtId="0" fontId="56" fillId="30" borderId="158" applyNumberFormat="0" applyFont="0" applyAlignment="0" applyProtection="0">
      <alignment vertical="center"/>
    </xf>
    <xf numFmtId="0" fontId="152" fillId="22" borderId="159" applyNumberFormat="0" applyAlignment="0" applyProtection="0">
      <alignment vertical="center"/>
    </xf>
    <xf numFmtId="0" fontId="173" fillId="0" borderId="160" applyNumberFormat="0" applyFill="0" applyAlignment="0" applyProtection="0">
      <alignment vertical="center"/>
    </xf>
    <xf numFmtId="9" fontId="44" fillId="0" borderId="0" applyFont="0" applyFill="0" applyBorder="0" applyAlignment="0" applyProtection="0">
      <alignment vertical="center"/>
    </xf>
    <xf numFmtId="178" fontId="44" fillId="0" borderId="0" applyFont="0" applyFill="0" applyBorder="0" applyAlignment="0" applyProtection="0">
      <alignment vertical="center"/>
    </xf>
    <xf numFmtId="178" fontId="44" fillId="0" borderId="0" applyFont="0" applyFill="0" applyBorder="0" applyAlignment="0" applyProtection="0">
      <alignment vertical="center"/>
    </xf>
    <xf numFmtId="0" fontId="44" fillId="0" borderId="0">
      <alignment vertical="center"/>
    </xf>
    <xf numFmtId="0" fontId="44" fillId="0" borderId="0">
      <alignment vertical="center"/>
    </xf>
    <xf numFmtId="0" fontId="43" fillId="0" borderId="0">
      <alignment vertical="center"/>
    </xf>
    <xf numFmtId="178" fontId="43" fillId="0" borderId="0" applyFont="0" applyFill="0" applyBorder="0" applyAlignment="0" applyProtection="0">
      <alignment vertical="center"/>
    </xf>
    <xf numFmtId="9" fontId="43" fillId="0" borderId="0" applyFont="0" applyFill="0" applyBorder="0" applyAlignment="0" applyProtection="0">
      <alignment vertical="center"/>
    </xf>
    <xf numFmtId="0" fontId="140" fillId="9" borderId="163" applyNumberFormat="0" applyAlignment="0" applyProtection="0">
      <alignment vertical="center"/>
    </xf>
    <xf numFmtId="0" fontId="114" fillId="22" borderId="163" applyNumberFormat="0" applyAlignment="0" applyProtection="0">
      <alignment vertical="center"/>
    </xf>
    <xf numFmtId="0" fontId="140" fillId="9" borderId="163" applyNumberFormat="0" applyAlignment="0" applyProtection="0">
      <alignment vertical="center"/>
    </xf>
    <xf numFmtId="0" fontId="130" fillId="0" borderId="162">
      <alignment horizontal="left" vertical="center"/>
    </xf>
    <xf numFmtId="0" fontId="140" fillId="9" borderId="163" applyNumberFormat="0" applyAlignment="0" applyProtection="0">
      <alignment vertical="center"/>
    </xf>
    <xf numFmtId="10" fontId="58" fillId="25" borderId="161" applyNumberFormat="0" applyBorder="0" applyAlignment="0" applyProtection="0"/>
    <xf numFmtId="0" fontId="56" fillId="30" borderId="164" applyNumberFormat="0" applyFont="0" applyAlignment="0" applyProtection="0">
      <alignment vertical="center"/>
    </xf>
    <xf numFmtId="0" fontId="152" fillId="22" borderId="165" applyNumberFormat="0" applyAlignment="0" applyProtection="0">
      <alignment vertical="center"/>
    </xf>
    <xf numFmtId="0" fontId="173" fillId="0" borderId="166" applyNumberFormat="0" applyFill="0" applyAlignment="0" applyProtection="0">
      <alignment vertical="center"/>
    </xf>
    <xf numFmtId="9" fontId="43" fillId="0" borderId="0" applyFont="0" applyFill="0" applyBorder="0" applyAlignment="0" applyProtection="0">
      <alignment vertical="center"/>
    </xf>
    <xf numFmtId="178" fontId="43" fillId="0" borderId="0" applyFont="0" applyFill="0" applyBorder="0" applyAlignment="0" applyProtection="0">
      <alignment vertical="center"/>
    </xf>
    <xf numFmtId="178" fontId="43" fillId="0" borderId="0" applyFont="0" applyFill="0" applyBorder="0" applyAlignment="0" applyProtection="0">
      <alignment vertical="center"/>
    </xf>
    <xf numFmtId="0" fontId="43" fillId="0" borderId="0">
      <alignment vertical="center"/>
    </xf>
    <xf numFmtId="0" fontId="43" fillId="0" borderId="0">
      <alignment vertical="center"/>
    </xf>
    <xf numFmtId="178" fontId="42" fillId="0" borderId="0" applyFont="0" applyFill="0" applyBorder="0" applyAlignment="0" applyProtection="0">
      <alignment vertical="center"/>
    </xf>
    <xf numFmtId="9" fontId="42" fillId="0" borderId="0" applyFont="0" applyFill="0" applyBorder="0" applyAlignment="0" applyProtection="0">
      <alignment vertical="center"/>
    </xf>
    <xf numFmtId="0" fontId="41" fillId="0" borderId="0">
      <alignment vertical="center"/>
    </xf>
    <xf numFmtId="178" fontId="40" fillId="0" borderId="0" applyFont="0" applyFill="0" applyBorder="0" applyAlignment="0" applyProtection="0">
      <alignment vertical="center"/>
    </xf>
    <xf numFmtId="9" fontId="40" fillId="0" borderId="0" applyFont="0" applyFill="0" applyBorder="0" applyAlignment="0" applyProtection="0">
      <alignment vertical="center"/>
    </xf>
    <xf numFmtId="178" fontId="56" fillId="0" borderId="0" applyFont="0" applyFill="0" applyBorder="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9" fontId="39" fillId="0" borderId="0" applyFont="0" applyFill="0" applyBorder="0" applyAlignment="0" applyProtection="0">
      <alignment vertical="center"/>
    </xf>
    <xf numFmtId="0" fontId="39" fillId="0" borderId="0">
      <alignment vertical="center"/>
    </xf>
    <xf numFmtId="0" fontId="39" fillId="0" borderId="0">
      <alignment vertical="center"/>
    </xf>
    <xf numFmtId="0" fontId="264" fillId="0" borderId="0">
      <alignment vertical="center"/>
    </xf>
    <xf numFmtId="0" fontId="270" fillId="0" borderId="0">
      <alignment vertical="center"/>
    </xf>
    <xf numFmtId="178" fontId="57" fillId="0" borderId="0" applyFont="0" applyFill="0" applyBorder="0" applyAlignment="0" applyProtection="0">
      <alignment vertical="center"/>
    </xf>
    <xf numFmtId="177" fontId="39" fillId="0" borderId="0" applyFont="0" applyFill="0" applyBorder="0" applyAlignment="0" applyProtection="0">
      <alignment vertical="center"/>
    </xf>
    <xf numFmtId="0" fontId="39" fillId="0" borderId="0">
      <alignment vertical="center"/>
    </xf>
    <xf numFmtId="0" fontId="57" fillId="0" borderId="0">
      <alignment vertical="center"/>
    </xf>
    <xf numFmtId="178" fontId="57" fillId="0" borderId="0" applyFont="0" applyFill="0" applyBorder="0" applyAlignment="0" applyProtection="0">
      <alignment vertical="center"/>
    </xf>
    <xf numFmtId="9" fontId="57" fillId="0" borderId="0" applyFont="0" applyFill="0" applyBorder="0" applyAlignment="0" applyProtection="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91" fontId="78" fillId="2" borderId="167"/>
    <xf numFmtId="191" fontId="78" fillId="2" borderId="167"/>
    <xf numFmtId="191" fontId="78" fillId="2" borderId="167"/>
    <xf numFmtId="191" fontId="78" fillId="2" borderId="167"/>
    <xf numFmtId="191" fontId="78" fillId="2" borderId="167"/>
    <xf numFmtId="191" fontId="78" fillId="2" borderId="167"/>
    <xf numFmtId="191" fontId="78" fillId="2" borderId="167"/>
    <xf numFmtId="191" fontId="78" fillId="2" borderId="167"/>
    <xf numFmtId="191" fontId="78" fillId="2" borderId="167"/>
    <xf numFmtId="191" fontId="78" fillId="2" borderId="167"/>
    <xf numFmtId="191" fontId="78" fillId="2" borderId="167"/>
    <xf numFmtId="191" fontId="78" fillId="2" borderId="167"/>
    <xf numFmtId="191" fontId="78" fillId="2" borderId="167"/>
    <xf numFmtId="0" fontId="114" fillId="22" borderId="163" applyNumberFormat="0" applyAlignment="0" applyProtection="0">
      <alignment vertical="center"/>
    </xf>
    <xf numFmtId="0" fontId="114" fillId="22" borderId="163" applyNumberFormat="0" applyAlignment="0" applyProtection="0">
      <alignment vertical="center"/>
    </xf>
    <xf numFmtId="221" fontId="63" fillId="0" borderId="161" applyFill="0" applyBorder="0" applyAlignment="0"/>
    <xf numFmtId="0" fontId="129" fillId="0" borderId="168">
      <alignment horizontal="left" vertical="center"/>
      <protection locked="0"/>
    </xf>
    <xf numFmtId="0" fontId="130" fillId="0" borderId="169">
      <alignment horizontal="left" vertical="center"/>
    </xf>
    <xf numFmtId="0" fontId="140" fillId="9" borderId="163" applyNumberFormat="0" applyAlignment="0" applyProtection="0">
      <alignment vertical="center"/>
    </xf>
    <xf numFmtId="0" fontId="140" fillId="9" borderId="163" applyNumberFormat="0" applyAlignment="0" applyProtection="0">
      <alignment vertical="center"/>
    </xf>
    <xf numFmtId="0" fontId="140" fillId="9" borderId="163" applyNumberFormat="0" applyAlignment="0" applyProtection="0">
      <alignment vertical="center"/>
    </xf>
    <xf numFmtId="0" fontId="56" fillId="30" borderId="153" applyNumberFormat="0" applyFont="0" applyAlignment="0" applyProtection="0">
      <alignment vertical="center"/>
    </xf>
    <xf numFmtId="0" fontId="56" fillId="30" borderId="153" applyNumberFormat="0" applyFont="0" applyAlignment="0" applyProtection="0">
      <alignment vertical="center"/>
    </xf>
    <xf numFmtId="0" fontId="152" fillId="22" borderId="154" applyNumberFormat="0" applyAlignment="0" applyProtection="0">
      <alignment vertical="center"/>
    </xf>
    <xf numFmtId="0" fontId="152" fillId="22" borderId="154" applyNumberFormat="0" applyAlignment="0" applyProtection="0">
      <alignment vertical="center"/>
    </xf>
    <xf numFmtId="0" fontId="134" fillId="0" borderId="170"/>
    <xf numFmtId="0" fontId="173" fillId="0" borderId="155" applyNumberFormat="0" applyFill="0" applyAlignment="0" applyProtection="0">
      <alignment vertical="center"/>
    </xf>
    <xf numFmtId="0" fontId="173" fillId="0" borderId="155" applyNumberFormat="0" applyFill="0" applyAlignment="0" applyProtection="0">
      <alignment vertical="center"/>
    </xf>
    <xf numFmtId="0" fontId="114" fillId="22" borderId="163" applyNumberFormat="0" applyAlignment="0" applyProtection="0">
      <alignment vertical="center"/>
    </xf>
    <xf numFmtId="0" fontId="114" fillId="22" borderId="163" applyNumberFormat="0" applyAlignment="0" applyProtection="0">
      <alignment vertical="center"/>
    </xf>
    <xf numFmtId="247" fontId="57" fillId="0" borderId="161">
      <alignment horizontal="right" vertical="center" shrinkToFit="1"/>
    </xf>
    <xf numFmtId="1" fontId="78" fillId="0" borderId="161" applyFill="0" applyBorder="0">
      <alignment horizontal="center"/>
    </xf>
    <xf numFmtId="0" fontId="56" fillId="30" borderId="153" applyNumberFormat="0" applyFont="0" applyAlignment="0" applyProtection="0">
      <alignment vertical="center"/>
    </xf>
    <xf numFmtId="37" fontId="69" fillId="0" borderId="171" applyAlignment="0"/>
    <xf numFmtId="221" fontId="188" fillId="25" borderId="161">
      <alignment horizontal="right" vertical="center"/>
      <protection locked="0"/>
    </xf>
    <xf numFmtId="0" fontId="173" fillId="0" borderId="155" applyNumberFormat="0" applyFill="0" applyAlignment="0" applyProtection="0">
      <alignment vertical="center"/>
    </xf>
    <xf numFmtId="0" fontId="173" fillId="0" borderId="155" applyNumberFormat="0" applyFill="0" applyAlignment="0" applyProtection="0">
      <alignment vertical="center"/>
    </xf>
    <xf numFmtId="0" fontId="69" fillId="0" borderId="172">
      <alignment vertical="justify" wrapText="1"/>
    </xf>
    <xf numFmtId="0" fontId="140" fillId="9" borderId="163" applyNumberFormat="0" applyAlignment="0" applyProtection="0">
      <alignment vertical="center"/>
    </xf>
    <xf numFmtId="0" fontId="140" fillId="9" borderId="163" applyNumberFormat="0" applyAlignment="0" applyProtection="0">
      <alignment vertical="center"/>
    </xf>
    <xf numFmtId="263" fontId="63" fillId="0" borderId="161">
      <alignment horizontal="left" vertical="center"/>
    </xf>
    <xf numFmtId="0" fontId="152" fillId="22" borderId="154" applyNumberFormat="0" applyAlignment="0" applyProtection="0">
      <alignment vertical="center"/>
    </xf>
    <xf numFmtId="0" fontId="152" fillId="22" borderId="154" applyNumberFormat="0" applyAlignment="0" applyProtection="0">
      <alignment vertical="center"/>
    </xf>
    <xf numFmtId="274" fontId="114" fillId="22" borderId="163" applyNumberFormat="0" applyAlignment="0" applyProtection="0">
      <alignment vertical="center"/>
    </xf>
    <xf numFmtId="274" fontId="114" fillId="22" borderId="163" applyNumberFormat="0" applyAlignment="0" applyProtection="0">
      <alignment vertical="center"/>
    </xf>
    <xf numFmtId="274" fontId="114" fillId="22" borderId="163" applyNumberFormat="0" applyAlignment="0" applyProtection="0">
      <alignment vertical="center"/>
    </xf>
    <xf numFmtId="0" fontId="130" fillId="0" borderId="169">
      <alignment horizontal="left" vertical="center"/>
    </xf>
    <xf numFmtId="10" fontId="58" fillId="25" borderId="161" applyNumberFormat="0" applyBorder="0" applyAlignment="0" applyProtection="0"/>
    <xf numFmtId="10" fontId="58" fillId="25" borderId="161" applyNumberFormat="0" applyBorder="0" applyAlignment="0" applyProtection="0"/>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0" fontId="140" fillId="9" borderId="163" applyNumberFormat="0" applyAlignment="0" applyProtection="0">
      <alignment vertical="center"/>
    </xf>
    <xf numFmtId="0"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140" fillId="9" borderId="163" applyNumberFormat="0" applyAlignment="0" applyProtection="0">
      <alignment vertical="center"/>
    </xf>
    <xf numFmtId="274" fontId="56" fillId="30" borderId="153" applyNumberFormat="0" applyFont="0" applyAlignment="0" applyProtection="0">
      <alignment vertical="center"/>
    </xf>
    <xf numFmtId="274" fontId="56" fillId="30" borderId="153" applyNumberFormat="0" applyFont="0" applyAlignment="0" applyProtection="0">
      <alignment vertical="center"/>
    </xf>
    <xf numFmtId="274" fontId="56" fillId="30" borderId="153" applyNumberFormat="0" applyFont="0" applyAlignment="0" applyProtection="0">
      <alignment vertical="center"/>
    </xf>
    <xf numFmtId="274" fontId="152" fillId="22" borderId="154" applyNumberFormat="0" applyAlignment="0" applyProtection="0">
      <alignment vertical="center"/>
    </xf>
    <xf numFmtId="274" fontId="152" fillId="22" borderId="154" applyNumberFormat="0" applyAlignment="0" applyProtection="0">
      <alignment vertical="center"/>
    </xf>
    <xf numFmtId="274" fontId="152" fillId="22" borderId="154" applyNumberFormat="0" applyAlignment="0" applyProtection="0">
      <alignment vertical="center"/>
    </xf>
    <xf numFmtId="274" fontId="173" fillId="0" borderId="155" applyNumberFormat="0" applyFill="0" applyAlignment="0" applyProtection="0">
      <alignment vertical="center"/>
    </xf>
    <xf numFmtId="274" fontId="173" fillId="0" borderId="155" applyNumberFormat="0" applyFill="0" applyAlignment="0" applyProtection="0">
      <alignment vertical="center"/>
    </xf>
    <xf numFmtId="274" fontId="173" fillId="0" borderId="155" applyNumberFormat="0" applyFill="0" applyAlignment="0" applyProtection="0">
      <alignment vertical="center"/>
    </xf>
    <xf numFmtId="0" fontId="248" fillId="22" borderId="163" applyNumberFormat="0" applyAlignment="0" applyProtection="0">
      <alignment vertical="center"/>
    </xf>
    <xf numFmtId="0" fontId="253" fillId="0" borderId="155" applyNumberFormat="0" applyFill="0" applyAlignment="0" applyProtection="0">
      <alignment vertical="center"/>
    </xf>
    <xf numFmtId="0" fontId="254" fillId="9" borderId="163" applyNumberFormat="0" applyAlignment="0" applyProtection="0">
      <alignment vertical="center"/>
    </xf>
    <xf numFmtId="0" fontId="259" fillId="22" borderId="154" applyNumberForma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221" fontId="63" fillId="0" borderId="150" applyFill="0" applyBorder="0" applyAlignment="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150">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221" fontId="63" fillId="0" borderId="150" applyFill="0" applyBorder="0" applyAlignment="0"/>
    <xf numFmtId="10" fontId="58" fillId="25" borderId="150" applyNumberFormat="0" applyBorder="0" applyAlignment="0" applyProtection="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247" fontId="57" fillId="0" borderId="150">
      <alignment horizontal="right" vertical="center" shrinkToFit="1"/>
    </xf>
    <xf numFmtId="1" fontId="78" fillId="0" borderId="150" applyFill="0" applyBorder="0">
      <alignment horizontal="center"/>
    </xf>
    <xf numFmtId="9" fontId="39" fillId="0" borderId="0" applyFont="0" applyFill="0" applyBorder="0" applyAlignment="0" applyProtection="0">
      <alignment vertical="center"/>
    </xf>
    <xf numFmtId="221" fontId="188" fillId="25" borderId="150">
      <alignment horizontal="right" vertical="center"/>
      <protection locked="0"/>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150">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191" fontId="78" fillId="2" borderId="151"/>
    <xf numFmtId="191" fontId="78" fillId="2" borderId="151"/>
    <xf numFmtId="191" fontId="78" fillId="2" borderId="151"/>
    <xf numFmtId="0" fontId="39" fillId="0" borderId="0">
      <alignment vertical="center"/>
    </xf>
    <xf numFmtId="178" fontId="39" fillId="0" borderId="0" applyFont="0" applyFill="0" applyBorder="0" applyAlignment="0" applyProtection="0">
      <alignment vertical="center"/>
    </xf>
    <xf numFmtId="191" fontId="78" fillId="2" borderId="151"/>
    <xf numFmtId="191" fontId="78" fillId="2" borderId="151"/>
    <xf numFmtId="191" fontId="78" fillId="2" borderId="151"/>
    <xf numFmtId="191" fontId="78" fillId="2" borderId="151"/>
    <xf numFmtId="191" fontId="78" fillId="2" borderId="151"/>
    <xf numFmtId="191" fontId="78" fillId="2" borderId="151"/>
    <xf numFmtId="191" fontId="78" fillId="2" borderId="151"/>
    <xf numFmtId="191" fontId="78" fillId="2" borderId="151"/>
    <xf numFmtId="191" fontId="78" fillId="2" borderId="151"/>
    <xf numFmtId="191" fontId="78" fillId="2" borderId="151"/>
    <xf numFmtId="0" fontId="114" fillId="22" borderId="152" applyNumberFormat="0" applyAlignment="0" applyProtection="0">
      <alignment vertical="center"/>
    </xf>
    <xf numFmtId="0" fontId="114" fillId="22" borderId="152" applyNumberFormat="0" applyAlignment="0" applyProtection="0">
      <alignment vertical="center"/>
    </xf>
    <xf numFmtId="0" fontId="114" fillId="22" borderId="152" applyNumberFormat="0" applyAlignment="0" applyProtection="0">
      <alignment vertical="center"/>
    </xf>
    <xf numFmtId="0" fontId="129" fillId="0" borderId="168">
      <alignment horizontal="left" vertical="center"/>
      <protection locked="0"/>
    </xf>
    <xf numFmtId="0" fontId="130" fillId="0" borderId="169">
      <alignment horizontal="left" vertical="center"/>
    </xf>
    <xf numFmtId="0" fontId="140" fillId="9" borderId="152" applyNumberFormat="0" applyAlignment="0" applyProtection="0">
      <alignment vertical="center"/>
    </xf>
    <xf numFmtId="10" fontId="58" fillId="25" borderId="150" applyNumberFormat="0" applyBorder="0" applyAlignment="0" applyProtection="0"/>
    <xf numFmtId="0" fontId="140" fillId="9" borderId="152" applyNumberFormat="0" applyAlignment="0" applyProtection="0">
      <alignment vertical="center"/>
    </xf>
    <xf numFmtId="0" fontId="140" fillId="9" borderId="152" applyNumberFormat="0" applyAlignment="0" applyProtection="0">
      <alignment vertical="center"/>
    </xf>
    <xf numFmtId="0" fontId="56" fillId="30" borderId="153" applyNumberFormat="0" applyFont="0" applyAlignment="0" applyProtection="0">
      <alignment vertical="center"/>
    </xf>
    <xf numFmtId="0" fontId="56" fillId="30" borderId="153" applyNumberFormat="0" applyFont="0" applyAlignment="0" applyProtection="0">
      <alignment vertical="center"/>
    </xf>
    <xf numFmtId="0" fontId="56" fillId="30" borderId="153" applyNumberFormat="0" applyFont="0" applyAlignment="0" applyProtection="0">
      <alignment vertical="center"/>
    </xf>
    <xf numFmtId="0" fontId="152" fillId="22" borderId="154" applyNumberFormat="0" applyAlignment="0" applyProtection="0">
      <alignment vertical="center"/>
    </xf>
    <xf numFmtId="0" fontId="152" fillId="22" borderId="154" applyNumberFormat="0" applyAlignment="0" applyProtection="0">
      <alignment vertical="center"/>
    </xf>
    <xf numFmtId="0" fontId="152" fillId="22" borderId="154" applyNumberFormat="0" applyAlignment="0" applyProtection="0">
      <alignment vertical="center"/>
    </xf>
    <xf numFmtId="0" fontId="134" fillId="0" borderId="170"/>
    <xf numFmtId="0" fontId="173" fillId="0" borderId="155" applyNumberFormat="0" applyFill="0" applyAlignment="0" applyProtection="0">
      <alignment vertical="center"/>
    </xf>
    <xf numFmtId="0" fontId="173" fillId="0" borderId="155" applyNumberFormat="0" applyFill="0" applyAlignment="0" applyProtection="0">
      <alignment vertical="center"/>
    </xf>
    <xf numFmtId="0" fontId="173" fillId="0" borderId="155" applyNumberFormat="0" applyFill="0" applyAlignment="0" applyProtection="0">
      <alignment vertical="center"/>
    </xf>
    <xf numFmtId="0" fontId="114" fillId="22" borderId="152" applyNumberFormat="0" applyAlignment="0" applyProtection="0">
      <alignment vertical="center"/>
    </xf>
    <xf numFmtId="0" fontId="114" fillId="22" borderId="152" applyNumberFormat="0" applyAlignment="0" applyProtection="0">
      <alignment vertical="center"/>
    </xf>
    <xf numFmtId="247" fontId="57" fillId="0" borderId="150">
      <alignment horizontal="right" vertical="center" shrinkToFit="1"/>
    </xf>
    <xf numFmtId="1" fontId="78" fillId="0" borderId="150" applyFill="0" applyBorder="0">
      <alignment horizontal="center"/>
    </xf>
    <xf numFmtId="0" fontId="56" fillId="30" borderId="153" applyNumberFormat="0" applyFont="0" applyAlignment="0" applyProtection="0">
      <alignment vertical="center"/>
    </xf>
    <xf numFmtId="37" fontId="69" fillId="0" borderId="171" applyAlignment="0"/>
    <xf numFmtId="221" fontId="188" fillId="25" borderId="150">
      <alignment horizontal="right" vertical="center"/>
      <protection locked="0"/>
    </xf>
    <xf numFmtId="0" fontId="173" fillId="0" borderId="155" applyNumberFormat="0" applyFill="0" applyAlignment="0" applyProtection="0">
      <alignment vertical="center"/>
    </xf>
    <xf numFmtId="0" fontId="173" fillId="0" borderId="155" applyNumberFormat="0" applyFill="0" applyAlignment="0" applyProtection="0">
      <alignment vertical="center"/>
    </xf>
    <xf numFmtId="0" fontId="69" fillId="0" borderId="172">
      <alignment vertical="justify" wrapText="1"/>
    </xf>
    <xf numFmtId="0" fontId="140" fillId="9" borderId="152" applyNumberFormat="0" applyAlignment="0" applyProtection="0">
      <alignment vertical="center"/>
    </xf>
    <xf numFmtId="0" fontId="140" fillId="9" borderId="152" applyNumberFormat="0" applyAlignment="0" applyProtection="0">
      <alignment vertical="center"/>
    </xf>
    <xf numFmtId="0" fontId="152" fillId="22" borderId="154" applyNumberFormat="0" applyAlignment="0" applyProtection="0">
      <alignment vertical="center"/>
    </xf>
    <xf numFmtId="0" fontId="152" fillId="22" borderId="154" applyNumberFormat="0" applyAlignment="0" applyProtection="0">
      <alignment vertical="center"/>
    </xf>
    <xf numFmtId="274" fontId="114" fillId="22" borderId="152" applyNumberFormat="0" applyAlignment="0" applyProtection="0">
      <alignment vertical="center"/>
    </xf>
    <xf numFmtId="274" fontId="114" fillId="22" borderId="152" applyNumberFormat="0" applyAlignment="0" applyProtection="0">
      <alignment vertical="center"/>
    </xf>
    <xf numFmtId="274" fontId="114" fillId="22" borderId="152" applyNumberFormat="0" applyAlignment="0" applyProtection="0">
      <alignment vertical="center"/>
    </xf>
    <xf numFmtId="0" fontId="130" fillId="0" borderId="169">
      <alignment horizontal="left" vertical="center"/>
    </xf>
    <xf numFmtId="10" fontId="58" fillId="25" borderId="150" applyNumberFormat="0" applyBorder="0" applyAlignment="0" applyProtection="0"/>
    <xf numFmtId="10" fontId="58" fillId="25" borderId="150" applyNumberFormat="0" applyBorder="0" applyAlignment="0" applyProtection="0"/>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0" fontId="140" fillId="9" borderId="152" applyNumberFormat="0" applyAlignment="0" applyProtection="0">
      <alignment vertical="center"/>
    </xf>
    <xf numFmtId="0"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140" fillId="9" borderId="152" applyNumberFormat="0" applyAlignment="0" applyProtection="0">
      <alignment vertical="center"/>
    </xf>
    <xf numFmtId="274" fontId="56" fillId="30" borderId="153" applyNumberFormat="0" applyFont="0" applyAlignment="0" applyProtection="0">
      <alignment vertical="center"/>
    </xf>
    <xf numFmtId="274" fontId="56" fillId="30" borderId="153" applyNumberFormat="0" applyFont="0" applyAlignment="0" applyProtection="0">
      <alignment vertical="center"/>
    </xf>
    <xf numFmtId="274" fontId="56" fillId="30" borderId="153" applyNumberFormat="0" applyFont="0" applyAlignment="0" applyProtection="0">
      <alignment vertical="center"/>
    </xf>
    <xf numFmtId="274" fontId="152" fillId="22" borderId="154" applyNumberFormat="0" applyAlignment="0" applyProtection="0">
      <alignment vertical="center"/>
    </xf>
    <xf numFmtId="274" fontId="152" fillId="22" borderId="154" applyNumberFormat="0" applyAlignment="0" applyProtection="0">
      <alignment vertical="center"/>
    </xf>
    <xf numFmtId="274" fontId="152" fillId="22" borderId="154" applyNumberFormat="0" applyAlignment="0" applyProtection="0">
      <alignment vertical="center"/>
    </xf>
    <xf numFmtId="274" fontId="173" fillId="0" borderId="155" applyNumberFormat="0" applyFill="0" applyAlignment="0" applyProtection="0">
      <alignment vertical="center"/>
    </xf>
    <xf numFmtId="274" fontId="173" fillId="0" borderId="155" applyNumberFormat="0" applyFill="0" applyAlignment="0" applyProtection="0">
      <alignment vertical="center"/>
    </xf>
    <xf numFmtId="274" fontId="173" fillId="0" borderId="155" applyNumberFormat="0" applyFill="0" applyAlignment="0" applyProtection="0">
      <alignment vertical="center"/>
    </xf>
    <xf numFmtId="0" fontId="248" fillId="22" borderId="152" applyNumberFormat="0" applyAlignment="0" applyProtection="0">
      <alignment vertical="center"/>
    </xf>
    <xf numFmtId="0" fontId="253" fillId="0" borderId="155" applyNumberFormat="0" applyFill="0" applyAlignment="0" applyProtection="0">
      <alignment vertical="center"/>
    </xf>
    <xf numFmtId="0" fontId="254" fillId="9" borderId="152" applyNumberFormat="0" applyAlignment="0" applyProtection="0">
      <alignment vertical="center"/>
    </xf>
    <xf numFmtId="0" fontId="259" fillId="22" borderId="154" applyNumberForma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221" fontId="63" fillId="0" borderId="173" applyFill="0" applyBorder="0" applyAlignment="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173">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221" fontId="63" fillId="0" borderId="173" applyFill="0" applyBorder="0" applyAlignment="0"/>
    <xf numFmtId="10" fontId="58" fillId="25" borderId="173" applyNumberFormat="0" applyBorder="0" applyAlignment="0" applyProtection="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247" fontId="57" fillId="0" borderId="173">
      <alignment horizontal="right" vertical="center" shrinkToFit="1"/>
    </xf>
    <xf numFmtId="1" fontId="78" fillId="0" borderId="173" applyFill="0" applyBorder="0">
      <alignment horizontal="center"/>
    </xf>
    <xf numFmtId="9" fontId="39" fillId="0" borderId="0" applyFont="0" applyFill="0" applyBorder="0" applyAlignment="0" applyProtection="0">
      <alignment vertical="center"/>
    </xf>
    <xf numFmtId="221" fontId="188" fillId="25" borderId="173">
      <alignment horizontal="right" vertical="center"/>
      <protection locked="0"/>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173">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9" fontId="39" fillId="0" borderId="0" applyFont="0" applyFill="0" applyBorder="0" applyAlignment="0" applyProtection="0">
      <alignment vertical="center"/>
    </xf>
    <xf numFmtId="191" fontId="78" fillId="2" borderId="174"/>
    <xf numFmtId="191" fontId="78" fillId="2" borderId="174"/>
    <xf numFmtId="191" fontId="78" fillId="2" borderId="174"/>
    <xf numFmtId="0" fontId="140" fillId="9" borderId="175" applyNumberFormat="0" applyAlignment="0" applyProtection="0">
      <alignment vertical="center"/>
    </xf>
    <xf numFmtId="0" fontId="140" fillId="9" borderId="175" applyNumberFormat="0" applyAlignment="0" applyProtection="0">
      <alignment vertical="center"/>
    </xf>
    <xf numFmtId="0" fontId="130" fillId="0" borderId="179">
      <alignment horizontal="lef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10" fontId="58" fillId="25" borderId="173" applyNumberFormat="0" applyBorder="0" applyAlignment="0" applyProtection="0"/>
    <xf numFmtId="0" fontId="140" fillId="9" borderId="175" applyNumberFormat="0" applyAlignment="0" applyProtection="0">
      <alignment vertical="center"/>
    </xf>
    <xf numFmtId="0" fontId="56" fillId="30" borderId="176" applyNumberFormat="0" applyFont="0" applyAlignment="0" applyProtection="0">
      <alignment vertical="center"/>
    </xf>
    <xf numFmtId="0" fontId="152" fillId="22" borderId="177" applyNumberFormat="0" applyAlignment="0" applyProtection="0">
      <alignment vertical="center"/>
    </xf>
    <xf numFmtId="0" fontId="173" fillId="0" borderId="178" applyNumberFormat="0" applyFill="0" applyAlignment="0" applyProtection="0">
      <alignment vertical="center"/>
    </xf>
    <xf numFmtId="0" fontId="114" fillId="22" borderId="175" applyNumberFormat="0" applyAlignment="0" applyProtection="0">
      <alignment vertical="center"/>
    </xf>
    <xf numFmtId="191" fontId="78" fillId="2" borderId="174"/>
    <xf numFmtId="191" fontId="78" fillId="2" borderId="174"/>
    <xf numFmtId="191" fontId="78" fillId="2" borderId="174"/>
    <xf numFmtId="0" fontId="140" fillId="9" borderId="175" applyNumberFormat="0" applyAlignment="0" applyProtection="0">
      <alignment vertical="center"/>
    </xf>
    <xf numFmtId="191" fontId="78" fillId="2" borderId="174"/>
    <xf numFmtId="0" fontId="56" fillId="30" borderId="176" applyNumberFormat="0" applyFont="0" applyAlignment="0" applyProtection="0">
      <alignment vertical="center"/>
    </xf>
    <xf numFmtId="0" fontId="152" fillId="22" borderId="177" applyNumberFormat="0" applyAlignment="0" applyProtection="0">
      <alignment vertical="center"/>
    </xf>
    <xf numFmtId="191" fontId="78" fillId="2" borderId="174"/>
    <xf numFmtId="0" fontId="173" fillId="0" borderId="178" applyNumberFormat="0" applyFill="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91" fontId="78" fillId="2" borderId="174"/>
    <xf numFmtId="191" fontId="78" fillId="2" borderId="174"/>
    <xf numFmtId="0" fontId="39" fillId="0" borderId="0">
      <alignment vertical="center"/>
    </xf>
    <xf numFmtId="0" fontId="39" fillId="0" borderId="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14" fillId="22" borderId="175" applyNumberFormat="0" applyAlignment="0" applyProtection="0">
      <alignment vertical="center"/>
    </xf>
    <xf numFmtId="191" fontId="78" fillId="2" borderId="174"/>
    <xf numFmtId="191" fontId="78" fillId="2" borderId="174"/>
    <xf numFmtId="191" fontId="78" fillId="2" borderId="174"/>
    <xf numFmtId="0" fontId="114" fillId="22" borderId="175" applyNumberFormat="0" applyAlignment="0" applyProtection="0">
      <alignment vertical="center"/>
    </xf>
    <xf numFmtId="0" fontId="114" fillId="22" borderId="175" applyNumberFormat="0" applyAlignment="0" applyProtection="0">
      <alignment vertical="center"/>
    </xf>
    <xf numFmtId="221" fontId="63" fillId="0" borderId="173" applyFill="0" applyBorder="0" applyAlignment="0"/>
    <xf numFmtId="0" fontId="129" fillId="0" borderId="181">
      <alignment horizontal="left" vertical="center"/>
      <protection locked="0"/>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56" fillId="30" borderId="176" applyNumberFormat="0" applyFont="0" applyAlignment="0" applyProtection="0">
      <alignment vertical="center"/>
    </xf>
    <xf numFmtId="0" fontId="56" fillId="30" borderId="176" applyNumberFormat="0" applyFont="0" applyAlignment="0" applyProtection="0">
      <alignment vertical="center"/>
    </xf>
    <xf numFmtId="0" fontId="152" fillId="22" borderId="177" applyNumberFormat="0" applyAlignment="0" applyProtection="0">
      <alignment vertical="center"/>
    </xf>
    <xf numFmtId="0" fontId="152" fillId="22" borderId="177" applyNumberFormat="0" applyAlignment="0" applyProtection="0">
      <alignment vertical="center"/>
    </xf>
    <xf numFmtId="0" fontId="134" fillId="0" borderId="182"/>
    <xf numFmtId="0" fontId="173" fillId="0" borderId="178" applyNumberFormat="0" applyFill="0" applyAlignment="0" applyProtection="0">
      <alignment vertical="center"/>
    </xf>
    <xf numFmtId="0" fontId="173" fillId="0" borderId="178" applyNumberFormat="0" applyFill="0" applyAlignment="0" applyProtection="0">
      <alignment vertical="center"/>
    </xf>
    <xf numFmtId="0" fontId="114" fillId="22" borderId="175" applyNumberFormat="0" applyAlignment="0" applyProtection="0">
      <alignment vertical="center"/>
    </xf>
    <xf numFmtId="0" fontId="114" fillId="22" borderId="175" applyNumberFormat="0" applyAlignment="0" applyProtection="0">
      <alignment vertical="center"/>
    </xf>
    <xf numFmtId="247" fontId="57" fillId="0" borderId="173">
      <alignment horizontal="right" vertical="center" shrinkToFit="1"/>
    </xf>
    <xf numFmtId="1" fontId="78" fillId="0" borderId="173" applyFill="0" applyBorder="0">
      <alignment horizontal="center"/>
    </xf>
    <xf numFmtId="0" fontId="56" fillId="30" borderId="176" applyNumberFormat="0" applyFont="0" applyAlignment="0" applyProtection="0">
      <alignment vertical="center"/>
    </xf>
    <xf numFmtId="37" fontId="69" fillId="0" borderId="180" applyAlignment="0"/>
    <xf numFmtId="221" fontId="188" fillId="25" borderId="173">
      <alignment horizontal="right" vertical="center"/>
      <protection locked="0"/>
    </xf>
    <xf numFmtId="0" fontId="173" fillId="0" borderId="178" applyNumberFormat="0" applyFill="0" applyAlignment="0" applyProtection="0">
      <alignment vertical="center"/>
    </xf>
    <xf numFmtId="0" fontId="173" fillId="0" borderId="178" applyNumberFormat="0" applyFill="0" applyAlignment="0" applyProtection="0">
      <alignment vertical="center"/>
    </xf>
    <xf numFmtId="0" fontId="69" fillId="0" borderId="183">
      <alignment vertical="justify" wrapText="1"/>
    </xf>
    <xf numFmtId="0" fontId="140" fillId="9" borderId="175" applyNumberFormat="0" applyAlignment="0" applyProtection="0">
      <alignment vertical="center"/>
    </xf>
    <xf numFmtId="0" fontId="140" fillId="9" borderId="175" applyNumberFormat="0" applyAlignment="0" applyProtection="0">
      <alignment vertical="center"/>
    </xf>
    <xf numFmtId="263" fontId="63" fillId="0" borderId="173">
      <alignment horizontal="left" vertical="center"/>
    </xf>
    <xf numFmtId="0" fontId="152" fillId="22" borderId="177" applyNumberFormat="0" applyAlignment="0" applyProtection="0">
      <alignment vertical="center"/>
    </xf>
    <xf numFmtId="0" fontId="152" fillId="22" borderId="177" applyNumberFormat="0" applyAlignment="0" applyProtection="0">
      <alignment vertical="center"/>
    </xf>
    <xf numFmtId="0" fontId="152" fillId="22" borderId="159" applyNumberFormat="0" applyAlignment="0" applyProtection="0">
      <alignment vertical="center"/>
    </xf>
    <xf numFmtId="0" fontId="173" fillId="0" borderId="160" applyNumberFormat="0" applyFill="0" applyAlignment="0" applyProtection="0">
      <alignment vertical="center"/>
    </xf>
    <xf numFmtId="191" fontId="78" fillId="2" borderId="236"/>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0" fontId="140" fillId="9" borderId="157" applyNumberFormat="0" applyAlignment="0" applyProtection="0">
      <alignment vertical="center"/>
    </xf>
    <xf numFmtId="0" fontId="140" fillId="9" borderId="186" applyNumberFormat="0" applyAlignment="0" applyProtection="0">
      <alignment vertical="center"/>
    </xf>
    <xf numFmtId="191" fontId="78" fillId="2" borderId="236"/>
    <xf numFmtId="191" fontId="78" fillId="2" borderId="236"/>
    <xf numFmtId="191" fontId="78" fillId="2" borderId="214"/>
    <xf numFmtId="10" fontId="58" fillId="25" borderId="241" applyNumberFormat="0" applyBorder="0" applyAlignment="0" applyProtection="0"/>
    <xf numFmtId="0" fontId="114" fillId="22" borderId="186" applyNumberFormat="0" applyAlignment="0" applyProtection="0">
      <alignment vertical="center"/>
    </xf>
    <xf numFmtId="0" fontId="130" fillId="0" borderId="192">
      <alignment horizontal="left" vertical="center"/>
    </xf>
    <xf numFmtId="191" fontId="78" fillId="2" borderId="236"/>
    <xf numFmtId="0" fontId="114" fillId="22" borderId="232" applyNumberFormat="0" applyAlignment="0" applyProtection="0">
      <alignment vertical="center"/>
    </xf>
    <xf numFmtId="0" fontId="140" fillId="9" borderId="175" applyNumberFormat="0" applyAlignment="0" applyProtection="0">
      <alignment vertical="center"/>
    </xf>
    <xf numFmtId="274" fontId="114" fillId="22" borderId="175" applyNumberFormat="0" applyAlignment="0" applyProtection="0">
      <alignment vertical="center"/>
    </xf>
    <xf numFmtId="274" fontId="114" fillId="22" borderId="175" applyNumberFormat="0" applyAlignment="0" applyProtection="0">
      <alignment vertical="center"/>
    </xf>
    <xf numFmtId="274" fontId="114" fillId="22" borderId="175" applyNumberFormat="0" applyAlignment="0" applyProtection="0">
      <alignment vertical="center"/>
    </xf>
    <xf numFmtId="0" fontId="130" fillId="0" borderId="179">
      <alignment horizontal="left" vertical="center"/>
    </xf>
    <xf numFmtId="10" fontId="58" fillId="25" borderId="173" applyNumberFormat="0" applyBorder="0" applyAlignment="0" applyProtection="0"/>
    <xf numFmtId="10" fontId="58" fillId="25" borderId="173" applyNumberFormat="0" applyBorder="0" applyAlignment="0" applyProtection="0"/>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0" fontId="140" fillId="9" borderId="175" applyNumberFormat="0" applyAlignment="0" applyProtection="0">
      <alignment vertical="center"/>
    </xf>
    <xf numFmtId="0"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140" fillId="9" borderId="175" applyNumberFormat="0" applyAlignment="0" applyProtection="0">
      <alignment vertical="center"/>
    </xf>
    <xf numFmtId="274" fontId="56" fillId="30" borderId="176" applyNumberFormat="0" applyFont="0" applyAlignment="0" applyProtection="0">
      <alignment vertical="center"/>
    </xf>
    <xf numFmtId="274" fontId="56" fillId="30" borderId="176" applyNumberFormat="0" applyFont="0" applyAlignment="0" applyProtection="0">
      <alignment vertical="center"/>
    </xf>
    <xf numFmtId="274" fontId="56" fillId="30" borderId="176" applyNumberFormat="0" applyFont="0" applyAlignment="0" applyProtection="0">
      <alignment vertical="center"/>
    </xf>
    <xf numFmtId="274" fontId="152" fillId="22" borderId="177" applyNumberFormat="0" applyAlignment="0" applyProtection="0">
      <alignment vertical="center"/>
    </xf>
    <xf numFmtId="274" fontId="152" fillId="22" borderId="177" applyNumberFormat="0" applyAlignment="0" applyProtection="0">
      <alignment vertical="center"/>
    </xf>
    <xf numFmtId="274" fontId="152" fillId="22" borderId="177" applyNumberFormat="0" applyAlignment="0" applyProtection="0">
      <alignment vertical="center"/>
    </xf>
    <xf numFmtId="274" fontId="173" fillId="0" borderId="178" applyNumberFormat="0" applyFill="0" applyAlignment="0" applyProtection="0">
      <alignment vertical="center"/>
    </xf>
    <xf numFmtId="274" fontId="173" fillId="0" borderId="178" applyNumberFormat="0" applyFill="0" applyAlignment="0" applyProtection="0">
      <alignment vertical="center"/>
    </xf>
    <xf numFmtId="274" fontId="173" fillId="0" borderId="178" applyNumberFormat="0" applyFill="0" applyAlignment="0" applyProtection="0">
      <alignment vertical="center"/>
    </xf>
    <xf numFmtId="0" fontId="248" fillId="22" borderId="175" applyNumberFormat="0" applyAlignment="0" applyProtection="0">
      <alignment vertical="center"/>
    </xf>
    <xf numFmtId="0" fontId="130" fillId="0" borderId="185">
      <alignment horizontal="left" vertical="center"/>
    </xf>
    <xf numFmtId="0" fontId="173" fillId="0" borderId="213" applyNumberFormat="0" applyFill="0" applyAlignment="0" applyProtection="0">
      <alignment vertical="center"/>
    </xf>
    <xf numFmtId="0" fontId="253" fillId="0" borderId="178" applyNumberFormat="0" applyFill="0" applyAlignment="0" applyProtection="0">
      <alignment vertical="center"/>
    </xf>
    <xf numFmtId="0" fontId="254" fillId="9" borderId="175" applyNumberFormat="0" applyAlignment="0" applyProtection="0">
      <alignment vertical="center"/>
    </xf>
    <xf numFmtId="0" fontId="259" fillId="22" borderId="177" applyNumberFormat="0" applyAlignment="0" applyProtection="0">
      <alignment vertical="center"/>
    </xf>
    <xf numFmtId="0" fontId="56" fillId="30" borderId="158" applyNumberFormat="0" applyFon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221" fontId="63" fillId="0" borderId="184" applyFill="0" applyBorder="0" applyAlignment="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184">
      <alignment horizontal="left" vertical="center"/>
    </xf>
    <xf numFmtId="0" fontId="140" fillId="9" borderId="175" applyNumberFormat="0" applyAlignment="0" applyProtection="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140" fillId="9" borderId="175" applyNumberFormat="0" applyAlignment="0" applyProtection="0">
      <alignment vertical="center"/>
    </xf>
    <xf numFmtId="0" fontId="39" fillId="0" borderId="0">
      <alignment vertical="center"/>
    </xf>
    <xf numFmtId="0" fontId="39" fillId="0" borderId="0">
      <alignment vertical="center"/>
    </xf>
    <xf numFmtId="191" fontId="78" fillId="2" borderId="236"/>
    <xf numFmtId="0" fontId="140" fillId="9" borderId="175" applyNumberForma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221" fontId="63" fillId="0" borderId="184" applyFill="0" applyBorder="0" applyAlignment="0"/>
    <xf numFmtId="10" fontId="58" fillId="25" borderId="184" applyNumberFormat="0" applyBorder="0" applyAlignment="0" applyProtection="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247" fontId="57" fillId="0" borderId="184">
      <alignment horizontal="right" vertical="center" shrinkToFit="1"/>
    </xf>
    <xf numFmtId="1" fontId="78" fillId="0" borderId="184" applyFill="0" applyBorder="0">
      <alignment horizontal="center"/>
    </xf>
    <xf numFmtId="9" fontId="39" fillId="0" borderId="0" applyFont="0" applyFill="0" applyBorder="0" applyAlignment="0" applyProtection="0">
      <alignment vertical="center"/>
    </xf>
    <xf numFmtId="221" fontId="188" fillId="25" borderId="184">
      <alignment horizontal="right" vertical="center"/>
      <protection locked="0"/>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184">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10" fontId="58" fillId="25" borderId="190" applyNumberFormat="0" applyBorder="0" applyAlignment="0" applyProtection="0"/>
    <xf numFmtId="0" fontId="114" fillId="22" borderId="157" applyNumberFormat="0" applyAlignment="0" applyProtection="0">
      <alignment vertical="center"/>
    </xf>
    <xf numFmtId="0" fontId="56" fillId="30" borderId="187" applyNumberFormat="0" applyFont="0" applyAlignment="0" applyProtection="0">
      <alignment vertical="center"/>
    </xf>
    <xf numFmtId="0" fontId="152" fillId="22" borderId="188" applyNumberFormat="0" applyAlignment="0" applyProtection="0">
      <alignment vertical="center"/>
    </xf>
    <xf numFmtId="0" fontId="173" fillId="0" borderId="189" applyNumberFormat="0" applyFill="0" applyAlignment="0" applyProtection="0">
      <alignment vertical="center"/>
    </xf>
    <xf numFmtId="0" fontId="140" fillId="9" borderId="210" applyNumberFormat="0" applyAlignment="0" applyProtection="0">
      <alignment vertical="center"/>
    </xf>
    <xf numFmtId="274" fontId="140" fillId="9" borderId="210" applyNumberFormat="0" applyAlignment="0" applyProtection="0">
      <alignment vertical="center"/>
    </xf>
    <xf numFmtId="0" fontId="134" fillId="0" borderId="239"/>
    <xf numFmtId="191" fontId="78" fillId="2" borderId="214"/>
    <xf numFmtId="274" fontId="140" fillId="9" borderId="232" applyNumberFormat="0" applyAlignment="0" applyProtection="0">
      <alignment vertical="center"/>
    </xf>
    <xf numFmtId="191" fontId="78" fillId="2" borderId="214"/>
    <xf numFmtId="191" fontId="78" fillId="2" borderId="214"/>
    <xf numFmtId="221" fontId="188" fillId="25" borderId="241">
      <alignment horizontal="right" vertical="center"/>
      <protection locked="0"/>
    </xf>
    <xf numFmtId="191" fontId="78" fillId="2" borderId="214"/>
    <xf numFmtId="191" fontId="78" fillId="2" borderId="236"/>
    <xf numFmtId="191" fontId="78" fillId="2" borderId="236"/>
    <xf numFmtId="191" fontId="78" fillId="2" borderId="236"/>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263" fontId="63" fillId="0" borderId="219">
      <alignment horizontal="left" vertical="center"/>
    </xf>
    <xf numFmtId="221" fontId="63" fillId="0" borderId="219" applyFill="0" applyBorder="0" applyAlignment="0"/>
    <xf numFmtId="191" fontId="78" fillId="2" borderId="236"/>
    <xf numFmtId="0" fontId="259" fillId="22" borderId="212" applyNumberFormat="0" applyAlignment="0" applyProtection="0">
      <alignment vertical="center"/>
    </xf>
    <xf numFmtId="0" fontId="254" fillId="9" borderId="210" applyNumberFormat="0" applyAlignment="0" applyProtection="0">
      <alignment vertical="center"/>
    </xf>
    <xf numFmtId="0" fontId="253" fillId="0" borderId="213" applyNumberFormat="0" applyFill="0" applyAlignment="0" applyProtection="0">
      <alignment vertical="center"/>
    </xf>
    <xf numFmtId="0" fontId="114" fillId="22" borderId="232" applyNumberFormat="0" applyAlignment="0" applyProtection="0">
      <alignment vertical="center"/>
    </xf>
    <xf numFmtId="0" fontId="129" fillId="0" borderId="238">
      <alignment horizontal="left" vertical="center"/>
      <protection locked="0"/>
    </xf>
    <xf numFmtId="0" fontId="140" fillId="9" borderId="232" applyNumberFormat="0" applyAlignment="0" applyProtection="0">
      <alignment vertical="center"/>
    </xf>
    <xf numFmtId="0" fontId="140" fillId="9" borderId="232" applyNumberFormat="0" applyAlignment="0" applyProtection="0">
      <alignment vertical="center"/>
    </xf>
    <xf numFmtId="0" fontId="248" fillId="22" borderId="210" applyNumberFormat="0" applyAlignment="0" applyProtection="0">
      <alignment vertical="center"/>
    </xf>
    <xf numFmtId="274" fontId="173" fillId="0" borderId="213" applyNumberFormat="0" applyFill="0" applyAlignment="0" applyProtection="0">
      <alignment vertical="center"/>
    </xf>
    <xf numFmtId="0" fontId="56" fillId="30" borderId="233" applyNumberFormat="0" applyFont="0" applyAlignment="0" applyProtection="0">
      <alignment vertical="center"/>
    </xf>
    <xf numFmtId="274" fontId="152" fillId="22" borderId="212" applyNumberFormat="0" applyAlignment="0" applyProtection="0">
      <alignment vertical="center"/>
    </xf>
    <xf numFmtId="274" fontId="56" fillId="30" borderId="211" applyNumberFormat="0" applyFont="0" applyAlignment="0" applyProtection="0">
      <alignment vertical="center"/>
    </xf>
    <xf numFmtId="274" fontId="56" fillId="30" borderId="211" applyNumberFormat="0" applyFon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14" fillId="22" borderId="210" applyNumberFormat="0" applyAlignment="0" applyProtection="0">
      <alignment vertical="center"/>
    </xf>
    <xf numFmtId="274" fontId="114" fillId="22" borderId="210" applyNumberFormat="0" applyAlignment="0" applyProtection="0">
      <alignment vertical="center"/>
    </xf>
    <xf numFmtId="0" fontId="130" fillId="0" borderId="231">
      <alignment horizontal="left" vertical="center"/>
    </xf>
    <xf numFmtId="10" fontId="58" fillId="25" borderId="230" applyNumberFormat="0" applyBorder="0" applyAlignment="0" applyProtection="0"/>
    <xf numFmtId="0"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73" fillId="0" borderId="235" applyNumberFormat="0" applyFill="0" applyAlignment="0" applyProtection="0">
      <alignment vertical="center"/>
    </xf>
    <xf numFmtId="0" fontId="248" fillId="22" borderId="232" applyNumberFormat="0" applyAlignment="0" applyProtection="0">
      <alignment vertical="center"/>
    </xf>
    <xf numFmtId="0" fontId="253" fillId="0" borderId="235" applyNumberFormat="0" applyFill="0" applyAlignment="0" applyProtection="0">
      <alignment vertical="center"/>
    </xf>
    <xf numFmtId="221" fontId="63" fillId="0" borderId="241" applyFill="0" applyBorder="0" applyAlignment="0"/>
    <xf numFmtId="247" fontId="57" fillId="0" borderId="241">
      <alignment horizontal="right" vertical="center" shrinkToFit="1"/>
    </xf>
    <xf numFmtId="263" fontId="63" fillId="0" borderId="241">
      <alignment horizontal="left" vertical="center"/>
    </xf>
    <xf numFmtId="0" fontId="130" fillId="0" borderId="231">
      <alignment horizontal="left" vertical="center"/>
    </xf>
    <xf numFmtId="0" fontId="140" fillId="9" borderId="232" applyNumberFormat="0" applyAlignment="0" applyProtection="0">
      <alignment vertical="center"/>
    </xf>
    <xf numFmtId="0" fontId="114" fillId="22" borderId="157" applyNumberFormat="0" applyAlignment="0" applyProtection="0">
      <alignment vertical="center"/>
    </xf>
    <xf numFmtId="0" fontId="114" fillId="22" borderId="157" applyNumberFormat="0" applyAlignment="0" applyProtection="0">
      <alignment vertical="center"/>
    </xf>
    <xf numFmtId="0" fontId="140" fillId="9" borderId="232" applyNumberFormat="0" applyAlignment="0" applyProtection="0">
      <alignment vertical="center"/>
    </xf>
    <xf numFmtId="221" fontId="63" fillId="0" borderId="190" applyFill="0" applyBorder="0" applyAlignment="0"/>
    <xf numFmtId="191" fontId="78" fillId="2" borderId="236"/>
    <xf numFmtId="191" fontId="78" fillId="2" borderId="236"/>
    <xf numFmtId="191" fontId="78" fillId="2" borderId="236"/>
    <xf numFmtId="0" fontId="129" fillId="0" borderId="194">
      <alignment horizontal="left" vertical="center"/>
      <protection locked="0"/>
    </xf>
    <xf numFmtId="0" fontId="140" fillId="9" borderId="157" applyNumberFormat="0" applyAlignment="0" applyProtection="0">
      <alignment vertical="center"/>
    </xf>
    <xf numFmtId="0" fontId="140" fillId="9" borderId="157" applyNumberFormat="0" applyAlignment="0" applyProtection="0">
      <alignment vertical="center"/>
    </xf>
    <xf numFmtId="0" fontId="69" fillId="0" borderId="218">
      <alignment vertical="justify" wrapText="1"/>
    </xf>
    <xf numFmtId="0" fontId="173" fillId="0" borderId="213" applyNumberFormat="0" applyFill="0" applyAlignment="0" applyProtection="0">
      <alignment vertical="center"/>
    </xf>
    <xf numFmtId="37" fontId="69" fillId="0" borderId="215" applyAlignment="0"/>
    <xf numFmtId="0" fontId="56" fillId="30" borderId="211" applyNumberFormat="0" applyFont="0" applyAlignment="0" applyProtection="0">
      <alignment vertical="center"/>
    </xf>
    <xf numFmtId="0" fontId="114" fillId="22" borderId="210" applyNumberFormat="0" applyAlignment="0" applyProtection="0">
      <alignment vertical="center"/>
    </xf>
    <xf numFmtId="0" fontId="114" fillId="22" borderId="210" applyNumberFormat="0" applyAlignment="0" applyProtection="0">
      <alignment vertical="center"/>
    </xf>
    <xf numFmtId="0" fontId="173" fillId="0" borderId="213" applyNumberFormat="0" applyFill="0" applyAlignment="0" applyProtection="0">
      <alignment vertical="center"/>
    </xf>
    <xf numFmtId="0" fontId="173" fillId="0" borderId="213" applyNumberFormat="0" applyFill="0" applyAlignment="0" applyProtection="0">
      <alignment vertical="center"/>
    </xf>
    <xf numFmtId="0" fontId="134" fillId="0" borderId="217"/>
    <xf numFmtId="0" fontId="152" fillId="22" borderId="234" applyNumberFormat="0" applyAlignment="0" applyProtection="0">
      <alignment vertical="center"/>
    </xf>
    <xf numFmtId="0" fontId="134" fillId="0" borderId="239"/>
    <xf numFmtId="0" fontId="56" fillId="30" borderId="158" applyNumberFormat="0" applyFont="0" applyAlignment="0" applyProtection="0">
      <alignment vertical="center"/>
    </xf>
    <xf numFmtId="0" fontId="56" fillId="30" borderId="158" applyNumberFormat="0" applyFont="0" applyAlignment="0" applyProtection="0">
      <alignment vertical="center"/>
    </xf>
    <xf numFmtId="0" fontId="152" fillId="22" borderId="212" applyNumberFormat="0" applyAlignment="0" applyProtection="0">
      <alignment vertical="center"/>
    </xf>
    <xf numFmtId="0" fontId="152" fillId="22" borderId="212" applyNumberFormat="0" applyAlignment="0" applyProtection="0">
      <alignment vertical="center"/>
    </xf>
    <xf numFmtId="0" fontId="152" fillId="22" borderId="159" applyNumberFormat="0" applyAlignment="0" applyProtection="0">
      <alignment vertical="center"/>
    </xf>
    <xf numFmtId="0" fontId="152" fillId="22" borderId="159" applyNumberFormat="0" applyAlignment="0" applyProtection="0">
      <alignment vertical="center"/>
    </xf>
    <xf numFmtId="0" fontId="56" fillId="30" borderId="211" applyNumberFormat="0" applyFont="0" applyAlignment="0" applyProtection="0">
      <alignment vertical="center"/>
    </xf>
    <xf numFmtId="0" fontId="56" fillId="30" borderId="211" applyNumberFormat="0" applyFont="0" applyAlignment="0" applyProtection="0">
      <alignment vertical="center"/>
    </xf>
    <xf numFmtId="0" fontId="173" fillId="0" borderId="235" applyNumberFormat="0" applyFill="0" applyAlignment="0" applyProtection="0">
      <alignment vertical="center"/>
    </xf>
    <xf numFmtId="0" fontId="173" fillId="0" borderId="235" applyNumberFormat="0" applyFill="0" applyAlignment="0" applyProtection="0">
      <alignment vertical="center"/>
    </xf>
    <xf numFmtId="0" fontId="114" fillId="22" borderId="232" applyNumberFormat="0" applyAlignment="0" applyProtection="0">
      <alignment vertical="center"/>
    </xf>
    <xf numFmtId="0" fontId="134" fillId="0" borderId="195"/>
    <xf numFmtId="0" fontId="173" fillId="0" borderId="160" applyNumberFormat="0" applyFill="0" applyAlignment="0" applyProtection="0">
      <alignment vertical="center"/>
    </xf>
    <xf numFmtId="0" fontId="173" fillId="0" borderId="160" applyNumberFormat="0" applyFill="0" applyAlignment="0" applyProtection="0">
      <alignment vertical="center"/>
    </xf>
    <xf numFmtId="0" fontId="114" fillId="22" borderId="157" applyNumberFormat="0" applyAlignment="0" applyProtection="0">
      <alignment vertical="center"/>
    </xf>
    <xf numFmtId="0" fontId="114" fillId="22" borderId="157" applyNumberFormat="0" applyAlignment="0" applyProtection="0">
      <alignment vertical="center"/>
    </xf>
    <xf numFmtId="247" fontId="57" fillId="0" borderId="190">
      <alignment horizontal="right" vertical="center" shrinkToFit="1"/>
    </xf>
    <xf numFmtId="1" fontId="78" fillId="0" borderId="190" applyFill="0" applyBorder="0">
      <alignment horizontal="center"/>
    </xf>
    <xf numFmtId="0" fontId="56" fillId="30" borderId="158" applyNumberFormat="0" applyFont="0" applyAlignment="0" applyProtection="0">
      <alignment vertical="center"/>
    </xf>
    <xf numFmtId="37" fontId="69" fillId="0" borderId="193" applyAlignment="0"/>
    <xf numFmtId="221" fontId="188" fillId="25" borderId="190">
      <alignment horizontal="right" vertical="center"/>
      <protection locked="0"/>
    </xf>
    <xf numFmtId="0" fontId="173" fillId="0" borderId="235" applyNumberFormat="0" applyFill="0" applyAlignment="0" applyProtection="0">
      <alignment vertical="center"/>
    </xf>
    <xf numFmtId="0" fontId="152" fillId="22" borderId="234" applyNumberFormat="0" applyAlignment="0" applyProtection="0">
      <alignment vertical="center"/>
    </xf>
    <xf numFmtId="0" fontId="152" fillId="22" borderId="234" applyNumberFormat="0" applyAlignment="0" applyProtection="0">
      <alignment vertical="center"/>
    </xf>
    <xf numFmtId="0" fontId="140" fillId="9" borderId="210" applyNumberFormat="0" applyAlignment="0" applyProtection="0">
      <alignment vertical="center"/>
    </xf>
    <xf numFmtId="0" fontId="114" fillId="22" borderId="210" applyNumberFormat="0" applyAlignment="0" applyProtection="0">
      <alignment vertical="center"/>
    </xf>
    <xf numFmtId="0" fontId="114" fillId="22" borderId="210" applyNumberFormat="0" applyAlignment="0" applyProtection="0">
      <alignment vertical="center"/>
    </xf>
    <xf numFmtId="274" fontId="114" fillId="22" borderId="232" applyNumberFormat="0" applyAlignment="0" applyProtection="0">
      <alignment vertical="center"/>
    </xf>
    <xf numFmtId="0" fontId="140" fillId="9" borderId="232" applyNumberFormat="0" applyAlignment="0" applyProtection="0">
      <alignment vertical="center"/>
    </xf>
    <xf numFmtId="274" fontId="140" fillId="9" borderId="232" applyNumberFormat="0" applyAlignment="0" applyProtection="0">
      <alignment vertical="center"/>
    </xf>
    <xf numFmtId="0" fontId="173" fillId="0" borderId="160" applyNumberFormat="0" applyFill="0" applyAlignment="0" applyProtection="0">
      <alignment vertical="center"/>
    </xf>
    <xf numFmtId="0" fontId="173" fillId="0" borderId="160" applyNumberFormat="0" applyFill="0" applyAlignment="0" applyProtection="0">
      <alignment vertical="center"/>
    </xf>
    <xf numFmtId="0" fontId="254" fillId="9" borderId="232" applyNumberFormat="0" applyAlignment="0" applyProtection="0">
      <alignment vertical="center"/>
    </xf>
    <xf numFmtId="0" fontId="259" fillId="22" borderId="234" applyNumberFormat="0" applyAlignment="0" applyProtection="0">
      <alignment vertical="center"/>
    </xf>
    <xf numFmtId="0" fontId="69" fillId="0" borderId="196">
      <alignment vertical="justify" wrapText="1"/>
    </xf>
    <xf numFmtId="0" fontId="140" fillId="9" borderId="157" applyNumberFormat="0" applyAlignment="0" applyProtection="0">
      <alignment vertical="center"/>
    </xf>
    <xf numFmtId="0" fontId="140" fillId="9" borderId="157" applyNumberFormat="0" applyAlignment="0" applyProtection="0">
      <alignment vertical="center"/>
    </xf>
    <xf numFmtId="263" fontId="63" fillId="0" borderId="190">
      <alignment horizontal="left" vertical="center"/>
    </xf>
    <xf numFmtId="263" fontId="63" fillId="0" borderId="241">
      <alignment horizontal="left" vertical="center"/>
    </xf>
    <xf numFmtId="0" fontId="152" fillId="22" borderId="159" applyNumberFormat="0" applyAlignment="0" applyProtection="0">
      <alignment vertical="center"/>
    </xf>
    <xf numFmtId="0" fontId="152" fillId="22" borderId="159" applyNumberFormat="0" applyAlignment="0" applyProtection="0">
      <alignment vertical="center"/>
    </xf>
    <xf numFmtId="191" fontId="78" fillId="2" borderId="214"/>
    <xf numFmtId="191" fontId="78" fillId="2" borderId="214"/>
    <xf numFmtId="191" fontId="78" fillId="2" borderId="214"/>
    <xf numFmtId="191" fontId="78" fillId="2" borderId="236"/>
    <xf numFmtId="191" fontId="78" fillId="2" borderId="236"/>
    <xf numFmtId="191" fontId="78" fillId="2" borderId="236"/>
    <xf numFmtId="0" fontId="129" fillId="0" borderId="238">
      <alignment horizontal="left" vertical="center"/>
      <protection locked="0"/>
    </xf>
    <xf numFmtId="0" fontId="56" fillId="30" borderId="233" applyNumberFormat="0" applyFont="0" applyAlignment="0" applyProtection="0">
      <alignment vertical="center"/>
    </xf>
    <xf numFmtId="0" fontId="56" fillId="30" borderId="233" applyNumberFormat="0" applyFont="0" applyAlignment="0" applyProtection="0">
      <alignment vertical="center"/>
    </xf>
    <xf numFmtId="0" fontId="152" fillId="22" borderId="234" applyNumberFormat="0" applyAlignment="0" applyProtection="0">
      <alignment vertical="center"/>
    </xf>
    <xf numFmtId="0" fontId="152" fillId="22" borderId="234" applyNumberFormat="0" applyAlignment="0" applyProtection="0">
      <alignment vertical="center"/>
    </xf>
    <xf numFmtId="0" fontId="152" fillId="22" borderId="234" applyNumberFormat="0" applyAlignment="0" applyProtection="0">
      <alignment vertical="center"/>
    </xf>
    <xf numFmtId="0" fontId="173" fillId="0" borderId="235" applyNumberFormat="0" applyFill="0" applyAlignment="0" applyProtection="0">
      <alignment vertical="center"/>
    </xf>
    <xf numFmtId="0" fontId="173" fillId="0" borderId="235" applyNumberFormat="0" applyFill="0" applyAlignment="0" applyProtection="0">
      <alignment vertical="center"/>
    </xf>
    <xf numFmtId="191" fontId="78" fillId="2" borderId="236"/>
    <xf numFmtId="274" fontId="56" fillId="30" borderId="233" applyNumberFormat="0" applyFont="0" applyAlignment="0" applyProtection="0">
      <alignment vertical="center"/>
    </xf>
    <xf numFmtId="221" fontId="63" fillId="0" borderId="241" applyFill="0" applyBorder="0" applyAlignment="0"/>
    <xf numFmtId="0" fontId="140" fillId="9" borderId="210" applyNumberFormat="0" applyAlignment="0" applyProtection="0">
      <alignment vertical="center"/>
    </xf>
    <xf numFmtId="191" fontId="78" fillId="2" borderId="214"/>
    <xf numFmtId="0" fontId="140" fillId="9" borderId="210" applyNumberFormat="0" applyAlignment="0" applyProtection="0">
      <alignment vertical="center"/>
    </xf>
    <xf numFmtId="0" fontId="140" fillId="9" borderId="232" applyNumberFormat="0" applyAlignment="0" applyProtection="0">
      <alignment vertical="center"/>
    </xf>
    <xf numFmtId="0" fontId="114" fillId="22" borderId="232" applyNumberFormat="0" applyAlignment="0" applyProtection="0">
      <alignment vertical="center"/>
    </xf>
    <xf numFmtId="274" fontId="173" fillId="0" borderId="213" applyNumberFormat="0" applyFill="0" applyAlignment="0" applyProtection="0">
      <alignment vertical="center"/>
    </xf>
    <xf numFmtId="274" fontId="173" fillId="0" borderId="213" applyNumberFormat="0" applyFill="0" applyAlignment="0" applyProtection="0">
      <alignment vertical="center"/>
    </xf>
    <xf numFmtId="0" fontId="152" fillId="22" borderId="234" applyNumberFormat="0" applyAlignment="0" applyProtection="0">
      <alignment vertical="center"/>
    </xf>
    <xf numFmtId="274" fontId="152" fillId="22" borderId="212" applyNumberFormat="0" applyAlignment="0" applyProtection="0">
      <alignment vertical="center"/>
    </xf>
    <xf numFmtId="274" fontId="152" fillId="22" borderId="212" applyNumberFormat="0" applyAlignment="0" applyProtection="0">
      <alignment vertical="center"/>
    </xf>
    <xf numFmtId="274" fontId="56" fillId="30" borderId="211" applyNumberFormat="0" applyFon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0" fontId="140" fillId="9" borderId="210" applyNumberFormat="0" applyAlignment="0" applyProtection="0">
      <alignment vertical="center"/>
    </xf>
    <xf numFmtId="274" fontId="140" fillId="9" borderId="210" applyNumberFormat="0" applyAlignment="0" applyProtection="0">
      <alignment vertical="center"/>
    </xf>
    <xf numFmtId="10" fontId="58" fillId="25" borderId="208" applyNumberFormat="0" applyBorder="0" applyAlignment="0" applyProtection="0"/>
    <xf numFmtId="10" fontId="58" fillId="25" borderId="208" applyNumberFormat="0" applyBorder="0" applyAlignment="0" applyProtection="0"/>
    <xf numFmtId="0" fontId="130" fillId="0" borderId="209">
      <alignment horizontal="left" vertical="center"/>
    </xf>
    <xf numFmtId="274" fontId="114" fillId="22" borderId="210" applyNumberFormat="0" applyAlignment="0" applyProtection="0">
      <alignment vertical="center"/>
    </xf>
    <xf numFmtId="274" fontId="114" fillId="22" borderId="232" applyNumberFormat="0" applyAlignment="0" applyProtection="0">
      <alignment vertical="center"/>
    </xf>
    <xf numFmtId="274" fontId="114" fillId="22"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73" fillId="0" borderId="235" applyNumberFormat="0" applyFill="0" applyAlignment="0" applyProtection="0">
      <alignment vertical="center"/>
    </xf>
    <xf numFmtId="274" fontId="114" fillId="22" borderId="157" applyNumberFormat="0" applyAlignment="0" applyProtection="0">
      <alignment vertical="center"/>
    </xf>
    <xf numFmtId="274" fontId="114" fillId="22" borderId="157" applyNumberFormat="0" applyAlignment="0" applyProtection="0">
      <alignment vertical="center"/>
    </xf>
    <xf numFmtId="274" fontId="114" fillId="22" borderId="157" applyNumberFormat="0" applyAlignment="0" applyProtection="0">
      <alignment vertical="center"/>
    </xf>
    <xf numFmtId="191" fontId="78" fillId="2" borderId="236"/>
    <xf numFmtId="0" fontId="130" fillId="0" borderId="192">
      <alignment horizontal="left" vertical="center"/>
    </xf>
    <xf numFmtId="0" fontId="152" fillId="22" borderId="212" applyNumberFormat="0" applyAlignment="0" applyProtection="0">
      <alignment vertical="center"/>
    </xf>
    <xf numFmtId="0" fontId="152" fillId="22" borderId="212" applyNumberFormat="0" applyAlignment="0" applyProtection="0">
      <alignment vertical="center"/>
    </xf>
    <xf numFmtId="10" fontId="58" fillId="25" borderId="190" applyNumberFormat="0" applyBorder="0" applyAlignment="0" applyProtection="0"/>
    <xf numFmtId="10" fontId="58" fillId="25" borderId="190" applyNumberFormat="0" applyBorder="0" applyAlignment="0" applyProtection="0"/>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0" fontId="140" fillId="9" borderId="157" applyNumberFormat="0" applyAlignment="0" applyProtection="0">
      <alignment vertical="center"/>
    </xf>
    <xf numFmtId="0"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0" fontId="140" fillId="9" borderId="210" applyNumberFormat="0" applyAlignment="0" applyProtection="0">
      <alignment vertical="center"/>
    </xf>
    <xf numFmtId="0" fontId="140" fillId="9" borderId="210" applyNumberFormat="0" applyAlignment="0" applyProtection="0">
      <alignment vertical="center"/>
    </xf>
    <xf numFmtId="274" fontId="56" fillId="30" borderId="158" applyNumberFormat="0" applyFont="0" applyAlignment="0" applyProtection="0">
      <alignment vertical="center"/>
    </xf>
    <xf numFmtId="274" fontId="56" fillId="30" borderId="158" applyNumberFormat="0" applyFont="0" applyAlignment="0" applyProtection="0">
      <alignment vertical="center"/>
    </xf>
    <xf numFmtId="274" fontId="56" fillId="30" borderId="158" applyNumberFormat="0" applyFont="0" applyAlignment="0" applyProtection="0">
      <alignment vertical="center"/>
    </xf>
    <xf numFmtId="274" fontId="152" fillId="22" borderId="159" applyNumberFormat="0" applyAlignment="0" applyProtection="0">
      <alignment vertical="center"/>
    </xf>
    <xf numFmtId="274" fontId="152" fillId="22" borderId="159" applyNumberFormat="0" applyAlignment="0" applyProtection="0">
      <alignment vertical="center"/>
    </xf>
    <xf numFmtId="274" fontId="152" fillId="22" borderId="159" applyNumberFormat="0" applyAlignment="0" applyProtection="0">
      <alignment vertical="center"/>
    </xf>
    <xf numFmtId="37" fontId="69" fillId="0" borderId="237" applyAlignment="0"/>
    <xf numFmtId="274" fontId="173" fillId="0" borderId="160" applyNumberFormat="0" applyFill="0" applyAlignment="0" applyProtection="0">
      <alignment vertical="center"/>
    </xf>
    <xf numFmtId="274" fontId="173" fillId="0" borderId="160" applyNumberFormat="0" applyFill="0" applyAlignment="0" applyProtection="0">
      <alignment vertical="center"/>
    </xf>
    <xf numFmtId="274" fontId="173" fillId="0" borderId="160" applyNumberFormat="0" applyFill="0" applyAlignment="0" applyProtection="0">
      <alignment vertical="center"/>
    </xf>
    <xf numFmtId="0" fontId="248" fillId="22" borderId="157" applyNumberFormat="0" applyAlignment="0" applyProtection="0">
      <alignment vertical="center"/>
    </xf>
    <xf numFmtId="0" fontId="129" fillId="0" borderId="216">
      <alignment horizontal="left" vertical="center"/>
      <protection locked="0"/>
    </xf>
    <xf numFmtId="10" fontId="58" fillId="25" borderId="230" applyNumberFormat="0" applyBorder="0" applyAlignment="0" applyProtection="0"/>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56" fillId="30" borderId="233" applyNumberFormat="0" applyFont="0" applyAlignment="0" applyProtection="0">
      <alignment vertical="center"/>
    </xf>
    <xf numFmtId="274" fontId="56" fillId="30" borderId="233" applyNumberFormat="0" applyFont="0" applyAlignment="0" applyProtection="0">
      <alignment vertical="center"/>
    </xf>
    <xf numFmtId="274" fontId="152" fillId="22" borderId="234" applyNumberFormat="0" applyAlignment="0" applyProtection="0">
      <alignment vertical="center"/>
    </xf>
    <xf numFmtId="274" fontId="152" fillId="22" borderId="234" applyNumberFormat="0" applyAlignment="0" applyProtection="0">
      <alignment vertical="center"/>
    </xf>
    <xf numFmtId="274" fontId="152" fillId="22" borderId="234" applyNumberFormat="0" applyAlignment="0" applyProtection="0">
      <alignment vertical="center"/>
    </xf>
    <xf numFmtId="274" fontId="173" fillId="0" borderId="235" applyNumberFormat="0" applyFill="0" applyAlignment="0" applyProtection="0">
      <alignment vertical="center"/>
    </xf>
    <xf numFmtId="0" fontId="253" fillId="0" borderId="160" applyNumberFormat="0" applyFill="0" applyAlignment="0" applyProtection="0">
      <alignment vertical="center"/>
    </xf>
    <xf numFmtId="0" fontId="254" fillId="9" borderId="157" applyNumberFormat="0" applyAlignment="0" applyProtection="0">
      <alignment vertical="center"/>
    </xf>
    <xf numFmtId="0" fontId="259" fillId="22" borderId="159" applyNumberFormat="0" applyAlignment="0" applyProtection="0">
      <alignment vertical="center"/>
    </xf>
    <xf numFmtId="191" fontId="78" fillId="2" borderId="236"/>
    <xf numFmtId="191" fontId="78" fillId="2" borderId="236"/>
    <xf numFmtId="10" fontId="58" fillId="25" borderId="241" applyNumberFormat="0" applyBorder="0" applyAlignment="0" applyProtection="0"/>
    <xf numFmtId="221" fontId="63" fillId="0" borderId="197" applyFill="0" applyBorder="0" applyAlignment="0"/>
    <xf numFmtId="0" fontId="140" fillId="9" borderId="232" applyNumberFormat="0" applyAlignment="0" applyProtection="0">
      <alignment vertical="center"/>
    </xf>
    <xf numFmtId="263" fontId="63" fillId="0" borderId="197">
      <alignment horizontal="left" vertical="center"/>
    </xf>
    <xf numFmtId="191" fontId="78" fillId="2" borderId="236"/>
    <xf numFmtId="191" fontId="78" fillId="2" borderId="236"/>
    <xf numFmtId="0" fontId="114" fillId="22" borderId="232" applyNumberFormat="0" applyAlignment="0" applyProtection="0">
      <alignment vertical="center"/>
    </xf>
    <xf numFmtId="0" fontId="56" fillId="30" borderId="233" applyNumberFormat="0" applyFont="0" applyAlignment="0" applyProtection="0">
      <alignment vertical="center"/>
    </xf>
    <xf numFmtId="0" fontId="173" fillId="0" borderId="235" applyNumberFormat="0" applyFill="0" applyAlignment="0" applyProtection="0">
      <alignment vertical="center"/>
    </xf>
    <xf numFmtId="0" fontId="140" fillId="9" borderId="232" applyNumberFormat="0" applyAlignment="0" applyProtection="0">
      <alignment vertical="center"/>
    </xf>
    <xf numFmtId="0" fontId="114" fillId="22" borderId="232" applyNumberFormat="0" applyAlignment="0" applyProtection="0">
      <alignment vertical="center"/>
    </xf>
    <xf numFmtId="274" fontId="140" fillId="9" borderId="232" applyNumberFormat="0" applyAlignment="0" applyProtection="0">
      <alignment vertical="center"/>
    </xf>
    <xf numFmtId="0" fontId="56" fillId="30" borderId="233" applyNumberFormat="0" applyFont="0" applyAlignment="0" applyProtection="0">
      <alignment vertical="center"/>
    </xf>
    <xf numFmtId="0" fontId="173" fillId="0" borderId="235" applyNumberFormat="0" applyFill="0" applyAlignment="0" applyProtection="0">
      <alignment vertical="center"/>
    </xf>
    <xf numFmtId="0" fontId="140" fillId="9" borderId="232" applyNumberFormat="0" applyAlignment="0" applyProtection="0">
      <alignment vertical="center"/>
    </xf>
    <xf numFmtId="191" fontId="78" fillId="2" borderId="214"/>
    <xf numFmtId="221" fontId="63" fillId="0" borderId="197" applyFill="0" applyBorder="0" applyAlignment="0"/>
    <xf numFmtId="10" fontId="58" fillId="25" borderId="197" applyNumberFormat="0" applyBorder="0" applyAlignment="0" applyProtection="0"/>
    <xf numFmtId="247" fontId="57" fillId="0" borderId="197">
      <alignment horizontal="right" vertical="center" shrinkToFit="1"/>
    </xf>
    <xf numFmtId="1" fontId="78" fillId="0" borderId="197" applyFill="0" applyBorder="0">
      <alignment horizontal="center"/>
    </xf>
    <xf numFmtId="221" fontId="188" fillId="25" borderId="197">
      <alignment horizontal="right" vertical="center"/>
      <protection locked="0"/>
    </xf>
    <xf numFmtId="0" fontId="69" fillId="0" borderId="240">
      <alignment vertical="justify" wrapText="1"/>
    </xf>
    <xf numFmtId="263" fontId="63" fillId="0" borderId="197">
      <alignment horizontal="left" vertical="center"/>
    </xf>
    <xf numFmtId="191" fontId="78" fillId="2" borderId="214"/>
    <xf numFmtId="191" fontId="78" fillId="2" borderId="191"/>
    <xf numFmtId="191" fontId="78" fillId="2" borderId="191"/>
    <xf numFmtId="191" fontId="78" fillId="2" borderId="191"/>
    <xf numFmtId="0" fontId="39" fillId="0" borderId="0">
      <alignment vertical="center"/>
    </xf>
    <xf numFmtId="178" fontId="39" fillId="0" borderId="0" applyFont="0" applyFill="0" applyBorder="0" applyAlignment="0" applyProtection="0">
      <alignment vertical="center"/>
    </xf>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191" fontId="78" fillId="2" borderId="191"/>
    <xf numFmtId="0" fontId="114" fillId="22" borderId="157" applyNumberFormat="0" applyAlignment="0" applyProtection="0">
      <alignment vertical="center"/>
    </xf>
    <xf numFmtId="0" fontId="114" fillId="22" borderId="157" applyNumberFormat="0" applyAlignment="0" applyProtection="0">
      <alignment vertical="center"/>
    </xf>
    <xf numFmtId="0" fontId="114" fillId="22" borderId="157" applyNumberFormat="0" applyAlignment="0" applyProtection="0">
      <alignment vertical="center"/>
    </xf>
    <xf numFmtId="0" fontId="129" fillId="0" borderId="194">
      <alignment horizontal="left" vertical="center"/>
      <protection locked="0"/>
    </xf>
    <xf numFmtId="0" fontId="130" fillId="0" borderId="192">
      <alignment horizontal="left" vertical="center"/>
    </xf>
    <xf numFmtId="0" fontId="140" fillId="9" borderId="157" applyNumberFormat="0" applyAlignment="0" applyProtection="0">
      <alignment vertical="center"/>
    </xf>
    <xf numFmtId="10" fontId="58" fillId="25" borderId="197" applyNumberFormat="0" applyBorder="0" applyAlignment="0" applyProtection="0"/>
    <xf numFmtId="0" fontId="140" fillId="9" borderId="157" applyNumberFormat="0" applyAlignment="0" applyProtection="0">
      <alignment vertical="center"/>
    </xf>
    <xf numFmtId="0" fontId="140" fillId="9" borderId="157" applyNumberFormat="0" applyAlignment="0" applyProtection="0">
      <alignment vertical="center"/>
    </xf>
    <xf numFmtId="0" fontId="56" fillId="30" borderId="158" applyNumberFormat="0" applyFont="0" applyAlignment="0" applyProtection="0">
      <alignment vertical="center"/>
    </xf>
    <xf numFmtId="0" fontId="56" fillId="30" borderId="158" applyNumberFormat="0" applyFont="0" applyAlignment="0" applyProtection="0">
      <alignment vertical="center"/>
    </xf>
    <xf numFmtId="0" fontId="56" fillId="30" borderId="158" applyNumberFormat="0" applyFont="0" applyAlignment="0" applyProtection="0">
      <alignment vertical="center"/>
    </xf>
    <xf numFmtId="0" fontId="152" fillId="22" borderId="159" applyNumberFormat="0" applyAlignment="0" applyProtection="0">
      <alignment vertical="center"/>
    </xf>
    <xf numFmtId="0" fontId="152" fillId="22" borderId="159" applyNumberFormat="0" applyAlignment="0" applyProtection="0">
      <alignment vertical="center"/>
    </xf>
    <xf numFmtId="0" fontId="152" fillId="22" borderId="159" applyNumberFormat="0" applyAlignment="0" applyProtection="0">
      <alignment vertical="center"/>
    </xf>
    <xf numFmtId="0" fontId="134" fillId="0" borderId="195"/>
    <xf numFmtId="0" fontId="173" fillId="0" borderId="160" applyNumberFormat="0" applyFill="0" applyAlignment="0" applyProtection="0">
      <alignment vertical="center"/>
    </xf>
    <xf numFmtId="0" fontId="173" fillId="0" borderId="160" applyNumberFormat="0" applyFill="0" applyAlignment="0" applyProtection="0">
      <alignment vertical="center"/>
    </xf>
    <xf numFmtId="0" fontId="173" fillId="0" borderId="160" applyNumberFormat="0" applyFill="0" applyAlignment="0" applyProtection="0">
      <alignment vertical="center"/>
    </xf>
    <xf numFmtId="0" fontId="114" fillId="22" borderId="157" applyNumberFormat="0" applyAlignment="0" applyProtection="0">
      <alignment vertical="center"/>
    </xf>
    <xf numFmtId="0" fontId="114" fillId="22" borderId="157" applyNumberFormat="0" applyAlignment="0" applyProtection="0">
      <alignment vertical="center"/>
    </xf>
    <xf numFmtId="247" fontId="57" fillId="0" borderId="197">
      <alignment horizontal="right" vertical="center" shrinkToFit="1"/>
    </xf>
    <xf numFmtId="1" fontId="78" fillId="0" borderId="197" applyFill="0" applyBorder="0">
      <alignment horizontal="center"/>
    </xf>
    <xf numFmtId="0" fontId="56" fillId="30" borderId="158" applyNumberFormat="0" applyFont="0" applyAlignment="0" applyProtection="0">
      <alignment vertical="center"/>
    </xf>
    <xf numFmtId="37" fontId="69" fillId="0" borderId="193" applyAlignment="0"/>
    <xf numFmtId="221" fontId="188" fillId="25" borderId="197">
      <alignment horizontal="right" vertical="center"/>
      <protection locked="0"/>
    </xf>
    <xf numFmtId="0" fontId="173" fillId="0" borderId="160" applyNumberFormat="0" applyFill="0" applyAlignment="0" applyProtection="0">
      <alignment vertical="center"/>
    </xf>
    <xf numFmtId="0" fontId="173" fillId="0" borderId="160" applyNumberFormat="0" applyFill="0" applyAlignment="0" applyProtection="0">
      <alignment vertical="center"/>
    </xf>
    <xf numFmtId="0" fontId="69" fillId="0" borderId="196">
      <alignment vertical="justify" wrapText="1"/>
    </xf>
    <xf numFmtId="0" fontId="140" fillId="9" borderId="157" applyNumberFormat="0" applyAlignment="0" applyProtection="0">
      <alignment vertical="center"/>
    </xf>
    <xf numFmtId="0" fontId="140" fillId="9" borderId="157" applyNumberFormat="0" applyAlignment="0" applyProtection="0">
      <alignment vertical="center"/>
    </xf>
    <xf numFmtId="0" fontId="152" fillId="22" borderId="159" applyNumberFormat="0" applyAlignment="0" applyProtection="0">
      <alignment vertical="center"/>
    </xf>
    <xf numFmtId="0" fontId="152" fillId="22" borderId="159" applyNumberFormat="0" applyAlignment="0" applyProtection="0">
      <alignment vertical="center"/>
    </xf>
    <xf numFmtId="274" fontId="114" fillId="22" borderId="157" applyNumberFormat="0" applyAlignment="0" applyProtection="0">
      <alignment vertical="center"/>
    </xf>
    <xf numFmtId="274" fontId="114" fillId="22" borderId="157" applyNumberFormat="0" applyAlignment="0" applyProtection="0">
      <alignment vertical="center"/>
    </xf>
    <xf numFmtId="274" fontId="114" fillId="22" borderId="157" applyNumberFormat="0" applyAlignment="0" applyProtection="0">
      <alignment vertical="center"/>
    </xf>
    <xf numFmtId="0" fontId="130" fillId="0" borderId="192">
      <alignment horizontal="left" vertical="center"/>
    </xf>
    <xf numFmtId="10" fontId="58" fillId="25" borderId="197" applyNumberFormat="0" applyBorder="0" applyAlignment="0" applyProtection="0"/>
    <xf numFmtId="10" fontId="58" fillId="25" borderId="197" applyNumberFormat="0" applyBorder="0" applyAlignment="0" applyProtection="0"/>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0" fontId="140" fillId="9" borderId="157" applyNumberFormat="0" applyAlignment="0" applyProtection="0">
      <alignment vertical="center"/>
    </xf>
    <xf numFmtId="0"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140" fillId="9" borderId="157" applyNumberFormat="0" applyAlignment="0" applyProtection="0">
      <alignment vertical="center"/>
    </xf>
    <xf numFmtId="274" fontId="56" fillId="30" borderId="158" applyNumberFormat="0" applyFont="0" applyAlignment="0" applyProtection="0">
      <alignment vertical="center"/>
    </xf>
    <xf numFmtId="274" fontId="56" fillId="30" borderId="158" applyNumberFormat="0" applyFont="0" applyAlignment="0" applyProtection="0">
      <alignment vertical="center"/>
    </xf>
    <xf numFmtId="274" fontId="56" fillId="30" borderId="158" applyNumberFormat="0" applyFont="0" applyAlignment="0" applyProtection="0">
      <alignment vertical="center"/>
    </xf>
    <xf numFmtId="274" fontId="152" fillId="22" borderId="159" applyNumberFormat="0" applyAlignment="0" applyProtection="0">
      <alignment vertical="center"/>
    </xf>
    <xf numFmtId="274" fontId="152" fillId="22" borderId="159" applyNumberFormat="0" applyAlignment="0" applyProtection="0">
      <alignment vertical="center"/>
    </xf>
    <xf numFmtId="274" fontId="152" fillId="22" borderId="159" applyNumberFormat="0" applyAlignment="0" applyProtection="0">
      <alignment vertical="center"/>
    </xf>
    <xf numFmtId="274" fontId="173" fillId="0" borderId="160" applyNumberFormat="0" applyFill="0" applyAlignment="0" applyProtection="0">
      <alignment vertical="center"/>
    </xf>
    <xf numFmtId="274" fontId="173" fillId="0" borderId="160" applyNumberFormat="0" applyFill="0" applyAlignment="0" applyProtection="0">
      <alignment vertical="center"/>
    </xf>
    <xf numFmtId="274" fontId="173" fillId="0" borderId="160" applyNumberFormat="0" applyFill="0" applyAlignment="0" applyProtection="0">
      <alignment vertical="center"/>
    </xf>
    <xf numFmtId="0" fontId="248" fillId="22" borderId="157" applyNumberFormat="0" applyAlignment="0" applyProtection="0">
      <alignment vertical="center"/>
    </xf>
    <xf numFmtId="0" fontId="253" fillId="0" borderId="160" applyNumberFormat="0" applyFill="0" applyAlignment="0" applyProtection="0">
      <alignment vertical="center"/>
    </xf>
    <xf numFmtId="0" fontId="254" fillId="9" borderId="157" applyNumberFormat="0" applyAlignment="0" applyProtection="0">
      <alignment vertical="center"/>
    </xf>
    <xf numFmtId="0" fontId="259" fillId="22" borderId="159" applyNumberForma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221" fontId="63" fillId="0" borderId="197" applyFill="0" applyBorder="0" applyAlignment="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197">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221" fontId="63" fillId="0" borderId="197" applyFill="0" applyBorder="0" applyAlignment="0"/>
    <xf numFmtId="10" fontId="58" fillId="25" borderId="197" applyNumberFormat="0" applyBorder="0" applyAlignment="0" applyProtection="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247" fontId="57" fillId="0" borderId="197">
      <alignment horizontal="right" vertical="center" shrinkToFit="1"/>
    </xf>
    <xf numFmtId="1" fontId="78" fillId="0" borderId="197" applyFill="0" applyBorder="0">
      <alignment horizontal="center"/>
    </xf>
    <xf numFmtId="9" fontId="39" fillId="0" borderId="0" applyFont="0" applyFill="0" applyBorder="0" applyAlignment="0" applyProtection="0">
      <alignment vertical="center"/>
    </xf>
    <xf numFmtId="221" fontId="188" fillId="25" borderId="197">
      <alignment horizontal="right" vertical="center"/>
      <protection locked="0"/>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197">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274" fontId="140" fillId="9" borderId="232" applyNumberFormat="0" applyAlignment="0" applyProtection="0">
      <alignment vertical="center"/>
    </xf>
    <xf numFmtId="191" fontId="78" fillId="2" borderId="198"/>
    <xf numFmtId="191" fontId="78" fillId="2" borderId="214"/>
    <xf numFmtId="191" fontId="78" fillId="2" borderId="198"/>
    <xf numFmtId="191" fontId="78" fillId="2" borderId="236"/>
    <xf numFmtId="191" fontId="78" fillId="2" borderId="198"/>
    <xf numFmtId="0" fontId="140" fillId="9" borderId="201" applyNumberFormat="0" applyAlignment="0" applyProtection="0">
      <alignment vertical="center"/>
    </xf>
    <xf numFmtId="0" fontId="140" fillId="9" borderId="201" applyNumberFormat="0" applyAlignment="0" applyProtection="0">
      <alignment vertical="center"/>
    </xf>
    <xf numFmtId="0" fontId="130" fillId="0" borderId="199">
      <alignment horizontal="left" vertical="center"/>
    </xf>
    <xf numFmtId="0" fontId="140" fillId="9" borderId="201" applyNumberFormat="0" applyAlignment="0" applyProtection="0">
      <alignment vertical="center"/>
    </xf>
    <xf numFmtId="0" fontId="140" fillId="9" borderId="157"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10" fontId="58" fillId="25" borderId="197" applyNumberFormat="0" applyBorder="0" applyAlignment="0" applyProtection="0"/>
    <xf numFmtId="0" fontId="140" fillId="9" borderId="201" applyNumberFormat="0" applyAlignment="0" applyProtection="0">
      <alignment vertical="center"/>
    </xf>
    <xf numFmtId="0" fontId="56" fillId="30" borderId="202" applyNumberFormat="0" applyFont="0" applyAlignment="0" applyProtection="0">
      <alignment vertical="center"/>
    </xf>
    <xf numFmtId="0" fontId="152" fillId="22" borderId="203" applyNumberFormat="0" applyAlignment="0" applyProtection="0">
      <alignment vertical="center"/>
    </xf>
    <xf numFmtId="0" fontId="173" fillId="0" borderId="204" applyNumberFormat="0" applyFill="0" applyAlignment="0" applyProtection="0">
      <alignment vertical="center"/>
    </xf>
    <xf numFmtId="0" fontId="114" fillId="22" borderId="157" applyNumberFormat="0" applyAlignment="0" applyProtection="0">
      <alignment vertical="center"/>
    </xf>
    <xf numFmtId="191" fontId="78" fillId="2" borderId="198"/>
    <xf numFmtId="191" fontId="78" fillId="2" borderId="198"/>
    <xf numFmtId="191" fontId="78" fillId="2" borderId="198"/>
    <xf numFmtId="0" fontId="140" fillId="9" borderId="157" applyNumberFormat="0" applyAlignment="0" applyProtection="0">
      <alignment vertical="center"/>
    </xf>
    <xf numFmtId="191" fontId="78" fillId="2" borderId="198"/>
    <xf numFmtId="0" fontId="56" fillId="30" borderId="158" applyNumberFormat="0" applyFont="0" applyAlignment="0" applyProtection="0">
      <alignment vertical="center"/>
    </xf>
    <xf numFmtId="0" fontId="152" fillId="22" borderId="159" applyNumberFormat="0" applyAlignment="0" applyProtection="0">
      <alignment vertical="center"/>
    </xf>
    <xf numFmtId="191" fontId="78" fillId="2" borderId="198"/>
    <xf numFmtId="0" fontId="173" fillId="0" borderId="160" applyNumberFormat="0" applyFill="0" applyAlignment="0" applyProtection="0">
      <alignment vertical="center"/>
    </xf>
    <xf numFmtId="191" fontId="78" fillId="2" borderId="198"/>
    <xf numFmtId="191" fontId="78" fillId="2" borderId="198"/>
    <xf numFmtId="1" fontId="78" fillId="0" borderId="241" applyFill="0" applyBorder="0">
      <alignment horizontal="center"/>
    </xf>
    <xf numFmtId="191" fontId="78" fillId="2" borderId="236"/>
    <xf numFmtId="191" fontId="78" fillId="2" borderId="236"/>
    <xf numFmtId="0" fontId="114" fillId="22" borderId="232"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14" fillId="22" borderId="201" applyNumberFormat="0" applyAlignment="0" applyProtection="0">
      <alignment vertical="center"/>
    </xf>
    <xf numFmtId="191" fontId="78" fillId="2" borderId="198"/>
    <xf numFmtId="191" fontId="78" fillId="2" borderId="198"/>
    <xf numFmtId="191" fontId="78" fillId="2" borderId="198"/>
    <xf numFmtId="0" fontId="114" fillId="22" borderId="201" applyNumberFormat="0" applyAlignment="0" applyProtection="0">
      <alignment vertical="center"/>
    </xf>
    <xf numFmtId="0" fontId="114" fillId="22" borderId="201" applyNumberFormat="0" applyAlignment="0" applyProtection="0">
      <alignment vertical="center"/>
    </xf>
    <xf numFmtId="221" fontId="63" fillId="0" borderId="197" applyFill="0" applyBorder="0" applyAlignment="0"/>
    <xf numFmtId="0" fontId="129" fillId="0" borderId="205">
      <alignment horizontal="left" vertical="center"/>
      <protection locked="0"/>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56" fillId="30" borderId="202" applyNumberFormat="0" applyFont="0" applyAlignment="0" applyProtection="0">
      <alignment vertical="center"/>
    </xf>
    <xf numFmtId="0" fontId="56" fillId="30" borderId="202" applyNumberFormat="0" applyFont="0" applyAlignment="0" applyProtection="0">
      <alignment vertical="center"/>
    </xf>
    <xf numFmtId="0" fontId="152" fillId="22" borderId="203" applyNumberFormat="0" applyAlignment="0" applyProtection="0">
      <alignment vertical="center"/>
    </xf>
    <xf numFmtId="0" fontId="152" fillId="22" borderId="203" applyNumberFormat="0" applyAlignment="0" applyProtection="0">
      <alignment vertical="center"/>
    </xf>
    <xf numFmtId="0" fontId="134" fillId="0" borderId="206"/>
    <xf numFmtId="0" fontId="173" fillId="0" borderId="204" applyNumberFormat="0" applyFill="0" applyAlignment="0" applyProtection="0">
      <alignment vertical="center"/>
    </xf>
    <xf numFmtId="0" fontId="173" fillId="0" borderId="204" applyNumberFormat="0" applyFill="0" applyAlignment="0" applyProtection="0">
      <alignment vertical="center"/>
    </xf>
    <xf numFmtId="0" fontId="114" fillId="22" borderId="201" applyNumberFormat="0" applyAlignment="0" applyProtection="0">
      <alignment vertical="center"/>
    </xf>
    <xf numFmtId="0" fontId="114" fillId="22" borderId="201" applyNumberFormat="0" applyAlignment="0" applyProtection="0">
      <alignment vertical="center"/>
    </xf>
    <xf numFmtId="247" fontId="57" fillId="0" borderId="197">
      <alignment horizontal="right" vertical="center" shrinkToFit="1"/>
    </xf>
    <xf numFmtId="1" fontId="78" fillId="0" borderId="197" applyFill="0" applyBorder="0">
      <alignment horizontal="center"/>
    </xf>
    <xf numFmtId="0" fontId="56" fillId="30" borderId="202" applyNumberFormat="0" applyFont="0" applyAlignment="0" applyProtection="0">
      <alignment vertical="center"/>
    </xf>
    <xf numFmtId="37" fontId="69" fillId="0" borderId="200" applyAlignment="0"/>
    <xf numFmtId="221" fontId="188" fillId="25" borderId="197">
      <alignment horizontal="right" vertical="center"/>
      <protection locked="0"/>
    </xf>
    <xf numFmtId="0" fontId="173" fillId="0" borderId="204" applyNumberFormat="0" applyFill="0" applyAlignment="0" applyProtection="0">
      <alignment vertical="center"/>
    </xf>
    <xf numFmtId="0" fontId="173" fillId="0" borderId="204" applyNumberFormat="0" applyFill="0" applyAlignment="0" applyProtection="0">
      <alignment vertical="center"/>
    </xf>
    <xf numFmtId="0" fontId="69" fillId="0" borderId="207">
      <alignment vertical="justify" wrapText="1"/>
    </xf>
    <xf numFmtId="0" fontId="140" fillId="9" borderId="201" applyNumberFormat="0" applyAlignment="0" applyProtection="0">
      <alignment vertical="center"/>
    </xf>
    <xf numFmtId="0" fontId="140" fillId="9" borderId="201" applyNumberFormat="0" applyAlignment="0" applyProtection="0">
      <alignment vertical="center"/>
    </xf>
    <xf numFmtId="263" fontId="63" fillId="0" borderId="197">
      <alignment horizontal="left" vertical="center"/>
    </xf>
    <xf numFmtId="0" fontId="152" fillId="22" borderId="203" applyNumberFormat="0" applyAlignment="0" applyProtection="0">
      <alignment vertical="center"/>
    </xf>
    <xf numFmtId="0" fontId="152" fillId="22" borderId="203"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10" applyNumberFormat="0" applyAlignment="0" applyProtection="0">
      <alignment vertical="center"/>
    </xf>
    <xf numFmtId="0" fontId="114" fillId="22" borderId="210" applyNumberFormat="0" applyAlignment="0" applyProtection="0">
      <alignment vertical="center"/>
    </xf>
    <xf numFmtId="0" fontId="140" fillId="9" borderId="201" applyNumberFormat="0" applyAlignment="0" applyProtection="0">
      <alignment vertical="center"/>
    </xf>
    <xf numFmtId="274" fontId="114" fillId="22" borderId="201" applyNumberFormat="0" applyAlignment="0" applyProtection="0">
      <alignment vertical="center"/>
    </xf>
    <xf numFmtId="274" fontId="114" fillId="22" borderId="201" applyNumberFormat="0" applyAlignment="0" applyProtection="0">
      <alignment vertical="center"/>
    </xf>
    <xf numFmtId="274" fontId="114" fillId="22" borderId="201" applyNumberFormat="0" applyAlignment="0" applyProtection="0">
      <alignment vertical="center"/>
    </xf>
    <xf numFmtId="0" fontId="130" fillId="0" borderId="199">
      <alignment horizontal="left" vertical="center"/>
    </xf>
    <xf numFmtId="10" fontId="58" fillId="25" borderId="197" applyNumberFormat="0" applyBorder="0" applyAlignment="0" applyProtection="0"/>
    <xf numFmtId="10" fontId="58" fillId="25" borderId="197" applyNumberFormat="0" applyBorder="0" applyAlignment="0" applyProtection="0"/>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140" fillId="9" borderId="201" applyNumberFormat="0" applyAlignment="0" applyProtection="0">
      <alignment vertical="center"/>
    </xf>
    <xf numFmtId="274" fontId="56" fillId="30" borderId="202" applyNumberFormat="0" applyFont="0" applyAlignment="0" applyProtection="0">
      <alignment vertical="center"/>
    </xf>
    <xf numFmtId="274" fontId="56" fillId="30" borderId="202" applyNumberFormat="0" applyFont="0" applyAlignment="0" applyProtection="0">
      <alignment vertical="center"/>
    </xf>
    <xf numFmtId="274" fontId="56" fillId="30" borderId="202" applyNumberFormat="0" applyFont="0" applyAlignment="0" applyProtection="0">
      <alignment vertical="center"/>
    </xf>
    <xf numFmtId="274" fontId="152" fillId="22" borderId="203" applyNumberFormat="0" applyAlignment="0" applyProtection="0">
      <alignment vertical="center"/>
    </xf>
    <xf numFmtId="274" fontId="152" fillId="22" borderId="203" applyNumberFormat="0" applyAlignment="0" applyProtection="0">
      <alignment vertical="center"/>
    </xf>
    <xf numFmtId="274" fontId="152" fillId="22" borderId="203" applyNumberFormat="0" applyAlignment="0" applyProtection="0">
      <alignment vertical="center"/>
    </xf>
    <xf numFmtId="274" fontId="173" fillId="0" borderId="204" applyNumberFormat="0" applyFill="0" applyAlignment="0" applyProtection="0">
      <alignment vertical="center"/>
    </xf>
    <xf numFmtId="274" fontId="173" fillId="0" borderId="204" applyNumberFormat="0" applyFill="0" applyAlignment="0" applyProtection="0">
      <alignment vertical="center"/>
    </xf>
    <xf numFmtId="274" fontId="173" fillId="0" borderId="204" applyNumberFormat="0" applyFill="0" applyAlignment="0" applyProtection="0">
      <alignment vertical="center"/>
    </xf>
    <xf numFmtId="0" fontId="248" fillId="22" borderId="201" applyNumberFormat="0" applyAlignment="0" applyProtection="0">
      <alignment vertical="center"/>
    </xf>
    <xf numFmtId="0" fontId="130" fillId="0" borderId="209">
      <alignment horizontal="left" vertical="center"/>
    </xf>
    <xf numFmtId="0" fontId="253" fillId="0" borderId="204" applyNumberFormat="0" applyFill="0" applyAlignment="0" applyProtection="0">
      <alignment vertical="center"/>
    </xf>
    <xf numFmtId="0" fontId="254" fillId="9" borderId="201" applyNumberFormat="0" applyAlignment="0" applyProtection="0">
      <alignment vertical="center"/>
    </xf>
    <xf numFmtId="0" fontId="259" fillId="22" borderId="203" applyNumberFormat="0" applyAlignment="0" applyProtection="0">
      <alignment vertical="center"/>
    </xf>
    <xf numFmtId="221" fontId="63" fillId="0" borderId="208" applyFill="0" applyBorder="0" applyAlignment="0"/>
    <xf numFmtId="263" fontId="63" fillId="0" borderId="208">
      <alignment horizontal="left" vertical="center"/>
    </xf>
    <xf numFmtId="0" fontId="140" fillId="9" borderId="201" applyNumberFormat="0" applyAlignment="0" applyProtection="0">
      <alignment vertical="center"/>
    </xf>
    <xf numFmtId="0" fontId="140" fillId="9" borderId="201" applyNumberFormat="0" applyAlignment="0" applyProtection="0">
      <alignment vertical="center"/>
    </xf>
    <xf numFmtId="0" fontId="140" fillId="9" borderId="201" applyNumberFormat="0" applyAlignment="0" applyProtection="0">
      <alignment vertical="center"/>
    </xf>
    <xf numFmtId="221" fontId="63" fillId="0" borderId="208" applyFill="0" applyBorder="0" applyAlignment="0"/>
    <xf numFmtId="10" fontId="58" fillId="25" borderId="208" applyNumberFormat="0" applyBorder="0" applyAlignment="0" applyProtection="0"/>
    <xf numFmtId="247" fontId="57" fillId="0" borderId="208">
      <alignment horizontal="right" vertical="center" shrinkToFit="1"/>
    </xf>
    <xf numFmtId="1" fontId="78" fillId="0" borderId="208" applyFill="0" applyBorder="0">
      <alignment horizontal="center"/>
    </xf>
    <xf numFmtId="221" fontId="188" fillId="25" borderId="208">
      <alignment horizontal="right" vertical="center"/>
      <protection locked="0"/>
    </xf>
    <xf numFmtId="263" fontId="63" fillId="0" borderId="208">
      <alignment horizontal="left" vertical="center"/>
    </xf>
    <xf numFmtId="191" fontId="78" fillId="2" borderId="214"/>
    <xf numFmtId="0" fontId="56" fillId="30" borderId="211" applyNumberFormat="0" applyFont="0" applyAlignment="0" applyProtection="0">
      <alignment vertical="center"/>
    </xf>
    <xf numFmtId="0" fontId="152" fillId="22" borderId="212" applyNumberFormat="0" applyAlignment="0" applyProtection="0">
      <alignment vertical="center"/>
    </xf>
    <xf numFmtId="0" fontId="173" fillId="0" borderId="213" applyNumberFormat="0" applyFill="0" applyAlignment="0" applyProtection="0">
      <alignment vertical="center"/>
    </xf>
    <xf numFmtId="221" fontId="63" fillId="0" borderId="219" applyFill="0" applyBorder="0" applyAlignment="0"/>
    <xf numFmtId="10" fontId="58" fillId="25" borderId="219" applyNumberFormat="0" applyBorder="0" applyAlignment="0" applyProtection="0"/>
    <xf numFmtId="247" fontId="57" fillId="0" borderId="219">
      <alignment horizontal="right" vertical="center" shrinkToFit="1"/>
    </xf>
    <xf numFmtId="1" fontId="78" fillId="0" borderId="219" applyFill="0" applyBorder="0">
      <alignment horizontal="center"/>
    </xf>
    <xf numFmtId="221" fontId="188" fillId="25" borderId="219">
      <alignment horizontal="right" vertical="center"/>
      <protection locked="0"/>
    </xf>
    <xf numFmtId="263" fontId="63" fillId="0" borderId="219">
      <alignment horizontal="left" vertical="center"/>
    </xf>
    <xf numFmtId="191" fontId="78" fillId="2" borderId="214"/>
    <xf numFmtId="191" fontId="78" fillId="2" borderId="214"/>
    <xf numFmtId="191" fontId="78" fillId="2" borderId="214"/>
    <xf numFmtId="191" fontId="78" fillId="2" borderId="214"/>
    <xf numFmtId="191" fontId="78" fillId="2" borderId="214"/>
    <xf numFmtId="191" fontId="78" fillId="2" borderId="214"/>
    <xf numFmtId="191" fontId="78" fillId="2" borderId="214"/>
    <xf numFmtId="191" fontId="78" fillId="2" borderId="214"/>
    <xf numFmtId="191" fontId="78" fillId="2" borderId="214"/>
    <xf numFmtId="191" fontId="78" fillId="2" borderId="214"/>
    <xf numFmtId="191" fontId="78" fillId="2" borderId="214"/>
    <xf numFmtId="191" fontId="78" fillId="2" borderId="214"/>
    <xf numFmtId="191" fontId="78" fillId="2" borderId="214"/>
    <xf numFmtId="0" fontId="114" fillId="22" borderId="210" applyNumberFormat="0" applyAlignment="0" applyProtection="0">
      <alignment vertical="center"/>
    </xf>
    <xf numFmtId="0" fontId="114" fillId="22" borderId="210" applyNumberFormat="0" applyAlignment="0" applyProtection="0">
      <alignment vertical="center"/>
    </xf>
    <xf numFmtId="0" fontId="114" fillId="22" borderId="210" applyNumberFormat="0" applyAlignment="0" applyProtection="0">
      <alignment vertical="center"/>
    </xf>
    <xf numFmtId="0" fontId="129" fillId="0" borderId="216">
      <alignment horizontal="left" vertical="center"/>
      <protection locked="0"/>
    </xf>
    <xf numFmtId="0" fontId="130" fillId="0" borderId="209">
      <alignment horizontal="left" vertical="center"/>
    </xf>
    <xf numFmtId="0" fontId="140" fillId="9" borderId="210" applyNumberFormat="0" applyAlignment="0" applyProtection="0">
      <alignment vertical="center"/>
    </xf>
    <xf numFmtId="10" fontId="58" fillId="25" borderId="219" applyNumberFormat="0" applyBorder="0" applyAlignment="0" applyProtection="0"/>
    <xf numFmtId="0" fontId="140" fillId="9" borderId="210" applyNumberFormat="0" applyAlignment="0" applyProtection="0">
      <alignment vertical="center"/>
    </xf>
    <xf numFmtId="0" fontId="140" fillId="9" borderId="210" applyNumberFormat="0" applyAlignment="0" applyProtection="0">
      <alignment vertical="center"/>
    </xf>
    <xf numFmtId="0" fontId="56" fillId="30" borderId="211" applyNumberFormat="0" applyFont="0" applyAlignment="0" applyProtection="0">
      <alignment vertical="center"/>
    </xf>
    <xf numFmtId="0" fontId="56" fillId="30" borderId="211" applyNumberFormat="0" applyFont="0" applyAlignment="0" applyProtection="0">
      <alignment vertical="center"/>
    </xf>
    <xf numFmtId="0" fontId="56" fillId="30" borderId="211" applyNumberFormat="0" applyFont="0" applyAlignment="0" applyProtection="0">
      <alignment vertical="center"/>
    </xf>
    <xf numFmtId="0" fontId="152" fillId="22" borderId="212" applyNumberFormat="0" applyAlignment="0" applyProtection="0">
      <alignment vertical="center"/>
    </xf>
    <xf numFmtId="0" fontId="152" fillId="22" borderId="212" applyNumberFormat="0" applyAlignment="0" applyProtection="0">
      <alignment vertical="center"/>
    </xf>
    <xf numFmtId="0" fontId="152" fillId="22" borderId="212" applyNumberFormat="0" applyAlignment="0" applyProtection="0">
      <alignment vertical="center"/>
    </xf>
    <xf numFmtId="0" fontId="134" fillId="0" borderId="217"/>
    <xf numFmtId="0" fontId="173" fillId="0" borderId="213" applyNumberFormat="0" applyFill="0" applyAlignment="0" applyProtection="0">
      <alignment vertical="center"/>
    </xf>
    <xf numFmtId="0" fontId="173" fillId="0" borderId="213" applyNumberFormat="0" applyFill="0" applyAlignment="0" applyProtection="0">
      <alignment vertical="center"/>
    </xf>
    <xf numFmtId="0" fontId="173" fillId="0" borderId="213" applyNumberFormat="0" applyFill="0" applyAlignment="0" applyProtection="0">
      <alignment vertical="center"/>
    </xf>
    <xf numFmtId="0" fontId="114" fillId="22" borderId="210" applyNumberFormat="0" applyAlignment="0" applyProtection="0">
      <alignment vertical="center"/>
    </xf>
    <xf numFmtId="0" fontId="114" fillId="22" borderId="210" applyNumberFormat="0" applyAlignment="0" applyProtection="0">
      <alignment vertical="center"/>
    </xf>
    <xf numFmtId="247" fontId="57" fillId="0" borderId="219">
      <alignment horizontal="right" vertical="center" shrinkToFit="1"/>
    </xf>
    <xf numFmtId="1" fontId="78" fillId="0" borderId="219" applyFill="0" applyBorder="0">
      <alignment horizontal="center"/>
    </xf>
    <xf numFmtId="0" fontId="56" fillId="30" borderId="211" applyNumberFormat="0" applyFont="0" applyAlignment="0" applyProtection="0">
      <alignment vertical="center"/>
    </xf>
    <xf numFmtId="37" fontId="69" fillId="0" borderId="215" applyAlignment="0"/>
    <xf numFmtId="221" fontId="188" fillId="25" borderId="219">
      <alignment horizontal="right" vertical="center"/>
      <protection locked="0"/>
    </xf>
    <xf numFmtId="0" fontId="173" fillId="0" borderId="213" applyNumberFormat="0" applyFill="0" applyAlignment="0" applyProtection="0">
      <alignment vertical="center"/>
    </xf>
    <xf numFmtId="0" fontId="173" fillId="0" borderId="213" applyNumberFormat="0" applyFill="0" applyAlignment="0" applyProtection="0">
      <alignment vertical="center"/>
    </xf>
    <xf numFmtId="0" fontId="69" fillId="0" borderId="218">
      <alignment vertical="justify" wrapText="1"/>
    </xf>
    <xf numFmtId="0" fontId="140" fillId="9" borderId="210" applyNumberFormat="0" applyAlignment="0" applyProtection="0">
      <alignment vertical="center"/>
    </xf>
    <xf numFmtId="0" fontId="140" fillId="9" borderId="210" applyNumberFormat="0" applyAlignment="0" applyProtection="0">
      <alignment vertical="center"/>
    </xf>
    <xf numFmtId="0" fontId="152" fillId="22" borderId="212" applyNumberFormat="0" applyAlignment="0" applyProtection="0">
      <alignment vertical="center"/>
    </xf>
    <xf numFmtId="0" fontId="152" fillId="22" borderId="212" applyNumberFormat="0" applyAlignment="0" applyProtection="0">
      <alignment vertical="center"/>
    </xf>
    <xf numFmtId="274" fontId="114" fillId="22" borderId="210" applyNumberFormat="0" applyAlignment="0" applyProtection="0">
      <alignment vertical="center"/>
    </xf>
    <xf numFmtId="274" fontId="114" fillId="22" borderId="210" applyNumberFormat="0" applyAlignment="0" applyProtection="0">
      <alignment vertical="center"/>
    </xf>
    <xf numFmtId="274" fontId="114" fillId="22" borderId="210" applyNumberFormat="0" applyAlignment="0" applyProtection="0">
      <alignment vertical="center"/>
    </xf>
    <xf numFmtId="0" fontId="130" fillId="0" borderId="209">
      <alignment horizontal="left" vertical="center"/>
    </xf>
    <xf numFmtId="10" fontId="58" fillId="25" borderId="219" applyNumberFormat="0" applyBorder="0" applyAlignment="0" applyProtection="0"/>
    <xf numFmtId="10" fontId="58" fillId="25" borderId="219" applyNumberFormat="0" applyBorder="0" applyAlignment="0" applyProtection="0"/>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0" fontId="140" fillId="9" borderId="210" applyNumberFormat="0" applyAlignment="0" applyProtection="0">
      <alignment vertical="center"/>
    </xf>
    <xf numFmtId="0"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140" fillId="9" borderId="210" applyNumberFormat="0" applyAlignment="0" applyProtection="0">
      <alignment vertical="center"/>
    </xf>
    <xf numFmtId="274" fontId="56" fillId="30" borderId="211" applyNumberFormat="0" applyFont="0" applyAlignment="0" applyProtection="0">
      <alignment vertical="center"/>
    </xf>
    <xf numFmtId="274" fontId="56" fillId="30" borderId="211" applyNumberFormat="0" applyFont="0" applyAlignment="0" applyProtection="0">
      <alignment vertical="center"/>
    </xf>
    <xf numFmtId="274" fontId="56" fillId="30" borderId="211" applyNumberFormat="0" applyFont="0" applyAlignment="0" applyProtection="0">
      <alignment vertical="center"/>
    </xf>
    <xf numFmtId="274" fontId="152" fillId="22" borderId="212" applyNumberFormat="0" applyAlignment="0" applyProtection="0">
      <alignment vertical="center"/>
    </xf>
    <xf numFmtId="274" fontId="152" fillId="22" borderId="212" applyNumberFormat="0" applyAlignment="0" applyProtection="0">
      <alignment vertical="center"/>
    </xf>
    <xf numFmtId="274" fontId="152" fillId="22" borderId="212" applyNumberFormat="0" applyAlignment="0" applyProtection="0">
      <alignment vertical="center"/>
    </xf>
    <xf numFmtId="274" fontId="173" fillId="0" borderId="213" applyNumberFormat="0" applyFill="0" applyAlignment="0" applyProtection="0">
      <alignment vertical="center"/>
    </xf>
    <xf numFmtId="274" fontId="173" fillId="0" borderId="213" applyNumberFormat="0" applyFill="0" applyAlignment="0" applyProtection="0">
      <alignment vertical="center"/>
    </xf>
    <xf numFmtId="274" fontId="173" fillId="0" borderId="213" applyNumberFormat="0" applyFill="0" applyAlignment="0" applyProtection="0">
      <alignment vertical="center"/>
    </xf>
    <xf numFmtId="0" fontId="248" fillId="22" borderId="210" applyNumberFormat="0" applyAlignment="0" applyProtection="0">
      <alignment vertical="center"/>
    </xf>
    <xf numFmtId="0" fontId="253" fillId="0" borderId="213" applyNumberFormat="0" applyFill="0" applyAlignment="0" applyProtection="0">
      <alignment vertical="center"/>
    </xf>
    <xf numFmtId="0" fontId="254" fillId="9" borderId="210" applyNumberFormat="0" applyAlignment="0" applyProtection="0">
      <alignment vertical="center"/>
    </xf>
    <xf numFmtId="0" fontId="259" fillId="22" borderId="212" applyNumberFormat="0" applyAlignment="0" applyProtection="0">
      <alignment vertical="center"/>
    </xf>
    <xf numFmtId="221" fontId="63" fillId="0" borderId="219" applyFill="0" applyBorder="0" applyAlignment="0"/>
    <xf numFmtId="263" fontId="63" fillId="0" borderId="219">
      <alignment horizontal="left" vertical="center"/>
    </xf>
    <xf numFmtId="221" fontId="63" fillId="0" borderId="219" applyFill="0" applyBorder="0" applyAlignment="0"/>
    <xf numFmtId="10" fontId="58" fillId="25" borderId="219" applyNumberFormat="0" applyBorder="0" applyAlignment="0" applyProtection="0"/>
    <xf numFmtId="247" fontId="57" fillId="0" borderId="219">
      <alignment horizontal="right" vertical="center" shrinkToFit="1"/>
    </xf>
    <xf numFmtId="1" fontId="78" fillId="0" borderId="219" applyFill="0" applyBorder="0">
      <alignment horizontal="center"/>
    </xf>
    <xf numFmtId="221" fontId="188" fillId="25" borderId="219">
      <alignment horizontal="right" vertical="center"/>
      <protection locked="0"/>
    </xf>
    <xf numFmtId="263" fontId="63" fillId="0" borderId="219">
      <alignment horizontal="left" vertical="center"/>
    </xf>
    <xf numFmtId="191" fontId="78" fillId="2" borderId="220"/>
    <xf numFmtId="191" fontId="78" fillId="2" borderId="220"/>
    <xf numFmtId="191" fontId="78" fillId="2" borderId="220"/>
    <xf numFmtId="0" fontId="140" fillId="9" borderId="223" applyNumberFormat="0" applyAlignment="0" applyProtection="0">
      <alignment vertical="center"/>
    </xf>
    <xf numFmtId="0" fontId="140" fillId="9" borderId="223" applyNumberFormat="0" applyAlignment="0" applyProtection="0">
      <alignment vertical="center"/>
    </xf>
    <xf numFmtId="0" fontId="130" fillId="0" borderId="221">
      <alignment horizontal="left" vertical="center"/>
    </xf>
    <xf numFmtId="0" fontId="140" fillId="9" borderId="223" applyNumberFormat="0" applyAlignment="0" applyProtection="0">
      <alignment vertical="center"/>
    </xf>
    <xf numFmtId="0" fontId="140" fillId="9" borderId="210"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10" fontId="58" fillId="25" borderId="219" applyNumberFormat="0" applyBorder="0" applyAlignment="0" applyProtection="0"/>
    <xf numFmtId="0" fontId="140" fillId="9" borderId="223" applyNumberFormat="0" applyAlignment="0" applyProtection="0">
      <alignment vertical="center"/>
    </xf>
    <xf numFmtId="0" fontId="56" fillId="30" borderId="224" applyNumberFormat="0" applyFont="0" applyAlignment="0" applyProtection="0">
      <alignment vertical="center"/>
    </xf>
    <xf numFmtId="0" fontId="152" fillId="22" borderId="225" applyNumberFormat="0" applyAlignment="0" applyProtection="0">
      <alignment vertical="center"/>
    </xf>
    <xf numFmtId="0" fontId="173" fillId="0" borderId="226" applyNumberFormat="0" applyFill="0" applyAlignment="0" applyProtection="0">
      <alignment vertical="center"/>
    </xf>
    <xf numFmtId="0" fontId="114" fillId="22" borderId="210" applyNumberFormat="0" applyAlignment="0" applyProtection="0">
      <alignment vertical="center"/>
    </xf>
    <xf numFmtId="191" fontId="78" fillId="2" borderId="220"/>
    <xf numFmtId="191" fontId="78" fillId="2" borderId="220"/>
    <xf numFmtId="191" fontId="78" fillId="2" borderId="220"/>
    <xf numFmtId="0" fontId="140" fillId="9" borderId="210" applyNumberFormat="0" applyAlignment="0" applyProtection="0">
      <alignment vertical="center"/>
    </xf>
    <xf numFmtId="191" fontId="78" fillId="2" borderId="220"/>
    <xf numFmtId="0" fontId="56" fillId="30" borderId="211" applyNumberFormat="0" applyFont="0" applyAlignment="0" applyProtection="0">
      <alignment vertical="center"/>
    </xf>
    <xf numFmtId="0" fontId="152" fillId="22" borderId="212" applyNumberFormat="0" applyAlignment="0" applyProtection="0">
      <alignment vertical="center"/>
    </xf>
    <xf numFmtId="191" fontId="78" fillId="2" borderId="220"/>
    <xf numFmtId="0" fontId="173" fillId="0" borderId="213" applyNumberFormat="0" applyFill="0" applyAlignment="0" applyProtection="0">
      <alignment vertical="center"/>
    </xf>
    <xf numFmtId="191" fontId="78" fillId="2" borderId="220"/>
    <xf numFmtId="191" fontId="78" fillId="2" borderId="220"/>
    <xf numFmtId="191" fontId="78" fillId="2" borderId="236"/>
    <xf numFmtId="191" fontId="78" fillId="2" borderId="236"/>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114" fillId="22" borderId="223" applyNumberFormat="0" applyAlignment="0" applyProtection="0">
      <alignment vertical="center"/>
    </xf>
    <xf numFmtId="191" fontId="78" fillId="2" borderId="220"/>
    <xf numFmtId="191" fontId="78" fillId="2" borderId="220"/>
    <xf numFmtId="191" fontId="78" fillId="2" borderId="220"/>
    <xf numFmtId="0" fontId="114" fillId="22" borderId="223" applyNumberFormat="0" applyAlignment="0" applyProtection="0">
      <alignment vertical="center"/>
    </xf>
    <xf numFmtId="0" fontId="114" fillId="22" borderId="223" applyNumberFormat="0" applyAlignment="0" applyProtection="0">
      <alignment vertical="center"/>
    </xf>
    <xf numFmtId="221" fontId="63" fillId="0" borderId="219" applyFill="0" applyBorder="0" applyAlignment="0"/>
    <xf numFmtId="0" fontId="129" fillId="0" borderId="227">
      <alignment horizontal="left" vertical="center"/>
      <protection locked="0"/>
    </xf>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56" fillId="30" borderId="224" applyNumberFormat="0" applyFont="0" applyAlignment="0" applyProtection="0">
      <alignment vertical="center"/>
    </xf>
    <xf numFmtId="0" fontId="56" fillId="30" borderId="224" applyNumberFormat="0" applyFont="0" applyAlignment="0" applyProtection="0">
      <alignment vertical="center"/>
    </xf>
    <xf numFmtId="0" fontId="152" fillId="22" borderId="225" applyNumberFormat="0" applyAlignment="0" applyProtection="0">
      <alignment vertical="center"/>
    </xf>
    <xf numFmtId="0" fontId="152" fillId="22" borderId="225" applyNumberFormat="0" applyAlignment="0" applyProtection="0">
      <alignment vertical="center"/>
    </xf>
    <xf numFmtId="0" fontId="134" fillId="0" borderId="228"/>
    <xf numFmtId="0" fontId="173" fillId="0" borderId="226" applyNumberFormat="0" applyFill="0" applyAlignment="0" applyProtection="0">
      <alignment vertical="center"/>
    </xf>
    <xf numFmtId="0" fontId="173" fillId="0" borderId="226" applyNumberFormat="0" applyFill="0" applyAlignment="0" applyProtection="0">
      <alignment vertical="center"/>
    </xf>
    <xf numFmtId="0" fontId="114" fillId="22" borderId="223" applyNumberFormat="0" applyAlignment="0" applyProtection="0">
      <alignment vertical="center"/>
    </xf>
    <xf numFmtId="0" fontId="114" fillId="22" borderId="223" applyNumberFormat="0" applyAlignment="0" applyProtection="0">
      <alignment vertical="center"/>
    </xf>
    <xf numFmtId="247" fontId="57" fillId="0" borderId="219">
      <alignment horizontal="right" vertical="center" shrinkToFit="1"/>
    </xf>
    <xf numFmtId="1" fontId="78" fillId="0" borderId="219" applyFill="0" applyBorder="0">
      <alignment horizontal="center"/>
    </xf>
    <xf numFmtId="0" fontId="56" fillId="30" borderId="224" applyNumberFormat="0" applyFont="0" applyAlignment="0" applyProtection="0">
      <alignment vertical="center"/>
    </xf>
    <xf numFmtId="37" fontId="69" fillId="0" borderId="222" applyAlignment="0"/>
    <xf numFmtId="221" fontId="188" fillId="25" borderId="219">
      <alignment horizontal="right" vertical="center"/>
      <protection locked="0"/>
    </xf>
    <xf numFmtId="0" fontId="173" fillId="0" borderId="226" applyNumberFormat="0" applyFill="0" applyAlignment="0" applyProtection="0">
      <alignment vertical="center"/>
    </xf>
    <xf numFmtId="0" fontId="173" fillId="0" borderId="226" applyNumberFormat="0" applyFill="0" applyAlignment="0" applyProtection="0">
      <alignment vertical="center"/>
    </xf>
    <xf numFmtId="0" fontId="69" fillId="0" borderId="229">
      <alignment vertical="justify" wrapText="1"/>
    </xf>
    <xf numFmtId="0" fontId="140" fillId="9" borderId="223" applyNumberFormat="0" applyAlignment="0" applyProtection="0">
      <alignment vertical="center"/>
    </xf>
    <xf numFmtId="0" fontId="140" fillId="9" borderId="223" applyNumberFormat="0" applyAlignment="0" applyProtection="0">
      <alignment vertical="center"/>
    </xf>
    <xf numFmtId="263" fontId="63" fillId="0" borderId="219">
      <alignment horizontal="left" vertical="center"/>
    </xf>
    <xf numFmtId="0" fontId="152" fillId="22" borderId="225" applyNumberFormat="0" applyAlignment="0" applyProtection="0">
      <alignment vertical="center"/>
    </xf>
    <xf numFmtId="0" fontId="152" fillId="22" borderId="225"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32" applyNumberFormat="0" applyAlignment="0" applyProtection="0">
      <alignment vertical="center"/>
    </xf>
    <xf numFmtId="0" fontId="114" fillId="22" borderId="232" applyNumberFormat="0" applyAlignment="0" applyProtection="0">
      <alignment vertical="center"/>
    </xf>
    <xf numFmtId="0" fontId="140" fillId="9" borderId="223" applyNumberFormat="0" applyAlignment="0" applyProtection="0">
      <alignment vertical="center"/>
    </xf>
    <xf numFmtId="274" fontId="114" fillId="22" borderId="223" applyNumberFormat="0" applyAlignment="0" applyProtection="0">
      <alignment vertical="center"/>
    </xf>
    <xf numFmtId="274" fontId="114" fillId="22" borderId="223" applyNumberFormat="0" applyAlignment="0" applyProtection="0">
      <alignment vertical="center"/>
    </xf>
    <xf numFmtId="274" fontId="114" fillId="22" borderId="223" applyNumberFormat="0" applyAlignment="0" applyProtection="0">
      <alignment vertical="center"/>
    </xf>
    <xf numFmtId="0" fontId="130" fillId="0" borderId="221">
      <alignment horizontal="left" vertical="center"/>
    </xf>
    <xf numFmtId="10" fontId="58" fillId="25" borderId="219" applyNumberFormat="0" applyBorder="0" applyAlignment="0" applyProtection="0"/>
    <xf numFmtId="10" fontId="58" fillId="25" borderId="219" applyNumberFormat="0" applyBorder="0" applyAlignment="0" applyProtection="0"/>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140" fillId="9" borderId="223" applyNumberFormat="0" applyAlignment="0" applyProtection="0">
      <alignment vertical="center"/>
    </xf>
    <xf numFmtId="274" fontId="56" fillId="30" borderId="224" applyNumberFormat="0" applyFont="0" applyAlignment="0" applyProtection="0">
      <alignment vertical="center"/>
    </xf>
    <xf numFmtId="274" fontId="56" fillId="30" borderId="224" applyNumberFormat="0" applyFont="0" applyAlignment="0" applyProtection="0">
      <alignment vertical="center"/>
    </xf>
    <xf numFmtId="274" fontId="56" fillId="30" borderId="224" applyNumberFormat="0" applyFont="0" applyAlignment="0" applyProtection="0">
      <alignment vertical="center"/>
    </xf>
    <xf numFmtId="274" fontId="152" fillId="22" borderId="225" applyNumberFormat="0" applyAlignment="0" applyProtection="0">
      <alignment vertical="center"/>
    </xf>
    <xf numFmtId="274" fontId="152" fillId="22" borderId="225" applyNumberFormat="0" applyAlignment="0" applyProtection="0">
      <alignment vertical="center"/>
    </xf>
    <xf numFmtId="274" fontId="152" fillId="22" borderId="225" applyNumberFormat="0" applyAlignment="0" applyProtection="0">
      <alignment vertical="center"/>
    </xf>
    <xf numFmtId="274" fontId="173" fillId="0" borderId="226" applyNumberFormat="0" applyFill="0" applyAlignment="0" applyProtection="0">
      <alignment vertical="center"/>
    </xf>
    <xf numFmtId="274" fontId="173" fillId="0" borderId="226" applyNumberFormat="0" applyFill="0" applyAlignment="0" applyProtection="0">
      <alignment vertical="center"/>
    </xf>
    <xf numFmtId="274" fontId="173" fillId="0" borderId="226" applyNumberFormat="0" applyFill="0" applyAlignment="0" applyProtection="0">
      <alignment vertical="center"/>
    </xf>
    <xf numFmtId="0" fontId="248" fillId="22" borderId="223" applyNumberFormat="0" applyAlignment="0" applyProtection="0">
      <alignment vertical="center"/>
    </xf>
    <xf numFmtId="0" fontId="130" fillId="0" borderId="231">
      <alignment horizontal="left" vertical="center"/>
    </xf>
    <xf numFmtId="0" fontId="253" fillId="0" borderId="226" applyNumberFormat="0" applyFill="0" applyAlignment="0" applyProtection="0">
      <alignment vertical="center"/>
    </xf>
    <xf numFmtId="0" fontId="254" fillId="9" borderId="223" applyNumberFormat="0" applyAlignment="0" applyProtection="0">
      <alignment vertical="center"/>
    </xf>
    <xf numFmtId="0" fontId="259" fillId="22" borderId="225" applyNumberFormat="0" applyAlignment="0" applyProtection="0">
      <alignment vertical="center"/>
    </xf>
    <xf numFmtId="221" fontId="63" fillId="0" borderId="230" applyFill="0" applyBorder="0" applyAlignment="0"/>
    <xf numFmtId="263" fontId="63" fillId="0" borderId="230">
      <alignment horizontal="left" vertical="center"/>
    </xf>
    <xf numFmtId="0" fontId="140" fillId="9" borderId="223" applyNumberFormat="0" applyAlignment="0" applyProtection="0">
      <alignment vertical="center"/>
    </xf>
    <xf numFmtId="0" fontId="140" fillId="9" borderId="223" applyNumberFormat="0" applyAlignment="0" applyProtection="0">
      <alignment vertical="center"/>
    </xf>
    <xf numFmtId="0" fontId="140" fillId="9" borderId="223" applyNumberFormat="0" applyAlignment="0" applyProtection="0">
      <alignment vertical="center"/>
    </xf>
    <xf numFmtId="221" fontId="63" fillId="0" borderId="230" applyFill="0" applyBorder="0" applyAlignment="0"/>
    <xf numFmtId="10" fontId="58" fillId="25" borderId="230" applyNumberFormat="0" applyBorder="0" applyAlignment="0" applyProtection="0"/>
    <xf numFmtId="0" fontId="56" fillId="30" borderId="233" applyNumberFormat="0" applyFont="0" applyAlignment="0" applyProtection="0">
      <alignment vertical="center"/>
    </xf>
    <xf numFmtId="247" fontId="57" fillId="0" borderId="230">
      <alignment horizontal="right" vertical="center" shrinkToFit="1"/>
    </xf>
    <xf numFmtId="1" fontId="78" fillId="0" borderId="230" applyFill="0" applyBorder="0">
      <alignment horizontal="center"/>
    </xf>
    <xf numFmtId="221" fontId="188" fillId="25" borderId="230">
      <alignment horizontal="right" vertical="center"/>
      <protection locked="0"/>
    </xf>
    <xf numFmtId="263" fontId="63" fillId="0" borderId="230">
      <alignment horizontal="left" vertical="center"/>
    </xf>
    <xf numFmtId="0" fontId="56" fillId="30" borderId="233" applyNumberFormat="0" applyFont="0" applyAlignment="0" applyProtection="0">
      <alignment vertical="center"/>
    </xf>
    <xf numFmtId="0" fontId="152" fillId="22" borderId="234" applyNumberFormat="0" applyAlignment="0" applyProtection="0">
      <alignment vertical="center"/>
    </xf>
    <xf numFmtId="0" fontId="173" fillId="0" borderId="235" applyNumberFormat="0" applyFill="0" applyAlignment="0" applyProtection="0">
      <alignment vertical="center"/>
    </xf>
    <xf numFmtId="0" fontId="114" fillId="22" borderId="232" applyNumberFormat="0" applyAlignment="0" applyProtection="0">
      <alignment vertical="center"/>
    </xf>
    <xf numFmtId="0" fontId="114" fillId="22" borderId="232" applyNumberFormat="0" applyAlignment="0" applyProtection="0">
      <alignment vertical="center"/>
    </xf>
    <xf numFmtId="247" fontId="57" fillId="0" borderId="241">
      <alignment horizontal="right" vertical="center" shrinkToFit="1"/>
    </xf>
    <xf numFmtId="1" fontId="78" fillId="0" borderId="241" applyFill="0" applyBorder="0">
      <alignment horizontal="center"/>
    </xf>
    <xf numFmtId="0" fontId="56" fillId="30" borderId="233" applyNumberFormat="0" applyFont="0" applyAlignment="0" applyProtection="0">
      <alignment vertical="center"/>
    </xf>
    <xf numFmtId="37" fontId="69" fillId="0" borderId="237" applyAlignment="0"/>
    <xf numFmtId="221" fontId="188" fillId="25" borderId="241">
      <alignment horizontal="right" vertical="center"/>
      <protection locked="0"/>
    </xf>
    <xf numFmtId="0" fontId="173" fillId="0" borderId="235" applyNumberFormat="0" applyFill="0" applyAlignment="0" applyProtection="0">
      <alignment vertical="center"/>
    </xf>
    <xf numFmtId="0" fontId="173" fillId="0" borderId="235" applyNumberFormat="0" applyFill="0" applyAlignment="0" applyProtection="0">
      <alignment vertical="center"/>
    </xf>
    <xf numFmtId="0" fontId="69" fillId="0" borderId="240">
      <alignment vertical="justify" wrapText="1"/>
    </xf>
    <xf numFmtId="0" fontId="140" fillId="9" borderId="232" applyNumberFormat="0" applyAlignment="0" applyProtection="0">
      <alignment vertical="center"/>
    </xf>
    <xf numFmtId="0" fontId="140" fillId="9" borderId="232" applyNumberFormat="0" applyAlignment="0" applyProtection="0">
      <alignment vertical="center"/>
    </xf>
    <xf numFmtId="0" fontId="152" fillId="22" borderId="234" applyNumberFormat="0" applyAlignment="0" applyProtection="0">
      <alignment vertical="center"/>
    </xf>
    <xf numFmtId="0" fontId="152" fillId="22" borderId="234" applyNumberFormat="0" applyAlignment="0" applyProtection="0">
      <alignment vertical="center"/>
    </xf>
    <xf numFmtId="274" fontId="114" fillId="22" borderId="232" applyNumberFormat="0" applyAlignment="0" applyProtection="0">
      <alignment vertical="center"/>
    </xf>
    <xf numFmtId="274" fontId="114" fillId="22" borderId="232" applyNumberFormat="0" applyAlignment="0" applyProtection="0">
      <alignment vertical="center"/>
    </xf>
    <xf numFmtId="274" fontId="114" fillId="22" borderId="232" applyNumberFormat="0" applyAlignment="0" applyProtection="0">
      <alignment vertical="center"/>
    </xf>
    <xf numFmtId="0" fontId="130" fillId="0" borderId="231">
      <alignment horizontal="left" vertical="center"/>
    </xf>
    <xf numFmtId="10" fontId="58" fillId="25" borderId="241" applyNumberFormat="0" applyBorder="0" applyAlignment="0" applyProtection="0"/>
    <xf numFmtId="10" fontId="58" fillId="25" borderId="241" applyNumberFormat="0" applyBorder="0" applyAlignment="0" applyProtection="0"/>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0" fontId="140" fillId="9" borderId="232" applyNumberFormat="0" applyAlignment="0" applyProtection="0">
      <alignment vertical="center"/>
    </xf>
    <xf numFmtId="0"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140" fillId="9" borderId="232" applyNumberFormat="0" applyAlignment="0" applyProtection="0">
      <alignment vertical="center"/>
    </xf>
    <xf numFmtId="274" fontId="56" fillId="30" borderId="233" applyNumberFormat="0" applyFont="0" applyAlignment="0" applyProtection="0">
      <alignment vertical="center"/>
    </xf>
    <xf numFmtId="274" fontId="56" fillId="30" borderId="233" applyNumberFormat="0" applyFont="0" applyAlignment="0" applyProtection="0">
      <alignment vertical="center"/>
    </xf>
    <xf numFmtId="274" fontId="56" fillId="30" borderId="233" applyNumberFormat="0" applyFont="0" applyAlignment="0" applyProtection="0">
      <alignment vertical="center"/>
    </xf>
    <xf numFmtId="274" fontId="152" fillId="22" borderId="234" applyNumberFormat="0" applyAlignment="0" applyProtection="0">
      <alignment vertical="center"/>
    </xf>
    <xf numFmtId="274" fontId="152" fillId="22" borderId="234" applyNumberFormat="0" applyAlignment="0" applyProtection="0">
      <alignment vertical="center"/>
    </xf>
    <xf numFmtId="274" fontId="152" fillId="22" borderId="234" applyNumberFormat="0" applyAlignment="0" applyProtection="0">
      <alignment vertical="center"/>
    </xf>
    <xf numFmtId="274" fontId="173" fillId="0" borderId="235" applyNumberFormat="0" applyFill="0" applyAlignment="0" applyProtection="0">
      <alignment vertical="center"/>
    </xf>
    <xf numFmtId="274" fontId="173" fillId="0" borderId="235" applyNumberFormat="0" applyFill="0" applyAlignment="0" applyProtection="0">
      <alignment vertical="center"/>
    </xf>
    <xf numFmtId="274" fontId="173" fillId="0" borderId="235" applyNumberFormat="0" applyFill="0" applyAlignment="0" applyProtection="0">
      <alignment vertical="center"/>
    </xf>
    <xf numFmtId="0" fontId="248" fillId="22" borderId="232" applyNumberFormat="0" applyAlignment="0" applyProtection="0">
      <alignment vertical="center"/>
    </xf>
    <xf numFmtId="0" fontId="253" fillId="0" borderId="235" applyNumberFormat="0" applyFill="0" applyAlignment="0" applyProtection="0">
      <alignment vertical="center"/>
    </xf>
    <xf numFmtId="0" fontId="254" fillId="9" borderId="232" applyNumberFormat="0" applyAlignment="0" applyProtection="0">
      <alignment vertical="center"/>
    </xf>
    <xf numFmtId="0" fontId="259" fillId="22" borderId="234" applyNumberFormat="0" applyAlignment="0" applyProtection="0">
      <alignment vertical="center"/>
    </xf>
    <xf numFmtId="221" fontId="63" fillId="0" borderId="241" applyFill="0" applyBorder="0" applyAlignment="0"/>
    <xf numFmtId="263" fontId="63" fillId="0" borderId="241">
      <alignment horizontal="left" vertical="center"/>
    </xf>
    <xf numFmtId="221" fontId="63" fillId="0" borderId="241" applyFill="0" applyBorder="0" applyAlignment="0"/>
    <xf numFmtId="10" fontId="58" fillId="25" borderId="241" applyNumberFormat="0" applyBorder="0" applyAlignment="0" applyProtection="0"/>
    <xf numFmtId="247" fontId="57" fillId="0" borderId="241">
      <alignment horizontal="right" vertical="center" shrinkToFit="1"/>
    </xf>
    <xf numFmtId="1" fontId="78" fillId="0" borderId="241" applyFill="0" applyBorder="0">
      <alignment horizontal="center"/>
    </xf>
    <xf numFmtId="221" fontId="188" fillId="25" borderId="241">
      <alignment horizontal="right" vertical="center"/>
      <protection locked="0"/>
    </xf>
    <xf numFmtId="263" fontId="63" fillId="0" borderId="241">
      <alignment horizontal="left" vertical="center"/>
    </xf>
    <xf numFmtId="191" fontId="78" fillId="2" borderId="242"/>
    <xf numFmtId="191" fontId="78" fillId="2" borderId="242"/>
    <xf numFmtId="191" fontId="78" fillId="2" borderId="242"/>
    <xf numFmtId="0" fontId="140" fillId="9" borderId="245" applyNumberFormat="0" applyAlignment="0" applyProtection="0">
      <alignment vertical="center"/>
    </xf>
    <xf numFmtId="0" fontId="140" fillId="9" borderId="245" applyNumberFormat="0" applyAlignment="0" applyProtection="0">
      <alignment vertical="center"/>
    </xf>
    <xf numFmtId="0" fontId="130" fillId="0" borderId="243">
      <alignment horizontal="left" vertical="center"/>
    </xf>
    <xf numFmtId="0" fontId="140" fillId="9" borderId="245" applyNumberFormat="0" applyAlignment="0" applyProtection="0">
      <alignment vertical="center"/>
    </xf>
    <xf numFmtId="0" fontId="140" fillId="9" borderId="232"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10" fontId="58" fillId="25" borderId="241" applyNumberFormat="0" applyBorder="0" applyAlignment="0" applyProtection="0"/>
    <xf numFmtId="0" fontId="140" fillId="9" borderId="245" applyNumberFormat="0" applyAlignment="0" applyProtection="0">
      <alignment vertical="center"/>
    </xf>
    <xf numFmtId="0" fontId="56" fillId="30" borderId="246" applyNumberFormat="0" applyFont="0" applyAlignment="0" applyProtection="0">
      <alignment vertical="center"/>
    </xf>
    <xf numFmtId="0" fontId="152" fillId="22" borderId="247" applyNumberFormat="0" applyAlignment="0" applyProtection="0">
      <alignment vertical="center"/>
    </xf>
    <xf numFmtId="0" fontId="173" fillId="0" borderId="248" applyNumberFormat="0" applyFill="0" applyAlignment="0" applyProtection="0">
      <alignment vertical="center"/>
    </xf>
    <xf numFmtId="0" fontId="114" fillId="22" borderId="232" applyNumberFormat="0" applyAlignment="0" applyProtection="0">
      <alignment vertical="center"/>
    </xf>
    <xf numFmtId="191" fontId="78" fillId="2" borderId="242"/>
    <xf numFmtId="191" fontId="78" fillId="2" borderId="242"/>
    <xf numFmtId="191" fontId="78" fillId="2" borderId="242"/>
    <xf numFmtId="0" fontId="140" fillId="9" borderId="232" applyNumberFormat="0" applyAlignment="0" applyProtection="0">
      <alignment vertical="center"/>
    </xf>
    <xf numFmtId="191" fontId="78" fillId="2" borderId="242"/>
    <xf numFmtId="0" fontId="56" fillId="30" borderId="233" applyNumberFormat="0" applyFont="0" applyAlignment="0" applyProtection="0">
      <alignment vertical="center"/>
    </xf>
    <xf numFmtId="0" fontId="152" fillId="22" borderId="234" applyNumberFormat="0" applyAlignment="0" applyProtection="0">
      <alignment vertical="center"/>
    </xf>
    <xf numFmtId="191" fontId="78" fillId="2" borderId="242"/>
    <xf numFmtId="0" fontId="173" fillId="0" borderId="235" applyNumberFormat="0" applyFill="0" applyAlignment="0" applyProtection="0">
      <alignment vertical="center"/>
    </xf>
    <xf numFmtId="191" fontId="78" fillId="2" borderId="242"/>
    <xf numFmtId="191" fontId="78" fillId="2" borderId="242"/>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114" fillId="22" borderId="245" applyNumberFormat="0" applyAlignment="0" applyProtection="0">
      <alignment vertical="center"/>
    </xf>
    <xf numFmtId="191" fontId="78" fillId="2" borderId="242"/>
    <xf numFmtId="191" fontId="78" fillId="2" borderId="242"/>
    <xf numFmtId="191" fontId="78" fillId="2" borderId="242"/>
    <xf numFmtId="0" fontId="114" fillId="22" borderId="245" applyNumberFormat="0" applyAlignment="0" applyProtection="0">
      <alignment vertical="center"/>
    </xf>
    <xf numFmtId="0" fontId="114" fillId="22" borderId="245" applyNumberFormat="0" applyAlignment="0" applyProtection="0">
      <alignment vertical="center"/>
    </xf>
    <xf numFmtId="221" fontId="63" fillId="0" borderId="241" applyFill="0" applyBorder="0" applyAlignment="0"/>
    <xf numFmtId="0" fontId="129" fillId="0" borderId="249">
      <alignment horizontal="left" vertical="center"/>
      <protection locked="0"/>
    </xf>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56" fillId="30" borderId="246" applyNumberFormat="0" applyFont="0" applyAlignment="0" applyProtection="0">
      <alignment vertical="center"/>
    </xf>
    <xf numFmtId="0" fontId="56" fillId="30" borderId="246" applyNumberFormat="0" applyFont="0" applyAlignment="0" applyProtection="0">
      <alignment vertical="center"/>
    </xf>
    <xf numFmtId="0" fontId="152" fillId="22" borderId="247" applyNumberFormat="0" applyAlignment="0" applyProtection="0">
      <alignment vertical="center"/>
    </xf>
    <xf numFmtId="0" fontId="152" fillId="22" borderId="247" applyNumberFormat="0" applyAlignment="0" applyProtection="0">
      <alignment vertical="center"/>
    </xf>
    <xf numFmtId="0" fontId="134" fillId="0" borderId="250"/>
    <xf numFmtId="0" fontId="173" fillId="0" borderId="248" applyNumberFormat="0" applyFill="0" applyAlignment="0" applyProtection="0">
      <alignment vertical="center"/>
    </xf>
    <xf numFmtId="0" fontId="173" fillId="0" borderId="248" applyNumberFormat="0" applyFill="0" applyAlignment="0" applyProtection="0">
      <alignment vertical="center"/>
    </xf>
    <xf numFmtId="0" fontId="114" fillId="22" borderId="245" applyNumberFormat="0" applyAlignment="0" applyProtection="0">
      <alignment vertical="center"/>
    </xf>
    <xf numFmtId="0" fontId="114" fillId="22" borderId="245" applyNumberFormat="0" applyAlignment="0" applyProtection="0">
      <alignment vertical="center"/>
    </xf>
    <xf numFmtId="247" fontId="57" fillId="0" borderId="241">
      <alignment horizontal="right" vertical="center" shrinkToFit="1"/>
    </xf>
    <xf numFmtId="1" fontId="78" fillId="0" borderId="241" applyFill="0" applyBorder="0">
      <alignment horizontal="center"/>
    </xf>
    <xf numFmtId="0" fontId="56" fillId="30" borderId="246" applyNumberFormat="0" applyFont="0" applyAlignment="0" applyProtection="0">
      <alignment vertical="center"/>
    </xf>
    <xf numFmtId="37" fontId="69" fillId="0" borderId="244" applyAlignment="0"/>
    <xf numFmtId="221" fontId="188" fillId="25" borderId="241">
      <alignment horizontal="right" vertical="center"/>
      <protection locked="0"/>
    </xf>
    <xf numFmtId="0" fontId="173" fillId="0" borderId="248" applyNumberFormat="0" applyFill="0" applyAlignment="0" applyProtection="0">
      <alignment vertical="center"/>
    </xf>
    <xf numFmtId="0" fontId="173" fillId="0" borderId="248" applyNumberFormat="0" applyFill="0" applyAlignment="0" applyProtection="0">
      <alignment vertical="center"/>
    </xf>
    <xf numFmtId="0" fontId="69" fillId="0" borderId="251">
      <alignment vertical="justify" wrapText="1"/>
    </xf>
    <xf numFmtId="0" fontId="140" fillId="9" borderId="245" applyNumberFormat="0" applyAlignment="0" applyProtection="0">
      <alignment vertical="center"/>
    </xf>
    <xf numFmtId="0" fontId="140" fillId="9" borderId="245" applyNumberFormat="0" applyAlignment="0" applyProtection="0">
      <alignment vertical="center"/>
    </xf>
    <xf numFmtId="263" fontId="63" fillId="0" borderId="241">
      <alignment horizontal="left" vertical="center"/>
    </xf>
    <xf numFmtId="0" fontId="152" fillId="22" borderId="247" applyNumberFormat="0" applyAlignment="0" applyProtection="0">
      <alignment vertical="center"/>
    </xf>
    <xf numFmtId="0" fontId="152" fillId="22" borderId="247"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54" applyNumberFormat="0" applyAlignment="0" applyProtection="0">
      <alignment vertical="center"/>
    </xf>
    <xf numFmtId="0" fontId="114" fillId="22" borderId="254" applyNumberFormat="0" applyAlignment="0" applyProtection="0">
      <alignment vertical="center"/>
    </xf>
    <xf numFmtId="0" fontId="140" fillId="9" borderId="245" applyNumberFormat="0" applyAlignment="0" applyProtection="0">
      <alignment vertical="center"/>
    </xf>
    <xf numFmtId="274" fontId="114" fillId="22" borderId="245" applyNumberFormat="0" applyAlignment="0" applyProtection="0">
      <alignment vertical="center"/>
    </xf>
    <xf numFmtId="274" fontId="114" fillId="22" borderId="245" applyNumberFormat="0" applyAlignment="0" applyProtection="0">
      <alignment vertical="center"/>
    </xf>
    <xf numFmtId="274" fontId="114" fillId="22" borderId="245" applyNumberFormat="0" applyAlignment="0" applyProtection="0">
      <alignment vertical="center"/>
    </xf>
    <xf numFmtId="0" fontId="130" fillId="0" borderId="243">
      <alignment horizontal="left" vertical="center"/>
    </xf>
    <xf numFmtId="10" fontId="58" fillId="25" borderId="241" applyNumberFormat="0" applyBorder="0" applyAlignment="0" applyProtection="0"/>
    <xf numFmtId="10" fontId="58" fillId="25" borderId="241" applyNumberFormat="0" applyBorder="0" applyAlignment="0" applyProtection="0"/>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140" fillId="9" borderId="245" applyNumberFormat="0" applyAlignment="0" applyProtection="0">
      <alignment vertical="center"/>
    </xf>
    <xf numFmtId="274" fontId="56" fillId="30" borderId="246" applyNumberFormat="0" applyFont="0" applyAlignment="0" applyProtection="0">
      <alignment vertical="center"/>
    </xf>
    <xf numFmtId="274" fontId="56" fillId="30" borderId="246" applyNumberFormat="0" applyFont="0" applyAlignment="0" applyProtection="0">
      <alignment vertical="center"/>
    </xf>
    <xf numFmtId="274" fontId="56" fillId="30" borderId="246" applyNumberFormat="0" applyFont="0" applyAlignment="0" applyProtection="0">
      <alignment vertical="center"/>
    </xf>
    <xf numFmtId="274" fontId="152" fillId="22" borderId="247" applyNumberFormat="0" applyAlignment="0" applyProtection="0">
      <alignment vertical="center"/>
    </xf>
    <xf numFmtId="274" fontId="152" fillId="22" borderId="247" applyNumberFormat="0" applyAlignment="0" applyProtection="0">
      <alignment vertical="center"/>
    </xf>
    <xf numFmtId="274" fontId="152" fillId="22" borderId="247" applyNumberFormat="0" applyAlignment="0" applyProtection="0">
      <alignment vertical="center"/>
    </xf>
    <xf numFmtId="274" fontId="173" fillId="0" borderId="248" applyNumberFormat="0" applyFill="0" applyAlignment="0" applyProtection="0">
      <alignment vertical="center"/>
    </xf>
    <xf numFmtId="274" fontId="173" fillId="0" borderId="248" applyNumberFormat="0" applyFill="0" applyAlignment="0" applyProtection="0">
      <alignment vertical="center"/>
    </xf>
    <xf numFmtId="274" fontId="173" fillId="0" borderId="248" applyNumberFormat="0" applyFill="0" applyAlignment="0" applyProtection="0">
      <alignment vertical="center"/>
    </xf>
    <xf numFmtId="0" fontId="248" fillId="22" borderId="245" applyNumberFormat="0" applyAlignment="0" applyProtection="0">
      <alignment vertical="center"/>
    </xf>
    <xf numFmtId="0" fontId="130" fillId="0" borderId="253">
      <alignment horizontal="left" vertical="center"/>
    </xf>
    <xf numFmtId="0" fontId="253" fillId="0" borderId="248" applyNumberFormat="0" applyFill="0" applyAlignment="0" applyProtection="0">
      <alignment vertical="center"/>
    </xf>
    <xf numFmtId="0" fontId="254" fillId="9" borderId="245" applyNumberFormat="0" applyAlignment="0" applyProtection="0">
      <alignment vertical="center"/>
    </xf>
    <xf numFmtId="0" fontId="259" fillId="22" borderId="247" applyNumberFormat="0" applyAlignment="0" applyProtection="0">
      <alignment vertical="center"/>
    </xf>
    <xf numFmtId="221" fontId="63" fillId="0" borderId="252" applyFill="0" applyBorder="0" applyAlignment="0"/>
    <xf numFmtId="263" fontId="63" fillId="0" borderId="252">
      <alignment horizontal="left" vertical="center"/>
    </xf>
    <xf numFmtId="0" fontId="140" fillId="9" borderId="245" applyNumberFormat="0" applyAlignment="0" applyProtection="0">
      <alignment vertical="center"/>
    </xf>
    <xf numFmtId="0" fontId="140" fillId="9" borderId="245" applyNumberFormat="0" applyAlignment="0" applyProtection="0">
      <alignment vertical="center"/>
    </xf>
    <xf numFmtId="0" fontId="140" fillId="9" borderId="245" applyNumberFormat="0" applyAlignment="0" applyProtection="0">
      <alignment vertical="center"/>
    </xf>
    <xf numFmtId="221" fontId="63" fillId="0" borderId="252" applyFill="0" applyBorder="0" applyAlignment="0"/>
    <xf numFmtId="10" fontId="58" fillId="25" borderId="252" applyNumberFormat="0" applyBorder="0" applyAlignment="0" applyProtection="0"/>
    <xf numFmtId="247" fontId="57" fillId="0" borderId="252">
      <alignment horizontal="right" vertical="center" shrinkToFit="1"/>
    </xf>
    <xf numFmtId="1" fontId="78" fillId="0" borderId="252" applyFill="0" applyBorder="0">
      <alignment horizontal="center"/>
    </xf>
    <xf numFmtId="221" fontId="188" fillId="25" borderId="252">
      <alignment horizontal="right" vertical="center"/>
      <protection locked="0"/>
    </xf>
    <xf numFmtId="263" fontId="63" fillId="0" borderId="252">
      <alignment horizontal="left" vertical="center"/>
    </xf>
    <xf numFmtId="0" fontId="56" fillId="30" borderId="255" applyNumberFormat="0" applyFont="0" applyAlignment="0" applyProtection="0">
      <alignment vertical="center"/>
    </xf>
    <xf numFmtId="0" fontId="152" fillId="22" borderId="256" applyNumberFormat="0" applyAlignment="0" applyProtection="0">
      <alignment vertical="center"/>
    </xf>
    <xf numFmtId="0" fontId="173" fillId="0" borderId="257" applyNumberFormat="0" applyFill="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0" fontId="140" fillId="9" borderId="348" applyNumberFormat="0" applyAlignment="0" applyProtection="0">
      <alignment vertical="center"/>
    </xf>
    <xf numFmtId="191" fontId="78" fillId="2" borderId="258"/>
    <xf numFmtId="9" fontId="39" fillId="0" borderId="0" applyFont="0" applyFill="0" applyBorder="0" applyAlignment="0" applyProtection="0">
      <alignment vertical="center"/>
    </xf>
    <xf numFmtId="191" fontId="78" fillId="2" borderId="258"/>
    <xf numFmtId="191" fontId="78" fillId="2" borderId="258"/>
    <xf numFmtId="0" fontId="140" fillId="9" borderId="348" applyNumberFormat="0" applyAlignment="0" applyProtection="0">
      <alignment vertical="center"/>
    </xf>
    <xf numFmtId="191" fontId="78" fillId="2" borderId="258"/>
    <xf numFmtId="191" fontId="78" fillId="2" borderId="258"/>
    <xf numFmtId="191" fontId="78" fillId="2" borderId="258"/>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348" applyNumberFormat="0" applyAlignment="0" applyProtection="0">
      <alignment vertical="center"/>
    </xf>
    <xf numFmtId="9" fontId="39" fillId="0" borderId="0" applyFont="0" applyFill="0" applyBorder="0" applyAlignment="0" applyProtection="0">
      <alignment vertical="center"/>
    </xf>
    <xf numFmtId="191" fontId="78" fillId="2" borderId="258"/>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91" fontId="78" fillId="2" borderId="258"/>
    <xf numFmtId="191" fontId="78" fillId="2" borderId="258"/>
    <xf numFmtId="0" fontId="39" fillId="0" borderId="0">
      <alignment vertical="center"/>
    </xf>
    <xf numFmtId="0" fontId="140" fillId="9" borderId="348" applyNumberFormat="0" applyAlignment="0" applyProtection="0">
      <alignment vertical="center"/>
    </xf>
    <xf numFmtId="0" fontId="39" fillId="0" borderId="0">
      <alignment vertical="center"/>
    </xf>
    <xf numFmtId="0" fontId="140" fillId="9" borderId="348" applyNumberFormat="0" applyAlignment="0" applyProtection="0">
      <alignment vertical="center"/>
    </xf>
    <xf numFmtId="191" fontId="78" fillId="2" borderId="258"/>
    <xf numFmtId="191" fontId="78" fillId="2" borderId="258"/>
    <xf numFmtId="191" fontId="78" fillId="2" borderId="258"/>
    <xf numFmtId="0" fontId="140" fillId="9" borderId="348" applyNumberFormat="0" applyAlignment="0" applyProtection="0">
      <alignment vertical="center"/>
    </xf>
    <xf numFmtId="191" fontId="78" fillId="2" borderId="258"/>
    <xf numFmtId="0" fontId="114" fillId="22" borderId="254" applyNumberFormat="0" applyAlignment="0" applyProtection="0">
      <alignment vertical="center"/>
    </xf>
    <xf numFmtId="0" fontId="114" fillId="22" borderId="254" applyNumberFormat="0" applyAlignment="0" applyProtection="0">
      <alignment vertical="center"/>
    </xf>
    <xf numFmtId="0" fontId="129" fillId="0" borderId="260">
      <alignment horizontal="left" vertical="center"/>
      <protection locked="0"/>
    </xf>
    <xf numFmtId="0"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0" fontId="56" fillId="30" borderId="255" applyNumberFormat="0" applyFont="0" applyAlignment="0" applyProtection="0">
      <alignment vertical="center"/>
    </xf>
    <xf numFmtId="0" fontId="56" fillId="30" borderId="255" applyNumberFormat="0" applyFont="0" applyAlignment="0" applyProtection="0">
      <alignment vertical="center"/>
    </xf>
    <xf numFmtId="0" fontId="152" fillId="22" borderId="256" applyNumberFormat="0" applyAlignment="0" applyProtection="0">
      <alignment vertical="center"/>
    </xf>
    <xf numFmtId="0" fontId="152" fillId="22" borderId="256" applyNumberFormat="0" applyAlignment="0" applyProtection="0">
      <alignment vertical="center"/>
    </xf>
    <xf numFmtId="0" fontId="134" fillId="0" borderId="261"/>
    <xf numFmtId="0" fontId="173" fillId="0" borderId="257" applyNumberFormat="0" applyFill="0" applyAlignment="0" applyProtection="0">
      <alignment vertical="center"/>
    </xf>
    <xf numFmtId="0" fontId="173" fillId="0" borderId="257" applyNumberFormat="0" applyFill="0" applyAlignment="0" applyProtection="0">
      <alignment vertical="center"/>
    </xf>
    <xf numFmtId="0" fontId="114" fillId="22" borderId="254" applyNumberFormat="0" applyAlignment="0" applyProtection="0">
      <alignment vertical="center"/>
    </xf>
    <xf numFmtId="0" fontId="114" fillId="22" borderId="254" applyNumberFormat="0" applyAlignment="0" applyProtection="0">
      <alignment vertical="center"/>
    </xf>
    <xf numFmtId="0" fontId="56" fillId="30" borderId="255" applyNumberFormat="0" applyFont="0" applyAlignment="0" applyProtection="0">
      <alignment vertical="center"/>
    </xf>
    <xf numFmtId="37" fontId="69" fillId="0" borderId="259" applyAlignment="0"/>
    <xf numFmtId="0" fontId="173" fillId="0" borderId="257" applyNumberFormat="0" applyFill="0" applyAlignment="0" applyProtection="0">
      <alignment vertical="center"/>
    </xf>
    <xf numFmtId="0" fontId="173" fillId="0" borderId="257" applyNumberFormat="0" applyFill="0" applyAlignment="0" applyProtection="0">
      <alignment vertical="center"/>
    </xf>
    <xf numFmtId="0" fontId="69" fillId="0" borderId="262">
      <alignment vertical="justify" wrapText="1"/>
    </xf>
    <xf numFmtId="0" fontId="140" fillId="9" borderId="254" applyNumberFormat="0" applyAlignment="0" applyProtection="0">
      <alignment vertical="center"/>
    </xf>
    <xf numFmtId="0" fontId="140" fillId="9" borderId="254" applyNumberFormat="0" applyAlignment="0" applyProtection="0">
      <alignment vertical="center"/>
    </xf>
    <xf numFmtId="0" fontId="152" fillId="22" borderId="256" applyNumberFormat="0" applyAlignment="0" applyProtection="0">
      <alignment vertical="center"/>
    </xf>
    <xf numFmtId="0" fontId="152" fillId="22" borderId="256" applyNumberFormat="0" applyAlignment="0" applyProtection="0">
      <alignment vertical="center"/>
    </xf>
    <xf numFmtId="0" fontId="140" fillId="9" borderId="348" applyNumberFormat="0" applyAlignment="0" applyProtection="0">
      <alignment vertical="center"/>
    </xf>
    <xf numFmtId="0" fontId="140" fillId="9" borderId="348" applyNumberFormat="0" applyAlignment="0" applyProtection="0">
      <alignment vertical="center"/>
    </xf>
    <xf numFmtId="0" fontId="140" fillId="9" borderId="348" applyNumberFormat="0" applyAlignment="0" applyProtection="0">
      <alignment vertical="center"/>
    </xf>
    <xf numFmtId="0" fontId="140" fillId="9" borderId="348" applyNumberFormat="0" applyAlignment="0" applyProtection="0">
      <alignment vertical="center"/>
    </xf>
    <xf numFmtId="0" fontId="140" fillId="9" borderId="348" applyNumberFormat="0" applyAlignment="0" applyProtection="0">
      <alignment vertical="center"/>
    </xf>
    <xf numFmtId="0" fontId="140" fillId="9" borderId="348" applyNumberFormat="0" applyAlignment="0" applyProtection="0">
      <alignment vertical="center"/>
    </xf>
    <xf numFmtId="274" fontId="114" fillId="22" borderId="254" applyNumberFormat="0" applyAlignment="0" applyProtection="0">
      <alignment vertical="center"/>
    </xf>
    <xf numFmtId="274" fontId="114" fillId="22" borderId="254" applyNumberFormat="0" applyAlignment="0" applyProtection="0">
      <alignment vertical="center"/>
    </xf>
    <xf numFmtId="274" fontId="114" fillId="22" borderId="254" applyNumberFormat="0" applyAlignment="0" applyProtection="0">
      <alignment vertical="center"/>
    </xf>
    <xf numFmtId="0" fontId="130" fillId="0" borderId="253">
      <alignment horizontal="left" vertical="center"/>
    </xf>
    <xf numFmtId="10" fontId="58" fillId="25" borderId="252" applyNumberFormat="0" applyBorder="0" applyAlignment="0" applyProtection="0"/>
    <xf numFmtId="10" fontId="58" fillId="25" borderId="252" applyNumberFormat="0" applyBorder="0" applyAlignment="0" applyProtection="0"/>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56" fillId="30" borderId="255" applyNumberFormat="0" applyFont="0" applyAlignment="0" applyProtection="0">
      <alignment vertical="center"/>
    </xf>
    <xf numFmtId="274" fontId="56" fillId="30" borderId="255" applyNumberFormat="0" applyFont="0" applyAlignment="0" applyProtection="0">
      <alignment vertical="center"/>
    </xf>
    <xf numFmtId="274" fontId="56" fillId="30" borderId="255" applyNumberFormat="0" applyFont="0" applyAlignment="0" applyProtection="0">
      <alignment vertical="center"/>
    </xf>
    <xf numFmtId="274" fontId="152" fillId="22" borderId="256" applyNumberFormat="0" applyAlignment="0" applyProtection="0">
      <alignment vertical="center"/>
    </xf>
    <xf numFmtId="274" fontId="152" fillId="22" borderId="256" applyNumberFormat="0" applyAlignment="0" applyProtection="0">
      <alignment vertical="center"/>
    </xf>
    <xf numFmtId="274" fontId="152" fillId="22" borderId="256" applyNumberFormat="0" applyAlignment="0" applyProtection="0">
      <alignment vertical="center"/>
    </xf>
    <xf numFmtId="274" fontId="173" fillId="0" borderId="257" applyNumberFormat="0" applyFill="0" applyAlignment="0" applyProtection="0">
      <alignment vertical="center"/>
    </xf>
    <xf numFmtId="274" fontId="173" fillId="0" borderId="257" applyNumberFormat="0" applyFill="0" applyAlignment="0" applyProtection="0">
      <alignment vertical="center"/>
    </xf>
    <xf numFmtId="274" fontId="173" fillId="0" borderId="257" applyNumberFormat="0" applyFill="0" applyAlignment="0" applyProtection="0">
      <alignment vertical="center"/>
    </xf>
    <xf numFmtId="0" fontId="248" fillId="22" borderId="254" applyNumberFormat="0" applyAlignment="0" applyProtection="0">
      <alignment vertical="center"/>
    </xf>
    <xf numFmtId="0" fontId="253" fillId="0" borderId="257" applyNumberFormat="0" applyFill="0" applyAlignment="0" applyProtection="0">
      <alignment vertical="center"/>
    </xf>
    <xf numFmtId="0" fontId="254" fillId="9" borderId="254" applyNumberFormat="0" applyAlignment="0" applyProtection="0">
      <alignment vertical="center"/>
    </xf>
    <xf numFmtId="0" fontId="259" fillId="22" borderId="256" applyNumberForma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191" fontId="78" fillId="2" borderId="258"/>
    <xf numFmtId="191" fontId="78" fillId="2" borderId="258"/>
    <xf numFmtId="191" fontId="78" fillId="2" borderId="258"/>
    <xf numFmtId="0" fontId="39" fillId="0" borderId="0">
      <alignment vertical="center"/>
    </xf>
    <xf numFmtId="178" fontId="39" fillId="0" borderId="0" applyFont="0" applyFill="0" applyBorder="0" applyAlignment="0" applyProtection="0">
      <alignment vertical="center"/>
    </xf>
    <xf numFmtId="191" fontId="78" fillId="2" borderId="258"/>
    <xf numFmtId="191" fontId="78" fillId="2" borderId="258"/>
    <xf numFmtId="191" fontId="78" fillId="2" borderId="258"/>
    <xf numFmtId="191" fontId="78" fillId="2" borderId="258"/>
    <xf numFmtId="191" fontId="78" fillId="2" borderId="258"/>
    <xf numFmtId="191" fontId="78" fillId="2" borderId="258"/>
    <xf numFmtId="191" fontId="78" fillId="2" borderId="258"/>
    <xf numFmtId="191" fontId="78" fillId="2" borderId="258"/>
    <xf numFmtId="191" fontId="78" fillId="2" borderId="258"/>
    <xf numFmtId="191" fontId="78" fillId="2" borderId="258"/>
    <xf numFmtId="0" fontId="114" fillId="22" borderId="254" applyNumberFormat="0" applyAlignment="0" applyProtection="0">
      <alignment vertical="center"/>
    </xf>
    <xf numFmtId="0" fontId="114" fillId="22" borderId="254" applyNumberFormat="0" applyAlignment="0" applyProtection="0">
      <alignment vertical="center"/>
    </xf>
    <xf numFmtId="0" fontId="114" fillId="22" borderId="254" applyNumberFormat="0" applyAlignment="0" applyProtection="0">
      <alignment vertical="center"/>
    </xf>
    <xf numFmtId="0" fontId="129" fillId="0" borderId="260">
      <alignment horizontal="left" vertical="center"/>
      <protection locked="0"/>
    </xf>
    <xf numFmtId="0" fontId="130" fillId="0" borderId="253">
      <alignment horizontal="left" vertical="center"/>
    </xf>
    <xf numFmtId="0" fontId="140" fillId="9" borderId="254" applyNumberFormat="0" applyAlignment="0" applyProtection="0">
      <alignment vertical="center"/>
    </xf>
    <xf numFmtId="10" fontId="58" fillId="25" borderId="252" applyNumberFormat="0" applyBorder="0" applyAlignment="0" applyProtection="0"/>
    <xf numFmtId="0" fontId="140" fillId="9" borderId="254" applyNumberFormat="0" applyAlignment="0" applyProtection="0">
      <alignment vertical="center"/>
    </xf>
    <xf numFmtId="0" fontId="140" fillId="9" borderId="254" applyNumberFormat="0" applyAlignment="0" applyProtection="0">
      <alignment vertical="center"/>
    </xf>
    <xf numFmtId="0" fontId="56" fillId="30" borderId="255" applyNumberFormat="0" applyFont="0" applyAlignment="0" applyProtection="0">
      <alignment vertical="center"/>
    </xf>
    <xf numFmtId="0" fontId="56" fillId="30" borderId="255" applyNumberFormat="0" applyFont="0" applyAlignment="0" applyProtection="0">
      <alignment vertical="center"/>
    </xf>
    <xf numFmtId="0" fontId="56" fillId="30" borderId="255" applyNumberFormat="0" applyFont="0" applyAlignment="0" applyProtection="0">
      <alignment vertical="center"/>
    </xf>
    <xf numFmtId="0" fontId="152" fillId="22" borderId="256" applyNumberFormat="0" applyAlignment="0" applyProtection="0">
      <alignment vertical="center"/>
    </xf>
    <xf numFmtId="0" fontId="152" fillId="22" borderId="256" applyNumberFormat="0" applyAlignment="0" applyProtection="0">
      <alignment vertical="center"/>
    </xf>
    <xf numFmtId="0" fontId="152" fillId="22" borderId="256" applyNumberFormat="0" applyAlignment="0" applyProtection="0">
      <alignment vertical="center"/>
    </xf>
    <xf numFmtId="0" fontId="134" fillId="0" borderId="261"/>
    <xf numFmtId="0" fontId="173" fillId="0" borderId="257" applyNumberFormat="0" applyFill="0" applyAlignment="0" applyProtection="0">
      <alignment vertical="center"/>
    </xf>
    <xf numFmtId="0" fontId="173" fillId="0" borderId="257" applyNumberFormat="0" applyFill="0" applyAlignment="0" applyProtection="0">
      <alignment vertical="center"/>
    </xf>
    <xf numFmtId="0" fontId="173" fillId="0" borderId="257" applyNumberFormat="0" applyFill="0" applyAlignment="0" applyProtection="0">
      <alignment vertical="center"/>
    </xf>
    <xf numFmtId="0" fontId="114" fillId="22" borderId="254" applyNumberFormat="0" applyAlignment="0" applyProtection="0">
      <alignment vertical="center"/>
    </xf>
    <xf numFmtId="0" fontId="114" fillId="22" borderId="254" applyNumberFormat="0" applyAlignment="0" applyProtection="0">
      <alignment vertical="center"/>
    </xf>
    <xf numFmtId="247" fontId="57" fillId="0" borderId="252">
      <alignment horizontal="right" vertical="center" shrinkToFit="1"/>
    </xf>
    <xf numFmtId="1" fontId="78" fillId="0" borderId="252" applyFill="0" applyBorder="0">
      <alignment horizontal="center"/>
    </xf>
    <xf numFmtId="0" fontId="56" fillId="30" borderId="255" applyNumberFormat="0" applyFont="0" applyAlignment="0" applyProtection="0">
      <alignment vertical="center"/>
    </xf>
    <xf numFmtId="37" fontId="69" fillId="0" borderId="259" applyAlignment="0"/>
    <xf numFmtId="221" fontId="188" fillId="25" borderId="252">
      <alignment horizontal="right" vertical="center"/>
      <protection locked="0"/>
    </xf>
    <xf numFmtId="0" fontId="173" fillId="0" borderId="257" applyNumberFormat="0" applyFill="0" applyAlignment="0" applyProtection="0">
      <alignment vertical="center"/>
    </xf>
    <xf numFmtId="0" fontId="173" fillId="0" borderId="257" applyNumberFormat="0" applyFill="0" applyAlignment="0" applyProtection="0">
      <alignment vertical="center"/>
    </xf>
    <xf numFmtId="0" fontId="69" fillId="0" borderId="262">
      <alignment vertical="justify" wrapText="1"/>
    </xf>
    <xf numFmtId="0" fontId="140" fillId="9" borderId="254" applyNumberFormat="0" applyAlignment="0" applyProtection="0">
      <alignment vertical="center"/>
    </xf>
    <xf numFmtId="0" fontId="140" fillId="9" borderId="254" applyNumberFormat="0" applyAlignment="0" applyProtection="0">
      <alignment vertical="center"/>
    </xf>
    <xf numFmtId="0" fontId="152" fillId="22" borderId="256" applyNumberFormat="0" applyAlignment="0" applyProtection="0">
      <alignment vertical="center"/>
    </xf>
    <xf numFmtId="0" fontId="152" fillId="22" borderId="256" applyNumberFormat="0" applyAlignment="0" applyProtection="0">
      <alignment vertical="center"/>
    </xf>
    <xf numFmtId="274" fontId="114" fillId="22" borderId="254" applyNumberFormat="0" applyAlignment="0" applyProtection="0">
      <alignment vertical="center"/>
    </xf>
    <xf numFmtId="274" fontId="114" fillId="22" borderId="254" applyNumberFormat="0" applyAlignment="0" applyProtection="0">
      <alignment vertical="center"/>
    </xf>
    <xf numFmtId="274" fontId="114" fillId="22" borderId="254" applyNumberFormat="0" applyAlignment="0" applyProtection="0">
      <alignment vertical="center"/>
    </xf>
    <xf numFmtId="0" fontId="130" fillId="0" borderId="253">
      <alignment horizontal="left" vertical="center"/>
    </xf>
    <xf numFmtId="10" fontId="58" fillId="25" borderId="252" applyNumberFormat="0" applyBorder="0" applyAlignment="0" applyProtection="0"/>
    <xf numFmtId="10" fontId="58" fillId="25" borderId="252" applyNumberFormat="0" applyBorder="0" applyAlignment="0" applyProtection="0"/>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0" fontId="140" fillId="9" borderId="254" applyNumberFormat="0" applyAlignment="0" applyProtection="0">
      <alignment vertical="center"/>
    </xf>
    <xf numFmtId="0"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140" fillId="9" borderId="254" applyNumberFormat="0" applyAlignment="0" applyProtection="0">
      <alignment vertical="center"/>
    </xf>
    <xf numFmtId="274" fontId="56" fillId="30" borderId="255" applyNumberFormat="0" applyFont="0" applyAlignment="0" applyProtection="0">
      <alignment vertical="center"/>
    </xf>
    <xf numFmtId="274" fontId="56" fillId="30" borderId="255" applyNumberFormat="0" applyFont="0" applyAlignment="0" applyProtection="0">
      <alignment vertical="center"/>
    </xf>
    <xf numFmtId="274" fontId="56" fillId="30" borderId="255" applyNumberFormat="0" applyFont="0" applyAlignment="0" applyProtection="0">
      <alignment vertical="center"/>
    </xf>
    <xf numFmtId="274" fontId="152" fillId="22" borderId="256" applyNumberFormat="0" applyAlignment="0" applyProtection="0">
      <alignment vertical="center"/>
    </xf>
    <xf numFmtId="274" fontId="152" fillId="22" borderId="256" applyNumberFormat="0" applyAlignment="0" applyProtection="0">
      <alignment vertical="center"/>
    </xf>
    <xf numFmtId="274" fontId="152" fillId="22" borderId="256" applyNumberFormat="0" applyAlignment="0" applyProtection="0">
      <alignment vertical="center"/>
    </xf>
    <xf numFmtId="274" fontId="173" fillId="0" borderId="257" applyNumberFormat="0" applyFill="0" applyAlignment="0" applyProtection="0">
      <alignment vertical="center"/>
    </xf>
    <xf numFmtId="274" fontId="173" fillId="0" borderId="257" applyNumberFormat="0" applyFill="0" applyAlignment="0" applyProtection="0">
      <alignment vertical="center"/>
    </xf>
    <xf numFmtId="274" fontId="173" fillId="0" borderId="257" applyNumberFormat="0" applyFill="0" applyAlignment="0" applyProtection="0">
      <alignment vertical="center"/>
    </xf>
    <xf numFmtId="0" fontId="248" fillId="22" borderId="254" applyNumberFormat="0" applyAlignment="0" applyProtection="0">
      <alignment vertical="center"/>
    </xf>
    <xf numFmtId="0" fontId="253" fillId="0" borderId="257" applyNumberFormat="0" applyFill="0" applyAlignment="0" applyProtection="0">
      <alignment vertical="center"/>
    </xf>
    <xf numFmtId="0" fontId="254" fillId="9" borderId="254" applyNumberFormat="0" applyAlignment="0" applyProtection="0">
      <alignment vertical="center"/>
    </xf>
    <xf numFmtId="0" fontId="259" fillId="22" borderId="256" applyNumberForma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221" fontId="63" fillId="0" borderId="263" applyFill="0" applyBorder="0" applyAlignment="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263">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221" fontId="63" fillId="0" borderId="263" applyFill="0" applyBorder="0" applyAlignment="0"/>
    <xf numFmtId="10" fontId="58" fillId="25" borderId="263" applyNumberFormat="0" applyBorder="0" applyAlignment="0" applyProtection="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247" fontId="57" fillId="0" borderId="263">
      <alignment horizontal="right" vertical="center" shrinkToFit="1"/>
    </xf>
    <xf numFmtId="1" fontId="78" fillId="0" borderId="263" applyFill="0" applyBorder="0">
      <alignment horizontal="center"/>
    </xf>
    <xf numFmtId="9" fontId="39" fillId="0" borderId="0" applyFont="0" applyFill="0" applyBorder="0" applyAlignment="0" applyProtection="0">
      <alignment vertical="center"/>
    </xf>
    <xf numFmtId="221" fontId="188" fillId="25" borderId="263">
      <alignment horizontal="right" vertical="center"/>
      <protection locked="0"/>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263">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9" fontId="39" fillId="0" borderId="0" applyFont="0" applyFill="0" applyBorder="0" applyAlignment="0" applyProtection="0">
      <alignment vertical="center"/>
    </xf>
    <xf numFmtId="191" fontId="78" fillId="2" borderId="264"/>
    <xf numFmtId="191" fontId="78" fillId="2" borderId="264"/>
    <xf numFmtId="191" fontId="78" fillId="2" borderId="264"/>
    <xf numFmtId="0" fontId="140" fillId="9" borderId="267" applyNumberFormat="0" applyAlignment="0" applyProtection="0">
      <alignment vertical="center"/>
    </xf>
    <xf numFmtId="0" fontId="140" fillId="9" borderId="267" applyNumberFormat="0" applyAlignment="0" applyProtection="0">
      <alignment vertical="center"/>
    </xf>
    <xf numFmtId="0" fontId="130" fillId="0" borderId="265">
      <alignment horizontal="left" vertical="center"/>
    </xf>
    <xf numFmtId="0" fontId="140" fillId="9" borderId="267" applyNumberFormat="0" applyAlignment="0" applyProtection="0">
      <alignment vertical="center"/>
    </xf>
    <xf numFmtId="0" fontId="140" fillId="9" borderId="254"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10" fontId="58" fillId="25" borderId="263" applyNumberFormat="0" applyBorder="0" applyAlignment="0" applyProtection="0"/>
    <xf numFmtId="0" fontId="140" fillId="9" borderId="267" applyNumberFormat="0" applyAlignment="0" applyProtection="0">
      <alignment vertical="center"/>
    </xf>
    <xf numFmtId="0" fontId="56" fillId="30" borderId="268" applyNumberFormat="0" applyFont="0" applyAlignment="0" applyProtection="0">
      <alignment vertical="center"/>
    </xf>
    <xf numFmtId="0" fontId="152" fillId="22" borderId="269" applyNumberFormat="0" applyAlignment="0" applyProtection="0">
      <alignment vertical="center"/>
    </xf>
    <xf numFmtId="0" fontId="173" fillId="0" borderId="270" applyNumberFormat="0" applyFill="0" applyAlignment="0" applyProtection="0">
      <alignment vertical="center"/>
    </xf>
    <xf numFmtId="0" fontId="114" fillId="22" borderId="254" applyNumberFormat="0" applyAlignment="0" applyProtection="0">
      <alignment vertical="center"/>
    </xf>
    <xf numFmtId="191" fontId="78" fillId="2" borderId="264"/>
    <xf numFmtId="191" fontId="78" fillId="2" borderId="264"/>
    <xf numFmtId="191" fontId="78" fillId="2" borderId="264"/>
    <xf numFmtId="0" fontId="140" fillId="9" borderId="254" applyNumberFormat="0" applyAlignment="0" applyProtection="0">
      <alignment vertical="center"/>
    </xf>
    <xf numFmtId="191" fontId="78" fillId="2" borderId="264"/>
    <xf numFmtId="0" fontId="56" fillId="30" borderId="255" applyNumberFormat="0" applyFont="0" applyAlignment="0" applyProtection="0">
      <alignment vertical="center"/>
    </xf>
    <xf numFmtId="0" fontId="152" fillId="22" borderId="256" applyNumberFormat="0" applyAlignment="0" applyProtection="0">
      <alignment vertical="center"/>
    </xf>
    <xf numFmtId="191" fontId="78" fillId="2" borderId="264"/>
    <xf numFmtId="0" fontId="173" fillId="0" borderId="257" applyNumberFormat="0" applyFill="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91" fontId="78" fillId="2" borderId="264"/>
    <xf numFmtId="191" fontId="78" fillId="2" borderId="264"/>
    <xf numFmtId="0" fontId="39" fillId="0" borderId="0">
      <alignment vertical="center"/>
    </xf>
    <xf numFmtId="0" fontId="39" fillId="0" borderId="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0" fontId="114" fillId="22" borderId="267" applyNumberFormat="0" applyAlignment="0" applyProtection="0">
      <alignment vertical="center"/>
    </xf>
    <xf numFmtId="191" fontId="78" fillId="2" borderId="264"/>
    <xf numFmtId="191" fontId="78" fillId="2" borderId="264"/>
    <xf numFmtId="191" fontId="78" fillId="2" borderId="264"/>
    <xf numFmtId="0" fontId="114" fillId="22" borderId="267" applyNumberFormat="0" applyAlignment="0" applyProtection="0">
      <alignment vertical="center"/>
    </xf>
    <xf numFmtId="0" fontId="114" fillId="22" borderId="267" applyNumberFormat="0" applyAlignment="0" applyProtection="0">
      <alignment vertical="center"/>
    </xf>
    <xf numFmtId="221" fontId="63" fillId="0" borderId="263" applyFill="0" applyBorder="0" applyAlignment="0"/>
    <xf numFmtId="0" fontId="129" fillId="0" borderId="271">
      <alignment horizontal="left" vertical="center"/>
      <protection locked="0"/>
    </xf>
    <xf numFmtId="0" fontId="140" fillId="9" borderId="267"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0" fontId="56" fillId="30" borderId="268" applyNumberFormat="0" applyFont="0" applyAlignment="0" applyProtection="0">
      <alignment vertical="center"/>
    </xf>
    <xf numFmtId="0" fontId="56" fillId="30" borderId="268" applyNumberFormat="0" applyFont="0" applyAlignment="0" applyProtection="0">
      <alignment vertical="center"/>
    </xf>
    <xf numFmtId="0" fontId="152" fillId="22" borderId="269" applyNumberFormat="0" applyAlignment="0" applyProtection="0">
      <alignment vertical="center"/>
    </xf>
    <xf numFmtId="0" fontId="152" fillId="22" borderId="269" applyNumberFormat="0" applyAlignment="0" applyProtection="0">
      <alignment vertical="center"/>
    </xf>
    <xf numFmtId="0" fontId="134" fillId="0" borderId="272"/>
    <xf numFmtId="0" fontId="173" fillId="0" borderId="270" applyNumberFormat="0" applyFill="0" applyAlignment="0" applyProtection="0">
      <alignment vertical="center"/>
    </xf>
    <xf numFmtId="0" fontId="173" fillId="0" borderId="270" applyNumberFormat="0" applyFill="0" applyAlignment="0" applyProtection="0">
      <alignment vertical="center"/>
    </xf>
    <xf numFmtId="0" fontId="114" fillId="22" borderId="267" applyNumberFormat="0" applyAlignment="0" applyProtection="0">
      <alignment vertical="center"/>
    </xf>
    <xf numFmtId="0" fontId="114" fillId="22" borderId="267" applyNumberFormat="0" applyAlignment="0" applyProtection="0">
      <alignment vertical="center"/>
    </xf>
    <xf numFmtId="247" fontId="57" fillId="0" borderId="263">
      <alignment horizontal="right" vertical="center" shrinkToFit="1"/>
    </xf>
    <xf numFmtId="1" fontId="78" fillId="0" borderId="263" applyFill="0" applyBorder="0">
      <alignment horizontal="center"/>
    </xf>
    <xf numFmtId="0" fontId="56" fillId="30" borderId="268" applyNumberFormat="0" applyFont="0" applyAlignment="0" applyProtection="0">
      <alignment vertical="center"/>
    </xf>
    <xf numFmtId="37" fontId="69" fillId="0" borderId="266" applyAlignment="0"/>
    <xf numFmtId="221" fontId="188" fillId="25" borderId="263">
      <alignment horizontal="right" vertical="center"/>
      <protection locked="0"/>
    </xf>
    <xf numFmtId="0" fontId="173" fillId="0" borderId="270" applyNumberFormat="0" applyFill="0" applyAlignment="0" applyProtection="0">
      <alignment vertical="center"/>
    </xf>
    <xf numFmtId="0" fontId="173" fillId="0" borderId="270" applyNumberFormat="0" applyFill="0" applyAlignment="0" applyProtection="0">
      <alignment vertical="center"/>
    </xf>
    <xf numFmtId="0" fontId="69" fillId="0" borderId="273">
      <alignment vertical="justify" wrapText="1"/>
    </xf>
    <xf numFmtId="0" fontId="140" fillId="9" borderId="267" applyNumberFormat="0" applyAlignment="0" applyProtection="0">
      <alignment vertical="center"/>
    </xf>
    <xf numFmtId="0" fontId="140" fillId="9" borderId="267" applyNumberFormat="0" applyAlignment="0" applyProtection="0">
      <alignment vertical="center"/>
    </xf>
    <xf numFmtId="263" fontId="63" fillId="0" borderId="263">
      <alignment horizontal="left" vertical="center"/>
    </xf>
    <xf numFmtId="0" fontId="152" fillId="22" borderId="269" applyNumberFormat="0" applyAlignment="0" applyProtection="0">
      <alignment vertical="center"/>
    </xf>
    <xf numFmtId="0" fontId="152" fillId="22" borderId="269" applyNumberFormat="0" applyAlignment="0" applyProtection="0">
      <alignment vertical="center"/>
    </xf>
    <xf numFmtId="0" fontId="152" fillId="22" borderId="286" applyNumberFormat="0" applyAlignment="0" applyProtection="0">
      <alignment vertical="center"/>
    </xf>
    <xf numFmtId="0" fontId="173" fillId="0" borderId="287" applyNumberFormat="0" applyFill="0" applyAlignment="0" applyProtection="0">
      <alignment vertical="center"/>
    </xf>
    <xf numFmtId="191" fontId="78" fillId="2" borderId="330"/>
    <xf numFmtId="0" fontId="140" fillId="9" borderId="267"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0" fontId="140" fillId="9" borderId="284" applyNumberFormat="0" applyAlignment="0" applyProtection="0">
      <alignment vertical="center"/>
    </xf>
    <xf numFmtId="0" fontId="140" fillId="9" borderId="276" applyNumberFormat="0" applyAlignment="0" applyProtection="0">
      <alignment vertical="center"/>
    </xf>
    <xf numFmtId="191" fontId="78" fillId="2" borderId="330"/>
    <xf numFmtId="191" fontId="78" fillId="2" borderId="330"/>
    <xf numFmtId="191" fontId="78" fillId="2" borderId="308"/>
    <xf numFmtId="10" fontId="58" fillId="25" borderId="335" applyNumberFormat="0" applyBorder="0" applyAlignment="0" applyProtection="0"/>
    <xf numFmtId="0" fontId="114" fillId="22" borderId="276" applyNumberFormat="0" applyAlignment="0" applyProtection="0">
      <alignment vertical="center"/>
    </xf>
    <xf numFmtId="0" fontId="130" fillId="0" borderId="282">
      <alignment horizontal="left" vertical="center"/>
    </xf>
    <xf numFmtId="191" fontId="78" fillId="2" borderId="330"/>
    <xf numFmtId="0" fontId="114" fillId="22" borderId="326" applyNumberFormat="0" applyAlignment="0" applyProtection="0">
      <alignment vertical="center"/>
    </xf>
    <xf numFmtId="0" fontId="140" fillId="9" borderId="267" applyNumberFormat="0" applyAlignment="0" applyProtection="0">
      <alignment vertical="center"/>
    </xf>
    <xf numFmtId="274" fontId="114" fillId="22" borderId="267" applyNumberFormat="0" applyAlignment="0" applyProtection="0">
      <alignment vertical="center"/>
    </xf>
    <xf numFmtId="274" fontId="114" fillId="22" borderId="267" applyNumberFormat="0" applyAlignment="0" applyProtection="0">
      <alignment vertical="center"/>
    </xf>
    <xf numFmtId="274" fontId="114" fillId="22" borderId="267" applyNumberFormat="0" applyAlignment="0" applyProtection="0">
      <alignment vertical="center"/>
    </xf>
    <xf numFmtId="0" fontId="130" fillId="0" borderId="265">
      <alignment horizontal="left" vertical="center"/>
    </xf>
    <xf numFmtId="10" fontId="58" fillId="25" borderId="263" applyNumberFormat="0" applyBorder="0" applyAlignment="0" applyProtection="0"/>
    <xf numFmtId="10" fontId="58" fillId="25" borderId="263" applyNumberFormat="0" applyBorder="0" applyAlignment="0" applyProtection="0"/>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0" fontId="140" fillId="9" borderId="267" applyNumberFormat="0" applyAlignment="0" applyProtection="0">
      <alignment vertical="center"/>
    </xf>
    <xf numFmtId="0"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140" fillId="9" borderId="267" applyNumberFormat="0" applyAlignment="0" applyProtection="0">
      <alignment vertical="center"/>
    </xf>
    <xf numFmtId="274" fontId="56" fillId="30" borderId="268" applyNumberFormat="0" applyFont="0" applyAlignment="0" applyProtection="0">
      <alignment vertical="center"/>
    </xf>
    <xf numFmtId="274" fontId="56" fillId="30" borderId="268" applyNumberFormat="0" applyFont="0" applyAlignment="0" applyProtection="0">
      <alignment vertical="center"/>
    </xf>
    <xf numFmtId="274" fontId="56" fillId="30" borderId="268" applyNumberFormat="0" applyFont="0" applyAlignment="0" applyProtection="0">
      <alignment vertical="center"/>
    </xf>
    <xf numFmtId="274" fontId="152" fillId="22" borderId="269" applyNumberFormat="0" applyAlignment="0" applyProtection="0">
      <alignment vertical="center"/>
    </xf>
    <xf numFmtId="274" fontId="152" fillId="22" borderId="269" applyNumberFormat="0" applyAlignment="0" applyProtection="0">
      <alignment vertical="center"/>
    </xf>
    <xf numFmtId="274" fontId="152" fillId="22" borderId="269" applyNumberFormat="0" applyAlignment="0" applyProtection="0">
      <alignment vertical="center"/>
    </xf>
    <xf numFmtId="274" fontId="173" fillId="0" borderId="270" applyNumberFormat="0" applyFill="0" applyAlignment="0" applyProtection="0">
      <alignment vertical="center"/>
    </xf>
    <xf numFmtId="274" fontId="173" fillId="0" borderId="270" applyNumberFormat="0" applyFill="0" applyAlignment="0" applyProtection="0">
      <alignment vertical="center"/>
    </xf>
    <xf numFmtId="274" fontId="173" fillId="0" borderId="270" applyNumberFormat="0" applyFill="0" applyAlignment="0" applyProtection="0">
      <alignment vertical="center"/>
    </xf>
    <xf numFmtId="0" fontId="248" fillId="22" borderId="267" applyNumberFormat="0" applyAlignment="0" applyProtection="0">
      <alignment vertical="center"/>
    </xf>
    <xf numFmtId="0" fontId="130" fillId="0" borderId="275">
      <alignment horizontal="left" vertical="center"/>
    </xf>
    <xf numFmtId="0" fontId="173" fillId="0" borderId="307" applyNumberFormat="0" applyFill="0" applyAlignment="0" applyProtection="0">
      <alignment vertical="center"/>
    </xf>
    <xf numFmtId="0" fontId="253" fillId="0" borderId="270" applyNumberFormat="0" applyFill="0" applyAlignment="0" applyProtection="0">
      <alignment vertical="center"/>
    </xf>
    <xf numFmtId="0" fontId="254" fillId="9" borderId="267" applyNumberFormat="0" applyAlignment="0" applyProtection="0">
      <alignment vertical="center"/>
    </xf>
    <xf numFmtId="0" fontId="259" fillId="22" borderId="269" applyNumberFormat="0" applyAlignment="0" applyProtection="0">
      <alignment vertical="center"/>
    </xf>
    <xf numFmtId="0" fontId="56" fillId="30" borderId="285" applyNumberFormat="0" applyFon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221" fontId="63" fillId="0" borderId="274" applyFill="0" applyBorder="0" applyAlignment="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274">
      <alignment horizontal="left" vertical="center"/>
    </xf>
    <xf numFmtId="0" fontId="140" fillId="9" borderId="267" applyNumberFormat="0" applyAlignment="0" applyProtection="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140" fillId="9" borderId="267" applyNumberFormat="0" applyAlignment="0" applyProtection="0">
      <alignment vertical="center"/>
    </xf>
    <xf numFmtId="0" fontId="39" fillId="0" borderId="0">
      <alignment vertical="center"/>
    </xf>
    <xf numFmtId="0" fontId="39" fillId="0" borderId="0">
      <alignment vertical="center"/>
    </xf>
    <xf numFmtId="191" fontId="78" fillId="2" borderId="330"/>
    <xf numFmtId="0" fontId="140" fillId="9" borderId="267" applyNumberForma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221" fontId="63" fillId="0" borderId="274" applyFill="0" applyBorder="0" applyAlignment="0"/>
    <xf numFmtId="10" fontId="58" fillId="25" borderId="274" applyNumberFormat="0" applyBorder="0" applyAlignment="0" applyProtection="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247" fontId="57" fillId="0" borderId="274">
      <alignment horizontal="right" vertical="center" shrinkToFit="1"/>
    </xf>
    <xf numFmtId="1" fontId="78" fillId="0" borderId="274" applyFill="0" applyBorder="0">
      <alignment horizontal="center"/>
    </xf>
    <xf numFmtId="9" fontId="39" fillId="0" borderId="0" applyFont="0" applyFill="0" applyBorder="0" applyAlignment="0" applyProtection="0">
      <alignment vertical="center"/>
    </xf>
    <xf numFmtId="221" fontId="188" fillId="25" borderId="274">
      <alignment horizontal="right" vertical="center"/>
      <protection locked="0"/>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274">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10" fontId="58" fillId="25" borderId="280" applyNumberFormat="0" applyBorder="0" applyAlignment="0" applyProtection="0"/>
    <xf numFmtId="0" fontId="114" fillId="22" borderId="284" applyNumberFormat="0" applyAlignment="0" applyProtection="0">
      <alignment vertical="center"/>
    </xf>
    <xf numFmtId="0" fontId="56" fillId="30" borderId="277" applyNumberFormat="0" applyFont="0" applyAlignment="0" applyProtection="0">
      <alignment vertical="center"/>
    </xf>
    <xf numFmtId="0" fontId="152" fillId="22" borderId="278" applyNumberFormat="0" applyAlignment="0" applyProtection="0">
      <alignment vertical="center"/>
    </xf>
    <xf numFmtId="0" fontId="173" fillId="0" borderId="279" applyNumberFormat="0" applyFill="0" applyAlignment="0" applyProtection="0">
      <alignment vertical="center"/>
    </xf>
    <xf numFmtId="0" fontId="140" fillId="9" borderId="304" applyNumberFormat="0" applyAlignment="0" applyProtection="0">
      <alignment vertical="center"/>
    </xf>
    <xf numFmtId="274" fontId="140" fillId="9" borderId="304" applyNumberFormat="0" applyAlignment="0" applyProtection="0">
      <alignment vertical="center"/>
    </xf>
    <xf numFmtId="0" fontId="134" fillId="0" borderId="333"/>
    <xf numFmtId="191" fontId="78" fillId="2" borderId="308"/>
    <xf numFmtId="274" fontId="140" fillId="9" borderId="326" applyNumberFormat="0" applyAlignment="0" applyProtection="0">
      <alignment vertical="center"/>
    </xf>
    <xf numFmtId="191" fontId="78" fillId="2" borderId="308"/>
    <xf numFmtId="191" fontId="78" fillId="2" borderId="308"/>
    <xf numFmtId="221" fontId="188" fillId="25" borderId="335">
      <alignment horizontal="right" vertical="center"/>
      <protection locked="0"/>
    </xf>
    <xf numFmtId="191" fontId="78" fillId="2" borderId="308"/>
    <xf numFmtId="191" fontId="78" fillId="2" borderId="330"/>
    <xf numFmtId="191" fontId="78" fillId="2" borderId="330"/>
    <xf numFmtId="191" fontId="78" fillId="2" borderId="330"/>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263" fontId="63" fillId="0" borderId="313">
      <alignment horizontal="left" vertical="center"/>
    </xf>
    <xf numFmtId="221" fontId="63" fillId="0" borderId="313" applyFill="0" applyBorder="0" applyAlignment="0"/>
    <xf numFmtId="191" fontId="78" fillId="2" borderId="330"/>
    <xf numFmtId="0" fontId="259" fillId="22" borderId="306" applyNumberFormat="0" applyAlignment="0" applyProtection="0">
      <alignment vertical="center"/>
    </xf>
    <xf numFmtId="0" fontId="254" fillId="9" borderId="304" applyNumberFormat="0" applyAlignment="0" applyProtection="0">
      <alignment vertical="center"/>
    </xf>
    <xf numFmtId="0" fontId="253" fillId="0" borderId="307" applyNumberFormat="0" applyFill="0" applyAlignment="0" applyProtection="0">
      <alignment vertical="center"/>
    </xf>
    <xf numFmtId="0" fontId="114" fillId="22" borderId="326" applyNumberFormat="0" applyAlignment="0" applyProtection="0">
      <alignment vertical="center"/>
    </xf>
    <xf numFmtId="0" fontId="129" fillId="0" borderId="332">
      <alignment horizontal="left" vertical="center"/>
      <protection locked="0"/>
    </xf>
    <xf numFmtId="0" fontId="140" fillId="9" borderId="326" applyNumberFormat="0" applyAlignment="0" applyProtection="0">
      <alignment vertical="center"/>
    </xf>
    <xf numFmtId="0" fontId="140" fillId="9" borderId="326" applyNumberFormat="0" applyAlignment="0" applyProtection="0">
      <alignment vertical="center"/>
    </xf>
    <xf numFmtId="0" fontId="248" fillId="22" borderId="304" applyNumberFormat="0" applyAlignment="0" applyProtection="0">
      <alignment vertical="center"/>
    </xf>
    <xf numFmtId="274" fontId="173" fillId="0" borderId="307" applyNumberFormat="0" applyFill="0" applyAlignment="0" applyProtection="0">
      <alignment vertical="center"/>
    </xf>
    <xf numFmtId="0" fontId="56" fillId="30" borderId="327" applyNumberFormat="0" applyFont="0" applyAlignment="0" applyProtection="0">
      <alignment vertical="center"/>
    </xf>
    <xf numFmtId="274" fontId="152" fillId="22" borderId="306" applyNumberFormat="0" applyAlignment="0" applyProtection="0">
      <alignment vertical="center"/>
    </xf>
    <xf numFmtId="274" fontId="56" fillId="30" borderId="305" applyNumberFormat="0" applyFont="0" applyAlignment="0" applyProtection="0">
      <alignment vertical="center"/>
    </xf>
    <xf numFmtId="274" fontId="56" fillId="30" borderId="305" applyNumberFormat="0" applyFon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14" fillId="22" borderId="304" applyNumberFormat="0" applyAlignment="0" applyProtection="0">
      <alignment vertical="center"/>
    </xf>
    <xf numFmtId="274" fontId="114" fillId="22" borderId="304" applyNumberFormat="0" applyAlignment="0" applyProtection="0">
      <alignment vertical="center"/>
    </xf>
    <xf numFmtId="0" fontId="130" fillId="0" borderId="325">
      <alignment horizontal="left" vertical="center"/>
    </xf>
    <xf numFmtId="10" fontId="58" fillId="25" borderId="324" applyNumberFormat="0" applyBorder="0" applyAlignment="0" applyProtection="0"/>
    <xf numFmtId="0"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73" fillId="0" borderId="329" applyNumberFormat="0" applyFill="0" applyAlignment="0" applyProtection="0">
      <alignment vertical="center"/>
    </xf>
    <xf numFmtId="0" fontId="248" fillId="22" borderId="326" applyNumberFormat="0" applyAlignment="0" applyProtection="0">
      <alignment vertical="center"/>
    </xf>
    <xf numFmtId="0" fontId="253" fillId="0" borderId="329" applyNumberFormat="0" applyFill="0" applyAlignment="0" applyProtection="0">
      <alignment vertical="center"/>
    </xf>
    <xf numFmtId="221" fontId="63" fillId="0" borderId="335" applyFill="0" applyBorder="0" applyAlignment="0"/>
    <xf numFmtId="247" fontId="57" fillId="0" borderId="335">
      <alignment horizontal="right" vertical="center" shrinkToFit="1"/>
    </xf>
    <xf numFmtId="263" fontId="63" fillId="0" borderId="335">
      <alignment horizontal="left" vertical="center"/>
    </xf>
    <xf numFmtId="0" fontId="130" fillId="0" borderId="325">
      <alignment horizontal="left" vertical="center"/>
    </xf>
    <xf numFmtId="0" fontId="140" fillId="9" borderId="326" applyNumberFormat="0" applyAlignment="0" applyProtection="0">
      <alignment vertical="center"/>
    </xf>
    <xf numFmtId="0" fontId="114" fillId="22" borderId="284" applyNumberFormat="0" applyAlignment="0" applyProtection="0">
      <alignment vertical="center"/>
    </xf>
    <xf numFmtId="0" fontId="114" fillId="22" borderId="284" applyNumberFormat="0" applyAlignment="0" applyProtection="0">
      <alignment vertical="center"/>
    </xf>
    <xf numFmtId="0" fontId="140" fillId="9" borderId="326" applyNumberFormat="0" applyAlignment="0" applyProtection="0">
      <alignment vertical="center"/>
    </xf>
    <xf numFmtId="221" fontId="63" fillId="0" borderId="280" applyFill="0" applyBorder="0" applyAlignment="0"/>
    <xf numFmtId="191" fontId="78" fillId="2" borderId="330"/>
    <xf numFmtId="191" fontId="78" fillId="2" borderId="330"/>
    <xf numFmtId="191" fontId="78" fillId="2" borderId="330"/>
    <xf numFmtId="0" fontId="129" fillId="0" borderId="288">
      <alignment horizontal="left" vertical="center"/>
      <protection locked="0"/>
    </xf>
    <xf numFmtId="0" fontId="140" fillId="9" borderId="284" applyNumberFormat="0" applyAlignment="0" applyProtection="0">
      <alignment vertical="center"/>
    </xf>
    <xf numFmtId="0" fontId="140" fillId="9" borderId="284" applyNumberFormat="0" applyAlignment="0" applyProtection="0">
      <alignment vertical="center"/>
    </xf>
    <xf numFmtId="0" fontId="69" fillId="0" borderId="312">
      <alignment vertical="justify" wrapText="1"/>
    </xf>
    <xf numFmtId="0" fontId="173" fillId="0" borderId="307" applyNumberFormat="0" applyFill="0" applyAlignment="0" applyProtection="0">
      <alignment vertical="center"/>
    </xf>
    <xf numFmtId="37" fontId="69" fillId="0" borderId="309" applyAlignment="0"/>
    <xf numFmtId="0" fontId="56" fillId="30" borderId="305" applyNumberFormat="0" applyFont="0" applyAlignment="0" applyProtection="0">
      <alignment vertical="center"/>
    </xf>
    <xf numFmtId="0" fontId="114" fillId="22" borderId="304" applyNumberFormat="0" applyAlignment="0" applyProtection="0">
      <alignment vertical="center"/>
    </xf>
    <xf numFmtId="0" fontId="114" fillId="22" borderId="304" applyNumberFormat="0" applyAlignment="0" applyProtection="0">
      <alignment vertical="center"/>
    </xf>
    <xf numFmtId="0" fontId="173" fillId="0" borderId="307" applyNumberFormat="0" applyFill="0" applyAlignment="0" applyProtection="0">
      <alignment vertical="center"/>
    </xf>
    <xf numFmtId="0" fontId="173" fillId="0" borderId="307" applyNumberFormat="0" applyFill="0" applyAlignment="0" applyProtection="0">
      <alignment vertical="center"/>
    </xf>
    <xf numFmtId="0" fontId="134" fillId="0" borderId="311"/>
    <xf numFmtId="0" fontId="152" fillId="22" borderId="328" applyNumberFormat="0" applyAlignment="0" applyProtection="0">
      <alignment vertical="center"/>
    </xf>
    <xf numFmtId="0" fontId="134" fillId="0" borderId="333"/>
    <xf numFmtId="0" fontId="56" fillId="30" borderId="285" applyNumberFormat="0" applyFont="0" applyAlignment="0" applyProtection="0">
      <alignment vertical="center"/>
    </xf>
    <xf numFmtId="0" fontId="56" fillId="30" borderId="285" applyNumberFormat="0" applyFont="0" applyAlignment="0" applyProtection="0">
      <alignment vertical="center"/>
    </xf>
    <xf numFmtId="0" fontId="152" fillId="22" borderId="306" applyNumberFormat="0" applyAlignment="0" applyProtection="0">
      <alignment vertical="center"/>
    </xf>
    <xf numFmtId="0" fontId="152" fillId="22" borderId="306" applyNumberFormat="0" applyAlignment="0" applyProtection="0">
      <alignment vertical="center"/>
    </xf>
    <xf numFmtId="0" fontId="152" fillId="22" borderId="286" applyNumberFormat="0" applyAlignment="0" applyProtection="0">
      <alignment vertical="center"/>
    </xf>
    <xf numFmtId="0" fontId="152" fillId="22" borderId="286" applyNumberFormat="0" applyAlignment="0" applyProtection="0">
      <alignment vertical="center"/>
    </xf>
    <xf numFmtId="0" fontId="56" fillId="30" borderId="305" applyNumberFormat="0" applyFont="0" applyAlignment="0" applyProtection="0">
      <alignment vertical="center"/>
    </xf>
    <xf numFmtId="0" fontId="56" fillId="30" borderId="305" applyNumberFormat="0" applyFont="0" applyAlignment="0" applyProtection="0">
      <alignment vertical="center"/>
    </xf>
    <xf numFmtId="0" fontId="173" fillId="0" borderId="329" applyNumberFormat="0" applyFill="0" applyAlignment="0" applyProtection="0">
      <alignment vertical="center"/>
    </xf>
    <xf numFmtId="0" fontId="173" fillId="0" borderId="329" applyNumberFormat="0" applyFill="0" applyAlignment="0" applyProtection="0">
      <alignment vertical="center"/>
    </xf>
    <xf numFmtId="0" fontId="114" fillId="22" borderId="326" applyNumberFormat="0" applyAlignment="0" applyProtection="0">
      <alignment vertical="center"/>
    </xf>
    <xf numFmtId="0" fontId="134" fillId="0" borderId="289"/>
    <xf numFmtId="0" fontId="173" fillId="0" borderId="287" applyNumberFormat="0" applyFill="0" applyAlignment="0" applyProtection="0">
      <alignment vertical="center"/>
    </xf>
    <xf numFmtId="0" fontId="173" fillId="0" borderId="287" applyNumberFormat="0" applyFill="0" applyAlignment="0" applyProtection="0">
      <alignment vertical="center"/>
    </xf>
    <xf numFmtId="0" fontId="114" fillId="22" borderId="284" applyNumberFormat="0" applyAlignment="0" applyProtection="0">
      <alignment vertical="center"/>
    </xf>
    <xf numFmtId="0" fontId="114" fillId="22" borderId="284" applyNumberFormat="0" applyAlignment="0" applyProtection="0">
      <alignment vertical="center"/>
    </xf>
    <xf numFmtId="247" fontId="57" fillId="0" borderId="280">
      <alignment horizontal="right" vertical="center" shrinkToFit="1"/>
    </xf>
    <xf numFmtId="1" fontId="78" fillId="0" borderId="280" applyFill="0" applyBorder="0">
      <alignment horizontal="center"/>
    </xf>
    <xf numFmtId="0" fontId="56" fillId="30" borderId="285" applyNumberFormat="0" applyFont="0" applyAlignment="0" applyProtection="0">
      <alignment vertical="center"/>
    </xf>
    <xf numFmtId="37" fontId="69" fillId="0" borderId="283" applyAlignment="0"/>
    <xf numFmtId="221" fontId="188" fillId="25" borderId="280">
      <alignment horizontal="right" vertical="center"/>
      <protection locked="0"/>
    </xf>
    <xf numFmtId="0" fontId="173" fillId="0" borderId="329" applyNumberFormat="0" applyFill="0" applyAlignment="0" applyProtection="0">
      <alignment vertical="center"/>
    </xf>
    <xf numFmtId="0" fontId="152" fillId="22" borderId="328" applyNumberFormat="0" applyAlignment="0" applyProtection="0">
      <alignment vertical="center"/>
    </xf>
    <xf numFmtId="0" fontId="152" fillId="22" borderId="328" applyNumberFormat="0" applyAlignment="0" applyProtection="0">
      <alignment vertical="center"/>
    </xf>
    <xf numFmtId="0" fontId="140" fillId="9" borderId="304" applyNumberFormat="0" applyAlignment="0" applyProtection="0">
      <alignment vertical="center"/>
    </xf>
    <xf numFmtId="0" fontId="114" fillId="22" borderId="304" applyNumberFormat="0" applyAlignment="0" applyProtection="0">
      <alignment vertical="center"/>
    </xf>
    <xf numFmtId="0" fontId="114" fillId="22" borderId="304" applyNumberFormat="0" applyAlignment="0" applyProtection="0">
      <alignment vertical="center"/>
    </xf>
    <xf numFmtId="274" fontId="114" fillId="22" borderId="326" applyNumberFormat="0" applyAlignment="0" applyProtection="0">
      <alignment vertical="center"/>
    </xf>
    <xf numFmtId="0" fontId="140" fillId="9" borderId="326" applyNumberFormat="0" applyAlignment="0" applyProtection="0">
      <alignment vertical="center"/>
    </xf>
    <xf numFmtId="274" fontId="140" fillId="9" borderId="326" applyNumberFormat="0" applyAlignment="0" applyProtection="0">
      <alignment vertical="center"/>
    </xf>
    <xf numFmtId="0" fontId="173" fillId="0" borderId="287" applyNumberFormat="0" applyFill="0" applyAlignment="0" applyProtection="0">
      <alignment vertical="center"/>
    </xf>
    <xf numFmtId="0" fontId="173" fillId="0" borderId="287" applyNumberFormat="0" applyFill="0" applyAlignment="0" applyProtection="0">
      <alignment vertical="center"/>
    </xf>
    <xf numFmtId="0" fontId="254" fillId="9" borderId="326" applyNumberFormat="0" applyAlignment="0" applyProtection="0">
      <alignment vertical="center"/>
    </xf>
    <xf numFmtId="0" fontId="259" fillId="22" borderId="328" applyNumberFormat="0" applyAlignment="0" applyProtection="0">
      <alignment vertical="center"/>
    </xf>
    <xf numFmtId="0" fontId="69" fillId="0" borderId="290">
      <alignment vertical="justify" wrapText="1"/>
    </xf>
    <xf numFmtId="0" fontId="140" fillId="9" borderId="284" applyNumberFormat="0" applyAlignment="0" applyProtection="0">
      <alignment vertical="center"/>
    </xf>
    <xf numFmtId="0" fontId="140" fillId="9" borderId="284" applyNumberFormat="0" applyAlignment="0" applyProtection="0">
      <alignment vertical="center"/>
    </xf>
    <xf numFmtId="263" fontId="63" fillId="0" borderId="280">
      <alignment horizontal="left" vertical="center"/>
    </xf>
    <xf numFmtId="263" fontId="63" fillId="0" borderId="335">
      <alignment horizontal="left" vertical="center"/>
    </xf>
    <xf numFmtId="0" fontId="152" fillId="22" borderId="286" applyNumberFormat="0" applyAlignment="0" applyProtection="0">
      <alignment vertical="center"/>
    </xf>
    <xf numFmtId="0" fontId="152" fillId="22" borderId="286" applyNumberFormat="0" applyAlignment="0" applyProtection="0">
      <alignment vertical="center"/>
    </xf>
    <xf numFmtId="191" fontId="78" fillId="2" borderId="308"/>
    <xf numFmtId="191" fontId="78" fillId="2" borderId="308"/>
    <xf numFmtId="191" fontId="78" fillId="2" borderId="308"/>
    <xf numFmtId="191" fontId="78" fillId="2" borderId="330"/>
    <xf numFmtId="191" fontId="78" fillId="2" borderId="330"/>
    <xf numFmtId="191" fontId="78" fillId="2" borderId="330"/>
    <xf numFmtId="0" fontId="129" fillId="0" borderId="332">
      <alignment horizontal="left" vertical="center"/>
      <protection locked="0"/>
    </xf>
    <xf numFmtId="0" fontId="56" fillId="30" borderId="327" applyNumberFormat="0" applyFont="0" applyAlignment="0" applyProtection="0">
      <alignment vertical="center"/>
    </xf>
    <xf numFmtId="0" fontId="56" fillId="30" borderId="327" applyNumberFormat="0" applyFont="0" applyAlignment="0" applyProtection="0">
      <alignment vertical="center"/>
    </xf>
    <xf numFmtId="0" fontId="152" fillId="22" borderId="328" applyNumberFormat="0" applyAlignment="0" applyProtection="0">
      <alignment vertical="center"/>
    </xf>
    <xf numFmtId="0" fontId="152" fillId="22" borderId="328" applyNumberFormat="0" applyAlignment="0" applyProtection="0">
      <alignment vertical="center"/>
    </xf>
    <xf numFmtId="0" fontId="152" fillId="22" borderId="328" applyNumberFormat="0" applyAlignment="0" applyProtection="0">
      <alignment vertical="center"/>
    </xf>
    <xf numFmtId="0" fontId="173" fillId="0" borderId="329" applyNumberFormat="0" applyFill="0" applyAlignment="0" applyProtection="0">
      <alignment vertical="center"/>
    </xf>
    <xf numFmtId="0" fontId="173" fillId="0" borderId="329" applyNumberFormat="0" applyFill="0" applyAlignment="0" applyProtection="0">
      <alignment vertical="center"/>
    </xf>
    <xf numFmtId="191" fontId="78" fillId="2" borderId="330"/>
    <xf numFmtId="274" fontId="56" fillId="30" borderId="327" applyNumberFormat="0" applyFont="0" applyAlignment="0" applyProtection="0">
      <alignment vertical="center"/>
    </xf>
    <xf numFmtId="221" fontId="63" fillId="0" borderId="335" applyFill="0" applyBorder="0" applyAlignment="0"/>
    <xf numFmtId="0" fontId="140" fillId="9" borderId="304" applyNumberFormat="0" applyAlignment="0" applyProtection="0">
      <alignment vertical="center"/>
    </xf>
    <xf numFmtId="191" fontId="78" fillId="2" borderId="308"/>
    <xf numFmtId="0" fontId="140" fillId="9" borderId="304" applyNumberFormat="0" applyAlignment="0" applyProtection="0">
      <alignment vertical="center"/>
    </xf>
    <xf numFmtId="0" fontId="140" fillId="9" borderId="326" applyNumberFormat="0" applyAlignment="0" applyProtection="0">
      <alignment vertical="center"/>
    </xf>
    <xf numFmtId="0" fontId="114" fillId="22" borderId="326" applyNumberFormat="0" applyAlignment="0" applyProtection="0">
      <alignment vertical="center"/>
    </xf>
    <xf numFmtId="274" fontId="173" fillId="0" borderId="307" applyNumberFormat="0" applyFill="0" applyAlignment="0" applyProtection="0">
      <alignment vertical="center"/>
    </xf>
    <xf numFmtId="274" fontId="173" fillId="0" borderId="307" applyNumberFormat="0" applyFill="0" applyAlignment="0" applyProtection="0">
      <alignment vertical="center"/>
    </xf>
    <xf numFmtId="0" fontId="152" fillId="22" borderId="328" applyNumberFormat="0" applyAlignment="0" applyProtection="0">
      <alignment vertical="center"/>
    </xf>
    <xf numFmtId="274" fontId="152" fillId="22" borderId="306" applyNumberFormat="0" applyAlignment="0" applyProtection="0">
      <alignment vertical="center"/>
    </xf>
    <xf numFmtId="274" fontId="152" fillId="22" borderId="306" applyNumberFormat="0" applyAlignment="0" applyProtection="0">
      <alignment vertical="center"/>
    </xf>
    <xf numFmtId="274" fontId="56" fillId="30" borderId="305" applyNumberFormat="0" applyFon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0" fontId="140" fillId="9" borderId="304" applyNumberFormat="0" applyAlignment="0" applyProtection="0">
      <alignment vertical="center"/>
    </xf>
    <xf numFmtId="274" fontId="140" fillId="9" borderId="304" applyNumberFormat="0" applyAlignment="0" applyProtection="0">
      <alignment vertical="center"/>
    </xf>
    <xf numFmtId="10" fontId="58" fillId="25" borderId="302" applyNumberFormat="0" applyBorder="0" applyAlignment="0" applyProtection="0"/>
    <xf numFmtId="10" fontId="58" fillId="25" borderId="302" applyNumberFormat="0" applyBorder="0" applyAlignment="0" applyProtection="0"/>
    <xf numFmtId="0" fontId="130" fillId="0" borderId="303">
      <alignment horizontal="left" vertical="center"/>
    </xf>
    <xf numFmtId="274" fontId="114" fillId="22" borderId="304" applyNumberFormat="0" applyAlignment="0" applyProtection="0">
      <alignment vertical="center"/>
    </xf>
    <xf numFmtId="274" fontId="114" fillId="22" borderId="326" applyNumberFormat="0" applyAlignment="0" applyProtection="0">
      <alignment vertical="center"/>
    </xf>
    <xf numFmtId="274" fontId="114" fillId="22"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73" fillId="0" borderId="329" applyNumberFormat="0" applyFill="0" applyAlignment="0" applyProtection="0">
      <alignment vertical="center"/>
    </xf>
    <xf numFmtId="274" fontId="114" fillId="22" borderId="284" applyNumberFormat="0" applyAlignment="0" applyProtection="0">
      <alignment vertical="center"/>
    </xf>
    <xf numFmtId="274" fontId="114" fillId="22" borderId="284" applyNumberFormat="0" applyAlignment="0" applyProtection="0">
      <alignment vertical="center"/>
    </xf>
    <xf numFmtId="274" fontId="114" fillId="22" borderId="284" applyNumberFormat="0" applyAlignment="0" applyProtection="0">
      <alignment vertical="center"/>
    </xf>
    <xf numFmtId="191" fontId="78" fillId="2" borderId="330"/>
    <xf numFmtId="0" fontId="130" fillId="0" borderId="282">
      <alignment horizontal="left" vertical="center"/>
    </xf>
    <xf numFmtId="0" fontId="152" fillId="22" borderId="306" applyNumberFormat="0" applyAlignment="0" applyProtection="0">
      <alignment vertical="center"/>
    </xf>
    <xf numFmtId="0" fontId="152" fillId="22" borderId="306" applyNumberFormat="0" applyAlignment="0" applyProtection="0">
      <alignment vertical="center"/>
    </xf>
    <xf numFmtId="10" fontId="58" fillId="25" borderId="280" applyNumberFormat="0" applyBorder="0" applyAlignment="0" applyProtection="0"/>
    <xf numFmtId="10" fontId="58" fillId="25" borderId="280" applyNumberFormat="0" applyBorder="0" applyAlignment="0" applyProtection="0"/>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0" fontId="140" fillId="9" borderId="284" applyNumberFormat="0" applyAlignment="0" applyProtection="0">
      <alignment vertical="center"/>
    </xf>
    <xf numFmtId="0"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0" fontId="140" fillId="9" borderId="304" applyNumberFormat="0" applyAlignment="0" applyProtection="0">
      <alignment vertical="center"/>
    </xf>
    <xf numFmtId="0" fontId="140" fillId="9" borderId="304" applyNumberFormat="0" applyAlignment="0" applyProtection="0">
      <alignment vertical="center"/>
    </xf>
    <xf numFmtId="274" fontId="56" fillId="30" borderId="285" applyNumberFormat="0" applyFont="0" applyAlignment="0" applyProtection="0">
      <alignment vertical="center"/>
    </xf>
    <xf numFmtId="274" fontId="56" fillId="30" borderId="285" applyNumberFormat="0" applyFont="0" applyAlignment="0" applyProtection="0">
      <alignment vertical="center"/>
    </xf>
    <xf numFmtId="274" fontId="56" fillId="30" borderId="285" applyNumberFormat="0" applyFont="0" applyAlignment="0" applyProtection="0">
      <alignment vertical="center"/>
    </xf>
    <xf numFmtId="274" fontId="152" fillId="22" borderId="286" applyNumberFormat="0" applyAlignment="0" applyProtection="0">
      <alignment vertical="center"/>
    </xf>
    <xf numFmtId="274" fontId="152" fillId="22" borderId="286" applyNumberFormat="0" applyAlignment="0" applyProtection="0">
      <alignment vertical="center"/>
    </xf>
    <xf numFmtId="274" fontId="152" fillId="22" borderId="286" applyNumberFormat="0" applyAlignment="0" applyProtection="0">
      <alignment vertical="center"/>
    </xf>
    <xf numFmtId="37" fontId="69" fillId="0" borderId="331" applyAlignment="0"/>
    <xf numFmtId="274" fontId="173" fillId="0" borderId="287" applyNumberFormat="0" applyFill="0" applyAlignment="0" applyProtection="0">
      <alignment vertical="center"/>
    </xf>
    <xf numFmtId="274" fontId="173" fillId="0" borderId="287" applyNumberFormat="0" applyFill="0" applyAlignment="0" applyProtection="0">
      <alignment vertical="center"/>
    </xf>
    <xf numFmtId="274" fontId="173" fillId="0" borderId="287" applyNumberFormat="0" applyFill="0" applyAlignment="0" applyProtection="0">
      <alignment vertical="center"/>
    </xf>
    <xf numFmtId="0" fontId="248" fillId="22" borderId="284" applyNumberFormat="0" applyAlignment="0" applyProtection="0">
      <alignment vertical="center"/>
    </xf>
    <xf numFmtId="0" fontId="129" fillId="0" borderId="310">
      <alignment horizontal="left" vertical="center"/>
      <protection locked="0"/>
    </xf>
    <xf numFmtId="10" fontId="58" fillId="25" borderId="324" applyNumberFormat="0" applyBorder="0" applyAlignment="0" applyProtection="0"/>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56" fillId="30" borderId="327" applyNumberFormat="0" applyFont="0" applyAlignment="0" applyProtection="0">
      <alignment vertical="center"/>
    </xf>
    <xf numFmtId="274" fontId="56" fillId="30" borderId="327" applyNumberFormat="0" applyFont="0" applyAlignment="0" applyProtection="0">
      <alignment vertical="center"/>
    </xf>
    <xf numFmtId="274" fontId="152" fillId="22" borderId="328" applyNumberFormat="0" applyAlignment="0" applyProtection="0">
      <alignment vertical="center"/>
    </xf>
    <xf numFmtId="274" fontId="152" fillId="22" borderId="328" applyNumberFormat="0" applyAlignment="0" applyProtection="0">
      <alignment vertical="center"/>
    </xf>
    <xf numFmtId="274" fontId="152" fillId="22" borderId="328" applyNumberFormat="0" applyAlignment="0" applyProtection="0">
      <alignment vertical="center"/>
    </xf>
    <xf numFmtId="274" fontId="173" fillId="0" borderId="329" applyNumberFormat="0" applyFill="0" applyAlignment="0" applyProtection="0">
      <alignment vertical="center"/>
    </xf>
    <xf numFmtId="0" fontId="253" fillId="0" borderId="287" applyNumberFormat="0" applyFill="0" applyAlignment="0" applyProtection="0">
      <alignment vertical="center"/>
    </xf>
    <xf numFmtId="0" fontId="254" fillId="9" borderId="284" applyNumberFormat="0" applyAlignment="0" applyProtection="0">
      <alignment vertical="center"/>
    </xf>
    <xf numFmtId="0" fontId="259" fillId="22" borderId="286" applyNumberFormat="0" applyAlignment="0" applyProtection="0">
      <alignment vertical="center"/>
    </xf>
    <xf numFmtId="191" fontId="78" fillId="2" borderId="330"/>
    <xf numFmtId="191" fontId="78" fillId="2" borderId="330"/>
    <xf numFmtId="10" fontId="58" fillId="25" borderId="335" applyNumberFormat="0" applyBorder="0" applyAlignment="0" applyProtection="0"/>
    <xf numFmtId="221" fontId="63" fillId="0" borderId="291" applyFill="0" applyBorder="0" applyAlignment="0"/>
    <xf numFmtId="0" fontId="140" fillId="9" borderId="326" applyNumberFormat="0" applyAlignment="0" applyProtection="0">
      <alignment vertical="center"/>
    </xf>
    <xf numFmtId="263" fontId="63" fillId="0" borderId="291">
      <alignment horizontal="left" vertical="center"/>
    </xf>
    <xf numFmtId="191" fontId="78" fillId="2" borderId="330"/>
    <xf numFmtId="191" fontId="78" fillId="2" borderId="330"/>
    <xf numFmtId="0" fontId="114" fillId="22" borderId="326" applyNumberFormat="0" applyAlignment="0" applyProtection="0">
      <alignment vertical="center"/>
    </xf>
    <xf numFmtId="0" fontId="56" fillId="30" borderId="327" applyNumberFormat="0" applyFont="0" applyAlignment="0" applyProtection="0">
      <alignment vertical="center"/>
    </xf>
    <xf numFmtId="0" fontId="173" fillId="0" borderId="329" applyNumberFormat="0" applyFill="0" applyAlignment="0" applyProtection="0">
      <alignment vertical="center"/>
    </xf>
    <xf numFmtId="0" fontId="140" fillId="9" borderId="326" applyNumberFormat="0" applyAlignment="0" applyProtection="0">
      <alignment vertical="center"/>
    </xf>
    <xf numFmtId="0" fontId="114" fillId="22" borderId="326" applyNumberFormat="0" applyAlignment="0" applyProtection="0">
      <alignment vertical="center"/>
    </xf>
    <xf numFmtId="274" fontId="140" fillId="9" borderId="326" applyNumberFormat="0" applyAlignment="0" applyProtection="0">
      <alignment vertical="center"/>
    </xf>
    <xf numFmtId="0" fontId="56" fillId="30" borderId="327" applyNumberFormat="0" applyFont="0" applyAlignment="0" applyProtection="0">
      <alignment vertical="center"/>
    </xf>
    <xf numFmtId="0" fontId="173" fillId="0" borderId="329" applyNumberFormat="0" applyFill="0" applyAlignment="0" applyProtection="0">
      <alignment vertical="center"/>
    </xf>
    <xf numFmtId="0" fontId="140" fillId="9" borderId="326" applyNumberFormat="0" applyAlignment="0" applyProtection="0">
      <alignment vertical="center"/>
    </xf>
    <xf numFmtId="191" fontId="78" fillId="2" borderId="308"/>
    <xf numFmtId="221" fontId="63" fillId="0" borderId="291" applyFill="0" applyBorder="0" applyAlignment="0"/>
    <xf numFmtId="10" fontId="58" fillId="25" borderId="291" applyNumberFormat="0" applyBorder="0" applyAlignment="0" applyProtection="0"/>
    <xf numFmtId="247" fontId="57" fillId="0" borderId="291">
      <alignment horizontal="right" vertical="center" shrinkToFit="1"/>
    </xf>
    <xf numFmtId="1" fontId="78" fillId="0" borderId="291" applyFill="0" applyBorder="0">
      <alignment horizontal="center"/>
    </xf>
    <xf numFmtId="221" fontId="188" fillId="25" borderId="291">
      <alignment horizontal="right" vertical="center"/>
      <protection locked="0"/>
    </xf>
    <xf numFmtId="0" fontId="69" fillId="0" borderId="334">
      <alignment vertical="justify" wrapText="1"/>
    </xf>
    <xf numFmtId="263" fontId="63" fillId="0" borderId="291">
      <alignment horizontal="left" vertical="center"/>
    </xf>
    <xf numFmtId="191" fontId="78" fillId="2" borderId="308"/>
    <xf numFmtId="191" fontId="78" fillId="2" borderId="281"/>
    <xf numFmtId="191" fontId="78" fillId="2" borderId="281"/>
    <xf numFmtId="191" fontId="78" fillId="2" borderId="281"/>
    <xf numFmtId="0" fontId="39" fillId="0" borderId="0">
      <alignment vertical="center"/>
    </xf>
    <xf numFmtId="178" fontId="39" fillId="0" borderId="0" applyFont="0" applyFill="0" applyBorder="0" applyAlignment="0" applyProtection="0">
      <alignment vertical="center"/>
    </xf>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191" fontId="78" fillId="2" borderId="281"/>
    <xf numFmtId="0" fontId="114" fillId="22" borderId="284" applyNumberFormat="0" applyAlignment="0" applyProtection="0">
      <alignment vertical="center"/>
    </xf>
    <xf numFmtId="0" fontId="114" fillId="22" borderId="284" applyNumberFormat="0" applyAlignment="0" applyProtection="0">
      <alignment vertical="center"/>
    </xf>
    <xf numFmtId="0" fontId="114" fillId="22" borderId="284" applyNumberFormat="0" applyAlignment="0" applyProtection="0">
      <alignment vertical="center"/>
    </xf>
    <xf numFmtId="0" fontId="129" fillId="0" borderId="288">
      <alignment horizontal="left" vertical="center"/>
      <protection locked="0"/>
    </xf>
    <xf numFmtId="0" fontId="130" fillId="0" borderId="282">
      <alignment horizontal="left" vertical="center"/>
    </xf>
    <xf numFmtId="0" fontId="140" fillId="9" borderId="284" applyNumberFormat="0" applyAlignment="0" applyProtection="0">
      <alignment vertical="center"/>
    </xf>
    <xf numFmtId="10" fontId="58" fillId="25" borderId="291" applyNumberFormat="0" applyBorder="0" applyAlignment="0" applyProtection="0"/>
    <xf numFmtId="0" fontId="140" fillId="9" borderId="284" applyNumberFormat="0" applyAlignment="0" applyProtection="0">
      <alignment vertical="center"/>
    </xf>
    <xf numFmtId="0" fontId="140" fillId="9" borderId="284" applyNumberFormat="0" applyAlignment="0" applyProtection="0">
      <alignment vertical="center"/>
    </xf>
    <xf numFmtId="0" fontId="56" fillId="30" borderId="285" applyNumberFormat="0" applyFont="0" applyAlignment="0" applyProtection="0">
      <alignment vertical="center"/>
    </xf>
    <xf numFmtId="0" fontId="56" fillId="30" borderId="285" applyNumberFormat="0" applyFont="0" applyAlignment="0" applyProtection="0">
      <alignment vertical="center"/>
    </xf>
    <xf numFmtId="0" fontId="56" fillId="30" borderId="285" applyNumberFormat="0" applyFont="0" applyAlignment="0" applyProtection="0">
      <alignment vertical="center"/>
    </xf>
    <xf numFmtId="0" fontId="152" fillId="22" borderId="286" applyNumberFormat="0" applyAlignment="0" applyProtection="0">
      <alignment vertical="center"/>
    </xf>
    <xf numFmtId="0" fontId="152" fillId="22" borderId="286" applyNumberFormat="0" applyAlignment="0" applyProtection="0">
      <alignment vertical="center"/>
    </xf>
    <xf numFmtId="0" fontId="152" fillId="22" borderId="286" applyNumberFormat="0" applyAlignment="0" applyProtection="0">
      <alignment vertical="center"/>
    </xf>
    <xf numFmtId="0" fontId="134" fillId="0" borderId="289"/>
    <xf numFmtId="0" fontId="173" fillId="0" borderId="287" applyNumberFormat="0" applyFill="0" applyAlignment="0" applyProtection="0">
      <alignment vertical="center"/>
    </xf>
    <xf numFmtId="0" fontId="173" fillId="0" borderId="287" applyNumberFormat="0" applyFill="0" applyAlignment="0" applyProtection="0">
      <alignment vertical="center"/>
    </xf>
    <xf numFmtId="0" fontId="173" fillId="0" borderId="287" applyNumberFormat="0" applyFill="0" applyAlignment="0" applyProtection="0">
      <alignment vertical="center"/>
    </xf>
    <xf numFmtId="0" fontId="114" fillId="22" borderId="284" applyNumberFormat="0" applyAlignment="0" applyProtection="0">
      <alignment vertical="center"/>
    </xf>
    <xf numFmtId="0" fontId="114" fillId="22" borderId="284" applyNumberFormat="0" applyAlignment="0" applyProtection="0">
      <alignment vertical="center"/>
    </xf>
    <xf numFmtId="247" fontId="57" fillId="0" borderId="291">
      <alignment horizontal="right" vertical="center" shrinkToFit="1"/>
    </xf>
    <xf numFmtId="1" fontId="78" fillId="0" borderId="291" applyFill="0" applyBorder="0">
      <alignment horizontal="center"/>
    </xf>
    <xf numFmtId="0" fontId="56" fillId="30" borderId="285" applyNumberFormat="0" applyFont="0" applyAlignment="0" applyProtection="0">
      <alignment vertical="center"/>
    </xf>
    <xf numFmtId="37" fontId="69" fillId="0" borderId="283" applyAlignment="0"/>
    <xf numFmtId="221" fontId="188" fillId="25" borderId="291">
      <alignment horizontal="right" vertical="center"/>
      <protection locked="0"/>
    </xf>
    <xf numFmtId="0" fontId="173" fillId="0" borderId="287" applyNumberFormat="0" applyFill="0" applyAlignment="0" applyProtection="0">
      <alignment vertical="center"/>
    </xf>
    <xf numFmtId="0" fontId="173" fillId="0" borderId="287" applyNumberFormat="0" applyFill="0" applyAlignment="0" applyProtection="0">
      <alignment vertical="center"/>
    </xf>
    <xf numFmtId="0" fontId="69" fillId="0" borderId="290">
      <alignment vertical="justify" wrapText="1"/>
    </xf>
    <xf numFmtId="0" fontId="140" fillId="9" borderId="284" applyNumberFormat="0" applyAlignment="0" applyProtection="0">
      <alignment vertical="center"/>
    </xf>
    <xf numFmtId="0" fontId="140" fillId="9" borderId="284" applyNumberFormat="0" applyAlignment="0" applyProtection="0">
      <alignment vertical="center"/>
    </xf>
    <xf numFmtId="0" fontId="152" fillId="22" borderId="286" applyNumberFormat="0" applyAlignment="0" applyProtection="0">
      <alignment vertical="center"/>
    </xf>
    <xf numFmtId="0" fontId="152" fillId="22" borderId="286" applyNumberFormat="0" applyAlignment="0" applyProtection="0">
      <alignment vertical="center"/>
    </xf>
    <xf numFmtId="274" fontId="114" fillId="22" borderId="284" applyNumberFormat="0" applyAlignment="0" applyProtection="0">
      <alignment vertical="center"/>
    </xf>
    <xf numFmtId="274" fontId="114" fillId="22" borderId="284" applyNumberFormat="0" applyAlignment="0" applyProtection="0">
      <alignment vertical="center"/>
    </xf>
    <xf numFmtId="274" fontId="114" fillId="22" borderId="284" applyNumberFormat="0" applyAlignment="0" applyProtection="0">
      <alignment vertical="center"/>
    </xf>
    <xf numFmtId="0" fontId="130" fillId="0" borderId="282">
      <alignment horizontal="left" vertical="center"/>
    </xf>
    <xf numFmtId="10" fontId="58" fillId="25" borderId="291" applyNumberFormat="0" applyBorder="0" applyAlignment="0" applyProtection="0"/>
    <xf numFmtId="10" fontId="58" fillId="25" borderId="291" applyNumberFormat="0" applyBorder="0" applyAlignment="0" applyProtection="0"/>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0" fontId="140" fillId="9" borderId="284" applyNumberFormat="0" applyAlignment="0" applyProtection="0">
      <alignment vertical="center"/>
    </xf>
    <xf numFmtId="0"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140" fillId="9" borderId="284" applyNumberFormat="0" applyAlignment="0" applyProtection="0">
      <alignment vertical="center"/>
    </xf>
    <xf numFmtId="274" fontId="56" fillId="30" borderId="285" applyNumberFormat="0" applyFont="0" applyAlignment="0" applyProtection="0">
      <alignment vertical="center"/>
    </xf>
    <xf numFmtId="274" fontId="56" fillId="30" borderId="285" applyNumberFormat="0" applyFont="0" applyAlignment="0" applyProtection="0">
      <alignment vertical="center"/>
    </xf>
    <xf numFmtId="274" fontId="56" fillId="30" borderId="285" applyNumberFormat="0" applyFont="0" applyAlignment="0" applyProtection="0">
      <alignment vertical="center"/>
    </xf>
    <xf numFmtId="274" fontId="152" fillId="22" borderId="286" applyNumberFormat="0" applyAlignment="0" applyProtection="0">
      <alignment vertical="center"/>
    </xf>
    <xf numFmtId="274" fontId="152" fillId="22" borderId="286" applyNumberFormat="0" applyAlignment="0" applyProtection="0">
      <alignment vertical="center"/>
    </xf>
    <xf numFmtId="274" fontId="152" fillId="22" borderId="286" applyNumberFormat="0" applyAlignment="0" applyProtection="0">
      <alignment vertical="center"/>
    </xf>
    <xf numFmtId="274" fontId="173" fillId="0" borderId="287" applyNumberFormat="0" applyFill="0" applyAlignment="0" applyProtection="0">
      <alignment vertical="center"/>
    </xf>
    <xf numFmtId="274" fontId="173" fillId="0" borderId="287" applyNumberFormat="0" applyFill="0" applyAlignment="0" applyProtection="0">
      <alignment vertical="center"/>
    </xf>
    <xf numFmtId="274" fontId="173" fillId="0" borderId="287" applyNumberFormat="0" applyFill="0" applyAlignment="0" applyProtection="0">
      <alignment vertical="center"/>
    </xf>
    <xf numFmtId="0" fontId="248" fillId="22" borderId="284" applyNumberFormat="0" applyAlignment="0" applyProtection="0">
      <alignment vertical="center"/>
    </xf>
    <xf numFmtId="0" fontId="253" fillId="0" borderId="287" applyNumberFormat="0" applyFill="0" applyAlignment="0" applyProtection="0">
      <alignment vertical="center"/>
    </xf>
    <xf numFmtId="0" fontId="254" fillId="9" borderId="284" applyNumberFormat="0" applyAlignment="0" applyProtection="0">
      <alignment vertical="center"/>
    </xf>
    <xf numFmtId="0" fontId="259" fillId="22" borderId="286" applyNumberFormat="0" applyAlignment="0" applyProtection="0">
      <alignment vertical="center"/>
    </xf>
    <xf numFmtId="0" fontId="39" fillId="0" borderId="0">
      <alignment vertical="center"/>
    </xf>
    <xf numFmtId="178" fontId="39" fillId="0" borderId="0" applyFont="0" applyFill="0" applyBorder="0" applyAlignment="0" applyProtection="0">
      <alignment vertical="center"/>
    </xf>
    <xf numFmtId="221" fontId="63" fillId="0" borderId="291" applyFill="0" applyBorder="0" applyAlignment="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291">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221" fontId="63" fillId="0" borderId="291" applyFill="0" applyBorder="0" applyAlignment="0"/>
    <xf numFmtId="10" fontId="58" fillId="25" borderId="291" applyNumberFormat="0" applyBorder="0" applyAlignment="0" applyProtection="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9" fontId="39" fillId="0" borderId="0" applyFont="0" applyFill="0" applyBorder="0" applyAlignment="0" applyProtection="0">
      <alignment vertical="center"/>
    </xf>
    <xf numFmtId="247" fontId="57" fillId="0" borderId="291">
      <alignment horizontal="right" vertical="center" shrinkToFit="1"/>
    </xf>
    <xf numFmtId="1" fontId="78" fillId="0" borderId="291" applyFill="0" applyBorder="0">
      <alignment horizontal="center"/>
    </xf>
    <xf numFmtId="9" fontId="39" fillId="0" borderId="0" applyFont="0" applyFill="0" applyBorder="0" applyAlignment="0" applyProtection="0">
      <alignment vertical="center"/>
    </xf>
    <xf numFmtId="221" fontId="188" fillId="25" borderId="291">
      <alignment horizontal="right" vertical="center"/>
      <protection locked="0"/>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263" fontId="63" fillId="0" borderId="291">
      <alignment horizontal="lef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78" fontId="39" fillId="0" borderId="0" applyFont="0" applyFill="0" applyBorder="0" applyAlignment="0" applyProtection="0">
      <alignment vertical="center"/>
    </xf>
    <xf numFmtId="274" fontId="140" fillId="9" borderId="326" applyNumberFormat="0" applyAlignment="0" applyProtection="0">
      <alignment vertical="center"/>
    </xf>
    <xf numFmtId="191" fontId="78" fillId="2" borderId="292"/>
    <xf numFmtId="191" fontId="78" fillId="2" borderId="308"/>
    <xf numFmtId="191" fontId="78" fillId="2" borderId="292"/>
    <xf numFmtId="191" fontId="78" fillId="2" borderId="330"/>
    <xf numFmtId="191" fontId="78" fillId="2" borderId="292"/>
    <xf numFmtId="0" fontId="140" fillId="9" borderId="295" applyNumberFormat="0" applyAlignment="0" applyProtection="0">
      <alignment vertical="center"/>
    </xf>
    <xf numFmtId="0" fontId="140" fillId="9" borderId="295" applyNumberFormat="0" applyAlignment="0" applyProtection="0">
      <alignment vertical="center"/>
    </xf>
    <xf numFmtId="0" fontId="130" fillId="0" borderId="293">
      <alignment horizontal="left" vertical="center"/>
    </xf>
    <xf numFmtId="0" fontId="140" fillId="9" borderId="295" applyNumberFormat="0" applyAlignment="0" applyProtection="0">
      <alignment vertical="center"/>
    </xf>
    <xf numFmtId="0" fontId="140" fillId="9" borderId="284"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10" fontId="58" fillId="25" borderId="291" applyNumberFormat="0" applyBorder="0" applyAlignment="0" applyProtection="0"/>
    <xf numFmtId="0" fontId="140" fillId="9" borderId="295" applyNumberFormat="0" applyAlignment="0" applyProtection="0">
      <alignment vertical="center"/>
    </xf>
    <xf numFmtId="0" fontId="56" fillId="30" borderId="296" applyNumberFormat="0" applyFont="0" applyAlignment="0" applyProtection="0">
      <alignment vertical="center"/>
    </xf>
    <xf numFmtId="0" fontId="152" fillId="22" borderId="297" applyNumberFormat="0" applyAlignment="0" applyProtection="0">
      <alignment vertical="center"/>
    </xf>
    <xf numFmtId="0" fontId="173" fillId="0" borderId="298" applyNumberFormat="0" applyFill="0" applyAlignment="0" applyProtection="0">
      <alignment vertical="center"/>
    </xf>
    <xf numFmtId="0" fontId="114" fillId="22" borderId="284" applyNumberFormat="0" applyAlignment="0" applyProtection="0">
      <alignment vertical="center"/>
    </xf>
    <xf numFmtId="191" fontId="78" fillId="2" borderId="292"/>
    <xf numFmtId="191" fontId="78" fillId="2" borderId="292"/>
    <xf numFmtId="191" fontId="78" fillId="2" borderId="292"/>
    <xf numFmtId="0" fontId="140" fillId="9" borderId="284" applyNumberFormat="0" applyAlignment="0" applyProtection="0">
      <alignment vertical="center"/>
    </xf>
    <xf numFmtId="191" fontId="78" fillId="2" borderId="292"/>
    <xf numFmtId="0" fontId="56" fillId="30" borderId="285" applyNumberFormat="0" applyFont="0" applyAlignment="0" applyProtection="0">
      <alignment vertical="center"/>
    </xf>
    <xf numFmtId="0" fontId="152" fillId="22" borderId="286" applyNumberFormat="0" applyAlignment="0" applyProtection="0">
      <alignment vertical="center"/>
    </xf>
    <xf numFmtId="191" fontId="78" fillId="2" borderId="292"/>
    <xf numFmtId="0" fontId="173" fillId="0" borderId="287" applyNumberFormat="0" applyFill="0" applyAlignment="0" applyProtection="0">
      <alignment vertical="center"/>
    </xf>
    <xf numFmtId="191" fontId="78" fillId="2" borderId="292"/>
    <xf numFmtId="191" fontId="78" fillId="2" borderId="292"/>
    <xf numFmtId="1" fontId="78" fillId="0" borderId="335" applyFill="0" applyBorder="0">
      <alignment horizontal="center"/>
    </xf>
    <xf numFmtId="191" fontId="78" fillId="2" borderId="330"/>
    <xf numFmtId="191" fontId="78" fillId="2" borderId="330"/>
    <xf numFmtId="0" fontId="114" fillId="22" borderId="326"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14" fillId="22" borderId="295" applyNumberFormat="0" applyAlignment="0" applyProtection="0">
      <alignment vertical="center"/>
    </xf>
    <xf numFmtId="191" fontId="78" fillId="2" borderId="292"/>
    <xf numFmtId="191" fontId="78" fillId="2" borderId="292"/>
    <xf numFmtId="191" fontId="78" fillId="2" borderId="292"/>
    <xf numFmtId="0" fontId="114" fillId="22" borderId="295" applyNumberFormat="0" applyAlignment="0" applyProtection="0">
      <alignment vertical="center"/>
    </xf>
    <xf numFmtId="0" fontId="114" fillId="22" borderId="295" applyNumberFormat="0" applyAlignment="0" applyProtection="0">
      <alignment vertical="center"/>
    </xf>
    <xf numFmtId="221" fontId="63" fillId="0" borderId="291" applyFill="0" applyBorder="0" applyAlignment="0"/>
    <xf numFmtId="0" fontId="129" fillId="0" borderId="299">
      <alignment horizontal="left" vertical="center"/>
      <protection locked="0"/>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56" fillId="30" borderId="296" applyNumberFormat="0" applyFont="0" applyAlignment="0" applyProtection="0">
      <alignment vertical="center"/>
    </xf>
    <xf numFmtId="0" fontId="56" fillId="30" borderId="296" applyNumberFormat="0" applyFont="0" applyAlignment="0" applyProtection="0">
      <alignment vertical="center"/>
    </xf>
    <xf numFmtId="0" fontId="152" fillId="22" borderId="297" applyNumberFormat="0" applyAlignment="0" applyProtection="0">
      <alignment vertical="center"/>
    </xf>
    <xf numFmtId="0" fontId="152" fillId="22" borderId="297" applyNumberFormat="0" applyAlignment="0" applyProtection="0">
      <alignment vertical="center"/>
    </xf>
    <xf numFmtId="0" fontId="134" fillId="0" borderId="300"/>
    <xf numFmtId="0" fontId="173" fillId="0" borderId="298" applyNumberFormat="0" applyFill="0" applyAlignment="0" applyProtection="0">
      <alignment vertical="center"/>
    </xf>
    <xf numFmtId="0" fontId="173" fillId="0" borderId="298" applyNumberFormat="0" applyFill="0" applyAlignment="0" applyProtection="0">
      <alignment vertical="center"/>
    </xf>
    <xf numFmtId="0" fontId="114" fillId="22" borderId="295" applyNumberFormat="0" applyAlignment="0" applyProtection="0">
      <alignment vertical="center"/>
    </xf>
    <xf numFmtId="0" fontId="114" fillId="22" borderId="295" applyNumberFormat="0" applyAlignment="0" applyProtection="0">
      <alignment vertical="center"/>
    </xf>
    <xf numFmtId="247" fontId="57" fillId="0" borderId="291">
      <alignment horizontal="right" vertical="center" shrinkToFit="1"/>
    </xf>
    <xf numFmtId="1" fontId="78" fillId="0" borderId="291" applyFill="0" applyBorder="0">
      <alignment horizontal="center"/>
    </xf>
    <xf numFmtId="0" fontId="56" fillId="30" borderId="296" applyNumberFormat="0" applyFont="0" applyAlignment="0" applyProtection="0">
      <alignment vertical="center"/>
    </xf>
    <xf numFmtId="37" fontId="69" fillId="0" borderId="294" applyAlignment="0"/>
    <xf numFmtId="221" fontId="188" fillId="25" borderId="291">
      <alignment horizontal="right" vertical="center"/>
      <protection locked="0"/>
    </xf>
    <xf numFmtId="0" fontId="173" fillId="0" borderId="298" applyNumberFormat="0" applyFill="0" applyAlignment="0" applyProtection="0">
      <alignment vertical="center"/>
    </xf>
    <xf numFmtId="0" fontId="173" fillId="0" borderId="298" applyNumberFormat="0" applyFill="0" applyAlignment="0" applyProtection="0">
      <alignment vertical="center"/>
    </xf>
    <xf numFmtId="0" fontId="69" fillId="0" borderId="301">
      <alignment vertical="justify" wrapText="1"/>
    </xf>
    <xf numFmtId="0" fontId="140" fillId="9" borderId="295" applyNumberFormat="0" applyAlignment="0" applyProtection="0">
      <alignment vertical="center"/>
    </xf>
    <xf numFmtId="0" fontId="140" fillId="9" borderId="295" applyNumberFormat="0" applyAlignment="0" applyProtection="0">
      <alignment vertical="center"/>
    </xf>
    <xf numFmtId="263" fontId="63" fillId="0" borderId="291">
      <alignment horizontal="left" vertical="center"/>
    </xf>
    <xf numFmtId="0" fontId="152" fillId="22" borderId="297" applyNumberFormat="0" applyAlignment="0" applyProtection="0">
      <alignment vertical="center"/>
    </xf>
    <xf numFmtId="0" fontId="152" fillId="22" borderId="297"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304" applyNumberFormat="0" applyAlignment="0" applyProtection="0">
      <alignment vertical="center"/>
    </xf>
    <xf numFmtId="0" fontId="114" fillId="22" borderId="304" applyNumberFormat="0" applyAlignment="0" applyProtection="0">
      <alignment vertical="center"/>
    </xf>
    <xf numFmtId="0" fontId="140" fillId="9" borderId="295" applyNumberFormat="0" applyAlignment="0" applyProtection="0">
      <alignment vertical="center"/>
    </xf>
    <xf numFmtId="274" fontId="114" fillId="22" borderId="295" applyNumberFormat="0" applyAlignment="0" applyProtection="0">
      <alignment vertical="center"/>
    </xf>
    <xf numFmtId="274" fontId="114" fillId="22" borderId="295" applyNumberFormat="0" applyAlignment="0" applyProtection="0">
      <alignment vertical="center"/>
    </xf>
    <xf numFmtId="274" fontId="114" fillId="22" borderId="295" applyNumberFormat="0" applyAlignment="0" applyProtection="0">
      <alignment vertical="center"/>
    </xf>
    <xf numFmtId="0" fontId="130" fillId="0" borderId="293">
      <alignment horizontal="left" vertical="center"/>
    </xf>
    <xf numFmtId="10" fontId="58" fillId="25" borderId="291" applyNumberFormat="0" applyBorder="0" applyAlignment="0" applyProtection="0"/>
    <xf numFmtId="10" fontId="58" fillId="25" borderId="291" applyNumberFormat="0" applyBorder="0" applyAlignment="0" applyProtection="0"/>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140" fillId="9" borderId="295" applyNumberFormat="0" applyAlignment="0" applyProtection="0">
      <alignment vertical="center"/>
    </xf>
    <xf numFmtId="274" fontId="56" fillId="30" borderId="296" applyNumberFormat="0" applyFont="0" applyAlignment="0" applyProtection="0">
      <alignment vertical="center"/>
    </xf>
    <xf numFmtId="274" fontId="56" fillId="30" borderId="296" applyNumberFormat="0" applyFont="0" applyAlignment="0" applyProtection="0">
      <alignment vertical="center"/>
    </xf>
    <xf numFmtId="274" fontId="56" fillId="30" borderId="296" applyNumberFormat="0" applyFont="0" applyAlignment="0" applyProtection="0">
      <alignment vertical="center"/>
    </xf>
    <xf numFmtId="274" fontId="152" fillId="22" borderId="297" applyNumberFormat="0" applyAlignment="0" applyProtection="0">
      <alignment vertical="center"/>
    </xf>
    <xf numFmtId="274" fontId="152" fillId="22" borderId="297" applyNumberFormat="0" applyAlignment="0" applyProtection="0">
      <alignment vertical="center"/>
    </xf>
    <xf numFmtId="274" fontId="152" fillId="22" borderId="297" applyNumberFormat="0" applyAlignment="0" applyProtection="0">
      <alignment vertical="center"/>
    </xf>
    <xf numFmtId="274" fontId="173" fillId="0" borderId="298" applyNumberFormat="0" applyFill="0" applyAlignment="0" applyProtection="0">
      <alignment vertical="center"/>
    </xf>
    <xf numFmtId="274" fontId="173" fillId="0" borderId="298" applyNumberFormat="0" applyFill="0" applyAlignment="0" applyProtection="0">
      <alignment vertical="center"/>
    </xf>
    <xf numFmtId="274" fontId="173" fillId="0" borderId="298" applyNumberFormat="0" applyFill="0" applyAlignment="0" applyProtection="0">
      <alignment vertical="center"/>
    </xf>
    <xf numFmtId="0" fontId="248" fillId="22" borderId="295" applyNumberFormat="0" applyAlignment="0" applyProtection="0">
      <alignment vertical="center"/>
    </xf>
    <xf numFmtId="0" fontId="130" fillId="0" borderId="303">
      <alignment horizontal="left" vertical="center"/>
    </xf>
    <xf numFmtId="0" fontId="253" fillId="0" borderId="298" applyNumberFormat="0" applyFill="0" applyAlignment="0" applyProtection="0">
      <alignment vertical="center"/>
    </xf>
    <xf numFmtId="0" fontId="254" fillId="9" borderId="295" applyNumberFormat="0" applyAlignment="0" applyProtection="0">
      <alignment vertical="center"/>
    </xf>
    <xf numFmtId="0" fontId="259" fillId="22" borderId="297" applyNumberFormat="0" applyAlignment="0" applyProtection="0">
      <alignment vertical="center"/>
    </xf>
    <xf numFmtId="221" fontId="63" fillId="0" borderId="302" applyFill="0" applyBorder="0" applyAlignment="0"/>
    <xf numFmtId="263" fontId="63" fillId="0" borderId="302">
      <alignment horizontal="left" vertical="center"/>
    </xf>
    <xf numFmtId="0" fontId="140" fillId="9" borderId="295" applyNumberFormat="0" applyAlignment="0" applyProtection="0">
      <alignment vertical="center"/>
    </xf>
    <xf numFmtId="0" fontId="140" fillId="9" borderId="295" applyNumberFormat="0" applyAlignment="0" applyProtection="0">
      <alignment vertical="center"/>
    </xf>
    <xf numFmtId="0" fontId="140" fillId="9" borderId="295" applyNumberFormat="0" applyAlignment="0" applyProtection="0">
      <alignment vertical="center"/>
    </xf>
    <xf numFmtId="221" fontId="63" fillId="0" borderId="302" applyFill="0" applyBorder="0" applyAlignment="0"/>
    <xf numFmtId="10" fontId="58" fillId="25" borderId="302" applyNumberFormat="0" applyBorder="0" applyAlignment="0" applyProtection="0"/>
    <xf numFmtId="247" fontId="57" fillId="0" borderId="302">
      <alignment horizontal="right" vertical="center" shrinkToFit="1"/>
    </xf>
    <xf numFmtId="1" fontId="78" fillId="0" borderId="302" applyFill="0" applyBorder="0">
      <alignment horizontal="center"/>
    </xf>
    <xf numFmtId="221" fontId="188" fillId="25" borderId="302">
      <alignment horizontal="right" vertical="center"/>
      <protection locked="0"/>
    </xf>
    <xf numFmtId="263" fontId="63" fillId="0" borderId="302">
      <alignment horizontal="left" vertical="center"/>
    </xf>
    <xf numFmtId="191" fontId="78" fillId="2" borderId="308"/>
    <xf numFmtId="0" fontId="56" fillId="30" borderId="305" applyNumberFormat="0" applyFont="0" applyAlignment="0" applyProtection="0">
      <alignment vertical="center"/>
    </xf>
    <xf numFmtId="0" fontId="152" fillId="22" borderId="306" applyNumberFormat="0" applyAlignment="0" applyProtection="0">
      <alignment vertical="center"/>
    </xf>
    <xf numFmtId="0" fontId="173" fillId="0" borderId="307" applyNumberFormat="0" applyFill="0" applyAlignment="0" applyProtection="0">
      <alignment vertical="center"/>
    </xf>
    <xf numFmtId="221" fontId="63" fillId="0" borderId="313" applyFill="0" applyBorder="0" applyAlignment="0"/>
    <xf numFmtId="10" fontId="58" fillId="25" borderId="313" applyNumberFormat="0" applyBorder="0" applyAlignment="0" applyProtection="0"/>
    <xf numFmtId="247" fontId="57" fillId="0" borderId="313">
      <alignment horizontal="right" vertical="center" shrinkToFit="1"/>
    </xf>
    <xf numFmtId="1" fontId="78" fillId="0" borderId="313" applyFill="0" applyBorder="0">
      <alignment horizontal="center"/>
    </xf>
    <xf numFmtId="221" fontId="188" fillId="25" borderId="313">
      <alignment horizontal="right" vertical="center"/>
      <protection locked="0"/>
    </xf>
    <xf numFmtId="263" fontId="63" fillId="0" borderId="313">
      <alignment horizontal="left" vertical="center"/>
    </xf>
    <xf numFmtId="191" fontId="78" fillId="2" borderId="308"/>
    <xf numFmtId="191" fontId="78" fillId="2" borderId="308"/>
    <xf numFmtId="191" fontId="78" fillId="2" borderId="308"/>
    <xf numFmtId="191" fontId="78" fillId="2" borderId="308"/>
    <xf numFmtId="191" fontId="78" fillId="2" borderId="308"/>
    <xf numFmtId="191" fontId="78" fillId="2" borderId="308"/>
    <xf numFmtId="191" fontId="78" fillId="2" borderId="308"/>
    <xf numFmtId="191" fontId="78" fillId="2" borderId="308"/>
    <xf numFmtId="191" fontId="78" fillId="2" borderId="308"/>
    <xf numFmtId="191" fontId="78" fillId="2" borderId="308"/>
    <xf numFmtId="191" fontId="78" fillId="2" borderId="308"/>
    <xf numFmtId="191" fontId="78" fillId="2" borderId="308"/>
    <xf numFmtId="191" fontId="78" fillId="2" borderId="308"/>
    <xf numFmtId="0" fontId="114" fillId="22" borderId="304" applyNumberFormat="0" applyAlignment="0" applyProtection="0">
      <alignment vertical="center"/>
    </xf>
    <xf numFmtId="0" fontId="114" fillId="22" borderId="304" applyNumberFormat="0" applyAlignment="0" applyProtection="0">
      <alignment vertical="center"/>
    </xf>
    <xf numFmtId="0" fontId="114" fillId="22" borderId="304" applyNumberFormat="0" applyAlignment="0" applyProtection="0">
      <alignment vertical="center"/>
    </xf>
    <xf numFmtId="0" fontId="129" fillId="0" borderId="310">
      <alignment horizontal="left" vertical="center"/>
      <protection locked="0"/>
    </xf>
    <xf numFmtId="0" fontId="130" fillId="0" borderId="303">
      <alignment horizontal="left" vertical="center"/>
    </xf>
    <xf numFmtId="0" fontId="140" fillId="9" borderId="304" applyNumberFormat="0" applyAlignment="0" applyProtection="0">
      <alignment vertical="center"/>
    </xf>
    <xf numFmtId="10" fontId="58" fillId="25" borderId="313" applyNumberFormat="0" applyBorder="0" applyAlignment="0" applyProtection="0"/>
    <xf numFmtId="0" fontId="140" fillId="9" borderId="304" applyNumberFormat="0" applyAlignment="0" applyProtection="0">
      <alignment vertical="center"/>
    </xf>
    <xf numFmtId="0" fontId="140" fillId="9" borderId="304" applyNumberFormat="0" applyAlignment="0" applyProtection="0">
      <alignment vertical="center"/>
    </xf>
    <xf numFmtId="0" fontId="56" fillId="30" borderId="305" applyNumberFormat="0" applyFont="0" applyAlignment="0" applyProtection="0">
      <alignment vertical="center"/>
    </xf>
    <xf numFmtId="0" fontId="56" fillId="30" borderId="305" applyNumberFormat="0" applyFont="0" applyAlignment="0" applyProtection="0">
      <alignment vertical="center"/>
    </xf>
    <xf numFmtId="0" fontId="56" fillId="30" borderId="305" applyNumberFormat="0" applyFont="0" applyAlignment="0" applyProtection="0">
      <alignment vertical="center"/>
    </xf>
    <xf numFmtId="0" fontId="152" fillId="22" borderId="306" applyNumberFormat="0" applyAlignment="0" applyProtection="0">
      <alignment vertical="center"/>
    </xf>
    <xf numFmtId="0" fontId="152" fillId="22" borderId="306" applyNumberFormat="0" applyAlignment="0" applyProtection="0">
      <alignment vertical="center"/>
    </xf>
    <xf numFmtId="0" fontId="152" fillId="22" borderId="306" applyNumberFormat="0" applyAlignment="0" applyProtection="0">
      <alignment vertical="center"/>
    </xf>
    <xf numFmtId="0" fontId="134" fillId="0" borderId="311"/>
    <xf numFmtId="0" fontId="173" fillId="0" borderId="307" applyNumberFormat="0" applyFill="0" applyAlignment="0" applyProtection="0">
      <alignment vertical="center"/>
    </xf>
    <xf numFmtId="0" fontId="173" fillId="0" borderId="307" applyNumberFormat="0" applyFill="0" applyAlignment="0" applyProtection="0">
      <alignment vertical="center"/>
    </xf>
    <xf numFmtId="0" fontId="173" fillId="0" borderId="307" applyNumberFormat="0" applyFill="0" applyAlignment="0" applyProtection="0">
      <alignment vertical="center"/>
    </xf>
    <xf numFmtId="0" fontId="114" fillId="22" borderId="304" applyNumberFormat="0" applyAlignment="0" applyProtection="0">
      <alignment vertical="center"/>
    </xf>
    <xf numFmtId="0" fontId="114" fillId="22" borderId="304" applyNumberFormat="0" applyAlignment="0" applyProtection="0">
      <alignment vertical="center"/>
    </xf>
    <xf numFmtId="247" fontId="57" fillId="0" borderId="313">
      <alignment horizontal="right" vertical="center" shrinkToFit="1"/>
    </xf>
    <xf numFmtId="1" fontId="78" fillId="0" borderId="313" applyFill="0" applyBorder="0">
      <alignment horizontal="center"/>
    </xf>
    <xf numFmtId="0" fontId="56" fillId="30" borderId="305" applyNumberFormat="0" applyFont="0" applyAlignment="0" applyProtection="0">
      <alignment vertical="center"/>
    </xf>
    <xf numFmtId="37" fontId="69" fillId="0" borderId="309" applyAlignment="0"/>
    <xf numFmtId="221" fontId="188" fillId="25" borderId="313">
      <alignment horizontal="right" vertical="center"/>
      <protection locked="0"/>
    </xf>
    <xf numFmtId="0" fontId="173" fillId="0" borderId="307" applyNumberFormat="0" applyFill="0" applyAlignment="0" applyProtection="0">
      <alignment vertical="center"/>
    </xf>
    <xf numFmtId="0" fontId="173" fillId="0" borderId="307" applyNumberFormat="0" applyFill="0" applyAlignment="0" applyProtection="0">
      <alignment vertical="center"/>
    </xf>
    <xf numFmtId="0" fontId="69" fillId="0" borderId="312">
      <alignment vertical="justify" wrapText="1"/>
    </xf>
    <xf numFmtId="0" fontId="140" fillId="9" borderId="304" applyNumberFormat="0" applyAlignment="0" applyProtection="0">
      <alignment vertical="center"/>
    </xf>
    <xf numFmtId="0" fontId="140" fillId="9" borderId="304" applyNumberFormat="0" applyAlignment="0" applyProtection="0">
      <alignment vertical="center"/>
    </xf>
    <xf numFmtId="0" fontId="152" fillId="22" borderId="306" applyNumberFormat="0" applyAlignment="0" applyProtection="0">
      <alignment vertical="center"/>
    </xf>
    <xf numFmtId="0" fontId="152" fillId="22" borderId="306" applyNumberFormat="0" applyAlignment="0" applyProtection="0">
      <alignment vertical="center"/>
    </xf>
    <xf numFmtId="274" fontId="114" fillId="22" borderId="304" applyNumberFormat="0" applyAlignment="0" applyProtection="0">
      <alignment vertical="center"/>
    </xf>
    <xf numFmtId="274" fontId="114" fillId="22" borderId="304" applyNumberFormat="0" applyAlignment="0" applyProtection="0">
      <alignment vertical="center"/>
    </xf>
    <xf numFmtId="274" fontId="114" fillId="22" borderId="304" applyNumberFormat="0" applyAlignment="0" applyProtection="0">
      <alignment vertical="center"/>
    </xf>
    <xf numFmtId="0" fontId="130" fillId="0" borderId="303">
      <alignment horizontal="left" vertical="center"/>
    </xf>
    <xf numFmtId="10" fontId="58" fillId="25" borderId="313" applyNumberFormat="0" applyBorder="0" applyAlignment="0" applyProtection="0"/>
    <xf numFmtId="10" fontId="58" fillId="25" borderId="313" applyNumberFormat="0" applyBorder="0" applyAlignment="0" applyProtection="0"/>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0" fontId="140" fillId="9" borderId="304" applyNumberFormat="0" applyAlignment="0" applyProtection="0">
      <alignment vertical="center"/>
    </xf>
    <xf numFmtId="0"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140" fillId="9" borderId="304" applyNumberFormat="0" applyAlignment="0" applyProtection="0">
      <alignment vertical="center"/>
    </xf>
    <xf numFmtId="274" fontId="56" fillId="30" borderId="305" applyNumberFormat="0" applyFont="0" applyAlignment="0" applyProtection="0">
      <alignment vertical="center"/>
    </xf>
    <xf numFmtId="274" fontId="56" fillId="30" borderId="305" applyNumberFormat="0" applyFont="0" applyAlignment="0" applyProtection="0">
      <alignment vertical="center"/>
    </xf>
    <xf numFmtId="274" fontId="56" fillId="30" borderId="305" applyNumberFormat="0" applyFont="0" applyAlignment="0" applyProtection="0">
      <alignment vertical="center"/>
    </xf>
    <xf numFmtId="274" fontId="152" fillId="22" borderId="306" applyNumberFormat="0" applyAlignment="0" applyProtection="0">
      <alignment vertical="center"/>
    </xf>
    <xf numFmtId="274" fontId="152" fillId="22" borderId="306" applyNumberFormat="0" applyAlignment="0" applyProtection="0">
      <alignment vertical="center"/>
    </xf>
    <xf numFmtId="274" fontId="152" fillId="22" borderId="306" applyNumberFormat="0" applyAlignment="0" applyProtection="0">
      <alignment vertical="center"/>
    </xf>
    <xf numFmtId="274" fontId="173" fillId="0" borderId="307" applyNumberFormat="0" applyFill="0" applyAlignment="0" applyProtection="0">
      <alignment vertical="center"/>
    </xf>
    <xf numFmtId="274" fontId="173" fillId="0" borderId="307" applyNumberFormat="0" applyFill="0" applyAlignment="0" applyProtection="0">
      <alignment vertical="center"/>
    </xf>
    <xf numFmtId="274" fontId="173" fillId="0" borderId="307" applyNumberFormat="0" applyFill="0" applyAlignment="0" applyProtection="0">
      <alignment vertical="center"/>
    </xf>
    <xf numFmtId="0" fontId="248" fillId="22" borderId="304" applyNumberFormat="0" applyAlignment="0" applyProtection="0">
      <alignment vertical="center"/>
    </xf>
    <xf numFmtId="0" fontId="253" fillId="0" borderId="307" applyNumberFormat="0" applyFill="0" applyAlignment="0" applyProtection="0">
      <alignment vertical="center"/>
    </xf>
    <xf numFmtId="0" fontId="254" fillId="9" borderId="304" applyNumberFormat="0" applyAlignment="0" applyProtection="0">
      <alignment vertical="center"/>
    </xf>
    <xf numFmtId="0" fontId="259" fillId="22" borderId="306" applyNumberFormat="0" applyAlignment="0" applyProtection="0">
      <alignment vertical="center"/>
    </xf>
    <xf numFmtId="221" fontId="63" fillId="0" borderId="313" applyFill="0" applyBorder="0" applyAlignment="0"/>
    <xf numFmtId="263" fontId="63" fillId="0" borderId="313">
      <alignment horizontal="left" vertical="center"/>
    </xf>
    <xf numFmtId="221" fontId="63" fillId="0" borderId="313" applyFill="0" applyBorder="0" applyAlignment="0"/>
    <xf numFmtId="10" fontId="58" fillId="25" borderId="313" applyNumberFormat="0" applyBorder="0" applyAlignment="0" applyProtection="0"/>
    <xf numFmtId="247" fontId="57" fillId="0" borderId="313">
      <alignment horizontal="right" vertical="center" shrinkToFit="1"/>
    </xf>
    <xf numFmtId="1" fontId="78" fillId="0" borderId="313" applyFill="0" applyBorder="0">
      <alignment horizontal="center"/>
    </xf>
    <xf numFmtId="221" fontId="188" fillId="25" borderId="313">
      <alignment horizontal="right" vertical="center"/>
      <protection locked="0"/>
    </xf>
    <xf numFmtId="263" fontId="63" fillId="0" borderId="313">
      <alignment horizontal="left" vertical="center"/>
    </xf>
    <xf numFmtId="191" fontId="78" fillId="2" borderId="314"/>
    <xf numFmtId="191" fontId="78" fillId="2" borderId="314"/>
    <xf numFmtId="191" fontId="78" fillId="2" borderId="314"/>
    <xf numFmtId="0" fontId="140" fillId="9" borderId="317" applyNumberFormat="0" applyAlignment="0" applyProtection="0">
      <alignment vertical="center"/>
    </xf>
    <xf numFmtId="0" fontId="140" fillId="9" borderId="317" applyNumberFormat="0" applyAlignment="0" applyProtection="0">
      <alignment vertical="center"/>
    </xf>
    <xf numFmtId="0" fontId="130" fillId="0" borderId="315">
      <alignment horizontal="left" vertical="center"/>
    </xf>
    <xf numFmtId="0" fontId="140" fillId="9" borderId="317" applyNumberFormat="0" applyAlignment="0" applyProtection="0">
      <alignment vertical="center"/>
    </xf>
    <xf numFmtId="0" fontId="140" fillId="9" borderId="304"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10" fontId="58" fillId="25" borderId="313" applyNumberFormat="0" applyBorder="0" applyAlignment="0" applyProtection="0"/>
    <xf numFmtId="0" fontId="140" fillId="9" borderId="317" applyNumberFormat="0" applyAlignment="0" applyProtection="0">
      <alignment vertical="center"/>
    </xf>
    <xf numFmtId="0" fontId="56" fillId="30" borderId="318" applyNumberFormat="0" applyFont="0" applyAlignment="0" applyProtection="0">
      <alignment vertical="center"/>
    </xf>
    <xf numFmtId="0" fontId="152" fillId="22" borderId="319" applyNumberFormat="0" applyAlignment="0" applyProtection="0">
      <alignment vertical="center"/>
    </xf>
    <xf numFmtId="0" fontId="173" fillId="0" borderId="320" applyNumberFormat="0" applyFill="0" applyAlignment="0" applyProtection="0">
      <alignment vertical="center"/>
    </xf>
    <xf numFmtId="0" fontId="114" fillId="22" borderId="304" applyNumberFormat="0" applyAlignment="0" applyProtection="0">
      <alignment vertical="center"/>
    </xf>
    <xf numFmtId="191" fontId="78" fillId="2" borderId="314"/>
    <xf numFmtId="191" fontId="78" fillId="2" borderId="314"/>
    <xf numFmtId="191" fontId="78" fillId="2" borderId="314"/>
    <xf numFmtId="0" fontId="140" fillId="9" borderId="304" applyNumberFormat="0" applyAlignment="0" applyProtection="0">
      <alignment vertical="center"/>
    </xf>
    <xf numFmtId="191" fontId="78" fillId="2" borderId="314"/>
    <xf numFmtId="0" fontId="56" fillId="30" borderId="305" applyNumberFormat="0" applyFont="0" applyAlignment="0" applyProtection="0">
      <alignment vertical="center"/>
    </xf>
    <xf numFmtId="0" fontId="152" fillId="22" borderId="306" applyNumberFormat="0" applyAlignment="0" applyProtection="0">
      <alignment vertical="center"/>
    </xf>
    <xf numFmtId="191" fontId="78" fillId="2" borderId="314"/>
    <xf numFmtId="0" fontId="173" fillId="0" borderId="307" applyNumberFormat="0" applyFill="0" applyAlignment="0" applyProtection="0">
      <alignment vertical="center"/>
    </xf>
    <xf numFmtId="191" fontId="78" fillId="2" borderId="314"/>
    <xf numFmtId="191" fontId="78" fillId="2" borderId="314"/>
    <xf numFmtId="191" fontId="78" fillId="2" borderId="330"/>
    <xf numFmtId="191" fontId="78" fillId="2" borderId="330"/>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114" fillId="22" borderId="317" applyNumberFormat="0" applyAlignment="0" applyProtection="0">
      <alignment vertical="center"/>
    </xf>
    <xf numFmtId="191" fontId="78" fillId="2" borderId="314"/>
    <xf numFmtId="191" fontId="78" fillId="2" borderId="314"/>
    <xf numFmtId="191" fontId="78" fillId="2" borderId="314"/>
    <xf numFmtId="0" fontId="114" fillId="22" borderId="317" applyNumberFormat="0" applyAlignment="0" applyProtection="0">
      <alignment vertical="center"/>
    </xf>
    <xf numFmtId="0" fontId="114" fillId="22" borderId="317" applyNumberFormat="0" applyAlignment="0" applyProtection="0">
      <alignment vertical="center"/>
    </xf>
    <xf numFmtId="221" fontId="63" fillId="0" borderId="313" applyFill="0" applyBorder="0" applyAlignment="0"/>
    <xf numFmtId="0" fontId="129" fillId="0" borderId="321">
      <alignment horizontal="left" vertical="center"/>
      <protection locked="0"/>
    </xf>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56" fillId="30" borderId="318" applyNumberFormat="0" applyFont="0" applyAlignment="0" applyProtection="0">
      <alignment vertical="center"/>
    </xf>
    <xf numFmtId="0" fontId="56" fillId="30" borderId="318" applyNumberFormat="0" applyFont="0" applyAlignment="0" applyProtection="0">
      <alignment vertical="center"/>
    </xf>
    <xf numFmtId="0" fontId="152" fillId="22" borderId="319" applyNumberFormat="0" applyAlignment="0" applyProtection="0">
      <alignment vertical="center"/>
    </xf>
    <xf numFmtId="0" fontId="152" fillId="22" borderId="319" applyNumberFormat="0" applyAlignment="0" applyProtection="0">
      <alignment vertical="center"/>
    </xf>
    <xf numFmtId="0" fontId="134" fillId="0" borderId="322"/>
    <xf numFmtId="0" fontId="173" fillId="0" borderId="320" applyNumberFormat="0" applyFill="0" applyAlignment="0" applyProtection="0">
      <alignment vertical="center"/>
    </xf>
    <xf numFmtId="0" fontId="173" fillId="0" borderId="320" applyNumberFormat="0" applyFill="0" applyAlignment="0" applyProtection="0">
      <alignment vertical="center"/>
    </xf>
    <xf numFmtId="0" fontId="114" fillId="22" borderId="317" applyNumberFormat="0" applyAlignment="0" applyProtection="0">
      <alignment vertical="center"/>
    </xf>
    <xf numFmtId="0" fontId="114" fillId="22" borderId="317" applyNumberFormat="0" applyAlignment="0" applyProtection="0">
      <alignment vertical="center"/>
    </xf>
    <xf numFmtId="247" fontId="57" fillId="0" borderId="313">
      <alignment horizontal="right" vertical="center" shrinkToFit="1"/>
    </xf>
    <xf numFmtId="1" fontId="78" fillId="0" borderId="313" applyFill="0" applyBorder="0">
      <alignment horizontal="center"/>
    </xf>
    <xf numFmtId="0" fontId="56" fillId="30" borderId="318" applyNumberFormat="0" applyFont="0" applyAlignment="0" applyProtection="0">
      <alignment vertical="center"/>
    </xf>
    <xf numFmtId="37" fontId="69" fillId="0" borderId="316" applyAlignment="0"/>
    <xf numFmtId="221" fontId="188" fillId="25" borderId="313">
      <alignment horizontal="right" vertical="center"/>
      <protection locked="0"/>
    </xf>
    <xf numFmtId="0" fontId="173" fillId="0" borderId="320" applyNumberFormat="0" applyFill="0" applyAlignment="0" applyProtection="0">
      <alignment vertical="center"/>
    </xf>
    <xf numFmtId="0" fontId="173" fillId="0" borderId="320" applyNumberFormat="0" applyFill="0" applyAlignment="0" applyProtection="0">
      <alignment vertical="center"/>
    </xf>
    <xf numFmtId="0" fontId="69" fillId="0" borderId="323">
      <alignment vertical="justify" wrapText="1"/>
    </xf>
    <xf numFmtId="0" fontId="140" fillId="9" borderId="317" applyNumberFormat="0" applyAlignment="0" applyProtection="0">
      <alignment vertical="center"/>
    </xf>
    <xf numFmtId="0" fontId="140" fillId="9" borderId="317" applyNumberFormat="0" applyAlignment="0" applyProtection="0">
      <alignment vertical="center"/>
    </xf>
    <xf numFmtId="263" fontId="63" fillId="0" borderId="313">
      <alignment horizontal="left" vertical="center"/>
    </xf>
    <xf numFmtId="0" fontId="152" fillId="22" borderId="319" applyNumberFormat="0" applyAlignment="0" applyProtection="0">
      <alignment vertical="center"/>
    </xf>
    <xf numFmtId="0" fontId="152" fillId="22" borderId="319"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26" applyNumberFormat="0" applyAlignment="0" applyProtection="0">
      <alignment vertical="center"/>
    </xf>
    <xf numFmtId="0" fontId="114" fillId="22" borderId="326" applyNumberFormat="0" applyAlignment="0" applyProtection="0">
      <alignment vertical="center"/>
    </xf>
    <xf numFmtId="0" fontId="140" fillId="9" borderId="317" applyNumberFormat="0" applyAlignment="0" applyProtection="0">
      <alignment vertical="center"/>
    </xf>
    <xf numFmtId="274" fontId="114" fillId="22" borderId="317" applyNumberFormat="0" applyAlignment="0" applyProtection="0">
      <alignment vertical="center"/>
    </xf>
    <xf numFmtId="274" fontId="114" fillId="22" borderId="317" applyNumberFormat="0" applyAlignment="0" applyProtection="0">
      <alignment vertical="center"/>
    </xf>
    <xf numFmtId="274" fontId="114" fillId="22" borderId="317" applyNumberFormat="0" applyAlignment="0" applyProtection="0">
      <alignment vertical="center"/>
    </xf>
    <xf numFmtId="0" fontId="130" fillId="0" borderId="315">
      <alignment horizontal="left" vertical="center"/>
    </xf>
    <xf numFmtId="10" fontId="58" fillId="25" borderId="313" applyNumberFormat="0" applyBorder="0" applyAlignment="0" applyProtection="0"/>
    <xf numFmtId="10" fontId="58" fillId="25" borderId="313" applyNumberFormat="0" applyBorder="0" applyAlignment="0" applyProtection="0"/>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140" fillId="9" borderId="317" applyNumberFormat="0" applyAlignment="0" applyProtection="0">
      <alignment vertical="center"/>
    </xf>
    <xf numFmtId="274" fontId="56" fillId="30" borderId="318" applyNumberFormat="0" applyFont="0" applyAlignment="0" applyProtection="0">
      <alignment vertical="center"/>
    </xf>
    <xf numFmtId="274" fontId="56" fillId="30" borderId="318" applyNumberFormat="0" applyFont="0" applyAlignment="0" applyProtection="0">
      <alignment vertical="center"/>
    </xf>
    <xf numFmtId="274" fontId="56" fillId="30" borderId="318" applyNumberFormat="0" applyFont="0" applyAlignment="0" applyProtection="0">
      <alignment vertical="center"/>
    </xf>
    <xf numFmtId="274" fontId="152" fillId="22" borderId="319" applyNumberFormat="0" applyAlignment="0" applyProtection="0">
      <alignment vertical="center"/>
    </xf>
    <xf numFmtId="274" fontId="152" fillId="22" borderId="319" applyNumberFormat="0" applyAlignment="0" applyProtection="0">
      <alignment vertical="center"/>
    </xf>
    <xf numFmtId="274" fontId="152" fillId="22" borderId="319" applyNumberFormat="0" applyAlignment="0" applyProtection="0">
      <alignment vertical="center"/>
    </xf>
    <xf numFmtId="274" fontId="173" fillId="0" borderId="320" applyNumberFormat="0" applyFill="0" applyAlignment="0" applyProtection="0">
      <alignment vertical="center"/>
    </xf>
    <xf numFmtId="274" fontId="173" fillId="0" borderId="320" applyNumberFormat="0" applyFill="0" applyAlignment="0" applyProtection="0">
      <alignment vertical="center"/>
    </xf>
    <xf numFmtId="274" fontId="173" fillId="0" borderId="320" applyNumberFormat="0" applyFill="0" applyAlignment="0" applyProtection="0">
      <alignment vertical="center"/>
    </xf>
    <xf numFmtId="0" fontId="248" fillId="22" borderId="317" applyNumberFormat="0" applyAlignment="0" applyProtection="0">
      <alignment vertical="center"/>
    </xf>
    <xf numFmtId="0" fontId="130" fillId="0" borderId="325">
      <alignment horizontal="left" vertical="center"/>
    </xf>
    <xf numFmtId="0" fontId="253" fillId="0" borderId="320" applyNumberFormat="0" applyFill="0" applyAlignment="0" applyProtection="0">
      <alignment vertical="center"/>
    </xf>
    <xf numFmtId="0" fontId="254" fillId="9" borderId="317" applyNumberFormat="0" applyAlignment="0" applyProtection="0">
      <alignment vertical="center"/>
    </xf>
    <xf numFmtId="0" fontId="259" fillId="22" borderId="319" applyNumberFormat="0" applyAlignment="0" applyProtection="0">
      <alignment vertical="center"/>
    </xf>
    <xf numFmtId="221" fontId="63" fillId="0" borderId="324" applyFill="0" applyBorder="0" applyAlignment="0"/>
    <xf numFmtId="263" fontId="63" fillId="0" borderId="324">
      <alignment horizontal="left" vertical="center"/>
    </xf>
    <xf numFmtId="0" fontId="140" fillId="9" borderId="317" applyNumberFormat="0" applyAlignment="0" applyProtection="0">
      <alignment vertical="center"/>
    </xf>
    <xf numFmtId="0" fontId="140" fillId="9" borderId="317" applyNumberFormat="0" applyAlignment="0" applyProtection="0">
      <alignment vertical="center"/>
    </xf>
    <xf numFmtId="0" fontId="140" fillId="9" borderId="317" applyNumberFormat="0" applyAlignment="0" applyProtection="0">
      <alignment vertical="center"/>
    </xf>
    <xf numFmtId="221" fontId="63" fillId="0" borderId="324" applyFill="0" applyBorder="0" applyAlignment="0"/>
    <xf numFmtId="10" fontId="58" fillId="25" borderId="324" applyNumberFormat="0" applyBorder="0" applyAlignment="0" applyProtection="0"/>
    <xf numFmtId="0" fontId="56" fillId="30" borderId="327" applyNumberFormat="0" applyFont="0" applyAlignment="0" applyProtection="0">
      <alignment vertical="center"/>
    </xf>
    <xf numFmtId="247" fontId="57" fillId="0" borderId="324">
      <alignment horizontal="right" vertical="center" shrinkToFit="1"/>
    </xf>
    <xf numFmtId="1" fontId="78" fillId="0" borderId="324" applyFill="0" applyBorder="0">
      <alignment horizontal="center"/>
    </xf>
    <xf numFmtId="221" fontId="188" fillId="25" borderId="324">
      <alignment horizontal="right" vertical="center"/>
      <protection locked="0"/>
    </xf>
    <xf numFmtId="263" fontId="63" fillId="0" borderId="324">
      <alignment horizontal="left" vertical="center"/>
    </xf>
    <xf numFmtId="0" fontId="56" fillId="30" borderId="327" applyNumberFormat="0" applyFont="0" applyAlignment="0" applyProtection="0">
      <alignment vertical="center"/>
    </xf>
    <xf numFmtId="0" fontId="152" fillId="22" borderId="328" applyNumberFormat="0" applyAlignment="0" applyProtection="0">
      <alignment vertical="center"/>
    </xf>
    <xf numFmtId="0" fontId="173" fillId="0" borderId="329" applyNumberFormat="0" applyFill="0" applyAlignment="0" applyProtection="0">
      <alignment vertical="center"/>
    </xf>
    <xf numFmtId="0" fontId="114" fillId="22" borderId="326" applyNumberFormat="0" applyAlignment="0" applyProtection="0">
      <alignment vertical="center"/>
    </xf>
    <xf numFmtId="0" fontId="114" fillId="22" borderId="326" applyNumberFormat="0" applyAlignment="0" applyProtection="0">
      <alignment vertical="center"/>
    </xf>
    <xf numFmtId="247" fontId="57" fillId="0" borderId="335">
      <alignment horizontal="right" vertical="center" shrinkToFit="1"/>
    </xf>
    <xf numFmtId="1" fontId="78" fillId="0" borderId="335" applyFill="0" applyBorder="0">
      <alignment horizontal="center"/>
    </xf>
    <xf numFmtId="0" fontId="56" fillId="30" borderId="327" applyNumberFormat="0" applyFont="0" applyAlignment="0" applyProtection="0">
      <alignment vertical="center"/>
    </xf>
    <xf numFmtId="37" fontId="69" fillId="0" borderId="331" applyAlignment="0"/>
    <xf numFmtId="221" fontId="188" fillId="25" borderId="335">
      <alignment horizontal="right" vertical="center"/>
      <protection locked="0"/>
    </xf>
    <xf numFmtId="0" fontId="173" fillId="0" borderId="329" applyNumberFormat="0" applyFill="0" applyAlignment="0" applyProtection="0">
      <alignment vertical="center"/>
    </xf>
    <xf numFmtId="0" fontId="173" fillId="0" borderId="329" applyNumberFormat="0" applyFill="0" applyAlignment="0" applyProtection="0">
      <alignment vertical="center"/>
    </xf>
    <xf numFmtId="0" fontId="69" fillId="0" borderId="334">
      <alignment vertical="justify" wrapText="1"/>
    </xf>
    <xf numFmtId="0" fontId="140" fillId="9" borderId="326" applyNumberFormat="0" applyAlignment="0" applyProtection="0">
      <alignment vertical="center"/>
    </xf>
    <xf numFmtId="0" fontId="140" fillId="9" borderId="326" applyNumberFormat="0" applyAlignment="0" applyProtection="0">
      <alignment vertical="center"/>
    </xf>
    <xf numFmtId="0" fontId="152" fillId="22" borderId="328" applyNumberFormat="0" applyAlignment="0" applyProtection="0">
      <alignment vertical="center"/>
    </xf>
    <xf numFmtId="0" fontId="152" fillId="22" borderId="328" applyNumberFormat="0" applyAlignment="0" applyProtection="0">
      <alignment vertical="center"/>
    </xf>
    <xf numFmtId="274" fontId="114" fillId="22" borderId="326" applyNumberFormat="0" applyAlignment="0" applyProtection="0">
      <alignment vertical="center"/>
    </xf>
    <xf numFmtId="274" fontId="114" fillId="22" borderId="326" applyNumberFormat="0" applyAlignment="0" applyProtection="0">
      <alignment vertical="center"/>
    </xf>
    <xf numFmtId="274" fontId="114" fillId="22" borderId="326" applyNumberFormat="0" applyAlignment="0" applyProtection="0">
      <alignment vertical="center"/>
    </xf>
    <xf numFmtId="0" fontId="130" fillId="0" borderId="325">
      <alignment horizontal="left" vertical="center"/>
    </xf>
    <xf numFmtId="10" fontId="58" fillId="25" borderId="335" applyNumberFormat="0" applyBorder="0" applyAlignment="0" applyProtection="0"/>
    <xf numFmtId="10" fontId="58" fillId="25" borderId="335" applyNumberFormat="0" applyBorder="0" applyAlignment="0" applyProtection="0"/>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0" fontId="140" fillId="9" borderId="326" applyNumberFormat="0" applyAlignment="0" applyProtection="0">
      <alignment vertical="center"/>
    </xf>
    <xf numFmtId="0"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140" fillId="9" borderId="326" applyNumberFormat="0" applyAlignment="0" applyProtection="0">
      <alignment vertical="center"/>
    </xf>
    <xf numFmtId="274" fontId="56" fillId="30" borderId="327" applyNumberFormat="0" applyFont="0" applyAlignment="0" applyProtection="0">
      <alignment vertical="center"/>
    </xf>
    <xf numFmtId="274" fontId="56" fillId="30" borderId="327" applyNumberFormat="0" applyFont="0" applyAlignment="0" applyProtection="0">
      <alignment vertical="center"/>
    </xf>
    <xf numFmtId="274" fontId="56" fillId="30" borderId="327" applyNumberFormat="0" applyFont="0" applyAlignment="0" applyProtection="0">
      <alignment vertical="center"/>
    </xf>
    <xf numFmtId="274" fontId="152" fillId="22" borderId="328" applyNumberFormat="0" applyAlignment="0" applyProtection="0">
      <alignment vertical="center"/>
    </xf>
    <xf numFmtId="274" fontId="152" fillId="22" borderId="328" applyNumberFormat="0" applyAlignment="0" applyProtection="0">
      <alignment vertical="center"/>
    </xf>
    <xf numFmtId="274" fontId="152" fillId="22" borderId="328" applyNumberFormat="0" applyAlignment="0" applyProtection="0">
      <alignment vertical="center"/>
    </xf>
    <xf numFmtId="274" fontId="173" fillId="0" borderId="329" applyNumberFormat="0" applyFill="0" applyAlignment="0" applyProtection="0">
      <alignment vertical="center"/>
    </xf>
    <xf numFmtId="274" fontId="173" fillId="0" borderId="329" applyNumberFormat="0" applyFill="0" applyAlignment="0" applyProtection="0">
      <alignment vertical="center"/>
    </xf>
    <xf numFmtId="274" fontId="173" fillId="0" borderId="329" applyNumberFormat="0" applyFill="0" applyAlignment="0" applyProtection="0">
      <alignment vertical="center"/>
    </xf>
    <xf numFmtId="0" fontId="248" fillId="22" borderId="326" applyNumberFormat="0" applyAlignment="0" applyProtection="0">
      <alignment vertical="center"/>
    </xf>
    <xf numFmtId="0" fontId="253" fillId="0" borderId="329" applyNumberFormat="0" applyFill="0" applyAlignment="0" applyProtection="0">
      <alignment vertical="center"/>
    </xf>
    <xf numFmtId="0" fontId="254" fillId="9" borderId="326" applyNumberFormat="0" applyAlignment="0" applyProtection="0">
      <alignment vertical="center"/>
    </xf>
    <xf numFmtId="0" fontId="259" fillId="22" borderId="328" applyNumberFormat="0" applyAlignment="0" applyProtection="0">
      <alignment vertical="center"/>
    </xf>
    <xf numFmtId="221" fontId="63" fillId="0" borderId="335" applyFill="0" applyBorder="0" applyAlignment="0"/>
    <xf numFmtId="263" fontId="63" fillId="0" borderId="335">
      <alignment horizontal="left" vertical="center"/>
    </xf>
    <xf numFmtId="221" fontId="63" fillId="0" borderId="335" applyFill="0" applyBorder="0" applyAlignment="0"/>
    <xf numFmtId="10" fontId="58" fillId="25" borderId="335" applyNumberFormat="0" applyBorder="0" applyAlignment="0" applyProtection="0"/>
    <xf numFmtId="247" fontId="57" fillId="0" borderId="335">
      <alignment horizontal="right" vertical="center" shrinkToFit="1"/>
    </xf>
    <xf numFmtId="1" fontId="78" fillId="0" borderId="335" applyFill="0" applyBorder="0">
      <alignment horizontal="center"/>
    </xf>
    <xf numFmtId="221" fontId="188" fillId="25" borderId="335">
      <alignment horizontal="right" vertical="center"/>
      <protection locked="0"/>
    </xf>
    <xf numFmtId="263" fontId="63" fillId="0" borderId="335">
      <alignment horizontal="left" vertical="center"/>
    </xf>
    <xf numFmtId="191" fontId="78" fillId="2" borderId="336"/>
    <xf numFmtId="191" fontId="78" fillId="2" borderId="336"/>
    <xf numFmtId="191" fontId="78" fillId="2" borderId="336"/>
    <xf numFmtId="0" fontId="140" fillId="9" borderId="339" applyNumberFormat="0" applyAlignment="0" applyProtection="0">
      <alignment vertical="center"/>
    </xf>
    <xf numFmtId="0" fontId="140" fillId="9" borderId="339" applyNumberFormat="0" applyAlignment="0" applyProtection="0">
      <alignment vertical="center"/>
    </xf>
    <xf numFmtId="0" fontId="130" fillId="0" borderId="337">
      <alignment horizontal="left" vertical="center"/>
    </xf>
    <xf numFmtId="0" fontId="140" fillId="9" borderId="339" applyNumberFormat="0" applyAlignment="0" applyProtection="0">
      <alignment vertical="center"/>
    </xf>
    <xf numFmtId="0" fontId="140" fillId="9" borderId="326"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10" fontId="58" fillId="25" borderId="335" applyNumberFormat="0" applyBorder="0" applyAlignment="0" applyProtection="0"/>
    <xf numFmtId="0" fontId="140" fillId="9" borderId="339" applyNumberFormat="0" applyAlignment="0" applyProtection="0">
      <alignment vertical="center"/>
    </xf>
    <xf numFmtId="0" fontId="56" fillId="30" borderId="340" applyNumberFormat="0" applyFont="0" applyAlignment="0" applyProtection="0">
      <alignment vertical="center"/>
    </xf>
    <xf numFmtId="0" fontId="152" fillId="22" borderId="341" applyNumberFormat="0" applyAlignment="0" applyProtection="0">
      <alignment vertical="center"/>
    </xf>
    <xf numFmtId="0" fontId="173" fillId="0" borderId="342" applyNumberFormat="0" applyFill="0" applyAlignment="0" applyProtection="0">
      <alignment vertical="center"/>
    </xf>
    <xf numFmtId="0" fontId="114" fillId="22" borderId="326" applyNumberFormat="0" applyAlignment="0" applyProtection="0">
      <alignment vertical="center"/>
    </xf>
    <xf numFmtId="191" fontId="78" fillId="2" borderId="336"/>
    <xf numFmtId="191" fontId="78" fillId="2" borderId="336"/>
    <xf numFmtId="191" fontId="78" fillId="2" borderId="336"/>
    <xf numFmtId="0" fontId="140" fillId="9" borderId="326" applyNumberFormat="0" applyAlignment="0" applyProtection="0">
      <alignment vertical="center"/>
    </xf>
    <xf numFmtId="191" fontId="78" fillId="2" borderId="336"/>
    <xf numFmtId="0" fontId="56" fillId="30" borderId="327" applyNumberFormat="0" applyFont="0" applyAlignment="0" applyProtection="0">
      <alignment vertical="center"/>
    </xf>
    <xf numFmtId="0" fontId="152" fillId="22" borderId="328" applyNumberFormat="0" applyAlignment="0" applyProtection="0">
      <alignment vertical="center"/>
    </xf>
    <xf numFmtId="191" fontId="78" fillId="2" borderId="336"/>
    <xf numFmtId="0" fontId="173" fillId="0" borderId="329" applyNumberFormat="0" applyFill="0" applyAlignment="0" applyProtection="0">
      <alignment vertical="center"/>
    </xf>
    <xf numFmtId="191" fontId="78" fillId="2" borderId="336"/>
    <xf numFmtId="191" fontId="78" fillId="2" borderId="336"/>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114" fillId="22" borderId="339" applyNumberFormat="0" applyAlignment="0" applyProtection="0">
      <alignment vertical="center"/>
    </xf>
    <xf numFmtId="191" fontId="78" fillId="2" borderId="336"/>
    <xf numFmtId="191" fontId="78" fillId="2" borderId="336"/>
    <xf numFmtId="191" fontId="78" fillId="2" borderId="336"/>
    <xf numFmtId="0" fontId="114" fillId="22" borderId="339" applyNumberFormat="0" applyAlignment="0" applyProtection="0">
      <alignment vertical="center"/>
    </xf>
    <xf numFmtId="0" fontId="114" fillId="22" borderId="339" applyNumberFormat="0" applyAlignment="0" applyProtection="0">
      <alignment vertical="center"/>
    </xf>
    <xf numFmtId="221" fontId="63" fillId="0" borderId="335" applyFill="0" applyBorder="0" applyAlignment="0"/>
    <xf numFmtId="0" fontId="129" fillId="0" borderId="343">
      <alignment horizontal="left" vertical="center"/>
      <protection locked="0"/>
    </xf>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56" fillId="30" borderId="340" applyNumberFormat="0" applyFont="0" applyAlignment="0" applyProtection="0">
      <alignment vertical="center"/>
    </xf>
    <xf numFmtId="0" fontId="56" fillId="30" borderId="340" applyNumberFormat="0" applyFont="0" applyAlignment="0" applyProtection="0">
      <alignment vertical="center"/>
    </xf>
    <xf numFmtId="0" fontId="152" fillId="22" borderId="341" applyNumberFormat="0" applyAlignment="0" applyProtection="0">
      <alignment vertical="center"/>
    </xf>
    <xf numFmtId="0" fontId="152" fillId="22" borderId="341" applyNumberFormat="0" applyAlignment="0" applyProtection="0">
      <alignment vertical="center"/>
    </xf>
    <xf numFmtId="0" fontId="134" fillId="0" borderId="344"/>
    <xf numFmtId="0" fontId="173" fillId="0" borderId="342" applyNumberFormat="0" applyFill="0" applyAlignment="0" applyProtection="0">
      <alignment vertical="center"/>
    </xf>
    <xf numFmtId="0" fontId="173" fillId="0" borderId="342" applyNumberFormat="0" applyFill="0" applyAlignment="0" applyProtection="0">
      <alignment vertical="center"/>
    </xf>
    <xf numFmtId="0" fontId="114" fillId="22" borderId="339" applyNumberFormat="0" applyAlignment="0" applyProtection="0">
      <alignment vertical="center"/>
    </xf>
    <xf numFmtId="0" fontId="114" fillId="22" borderId="339" applyNumberFormat="0" applyAlignment="0" applyProtection="0">
      <alignment vertical="center"/>
    </xf>
    <xf numFmtId="247" fontId="57" fillId="0" borderId="335">
      <alignment horizontal="right" vertical="center" shrinkToFit="1"/>
    </xf>
    <xf numFmtId="1" fontId="78" fillId="0" borderId="335" applyFill="0" applyBorder="0">
      <alignment horizontal="center"/>
    </xf>
    <xf numFmtId="0" fontId="56" fillId="30" borderId="340" applyNumberFormat="0" applyFont="0" applyAlignment="0" applyProtection="0">
      <alignment vertical="center"/>
    </xf>
    <xf numFmtId="37" fontId="69" fillId="0" borderId="338" applyAlignment="0"/>
    <xf numFmtId="221" fontId="188" fillId="25" borderId="335">
      <alignment horizontal="right" vertical="center"/>
      <protection locked="0"/>
    </xf>
    <xf numFmtId="0" fontId="173" fillId="0" borderId="342" applyNumberFormat="0" applyFill="0" applyAlignment="0" applyProtection="0">
      <alignment vertical="center"/>
    </xf>
    <xf numFmtId="0" fontId="173" fillId="0" borderId="342" applyNumberFormat="0" applyFill="0" applyAlignment="0" applyProtection="0">
      <alignment vertical="center"/>
    </xf>
    <xf numFmtId="0" fontId="69" fillId="0" borderId="345">
      <alignment vertical="justify" wrapText="1"/>
    </xf>
    <xf numFmtId="0" fontId="140" fillId="9" borderId="339" applyNumberFormat="0" applyAlignment="0" applyProtection="0">
      <alignment vertical="center"/>
    </xf>
    <xf numFmtId="0" fontId="140" fillId="9" borderId="339" applyNumberFormat="0" applyAlignment="0" applyProtection="0">
      <alignment vertical="center"/>
    </xf>
    <xf numFmtId="263" fontId="63" fillId="0" borderId="335">
      <alignment horizontal="left" vertical="center"/>
    </xf>
    <xf numFmtId="0" fontId="152" fillId="22" borderId="341" applyNumberFormat="0" applyAlignment="0" applyProtection="0">
      <alignment vertical="center"/>
    </xf>
    <xf numFmtId="0" fontId="152" fillId="22" borderId="341"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48" applyNumberFormat="0" applyAlignment="0" applyProtection="0">
      <alignment vertical="center"/>
    </xf>
    <xf numFmtId="0" fontId="114" fillId="22" borderId="348" applyNumberFormat="0" applyAlignment="0" applyProtection="0">
      <alignment vertical="center"/>
    </xf>
    <xf numFmtId="0" fontId="140" fillId="9" borderId="339" applyNumberFormat="0" applyAlignment="0" applyProtection="0">
      <alignment vertical="center"/>
    </xf>
    <xf numFmtId="274" fontId="114" fillId="22" borderId="339" applyNumberFormat="0" applyAlignment="0" applyProtection="0">
      <alignment vertical="center"/>
    </xf>
    <xf numFmtId="274" fontId="114" fillId="22" borderId="339" applyNumberFormat="0" applyAlignment="0" applyProtection="0">
      <alignment vertical="center"/>
    </xf>
    <xf numFmtId="274" fontId="114" fillId="22" borderId="339" applyNumberFormat="0" applyAlignment="0" applyProtection="0">
      <alignment vertical="center"/>
    </xf>
    <xf numFmtId="0" fontId="130" fillId="0" borderId="337">
      <alignment horizontal="left" vertical="center"/>
    </xf>
    <xf numFmtId="10" fontId="58" fillId="25" borderId="335" applyNumberFormat="0" applyBorder="0" applyAlignment="0" applyProtection="0"/>
    <xf numFmtId="10" fontId="58" fillId="25" borderId="335" applyNumberFormat="0" applyBorder="0" applyAlignment="0" applyProtection="0"/>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140" fillId="9" borderId="339" applyNumberFormat="0" applyAlignment="0" applyProtection="0">
      <alignment vertical="center"/>
    </xf>
    <xf numFmtId="274" fontId="56" fillId="30" borderId="340" applyNumberFormat="0" applyFont="0" applyAlignment="0" applyProtection="0">
      <alignment vertical="center"/>
    </xf>
    <xf numFmtId="274" fontId="56" fillId="30" borderId="340" applyNumberFormat="0" applyFont="0" applyAlignment="0" applyProtection="0">
      <alignment vertical="center"/>
    </xf>
    <xf numFmtId="274" fontId="56" fillId="30" borderId="340" applyNumberFormat="0" applyFont="0" applyAlignment="0" applyProtection="0">
      <alignment vertical="center"/>
    </xf>
    <xf numFmtId="274" fontId="152" fillId="22" borderId="341" applyNumberFormat="0" applyAlignment="0" applyProtection="0">
      <alignment vertical="center"/>
    </xf>
    <xf numFmtId="274" fontId="152" fillId="22" borderId="341" applyNumberFormat="0" applyAlignment="0" applyProtection="0">
      <alignment vertical="center"/>
    </xf>
    <xf numFmtId="274" fontId="152" fillId="22" borderId="341" applyNumberFormat="0" applyAlignment="0" applyProtection="0">
      <alignment vertical="center"/>
    </xf>
    <xf numFmtId="274" fontId="173" fillId="0" borderId="342" applyNumberFormat="0" applyFill="0" applyAlignment="0" applyProtection="0">
      <alignment vertical="center"/>
    </xf>
    <xf numFmtId="274" fontId="173" fillId="0" borderId="342" applyNumberFormat="0" applyFill="0" applyAlignment="0" applyProtection="0">
      <alignment vertical="center"/>
    </xf>
    <xf numFmtId="274" fontId="173" fillId="0" borderId="342" applyNumberFormat="0" applyFill="0" applyAlignment="0" applyProtection="0">
      <alignment vertical="center"/>
    </xf>
    <xf numFmtId="0" fontId="248" fillId="22" borderId="339" applyNumberFormat="0" applyAlignment="0" applyProtection="0">
      <alignment vertical="center"/>
    </xf>
    <xf numFmtId="0" fontId="130" fillId="0" borderId="347">
      <alignment horizontal="left" vertical="center"/>
    </xf>
    <xf numFmtId="0" fontId="253" fillId="0" borderId="342" applyNumberFormat="0" applyFill="0" applyAlignment="0" applyProtection="0">
      <alignment vertical="center"/>
    </xf>
    <xf numFmtId="0" fontId="254" fillId="9" borderId="339" applyNumberFormat="0" applyAlignment="0" applyProtection="0">
      <alignment vertical="center"/>
    </xf>
    <xf numFmtId="0" fontId="259" fillId="22" borderId="341" applyNumberFormat="0" applyAlignment="0" applyProtection="0">
      <alignment vertical="center"/>
    </xf>
    <xf numFmtId="221" fontId="63" fillId="0" borderId="346" applyFill="0" applyBorder="0" applyAlignment="0"/>
    <xf numFmtId="263" fontId="63" fillId="0" borderId="346">
      <alignment horizontal="left" vertical="center"/>
    </xf>
    <xf numFmtId="0" fontId="140" fillId="9" borderId="339" applyNumberFormat="0" applyAlignment="0" applyProtection="0">
      <alignment vertical="center"/>
    </xf>
    <xf numFmtId="0" fontId="140" fillId="9" borderId="339" applyNumberFormat="0" applyAlignment="0" applyProtection="0">
      <alignment vertical="center"/>
    </xf>
    <xf numFmtId="0" fontId="140" fillId="9" borderId="339" applyNumberFormat="0" applyAlignment="0" applyProtection="0">
      <alignment vertical="center"/>
    </xf>
    <xf numFmtId="221" fontId="63" fillId="0" borderId="346" applyFill="0" applyBorder="0" applyAlignment="0"/>
    <xf numFmtId="10" fontId="58" fillId="25" borderId="346" applyNumberFormat="0" applyBorder="0" applyAlignment="0" applyProtection="0"/>
    <xf numFmtId="247" fontId="57" fillId="0" borderId="346">
      <alignment horizontal="right" vertical="center" shrinkToFit="1"/>
    </xf>
    <xf numFmtId="1" fontId="78" fillId="0" borderId="346" applyFill="0" applyBorder="0">
      <alignment horizontal="center"/>
    </xf>
    <xf numFmtId="221" fontId="188" fillId="25" borderId="346">
      <alignment horizontal="right" vertical="center"/>
      <protection locked="0"/>
    </xf>
    <xf numFmtId="263" fontId="63" fillId="0" borderId="346">
      <alignment horizontal="left" vertical="center"/>
    </xf>
    <xf numFmtId="0" fontId="56" fillId="30" borderId="349" applyNumberFormat="0" applyFont="0" applyAlignment="0" applyProtection="0">
      <alignment vertical="center"/>
    </xf>
    <xf numFmtId="0" fontId="152" fillId="22" borderId="350" applyNumberFormat="0" applyAlignment="0" applyProtection="0">
      <alignment vertical="center"/>
    </xf>
    <xf numFmtId="0" fontId="173" fillId="0" borderId="351" applyNumberFormat="0" applyFill="0" applyAlignment="0" applyProtection="0">
      <alignment vertical="center"/>
    </xf>
    <xf numFmtId="0" fontId="38" fillId="0" borderId="0">
      <alignment vertical="center"/>
    </xf>
    <xf numFmtId="178" fontId="38" fillId="0" borderId="0" applyFont="0" applyFill="0" applyBorder="0" applyAlignment="0" applyProtection="0">
      <alignment vertical="center"/>
    </xf>
    <xf numFmtId="9" fontId="38" fillId="0" borderId="0" applyFont="0" applyFill="0" applyBorder="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6" fillId="30" borderId="164" applyNumberFormat="0" applyFont="0" applyAlignment="0" applyProtection="0">
      <alignment vertical="center"/>
    </xf>
    <xf numFmtId="274" fontId="56" fillId="30" borderId="164" applyNumberFormat="0" applyFont="0" applyAlignment="0" applyProtection="0">
      <alignment vertical="center"/>
    </xf>
    <xf numFmtId="274" fontId="152" fillId="22" borderId="165" applyNumberFormat="0" applyAlignment="0" applyProtection="0">
      <alignment vertical="center"/>
    </xf>
    <xf numFmtId="274" fontId="57" fillId="0" borderId="0"/>
    <xf numFmtId="274" fontId="152" fillId="22" borderId="165"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140" fillId="9" borderId="352" applyNumberFormat="0" applyAlignment="0" applyProtection="0">
      <alignment vertical="center"/>
    </xf>
    <xf numFmtId="274" fontId="140" fillId="9" borderId="352" applyNumberFormat="0" applyAlignment="0" applyProtection="0">
      <alignment vertical="center"/>
    </xf>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140" fillId="9" borderId="102" applyNumberFormat="0" applyAlignment="0" applyProtection="0">
      <alignment vertical="center"/>
    </xf>
    <xf numFmtId="274" fontId="57" fillId="0" borderId="0"/>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0" fontId="56" fillId="30" borderId="187" applyNumberFormat="0" applyFont="0" applyAlignment="0" applyProtection="0">
      <alignment vertical="center"/>
    </xf>
    <xf numFmtId="274" fontId="57" fillId="0" borderId="0"/>
    <xf numFmtId="274" fontId="56" fillId="30" borderId="187" applyNumberFormat="0" applyFont="0" applyAlignment="0" applyProtection="0">
      <alignment vertical="center"/>
    </xf>
    <xf numFmtId="274" fontId="56" fillId="30" borderId="187" applyNumberFormat="0" applyFont="0" applyAlignment="0" applyProtection="0">
      <alignment vertical="center"/>
    </xf>
    <xf numFmtId="274" fontId="56" fillId="30" borderId="187" applyNumberFormat="0" applyFont="0" applyAlignment="0" applyProtection="0">
      <alignment vertical="center"/>
    </xf>
    <xf numFmtId="274" fontId="57" fillId="0" borderId="0"/>
    <xf numFmtId="274" fontId="56" fillId="30" borderId="187" applyNumberFormat="0" applyFont="0" applyAlignment="0" applyProtection="0">
      <alignment vertical="center"/>
    </xf>
    <xf numFmtId="274" fontId="140" fillId="9" borderId="352" applyNumberFormat="0" applyAlignment="0" applyProtection="0">
      <alignment vertical="center"/>
    </xf>
    <xf numFmtId="274" fontId="140" fillId="9" borderId="352" applyNumberFormat="0" applyAlignment="0" applyProtection="0">
      <alignment vertical="center"/>
    </xf>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0" fontId="140" fillId="9" borderId="352" applyNumberFormat="0" applyAlignment="0" applyProtection="0">
      <alignment vertical="center"/>
    </xf>
    <xf numFmtId="274" fontId="57" fillId="0" borderId="0"/>
    <xf numFmtId="274" fontId="152" fillId="22" borderId="177" applyNumberFormat="0" applyAlignment="0" applyProtection="0">
      <alignment vertical="center"/>
    </xf>
    <xf numFmtId="274" fontId="57" fillId="0" borderId="0"/>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0"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140" fillId="9" borderId="352"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130" fillId="0" borderId="353">
      <alignment horizontal="left" vertical="center"/>
    </xf>
    <xf numFmtId="274" fontId="57" fillId="0" borderId="0"/>
    <xf numFmtId="0" fontId="130" fillId="0" borderId="353">
      <alignment horizontal="lef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114" fillId="22" borderId="352"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114" fillId="22" borderId="102" applyNumberFormat="0" applyAlignment="0" applyProtection="0">
      <alignment vertical="center"/>
    </xf>
    <xf numFmtId="274" fontId="57" fillId="0" borderId="0"/>
    <xf numFmtId="274" fontId="57" fillId="0" borderId="0"/>
    <xf numFmtId="0" fontId="173" fillId="0" borderId="166" applyNumberFormat="0" applyFill="0" applyAlignment="0" applyProtection="0">
      <alignment vertical="center"/>
    </xf>
    <xf numFmtId="274" fontId="173" fillId="0" borderId="166" applyNumberFormat="0" applyFill="0" applyAlignment="0" applyProtection="0">
      <alignment vertical="center"/>
    </xf>
    <xf numFmtId="274" fontId="173" fillId="0" borderId="166" applyNumberFormat="0" applyFill="0" applyAlignment="0" applyProtection="0">
      <alignment vertical="center"/>
    </xf>
    <xf numFmtId="274" fontId="57" fillId="0" borderId="0"/>
    <xf numFmtId="274" fontId="173" fillId="0" borderId="166" applyNumberFormat="0" applyFill="0" applyAlignment="0" applyProtection="0">
      <alignment vertical="center"/>
    </xf>
    <xf numFmtId="274" fontId="173" fillId="0" borderId="166" applyNumberFormat="0" applyFill="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140" fillId="9" borderId="358" applyNumberFormat="0" applyAlignment="0" applyProtection="0">
      <alignment vertical="center"/>
    </xf>
    <xf numFmtId="274" fontId="57" fillId="0" borderId="0"/>
    <xf numFmtId="274" fontId="57" fillId="0" borderId="0"/>
    <xf numFmtId="274" fontId="140" fillId="9" borderId="358" applyNumberFormat="0" applyAlignment="0" applyProtection="0">
      <alignment vertical="center"/>
    </xf>
    <xf numFmtId="274" fontId="57" fillId="0" borderId="0"/>
    <xf numFmtId="274" fontId="140" fillId="9" borderId="358" applyNumberFormat="0" applyAlignment="0" applyProtection="0">
      <alignment vertical="center"/>
    </xf>
    <xf numFmtId="274" fontId="57" fillId="0" borderId="0"/>
    <xf numFmtId="274" fontId="140" fillId="9" borderId="358" applyNumberFormat="0" applyAlignment="0" applyProtection="0">
      <alignment vertical="center"/>
    </xf>
    <xf numFmtId="274" fontId="57" fillId="0" borderId="0"/>
    <xf numFmtId="274" fontId="140" fillId="9" borderId="358" applyNumberFormat="0" applyAlignment="0" applyProtection="0">
      <alignment vertical="center"/>
    </xf>
    <xf numFmtId="274" fontId="57" fillId="0" borderId="0"/>
    <xf numFmtId="274" fontId="140" fillId="9" borderId="358" applyNumberFormat="0" applyAlignment="0" applyProtection="0">
      <alignment vertical="center"/>
    </xf>
    <xf numFmtId="274" fontId="57" fillId="0" borderId="0"/>
    <xf numFmtId="274" fontId="140" fillId="9" borderId="358" applyNumberFormat="0" applyAlignment="0" applyProtection="0">
      <alignment vertical="center"/>
    </xf>
    <xf numFmtId="274" fontId="57" fillId="0" borderId="0"/>
    <xf numFmtId="274" fontId="140" fillId="9" borderId="358" applyNumberFormat="0" applyAlignment="0" applyProtection="0">
      <alignment vertical="center"/>
    </xf>
    <xf numFmtId="274" fontId="57" fillId="0" borderId="0"/>
    <xf numFmtId="274" fontId="140" fillId="9" borderId="358" applyNumberFormat="0" applyAlignment="0" applyProtection="0">
      <alignment vertical="center"/>
    </xf>
    <xf numFmtId="274" fontId="140" fillId="9" borderId="358"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0" fontId="130" fillId="0" borderId="359">
      <alignment horizontal="lef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114" fillId="22" borderId="163" applyNumberFormat="0" applyAlignment="0" applyProtection="0">
      <alignment vertical="center"/>
    </xf>
    <xf numFmtId="0" fontId="292" fillId="22" borderId="163" applyNumberFormat="0" applyAlignment="0" applyProtection="0">
      <alignment vertical="center"/>
    </xf>
    <xf numFmtId="0" fontId="173" fillId="0" borderId="189" applyNumberFormat="0" applyFill="0" applyAlignment="0" applyProtection="0">
      <alignment vertical="center"/>
    </xf>
    <xf numFmtId="274" fontId="57" fillId="0" borderId="0"/>
    <xf numFmtId="274" fontId="173" fillId="0" borderId="189" applyNumberFormat="0" applyFill="0" applyAlignment="0" applyProtection="0">
      <alignment vertical="center"/>
    </xf>
    <xf numFmtId="274" fontId="57" fillId="0" borderId="0"/>
    <xf numFmtId="274" fontId="173" fillId="0" borderId="189" applyNumberFormat="0" applyFill="0" applyAlignment="0" applyProtection="0">
      <alignment vertical="center"/>
    </xf>
    <xf numFmtId="274" fontId="173" fillId="0" borderId="189" applyNumberFormat="0" applyFill="0" applyAlignment="0" applyProtection="0">
      <alignment vertical="center"/>
    </xf>
    <xf numFmtId="274" fontId="173" fillId="0" borderId="189" applyNumberFormat="0" applyFill="0" applyAlignment="0" applyProtection="0">
      <alignment vertical="center"/>
    </xf>
    <xf numFmtId="0" fontId="292" fillId="22" borderId="163" applyNumberFormat="0" applyAlignment="0" applyProtection="0">
      <alignment vertical="center"/>
    </xf>
    <xf numFmtId="0" fontId="270" fillId="40" borderId="0" applyNumberFormat="0" applyBorder="0" applyAlignment="0" applyProtection="0">
      <alignment vertical="center"/>
    </xf>
    <xf numFmtId="0" fontId="270" fillId="40" borderId="0" applyNumberFormat="0" applyBorder="0" applyAlignment="0" applyProtection="0">
      <alignment vertical="center"/>
    </xf>
    <xf numFmtId="274" fontId="87" fillId="4" borderId="0" applyNumberFormat="0" applyBorder="0" applyAlignment="0" applyProtection="0">
      <alignment vertical="center"/>
    </xf>
    <xf numFmtId="0" fontId="270" fillId="41" borderId="0" applyNumberFormat="0" applyBorder="0" applyAlignment="0" applyProtection="0">
      <alignment vertical="center"/>
    </xf>
    <xf numFmtId="0" fontId="270" fillId="41" borderId="0" applyNumberFormat="0" applyBorder="0" applyAlignment="0" applyProtection="0">
      <alignment vertical="center"/>
    </xf>
    <xf numFmtId="274" fontId="56" fillId="30" borderId="164" applyNumberFormat="0" applyFont="0" applyAlignment="0" applyProtection="0">
      <alignment vertical="center"/>
    </xf>
    <xf numFmtId="274" fontId="87" fillId="5" borderId="0" applyNumberFormat="0" applyBorder="0" applyAlignment="0" applyProtection="0">
      <alignment vertical="center"/>
    </xf>
    <xf numFmtId="0" fontId="270" fillId="42" borderId="0" applyNumberFormat="0" applyBorder="0" applyAlignment="0" applyProtection="0">
      <alignment vertical="center"/>
    </xf>
    <xf numFmtId="0" fontId="270" fillId="42" borderId="0" applyNumberFormat="0" applyBorder="0" applyAlignment="0" applyProtection="0">
      <alignment vertical="center"/>
    </xf>
    <xf numFmtId="274" fontId="87" fillId="6" borderId="0" applyNumberFormat="0" applyBorder="0" applyAlignment="0" applyProtection="0">
      <alignment vertical="center"/>
    </xf>
    <xf numFmtId="0" fontId="270" fillId="43" borderId="0" applyNumberFormat="0" applyBorder="0" applyAlignment="0" applyProtection="0">
      <alignment vertical="center"/>
    </xf>
    <xf numFmtId="0" fontId="270" fillId="43" borderId="0" applyNumberFormat="0" applyBorder="0" applyAlignment="0" applyProtection="0">
      <alignment vertical="center"/>
    </xf>
    <xf numFmtId="0" fontId="114" fillId="22" borderId="358" applyNumberFormat="0" applyAlignment="0" applyProtection="0">
      <alignment vertical="center"/>
    </xf>
    <xf numFmtId="274" fontId="87" fillId="7" borderId="0" applyNumberFormat="0" applyBorder="0" applyAlignment="0" applyProtection="0">
      <alignment vertical="center"/>
    </xf>
    <xf numFmtId="0" fontId="270" fillId="44" borderId="0" applyNumberFormat="0" applyBorder="0" applyAlignment="0" applyProtection="0">
      <alignment vertical="center"/>
    </xf>
    <xf numFmtId="0" fontId="270" fillId="44" borderId="0" applyNumberFormat="0" applyBorder="0" applyAlignment="0" applyProtection="0">
      <alignment vertical="center"/>
    </xf>
    <xf numFmtId="274" fontId="87" fillId="8" borderId="0" applyNumberFormat="0" applyBorder="0" applyAlignment="0" applyProtection="0">
      <alignment vertical="center"/>
    </xf>
    <xf numFmtId="0" fontId="270" fillId="45" borderId="0" applyNumberFormat="0" applyBorder="0" applyAlignment="0" applyProtection="0">
      <alignment vertical="center"/>
    </xf>
    <xf numFmtId="0" fontId="270" fillId="45" borderId="0" applyNumberFormat="0" applyBorder="0" applyAlignment="0" applyProtection="0">
      <alignment vertical="center"/>
    </xf>
    <xf numFmtId="274" fontId="87" fillId="9" borderId="0" applyNumberFormat="0" applyBorder="0" applyAlignment="0" applyProtection="0">
      <alignment vertical="center"/>
    </xf>
    <xf numFmtId="274" fontId="87" fillId="4" borderId="0" applyNumberFormat="0" applyBorder="0" applyAlignment="0" applyProtection="0">
      <alignment vertical="center"/>
    </xf>
    <xf numFmtId="274" fontId="87" fillId="5" borderId="0" applyNumberFormat="0" applyBorder="0" applyAlignment="0" applyProtection="0">
      <alignment vertical="center"/>
    </xf>
    <xf numFmtId="274" fontId="87" fillId="6" borderId="0" applyNumberFormat="0" applyBorder="0" applyAlignment="0" applyProtection="0">
      <alignment vertical="center"/>
    </xf>
    <xf numFmtId="274" fontId="87" fillId="7" borderId="0" applyNumberFormat="0" applyBorder="0" applyAlignment="0" applyProtection="0">
      <alignment vertical="center"/>
    </xf>
    <xf numFmtId="274" fontId="87" fillId="8" borderId="0" applyNumberFormat="0" applyBorder="0" applyAlignment="0" applyProtection="0">
      <alignment vertical="center"/>
    </xf>
    <xf numFmtId="274" fontId="87" fillId="9" borderId="0" applyNumberFormat="0" applyBorder="0" applyAlignment="0" applyProtection="0">
      <alignment vertical="center"/>
    </xf>
    <xf numFmtId="0" fontId="270" fillId="46" borderId="0" applyNumberFormat="0" applyBorder="0" applyAlignment="0" applyProtection="0">
      <alignment vertical="center"/>
    </xf>
    <xf numFmtId="0" fontId="270" fillId="46" borderId="0" applyNumberFormat="0" applyBorder="0" applyAlignment="0" applyProtection="0">
      <alignment vertical="center"/>
    </xf>
    <xf numFmtId="274" fontId="114" fillId="22" borderId="186" applyNumberFormat="0" applyAlignment="0" applyProtection="0">
      <alignment vertical="center"/>
    </xf>
    <xf numFmtId="274" fontId="87" fillId="10" borderId="0" applyNumberFormat="0" applyBorder="0" applyAlignment="0" applyProtection="0">
      <alignment vertical="center"/>
    </xf>
    <xf numFmtId="0" fontId="270" fillId="47" borderId="0" applyNumberFormat="0" applyBorder="0" applyAlignment="0" applyProtection="0">
      <alignment vertical="center"/>
    </xf>
    <xf numFmtId="0" fontId="270" fillId="47" borderId="0" applyNumberFormat="0" applyBorder="0" applyAlignment="0" applyProtection="0">
      <alignment vertical="center"/>
    </xf>
    <xf numFmtId="0" fontId="248" fillId="22" borderId="186" applyNumberFormat="0" applyAlignment="0" applyProtection="0">
      <alignment vertical="center"/>
    </xf>
    <xf numFmtId="0" fontId="292" fillId="22" borderId="186" applyNumberFormat="0" applyAlignment="0" applyProtection="0">
      <alignment vertical="center"/>
    </xf>
    <xf numFmtId="0" fontId="114" fillId="22" borderId="186" applyNumberFormat="0" applyAlignment="0" applyProtection="0">
      <alignment vertical="center"/>
    </xf>
    <xf numFmtId="0" fontId="292" fillId="22" borderId="186" applyNumberFormat="0" applyAlignment="0" applyProtection="0">
      <alignment vertical="center"/>
    </xf>
    <xf numFmtId="274" fontId="87" fillId="11" borderId="0" applyNumberFormat="0" applyBorder="0" applyAlignment="0" applyProtection="0">
      <alignment vertical="center"/>
    </xf>
    <xf numFmtId="0" fontId="270" fillId="48" borderId="0" applyNumberFormat="0" applyBorder="0" applyAlignment="0" applyProtection="0">
      <alignment vertical="center"/>
    </xf>
    <xf numFmtId="0" fontId="270" fillId="48" borderId="0" applyNumberFormat="0" applyBorder="0" applyAlignment="0" applyProtection="0">
      <alignment vertical="center"/>
    </xf>
    <xf numFmtId="274" fontId="87" fillId="12" borderId="0" applyNumberFormat="0" applyBorder="0" applyAlignment="0" applyProtection="0">
      <alignment vertical="center"/>
    </xf>
    <xf numFmtId="0" fontId="270" fillId="49" borderId="0" applyNumberFormat="0" applyBorder="0" applyAlignment="0" applyProtection="0">
      <alignment vertical="center"/>
    </xf>
    <xf numFmtId="0" fontId="270" fillId="49" borderId="0" applyNumberFormat="0" applyBorder="0" applyAlignment="0" applyProtection="0">
      <alignment vertical="center"/>
    </xf>
    <xf numFmtId="274" fontId="56" fillId="30" borderId="187" applyNumberFormat="0" applyFont="0" applyAlignment="0" applyProtection="0">
      <alignment vertical="center"/>
    </xf>
    <xf numFmtId="274" fontId="87" fillId="7" borderId="0" applyNumberFormat="0" applyBorder="0" applyAlignment="0" applyProtection="0">
      <alignment vertical="center"/>
    </xf>
    <xf numFmtId="0" fontId="270" fillId="50" borderId="0" applyNumberFormat="0" applyBorder="0" applyAlignment="0" applyProtection="0">
      <alignment vertical="center"/>
    </xf>
    <xf numFmtId="0" fontId="270" fillId="50" borderId="0" applyNumberFormat="0" applyBorder="0" applyAlignment="0" applyProtection="0">
      <alignment vertical="center"/>
    </xf>
    <xf numFmtId="274" fontId="87" fillId="10" borderId="0" applyNumberFormat="0" applyBorder="0" applyAlignment="0" applyProtection="0">
      <alignment vertical="center"/>
    </xf>
    <xf numFmtId="0" fontId="270" fillId="51" borderId="0" applyNumberFormat="0" applyBorder="0" applyAlignment="0" applyProtection="0">
      <alignment vertical="center"/>
    </xf>
    <xf numFmtId="0" fontId="270" fillId="51" borderId="0" applyNumberFormat="0" applyBorder="0" applyAlignment="0" applyProtection="0">
      <alignment vertical="center"/>
    </xf>
    <xf numFmtId="274" fontId="87" fillId="13" borderId="0" applyNumberFormat="0" applyBorder="0" applyAlignment="0" applyProtection="0">
      <alignment vertical="center"/>
    </xf>
    <xf numFmtId="274" fontId="87" fillId="10" borderId="0" applyNumberFormat="0" applyBorder="0" applyAlignment="0" applyProtection="0">
      <alignment vertical="center"/>
    </xf>
    <xf numFmtId="274" fontId="87" fillId="11" borderId="0" applyNumberFormat="0" applyBorder="0" applyAlignment="0" applyProtection="0">
      <alignment vertical="center"/>
    </xf>
    <xf numFmtId="274" fontId="87" fillId="12" borderId="0" applyNumberFormat="0" applyBorder="0" applyAlignment="0" applyProtection="0">
      <alignment vertical="center"/>
    </xf>
    <xf numFmtId="274" fontId="87" fillId="7" borderId="0" applyNumberFormat="0" applyBorder="0" applyAlignment="0" applyProtection="0">
      <alignment vertical="center"/>
    </xf>
    <xf numFmtId="274" fontId="87" fillId="10" borderId="0" applyNumberFormat="0" applyBorder="0" applyAlignment="0" applyProtection="0">
      <alignment vertical="center"/>
    </xf>
    <xf numFmtId="274" fontId="87" fillId="13" borderId="0" applyNumberFormat="0" applyBorder="0" applyAlignment="0" applyProtection="0">
      <alignment vertical="center"/>
    </xf>
    <xf numFmtId="0" fontId="272" fillId="52" borderId="0" applyNumberFormat="0" applyBorder="0" applyAlignment="0" applyProtection="0">
      <alignment vertical="center"/>
    </xf>
    <xf numFmtId="0" fontId="272" fillId="52" borderId="0" applyNumberFormat="0" applyBorder="0" applyAlignment="0" applyProtection="0">
      <alignment vertical="center"/>
    </xf>
    <xf numFmtId="274" fontId="88" fillId="14" borderId="0" applyNumberFormat="0" applyBorder="0" applyAlignment="0" applyProtection="0">
      <alignment vertical="center"/>
    </xf>
    <xf numFmtId="0" fontId="272" fillId="53" borderId="0" applyNumberFormat="0" applyBorder="0" applyAlignment="0" applyProtection="0">
      <alignment vertical="center"/>
    </xf>
    <xf numFmtId="0" fontId="272" fillId="53" borderId="0" applyNumberFormat="0" applyBorder="0" applyAlignment="0" applyProtection="0">
      <alignment vertical="center"/>
    </xf>
    <xf numFmtId="274" fontId="88" fillId="11" borderId="0" applyNumberFormat="0" applyBorder="0" applyAlignment="0" applyProtection="0">
      <alignment vertical="center"/>
    </xf>
    <xf numFmtId="0" fontId="272" fillId="54" borderId="0" applyNumberFormat="0" applyBorder="0" applyAlignment="0" applyProtection="0">
      <alignment vertical="center"/>
    </xf>
    <xf numFmtId="0" fontId="272" fillId="54" borderId="0" applyNumberFormat="0" applyBorder="0" applyAlignment="0" applyProtection="0">
      <alignment vertical="center"/>
    </xf>
    <xf numFmtId="274" fontId="88" fillId="12" borderId="0" applyNumberFormat="0" applyBorder="0" applyAlignment="0" applyProtection="0">
      <alignment vertical="center"/>
    </xf>
    <xf numFmtId="0" fontId="272" fillId="55" borderId="0" applyNumberFormat="0" applyBorder="0" applyAlignment="0" applyProtection="0">
      <alignment vertical="center"/>
    </xf>
    <xf numFmtId="0" fontId="272" fillId="55" borderId="0" applyNumberFormat="0" applyBorder="0" applyAlignment="0" applyProtection="0">
      <alignment vertical="center"/>
    </xf>
    <xf numFmtId="274" fontId="88" fillId="15" borderId="0" applyNumberFormat="0" applyBorder="0" applyAlignment="0" applyProtection="0">
      <alignment vertical="center"/>
    </xf>
    <xf numFmtId="0" fontId="272" fillId="56" borderId="0" applyNumberFormat="0" applyBorder="0" applyAlignment="0" applyProtection="0">
      <alignment vertical="center"/>
    </xf>
    <xf numFmtId="0" fontId="272" fillId="56" borderId="0" applyNumberFormat="0" applyBorder="0" applyAlignment="0" applyProtection="0">
      <alignment vertical="center"/>
    </xf>
    <xf numFmtId="274" fontId="88" fillId="16" borderId="0" applyNumberFormat="0" applyBorder="0" applyAlignment="0" applyProtection="0">
      <alignment vertical="center"/>
    </xf>
    <xf numFmtId="0" fontId="272" fillId="57" borderId="0" applyNumberFormat="0" applyBorder="0" applyAlignment="0" applyProtection="0">
      <alignment vertical="center"/>
    </xf>
    <xf numFmtId="0" fontId="272" fillId="57" borderId="0" applyNumberFormat="0" applyBorder="0" applyAlignment="0" applyProtection="0">
      <alignment vertical="center"/>
    </xf>
    <xf numFmtId="274" fontId="88" fillId="17" borderId="0" applyNumberFormat="0" applyBorder="0" applyAlignment="0" applyProtection="0">
      <alignment vertical="center"/>
    </xf>
    <xf numFmtId="274" fontId="88" fillId="14" borderId="0" applyNumberFormat="0" applyBorder="0" applyAlignment="0" applyProtection="0">
      <alignment vertical="center"/>
    </xf>
    <xf numFmtId="0" fontId="273" fillId="14" borderId="0" applyNumberFormat="0" applyBorder="0" applyAlignment="0" applyProtection="0">
      <alignment vertical="center"/>
    </xf>
    <xf numFmtId="0" fontId="273" fillId="14" borderId="0" applyNumberFormat="0" applyBorder="0" applyAlignment="0" applyProtection="0">
      <alignment vertical="center"/>
    </xf>
    <xf numFmtId="274" fontId="88" fillId="11" borderId="0" applyNumberFormat="0" applyBorder="0" applyAlignment="0" applyProtection="0">
      <alignment vertical="center"/>
    </xf>
    <xf numFmtId="0" fontId="273" fillId="11" borderId="0" applyNumberFormat="0" applyBorder="0" applyAlignment="0" applyProtection="0">
      <alignment vertical="center"/>
    </xf>
    <xf numFmtId="0" fontId="273" fillId="11" borderId="0" applyNumberFormat="0" applyBorder="0" applyAlignment="0" applyProtection="0">
      <alignment vertical="center"/>
    </xf>
    <xf numFmtId="274" fontId="88" fillId="12" borderId="0" applyNumberFormat="0" applyBorder="0" applyAlignment="0" applyProtection="0">
      <alignment vertical="center"/>
    </xf>
    <xf numFmtId="0" fontId="273" fillId="12" borderId="0" applyNumberFormat="0" applyBorder="0" applyAlignment="0" applyProtection="0">
      <alignment vertical="center"/>
    </xf>
    <xf numFmtId="0" fontId="273" fillId="12" borderId="0" applyNumberFormat="0" applyBorder="0" applyAlignment="0" applyProtection="0">
      <alignment vertical="center"/>
    </xf>
    <xf numFmtId="274" fontId="88" fillId="15" borderId="0" applyNumberFormat="0" applyBorder="0" applyAlignment="0" applyProtection="0">
      <alignment vertical="center"/>
    </xf>
    <xf numFmtId="0" fontId="273" fillId="15" borderId="0" applyNumberFormat="0" applyBorder="0" applyAlignment="0" applyProtection="0">
      <alignment vertical="center"/>
    </xf>
    <xf numFmtId="0" fontId="273" fillId="15" borderId="0" applyNumberFormat="0" applyBorder="0" applyAlignment="0" applyProtection="0">
      <alignment vertical="center"/>
    </xf>
    <xf numFmtId="274" fontId="88" fillId="16" borderId="0" applyNumberFormat="0" applyBorder="0" applyAlignment="0" applyProtection="0">
      <alignment vertical="center"/>
    </xf>
    <xf numFmtId="0" fontId="273" fillId="16" borderId="0" applyNumberFormat="0" applyBorder="0" applyAlignment="0" applyProtection="0">
      <alignment vertical="center"/>
    </xf>
    <xf numFmtId="0" fontId="273" fillId="16" borderId="0" applyNumberFormat="0" applyBorder="0" applyAlignment="0" applyProtection="0">
      <alignment vertical="center"/>
    </xf>
    <xf numFmtId="274" fontId="88" fillId="17" borderId="0" applyNumberFormat="0" applyBorder="0" applyAlignment="0" applyProtection="0">
      <alignment vertical="center"/>
    </xf>
    <xf numFmtId="0" fontId="273" fillId="17" borderId="0" applyNumberFormat="0" applyBorder="0" applyAlignment="0" applyProtection="0">
      <alignment vertical="center"/>
    </xf>
    <xf numFmtId="0" fontId="273" fillId="17" borderId="0" applyNumberFormat="0" applyBorder="0" applyAlignment="0" applyProtection="0">
      <alignment vertical="center"/>
    </xf>
    <xf numFmtId="0" fontId="272" fillId="58" borderId="0" applyNumberFormat="0" applyBorder="0" applyAlignment="0" applyProtection="0">
      <alignment vertical="center"/>
    </xf>
    <xf numFmtId="0" fontId="272" fillId="58" borderId="0" applyNumberFormat="0" applyBorder="0" applyAlignment="0" applyProtection="0">
      <alignment vertical="center"/>
    </xf>
    <xf numFmtId="274" fontId="88" fillId="18" borderId="0" applyNumberFormat="0" applyBorder="0" applyAlignment="0" applyProtection="0">
      <alignment vertical="center"/>
    </xf>
    <xf numFmtId="0" fontId="272" fillId="59" borderId="0" applyNumberFormat="0" applyBorder="0" applyAlignment="0" applyProtection="0">
      <alignment vertical="center"/>
    </xf>
    <xf numFmtId="0" fontId="272" fillId="59" borderId="0" applyNumberFormat="0" applyBorder="0" applyAlignment="0" applyProtection="0">
      <alignment vertical="center"/>
    </xf>
    <xf numFmtId="274" fontId="88" fillId="19" borderId="0" applyNumberFormat="0" applyBorder="0" applyAlignment="0" applyProtection="0">
      <alignment vertical="center"/>
    </xf>
    <xf numFmtId="0" fontId="272" fillId="60" borderId="0" applyNumberFormat="0" applyBorder="0" applyAlignment="0" applyProtection="0">
      <alignment vertical="center"/>
    </xf>
    <xf numFmtId="0" fontId="272" fillId="60" borderId="0" applyNumberFormat="0" applyBorder="0" applyAlignment="0" applyProtection="0">
      <alignment vertical="center"/>
    </xf>
    <xf numFmtId="274" fontId="88" fillId="20" borderId="0" applyNumberFormat="0" applyBorder="0" applyAlignment="0" applyProtection="0">
      <alignment vertical="center"/>
    </xf>
    <xf numFmtId="0" fontId="272" fillId="61" borderId="0" applyNumberFormat="0" applyBorder="0" applyAlignment="0" applyProtection="0">
      <alignment vertical="center"/>
    </xf>
    <xf numFmtId="0" fontId="272" fillId="61" borderId="0" applyNumberFormat="0" applyBorder="0" applyAlignment="0" applyProtection="0">
      <alignment vertical="center"/>
    </xf>
    <xf numFmtId="274" fontId="88" fillId="15" borderId="0" applyNumberFormat="0" applyBorder="0" applyAlignment="0" applyProtection="0">
      <alignment vertical="center"/>
    </xf>
    <xf numFmtId="0" fontId="272" fillId="62" borderId="0" applyNumberFormat="0" applyBorder="0" applyAlignment="0" applyProtection="0">
      <alignment vertical="center"/>
    </xf>
    <xf numFmtId="0" fontId="272" fillId="62" borderId="0" applyNumberFormat="0" applyBorder="0" applyAlignment="0" applyProtection="0">
      <alignment vertical="center"/>
    </xf>
    <xf numFmtId="274" fontId="88" fillId="16" borderId="0" applyNumberFormat="0" applyBorder="0" applyAlignment="0" applyProtection="0">
      <alignment vertical="center"/>
    </xf>
    <xf numFmtId="0" fontId="272" fillId="63" borderId="0" applyNumberFormat="0" applyBorder="0" applyAlignment="0" applyProtection="0">
      <alignment vertical="center"/>
    </xf>
    <xf numFmtId="0" fontId="272" fillId="63" borderId="0" applyNumberFormat="0" applyBorder="0" applyAlignment="0" applyProtection="0">
      <alignment vertical="center"/>
    </xf>
    <xf numFmtId="274" fontId="88" fillId="21" borderId="0" applyNumberFormat="0" applyBorder="0" applyAlignment="0" applyProtection="0">
      <alignment vertical="center"/>
    </xf>
    <xf numFmtId="0" fontId="274" fillId="64" borderId="0" applyNumberFormat="0" applyBorder="0" applyAlignment="0" applyProtection="0">
      <alignment vertical="center"/>
    </xf>
    <xf numFmtId="0" fontId="274" fillId="64" borderId="0" applyNumberFormat="0" applyBorder="0" applyAlignment="0" applyProtection="0">
      <alignment vertical="center"/>
    </xf>
    <xf numFmtId="274" fontId="98" fillId="5" borderId="0" applyNumberFormat="0" applyBorder="0" applyAlignment="0" applyProtection="0">
      <alignment vertical="center"/>
    </xf>
    <xf numFmtId="0" fontId="275" fillId="65" borderId="35" applyNumberFormat="0" applyAlignment="0" applyProtection="0">
      <alignment vertical="center"/>
    </xf>
    <xf numFmtId="0" fontId="275" fillId="65" borderId="35" applyNumberFormat="0" applyAlignment="0" applyProtection="0">
      <alignment vertical="center"/>
    </xf>
    <xf numFmtId="274" fontId="114" fillId="22" borderId="326" applyNumberFormat="0" applyAlignment="0" applyProtection="0">
      <alignment vertical="center"/>
    </xf>
    <xf numFmtId="0" fontId="276" fillId="66" borderId="36" applyNumberFormat="0" applyAlignment="0" applyProtection="0">
      <alignment vertical="center"/>
    </xf>
    <xf numFmtId="0" fontId="276" fillId="66" borderId="36" applyNumberFormat="0" applyAlignment="0" applyProtection="0">
      <alignment vertical="center"/>
    </xf>
    <xf numFmtId="274" fontId="116" fillId="24" borderId="7" applyNumberFormat="0" applyAlignment="0" applyProtection="0">
      <alignment vertical="center"/>
    </xf>
    <xf numFmtId="178" fontId="231" fillId="0" borderId="0" applyFont="0" applyFill="0" applyBorder="0" applyAlignment="0" applyProtection="0">
      <alignment vertical="center"/>
    </xf>
    <xf numFmtId="178" fontId="56" fillId="0" borderId="0" applyFont="0" applyFill="0" applyBorder="0" applyAlignment="0" applyProtection="0"/>
    <xf numFmtId="3" fontId="71" fillId="0" borderId="0" applyFont="0" applyFill="0" applyBorder="0" applyAlignment="0" applyProtection="0"/>
    <xf numFmtId="3" fontId="71" fillId="0" borderId="0" applyFont="0" applyFill="0" applyBorder="0" applyAlignment="0" applyProtection="0"/>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277" fillId="0" borderId="0" applyFont="0" applyFill="0" applyBorder="0" applyAlignment="0" applyProtection="0">
      <alignment vertical="center"/>
    </xf>
    <xf numFmtId="178" fontId="57" fillId="0" borderId="0" applyFont="0" applyFill="0" applyBorder="0" applyAlignment="0" applyProtection="0">
      <alignment vertical="center"/>
    </xf>
    <xf numFmtId="178" fontId="231" fillId="0" borderId="0" applyFont="0" applyFill="0" applyBorder="0" applyAlignment="0" applyProtection="0">
      <alignment vertical="center"/>
    </xf>
    <xf numFmtId="0" fontId="278" fillId="0" borderId="0" applyNumberFormat="0" applyFill="0" applyBorder="0" applyAlignment="0" applyProtection="0">
      <alignment vertical="center"/>
    </xf>
    <xf numFmtId="0" fontId="278" fillId="0" borderId="0" applyNumberFormat="0" applyFill="0" applyBorder="0" applyAlignment="0" applyProtection="0">
      <alignment vertical="center"/>
    </xf>
    <xf numFmtId="274" fontId="124" fillId="0" borderId="0" applyNumberFormat="0" applyFill="0" applyBorder="0" applyAlignment="0" applyProtection="0">
      <alignment vertical="center"/>
    </xf>
    <xf numFmtId="0" fontId="279" fillId="67" borderId="0" applyNumberFormat="0" applyBorder="0" applyAlignment="0" applyProtection="0">
      <alignment vertical="center"/>
    </xf>
    <xf numFmtId="0" fontId="279" fillId="67" borderId="0" applyNumberFormat="0" applyBorder="0" applyAlignment="0" applyProtection="0">
      <alignment vertical="center"/>
    </xf>
    <xf numFmtId="274" fontId="128" fillId="6" borderId="0" applyNumberFormat="0" applyBorder="0" applyAlignment="0" applyProtection="0">
      <alignment vertical="center"/>
    </xf>
    <xf numFmtId="0" fontId="280" fillId="0" borderId="37" applyNumberFormat="0" applyFill="0" applyAlignment="0" applyProtection="0">
      <alignment vertical="center"/>
    </xf>
    <xf numFmtId="0" fontId="280" fillId="0" borderId="37" applyNumberFormat="0" applyFill="0" applyAlignment="0" applyProtection="0">
      <alignment vertical="center"/>
    </xf>
    <xf numFmtId="274" fontId="135" fillId="0" borderId="14" applyNumberFormat="0" applyFill="0" applyAlignment="0" applyProtection="0">
      <alignment vertical="center"/>
    </xf>
    <xf numFmtId="0" fontId="281" fillId="0" borderId="38" applyNumberFormat="0" applyFill="0" applyAlignment="0" applyProtection="0">
      <alignment vertical="center"/>
    </xf>
    <xf numFmtId="0" fontId="281" fillId="0" borderId="38" applyNumberFormat="0" applyFill="0" applyAlignment="0" applyProtection="0">
      <alignment vertical="center"/>
    </xf>
    <xf numFmtId="274" fontId="136" fillId="0" borderId="15" applyNumberFormat="0" applyFill="0" applyAlignment="0" applyProtection="0">
      <alignment vertical="center"/>
    </xf>
    <xf numFmtId="0" fontId="282" fillId="0" borderId="39" applyNumberFormat="0" applyFill="0" applyAlignment="0" applyProtection="0">
      <alignment vertical="center"/>
    </xf>
    <xf numFmtId="0" fontId="282" fillId="0" borderId="39" applyNumberFormat="0" applyFill="0" applyAlignment="0" applyProtection="0">
      <alignment vertical="center"/>
    </xf>
    <xf numFmtId="274" fontId="137" fillId="0" borderId="16" applyNumberFormat="0" applyFill="0" applyAlignment="0" applyProtection="0">
      <alignment vertical="center"/>
    </xf>
    <xf numFmtId="0" fontId="282" fillId="0" borderId="0" applyNumberFormat="0" applyFill="0" applyBorder="0" applyAlignment="0" applyProtection="0">
      <alignment vertical="center"/>
    </xf>
    <xf numFmtId="0" fontId="282" fillId="0" borderId="0" applyNumberFormat="0" applyFill="0" applyBorder="0" applyAlignment="0" applyProtection="0">
      <alignment vertical="center"/>
    </xf>
    <xf numFmtId="274" fontId="137" fillId="0" borderId="0" applyNumberFormat="0" applyFill="0" applyBorder="0" applyAlignment="0" applyProtection="0">
      <alignment vertical="center"/>
    </xf>
    <xf numFmtId="274" fontId="138" fillId="0" borderId="0"/>
    <xf numFmtId="0" fontId="283" fillId="0" borderId="0" applyNumberFormat="0" applyFill="0" applyBorder="0" applyAlignment="0" applyProtection="0">
      <alignment vertical="top"/>
      <protection locked="0"/>
    </xf>
    <xf numFmtId="0" fontId="284" fillId="68" borderId="35" applyNumberFormat="0" applyAlignment="0" applyProtection="0">
      <alignment vertical="center"/>
    </xf>
    <xf numFmtId="0" fontId="284" fillId="68" borderId="35" applyNumberFormat="0" applyAlignment="0" applyProtection="0">
      <alignment vertical="center"/>
    </xf>
    <xf numFmtId="0" fontId="284" fillId="68" borderId="35" applyNumberFormat="0" applyAlignment="0" applyProtection="0">
      <alignment vertical="center"/>
    </xf>
    <xf numFmtId="274" fontId="140" fillId="9" borderId="326" applyNumberFormat="0" applyAlignment="0" applyProtection="0">
      <alignment vertical="center"/>
    </xf>
    <xf numFmtId="0" fontId="284" fillId="68" borderId="35" applyNumberFormat="0" applyAlignment="0" applyProtection="0">
      <alignment vertical="center"/>
    </xf>
    <xf numFmtId="0" fontId="284" fillId="68" borderId="35" applyNumberFormat="0" applyAlignment="0" applyProtection="0">
      <alignment vertical="center"/>
    </xf>
    <xf numFmtId="0" fontId="284" fillId="68" borderId="35" applyNumberFormat="0" applyAlignment="0" applyProtection="0">
      <alignment vertical="center"/>
    </xf>
    <xf numFmtId="0" fontId="285" fillId="0" borderId="40" applyNumberFormat="0" applyFill="0" applyAlignment="0" applyProtection="0">
      <alignment vertical="center"/>
    </xf>
    <xf numFmtId="0" fontId="285" fillId="0" borderId="40" applyNumberFormat="0" applyFill="0" applyAlignment="0" applyProtection="0">
      <alignment vertical="center"/>
    </xf>
    <xf numFmtId="274" fontId="142" fillId="0" borderId="18" applyNumberFormat="0" applyFill="0" applyAlignment="0" applyProtection="0">
      <alignment vertical="center"/>
    </xf>
    <xf numFmtId="0" fontId="286" fillId="69" borderId="0" applyNumberFormat="0" applyBorder="0" applyAlignment="0" applyProtection="0">
      <alignment vertical="center"/>
    </xf>
    <xf numFmtId="0" fontId="286" fillId="69" borderId="0" applyNumberFormat="0" applyBorder="0" applyAlignment="0" applyProtection="0">
      <alignment vertical="center"/>
    </xf>
    <xf numFmtId="274" fontId="147" fillId="29" borderId="0" applyNumberFormat="0" applyBorder="0" applyAlignment="0" applyProtection="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0"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0"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57" fillId="0" borderId="0">
      <alignment vertical="center"/>
    </xf>
    <xf numFmtId="0" fontId="270" fillId="0" borderId="0">
      <alignment vertical="center"/>
    </xf>
    <xf numFmtId="0" fontId="270"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31" fillId="0" borderId="0">
      <alignment vertical="center"/>
    </xf>
    <xf numFmtId="0" fontId="231"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31" fillId="0" borderId="0">
      <alignment vertical="center"/>
    </xf>
    <xf numFmtId="0" fontId="231"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31" fillId="0" borderId="0">
      <alignment vertical="center"/>
    </xf>
    <xf numFmtId="0" fontId="231"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32"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32" fillId="0" borderId="0">
      <alignment vertical="center"/>
    </xf>
    <xf numFmtId="0" fontId="264" fillId="0" borderId="0">
      <alignment vertical="center"/>
    </xf>
    <xf numFmtId="0" fontId="264"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64" fillId="0" borderId="0">
      <alignment vertical="center"/>
    </xf>
    <xf numFmtId="0" fontId="57" fillId="0" borderId="0"/>
    <xf numFmtId="0" fontId="264" fillId="0" borderId="0">
      <alignment vertical="center"/>
    </xf>
    <xf numFmtId="0" fontId="264" fillId="0" borderId="0">
      <alignment vertical="center"/>
    </xf>
    <xf numFmtId="0" fontId="232" fillId="0" borderId="0">
      <alignment vertical="center"/>
    </xf>
    <xf numFmtId="0" fontId="264" fillId="0" borderId="0">
      <alignment vertical="center"/>
    </xf>
    <xf numFmtId="0" fontId="264"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56" fillId="0" borderId="0"/>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31"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31" fillId="0" borderId="0">
      <alignment vertical="center"/>
    </xf>
    <xf numFmtId="0" fontId="277" fillId="0" borderId="0">
      <alignment vertical="center"/>
    </xf>
    <xf numFmtId="0" fontId="200"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64"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64" fillId="0" borderId="0">
      <alignment vertical="center"/>
    </xf>
    <xf numFmtId="0" fontId="264" fillId="0" borderId="0">
      <alignment vertical="center"/>
    </xf>
    <xf numFmtId="0" fontId="264" fillId="0" borderId="0">
      <alignment vertical="center"/>
    </xf>
    <xf numFmtId="0" fontId="264" fillId="0" borderId="0">
      <alignment vertical="center"/>
    </xf>
    <xf numFmtId="0" fontId="200" fillId="0" borderId="0">
      <alignment vertical="center"/>
    </xf>
    <xf numFmtId="0" fontId="200" fillId="0" borderId="0">
      <alignment vertical="center"/>
    </xf>
    <xf numFmtId="274" fontId="56" fillId="0" borderId="0"/>
    <xf numFmtId="0" fontId="5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56" fillId="0" borderId="0"/>
    <xf numFmtId="0" fontId="270"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0"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0"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31" fillId="0" borderId="0">
      <alignment vertical="center"/>
    </xf>
    <xf numFmtId="0" fontId="231"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274" fontId="287" fillId="0" borderId="0" applyFont="0" applyFill="0" applyBorder="0" applyAlignment="0" applyProtection="0">
      <alignment horizontal="centerContinuous"/>
    </xf>
    <xf numFmtId="0" fontId="270" fillId="70" borderId="41" applyNumberFormat="0" applyFont="0" applyAlignment="0" applyProtection="0">
      <alignment vertical="center"/>
    </xf>
    <xf numFmtId="0" fontId="270" fillId="70" borderId="41" applyNumberFormat="0" applyFont="0" applyAlignment="0" applyProtection="0">
      <alignment vertical="center"/>
    </xf>
    <xf numFmtId="0" fontId="56" fillId="30" borderId="349" applyNumberFormat="0" applyFont="0" applyAlignment="0" applyProtection="0">
      <alignment vertical="center"/>
    </xf>
    <xf numFmtId="274" fontId="56" fillId="30" borderId="349" applyNumberFormat="0" applyFont="0" applyAlignment="0" applyProtection="0">
      <alignment vertical="center"/>
    </xf>
    <xf numFmtId="274" fontId="56" fillId="30" borderId="349" applyNumberFormat="0" applyFont="0" applyAlignment="0" applyProtection="0">
      <alignment vertical="center"/>
    </xf>
    <xf numFmtId="274" fontId="56" fillId="30" borderId="349" applyNumberFormat="0" applyFont="0" applyAlignment="0" applyProtection="0">
      <alignment vertical="center"/>
    </xf>
    <xf numFmtId="274" fontId="56" fillId="30" borderId="349" applyNumberFormat="0" applyFont="0" applyAlignment="0" applyProtection="0">
      <alignment vertical="center"/>
    </xf>
    <xf numFmtId="0" fontId="288" fillId="65" borderId="42" applyNumberFormat="0" applyAlignment="0" applyProtection="0">
      <alignment vertical="center"/>
    </xf>
    <xf numFmtId="0" fontId="288" fillId="65" borderId="42" applyNumberFormat="0" applyAlignment="0" applyProtection="0">
      <alignment vertical="center"/>
    </xf>
    <xf numFmtId="274" fontId="152" fillId="22" borderId="306" applyNumberFormat="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31" fillId="0" borderId="0" applyFont="0" applyFill="0" applyBorder="0" applyAlignment="0" applyProtection="0">
      <alignment vertical="center"/>
    </xf>
    <xf numFmtId="9" fontId="57" fillId="0" borderId="0" applyFont="0" applyFill="0" applyBorder="0" applyAlignment="0" applyProtection="0">
      <alignment vertical="center"/>
    </xf>
    <xf numFmtId="9" fontId="231" fillId="0" borderId="0" applyFont="0" applyFill="0" applyBorder="0" applyAlignment="0" applyProtection="0">
      <alignment vertical="center"/>
    </xf>
    <xf numFmtId="9" fontId="277" fillId="0" borderId="0" applyFont="0" applyFill="0" applyBorder="0" applyAlignment="0" applyProtection="0">
      <alignment vertical="center"/>
    </xf>
    <xf numFmtId="9" fontId="231" fillId="0" borderId="0" applyFont="0" applyFill="0" applyBorder="0" applyAlignment="0" applyProtection="0">
      <alignment vertical="center"/>
    </xf>
    <xf numFmtId="9" fontId="277" fillId="0" borderId="0" applyFont="0" applyFill="0" applyBorder="0" applyAlignment="0" applyProtection="0">
      <alignment vertical="center"/>
    </xf>
    <xf numFmtId="9" fontId="231" fillId="0" borderId="0" applyFont="0" applyFill="0" applyBorder="0" applyAlignment="0" applyProtection="0">
      <alignment vertical="center"/>
    </xf>
    <xf numFmtId="9" fontId="56" fillId="0" borderId="0" applyFont="0" applyFill="0" applyBorder="0" applyAlignment="0" applyProtection="0"/>
    <xf numFmtId="9" fontId="277" fillId="0" borderId="0" applyFont="0" applyFill="0" applyBorder="0" applyAlignment="0" applyProtection="0">
      <alignment vertical="center"/>
    </xf>
    <xf numFmtId="9" fontId="231"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31"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9" fontId="264" fillId="0" borderId="0" applyFont="0" applyFill="0" applyBorder="0" applyAlignment="0" applyProtection="0">
      <alignment vertical="center"/>
    </xf>
    <xf numFmtId="9" fontId="264" fillId="0" borderId="0" applyFont="0" applyFill="0" applyBorder="0" applyAlignment="0" applyProtection="0">
      <alignment vertical="center"/>
    </xf>
    <xf numFmtId="9" fontId="264" fillId="0" borderId="0" applyFont="0" applyFill="0" applyBorder="0" applyAlignment="0" applyProtection="0">
      <alignment vertical="center"/>
    </xf>
    <xf numFmtId="9" fontId="264" fillId="0" borderId="0" applyFont="0" applyFill="0" applyBorder="0" applyAlignment="0" applyProtection="0">
      <alignment vertical="center"/>
    </xf>
    <xf numFmtId="9" fontId="264" fillId="0" borderId="0" applyFont="0" applyFill="0" applyBorder="0" applyAlignment="0" applyProtection="0">
      <alignment vertical="center"/>
    </xf>
    <xf numFmtId="272" fontId="56" fillId="0" borderId="0" applyFont="0" applyFill="0" applyBorder="0" applyAlignment="0" applyProtection="0">
      <alignment vertical="center"/>
    </xf>
    <xf numFmtId="272" fontId="56" fillId="0" borderId="0" applyFont="0" applyFill="0" applyBorder="0" applyAlignment="0" applyProtection="0">
      <alignment vertical="center"/>
    </xf>
    <xf numFmtId="9" fontId="56" fillId="0" borderId="0" applyFont="0" applyFill="0" applyBorder="0" applyAlignment="0" applyProtection="0"/>
    <xf numFmtId="9" fontId="57" fillId="0" borderId="0" applyFont="0" applyFill="0" applyBorder="0" applyAlignment="0" applyProtection="0">
      <alignment vertical="center"/>
    </xf>
    <xf numFmtId="0" fontId="65"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246" fillId="0" borderId="0" applyNumberFormat="0" applyFill="0" applyBorder="0" applyAlignment="0" applyProtection="0">
      <alignment vertical="center"/>
    </xf>
    <xf numFmtId="274" fontId="65" fillId="0" borderId="0" applyNumberFormat="0" applyFill="0" applyBorder="0" applyAlignment="0" applyProtection="0">
      <alignment vertical="center"/>
    </xf>
    <xf numFmtId="0" fontId="289" fillId="0" borderId="43" applyNumberFormat="0" applyFill="0" applyAlignment="0" applyProtection="0">
      <alignment vertical="center"/>
    </xf>
    <xf numFmtId="0" fontId="289" fillId="0" borderId="43" applyNumberFormat="0" applyFill="0" applyAlignment="0" applyProtection="0">
      <alignment vertical="center"/>
    </xf>
    <xf numFmtId="274" fontId="173" fillId="0" borderId="329"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274" fontId="176" fillId="0" borderId="0" applyNumberFormat="0" applyFill="0" applyBorder="0" applyAlignment="0" applyProtection="0">
      <alignment vertical="center"/>
    </xf>
    <xf numFmtId="274" fontId="88" fillId="18" borderId="0" applyNumberFormat="0" applyBorder="0" applyAlignment="0" applyProtection="0">
      <alignment vertical="center"/>
    </xf>
    <xf numFmtId="0" fontId="273" fillId="18" borderId="0" applyNumberFormat="0" applyBorder="0" applyAlignment="0" applyProtection="0">
      <alignment vertical="center"/>
    </xf>
    <xf numFmtId="0" fontId="273" fillId="18" borderId="0" applyNumberFormat="0" applyBorder="0" applyAlignment="0" applyProtection="0">
      <alignment vertical="center"/>
    </xf>
    <xf numFmtId="274" fontId="88" fillId="19" borderId="0" applyNumberFormat="0" applyBorder="0" applyAlignment="0" applyProtection="0">
      <alignment vertical="center"/>
    </xf>
    <xf numFmtId="0" fontId="273" fillId="19" borderId="0" applyNumberFormat="0" applyBorder="0" applyAlignment="0" applyProtection="0">
      <alignment vertical="center"/>
    </xf>
    <xf numFmtId="0" fontId="273" fillId="19" borderId="0" applyNumberFormat="0" applyBorder="0" applyAlignment="0" applyProtection="0">
      <alignment vertical="center"/>
    </xf>
    <xf numFmtId="274" fontId="88" fillId="20" borderId="0" applyNumberFormat="0" applyBorder="0" applyAlignment="0" applyProtection="0">
      <alignment vertical="center"/>
    </xf>
    <xf numFmtId="0" fontId="273" fillId="20" borderId="0" applyNumberFormat="0" applyBorder="0" applyAlignment="0" applyProtection="0">
      <alignment vertical="center"/>
    </xf>
    <xf numFmtId="0" fontId="273" fillId="20" borderId="0" applyNumberFormat="0" applyBorder="0" applyAlignment="0" applyProtection="0">
      <alignment vertical="center"/>
    </xf>
    <xf numFmtId="274" fontId="88" fillId="15" borderId="0" applyNumberFormat="0" applyBorder="0" applyAlignment="0" applyProtection="0">
      <alignment vertical="center"/>
    </xf>
    <xf numFmtId="0" fontId="273" fillId="15" borderId="0" applyNumberFormat="0" applyBorder="0" applyAlignment="0" applyProtection="0">
      <alignment vertical="center"/>
    </xf>
    <xf numFmtId="0" fontId="273" fillId="15" borderId="0" applyNumberFormat="0" applyBorder="0" applyAlignment="0" applyProtection="0">
      <alignment vertical="center"/>
    </xf>
    <xf numFmtId="274" fontId="88" fillId="16" borderId="0" applyNumberFormat="0" applyBorder="0" applyAlignment="0" applyProtection="0">
      <alignment vertical="center"/>
    </xf>
    <xf numFmtId="0" fontId="273" fillId="16" borderId="0" applyNumberFormat="0" applyBorder="0" applyAlignment="0" applyProtection="0">
      <alignment vertical="center"/>
    </xf>
    <xf numFmtId="0" fontId="273" fillId="16" borderId="0" applyNumberFormat="0" applyBorder="0" applyAlignment="0" applyProtection="0">
      <alignment vertical="center"/>
    </xf>
    <xf numFmtId="274" fontId="88" fillId="21" borderId="0" applyNumberFormat="0" applyBorder="0" applyAlignment="0" applyProtection="0">
      <alignment vertical="center"/>
    </xf>
    <xf numFmtId="0" fontId="273" fillId="21" borderId="0" applyNumberFormat="0" applyBorder="0" applyAlignment="0" applyProtection="0">
      <alignment vertical="center"/>
    </xf>
    <xf numFmtId="0" fontId="273" fillId="21" borderId="0" applyNumberFormat="0" applyBorder="0" applyAlignment="0" applyProtection="0">
      <alignment vertical="center"/>
    </xf>
    <xf numFmtId="274" fontId="176"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274" fontId="114" fillId="22" borderId="326" applyNumberFormat="0" applyAlignment="0" applyProtection="0">
      <alignment vertical="center"/>
    </xf>
    <xf numFmtId="0" fontId="292" fillId="22" borderId="326" applyNumberFormat="0" applyAlignment="0" applyProtection="0">
      <alignment vertical="center"/>
    </xf>
    <xf numFmtId="0" fontId="292" fillId="22" borderId="326" applyNumberFormat="0" applyAlignment="0" applyProtection="0">
      <alignment vertical="center"/>
    </xf>
    <xf numFmtId="274" fontId="98" fillId="5" borderId="0" applyNumberFormat="0" applyBorder="0" applyAlignment="0" applyProtection="0">
      <alignment vertical="center"/>
    </xf>
    <xf numFmtId="0" fontId="293" fillId="5" borderId="0" applyNumberFormat="0" applyBorder="0" applyAlignment="0" applyProtection="0">
      <alignment vertical="center"/>
    </xf>
    <xf numFmtId="0" fontId="293" fillId="5" borderId="0" applyNumberFormat="0" applyBorder="0" applyAlignment="0" applyProtection="0">
      <alignment vertical="center"/>
    </xf>
    <xf numFmtId="274" fontId="294" fillId="0" borderId="0" applyNumberFormat="0" applyFill="0" applyBorder="0" applyAlignment="0" applyProtection="0">
      <alignment vertical="top"/>
      <protection locked="0"/>
    </xf>
    <xf numFmtId="274" fontId="56" fillId="30" borderId="349" applyNumberFormat="0" applyFont="0" applyAlignment="0" applyProtection="0">
      <alignment vertical="center"/>
    </xf>
    <xf numFmtId="9" fontId="295" fillId="0" borderId="0" applyFont="0" applyFill="0" applyBorder="0" applyAlignment="0" applyProtection="0">
      <alignment vertical="center"/>
    </xf>
    <xf numFmtId="9" fontId="217" fillId="0" borderId="0" applyFont="0" applyFill="0" applyBorder="0" applyAlignment="0" applyProtection="0">
      <alignment vertical="center"/>
    </xf>
    <xf numFmtId="9" fontId="265" fillId="0" borderId="0" applyFont="0" applyFill="0" applyBorder="0" applyAlignment="0" applyProtection="0">
      <alignment vertical="center"/>
    </xf>
    <xf numFmtId="9" fontId="265" fillId="0" borderId="0" applyFont="0" applyFill="0" applyBorder="0" applyAlignment="0" applyProtection="0">
      <alignment vertical="center"/>
    </xf>
    <xf numFmtId="9" fontId="200" fillId="0" borderId="0" applyFont="0" applyFill="0" applyBorder="0" applyAlignment="0" applyProtection="0">
      <alignment vertical="center"/>
    </xf>
    <xf numFmtId="9" fontId="277" fillId="0" borderId="0" applyFont="0" applyFill="0" applyBorder="0" applyAlignment="0" applyProtection="0">
      <alignment vertical="center"/>
    </xf>
    <xf numFmtId="274" fontId="147" fillId="29" borderId="0" applyNumberFormat="0" applyBorder="0" applyAlignment="0" applyProtection="0">
      <alignment vertical="center"/>
    </xf>
    <xf numFmtId="274" fontId="140" fillId="9" borderId="352" applyNumberFormat="0" applyAlignment="0" applyProtection="0">
      <alignment vertical="center"/>
    </xf>
    <xf numFmtId="0" fontId="296" fillId="29" borderId="0" applyNumberFormat="0" applyBorder="0" applyAlignment="0" applyProtection="0">
      <alignment vertical="center"/>
    </xf>
    <xf numFmtId="0" fontId="296" fillId="29" borderId="0" applyNumberFormat="0" applyBorder="0" applyAlignment="0" applyProtection="0">
      <alignment vertical="center"/>
    </xf>
    <xf numFmtId="274" fontId="124"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7" fillId="0" borderId="0" applyNumberFormat="0" applyFill="0" applyBorder="0" applyAlignment="0" applyProtection="0">
      <alignment vertical="center"/>
    </xf>
    <xf numFmtId="274" fontId="116" fillId="24" borderId="7" applyNumberFormat="0" applyAlignment="0" applyProtection="0">
      <alignment vertical="center"/>
    </xf>
    <xf numFmtId="0" fontId="298" fillId="24" borderId="7" applyNumberFormat="0" applyAlignment="0" applyProtection="0">
      <alignment vertical="center"/>
    </xf>
    <xf numFmtId="0" fontId="298" fillId="24" borderId="7" applyNumberFormat="0" applyAlignment="0" applyProtection="0">
      <alignment vertical="center"/>
    </xf>
    <xf numFmtId="178" fontId="295" fillId="0" borderId="0" applyFont="0" applyFill="0" applyBorder="0" applyAlignment="0" applyProtection="0">
      <alignment vertical="center"/>
    </xf>
    <xf numFmtId="180" fontId="56" fillId="0" borderId="0" applyFont="0" applyFill="0" applyBorder="0" applyAlignment="0" applyProtection="0">
      <alignment vertical="center"/>
    </xf>
    <xf numFmtId="180" fontId="56" fillId="0" borderId="0" applyFont="0" applyFill="0" applyBorder="0" applyAlignment="0" applyProtection="0">
      <alignment vertical="center"/>
    </xf>
    <xf numFmtId="178" fontId="205" fillId="0" borderId="0" applyFont="0" applyFill="0" applyBorder="0" applyAlignment="0" applyProtection="0">
      <alignment vertical="center"/>
    </xf>
    <xf numFmtId="178" fontId="217" fillId="0" borderId="0" applyFont="0" applyFill="0" applyBorder="0" applyAlignment="0" applyProtection="0">
      <alignment vertical="center"/>
    </xf>
    <xf numFmtId="178" fontId="52" fillId="0" borderId="0" applyFont="0" applyFill="0" applyBorder="0" applyAlignment="0" applyProtection="0">
      <alignment vertical="center"/>
    </xf>
    <xf numFmtId="178" fontId="265" fillId="0" borderId="0" applyFont="0" applyFill="0" applyBorder="0" applyAlignment="0" applyProtection="0">
      <alignment vertical="center"/>
    </xf>
    <xf numFmtId="178" fontId="265" fillId="0" borderId="0" applyFont="0" applyFill="0" applyBorder="0" applyAlignment="0" applyProtection="0">
      <alignment vertical="center"/>
    </xf>
    <xf numFmtId="178" fontId="265" fillId="0" borderId="0" applyFont="0" applyFill="0" applyBorder="0" applyAlignment="0" applyProtection="0">
      <alignment vertical="center"/>
    </xf>
    <xf numFmtId="178" fontId="200" fillId="0" borderId="0" applyFont="0" applyFill="0" applyBorder="0" applyAlignment="0" applyProtection="0">
      <alignment vertical="center"/>
    </xf>
    <xf numFmtId="178" fontId="57" fillId="0" borderId="0" applyFont="0" applyFill="0" applyBorder="0" applyAlignment="0" applyProtection="0"/>
    <xf numFmtId="178" fontId="277" fillId="0" borderId="0" applyFont="0" applyFill="0" applyBorder="0" applyAlignment="0" applyProtection="0">
      <alignment vertical="center"/>
    </xf>
    <xf numFmtId="178" fontId="56" fillId="0" borderId="0" applyFont="0" applyFill="0" applyBorder="0" applyAlignment="0" applyProtection="0"/>
    <xf numFmtId="178" fontId="57" fillId="0" borderId="0" applyFont="0" applyFill="0" applyBorder="0" applyAlignment="0" applyProtection="0"/>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274" fontId="140" fillId="9" borderId="358" applyNumberFormat="0" applyAlignment="0" applyProtection="0">
      <alignment vertical="center"/>
    </xf>
    <xf numFmtId="178" fontId="56" fillId="0" borderId="0" applyFont="0" applyFill="0" applyBorder="0" applyAlignment="0" applyProtection="0">
      <alignment vertical="center"/>
    </xf>
    <xf numFmtId="178" fontId="57" fillId="0" borderId="0" applyFont="0" applyFill="0" applyBorder="0" applyAlignment="0" applyProtection="0"/>
    <xf numFmtId="178" fontId="56" fillId="0" borderId="0" applyFont="0" applyFill="0" applyBorder="0" applyAlignment="0" applyProtection="0"/>
    <xf numFmtId="178" fontId="57" fillId="0" borderId="0" applyFont="0" applyFill="0" applyBorder="0" applyAlignment="0" applyProtection="0"/>
    <xf numFmtId="0" fontId="114" fillId="22" borderId="358" applyNumberFormat="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7" fillId="0" borderId="0" applyFont="0" applyFill="0" applyBorder="0" applyAlignment="0" applyProtection="0"/>
    <xf numFmtId="178" fontId="56" fillId="0" borderId="0" applyFont="0" applyFill="0" applyBorder="0" applyAlignment="0" applyProtection="0">
      <alignment vertical="center"/>
    </xf>
    <xf numFmtId="0" fontId="140" fillId="9" borderId="358" applyNumberFormat="0" applyAlignment="0" applyProtection="0">
      <alignment vertical="center"/>
    </xf>
    <xf numFmtId="274" fontId="57" fillId="0" borderId="0"/>
    <xf numFmtId="274" fontId="57" fillId="0" borderId="0"/>
    <xf numFmtId="0" fontId="114" fillId="22" borderId="352"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140" fillId="9" borderId="358"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140" fillId="9" borderId="358"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292" fillId="22" borderId="358" applyNumberFormat="0" applyAlignment="0" applyProtection="0">
      <alignment vertical="center"/>
    </xf>
    <xf numFmtId="274" fontId="57" fillId="0" borderId="0"/>
    <xf numFmtId="274" fontId="173" fillId="0" borderId="166" applyNumberFormat="0" applyFill="0" applyAlignment="0" applyProtection="0">
      <alignment vertical="center"/>
    </xf>
    <xf numFmtId="274" fontId="57" fillId="0" borderId="0"/>
    <xf numFmtId="0" fontId="253" fillId="0" borderId="166" applyNumberFormat="0" applyFill="0" applyAlignment="0" applyProtection="0">
      <alignment vertical="center"/>
    </xf>
    <xf numFmtId="274" fontId="57" fillId="0" borderId="0"/>
    <xf numFmtId="0" fontId="300" fillId="0" borderId="166" applyNumberFormat="0" applyFill="0" applyAlignment="0" applyProtection="0">
      <alignment vertical="center"/>
    </xf>
    <xf numFmtId="274" fontId="57" fillId="0" borderId="0"/>
    <xf numFmtId="0" fontId="173" fillId="0" borderId="166" applyNumberFormat="0" applyFill="0" applyAlignment="0" applyProtection="0">
      <alignment vertical="center"/>
    </xf>
    <xf numFmtId="274" fontId="57" fillId="0" borderId="0"/>
    <xf numFmtId="0" fontId="300" fillId="0" borderId="166" applyNumberFormat="0" applyFill="0" applyAlignment="0" applyProtection="0">
      <alignment vertical="center"/>
    </xf>
    <xf numFmtId="274" fontId="57" fillId="0" borderId="0"/>
    <xf numFmtId="274" fontId="140" fillId="9" borderId="163" applyNumberFormat="0" applyAlignment="0" applyProtection="0">
      <alignment vertical="center"/>
    </xf>
    <xf numFmtId="274" fontId="57" fillId="0" borderId="0"/>
    <xf numFmtId="274" fontId="57" fillId="0" borderId="0"/>
    <xf numFmtId="0" fontId="301" fillId="9" borderId="163" applyNumberFormat="0" applyAlignment="0" applyProtection="0">
      <alignment vertical="center"/>
    </xf>
    <xf numFmtId="274" fontId="57" fillId="0" borderId="0"/>
    <xf numFmtId="274" fontId="57" fillId="0" borderId="0"/>
    <xf numFmtId="0" fontId="301" fillId="9" borderId="163"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140" fillId="9" borderId="352"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140" fillId="9" borderId="358" applyNumberFormat="0" applyAlignment="0" applyProtection="0">
      <alignment vertical="center"/>
    </xf>
    <xf numFmtId="274" fontId="57" fillId="0" borderId="0"/>
    <xf numFmtId="274" fontId="57" fillId="0" borderId="0"/>
    <xf numFmtId="274" fontId="140" fillId="9" borderId="358" applyNumberFormat="0" applyAlignment="0" applyProtection="0">
      <alignment vertical="center"/>
    </xf>
    <xf numFmtId="274" fontId="57" fillId="0" borderId="0"/>
    <xf numFmtId="274" fontId="57" fillId="0" borderId="0"/>
    <xf numFmtId="274" fontId="57" fillId="0" borderId="0"/>
    <xf numFmtId="274" fontId="57" fillId="0" borderId="0"/>
    <xf numFmtId="274" fontId="114" fillId="22" borderId="352" applyNumberFormat="0" applyAlignment="0" applyProtection="0">
      <alignment vertical="center"/>
    </xf>
    <xf numFmtId="274" fontId="57" fillId="0" borderId="0"/>
    <xf numFmtId="274" fontId="152" fillId="22" borderId="165" applyNumberFormat="0" applyAlignment="0" applyProtection="0">
      <alignment vertical="center"/>
    </xf>
    <xf numFmtId="274" fontId="57" fillId="0" borderId="0"/>
    <xf numFmtId="0" fontId="259" fillId="22" borderId="165" applyNumberFormat="0" applyAlignment="0" applyProtection="0">
      <alignment vertical="center"/>
    </xf>
    <xf numFmtId="274" fontId="57" fillId="0" borderId="0"/>
    <xf numFmtId="0" fontId="307" fillId="22" borderId="165" applyNumberFormat="0" applyAlignment="0" applyProtection="0">
      <alignment vertical="center"/>
    </xf>
    <xf numFmtId="274" fontId="57" fillId="0" borderId="0"/>
    <xf numFmtId="0" fontId="152" fillId="22" borderId="165" applyNumberFormat="0" applyAlignment="0" applyProtection="0">
      <alignment vertical="center"/>
    </xf>
    <xf numFmtId="274" fontId="57" fillId="0" borderId="0"/>
    <xf numFmtId="0" fontId="307" fillId="22" borderId="165"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140" fillId="9" borderId="358" applyNumberFormat="0" applyAlignment="0" applyProtection="0">
      <alignment vertical="center"/>
    </xf>
    <xf numFmtId="274" fontId="57" fillId="0" borderId="0"/>
    <xf numFmtId="274" fontId="57" fillId="0" borderId="0"/>
    <xf numFmtId="274" fontId="140" fillId="9" borderId="358"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38" fillId="0" borderId="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173" fillId="0" borderId="189" applyNumberFormat="0" applyFill="0" applyAlignment="0" applyProtection="0">
      <alignment vertical="center"/>
    </xf>
    <xf numFmtId="274" fontId="57" fillId="0" borderId="0"/>
    <xf numFmtId="0" fontId="253" fillId="0" borderId="189" applyNumberFormat="0" applyFill="0" applyAlignment="0" applyProtection="0">
      <alignment vertical="center"/>
    </xf>
    <xf numFmtId="274" fontId="57" fillId="0" borderId="0"/>
    <xf numFmtId="0" fontId="300" fillId="0" borderId="189" applyNumberFormat="0" applyFill="0" applyAlignment="0" applyProtection="0">
      <alignment vertical="center"/>
    </xf>
    <xf numFmtId="274" fontId="57" fillId="0" borderId="0"/>
    <xf numFmtId="0" fontId="173" fillId="0" borderId="189" applyNumberFormat="0" applyFill="0" applyAlignment="0" applyProtection="0">
      <alignment vertical="center"/>
    </xf>
    <xf numFmtId="274" fontId="57" fillId="0" borderId="0"/>
    <xf numFmtId="0" fontId="300" fillId="0" borderId="189" applyNumberFormat="0" applyFill="0" applyAlignment="0" applyProtection="0">
      <alignment vertical="center"/>
    </xf>
    <xf numFmtId="274" fontId="57" fillId="0" borderId="0"/>
    <xf numFmtId="274" fontId="140" fillId="9" borderId="186" applyNumberFormat="0" applyAlignment="0" applyProtection="0">
      <alignment vertical="center"/>
    </xf>
    <xf numFmtId="274" fontId="57" fillId="0" borderId="0"/>
    <xf numFmtId="0" fontId="254" fillId="9" borderId="186" applyNumberFormat="0" applyAlignment="0" applyProtection="0">
      <alignment vertical="center"/>
    </xf>
    <xf numFmtId="274" fontId="57" fillId="0" borderId="0"/>
    <xf numFmtId="0" fontId="301" fillId="9" borderId="186" applyNumberFormat="0" applyAlignment="0" applyProtection="0">
      <alignment vertical="center"/>
    </xf>
    <xf numFmtId="274" fontId="57" fillId="0" borderId="0"/>
    <xf numFmtId="0" fontId="140" fillId="9" borderId="186" applyNumberFormat="0" applyAlignment="0" applyProtection="0">
      <alignment vertical="center"/>
    </xf>
    <xf numFmtId="274" fontId="57" fillId="0" borderId="0"/>
    <xf numFmtId="0" fontId="301" fillId="9" borderId="186"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38" fillId="0" borderId="0">
      <alignment vertical="center"/>
    </xf>
    <xf numFmtId="0" fontId="130" fillId="0" borderId="359">
      <alignment horizontal="left" vertical="center"/>
    </xf>
    <xf numFmtId="274" fontId="57" fillId="0" borderId="0"/>
    <xf numFmtId="274" fontId="57" fillId="0" borderId="0"/>
    <xf numFmtId="274" fontId="152" fillId="22" borderId="177" applyNumberFormat="0" applyAlignment="0" applyProtection="0">
      <alignment vertical="center"/>
    </xf>
    <xf numFmtId="0" fontId="307" fillId="22" borderId="177" applyNumberFormat="0" applyAlignment="0" applyProtection="0">
      <alignment vertical="center"/>
    </xf>
    <xf numFmtId="274" fontId="57" fillId="0" borderId="0"/>
    <xf numFmtId="0" fontId="307" fillId="22" borderId="177" applyNumberFormat="0" applyAlignment="0" applyProtection="0">
      <alignment vertical="center"/>
    </xf>
    <xf numFmtId="0" fontId="38" fillId="0" borderId="0">
      <alignment vertical="center"/>
    </xf>
    <xf numFmtId="0" fontId="38" fillId="0" borderId="0">
      <alignment vertical="center"/>
    </xf>
    <xf numFmtId="274" fontId="57" fillId="0" borderId="0"/>
    <xf numFmtId="274" fontId="56" fillId="30" borderId="164" applyNumberFormat="0" applyFont="0" applyAlignment="0" applyProtection="0">
      <alignment vertical="center"/>
    </xf>
    <xf numFmtId="274" fontId="57" fillId="0" borderId="0"/>
    <xf numFmtId="0" fontId="56" fillId="30" borderId="164" applyNumberFormat="0" applyFont="0" applyAlignment="0" applyProtection="0">
      <alignment vertical="center"/>
    </xf>
    <xf numFmtId="274" fontId="140" fillId="9" borderId="358" applyNumberFormat="0" applyAlignment="0" applyProtection="0">
      <alignment vertical="center"/>
    </xf>
    <xf numFmtId="274" fontId="57" fillId="0" borderId="0"/>
    <xf numFmtId="274" fontId="152" fillId="22" borderId="165" applyNumberFormat="0" applyAlignment="0" applyProtection="0">
      <alignment vertical="center"/>
    </xf>
    <xf numFmtId="274" fontId="57" fillId="0" borderId="0"/>
    <xf numFmtId="0" fontId="38" fillId="0" borderId="0">
      <alignment vertical="center"/>
    </xf>
    <xf numFmtId="0" fontId="152" fillId="22" borderId="165" applyNumberFormat="0" applyAlignment="0" applyProtection="0">
      <alignment vertical="center"/>
    </xf>
    <xf numFmtId="0" fontId="38" fillId="0" borderId="0">
      <alignment vertical="center"/>
    </xf>
    <xf numFmtId="0" fontId="152" fillId="22" borderId="355"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0" fontId="38" fillId="0" borderId="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6" fillId="30" borderId="164" applyNumberFormat="0" applyFont="0" applyAlignment="0" applyProtection="0">
      <alignment vertical="center"/>
    </xf>
    <xf numFmtId="274" fontId="57" fillId="0" borderId="0"/>
    <xf numFmtId="274" fontId="57" fillId="0" borderId="0"/>
    <xf numFmtId="274" fontId="140" fillId="9" borderId="352" applyNumberFormat="0" applyAlignment="0" applyProtection="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140" fillId="9" borderId="352" applyNumberFormat="0" applyAlignment="0" applyProtection="0">
      <alignment vertical="center"/>
    </xf>
    <xf numFmtId="274" fontId="57" fillId="0" borderId="0"/>
    <xf numFmtId="274" fontId="57" fillId="0" borderId="0"/>
    <xf numFmtId="274" fontId="57" fillId="0" borderId="0"/>
    <xf numFmtId="274" fontId="152" fillId="22" borderId="104" applyNumberFormat="0" applyAlignment="0" applyProtection="0">
      <alignment vertical="center"/>
    </xf>
    <xf numFmtId="274" fontId="57" fillId="0" borderId="0"/>
    <xf numFmtId="274" fontId="57" fillId="0" borderId="0"/>
    <xf numFmtId="274" fontId="140" fillId="9" borderId="186" applyNumberFormat="0" applyAlignment="0" applyProtection="0">
      <alignment vertical="center"/>
    </xf>
    <xf numFmtId="274" fontId="57" fillId="0" borderId="0"/>
    <xf numFmtId="274" fontId="57" fillId="0" borderId="0"/>
    <xf numFmtId="274" fontId="57" fillId="0" borderId="0"/>
    <xf numFmtId="274" fontId="57" fillId="0" borderId="0"/>
    <xf numFmtId="274" fontId="140" fillId="9" borderId="352" applyNumberFormat="0" applyAlignment="0" applyProtection="0">
      <alignment vertical="center"/>
    </xf>
    <xf numFmtId="274" fontId="57" fillId="0" borderId="0"/>
    <xf numFmtId="274" fontId="173" fillId="0" borderId="362" applyNumberFormat="0" applyFill="0" applyAlignment="0" applyProtection="0">
      <alignment vertical="center"/>
    </xf>
    <xf numFmtId="274" fontId="57" fillId="0" borderId="0"/>
    <xf numFmtId="274" fontId="57" fillId="0" borderId="0"/>
    <xf numFmtId="274" fontId="57" fillId="0" borderId="0"/>
    <xf numFmtId="274" fontId="57" fillId="0" borderId="0"/>
    <xf numFmtId="0" fontId="38" fillId="0" borderId="0">
      <alignment vertical="center"/>
    </xf>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57" fillId="0" borderId="0"/>
    <xf numFmtId="274" fontId="142" fillId="0" borderId="18" applyNumberFormat="0" applyFill="0" applyAlignment="0" applyProtection="0">
      <alignment vertical="center"/>
    </xf>
    <xf numFmtId="0" fontId="299" fillId="0" borderId="18" applyNumberFormat="0" applyFill="0" applyAlignment="0" applyProtection="0">
      <alignment vertical="center"/>
    </xf>
    <xf numFmtId="0" fontId="299" fillId="0" borderId="18" applyNumberFormat="0" applyFill="0" applyAlignment="0" applyProtection="0">
      <alignment vertical="center"/>
    </xf>
    <xf numFmtId="274" fontId="173" fillId="0" borderId="329" applyNumberFormat="0" applyFill="0" applyAlignment="0" applyProtection="0">
      <alignment vertical="center"/>
    </xf>
    <xf numFmtId="0" fontId="300" fillId="0" borderId="329" applyNumberFormat="0" applyFill="0" applyAlignment="0" applyProtection="0">
      <alignment vertical="center"/>
    </xf>
    <xf numFmtId="0" fontId="300" fillId="0" borderId="329" applyNumberFormat="0" applyFill="0" applyAlignment="0" applyProtection="0">
      <alignment vertical="center"/>
    </xf>
    <xf numFmtId="274" fontId="140" fillId="9" borderId="326" applyNumberFormat="0" applyAlignment="0" applyProtection="0">
      <alignment vertical="center"/>
    </xf>
    <xf numFmtId="0" fontId="301" fillId="9" borderId="326" applyNumberFormat="0" applyAlignment="0" applyProtection="0">
      <alignment vertical="center"/>
    </xf>
    <xf numFmtId="0" fontId="301" fillId="9" borderId="326" applyNumberFormat="0" applyAlignment="0" applyProtection="0">
      <alignment vertical="center"/>
    </xf>
    <xf numFmtId="274" fontId="135" fillId="0" borderId="14" applyNumberFormat="0" applyFill="0" applyAlignment="0" applyProtection="0">
      <alignment vertical="center"/>
    </xf>
    <xf numFmtId="0" fontId="302" fillId="0" borderId="14" applyNumberFormat="0" applyFill="0" applyAlignment="0" applyProtection="0">
      <alignment vertical="center"/>
    </xf>
    <xf numFmtId="0" fontId="302" fillId="0" borderId="14" applyNumberFormat="0" applyFill="0" applyAlignment="0" applyProtection="0">
      <alignment vertical="center"/>
    </xf>
    <xf numFmtId="274" fontId="136" fillId="0" borderId="15" applyNumberFormat="0" applyFill="0" applyAlignment="0" applyProtection="0">
      <alignment vertical="center"/>
    </xf>
    <xf numFmtId="0" fontId="303" fillId="0" borderId="15" applyNumberFormat="0" applyFill="0" applyAlignment="0" applyProtection="0">
      <alignment vertical="center"/>
    </xf>
    <xf numFmtId="0" fontId="303" fillId="0" borderId="15" applyNumberFormat="0" applyFill="0" applyAlignment="0" applyProtection="0">
      <alignment vertical="center"/>
    </xf>
    <xf numFmtId="274" fontId="137" fillId="0" borderId="16" applyNumberFormat="0" applyFill="0" applyAlignment="0" applyProtection="0">
      <alignment vertical="center"/>
    </xf>
    <xf numFmtId="0" fontId="304" fillId="0" borderId="16" applyNumberFormat="0" applyFill="0" applyAlignment="0" applyProtection="0">
      <alignment vertical="center"/>
    </xf>
    <xf numFmtId="0" fontId="304" fillId="0" borderId="16" applyNumberFormat="0" applyFill="0" applyAlignment="0" applyProtection="0">
      <alignment vertical="center"/>
    </xf>
    <xf numFmtId="274" fontId="137" fillId="0" borderId="0" applyNumberFormat="0" applyFill="0" applyBorder="0" applyAlignment="0" applyProtection="0">
      <alignment vertical="center"/>
    </xf>
    <xf numFmtId="0" fontId="304" fillId="0" borderId="0" applyNumberFormat="0" applyFill="0" applyBorder="0" applyAlignment="0" applyProtection="0">
      <alignment vertical="center"/>
    </xf>
    <xf numFmtId="0" fontId="304" fillId="0" borderId="0" applyNumberFormat="0" applyFill="0" applyBorder="0" applyAlignment="0" applyProtection="0">
      <alignment vertical="center"/>
    </xf>
    <xf numFmtId="0" fontId="305"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03" fillId="0" borderId="0" applyNumberFormat="0" applyFill="0" applyBorder="0" applyAlignment="0" applyProtection="0">
      <alignment vertical="center"/>
    </xf>
    <xf numFmtId="274" fontId="128" fillId="6" borderId="0" applyNumberFormat="0" applyBorder="0" applyAlignment="0" applyProtection="0">
      <alignment vertical="center"/>
    </xf>
    <xf numFmtId="0" fontId="306" fillId="6" borderId="0" applyNumberFormat="0" applyBorder="0" applyAlignment="0" applyProtection="0">
      <alignment vertical="center"/>
    </xf>
    <xf numFmtId="0" fontId="306" fillId="6" borderId="0" applyNumberFormat="0" applyBorder="0" applyAlignment="0" applyProtection="0">
      <alignment vertical="center"/>
    </xf>
    <xf numFmtId="274" fontId="63" fillId="0" borderId="0"/>
    <xf numFmtId="274" fontId="152" fillId="22" borderId="306" applyNumberFormat="0" applyAlignment="0" applyProtection="0">
      <alignment vertical="center"/>
    </xf>
    <xf numFmtId="0" fontId="307" fillId="22" borderId="306" applyNumberFormat="0" applyAlignment="0" applyProtection="0">
      <alignment vertical="center"/>
    </xf>
    <xf numFmtId="0" fontId="307" fillId="22" borderId="306" applyNumberFormat="0" applyAlignment="0" applyProtection="0">
      <alignment vertical="center"/>
    </xf>
    <xf numFmtId="177" fontId="57" fillId="0" borderId="0" applyFont="0" applyFill="0" applyBorder="0" applyAlignment="0" applyProtection="0"/>
    <xf numFmtId="274" fontId="57" fillId="0" borderId="0"/>
    <xf numFmtId="274" fontId="265" fillId="0" borderId="0">
      <alignment vertical="center"/>
    </xf>
    <xf numFmtId="274" fontId="265" fillId="0" borderId="0">
      <alignment vertical="center"/>
    </xf>
    <xf numFmtId="0" fontId="265" fillId="0" borderId="0">
      <alignment vertical="center"/>
    </xf>
    <xf numFmtId="0" fontId="57" fillId="0" borderId="0"/>
    <xf numFmtId="274" fontId="265" fillId="0" borderId="0">
      <alignment vertical="center"/>
    </xf>
    <xf numFmtId="274" fontId="245" fillId="0" borderId="0">
      <alignment vertical="center"/>
    </xf>
    <xf numFmtId="0" fontId="57" fillId="0" borderId="0"/>
    <xf numFmtId="0" fontId="277" fillId="0" borderId="0">
      <alignment vertical="center"/>
    </xf>
    <xf numFmtId="274" fontId="56" fillId="0" borderId="0"/>
    <xf numFmtId="274" fontId="57" fillId="0" borderId="0"/>
    <xf numFmtId="0" fontId="200" fillId="0" borderId="0">
      <alignment vertical="center"/>
    </xf>
    <xf numFmtId="274" fontId="56" fillId="0" borderId="0"/>
    <xf numFmtId="0" fontId="52" fillId="0" borderId="0">
      <alignment vertical="center"/>
    </xf>
    <xf numFmtId="0" fontId="200" fillId="0" borderId="0">
      <alignment vertical="center"/>
    </xf>
    <xf numFmtId="0" fontId="217" fillId="0" borderId="0">
      <alignment vertical="center"/>
    </xf>
    <xf numFmtId="0" fontId="217" fillId="0" borderId="0">
      <alignment vertical="center"/>
    </xf>
    <xf numFmtId="0" fontId="217" fillId="0" borderId="0">
      <alignment vertical="center"/>
    </xf>
    <xf numFmtId="0" fontId="57" fillId="0" borderId="0"/>
    <xf numFmtId="0" fontId="56" fillId="0" borderId="0"/>
    <xf numFmtId="0" fontId="62" fillId="0" borderId="0">
      <alignment vertical="center"/>
    </xf>
    <xf numFmtId="0" fontId="200" fillId="0" borderId="0">
      <alignment vertical="center"/>
    </xf>
    <xf numFmtId="274" fontId="217" fillId="0" borderId="0">
      <alignment vertical="center"/>
    </xf>
    <xf numFmtId="0" fontId="57" fillId="0" borderId="0"/>
    <xf numFmtId="0" fontId="56" fillId="0" borderId="0">
      <alignment vertical="center"/>
    </xf>
    <xf numFmtId="274" fontId="200" fillId="0" borderId="0">
      <alignment vertical="center"/>
    </xf>
    <xf numFmtId="274" fontId="57" fillId="0" borderId="0"/>
    <xf numFmtId="274" fontId="56" fillId="0" borderId="0">
      <alignment vertical="center"/>
    </xf>
    <xf numFmtId="274" fontId="57" fillId="0" borderId="0"/>
    <xf numFmtId="274" fontId="60" fillId="0" borderId="0">
      <alignment vertical="center"/>
    </xf>
    <xf numFmtId="0" fontId="308" fillId="0" borderId="0"/>
    <xf numFmtId="274" fontId="295" fillId="0" borderId="0">
      <alignment vertical="center"/>
    </xf>
    <xf numFmtId="274" fontId="204" fillId="0" borderId="0">
      <alignment vertical="center"/>
    </xf>
    <xf numFmtId="0" fontId="242" fillId="0" borderId="0">
      <alignment vertical="center"/>
    </xf>
    <xf numFmtId="274" fontId="56" fillId="0" borderId="0">
      <alignment vertical="center"/>
    </xf>
    <xf numFmtId="0" fontId="243" fillId="0" borderId="0">
      <alignment vertical="center"/>
    </xf>
    <xf numFmtId="274" fontId="52" fillId="0" borderId="0">
      <alignment vertical="center"/>
    </xf>
    <xf numFmtId="274" fontId="52" fillId="0" borderId="0">
      <alignment vertical="center"/>
    </xf>
    <xf numFmtId="0" fontId="38" fillId="0" borderId="0">
      <alignment vertical="center"/>
    </xf>
    <xf numFmtId="178" fontId="38" fillId="0" borderId="0" applyFont="0" applyFill="0" applyBorder="0" applyAlignment="0" applyProtection="0">
      <alignment vertical="center"/>
    </xf>
    <xf numFmtId="9" fontId="38" fillId="0" borderId="0" applyFont="0" applyFill="0" applyBorder="0" applyAlignment="0" applyProtection="0">
      <alignment vertical="center"/>
    </xf>
    <xf numFmtId="178" fontId="57" fillId="0" borderId="0" applyFont="0" applyFill="0" applyBorder="0" applyAlignment="0" applyProtection="0">
      <alignment vertical="center"/>
    </xf>
    <xf numFmtId="9" fontId="57" fillId="0" borderId="0" applyFont="0" applyFill="0" applyBorder="0" applyAlignment="0" applyProtection="0">
      <alignment vertical="center"/>
    </xf>
    <xf numFmtId="177" fontId="38" fillId="0" borderId="0" applyFont="0" applyFill="0" applyBorder="0" applyAlignment="0" applyProtection="0">
      <alignment vertical="center"/>
    </xf>
    <xf numFmtId="0" fontId="38" fillId="0" borderId="0">
      <alignment vertical="center"/>
    </xf>
    <xf numFmtId="178" fontId="38" fillId="0" borderId="0" applyFont="0" applyFill="0" applyBorder="0" applyAlignment="0" applyProtection="0">
      <alignment vertical="center"/>
    </xf>
    <xf numFmtId="274" fontId="56" fillId="30" borderId="360" applyNumberFormat="0" applyFont="0" applyAlignment="0" applyProtection="0">
      <alignment vertical="center"/>
    </xf>
    <xf numFmtId="274" fontId="56" fillId="30" borderId="360" applyNumberFormat="0" applyFont="0" applyAlignment="0" applyProtection="0">
      <alignment vertical="center"/>
    </xf>
    <xf numFmtId="0" fontId="152" fillId="22" borderId="361" applyNumberFormat="0" applyAlignment="0" applyProtection="0">
      <alignment vertical="center"/>
    </xf>
    <xf numFmtId="274" fontId="152" fillId="22" borderId="361" applyNumberFormat="0" applyAlignment="0" applyProtection="0">
      <alignment vertical="center"/>
    </xf>
    <xf numFmtId="274" fontId="152" fillId="22" borderId="361" applyNumberFormat="0" applyAlignment="0" applyProtection="0">
      <alignment vertical="center"/>
    </xf>
    <xf numFmtId="274" fontId="152" fillId="22" borderId="361" applyNumberFormat="0" applyAlignment="0" applyProtection="0">
      <alignment vertical="center"/>
    </xf>
    <xf numFmtId="274" fontId="152" fillId="22" borderId="361" applyNumberFormat="0" applyAlignment="0" applyProtection="0">
      <alignment vertical="center"/>
    </xf>
    <xf numFmtId="10" fontId="58" fillId="25" borderId="364" applyNumberFormat="0" applyBorder="0" applyAlignment="0" applyProtection="0"/>
    <xf numFmtId="10" fontId="58" fillId="25" borderId="364" applyNumberFormat="0" applyBorder="0" applyAlignment="0" applyProtection="0"/>
    <xf numFmtId="10" fontId="58" fillId="25" borderId="364" applyNumberFormat="0" applyBorder="0" applyAlignment="0" applyProtection="0"/>
    <xf numFmtId="0" fontId="173" fillId="0" borderId="362" applyNumberFormat="0" applyFill="0" applyAlignment="0" applyProtection="0">
      <alignment vertical="center"/>
    </xf>
    <xf numFmtId="274" fontId="173" fillId="0" borderId="362" applyNumberFormat="0" applyFill="0" applyAlignment="0" applyProtection="0">
      <alignment vertical="center"/>
    </xf>
    <xf numFmtId="274" fontId="173" fillId="0" borderId="362" applyNumberFormat="0" applyFill="0" applyAlignment="0" applyProtection="0">
      <alignment vertical="center"/>
    </xf>
    <xf numFmtId="10" fontId="58" fillId="25" borderId="357" applyNumberFormat="0" applyBorder="0" applyAlignment="0" applyProtection="0"/>
    <xf numFmtId="10" fontId="58" fillId="25" borderId="357" applyNumberFormat="0" applyBorder="0" applyAlignment="0" applyProtection="0"/>
    <xf numFmtId="10" fontId="58" fillId="25" borderId="357" applyNumberFormat="0" applyBorder="0" applyAlignment="0" applyProtection="0"/>
    <xf numFmtId="274" fontId="56" fillId="30" borderId="354" applyNumberFormat="0" applyFont="0" applyAlignment="0" applyProtection="0">
      <alignment vertical="center"/>
    </xf>
    <xf numFmtId="274" fontId="56" fillId="30" borderId="354" applyNumberFormat="0" applyFont="0" applyAlignment="0" applyProtection="0">
      <alignment vertical="center"/>
    </xf>
    <xf numFmtId="274" fontId="152" fillId="22" borderId="355" applyNumberFormat="0" applyAlignment="0" applyProtection="0">
      <alignment vertical="center"/>
    </xf>
    <xf numFmtId="274" fontId="152" fillId="22" borderId="355" applyNumberFormat="0" applyAlignment="0" applyProtection="0">
      <alignment vertical="center"/>
    </xf>
    <xf numFmtId="0" fontId="292" fillId="22" borderId="358" applyNumberFormat="0" applyAlignment="0" applyProtection="0">
      <alignment vertical="center"/>
    </xf>
    <xf numFmtId="274" fontId="56" fillId="30" borderId="103" applyNumberFormat="0" applyFon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0"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0" fontId="140" fillId="9" borderId="186" applyNumberFormat="0" applyAlignment="0" applyProtection="0">
      <alignment vertical="center"/>
    </xf>
    <xf numFmtId="0"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274" fontId="140" fillId="9" borderId="186" applyNumberFormat="0" applyAlignment="0" applyProtection="0">
      <alignment vertical="center"/>
    </xf>
    <xf numFmtId="0" fontId="173" fillId="0" borderId="356" applyNumberFormat="0" applyFill="0" applyAlignment="0" applyProtection="0">
      <alignment vertical="center"/>
    </xf>
    <xf numFmtId="274" fontId="173" fillId="0" borderId="356" applyNumberFormat="0" applyFill="0" applyAlignment="0" applyProtection="0">
      <alignment vertical="center"/>
    </xf>
    <xf numFmtId="274" fontId="173" fillId="0" borderId="356" applyNumberFormat="0" applyFill="0" applyAlignment="0" applyProtection="0">
      <alignment vertical="center"/>
    </xf>
    <xf numFmtId="274" fontId="173" fillId="0" borderId="356" applyNumberFormat="0" applyFill="0" applyAlignment="0" applyProtection="0">
      <alignment vertical="center"/>
    </xf>
    <xf numFmtId="274" fontId="173" fillId="0" borderId="356" applyNumberFormat="0" applyFill="0" applyAlignment="0" applyProtection="0">
      <alignment vertical="center"/>
    </xf>
    <xf numFmtId="274" fontId="140" fillId="9" borderId="163" applyNumberFormat="0" applyAlignment="0" applyProtection="0">
      <alignment vertical="center"/>
    </xf>
    <xf numFmtId="274" fontId="173" fillId="0" borderId="105" applyNumberFormat="0" applyFill="0" applyAlignment="0" applyProtection="0">
      <alignment vertical="center"/>
    </xf>
    <xf numFmtId="274" fontId="114" fillId="22" borderId="352" applyNumberFormat="0" applyAlignment="0" applyProtection="0">
      <alignment vertical="center"/>
    </xf>
    <xf numFmtId="0" fontId="292" fillId="22" borderId="352" applyNumberFormat="0" applyAlignment="0" applyProtection="0">
      <alignment vertical="center"/>
    </xf>
    <xf numFmtId="0" fontId="114" fillId="22" borderId="352" applyNumberFormat="0" applyAlignment="0" applyProtection="0">
      <alignment vertical="center"/>
    </xf>
    <xf numFmtId="274" fontId="56" fillId="30" borderId="354" applyNumberFormat="0" applyFont="0" applyAlignment="0" applyProtection="0">
      <alignment vertical="center"/>
    </xf>
    <xf numFmtId="274" fontId="114" fillId="22" borderId="102" applyNumberFormat="0" applyAlignment="0" applyProtection="0">
      <alignment vertical="center"/>
    </xf>
    <xf numFmtId="0" fontId="292" fillId="22" borderId="102" applyNumberFormat="0" applyAlignment="0" applyProtection="0">
      <alignment vertical="center"/>
    </xf>
    <xf numFmtId="274" fontId="56" fillId="30" borderId="103" applyNumberFormat="0" applyFont="0" applyAlignment="0" applyProtection="0">
      <alignment vertical="center"/>
    </xf>
    <xf numFmtId="274" fontId="114" fillId="22" borderId="186" applyNumberFormat="0" applyAlignment="0" applyProtection="0">
      <alignment vertical="center"/>
    </xf>
    <xf numFmtId="274" fontId="114" fillId="22" borderId="186" applyNumberFormat="0" applyAlignment="0" applyProtection="0">
      <alignment vertical="center"/>
    </xf>
    <xf numFmtId="274" fontId="114" fillId="22" borderId="186" applyNumberFormat="0" applyAlignment="0" applyProtection="0">
      <alignment vertical="center"/>
    </xf>
    <xf numFmtId="274" fontId="114" fillId="22" borderId="186" applyNumberFormat="0" applyAlignment="0" applyProtection="0">
      <alignment vertical="center"/>
    </xf>
    <xf numFmtId="0" fontId="114" fillId="22" borderId="186" applyNumberFormat="0" applyAlignment="0" applyProtection="0">
      <alignment vertical="center"/>
    </xf>
    <xf numFmtId="274" fontId="114" fillId="22" borderId="163" applyNumberFormat="0" applyAlignment="0" applyProtection="0">
      <alignment vertical="center"/>
    </xf>
    <xf numFmtId="274" fontId="173" fillId="0" borderId="362" applyNumberFormat="0" applyFill="0" applyAlignment="0" applyProtection="0">
      <alignment vertical="center"/>
    </xf>
    <xf numFmtId="0" fontId="253" fillId="0" borderId="362" applyNumberFormat="0" applyFill="0" applyAlignment="0" applyProtection="0">
      <alignment vertical="center"/>
    </xf>
    <xf numFmtId="0" fontId="300" fillId="0" borderId="362" applyNumberFormat="0" applyFill="0" applyAlignment="0" applyProtection="0">
      <alignment vertical="center"/>
    </xf>
    <xf numFmtId="0" fontId="173" fillId="0" borderId="362" applyNumberFormat="0" applyFill="0" applyAlignment="0" applyProtection="0">
      <alignment vertical="center"/>
    </xf>
    <xf numFmtId="0" fontId="300" fillId="0" borderId="362" applyNumberFormat="0" applyFill="0" applyAlignment="0" applyProtection="0">
      <alignment vertical="center"/>
    </xf>
    <xf numFmtId="274" fontId="140" fillId="9" borderId="358" applyNumberFormat="0" applyAlignment="0" applyProtection="0">
      <alignment vertical="center"/>
    </xf>
    <xf numFmtId="0" fontId="254" fillId="9" borderId="358" applyNumberFormat="0" applyAlignment="0" applyProtection="0">
      <alignment vertical="center"/>
    </xf>
    <xf numFmtId="0" fontId="301" fillId="9" borderId="358" applyNumberFormat="0" applyAlignment="0" applyProtection="0">
      <alignment vertical="center"/>
    </xf>
    <xf numFmtId="0" fontId="140" fillId="9" borderId="358" applyNumberFormat="0" applyAlignment="0" applyProtection="0">
      <alignment vertical="center"/>
    </xf>
    <xf numFmtId="0" fontId="301" fillId="9" borderId="358" applyNumberFormat="0" applyAlignment="0" applyProtection="0">
      <alignment vertical="center"/>
    </xf>
    <xf numFmtId="274" fontId="152" fillId="22" borderId="361" applyNumberFormat="0" applyAlignment="0" applyProtection="0">
      <alignment vertical="center"/>
    </xf>
    <xf numFmtId="0" fontId="259" fillId="22" borderId="361" applyNumberFormat="0" applyAlignment="0" applyProtection="0">
      <alignment vertical="center"/>
    </xf>
    <xf numFmtId="0" fontId="307" fillId="22" borderId="361" applyNumberFormat="0" applyAlignment="0" applyProtection="0">
      <alignment vertical="center"/>
    </xf>
    <xf numFmtId="0" fontId="152" fillId="22" borderId="361" applyNumberFormat="0" applyAlignment="0" applyProtection="0">
      <alignment vertical="center"/>
    </xf>
    <xf numFmtId="0" fontId="307" fillId="22" borderId="361" applyNumberFormat="0" applyAlignment="0" applyProtection="0">
      <alignment vertical="center"/>
    </xf>
    <xf numFmtId="274" fontId="114" fillId="22" borderId="358" applyNumberFormat="0" applyAlignment="0" applyProtection="0">
      <alignment vertical="center"/>
    </xf>
    <xf numFmtId="274" fontId="56" fillId="30" borderId="360" applyNumberFormat="0" applyFont="0" applyAlignment="0" applyProtection="0">
      <alignment vertical="center"/>
    </xf>
    <xf numFmtId="0" fontId="56" fillId="30" borderId="360" applyNumberFormat="0" applyFont="0" applyAlignment="0" applyProtection="0">
      <alignment vertical="center"/>
    </xf>
    <xf numFmtId="274" fontId="173" fillId="0" borderId="356" applyNumberFormat="0" applyFill="0" applyAlignment="0" applyProtection="0">
      <alignment vertical="center"/>
    </xf>
    <xf numFmtId="0" fontId="253" fillId="0" borderId="356" applyNumberFormat="0" applyFill="0" applyAlignment="0" applyProtection="0">
      <alignment vertical="center"/>
    </xf>
    <xf numFmtId="0" fontId="300" fillId="0" borderId="356" applyNumberFormat="0" applyFill="0" applyAlignment="0" applyProtection="0">
      <alignment vertical="center"/>
    </xf>
    <xf numFmtId="0" fontId="173" fillId="0" borderId="356" applyNumberFormat="0" applyFill="0" applyAlignment="0" applyProtection="0">
      <alignment vertical="center"/>
    </xf>
    <xf numFmtId="0" fontId="300" fillId="0" borderId="356" applyNumberFormat="0" applyFill="0" applyAlignment="0" applyProtection="0">
      <alignment vertical="center"/>
    </xf>
    <xf numFmtId="274" fontId="140" fillId="9" borderId="352" applyNumberFormat="0" applyAlignment="0" applyProtection="0">
      <alignment vertical="center"/>
    </xf>
    <xf numFmtId="0" fontId="254" fillId="9" borderId="352" applyNumberFormat="0" applyAlignment="0" applyProtection="0">
      <alignment vertical="center"/>
    </xf>
    <xf numFmtId="0" fontId="301" fillId="9" borderId="352" applyNumberFormat="0" applyAlignment="0" applyProtection="0">
      <alignment vertical="center"/>
    </xf>
    <xf numFmtId="0" fontId="140" fillId="9" borderId="352" applyNumberFormat="0" applyAlignment="0" applyProtection="0">
      <alignment vertical="center"/>
    </xf>
    <xf numFmtId="0" fontId="301" fillId="9" borderId="352" applyNumberFormat="0" applyAlignment="0" applyProtection="0">
      <alignment vertical="center"/>
    </xf>
    <xf numFmtId="274" fontId="152" fillId="22" borderId="355" applyNumberFormat="0" applyAlignment="0" applyProtection="0">
      <alignment vertical="center"/>
    </xf>
    <xf numFmtId="0" fontId="259" fillId="22" borderId="355" applyNumberFormat="0" applyAlignment="0" applyProtection="0">
      <alignment vertical="center"/>
    </xf>
    <xf numFmtId="0" fontId="307" fillId="22" borderId="355" applyNumberFormat="0" applyAlignment="0" applyProtection="0">
      <alignment vertical="center"/>
    </xf>
    <xf numFmtId="0" fontId="152" fillId="22" borderId="355" applyNumberFormat="0" applyAlignment="0" applyProtection="0">
      <alignment vertical="center"/>
    </xf>
    <xf numFmtId="0" fontId="307" fillId="22" borderId="355" applyNumberFormat="0" applyAlignment="0" applyProtection="0">
      <alignment vertical="center"/>
    </xf>
    <xf numFmtId="274" fontId="173" fillId="0" borderId="105" applyNumberFormat="0" applyFill="0" applyAlignment="0" applyProtection="0">
      <alignment vertical="center"/>
    </xf>
    <xf numFmtId="0" fontId="300" fillId="0" borderId="105" applyNumberFormat="0" applyFill="0" applyAlignment="0" applyProtection="0">
      <alignment vertical="center"/>
    </xf>
    <xf numFmtId="0" fontId="300" fillId="0" borderId="105" applyNumberFormat="0" applyFill="0" applyAlignment="0" applyProtection="0">
      <alignment vertical="center"/>
    </xf>
    <xf numFmtId="274" fontId="140" fillId="9" borderId="102" applyNumberFormat="0" applyAlignment="0" applyProtection="0">
      <alignment vertical="center"/>
    </xf>
    <xf numFmtId="0" fontId="301" fillId="9" borderId="102" applyNumberFormat="0" applyAlignment="0" applyProtection="0">
      <alignment vertical="center"/>
    </xf>
    <xf numFmtId="0" fontId="301" fillId="9" borderId="102" applyNumberFormat="0" applyAlignment="0" applyProtection="0">
      <alignment vertical="center"/>
    </xf>
    <xf numFmtId="274" fontId="152" fillId="22" borderId="104" applyNumberFormat="0" applyAlignment="0" applyProtection="0">
      <alignment vertical="center"/>
    </xf>
    <xf numFmtId="0" fontId="307" fillId="22" borderId="104" applyNumberFormat="0" applyAlignment="0" applyProtection="0">
      <alignment vertical="center"/>
    </xf>
    <xf numFmtId="0" fontId="307" fillId="22" borderId="104" applyNumberFormat="0" applyAlignment="0" applyProtection="0">
      <alignment vertical="center"/>
    </xf>
    <xf numFmtId="274" fontId="114" fillId="22" borderId="352" applyNumberFormat="0" applyAlignment="0" applyProtection="0">
      <alignment vertical="center"/>
    </xf>
    <xf numFmtId="274" fontId="56" fillId="30" borderId="354" applyNumberFormat="0" applyFon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0" fontId="56" fillId="30" borderId="354" applyNumberFormat="0" applyFon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56" fillId="30" borderId="360" applyNumberFormat="0" applyFont="0" applyAlignment="0" applyProtection="0">
      <alignment vertical="center"/>
    </xf>
    <xf numFmtId="274" fontId="140" fillId="9" borderId="358" applyNumberFormat="0" applyAlignment="0" applyProtection="0">
      <alignment vertical="center"/>
    </xf>
    <xf numFmtId="0" fontId="140" fillId="9" borderId="358" applyNumberFormat="0" applyAlignment="0" applyProtection="0">
      <alignment vertical="center"/>
    </xf>
    <xf numFmtId="274" fontId="140" fillId="9" borderId="358" applyNumberFormat="0" applyAlignment="0" applyProtection="0">
      <alignment vertical="center"/>
    </xf>
    <xf numFmtId="0" fontId="38" fillId="0" borderId="0">
      <alignment vertical="center"/>
    </xf>
    <xf numFmtId="0" fontId="38" fillId="0" borderId="0">
      <alignment vertical="center"/>
    </xf>
    <xf numFmtId="0" fontId="38" fillId="0" borderId="0">
      <alignment vertical="center"/>
    </xf>
    <xf numFmtId="0" fontId="292" fillId="22" borderId="102" applyNumberFormat="0" applyAlignment="0" applyProtection="0">
      <alignment vertical="center"/>
    </xf>
    <xf numFmtId="0" fontId="292" fillId="22" borderId="352" applyNumberFormat="0" applyAlignment="0" applyProtection="0">
      <alignment vertical="center"/>
    </xf>
    <xf numFmtId="274" fontId="173" fillId="0" borderId="362" applyNumberFormat="0" applyFill="0" applyAlignment="0" applyProtection="0">
      <alignment vertical="center"/>
    </xf>
    <xf numFmtId="274" fontId="140" fillId="9" borderId="358" applyNumberFormat="0" applyAlignment="0" applyProtection="0">
      <alignment vertical="center"/>
    </xf>
    <xf numFmtId="274" fontId="152" fillId="22" borderId="355" applyNumberFormat="0" applyAlignment="0" applyProtection="0">
      <alignment vertical="center"/>
    </xf>
    <xf numFmtId="274" fontId="152" fillId="22" borderId="355" applyNumberFormat="0" applyAlignment="0" applyProtection="0">
      <alignment vertical="center"/>
    </xf>
    <xf numFmtId="274" fontId="114" fillId="22" borderId="358" applyNumberFormat="0" applyAlignment="0" applyProtection="0">
      <alignment vertical="center"/>
    </xf>
    <xf numFmtId="0" fontId="38" fillId="0" borderId="0">
      <alignment vertical="center"/>
    </xf>
    <xf numFmtId="274" fontId="114" fillId="22" borderId="358" applyNumberFormat="0" applyAlignment="0" applyProtection="0">
      <alignment vertical="center"/>
    </xf>
    <xf numFmtId="0" fontId="38" fillId="0" borderId="0">
      <alignment vertical="center"/>
    </xf>
    <xf numFmtId="0" fontId="38" fillId="0" borderId="0">
      <alignment vertical="center"/>
    </xf>
    <xf numFmtId="274" fontId="152" fillId="22" borderId="165" applyNumberFormat="0" applyAlignment="0" applyProtection="0">
      <alignment vertical="center"/>
    </xf>
    <xf numFmtId="0" fontId="248" fillId="22" borderId="358" applyNumberFormat="0" applyAlignment="0" applyProtection="0">
      <alignment vertical="center"/>
    </xf>
    <xf numFmtId="274" fontId="114" fillId="22" borderId="358" applyNumberFormat="0" applyAlignment="0" applyProtection="0">
      <alignment vertical="center"/>
    </xf>
    <xf numFmtId="0" fontId="38" fillId="0" borderId="0">
      <alignment vertical="center"/>
    </xf>
    <xf numFmtId="0" fontId="248" fillId="22" borderId="352"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14" fillId="22" borderId="352" applyNumberFormat="0" applyAlignment="0" applyProtection="0">
      <alignment vertical="center"/>
    </xf>
    <xf numFmtId="274" fontId="140" fillId="9" borderId="352" applyNumberFormat="0" applyAlignment="0" applyProtection="0">
      <alignment vertical="center"/>
    </xf>
    <xf numFmtId="274" fontId="56" fillId="30" borderId="354" applyNumberFormat="0" applyFon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14" fillId="22" borderId="358" applyNumberFormat="0" applyAlignment="0" applyProtection="0">
      <alignment vertical="center"/>
    </xf>
    <xf numFmtId="274" fontId="56" fillId="30" borderId="360" applyNumberFormat="0" applyFont="0" applyAlignment="0" applyProtection="0">
      <alignment vertical="center"/>
    </xf>
    <xf numFmtId="274" fontId="140" fillId="9" borderId="358"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263" fontId="63" fillId="0" borderId="364">
      <alignment horizontal="left" vertical="center"/>
    </xf>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221" fontId="63" fillId="0" borderId="364" applyFill="0" applyBorder="0" applyAlignment="0"/>
    <xf numFmtId="0" fontId="129" fillId="0" borderId="365">
      <alignment horizontal="left" vertical="center"/>
      <protection locked="0"/>
    </xf>
    <xf numFmtId="0" fontId="140" fillId="9" borderId="358" applyNumberFormat="0" applyAlignment="0" applyProtection="0">
      <alignment vertical="center"/>
    </xf>
    <xf numFmtId="274" fontId="140" fillId="9" borderId="621" applyNumberFormat="0" applyAlignment="0" applyProtection="0">
      <alignment vertical="center"/>
    </xf>
    <xf numFmtId="274" fontId="114" fillId="22" borderId="621" applyNumberFormat="0" applyAlignment="0" applyProtection="0">
      <alignment vertical="center"/>
    </xf>
    <xf numFmtId="0" fontId="114" fillId="22" borderId="358" applyNumberFormat="0" applyAlignment="0" applyProtection="0">
      <alignment vertical="center"/>
    </xf>
    <xf numFmtId="247" fontId="57" fillId="0" borderId="364">
      <alignment horizontal="right" vertical="center" shrinkToFit="1"/>
    </xf>
    <xf numFmtId="1" fontId="78" fillId="0" borderId="364" applyFill="0" applyBorder="0">
      <alignment horizontal="center"/>
    </xf>
    <xf numFmtId="0" fontId="56" fillId="30" borderId="354" applyNumberFormat="0" applyFont="0" applyAlignment="0" applyProtection="0">
      <alignment vertical="center"/>
    </xf>
    <xf numFmtId="221" fontId="188" fillId="25" borderId="364">
      <alignment horizontal="right" vertical="center"/>
      <protection locked="0"/>
    </xf>
    <xf numFmtId="274" fontId="140" fillId="9" borderId="621" applyNumberFormat="0" applyAlignment="0" applyProtection="0">
      <alignment vertical="center"/>
    </xf>
    <xf numFmtId="0" fontId="173" fillId="0" borderId="362" applyNumberFormat="0" applyFill="0" applyAlignment="0" applyProtection="0">
      <alignment vertical="center"/>
    </xf>
    <xf numFmtId="0" fontId="140" fillId="9" borderId="358" applyNumberFormat="0" applyAlignment="0" applyProtection="0">
      <alignment vertical="center"/>
    </xf>
    <xf numFmtId="0" fontId="152" fillId="22" borderId="361"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191" fontId="78" fillId="2" borderId="363"/>
    <xf numFmtId="274" fontId="114" fillId="22" borderId="621"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364"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364">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21" fontId="63" fillId="0" borderId="364" applyFill="0" applyBorder="0" applyAlignment="0"/>
    <xf numFmtId="10" fontId="58" fillId="25" borderId="364"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364">
      <alignment horizontal="right" vertical="center" shrinkToFit="1"/>
    </xf>
    <xf numFmtId="1" fontId="78" fillId="0" borderId="364" applyFill="0" applyBorder="0">
      <alignment horizontal="center"/>
    </xf>
    <xf numFmtId="9" fontId="37" fillId="0" borderId="0" applyFont="0" applyFill="0" applyBorder="0" applyAlignment="0" applyProtection="0">
      <alignment vertical="center"/>
    </xf>
    <xf numFmtId="221" fontId="188" fillId="25" borderId="364">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364">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191" fontId="78" fillId="2" borderId="363"/>
    <xf numFmtId="191" fontId="78" fillId="2" borderId="363"/>
    <xf numFmtId="191" fontId="78" fillId="2" borderId="363"/>
    <xf numFmtId="0" fontId="37" fillId="0" borderId="0">
      <alignment vertical="center"/>
    </xf>
    <xf numFmtId="178" fontId="37" fillId="0" borderId="0" applyFont="0" applyFill="0" applyBorder="0" applyAlignment="0" applyProtection="0">
      <alignment vertical="center"/>
    </xf>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191" fontId="78" fillId="2" borderId="363"/>
    <xf numFmtId="0" fontId="114" fillId="22" borderId="358" applyNumberFormat="0" applyAlignment="0" applyProtection="0">
      <alignment vertical="center"/>
    </xf>
    <xf numFmtId="0" fontId="114" fillId="22" borderId="358" applyNumberFormat="0" applyAlignment="0" applyProtection="0">
      <alignment vertical="center"/>
    </xf>
    <xf numFmtId="0" fontId="114" fillId="22" borderId="358" applyNumberFormat="0" applyAlignment="0" applyProtection="0">
      <alignment vertical="center"/>
    </xf>
    <xf numFmtId="0" fontId="129" fillId="0" borderId="365">
      <alignment horizontal="left" vertical="center"/>
      <protection locked="0"/>
    </xf>
    <xf numFmtId="0" fontId="130" fillId="0" borderId="359">
      <alignment horizontal="left" vertical="center"/>
    </xf>
    <xf numFmtId="0" fontId="140" fillId="9" borderId="358" applyNumberFormat="0" applyAlignment="0" applyProtection="0">
      <alignment vertical="center"/>
    </xf>
    <xf numFmtId="10" fontId="58" fillId="25" borderId="364" applyNumberFormat="0" applyBorder="0" applyAlignment="0" applyProtection="0"/>
    <xf numFmtId="0" fontId="140" fillId="9" borderId="358" applyNumberFormat="0" applyAlignment="0" applyProtection="0">
      <alignment vertical="center"/>
    </xf>
    <xf numFmtId="0" fontId="140" fillId="9" borderId="358" applyNumberFormat="0" applyAlignment="0" applyProtection="0">
      <alignment vertical="center"/>
    </xf>
    <xf numFmtId="0" fontId="56" fillId="30" borderId="354" applyNumberFormat="0" applyFont="0" applyAlignment="0" applyProtection="0">
      <alignment vertical="center"/>
    </xf>
    <xf numFmtId="0" fontId="56" fillId="30" borderId="354" applyNumberFormat="0" applyFont="0" applyAlignment="0" applyProtection="0">
      <alignment vertical="center"/>
    </xf>
    <xf numFmtId="0" fontId="56" fillId="30" borderId="354" applyNumberFormat="0" applyFont="0" applyAlignment="0" applyProtection="0">
      <alignment vertical="center"/>
    </xf>
    <xf numFmtId="0" fontId="152" fillId="22" borderId="361" applyNumberFormat="0" applyAlignment="0" applyProtection="0">
      <alignment vertical="center"/>
    </xf>
    <xf numFmtId="0" fontId="152" fillId="22" borderId="361" applyNumberFormat="0" applyAlignment="0" applyProtection="0">
      <alignment vertical="center"/>
    </xf>
    <xf numFmtId="0" fontId="152" fillId="22" borderId="361" applyNumberFormat="0" applyAlignment="0" applyProtection="0">
      <alignment vertical="center"/>
    </xf>
    <xf numFmtId="0" fontId="134" fillId="0" borderId="250"/>
    <xf numFmtId="0" fontId="173" fillId="0" borderId="362" applyNumberFormat="0" applyFill="0" applyAlignment="0" applyProtection="0">
      <alignment vertical="center"/>
    </xf>
    <xf numFmtId="0" fontId="173" fillId="0" borderId="362" applyNumberFormat="0" applyFill="0" applyAlignment="0" applyProtection="0">
      <alignment vertical="center"/>
    </xf>
    <xf numFmtId="0" fontId="173" fillId="0" borderId="362" applyNumberFormat="0" applyFill="0" applyAlignment="0" applyProtection="0">
      <alignment vertical="center"/>
    </xf>
    <xf numFmtId="0" fontId="114" fillId="22" borderId="358" applyNumberFormat="0" applyAlignment="0" applyProtection="0">
      <alignment vertical="center"/>
    </xf>
    <xf numFmtId="0" fontId="114" fillId="22" borderId="358" applyNumberFormat="0" applyAlignment="0" applyProtection="0">
      <alignment vertical="center"/>
    </xf>
    <xf numFmtId="247" fontId="57" fillId="0" borderId="364">
      <alignment horizontal="right" vertical="center" shrinkToFit="1"/>
    </xf>
    <xf numFmtId="1" fontId="78" fillId="0" borderId="364" applyFill="0" applyBorder="0">
      <alignment horizontal="center"/>
    </xf>
    <xf numFmtId="0" fontId="56" fillId="30" borderId="354" applyNumberFormat="0" applyFont="0" applyAlignment="0" applyProtection="0">
      <alignment vertical="center"/>
    </xf>
    <xf numFmtId="37" fontId="69" fillId="0" borderId="200" applyAlignment="0"/>
    <xf numFmtId="221" fontId="188" fillId="25" borderId="364">
      <alignment horizontal="right" vertical="center"/>
      <protection locked="0"/>
    </xf>
    <xf numFmtId="0" fontId="173" fillId="0" borderId="362" applyNumberFormat="0" applyFill="0" applyAlignment="0" applyProtection="0">
      <alignment vertical="center"/>
    </xf>
    <xf numFmtId="0" fontId="173" fillId="0" borderId="362" applyNumberFormat="0" applyFill="0" applyAlignment="0" applyProtection="0">
      <alignment vertical="center"/>
    </xf>
    <xf numFmtId="0" fontId="140" fillId="9" borderId="358" applyNumberFormat="0" applyAlignment="0" applyProtection="0">
      <alignment vertical="center"/>
    </xf>
    <xf numFmtId="0" fontId="140" fillId="9" borderId="358" applyNumberFormat="0" applyAlignment="0" applyProtection="0">
      <alignment vertical="center"/>
    </xf>
    <xf numFmtId="0" fontId="152" fillId="22" borderId="361" applyNumberFormat="0" applyAlignment="0" applyProtection="0">
      <alignment vertical="center"/>
    </xf>
    <xf numFmtId="0" fontId="152" fillId="22" borderId="361" applyNumberFormat="0" applyAlignment="0" applyProtection="0">
      <alignment vertical="center"/>
    </xf>
    <xf numFmtId="274" fontId="114" fillId="22" borderId="358" applyNumberFormat="0" applyAlignment="0" applyProtection="0">
      <alignment vertical="center"/>
    </xf>
    <xf numFmtId="274" fontId="114" fillId="22" borderId="358" applyNumberFormat="0" applyAlignment="0" applyProtection="0">
      <alignment vertical="center"/>
    </xf>
    <xf numFmtId="274" fontId="114" fillId="22" borderId="358" applyNumberFormat="0" applyAlignment="0" applyProtection="0">
      <alignment vertical="center"/>
    </xf>
    <xf numFmtId="0" fontId="130" fillId="0" borderId="359">
      <alignment horizontal="left" vertical="center"/>
    </xf>
    <xf numFmtId="10" fontId="58" fillId="25" borderId="364" applyNumberFormat="0" applyBorder="0" applyAlignment="0" applyProtection="0"/>
    <xf numFmtId="10" fontId="58" fillId="25" borderId="364" applyNumberFormat="0" applyBorder="0" applyAlignment="0" applyProtection="0"/>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0" fontId="140" fillId="9" borderId="358" applyNumberFormat="0" applyAlignment="0" applyProtection="0">
      <alignment vertical="center"/>
    </xf>
    <xf numFmtId="0"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140" fillId="9" borderId="358" applyNumberFormat="0" applyAlignment="0" applyProtection="0">
      <alignment vertical="center"/>
    </xf>
    <xf numFmtId="274" fontId="56" fillId="30" borderId="354" applyNumberFormat="0" applyFont="0" applyAlignment="0" applyProtection="0">
      <alignment vertical="center"/>
    </xf>
    <xf numFmtId="274" fontId="56" fillId="30" borderId="354" applyNumberFormat="0" applyFont="0" applyAlignment="0" applyProtection="0">
      <alignment vertical="center"/>
    </xf>
    <xf numFmtId="274" fontId="56" fillId="30" borderId="354" applyNumberFormat="0" applyFont="0" applyAlignment="0" applyProtection="0">
      <alignment vertical="center"/>
    </xf>
    <xf numFmtId="274" fontId="152" fillId="22" borderId="361" applyNumberFormat="0" applyAlignment="0" applyProtection="0">
      <alignment vertical="center"/>
    </xf>
    <xf numFmtId="274" fontId="152" fillId="22" borderId="361" applyNumberFormat="0" applyAlignment="0" applyProtection="0">
      <alignment vertical="center"/>
    </xf>
    <xf numFmtId="274" fontId="152" fillId="22" borderId="361" applyNumberFormat="0" applyAlignment="0" applyProtection="0">
      <alignment vertical="center"/>
    </xf>
    <xf numFmtId="274" fontId="173" fillId="0" borderId="362" applyNumberFormat="0" applyFill="0" applyAlignment="0" applyProtection="0">
      <alignment vertical="center"/>
    </xf>
    <xf numFmtId="274" fontId="173" fillId="0" borderId="362" applyNumberFormat="0" applyFill="0" applyAlignment="0" applyProtection="0">
      <alignment vertical="center"/>
    </xf>
    <xf numFmtId="274" fontId="173" fillId="0" borderId="362" applyNumberFormat="0" applyFill="0" applyAlignment="0" applyProtection="0">
      <alignment vertical="center"/>
    </xf>
    <xf numFmtId="0" fontId="248" fillId="22" borderId="358" applyNumberFormat="0" applyAlignment="0" applyProtection="0">
      <alignment vertical="center"/>
    </xf>
    <xf numFmtId="0" fontId="253" fillId="0" borderId="362" applyNumberFormat="0" applyFill="0" applyAlignment="0" applyProtection="0">
      <alignment vertical="center"/>
    </xf>
    <xf numFmtId="0" fontId="254" fillId="9" borderId="358" applyNumberFormat="0" applyAlignment="0" applyProtection="0">
      <alignment vertical="center"/>
    </xf>
    <xf numFmtId="0" fontId="259" fillId="22" borderId="361"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366"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366">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21" fontId="63" fillId="0" borderId="366" applyFill="0" applyBorder="0" applyAlignment="0"/>
    <xf numFmtId="10" fontId="58" fillId="25" borderId="366"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366">
      <alignment horizontal="right" vertical="center" shrinkToFit="1"/>
    </xf>
    <xf numFmtId="1" fontId="78" fillId="0" borderId="366" applyFill="0" applyBorder="0">
      <alignment horizontal="center"/>
    </xf>
    <xf numFmtId="9" fontId="37" fillId="0" borderId="0" applyFont="0" applyFill="0" applyBorder="0" applyAlignment="0" applyProtection="0">
      <alignment vertical="center"/>
    </xf>
    <xf numFmtId="221" fontId="188" fillId="25" borderId="366">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366">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191" fontId="78" fillId="2" borderId="367"/>
    <xf numFmtId="191" fontId="78" fillId="2" borderId="367"/>
    <xf numFmtId="191" fontId="78" fillId="2" borderId="367"/>
    <xf numFmtId="0" fontId="140" fillId="9" borderId="370" applyNumberFormat="0" applyAlignment="0" applyProtection="0">
      <alignment vertical="center"/>
    </xf>
    <xf numFmtId="0" fontId="140" fillId="9" borderId="370" applyNumberFormat="0" applyAlignment="0" applyProtection="0">
      <alignment vertical="center"/>
    </xf>
    <xf numFmtId="0" fontId="130" fillId="0" borderId="368">
      <alignment horizontal="left" vertical="center"/>
    </xf>
    <xf numFmtId="0" fontId="140" fillId="9" borderId="370" applyNumberFormat="0" applyAlignment="0" applyProtection="0">
      <alignment vertical="center"/>
    </xf>
    <xf numFmtId="0" fontId="140" fillId="9" borderId="358"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10" fontId="58" fillId="25" borderId="366" applyNumberFormat="0" applyBorder="0" applyAlignment="0" applyProtection="0"/>
    <xf numFmtId="0" fontId="140" fillId="9" borderId="370" applyNumberFormat="0" applyAlignment="0" applyProtection="0">
      <alignment vertical="center"/>
    </xf>
    <xf numFmtId="0" fontId="56" fillId="30" borderId="371" applyNumberFormat="0" applyFont="0" applyAlignment="0" applyProtection="0">
      <alignment vertical="center"/>
    </xf>
    <xf numFmtId="0" fontId="152" fillId="22" borderId="372" applyNumberFormat="0" applyAlignment="0" applyProtection="0">
      <alignment vertical="center"/>
    </xf>
    <xf numFmtId="0" fontId="173" fillId="0" borderId="373" applyNumberFormat="0" applyFill="0" applyAlignment="0" applyProtection="0">
      <alignment vertical="center"/>
    </xf>
    <xf numFmtId="0" fontId="114" fillId="22" borderId="358" applyNumberFormat="0" applyAlignment="0" applyProtection="0">
      <alignment vertical="center"/>
    </xf>
    <xf numFmtId="191" fontId="78" fillId="2" borderId="367"/>
    <xf numFmtId="191" fontId="78" fillId="2" borderId="367"/>
    <xf numFmtId="191" fontId="78" fillId="2" borderId="367"/>
    <xf numFmtId="0" fontId="140" fillId="9" borderId="358" applyNumberFormat="0" applyAlignment="0" applyProtection="0">
      <alignment vertical="center"/>
    </xf>
    <xf numFmtId="191" fontId="78" fillId="2" borderId="367"/>
    <xf numFmtId="0" fontId="56" fillId="30" borderId="354" applyNumberFormat="0" applyFont="0" applyAlignment="0" applyProtection="0">
      <alignment vertical="center"/>
    </xf>
    <xf numFmtId="0" fontId="152" fillId="22" borderId="361" applyNumberFormat="0" applyAlignment="0" applyProtection="0">
      <alignment vertical="center"/>
    </xf>
    <xf numFmtId="191" fontId="78" fillId="2" borderId="367"/>
    <xf numFmtId="0" fontId="173" fillId="0" borderId="362" applyNumberFormat="0" applyFill="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91" fontId="78" fillId="2" borderId="367"/>
    <xf numFmtId="191" fontId="78" fillId="2" borderId="367"/>
    <xf numFmtId="0" fontId="37" fillId="0" borderId="0">
      <alignment vertical="center"/>
    </xf>
    <xf numFmtId="0" fontId="37" fillId="0" borderId="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0" fontId="114" fillId="22" borderId="370" applyNumberFormat="0" applyAlignment="0" applyProtection="0">
      <alignment vertical="center"/>
    </xf>
    <xf numFmtId="191" fontId="78" fillId="2" borderId="367"/>
    <xf numFmtId="191" fontId="78" fillId="2" borderId="367"/>
    <xf numFmtId="191" fontId="78" fillId="2" borderId="367"/>
    <xf numFmtId="0" fontId="114" fillId="22" borderId="370" applyNumberFormat="0" applyAlignment="0" applyProtection="0">
      <alignment vertical="center"/>
    </xf>
    <xf numFmtId="0" fontId="114" fillId="22" borderId="370" applyNumberFormat="0" applyAlignment="0" applyProtection="0">
      <alignment vertical="center"/>
    </xf>
    <xf numFmtId="221" fontId="63" fillId="0" borderId="366" applyFill="0" applyBorder="0" applyAlignment="0"/>
    <xf numFmtId="0" fontId="129" fillId="0" borderId="374">
      <alignment horizontal="left" vertical="center"/>
      <protection locked="0"/>
    </xf>
    <xf numFmtId="0" fontId="140" fillId="9" borderId="370"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0" fontId="56" fillId="30" borderId="371" applyNumberFormat="0" applyFont="0" applyAlignment="0" applyProtection="0">
      <alignment vertical="center"/>
    </xf>
    <xf numFmtId="0" fontId="56" fillId="30" borderId="371" applyNumberFormat="0" applyFont="0" applyAlignment="0" applyProtection="0">
      <alignment vertical="center"/>
    </xf>
    <xf numFmtId="0" fontId="152" fillId="22" borderId="372" applyNumberFormat="0" applyAlignment="0" applyProtection="0">
      <alignment vertical="center"/>
    </xf>
    <xf numFmtId="0" fontId="152" fillId="22" borderId="372" applyNumberFormat="0" applyAlignment="0" applyProtection="0">
      <alignment vertical="center"/>
    </xf>
    <xf numFmtId="0" fontId="134" fillId="0" borderId="375"/>
    <xf numFmtId="0" fontId="173" fillId="0" borderId="373" applyNumberFormat="0" applyFill="0" applyAlignment="0" applyProtection="0">
      <alignment vertical="center"/>
    </xf>
    <xf numFmtId="0" fontId="173" fillId="0" borderId="373" applyNumberFormat="0" applyFill="0" applyAlignment="0" applyProtection="0">
      <alignment vertical="center"/>
    </xf>
    <xf numFmtId="0" fontId="114" fillId="22" borderId="370" applyNumberFormat="0" applyAlignment="0" applyProtection="0">
      <alignment vertical="center"/>
    </xf>
    <xf numFmtId="0" fontId="114" fillId="22" borderId="370" applyNumberFormat="0" applyAlignment="0" applyProtection="0">
      <alignment vertical="center"/>
    </xf>
    <xf numFmtId="247" fontId="57" fillId="0" borderId="366">
      <alignment horizontal="right" vertical="center" shrinkToFit="1"/>
    </xf>
    <xf numFmtId="1" fontId="78" fillId="0" borderId="366" applyFill="0" applyBorder="0">
      <alignment horizontal="center"/>
    </xf>
    <xf numFmtId="0" fontId="56" fillId="30" borderId="371" applyNumberFormat="0" applyFont="0" applyAlignment="0" applyProtection="0">
      <alignment vertical="center"/>
    </xf>
    <xf numFmtId="37" fontId="69" fillId="0" borderId="369" applyAlignment="0"/>
    <xf numFmtId="221" fontId="188" fillId="25" borderId="366">
      <alignment horizontal="right" vertical="center"/>
      <protection locked="0"/>
    </xf>
    <xf numFmtId="0" fontId="173" fillId="0" borderId="373" applyNumberFormat="0" applyFill="0" applyAlignment="0" applyProtection="0">
      <alignment vertical="center"/>
    </xf>
    <xf numFmtId="0" fontId="173" fillId="0" borderId="373" applyNumberFormat="0" applyFill="0" applyAlignment="0" applyProtection="0">
      <alignment vertical="center"/>
    </xf>
    <xf numFmtId="0" fontId="69" fillId="0" borderId="376">
      <alignment vertical="justify" wrapText="1"/>
    </xf>
    <xf numFmtId="0" fontId="140" fillId="9" borderId="370" applyNumberFormat="0" applyAlignment="0" applyProtection="0">
      <alignment vertical="center"/>
    </xf>
    <xf numFmtId="0" fontId="140" fillId="9" borderId="370" applyNumberFormat="0" applyAlignment="0" applyProtection="0">
      <alignment vertical="center"/>
    </xf>
    <xf numFmtId="263" fontId="63" fillId="0" borderId="366">
      <alignment horizontal="left" vertical="center"/>
    </xf>
    <xf numFmtId="0" fontId="152" fillId="22" borderId="372" applyNumberFormat="0" applyAlignment="0" applyProtection="0">
      <alignment vertical="center"/>
    </xf>
    <xf numFmtId="0" fontId="152" fillId="22" borderId="372" applyNumberFormat="0" applyAlignment="0" applyProtection="0">
      <alignment vertical="center"/>
    </xf>
    <xf numFmtId="0" fontId="152" fillId="22" borderId="389" applyNumberFormat="0" applyAlignment="0" applyProtection="0">
      <alignment vertical="center"/>
    </xf>
    <xf numFmtId="0" fontId="173" fillId="0" borderId="390" applyNumberFormat="0" applyFill="0" applyAlignment="0" applyProtection="0">
      <alignment vertical="center"/>
    </xf>
    <xf numFmtId="191" fontId="78" fillId="2" borderId="433"/>
    <xf numFmtId="0" fontId="140" fillId="9" borderId="370"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0" fontId="140" fillId="9" borderId="387" applyNumberFormat="0" applyAlignment="0" applyProtection="0">
      <alignment vertical="center"/>
    </xf>
    <xf numFmtId="0" fontId="140" fillId="9" borderId="379" applyNumberFormat="0" applyAlignment="0" applyProtection="0">
      <alignment vertical="center"/>
    </xf>
    <xf numFmtId="191" fontId="78" fillId="2" borderId="433"/>
    <xf numFmtId="191" fontId="78" fillId="2" borderId="433"/>
    <xf numFmtId="191" fontId="78" fillId="2" borderId="411"/>
    <xf numFmtId="10" fontId="58" fillId="25" borderId="438" applyNumberFormat="0" applyBorder="0" applyAlignment="0" applyProtection="0"/>
    <xf numFmtId="0" fontId="114" fillId="22" borderId="379" applyNumberFormat="0" applyAlignment="0" applyProtection="0">
      <alignment vertical="center"/>
    </xf>
    <xf numFmtId="0" fontId="130" fillId="0" borderId="385">
      <alignment horizontal="left" vertical="center"/>
    </xf>
    <xf numFmtId="191" fontId="78" fillId="2" borderId="433"/>
    <xf numFmtId="0" fontId="114" fillId="22" borderId="429" applyNumberFormat="0" applyAlignment="0" applyProtection="0">
      <alignment vertical="center"/>
    </xf>
    <xf numFmtId="0" fontId="140" fillId="9" borderId="370" applyNumberFormat="0" applyAlignment="0" applyProtection="0">
      <alignment vertical="center"/>
    </xf>
    <xf numFmtId="274" fontId="114" fillId="22" borderId="370" applyNumberFormat="0" applyAlignment="0" applyProtection="0">
      <alignment vertical="center"/>
    </xf>
    <xf numFmtId="274" fontId="114" fillId="22" borderId="370" applyNumberFormat="0" applyAlignment="0" applyProtection="0">
      <alignment vertical="center"/>
    </xf>
    <xf numFmtId="274" fontId="114" fillId="22" borderId="370" applyNumberFormat="0" applyAlignment="0" applyProtection="0">
      <alignment vertical="center"/>
    </xf>
    <xf numFmtId="0" fontId="130" fillId="0" borderId="368">
      <alignment horizontal="left" vertical="center"/>
    </xf>
    <xf numFmtId="10" fontId="58" fillId="25" borderId="366" applyNumberFormat="0" applyBorder="0" applyAlignment="0" applyProtection="0"/>
    <xf numFmtId="10" fontId="58" fillId="25" borderId="366" applyNumberFormat="0" applyBorder="0" applyAlignment="0" applyProtection="0"/>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0" fontId="140" fillId="9" borderId="370" applyNumberFormat="0" applyAlignment="0" applyProtection="0">
      <alignment vertical="center"/>
    </xf>
    <xf numFmtId="0"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140" fillId="9" borderId="370" applyNumberFormat="0" applyAlignment="0" applyProtection="0">
      <alignment vertical="center"/>
    </xf>
    <xf numFmtId="274" fontId="56" fillId="30" borderId="371" applyNumberFormat="0" applyFont="0" applyAlignment="0" applyProtection="0">
      <alignment vertical="center"/>
    </xf>
    <xf numFmtId="274" fontId="56" fillId="30" borderId="371" applyNumberFormat="0" applyFont="0" applyAlignment="0" applyProtection="0">
      <alignment vertical="center"/>
    </xf>
    <xf numFmtId="274" fontId="56" fillId="30" borderId="371" applyNumberFormat="0" applyFont="0" applyAlignment="0" applyProtection="0">
      <alignment vertical="center"/>
    </xf>
    <xf numFmtId="274" fontId="152" fillId="22" borderId="372" applyNumberFormat="0" applyAlignment="0" applyProtection="0">
      <alignment vertical="center"/>
    </xf>
    <xf numFmtId="274" fontId="152" fillId="22" borderId="372" applyNumberFormat="0" applyAlignment="0" applyProtection="0">
      <alignment vertical="center"/>
    </xf>
    <xf numFmtId="274" fontId="152" fillId="22" borderId="372" applyNumberFormat="0" applyAlignment="0" applyProtection="0">
      <alignment vertical="center"/>
    </xf>
    <xf numFmtId="274" fontId="173" fillId="0" borderId="373" applyNumberFormat="0" applyFill="0" applyAlignment="0" applyProtection="0">
      <alignment vertical="center"/>
    </xf>
    <xf numFmtId="274" fontId="173" fillId="0" borderId="373" applyNumberFormat="0" applyFill="0" applyAlignment="0" applyProtection="0">
      <alignment vertical="center"/>
    </xf>
    <xf numFmtId="274" fontId="173" fillId="0" borderId="373" applyNumberFormat="0" applyFill="0" applyAlignment="0" applyProtection="0">
      <alignment vertical="center"/>
    </xf>
    <xf numFmtId="0" fontId="248" fillId="22" borderId="370" applyNumberFormat="0" applyAlignment="0" applyProtection="0">
      <alignment vertical="center"/>
    </xf>
    <xf numFmtId="0" fontId="130" fillId="0" borderId="378">
      <alignment horizontal="left" vertical="center"/>
    </xf>
    <xf numFmtId="0" fontId="173" fillId="0" borderId="410" applyNumberFormat="0" applyFill="0" applyAlignment="0" applyProtection="0">
      <alignment vertical="center"/>
    </xf>
    <xf numFmtId="0" fontId="253" fillId="0" borderId="373" applyNumberFormat="0" applyFill="0" applyAlignment="0" applyProtection="0">
      <alignment vertical="center"/>
    </xf>
    <xf numFmtId="0" fontId="254" fillId="9" borderId="370" applyNumberFormat="0" applyAlignment="0" applyProtection="0">
      <alignment vertical="center"/>
    </xf>
    <xf numFmtId="0" fontId="259" fillId="22" borderId="372" applyNumberFormat="0" applyAlignment="0" applyProtection="0">
      <alignment vertical="center"/>
    </xf>
    <xf numFmtId="0" fontId="56" fillId="30" borderId="388" applyNumberFormat="0" applyFon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377"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377">
      <alignment horizontal="left" vertical="center"/>
    </xf>
    <xf numFmtId="0" fontId="140" fillId="9" borderId="370" applyNumberFormat="0" applyAlignment="0" applyProtection="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140" fillId="9" borderId="370" applyNumberFormat="0" applyAlignment="0" applyProtection="0">
      <alignment vertical="center"/>
    </xf>
    <xf numFmtId="0" fontId="37" fillId="0" borderId="0">
      <alignment vertical="center"/>
    </xf>
    <xf numFmtId="0" fontId="37" fillId="0" borderId="0">
      <alignment vertical="center"/>
    </xf>
    <xf numFmtId="191" fontId="78" fillId="2" borderId="433"/>
    <xf numFmtId="0" fontId="140" fillId="9" borderId="370"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377" applyFill="0" applyBorder="0" applyAlignment="0"/>
    <xf numFmtId="10" fontId="58" fillId="25" borderId="377"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377">
      <alignment horizontal="right" vertical="center" shrinkToFit="1"/>
    </xf>
    <xf numFmtId="1" fontId="78" fillId="0" borderId="377" applyFill="0" applyBorder="0">
      <alignment horizontal="center"/>
    </xf>
    <xf numFmtId="9" fontId="37" fillId="0" borderId="0" applyFont="0" applyFill="0" applyBorder="0" applyAlignment="0" applyProtection="0">
      <alignment vertical="center"/>
    </xf>
    <xf numFmtId="221" fontId="188" fillId="25" borderId="377">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377">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10" fontId="58" fillId="25" borderId="383" applyNumberFormat="0" applyBorder="0" applyAlignment="0" applyProtection="0"/>
    <xf numFmtId="0" fontId="114" fillId="22" borderId="387" applyNumberFormat="0" applyAlignment="0" applyProtection="0">
      <alignment vertical="center"/>
    </xf>
    <xf numFmtId="0" fontId="56" fillId="30" borderId="380" applyNumberFormat="0" applyFont="0" applyAlignment="0" applyProtection="0">
      <alignment vertical="center"/>
    </xf>
    <xf numFmtId="0" fontId="152" fillId="22" borderId="381" applyNumberFormat="0" applyAlignment="0" applyProtection="0">
      <alignment vertical="center"/>
    </xf>
    <xf numFmtId="0" fontId="173" fillId="0" borderId="382" applyNumberFormat="0" applyFill="0" applyAlignment="0" applyProtection="0">
      <alignment vertical="center"/>
    </xf>
    <xf numFmtId="0" fontId="140" fillId="9" borderId="407" applyNumberFormat="0" applyAlignment="0" applyProtection="0">
      <alignment vertical="center"/>
    </xf>
    <xf numFmtId="274" fontId="140" fillId="9" borderId="407" applyNumberFormat="0" applyAlignment="0" applyProtection="0">
      <alignment vertical="center"/>
    </xf>
    <xf numFmtId="0" fontId="134" fillId="0" borderId="436"/>
    <xf numFmtId="191" fontId="78" fillId="2" borderId="411"/>
    <xf numFmtId="274" fontId="140" fillId="9" borderId="429" applyNumberFormat="0" applyAlignment="0" applyProtection="0">
      <alignment vertical="center"/>
    </xf>
    <xf numFmtId="191" fontId="78" fillId="2" borderId="411"/>
    <xf numFmtId="191" fontId="78" fillId="2" borderId="411"/>
    <xf numFmtId="221" fontId="188" fillId="25" borderId="438">
      <alignment horizontal="right" vertical="center"/>
      <protection locked="0"/>
    </xf>
    <xf numFmtId="191" fontId="78" fillId="2" borderId="411"/>
    <xf numFmtId="191" fontId="78" fillId="2" borderId="433"/>
    <xf numFmtId="191" fontId="78" fillId="2" borderId="433"/>
    <xf numFmtId="191" fontId="78" fillId="2" borderId="433"/>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263" fontId="63" fillId="0" borderId="416">
      <alignment horizontal="left" vertical="center"/>
    </xf>
    <xf numFmtId="221" fontId="63" fillId="0" borderId="416" applyFill="0" applyBorder="0" applyAlignment="0"/>
    <xf numFmtId="191" fontId="78" fillId="2" borderId="433"/>
    <xf numFmtId="0" fontId="259" fillId="22" borderId="409" applyNumberFormat="0" applyAlignment="0" applyProtection="0">
      <alignment vertical="center"/>
    </xf>
    <xf numFmtId="0" fontId="254" fillId="9" borderId="407" applyNumberFormat="0" applyAlignment="0" applyProtection="0">
      <alignment vertical="center"/>
    </xf>
    <xf numFmtId="0" fontId="253" fillId="0" borderId="410" applyNumberFormat="0" applyFill="0" applyAlignment="0" applyProtection="0">
      <alignment vertical="center"/>
    </xf>
    <xf numFmtId="0" fontId="114" fillId="22" borderId="429" applyNumberFormat="0" applyAlignment="0" applyProtection="0">
      <alignment vertical="center"/>
    </xf>
    <xf numFmtId="0" fontId="129" fillId="0" borderId="435">
      <alignment horizontal="left" vertical="center"/>
      <protection locked="0"/>
    </xf>
    <xf numFmtId="0" fontId="140" fillId="9" borderId="429" applyNumberFormat="0" applyAlignment="0" applyProtection="0">
      <alignment vertical="center"/>
    </xf>
    <xf numFmtId="0" fontId="140" fillId="9" borderId="429" applyNumberFormat="0" applyAlignment="0" applyProtection="0">
      <alignment vertical="center"/>
    </xf>
    <xf numFmtId="0" fontId="248" fillId="22" borderId="407" applyNumberFormat="0" applyAlignment="0" applyProtection="0">
      <alignment vertical="center"/>
    </xf>
    <xf numFmtId="274" fontId="173" fillId="0" borderId="410" applyNumberFormat="0" applyFill="0" applyAlignment="0" applyProtection="0">
      <alignment vertical="center"/>
    </xf>
    <xf numFmtId="0" fontId="56" fillId="30" borderId="430" applyNumberFormat="0" applyFont="0" applyAlignment="0" applyProtection="0">
      <alignment vertical="center"/>
    </xf>
    <xf numFmtId="274" fontId="152" fillId="22" borderId="409" applyNumberFormat="0" applyAlignment="0" applyProtection="0">
      <alignment vertical="center"/>
    </xf>
    <xf numFmtId="274" fontId="56" fillId="30" borderId="408" applyNumberFormat="0" applyFont="0" applyAlignment="0" applyProtection="0">
      <alignment vertical="center"/>
    </xf>
    <xf numFmtId="274" fontId="56" fillId="30" borderId="408" applyNumberFormat="0" applyFon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14" fillId="22" borderId="407" applyNumberFormat="0" applyAlignment="0" applyProtection="0">
      <alignment vertical="center"/>
    </xf>
    <xf numFmtId="274" fontId="114" fillId="22" borderId="407" applyNumberFormat="0" applyAlignment="0" applyProtection="0">
      <alignment vertical="center"/>
    </xf>
    <xf numFmtId="0" fontId="130" fillId="0" borderId="428">
      <alignment horizontal="left" vertical="center"/>
    </xf>
    <xf numFmtId="10" fontId="58" fillId="25" borderId="427" applyNumberFormat="0" applyBorder="0" applyAlignment="0" applyProtection="0"/>
    <xf numFmtId="0"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73" fillId="0" borderId="432" applyNumberFormat="0" applyFill="0" applyAlignment="0" applyProtection="0">
      <alignment vertical="center"/>
    </xf>
    <xf numFmtId="0" fontId="248" fillId="22" borderId="429" applyNumberFormat="0" applyAlignment="0" applyProtection="0">
      <alignment vertical="center"/>
    </xf>
    <xf numFmtId="0" fontId="253" fillId="0" borderId="432" applyNumberFormat="0" applyFill="0" applyAlignment="0" applyProtection="0">
      <alignment vertical="center"/>
    </xf>
    <xf numFmtId="221" fontId="63" fillId="0" borderId="438" applyFill="0" applyBorder="0" applyAlignment="0"/>
    <xf numFmtId="247" fontId="57" fillId="0" borderId="438">
      <alignment horizontal="right" vertical="center" shrinkToFit="1"/>
    </xf>
    <xf numFmtId="263" fontId="63" fillId="0" borderId="438">
      <alignment horizontal="left" vertical="center"/>
    </xf>
    <xf numFmtId="0" fontId="130" fillId="0" borderId="428">
      <alignment horizontal="left" vertical="center"/>
    </xf>
    <xf numFmtId="0" fontId="140" fillId="9" borderId="429" applyNumberFormat="0" applyAlignment="0" applyProtection="0">
      <alignment vertical="center"/>
    </xf>
    <xf numFmtId="0" fontId="114" fillId="22" borderId="387" applyNumberFormat="0" applyAlignment="0" applyProtection="0">
      <alignment vertical="center"/>
    </xf>
    <xf numFmtId="0" fontId="114" fillId="22" borderId="387" applyNumberFormat="0" applyAlignment="0" applyProtection="0">
      <alignment vertical="center"/>
    </xf>
    <xf numFmtId="0" fontId="140" fillId="9" borderId="429" applyNumberFormat="0" applyAlignment="0" applyProtection="0">
      <alignment vertical="center"/>
    </xf>
    <xf numFmtId="221" fontId="63" fillId="0" borderId="383" applyFill="0" applyBorder="0" applyAlignment="0"/>
    <xf numFmtId="191" fontId="78" fillId="2" borderId="433"/>
    <xf numFmtId="191" fontId="78" fillId="2" borderId="433"/>
    <xf numFmtId="191" fontId="78" fillId="2" borderId="433"/>
    <xf numFmtId="0" fontId="129" fillId="0" borderId="391">
      <alignment horizontal="left" vertical="center"/>
      <protection locked="0"/>
    </xf>
    <xf numFmtId="0" fontId="140" fillId="9" borderId="387" applyNumberFormat="0" applyAlignment="0" applyProtection="0">
      <alignment vertical="center"/>
    </xf>
    <xf numFmtId="0" fontId="140" fillId="9" borderId="387" applyNumberFormat="0" applyAlignment="0" applyProtection="0">
      <alignment vertical="center"/>
    </xf>
    <xf numFmtId="0" fontId="69" fillId="0" borderId="415">
      <alignment vertical="justify" wrapText="1"/>
    </xf>
    <xf numFmtId="0" fontId="173" fillId="0" borderId="410" applyNumberFormat="0" applyFill="0" applyAlignment="0" applyProtection="0">
      <alignment vertical="center"/>
    </xf>
    <xf numFmtId="37" fontId="69" fillId="0" borderId="412" applyAlignment="0"/>
    <xf numFmtId="0" fontId="56" fillId="30" borderId="408" applyNumberFormat="0" applyFont="0" applyAlignment="0" applyProtection="0">
      <alignment vertical="center"/>
    </xf>
    <xf numFmtId="0" fontId="114" fillId="22" borderId="407" applyNumberFormat="0" applyAlignment="0" applyProtection="0">
      <alignment vertical="center"/>
    </xf>
    <xf numFmtId="0" fontId="114" fillId="22" borderId="407" applyNumberFormat="0" applyAlignment="0" applyProtection="0">
      <alignment vertical="center"/>
    </xf>
    <xf numFmtId="0" fontId="173" fillId="0" borderId="410" applyNumberFormat="0" applyFill="0" applyAlignment="0" applyProtection="0">
      <alignment vertical="center"/>
    </xf>
    <xf numFmtId="0" fontId="173" fillId="0" borderId="410" applyNumberFormat="0" applyFill="0" applyAlignment="0" applyProtection="0">
      <alignment vertical="center"/>
    </xf>
    <xf numFmtId="0" fontId="134" fillId="0" borderId="414"/>
    <xf numFmtId="0" fontId="152" fillId="22" borderId="431" applyNumberFormat="0" applyAlignment="0" applyProtection="0">
      <alignment vertical="center"/>
    </xf>
    <xf numFmtId="0" fontId="134" fillId="0" borderId="436"/>
    <xf numFmtId="0" fontId="56" fillId="30" borderId="388" applyNumberFormat="0" applyFont="0" applyAlignment="0" applyProtection="0">
      <alignment vertical="center"/>
    </xf>
    <xf numFmtId="0" fontId="56" fillId="30" borderId="388" applyNumberFormat="0" applyFont="0" applyAlignment="0" applyProtection="0">
      <alignment vertical="center"/>
    </xf>
    <xf numFmtId="0" fontId="152" fillId="22" borderId="409" applyNumberFormat="0" applyAlignment="0" applyProtection="0">
      <alignment vertical="center"/>
    </xf>
    <xf numFmtId="0" fontId="152" fillId="22" borderId="409" applyNumberFormat="0" applyAlignment="0" applyProtection="0">
      <alignment vertical="center"/>
    </xf>
    <xf numFmtId="0" fontId="152" fillId="22" borderId="389" applyNumberFormat="0" applyAlignment="0" applyProtection="0">
      <alignment vertical="center"/>
    </xf>
    <xf numFmtId="0" fontId="152" fillId="22" borderId="389" applyNumberFormat="0" applyAlignment="0" applyProtection="0">
      <alignment vertical="center"/>
    </xf>
    <xf numFmtId="0" fontId="56" fillId="30" borderId="408" applyNumberFormat="0" applyFont="0" applyAlignment="0" applyProtection="0">
      <alignment vertical="center"/>
    </xf>
    <xf numFmtId="0" fontId="56" fillId="30" borderId="408" applyNumberFormat="0" applyFont="0" applyAlignment="0" applyProtection="0">
      <alignment vertical="center"/>
    </xf>
    <xf numFmtId="0" fontId="173" fillId="0" borderId="432" applyNumberFormat="0" applyFill="0" applyAlignment="0" applyProtection="0">
      <alignment vertical="center"/>
    </xf>
    <xf numFmtId="0" fontId="173" fillId="0" borderId="432" applyNumberFormat="0" applyFill="0" applyAlignment="0" applyProtection="0">
      <alignment vertical="center"/>
    </xf>
    <xf numFmtId="0" fontId="114" fillId="22" borderId="429" applyNumberFormat="0" applyAlignment="0" applyProtection="0">
      <alignment vertical="center"/>
    </xf>
    <xf numFmtId="0" fontId="134" fillId="0" borderId="392"/>
    <xf numFmtId="0" fontId="173" fillId="0" borderId="390" applyNumberFormat="0" applyFill="0" applyAlignment="0" applyProtection="0">
      <alignment vertical="center"/>
    </xf>
    <xf numFmtId="0" fontId="173" fillId="0" borderId="390" applyNumberFormat="0" applyFill="0" applyAlignment="0" applyProtection="0">
      <alignment vertical="center"/>
    </xf>
    <xf numFmtId="0" fontId="114" fillId="22" borderId="387" applyNumberFormat="0" applyAlignment="0" applyProtection="0">
      <alignment vertical="center"/>
    </xf>
    <xf numFmtId="0" fontId="114" fillId="22" borderId="387" applyNumberFormat="0" applyAlignment="0" applyProtection="0">
      <alignment vertical="center"/>
    </xf>
    <xf numFmtId="247" fontId="57" fillId="0" borderId="383">
      <alignment horizontal="right" vertical="center" shrinkToFit="1"/>
    </xf>
    <xf numFmtId="1" fontId="78" fillId="0" borderId="383" applyFill="0" applyBorder="0">
      <alignment horizontal="center"/>
    </xf>
    <xf numFmtId="0" fontId="56" fillId="30" borderId="388" applyNumberFormat="0" applyFont="0" applyAlignment="0" applyProtection="0">
      <alignment vertical="center"/>
    </xf>
    <xf numFmtId="37" fontId="69" fillId="0" borderId="386" applyAlignment="0"/>
    <xf numFmtId="221" fontId="188" fillId="25" borderId="383">
      <alignment horizontal="right" vertical="center"/>
      <protection locked="0"/>
    </xf>
    <xf numFmtId="0" fontId="173" fillId="0" borderId="432" applyNumberFormat="0" applyFill="0" applyAlignment="0" applyProtection="0">
      <alignment vertical="center"/>
    </xf>
    <xf numFmtId="0" fontId="152" fillId="22" borderId="431" applyNumberFormat="0" applyAlignment="0" applyProtection="0">
      <alignment vertical="center"/>
    </xf>
    <xf numFmtId="0" fontId="152" fillId="22" borderId="431" applyNumberFormat="0" applyAlignment="0" applyProtection="0">
      <alignment vertical="center"/>
    </xf>
    <xf numFmtId="0" fontId="140" fillId="9" borderId="407" applyNumberFormat="0" applyAlignment="0" applyProtection="0">
      <alignment vertical="center"/>
    </xf>
    <xf numFmtId="0" fontId="114" fillId="22" borderId="407" applyNumberFormat="0" applyAlignment="0" applyProtection="0">
      <alignment vertical="center"/>
    </xf>
    <xf numFmtId="0" fontId="114" fillId="22" borderId="407" applyNumberFormat="0" applyAlignment="0" applyProtection="0">
      <alignment vertical="center"/>
    </xf>
    <xf numFmtId="274" fontId="114" fillId="22" borderId="429" applyNumberFormat="0" applyAlignment="0" applyProtection="0">
      <alignment vertical="center"/>
    </xf>
    <xf numFmtId="0" fontId="140" fillId="9" borderId="429" applyNumberFormat="0" applyAlignment="0" applyProtection="0">
      <alignment vertical="center"/>
    </xf>
    <xf numFmtId="274" fontId="140" fillId="9" borderId="429" applyNumberFormat="0" applyAlignment="0" applyProtection="0">
      <alignment vertical="center"/>
    </xf>
    <xf numFmtId="0" fontId="173" fillId="0" borderId="390" applyNumberFormat="0" applyFill="0" applyAlignment="0" applyProtection="0">
      <alignment vertical="center"/>
    </xf>
    <xf numFmtId="0" fontId="173" fillId="0" borderId="390" applyNumberFormat="0" applyFill="0" applyAlignment="0" applyProtection="0">
      <alignment vertical="center"/>
    </xf>
    <xf numFmtId="0" fontId="254" fillId="9" borderId="429" applyNumberFormat="0" applyAlignment="0" applyProtection="0">
      <alignment vertical="center"/>
    </xf>
    <xf numFmtId="0" fontId="259" fillId="22" borderId="431" applyNumberFormat="0" applyAlignment="0" applyProtection="0">
      <alignment vertical="center"/>
    </xf>
    <xf numFmtId="0" fontId="69" fillId="0" borderId="393">
      <alignment vertical="justify" wrapText="1"/>
    </xf>
    <xf numFmtId="0" fontId="140" fillId="9" borderId="387" applyNumberFormat="0" applyAlignment="0" applyProtection="0">
      <alignment vertical="center"/>
    </xf>
    <xf numFmtId="0" fontId="140" fillId="9" borderId="387" applyNumberFormat="0" applyAlignment="0" applyProtection="0">
      <alignment vertical="center"/>
    </xf>
    <xf numFmtId="263" fontId="63" fillId="0" borderId="383">
      <alignment horizontal="left" vertical="center"/>
    </xf>
    <xf numFmtId="263" fontId="63" fillId="0" borderId="438">
      <alignment horizontal="left" vertical="center"/>
    </xf>
    <xf numFmtId="0" fontId="152" fillId="22" borderId="389" applyNumberFormat="0" applyAlignment="0" applyProtection="0">
      <alignment vertical="center"/>
    </xf>
    <xf numFmtId="0" fontId="152" fillId="22" borderId="389" applyNumberFormat="0" applyAlignment="0" applyProtection="0">
      <alignment vertical="center"/>
    </xf>
    <xf numFmtId="191" fontId="78" fillId="2" borderId="411"/>
    <xf numFmtId="191" fontId="78" fillId="2" borderId="411"/>
    <xf numFmtId="191" fontId="78" fillId="2" borderId="411"/>
    <xf numFmtId="191" fontId="78" fillId="2" borderId="433"/>
    <xf numFmtId="191" fontId="78" fillId="2" borderId="433"/>
    <xf numFmtId="191" fontId="78" fillId="2" borderId="433"/>
    <xf numFmtId="0" fontId="129" fillId="0" borderId="435">
      <alignment horizontal="left" vertical="center"/>
      <protection locked="0"/>
    </xf>
    <xf numFmtId="0" fontId="56" fillId="30" borderId="430" applyNumberFormat="0" applyFont="0" applyAlignment="0" applyProtection="0">
      <alignment vertical="center"/>
    </xf>
    <xf numFmtId="0" fontId="56" fillId="30" borderId="430" applyNumberFormat="0" applyFont="0" applyAlignment="0" applyProtection="0">
      <alignment vertical="center"/>
    </xf>
    <xf numFmtId="0" fontId="152" fillId="22" borderId="431" applyNumberFormat="0" applyAlignment="0" applyProtection="0">
      <alignment vertical="center"/>
    </xf>
    <xf numFmtId="0" fontId="152" fillId="22" borderId="431" applyNumberFormat="0" applyAlignment="0" applyProtection="0">
      <alignment vertical="center"/>
    </xf>
    <xf numFmtId="0" fontId="152" fillId="22" borderId="431" applyNumberFormat="0" applyAlignment="0" applyProtection="0">
      <alignment vertical="center"/>
    </xf>
    <xf numFmtId="0" fontId="173" fillId="0" borderId="432" applyNumberFormat="0" applyFill="0" applyAlignment="0" applyProtection="0">
      <alignment vertical="center"/>
    </xf>
    <xf numFmtId="0" fontId="173" fillId="0" borderId="432" applyNumberFormat="0" applyFill="0" applyAlignment="0" applyProtection="0">
      <alignment vertical="center"/>
    </xf>
    <xf numFmtId="191" fontId="78" fillId="2" borderId="433"/>
    <xf numFmtId="274" fontId="56" fillId="30" borderId="430" applyNumberFormat="0" applyFont="0" applyAlignment="0" applyProtection="0">
      <alignment vertical="center"/>
    </xf>
    <xf numFmtId="221" fontId="63" fillId="0" borderId="438" applyFill="0" applyBorder="0" applyAlignment="0"/>
    <xf numFmtId="0" fontId="140" fillId="9" borderId="407" applyNumberFormat="0" applyAlignment="0" applyProtection="0">
      <alignment vertical="center"/>
    </xf>
    <xf numFmtId="191" fontId="78" fillId="2" borderId="411"/>
    <xf numFmtId="0" fontId="140" fillId="9" borderId="407" applyNumberFormat="0" applyAlignment="0" applyProtection="0">
      <alignment vertical="center"/>
    </xf>
    <xf numFmtId="0" fontId="140" fillId="9" borderId="429" applyNumberFormat="0" applyAlignment="0" applyProtection="0">
      <alignment vertical="center"/>
    </xf>
    <xf numFmtId="0" fontId="114" fillId="22" borderId="429" applyNumberFormat="0" applyAlignment="0" applyProtection="0">
      <alignment vertical="center"/>
    </xf>
    <xf numFmtId="274" fontId="173" fillId="0" borderId="410" applyNumberFormat="0" applyFill="0" applyAlignment="0" applyProtection="0">
      <alignment vertical="center"/>
    </xf>
    <xf numFmtId="274" fontId="173" fillId="0" borderId="410" applyNumberFormat="0" applyFill="0" applyAlignment="0" applyProtection="0">
      <alignment vertical="center"/>
    </xf>
    <xf numFmtId="0" fontId="152" fillId="22" borderId="431" applyNumberFormat="0" applyAlignment="0" applyProtection="0">
      <alignment vertical="center"/>
    </xf>
    <xf numFmtId="274" fontId="152" fillId="22" borderId="409" applyNumberFormat="0" applyAlignment="0" applyProtection="0">
      <alignment vertical="center"/>
    </xf>
    <xf numFmtId="274" fontId="152" fillId="22" borderId="409" applyNumberFormat="0" applyAlignment="0" applyProtection="0">
      <alignment vertical="center"/>
    </xf>
    <xf numFmtId="274" fontId="56" fillId="30" borderId="408" applyNumberFormat="0" applyFon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0" fontId="140" fillId="9" borderId="407" applyNumberFormat="0" applyAlignment="0" applyProtection="0">
      <alignment vertical="center"/>
    </xf>
    <xf numFmtId="274" fontId="140" fillId="9" borderId="407" applyNumberFormat="0" applyAlignment="0" applyProtection="0">
      <alignment vertical="center"/>
    </xf>
    <xf numFmtId="10" fontId="58" fillId="25" borderId="405" applyNumberFormat="0" applyBorder="0" applyAlignment="0" applyProtection="0"/>
    <xf numFmtId="10" fontId="58" fillId="25" borderId="405" applyNumberFormat="0" applyBorder="0" applyAlignment="0" applyProtection="0"/>
    <xf numFmtId="0" fontId="130" fillId="0" borderId="406">
      <alignment horizontal="left" vertical="center"/>
    </xf>
    <xf numFmtId="274" fontId="114" fillId="22" borderId="407" applyNumberFormat="0" applyAlignment="0" applyProtection="0">
      <alignment vertical="center"/>
    </xf>
    <xf numFmtId="274" fontId="114" fillId="22" borderId="429" applyNumberFormat="0" applyAlignment="0" applyProtection="0">
      <alignment vertical="center"/>
    </xf>
    <xf numFmtId="274" fontId="114" fillId="22"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73" fillId="0" borderId="432" applyNumberFormat="0" applyFill="0" applyAlignment="0" applyProtection="0">
      <alignment vertical="center"/>
    </xf>
    <xf numFmtId="274" fontId="114" fillId="22" borderId="387" applyNumberFormat="0" applyAlignment="0" applyProtection="0">
      <alignment vertical="center"/>
    </xf>
    <xf numFmtId="274" fontId="114" fillId="22" borderId="387" applyNumberFormat="0" applyAlignment="0" applyProtection="0">
      <alignment vertical="center"/>
    </xf>
    <xf numFmtId="274" fontId="114" fillId="22" borderId="387" applyNumberFormat="0" applyAlignment="0" applyProtection="0">
      <alignment vertical="center"/>
    </xf>
    <xf numFmtId="191" fontId="78" fillId="2" borderId="433"/>
    <xf numFmtId="0" fontId="130" fillId="0" borderId="385">
      <alignment horizontal="left" vertical="center"/>
    </xf>
    <xf numFmtId="0" fontId="152" fillId="22" borderId="409" applyNumberFormat="0" applyAlignment="0" applyProtection="0">
      <alignment vertical="center"/>
    </xf>
    <xf numFmtId="0" fontId="152" fillId="22" borderId="409" applyNumberFormat="0" applyAlignment="0" applyProtection="0">
      <alignment vertical="center"/>
    </xf>
    <xf numFmtId="10" fontId="58" fillId="25" borderId="383" applyNumberFormat="0" applyBorder="0" applyAlignment="0" applyProtection="0"/>
    <xf numFmtId="10" fontId="58" fillId="25" borderId="383" applyNumberFormat="0" applyBorder="0" applyAlignment="0" applyProtection="0"/>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0" fontId="140" fillId="9" borderId="387" applyNumberFormat="0" applyAlignment="0" applyProtection="0">
      <alignment vertical="center"/>
    </xf>
    <xf numFmtId="0"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0" fontId="140" fillId="9" borderId="407" applyNumberFormat="0" applyAlignment="0" applyProtection="0">
      <alignment vertical="center"/>
    </xf>
    <xf numFmtId="0" fontId="140" fillId="9" borderId="407" applyNumberFormat="0" applyAlignment="0" applyProtection="0">
      <alignment vertical="center"/>
    </xf>
    <xf numFmtId="274" fontId="56" fillId="30" borderId="388" applyNumberFormat="0" applyFont="0" applyAlignment="0" applyProtection="0">
      <alignment vertical="center"/>
    </xf>
    <xf numFmtId="274" fontId="56" fillId="30" borderId="388" applyNumberFormat="0" applyFont="0" applyAlignment="0" applyProtection="0">
      <alignment vertical="center"/>
    </xf>
    <xf numFmtId="274" fontId="56" fillId="30" borderId="388" applyNumberFormat="0" applyFont="0" applyAlignment="0" applyProtection="0">
      <alignment vertical="center"/>
    </xf>
    <xf numFmtId="274" fontId="152" fillId="22" borderId="389" applyNumberFormat="0" applyAlignment="0" applyProtection="0">
      <alignment vertical="center"/>
    </xf>
    <xf numFmtId="274" fontId="152" fillId="22" borderId="389" applyNumberFormat="0" applyAlignment="0" applyProtection="0">
      <alignment vertical="center"/>
    </xf>
    <xf numFmtId="274" fontId="152" fillId="22" borderId="389" applyNumberFormat="0" applyAlignment="0" applyProtection="0">
      <alignment vertical="center"/>
    </xf>
    <xf numFmtId="37" fontId="69" fillId="0" borderId="434" applyAlignment="0"/>
    <xf numFmtId="274" fontId="173" fillId="0" borderId="390" applyNumberFormat="0" applyFill="0" applyAlignment="0" applyProtection="0">
      <alignment vertical="center"/>
    </xf>
    <xf numFmtId="274" fontId="173" fillId="0" borderId="390" applyNumberFormat="0" applyFill="0" applyAlignment="0" applyProtection="0">
      <alignment vertical="center"/>
    </xf>
    <xf numFmtId="274" fontId="173" fillId="0" borderId="390" applyNumberFormat="0" applyFill="0" applyAlignment="0" applyProtection="0">
      <alignment vertical="center"/>
    </xf>
    <xf numFmtId="0" fontId="248" fillId="22" borderId="387" applyNumberFormat="0" applyAlignment="0" applyProtection="0">
      <alignment vertical="center"/>
    </xf>
    <xf numFmtId="0" fontId="129" fillId="0" borderId="413">
      <alignment horizontal="left" vertical="center"/>
      <protection locked="0"/>
    </xf>
    <xf numFmtId="10" fontId="58" fillId="25" borderId="427" applyNumberFormat="0" applyBorder="0" applyAlignment="0" applyProtection="0"/>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56" fillId="30" borderId="430" applyNumberFormat="0" applyFont="0" applyAlignment="0" applyProtection="0">
      <alignment vertical="center"/>
    </xf>
    <xf numFmtId="274" fontId="56" fillId="30" borderId="430" applyNumberFormat="0" applyFont="0" applyAlignment="0" applyProtection="0">
      <alignment vertical="center"/>
    </xf>
    <xf numFmtId="274" fontId="152" fillId="22" borderId="431" applyNumberFormat="0" applyAlignment="0" applyProtection="0">
      <alignment vertical="center"/>
    </xf>
    <xf numFmtId="274" fontId="152" fillId="22" borderId="431" applyNumberFormat="0" applyAlignment="0" applyProtection="0">
      <alignment vertical="center"/>
    </xf>
    <xf numFmtId="274" fontId="152" fillId="22" borderId="431" applyNumberFormat="0" applyAlignment="0" applyProtection="0">
      <alignment vertical="center"/>
    </xf>
    <xf numFmtId="274" fontId="173" fillId="0" borderId="432" applyNumberFormat="0" applyFill="0" applyAlignment="0" applyProtection="0">
      <alignment vertical="center"/>
    </xf>
    <xf numFmtId="0" fontId="253" fillId="0" borderId="390" applyNumberFormat="0" applyFill="0" applyAlignment="0" applyProtection="0">
      <alignment vertical="center"/>
    </xf>
    <xf numFmtId="0" fontId="254" fillId="9" borderId="387" applyNumberFormat="0" applyAlignment="0" applyProtection="0">
      <alignment vertical="center"/>
    </xf>
    <xf numFmtId="0" fontId="259" fillId="22" borderId="389" applyNumberFormat="0" applyAlignment="0" applyProtection="0">
      <alignment vertical="center"/>
    </xf>
    <xf numFmtId="191" fontId="78" fillId="2" borderId="433"/>
    <xf numFmtId="191" fontId="78" fillId="2" borderId="433"/>
    <xf numFmtId="10" fontId="58" fillId="25" borderId="438" applyNumberFormat="0" applyBorder="0" applyAlignment="0" applyProtection="0"/>
    <xf numFmtId="221" fontId="63" fillId="0" borderId="394" applyFill="0" applyBorder="0" applyAlignment="0"/>
    <xf numFmtId="0" fontId="140" fillId="9" borderId="429" applyNumberFormat="0" applyAlignment="0" applyProtection="0">
      <alignment vertical="center"/>
    </xf>
    <xf numFmtId="263" fontId="63" fillId="0" borderId="394">
      <alignment horizontal="left" vertical="center"/>
    </xf>
    <xf numFmtId="191" fontId="78" fillId="2" borderId="433"/>
    <xf numFmtId="191" fontId="78" fillId="2" borderId="433"/>
    <xf numFmtId="0" fontId="114" fillId="22" borderId="429" applyNumberFormat="0" applyAlignment="0" applyProtection="0">
      <alignment vertical="center"/>
    </xf>
    <xf numFmtId="0" fontId="56" fillId="30" borderId="430" applyNumberFormat="0" applyFont="0" applyAlignment="0" applyProtection="0">
      <alignment vertical="center"/>
    </xf>
    <xf numFmtId="0" fontId="173" fillId="0" borderId="432" applyNumberFormat="0" applyFill="0" applyAlignment="0" applyProtection="0">
      <alignment vertical="center"/>
    </xf>
    <xf numFmtId="0" fontId="140" fillId="9" borderId="429" applyNumberFormat="0" applyAlignment="0" applyProtection="0">
      <alignment vertical="center"/>
    </xf>
    <xf numFmtId="0" fontId="114" fillId="22" borderId="429" applyNumberFormat="0" applyAlignment="0" applyProtection="0">
      <alignment vertical="center"/>
    </xf>
    <xf numFmtId="274" fontId="140" fillId="9" borderId="429" applyNumberFormat="0" applyAlignment="0" applyProtection="0">
      <alignment vertical="center"/>
    </xf>
    <xf numFmtId="0" fontId="56" fillId="30" borderId="430" applyNumberFormat="0" applyFont="0" applyAlignment="0" applyProtection="0">
      <alignment vertical="center"/>
    </xf>
    <xf numFmtId="0" fontId="173" fillId="0" borderId="432" applyNumberFormat="0" applyFill="0" applyAlignment="0" applyProtection="0">
      <alignment vertical="center"/>
    </xf>
    <xf numFmtId="0" fontId="140" fillId="9" borderId="429" applyNumberFormat="0" applyAlignment="0" applyProtection="0">
      <alignment vertical="center"/>
    </xf>
    <xf numFmtId="191" fontId="78" fillId="2" borderId="411"/>
    <xf numFmtId="221" fontId="63" fillId="0" borderId="394" applyFill="0" applyBorder="0" applyAlignment="0"/>
    <xf numFmtId="10" fontId="58" fillId="25" borderId="394" applyNumberFormat="0" applyBorder="0" applyAlignment="0" applyProtection="0"/>
    <xf numFmtId="247" fontId="57" fillId="0" borderId="394">
      <alignment horizontal="right" vertical="center" shrinkToFit="1"/>
    </xf>
    <xf numFmtId="1" fontId="78" fillId="0" borderId="394" applyFill="0" applyBorder="0">
      <alignment horizontal="center"/>
    </xf>
    <xf numFmtId="221" fontId="188" fillId="25" borderId="394">
      <alignment horizontal="right" vertical="center"/>
      <protection locked="0"/>
    </xf>
    <xf numFmtId="0" fontId="69" fillId="0" borderId="437">
      <alignment vertical="justify" wrapText="1"/>
    </xf>
    <xf numFmtId="263" fontId="63" fillId="0" borderId="394">
      <alignment horizontal="left" vertical="center"/>
    </xf>
    <xf numFmtId="191" fontId="78" fillId="2" borderId="411"/>
    <xf numFmtId="191" fontId="78" fillId="2" borderId="384"/>
    <xf numFmtId="191" fontId="78" fillId="2" borderId="384"/>
    <xf numFmtId="191" fontId="78" fillId="2" borderId="384"/>
    <xf numFmtId="0" fontId="37" fillId="0" borderId="0">
      <alignment vertical="center"/>
    </xf>
    <xf numFmtId="178" fontId="37" fillId="0" borderId="0" applyFont="0" applyFill="0" applyBorder="0" applyAlignment="0" applyProtection="0">
      <alignment vertical="center"/>
    </xf>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191" fontId="78" fillId="2" borderId="384"/>
    <xf numFmtId="0" fontId="114" fillId="22" borderId="387" applyNumberFormat="0" applyAlignment="0" applyProtection="0">
      <alignment vertical="center"/>
    </xf>
    <xf numFmtId="0" fontId="114" fillId="22" borderId="387" applyNumberFormat="0" applyAlignment="0" applyProtection="0">
      <alignment vertical="center"/>
    </xf>
    <xf numFmtId="0" fontId="114" fillId="22" borderId="387" applyNumberFormat="0" applyAlignment="0" applyProtection="0">
      <alignment vertical="center"/>
    </xf>
    <xf numFmtId="0" fontId="129" fillId="0" borderId="391">
      <alignment horizontal="left" vertical="center"/>
      <protection locked="0"/>
    </xf>
    <xf numFmtId="0" fontId="130" fillId="0" borderId="385">
      <alignment horizontal="left" vertical="center"/>
    </xf>
    <xf numFmtId="0" fontId="140" fillId="9" borderId="387" applyNumberFormat="0" applyAlignment="0" applyProtection="0">
      <alignment vertical="center"/>
    </xf>
    <xf numFmtId="10" fontId="58" fillId="25" borderId="394" applyNumberFormat="0" applyBorder="0" applyAlignment="0" applyProtection="0"/>
    <xf numFmtId="0" fontId="140" fillId="9" borderId="387" applyNumberFormat="0" applyAlignment="0" applyProtection="0">
      <alignment vertical="center"/>
    </xf>
    <xf numFmtId="0" fontId="140" fillId="9" borderId="387" applyNumberFormat="0" applyAlignment="0" applyProtection="0">
      <alignment vertical="center"/>
    </xf>
    <xf numFmtId="0" fontId="56" fillId="30" borderId="388" applyNumberFormat="0" applyFont="0" applyAlignment="0" applyProtection="0">
      <alignment vertical="center"/>
    </xf>
    <xf numFmtId="0" fontId="56" fillId="30" borderId="388" applyNumberFormat="0" applyFont="0" applyAlignment="0" applyProtection="0">
      <alignment vertical="center"/>
    </xf>
    <xf numFmtId="0" fontId="56" fillId="30" borderId="388" applyNumberFormat="0" applyFont="0" applyAlignment="0" applyProtection="0">
      <alignment vertical="center"/>
    </xf>
    <xf numFmtId="0" fontId="152" fillId="22" borderId="389" applyNumberFormat="0" applyAlignment="0" applyProtection="0">
      <alignment vertical="center"/>
    </xf>
    <xf numFmtId="0" fontId="152" fillId="22" borderId="389" applyNumberFormat="0" applyAlignment="0" applyProtection="0">
      <alignment vertical="center"/>
    </xf>
    <xf numFmtId="0" fontId="152" fillId="22" borderId="389" applyNumberFormat="0" applyAlignment="0" applyProtection="0">
      <alignment vertical="center"/>
    </xf>
    <xf numFmtId="0" fontId="134" fillId="0" borderId="392"/>
    <xf numFmtId="0" fontId="173" fillId="0" borderId="390" applyNumberFormat="0" applyFill="0" applyAlignment="0" applyProtection="0">
      <alignment vertical="center"/>
    </xf>
    <xf numFmtId="0" fontId="173" fillId="0" borderId="390" applyNumberFormat="0" applyFill="0" applyAlignment="0" applyProtection="0">
      <alignment vertical="center"/>
    </xf>
    <xf numFmtId="0" fontId="173" fillId="0" borderId="390" applyNumberFormat="0" applyFill="0" applyAlignment="0" applyProtection="0">
      <alignment vertical="center"/>
    </xf>
    <xf numFmtId="0" fontId="114" fillId="22" borderId="387" applyNumberFormat="0" applyAlignment="0" applyProtection="0">
      <alignment vertical="center"/>
    </xf>
    <xf numFmtId="0" fontId="114" fillId="22" borderId="387" applyNumberFormat="0" applyAlignment="0" applyProtection="0">
      <alignment vertical="center"/>
    </xf>
    <xf numFmtId="247" fontId="57" fillId="0" borderId="394">
      <alignment horizontal="right" vertical="center" shrinkToFit="1"/>
    </xf>
    <xf numFmtId="1" fontId="78" fillId="0" borderId="394" applyFill="0" applyBorder="0">
      <alignment horizontal="center"/>
    </xf>
    <xf numFmtId="0" fontId="56" fillId="30" borderId="388" applyNumberFormat="0" applyFont="0" applyAlignment="0" applyProtection="0">
      <alignment vertical="center"/>
    </xf>
    <xf numFmtId="37" fontId="69" fillId="0" borderId="386" applyAlignment="0"/>
    <xf numFmtId="221" fontId="188" fillId="25" borderId="394">
      <alignment horizontal="right" vertical="center"/>
      <protection locked="0"/>
    </xf>
    <xf numFmtId="0" fontId="173" fillId="0" borderId="390" applyNumberFormat="0" applyFill="0" applyAlignment="0" applyProtection="0">
      <alignment vertical="center"/>
    </xf>
    <xf numFmtId="0" fontId="173" fillId="0" borderId="390" applyNumberFormat="0" applyFill="0" applyAlignment="0" applyProtection="0">
      <alignment vertical="center"/>
    </xf>
    <xf numFmtId="0" fontId="69" fillId="0" borderId="393">
      <alignment vertical="justify" wrapText="1"/>
    </xf>
    <xf numFmtId="0" fontId="140" fillId="9" borderId="387" applyNumberFormat="0" applyAlignment="0" applyProtection="0">
      <alignment vertical="center"/>
    </xf>
    <xf numFmtId="0" fontId="140" fillId="9" borderId="387" applyNumberFormat="0" applyAlignment="0" applyProtection="0">
      <alignment vertical="center"/>
    </xf>
    <xf numFmtId="0" fontId="152" fillId="22" borderId="389" applyNumberFormat="0" applyAlignment="0" applyProtection="0">
      <alignment vertical="center"/>
    </xf>
    <xf numFmtId="0" fontId="152" fillId="22" borderId="389" applyNumberFormat="0" applyAlignment="0" applyProtection="0">
      <alignment vertical="center"/>
    </xf>
    <xf numFmtId="274" fontId="114" fillId="22" borderId="387" applyNumberFormat="0" applyAlignment="0" applyProtection="0">
      <alignment vertical="center"/>
    </xf>
    <xf numFmtId="274" fontId="114" fillId="22" borderId="387" applyNumberFormat="0" applyAlignment="0" applyProtection="0">
      <alignment vertical="center"/>
    </xf>
    <xf numFmtId="274" fontId="114" fillId="22" borderId="387" applyNumberFormat="0" applyAlignment="0" applyProtection="0">
      <alignment vertical="center"/>
    </xf>
    <xf numFmtId="0" fontId="130" fillId="0" borderId="385">
      <alignment horizontal="left" vertical="center"/>
    </xf>
    <xf numFmtId="10" fontId="58" fillId="25" borderId="394" applyNumberFormat="0" applyBorder="0" applyAlignment="0" applyProtection="0"/>
    <xf numFmtId="10" fontId="58" fillId="25" borderId="394" applyNumberFormat="0" applyBorder="0" applyAlignment="0" applyProtection="0"/>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0" fontId="140" fillId="9" borderId="387" applyNumberFormat="0" applyAlignment="0" applyProtection="0">
      <alignment vertical="center"/>
    </xf>
    <xf numFmtId="0"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140" fillId="9" borderId="387" applyNumberFormat="0" applyAlignment="0" applyProtection="0">
      <alignment vertical="center"/>
    </xf>
    <xf numFmtId="274" fontId="56" fillId="30" borderId="388" applyNumberFormat="0" applyFont="0" applyAlignment="0" applyProtection="0">
      <alignment vertical="center"/>
    </xf>
    <xf numFmtId="274" fontId="56" fillId="30" borderId="388" applyNumberFormat="0" applyFont="0" applyAlignment="0" applyProtection="0">
      <alignment vertical="center"/>
    </xf>
    <xf numFmtId="274" fontId="56" fillId="30" borderId="388" applyNumberFormat="0" applyFont="0" applyAlignment="0" applyProtection="0">
      <alignment vertical="center"/>
    </xf>
    <xf numFmtId="274" fontId="152" fillId="22" borderId="389" applyNumberFormat="0" applyAlignment="0" applyProtection="0">
      <alignment vertical="center"/>
    </xf>
    <xf numFmtId="274" fontId="152" fillId="22" borderId="389" applyNumberFormat="0" applyAlignment="0" applyProtection="0">
      <alignment vertical="center"/>
    </xf>
    <xf numFmtId="274" fontId="152" fillId="22" borderId="389" applyNumberFormat="0" applyAlignment="0" applyProtection="0">
      <alignment vertical="center"/>
    </xf>
    <xf numFmtId="274" fontId="173" fillId="0" borderId="390" applyNumberFormat="0" applyFill="0" applyAlignment="0" applyProtection="0">
      <alignment vertical="center"/>
    </xf>
    <xf numFmtId="274" fontId="173" fillId="0" borderId="390" applyNumberFormat="0" applyFill="0" applyAlignment="0" applyProtection="0">
      <alignment vertical="center"/>
    </xf>
    <xf numFmtId="274" fontId="173" fillId="0" borderId="390" applyNumberFormat="0" applyFill="0" applyAlignment="0" applyProtection="0">
      <alignment vertical="center"/>
    </xf>
    <xf numFmtId="0" fontId="248" fillId="22" borderId="387" applyNumberFormat="0" applyAlignment="0" applyProtection="0">
      <alignment vertical="center"/>
    </xf>
    <xf numFmtId="0" fontId="253" fillId="0" borderId="390" applyNumberFormat="0" applyFill="0" applyAlignment="0" applyProtection="0">
      <alignment vertical="center"/>
    </xf>
    <xf numFmtId="0" fontId="254" fillId="9" borderId="387" applyNumberFormat="0" applyAlignment="0" applyProtection="0">
      <alignment vertical="center"/>
    </xf>
    <xf numFmtId="0" fontId="259" fillId="22" borderId="389"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394"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394">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21" fontId="63" fillId="0" borderId="394" applyFill="0" applyBorder="0" applyAlignment="0"/>
    <xf numFmtId="10" fontId="58" fillId="25" borderId="394"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394">
      <alignment horizontal="right" vertical="center" shrinkToFit="1"/>
    </xf>
    <xf numFmtId="1" fontId="78" fillId="0" borderId="394" applyFill="0" applyBorder="0">
      <alignment horizontal="center"/>
    </xf>
    <xf numFmtId="9" fontId="37" fillId="0" borderId="0" applyFont="0" applyFill="0" applyBorder="0" applyAlignment="0" applyProtection="0">
      <alignment vertical="center"/>
    </xf>
    <xf numFmtId="221" fontId="188" fillId="25" borderId="394">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394">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74" fontId="140" fillId="9" borderId="429" applyNumberFormat="0" applyAlignment="0" applyProtection="0">
      <alignment vertical="center"/>
    </xf>
    <xf numFmtId="191" fontId="78" fillId="2" borderId="395"/>
    <xf numFmtId="191" fontId="78" fillId="2" borderId="411"/>
    <xf numFmtId="191" fontId="78" fillId="2" borderId="395"/>
    <xf numFmtId="191" fontId="78" fillId="2" borderId="433"/>
    <xf numFmtId="191" fontId="78" fillId="2" borderId="395"/>
    <xf numFmtId="0" fontId="140" fillId="9" borderId="398" applyNumberFormat="0" applyAlignment="0" applyProtection="0">
      <alignment vertical="center"/>
    </xf>
    <xf numFmtId="0" fontId="140" fillId="9" borderId="398" applyNumberFormat="0" applyAlignment="0" applyProtection="0">
      <alignment vertical="center"/>
    </xf>
    <xf numFmtId="0" fontId="130" fillId="0" borderId="396">
      <alignment horizontal="left" vertical="center"/>
    </xf>
    <xf numFmtId="0" fontId="140" fillId="9" borderId="398" applyNumberFormat="0" applyAlignment="0" applyProtection="0">
      <alignment vertical="center"/>
    </xf>
    <xf numFmtId="0" fontId="140" fillId="9" borderId="387"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10" fontId="58" fillId="25" borderId="394" applyNumberFormat="0" applyBorder="0" applyAlignment="0" applyProtection="0"/>
    <xf numFmtId="0" fontId="140" fillId="9" borderId="398" applyNumberFormat="0" applyAlignment="0" applyProtection="0">
      <alignment vertical="center"/>
    </xf>
    <xf numFmtId="0" fontId="56" fillId="30" borderId="399" applyNumberFormat="0" applyFont="0" applyAlignment="0" applyProtection="0">
      <alignment vertical="center"/>
    </xf>
    <xf numFmtId="0" fontId="152" fillId="22" borderId="400" applyNumberFormat="0" applyAlignment="0" applyProtection="0">
      <alignment vertical="center"/>
    </xf>
    <xf numFmtId="0" fontId="173" fillId="0" borderId="401" applyNumberFormat="0" applyFill="0" applyAlignment="0" applyProtection="0">
      <alignment vertical="center"/>
    </xf>
    <xf numFmtId="0" fontId="114" fillId="22" borderId="387" applyNumberFormat="0" applyAlignment="0" applyProtection="0">
      <alignment vertical="center"/>
    </xf>
    <xf numFmtId="191" fontId="78" fillId="2" borderId="395"/>
    <xf numFmtId="191" fontId="78" fillId="2" borderId="395"/>
    <xf numFmtId="191" fontId="78" fillId="2" borderId="395"/>
    <xf numFmtId="0" fontId="140" fillId="9" borderId="387" applyNumberFormat="0" applyAlignment="0" applyProtection="0">
      <alignment vertical="center"/>
    </xf>
    <xf numFmtId="191" fontId="78" fillId="2" borderId="395"/>
    <xf numFmtId="0" fontId="56" fillId="30" borderId="388" applyNumberFormat="0" applyFont="0" applyAlignment="0" applyProtection="0">
      <alignment vertical="center"/>
    </xf>
    <xf numFmtId="0" fontId="152" fillId="22" borderId="389" applyNumberFormat="0" applyAlignment="0" applyProtection="0">
      <alignment vertical="center"/>
    </xf>
    <xf numFmtId="191" fontId="78" fillId="2" borderId="395"/>
    <xf numFmtId="0" fontId="173" fillId="0" borderId="390" applyNumberFormat="0" applyFill="0" applyAlignment="0" applyProtection="0">
      <alignment vertical="center"/>
    </xf>
    <xf numFmtId="191" fontId="78" fillId="2" borderId="395"/>
    <xf numFmtId="191" fontId="78" fillId="2" borderId="395"/>
    <xf numFmtId="1" fontId="78" fillId="0" borderId="438" applyFill="0" applyBorder="0">
      <alignment horizontal="center"/>
    </xf>
    <xf numFmtId="191" fontId="78" fillId="2" borderId="433"/>
    <xf numFmtId="191" fontId="78" fillId="2" borderId="433"/>
    <xf numFmtId="0" fontId="114" fillId="22" borderId="429"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14" fillId="22" borderId="398" applyNumberFormat="0" applyAlignment="0" applyProtection="0">
      <alignment vertical="center"/>
    </xf>
    <xf numFmtId="191" fontId="78" fillId="2" borderId="395"/>
    <xf numFmtId="191" fontId="78" fillId="2" borderId="395"/>
    <xf numFmtId="191" fontId="78" fillId="2" borderId="395"/>
    <xf numFmtId="0" fontId="114" fillId="22" borderId="398" applyNumberFormat="0" applyAlignment="0" applyProtection="0">
      <alignment vertical="center"/>
    </xf>
    <xf numFmtId="0" fontId="114" fillId="22" borderId="398" applyNumberFormat="0" applyAlignment="0" applyProtection="0">
      <alignment vertical="center"/>
    </xf>
    <xf numFmtId="221" fontId="63" fillId="0" borderId="394" applyFill="0" applyBorder="0" applyAlignment="0"/>
    <xf numFmtId="0" fontId="129" fillId="0" borderId="402">
      <alignment horizontal="left" vertical="center"/>
      <protection locked="0"/>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56" fillId="30" borderId="399" applyNumberFormat="0" applyFont="0" applyAlignment="0" applyProtection="0">
      <alignment vertical="center"/>
    </xf>
    <xf numFmtId="0" fontId="56" fillId="30" borderId="399" applyNumberFormat="0" applyFont="0" applyAlignment="0" applyProtection="0">
      <alignment vertical="center"/>
    </xf>
    <xf numFmtId="0" fontId="152" fillId="22" borderId="400" applyNumberFormat="0" applyAlignment="0" applyProtection="0">
      <alignment vertical="center"/>
    </xf>
    <xf numFmtId="0" fontId="152" fillId="22" borderId="400" applyNumberFormat="0" applyAlignment="0" applyProtection="0">
      <alignment vertical="center"/>
    </xf>
    <xf numFmtId="0" fontId="134" fillId="0" borderId="403"/>
    <xf numFmtId="0" fontId="173" fillId="0" borderId="401" applyNumberFormat="0" applyFill="0" applyAlignment="0" applyProtection="0">
      <alignment vertical="center"/>
    </xf>
    <xf numFmtId="0" fontId="173" fillId="0" borderId="401" applyNumberFormat="0" applyFill="0" applyAlignment="0" applyProtection="0">
      <alignment vertical="center"/>
    </xf>
    <xf numFmtId="0" fontId="114" fillId="22" borderId="398" applyNumberFormat="0" applyAlignment="0" applyProtection="0">
      <alignment vertical="center"/>
    </xf>
    <xf numFmtId="0" fontId="114" fillId="22" borderId="398" applyNumberFormat="0" applyAlignment="0" applyProtection="0">
      <alignment vertical="center"/>
    </xf>
    <xf numFmtId="247" fontId="57" fillId="0" borderId="394">
      <alignment horizontal="right" vertical="center" shrinkToFit="1"/>
    </xf>
    <xf numFmtId="1" fontId="78" fillId="0" borderId="394" applyFill="0" applyBorder="0">
      <alignment horizontal="center"/>
    </xf>
    <xf numFmtId="0" fontId="56" fillId="30" borderId="399" applyNumberFormat="0" applyFont="0" applyAlignment="0" applyProtection="0">
      <alignment vertical="center"/>
    </xf>
    <xf numFmtId="37" fontId="69" fillId="0" borderId="397" applyAlignment="0"/>
    <xf numFmtId="221" fontId="188" fillId="25" borderId="394">
      <alignment horizontal="right" vertical="center"/>
      <protection locked="0"/>
    </xf>
    <xf numFmtId="0" fontId="173" fillId="0" borderId="401" applyNumberFormat="0" applyFill="0" applyAlignment="0" applyProtection="0">
      <alignment vertical="center"/>
    </xf>
    <xf numFmtId="0" fontId="173" fillId="0" borderId="401" applyNumberFormat="0" applyFill="0" applyAlignment="0" applyProtection="0">
      <alignment vertical="center"/>
    </xf>
    <xf numFmtId="0" fontId="69" fillId="0" borderId="404">
      <alignment vertical="justify" wrapText="1"/>
    </xf>
    <xf numFmtId="0" fontId="140" fillId="9" borderId="398" applyNumberFormat="0" applyAlignment="0" applyProtection="0">
      <alignment vertical="center"/>
    </xf>
    <xf numFmtId="0" fontId="140" fillId="9" borderId="398" applyNumberFormat="0" applyAlignment="0" applyProtection="0">
      <alignment vertical="center"/>
    </xf>
    <xf numFmtId="263" fontId="63" fillId="0" borderId="394">
      <alignment horizontal="left" vertical="center"/>
    </xf>
    <xf numFmtId="0" fontId="152" fillId="22" borderId="400" applyNumberFormat="0" applyAlignment="0" applyProtection="0">
      <alignment vertical="center"/>
    </xf>
    <xf numFmtId="0" fontId="152" fillId="22" borderId="400"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407" applyNumberFormat="0" applyAlignment="0" applyProtection="0">
      <alignment vertical="center"/>
    </xf>
    <xf numFmtId="0" fontId="114" fillId="22" borderId="407" applyNumberFormat="0" applyAlignment="0" applyProtection="0">
      <alignment vertical="center"/>
    </xf>
    <xf numFmtId="0" fontId="140" fillId="9" borderId="398" applyNumberFormat="0" applyAlignment="0" applyProtection="0">
      <alignment vertical="center"/>
    </xf>
    <xf numFmtId="274" fontId="114" fillId="22" borderId="398" applyNumberFormat="0" applyAlignment="0" applyProtection="0">
      <alignment vertical="center"/>
    </xf>
    <xf numFmtId="274" fontId="114" fillId="22" borderId="398" applyNumberFormat="0" applyAlignment="0" applyProtection="0">
      <alignment vertical="center"/>
    </xf>
    <xf numFmtId="274" fontId="114" fillId="22" borderId="398" applyNumberFormat="0" applyAlignment="0" applyProtection="0">
      <alignment vertical="center"/>
    </xf>
    <xf numFmtId="0" fontId="130" fillId="0" borderId="396">
      <alignment horizontal="left" vertical="center"/>
    </xf>
    <xf numFmtId="10" fontId="58" fillId="25" borderId="394" applyNumberFormat="0" applyBorder="0" applyAlignment="0" applyProtection="0"/>
    <xf numFmtId="10" fontId="58" fillId="25" borderId="394" applyNumberFormat="0" applyBorder="0" applyAlignment="0" applyProtection="0"/>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140" fillId="9" borderId="398" applyNumberFormat="0" applyAlignment="0" applyProtection="0">
      <alignment vertical="center"/>
    </xf>
    <xf numFmtId="274" fontId="56" fillId="30" borderId="399" applyNumberFormat="0" applyFont="0" applyAlignment="0" applyProtection="0">
      <alignment vertical="center"/>
    </xf>
    <xf numFmtId="274" fontId="56" fillId="30" borderId="399" applyNumberFormat="0" applyFont="0" applyAlignment="0" applyProtection="0">
      <alignment vertical="center"/>
    </xf>
    <xf numFmtId="274" fontId="56" fillId="30" borderId="399" applyNumberFormat="0" applyFont="0" applyAlignment="0" applyProtection="0">
      <alignment vertical="center"/>
    </xf>
    <xf numFmtId="274" fontId="152" fillId="22" borderId="400" applyNumberFormat="0" applyAlignment="0" applyProtection="0">
      <alignment vertical="center"/>
    </xf>
    <xf numFmtId="274" fontId="152" fillId="22" borderId="400" applyNumberFormat="0" applyAlignment="0" applyProtection="0">
      <alignment vertical="center"/>
    </xf>
    <xf numFmtId="274" fontId="152" fillId="22" borderId="400" applyNumberFormat="0" applyAlignment="0" applyProtection="0">
      <alignment vertical="center"/>
    </xf>
    <xf numFmtId="274" fontId="173" fillId="0" borderId="401" applyNumberFormat="0" applyFill="0" applyAlignment="0" applyProtection="0">
      <alignment vertical="center"/>
    </xf>
    <xf numFmtId="274" fontId="173" fillId="0" borderId="401" applyNumberFormat="0" applyFill="0" applyAlignment="0" applyProtection="0">
      <alignment vertical="center"/>
    </xf>
    <xf numFmtId="274" fontId="173" fillId="0" borderId="401" applyNumberFormat="0" applyFill="0" applyAlignment="0" applyProtection="0">
      <alignment vertical="center"/>
    </xf>
    <xf numFmtId="0" fontId="248" fillId="22" borderId="398" applyNumberFormat="0" applyAlignment="0" applyProtection="0">
      <alignment vertical="center"/>
    </xf>
    <xf numFmtId="0" fontId="130" fillId="0" borderId="406">
      <alignment horizontal="left" vertical="center"/>
    </xf>
    <xf numFmtId="0" fontId="253" fillId="0" borderId="401" applyNumberFormat="0" applyFill="0" applyAlignment="0" applyProtection="0">
      <alignment vertical="center"/>
    </xf>
    <xf numFmtId="0" fontId="254" fillId="9" borderId="398" applyNumberFormat="0" applyAlignment="0" applyProtection="0">
      <alignment vertical="center"/>
    </xf>
    <xf numFmtId="0" fontId="259" fillId="22" borderId="400" applyNumberFormat="0" applyAlignment="0" applyProtection="0">
      <alignment vertical="center"/>
    </xf>
    <xf numFmtId="221" fontId="63" fillId="0" borderId="405" applyFill="0" applyBorder="0" applyAlignment="0"/>
    <xf numFmtId="263" fontId="63" fillId="0" borderId="405">
      <alignment horizontal="left" vertical="center"/>
    </xf>
    <xf numFmtId="0" fontId="140" fillId="9" borderId="398" applyNumberFormat="0" applyAlignment="0" applyProtection="0">
      <alignment vertical="center"/>
    </xf>
    <xf numFmtId="0" fontId="140" fillId="9" borderId="398" applyNumberFormat="0" applyAlignment="0" applyProtection="0">
      <alignment vertical="center"/>
    </xf>
    <xf numFmtId="0" fontId="140" fillId="9" borderId="398" applyNumberFormat="0" applyAlignment="0" applyProtection="0">
      <alignment vertical="center"/>
    </xf>
    <xf numFmtId="221" fontId="63" fillId="0" borderId="405" applyFill="0" applyBorder="0" applyAlignment="0"/>
    <xf numFmtId="10" fontId="58" fillId="25" borderId="405" applyNumberFormat="0" applyBorder="0" applyAlignment="0" applyProtection="0"/>
    <xf numFmtId="247" fontId="57" fillId="0" borderId="405">
      <alignment horizontal="right" vertical="center" shrinkToFit="1"/>
    </xf>
    <xf numFmtId="1" fontId="78" fillId="0" borderId="405" applyFill="0" applyBorder="0">
      <alignment horizontal="center"/>
    </xf>
    <xf numFmtId="221" fontId="188" fillId="25" borderId="405">
      <alignment horizontal="right" vertical="center"/>
      <protection locked="0"/>
    </xf>
    <xf numFmtId="263" fontId="63" fillId="0" borderId="405">
      <alignment horizontal="left" vertical="center"/>
    </xf>
    <xf numFmtId="191" fontId="78" fillId="2" borderId="411"/>
    <xf numFmtId="0" fontId="56" fillId="30" borderId="408" applyNumberFormat="0" applyFont="0" applyAlignment="0" applyProtection="0">
      <alignment vertical="center"/>
    </xf>
    <xf numFmtId="0" fontId="152" fillId="22" borderId="409" applyNumberFormat="0" applyAlignment="0" applyProtection="0">
      <alignment vertical="center"/>
    </xf>
    <xf numFmtId="0" fontId="173" fillId="0" borderId="410" applyNumberFormat="0" applyFill="0" applyAlignment="0" applyProtection="0">
      <alignment vertical="center"/>
    </xf>
    <xf numFmtId="221" fontId="63" fillId="0" borderId="416" applyFill="0" applyBorder="0" applyAlignment="0"/>
    <xf numFmtId="10" fontId="58" fillId="25" borderId="416" applyNumberFormat="0" applyBorder="0" applyAlignment="0" applyProtection="0"/>
    <xf numFmtId="247" fontId="57" fillId="0" borderId="416">
      <alignment horizontal="right" vertical="center" shrinkToFit="1"/>
    </xf>
    <xf numFmtId="1" fontId="78" fillId="0" borderId="416" applyFill="0" applyBorder="0">
      <alignment horizontal="center"/>
    </xf>
    <xf numFmtId="221" fontId="188" fillId="25" borderId="416">
      <alignment horizontal="right" vertical="center"/>
      <protection locked="0"/>
    </xf>
    <xf numFmtId="263" fontId="63" fillId="0" borderId="416">
      <alignment horizontal="left" vertical="center"/>
    </xf>
    <xf numFmtId="191" fontId="78" fillId="2" borderId="411"/>
    <xf numFmtId="191" fontId="78" fillId="2" borderId="411"/>
    <xf numFmtId="191" fontId="78" fillId="2" borderId="411"/>
    <xf numFmtId="191" fontId="78" fillId="2" borderId="411"/>
    <xf numFmtId="191" fontId="78" fillId="2" borderId="411"/>
    <xf numFmtId="191" fontId="78" fillId="2" borderId="411"/>
    <xf numFmtId="191" fontId="78" fillId="2" borderId="411"/>
    <xf numFmtId="191" fontId="78" fillId="2" borderId="411"/>
    <xf numFmtId="191" fontId="78" fillId="2" borderId="411"/>
    <xf numFmtId="191" fontId="78" fillId="2" borderId="411"/>
    <xf numFmtId="191" fontId="78" fillId="2" borderId="411"/>
    <xf numFmtId="191" fontId="78" fillId="2" borderId="411"/>
    <xf numFmtId="191" fontId="78" fillId="2" borderId="411"/>
    <xf numFmtId="0" fontId="114" fillId="22" borderId="407" applyNumberFormat="0" applyAlignment="0" applyProtection="0">
      <alignment vertical="center"/>
    </xf>
    <xf numFmtId="0" fontId="114" fillId="22" borderId="407" applyNumberFormat="0" applyAlignment="0" applyProtection="0">
      <alignment vertical="center"/>
    </xf>
    <xf numFmtId="0" fontId="114" fillId="22" borderId="407" applyNumberFormat="0" applyAlignment="0" applyProtection="0">
      <alignment vertical="center"/>
    </xf>
    <xf numFmtId="0" fontId="129" fillId="0" borderId="413">
      <alignment horizontal="left" vertical="center"/>
      <protection locked="0"/>
    </xf>
    <xf numFmtId="0" fontId="130" fillId="0" borderId="406">
      <alignment horizontal="left" vertical="center"/>
    </xf>
    <xf numFmtId="0" fontId="140" fillId="9" borderId="407" applyNumberFormat="0" applyAlignment="0" applyProtection="0">
      <alignment vertical="center"/>
    </xf>
    <xf numFmtId="10" fontId="58" fillId="25" borderId="416" applyNumberFormat="0" applyBorder="0" applyAlignment="0" applyProtection="0"/>
    <xf numFmtId="0" fontId="140" fillId="9" borderId="407" applyNumberFormat="0" applyAlignment="0" applyProtection="0">
      <alignment vertical="center"/>
    </xf>
    <xf numFmtId="0" fontId="140" fillId="9" borderId="407" applyNumberFormat="0" applyAlignment="0" applyProtection="0">
      <alignment vertical="center"/>
    </xf>
    <xf numFmtId="0" fontId="56" fillId="30" borderId="408" applyNumberFormat="0" applyFont="0" applyAlignment="0" applyProtection="0">
      <alignment vertical="center"/>
    </xf>
    <xf numFmtId="0" fontId="56" fillId="30" borderId="408" applyNumberFormat="0" applyFont="0" applyAlignment="0" applyProtection="0">
      <alignment vertical="center"/>
    </xf>
    <xf numFmtId="0" fontId="56" fillId="30" borderId="408" applyNumberFormat="0" applyFont="0" applyAlignment="0" applyProtection="0">
      <alignment vertical="center"/>
    </xf>
    <xf numFmtId="0" fontId="152" fillId="22" borderId="409" applyNumberFormat="0" applyAlignment="0" applyProtection="0">
      <alignment vertical="center"/>
    </xf>
    <xf numFmtId="0" fontId="152" fillId="22" borderId="409" applyNumberFormat="0" applyAlignment="0" applyProtection="0">
      <alignment vertical="center"/>
    </xf>
    <xf numFmtId="0" fontId="152" fillId="22" borderId="409" applyNumberFormat="0" applyAlignment="0" applyProtection="0">
      <alignment vertical="center"/>
    </xf>
    <xf numFmtId="0" fontId="134" fillId="0" borderId="414"/>
    <xf numFmtId="0" fontId="173" fillId="0" borderId="410" applyNumberFormat="0" applyFill="0" applyAlignment="0" applyProtection="0">
      <alignment vertical="center"/>
    </xf>
    <xf numFmtId="0" fontId="173" fillId="0" borderId="410" applyNumberFormat="0" applyFill="0" applyAlignment="0" applyProtection="0">
      <alignment vertical="center"/>
    </xf>
    <xf numFmtId="0" fontId="173" fillId="0" borderId="410" applyNumberFormat="0" applyFill="0" applyAlignment="0" applyProtection="0">
      <alignment vertical="center"/>
    </xf>
    <xf numFmtId="0" fontId="114" fillId="22" borderId="407" applyNumberFormat="0" applyAlignment="0" applyProtection="0">
      <alignment vertical="center"/>
    </xf>
    <xf numFmtId="0" fontId="114" fillId="22" borderId="407" applyNumberFormat="0" applyAlignment="0" applyProtection="0">
      <alignment vertical="center"/>
    </xf>
    <xf numFmtId="247" fontId="57" fillId="0" borderId="416">
      <alignment horizontal="right" vertical="center" shrinkToFit="1"/>
    </xf>
    <xf numFmtId="1" fontId="78" fillId="0" borderId="416" applyFill="0" applyBorder="0">
      <alignment horizontal="center"/>
    </xf>
    <xf numFmtId="0" fontId="56" fillId="30" borderId="408" applyNumberFormat="0" applyFont="0" applyAlignment="0" applyProtection="0">
      <alignment vertical="center"/>
    </xf>
    <xf numFmtId="37" fontId="69" fillId="0" borderId="412" applyAlignment="0"/>
    <xf numFmtId="221" fontId="188" fillId="25" borderId="416">
      <alignment horizontal="right" vertical="center"/>
      <protection locked="0"/>
    </xf>
    <xf numFmtId="0" fontId="173" fillId="0" borderId="410" applyNumberFormat="0" applyFill="0" applyAlignment="0" applyProtection="0">
      <alignment vertical="center"/>
    </xf>
    <xf numFmtId="0" fontId="173" fillId="0" borderId="410" applyNumberFormat="0" applyFill="0" applyAlignment="0" applyProtection="0">
      <alignment vertical="center"/>
    </xf>
    <xf numFmtId="0" fontId="69" fillId="0" borderId="415">
      <alignment vertical="justify" wrapText="1"/>
    </xf>
    <xf numFmtId="0" fontId="140" fillId="9" borderId="407" applyNumberFormat="0" applyAlignment="0" applyProtection="0">
      <alignment vertical="center"/>
    </xf>
    <xf numFmtId="0" fontId="140" fillId="9" borderId="407" applyNumberFormat="0" applyAlignment="0" applyProtection="0">
      <alignment vertical="center"/>
    </xf>
    <xf numFmtId="0" fontId="152" fillId="22" borderId="409" applyNumberFormat="0" applyAlignment="0" applyProtection="0">
      <alignment vertical="center"/>
    </xf>
    <xf numFmtId="0" fontId="152" fillId="22" borderId="409" applyNumberFormat="0" applyAlignment="0" applyProtection="0">
      <alignment vertical="center"/>
    </xf>
    <xf numFmtId="274" fontId="114" fillId="22" borderId="407" applyNumberFormat="0" applyAlignment="0" applyProtection="0">
      <alignment vertical="center"/>
    </xf>
    <xf numFmtId="274" fontId="114" fillId="22" borderId="407" applyNumberFormat="0" applyAlignment="0" applyProtection="0">
      <alignment vertical="center"/>
    </xf>
    <xf numFmtId="274" fontId="114" fillId="22" borderId="407" applyNumberFormat="0" applyAlignment="0" applyProtection="0">
      <alignment vertical="center"/>
    </xf>
    <xf numFmtId="0" fontId="130" fillId="0" borderId="406">
      <alignment horizontal="left" vertical="center"/>
    </xf>
    <xf numFmtId="10" fontId="58" fillId="25" borderId="416" applyNumberFormat="0" applyBorder="0" applyAlignment="0" applyProtection="0"/>
    <xf numFmtId="10" fontId="58" fillId="25" borderId="416" applyNumberFormat="0" applyBorder="0" applyAlignment="0" applyProtection="0"/>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0" fontId="140" fillId="9" borderId="407" applyNumberFormat="0" applyAlignment="0" applyProtection="0">
      <alignment vertical="center"/>
    </xf>
    <xf numFmtId="0"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140" fillId="9" borderId="407" applyNumberFormat="0" applyAlignment="0" applyProtection="0">
      <alignment vertical="center"/>
    </xf>
    <xf numFmtId="274" fontId="56" fillId="30" borderId="408" applyNumberFormat="0" applyFont="0" applyAlignment="0" applyProtection="0">
      <alignment vertical="center"/>
    </xf>
    <xf numFmtId="274" fontId="56" fillId="30" borderId="408" applyNumberFormat="0" applyFont="0" applyAlignment="0" applyProtection="0">
      <alignment vertical="center"/>
    </xf>
    <xf numFmtId="274" fontId="56" fillId="30" borderId="408" applyNumberFormat="0" applyFont="0" applyAlignment="0" applyProtection="0">
      <alignment vertical="center"/>
    </xf>
    <xf numFmtId="274" fontId="152" fillId="22" borderId="409" applyNumberFormat="0" applyAlignment="0" applyProtection="0">
      <alignment vertical="center"/>
    </xf>
    <xf numFmtId="274" fontId="152" fillId="22" borderId="409" applyNumberFormat="0" applyAlignment="0" applyProtection="0">
      <alignment vertical="center"/>
    </xf>
    <xf numFmtId="274" fontId="152" fillId="22" borderId="409" applyNumberFormat="0" applyAlignment="0" applyProtection="0">
      <alignment vertical="center"/>
    </xf>
    <xf numFmtId="274" fontId="173" fillId="0" borderId="410" applyNumberFormat="0" applyFill="0" applyAlignment="0" applyProtection="0">
      <alignment vertical="center"/>
    </xf>
    <xf numFmtId="274" fontId="173" fillId="0" borderId="410" applyNumberFormat="0" applyFill="0" applyAlignment="0" applyProtection="0">
      <alignment vertical="center"/>
    </xf>
    <xf numFmtId="274" fontId="173" fillId="0" borderId="410" applyNumberFormat="0" applyFill="0" applyAlignment="0" applyProtection="0">
      <alignment vertical="center"/>
    </xf>
    <xf numFmtId="0" fontId="248" fillId="22" borderId="407" applyNumberFormat="0" applyAlignment="0" applyProtection="0">
      <alignment vertical="center"/>
    </xf>
    <xf numFmtId="0" fontId="253" fillId="0" borderId="410" applyNumberFormat="0" applyFill="0" applyAlignment="0" applyProtection="0">
      <alignment vertical="center"/>
    </xf>
    <xf numFmtId="0" fontId="254" fillId="9" borderId="407" applyNumberFormat="0" applyAlignment="0" applyProtection="0">
      <alignment vertical="center"/>
    </xf>
    <xf numFmtId="0" fontId="259" fillId="22" borderId="409" applyNumberFormat="0" applyAlignment="0" applyProtection="0">
      <alignment vertical="center"/>
    </xf>
    <xf numFmtId="221" fontId="63" fillId="0" borderId="416" applyFill="0" applyBorder="0" applyAlignment="0"/>
    <xf numFmtId="263" fontId="63" fillId="0" borderId="416">
      <alignment horizontal="left" vertical="center"/>
    </xf>
    <xf numFmtId="221" fontId="63" fillId="0" borderId="416" applyFill="0" applyBorder="0" applyAlignment="0"/>
    <xf numFmtId="10" fontId="58" fillId="25" borderId="416" applyNumberFormat="0" applyBorder="0" applyAlignment="0" applyProtection="0"/>
    <xf numFmtId="247" fontId="57" fillId="0" borderId="416">
      <alignment horizontal="right" vertical="center" shrinkToFit="1"/>
    </xf>
    <xf numFmtId="1" fontId="78" fillId="0" borderId="416" applyFill="0" applyBorder="0">
      <alignment horizontal="center"/>
    </xf>
    <xf numFmtId="221" fontId="188" fillId="25" borderId="416">
      <alignment horizontal="right" vertical="center"/>
      <protection locked="0"/>
    </xf>
    <xf numFmtId="263" fontId="63" fillId="0" borderId="416">
      <alignment horizontal="left" vertical="center"/>
    </xf>
    <xf numFmtId="191" fontId="78" fillId="2" borderId="417"/>
    <xf numFmtId="191" fontId="78" fillId="2" borderId="417"/>
    <xf numFmtId="191" fontId="78" fillId="2" borderId="417"/>
    <xf numFmtId="0" fontId="140" fillId="9" borderId="420" applyNumberFormat="0" applyAlignment="0" applyProtection="0">
      <alignment vertical="center"/>
    </xf>
    <xf numFmtId="0" fontId="140" fillId="9" borderId="420" applyNumberFormat="0" applyAlignment="0" applyProtection="0">
      <alignment vertical="center"/>
    </xf>
    <xf numFmtId="0" fontId="130" fillId="0" borderId="418">
      <alignment horizontal="left" vertical="center"/>
    </xf>
    <xf numFmtId="0" fontId="140" fillId="9" borderId="420" applyNumberFormat="0" applyAlignment="0" applyProtection="0">
      <alignment vertical="center"/>
    </xf>
    <xf numFmtId="0" fontId="140" fillId="9" borderId="407"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10" fontId="58" fillId="25" borderId="416" applyNumberFormat="0" applyBorder="0" applyAlignment="0" applyProtection="0"/>
    <xf numFmtId="0" fontId="140" fillId="9" borderId="420" applyNumberFormat="0" applyAlignment="0" applyProtection="0">
      <alignment vertical="center"/>
    </xf>
    <xf numFmtId="0" fontId="56" fillId="30" borderId="421" applyNumberFormat="0" applyFont="0" applyAlignment="0" applyProtection="0">
      <alignment vertical="center"/>
    </xf>
    <xf numFmtId="0" fontId="152" fillId="22" borderId="422" applyNumberFormat="0" applyAlignment="0" applyProtection="0">
      <alignment vertical="center"/>
    </xf>
    <xf numFmtId="0" fontId="173" fillId="0" borderId="423" applyNumberFormat="0" applyFill="0" applyAlignment="0" applyProtection="0">
      <alignment vertical="center"/>
    </xf>
    <xf numFmtId="0" fontId="114" fillId="22" borderId="407" applyNumberFormat="0" applyAlignment="0" applyProtection="0">
      <alignment vertical="center"/>
    </xf>
    <xf numFmtId="191" fontId="78" fillId="2" borderId="417"/>
    <xf numFmtId="191" fontId="78" fillId="2" borderId="417"/>
    <xf numFmtId="191" fontId="78" fillId="2" borderId="417"/>
    <xf numFmtId="0" fontId="140" fillId="9" borderId="407" applyNumberFormat="0" applyAlignment="0" applyProtection="0">
      <alignment vertical="center"/>
    </xf>
    <xf numFmtId="191" fontId="78" fillId="2" borderId="417"/>
    <xf numFmtId="0" fontId="56" fillId="30" borderId="408" applyNumberFormat="0" applyFont="0" applyAlignment="0" applyProtection="0">
      <alignment vertical="center"/>
    </xf>
    <xf numFmtId="0" fontId="152" fillId="22" borderId="409" applyNumberFormat="0" applyAlignment="0" applyProtection="0">
      <alignment vertical="center"/>
    </xf>
    <xf numFmtId="191" fontId="78" fillId="2" borderId="417"/>
    <xf numFmtId="0" fontId="173" fillId="0" borderId="410" applyNumberFormat="0" applyFill="0" applyAlignment="0" applyProtection="0">
      <alignment vertical="center"/>
    </xf>
    <xf numFmtId="191" fontId="78" fillId="2" borderId="417"/>
    <xf numFmtId="191" fontId="78" fillId="2" borderId="417"/>
    <xf numFmtId="191" fontId="78" fillId="2" borderId="433"/>
    <xf numFmtId="191" fontId="78" fillId="2" borderId="433"/>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114" fillId="22" borderId="420" applyNumberFormat="0" applyAlignment="0" applyProtection="0">
      <alignment vertical="center"/>
    </xf>
    <xf numFmtId="191" fontId="78" fillId="2" borderId="417"/>
    <xf numFmtId="191" fontId="78" fillId="2" borderId="417"/>
    <xf numFmtId="191" fontId="78" fillId="2" borderId="417"/>
    <xf numFmtId="0" fontId="114" fillId="22" borderId="420" applyNumberFormat="0" applyAlignment="0" applyProtection="0">
      <alignment vertical="center"/>
    </xf>
    <xf numFmtId="0" fontId="114" fillId="22" borderId="420" applyNumberFormat="0" applyAlignment="0" applyProtection="0">
      <alignment vertical="center"/>
    </xf>
    <xf numFmtId="221" fontId="63" fillId="0" borderId="416" applyFill="0" applyBorder="0" applyAlignment="0"/>
    <xf numFmtId="0" fontId="129" fillId="0" borderId="424">
      <alignment horizontal="left" vertical="center"/>
      <protection locked="0"/>
    </xf>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56" fillId="30" borderId="421" applyNumberFormat="0" applyFont="0" applyAlignment="0" applyProtection="0">
      <alignment vertical="center"/>
    </xf>
    <xf numFmtId="0" fontId="56" fillId="30" borderId="421" applyNumberFormat="0" applyFont="0" applyAlignment="0" applyProtection="0">
      <alignment vertical="center"/>
    </xf>
    <xf numFmtId="0" fontId="152" fillId="22" borderId="422" applyNumberFormat="0" applyAlignment="0" applyProtection="0">
      <alignment vertical="center"/>
    </xf>
    <xf numFmtId="0" fontId="152" fillId="22" borderId="422" applyNumberFormat="0" applyAlignment="0" applyProtection="0">
      <alignment vertical="center"/>
    </xf>
    <xf numFmtId="0" fontId="134" fillId="0" borderId="425"/>
    <xf numFmtId="0" fontId="173" fillId="0" borderId="423" applyNumberFormat="0" applyFill="0" applyAlignment="0" applyProtection="0">
      <alignment vertical="center"/>
    </xf>
    <xf numFmtId="0" fontId="173" fillId="0" borderId="423" applyNumberFormat="0" applyFill="0" applyAlignment="0" applyProtection="0">
      <alignment vertical="center"/>
    </xf>
    <xf numFmtId="0" fontId="114" fillId="22" borderId="420" applyNumberFormat="0" applyAlignment="0" applyProtection="0">
      <alignment vertical="center"/>
    </xf>
    <xf numFmtId="0" fontId="114" fillId="22" borderId="420" applyNumberFormat="0" applyAlignment="0" applyProtection="0">
      <alignment vertical="center"/>
    </xf>
    <xf numFmtId="247" fontId="57" fillId="0" borderId="416">
      <alignment horizontal="right" vertical="center" shrinkToFit="1"/>
    </xf>
    <xf numFmtId="1" fontId="78" fillId="0" borderId="416" applyFill="0" applyBorder="0">
      <alignment horizontal="center"/>
    </xf>
    <xf numFmtId="0" fontId="56" fillId="30" borderId="421" applyNumberFormat="0" applyFont="0" applyAlignment="0" applyProtection="0">
      <alignment vertical="center"/>
    </xf>
    <xf numFmtId="37" fontId="69" fillId="0" borderId="419" applyAlignment="0"/>
    <xf numFmtId="221" fontId="188" fillId="25" borderId="416">
      <alignment horizontal="right" vertical="center"/>
      <protection locked="0"/>
    </xf>
    <xf numFmtId="0" fontId="173" fillId="0" borderId="423" applyNumberFormat="0" applyFill="0" applyAlignment="0" applyProtection="0">
      <alignment vertical="center"/>
    </xf>
    <xf numFmtId="0" fontId="173" fillId="0" borderId="423" applyNumberFormat="0" applyFill="0" applyAlignment="0" applyProtection="0">
      <alignment vertical="center"/>
    </xf>
    <xf numFmtId="0" fontId="69" fillId="0" borderId="426">
      <alignment vertical="justify" wrapText="1"/>
    </xf>
    <xf numFmtId="0" fontId="140" fillId="9" borderId="420" applyNumberFormat="0" applyAlignment="0" applyProtection="0">
      <alignment vertical="center"/>
    </xf>
    <xf numFmtId="0" fontId="140" fillId="9" borderId="420" applyNumberFormat="0" applyAlignment="0" applyProtection="0">
      <alignment vertical="center"/>
    </xf>
    <xf numFmtId="263" fontId="63" fillId="0" borderId="416">
      <alignment horizontal="left" vertical="center"/>
    </xf>
    <xf numFmtId="0" fontId="152" fillId="22" borderId="422" applyNumberFormat="0" applyAlignment="0" applyProtection="0">
      <alignment vertical="center"/>
    </xf>
    <xf numFmtId="0" fontId="152" fillId="22" borderId="422"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9" applyNumberFormat="0" applyAlignment="0" applyProtection="0">
      <alignment vertical="center"/>
    </xf>
    <xf numFmtId="0" fontId="114" fillId="22" borderId="429" applyNumberFormat="0" applyAlignment="0" applyProtection="0">
      <alignment vertical="center"/>
    </xf>
    <xf numFmtId="0" fontId="140" fillId="9" borderId="420" applyNumberFormat="0" applyAlignment="0" applyProtection="0">
      <alignment vertical="center"/>
    </xf>
    <xf numFmtId="274" fontId="114" fillId="22" borderId="420" applyNumberFormat="0" applyAlignment="0" applyProtection="0">
      <alignment vertical="center"/>
    </xf>
    <xf numFmtId="274" fontId="114" fillId="22" borderId="420" applyNumberFormat="0" applyAlignment="0" applyProtection="0">
      <alignment vertical="center"/>
    </xf>
    <xf numFmtId="274" fontId="114" fillId="22" borderId="420" applyNumberFormat="0" applyAlignment="0" applyProtection="0">
      <alignment vertical="center"/>
    </xf>
    <xf numFmtId="0" fontId="130" fillId="0" borderId="418">
      <alignment horizontal="left" vertical="center"/>
    </xf>
    <xf numFmtId="10" fontId="58" fillId="25" borderId="416" applyNumberFormat="0" applyBorder="0" applyAlignment="0" applyProtection="0"/>
    <xf numFmtId="10" fontId="58" fillId="25" borderId="416" applyNumberFormat="0" applyBorder="0" applyAlignment="0" applyProtection="0"/>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140" fillId="9" borderId="420" applyNumberFormat="0" applyAlignment="0" applyProtection="0">
      <alignment vertical="center"/>
    </xf>
    <xf numFmtId="274" fontId="56" fillId="30" borderId="421" applyNumberFormat="0" applyFont="0" applyAlignment="0" applyProtection="0">
      <alignment vertical="center"/>
    </xf>
    <xf numFmtId="274" fontId="56" fillId="30" borderId="421" applyNumberFormat="0" applyFont="0" applyAlignment="0" applyProtection="0">
      <alignment vertical="center"/>
    </xf>
    <xf numFmtId="274" fontId="56" fillId="30" borderId="421" applyNumberFormat="0" applyFont="0" applyAlignment="0" applyProtection="0">
      <alignment vertical="center"/>
    </xf>
    <xf numFmtId="274" fontId="152" fillId="22" borderId="422" applyNumberFormat="0" applyAlignment="0" applyProtection="0">
      <alignment vertical="center"/>
    </xf>
    <xf numFmtId="274" fontId="152" fillId="22" borderId="422" applyNumberFormat="0" applyAlignment="0" applyProtection="0">
      <alignment vertical="center"/>
    </xf>
    <xf numFmtId="274" fontId="152" fillId="22" borderId="422" applyNumberFormat="0" applyAlignment="0" applyProtection="0">
      <alignment vertical="center"/>
    </xf>
    <xf numFmtId="274" fontId="173" fillId="0" borderId="423" applyNumberFormat="0" applyFill="0" applyAlignment="0" applyProtection="0">
      <alignment vertical="center"/>
    </xf>
    <xf numFmtId="274" fontId="173" fillId="0" borderId="423" applyNumberFormat="0" applyFill="0" applyAlignment="0" applyProtection="0">
      <alignment vertical="center"/>
    </xf>
    <xf numFmtId="274" fontId="173" fillId="0" borderId="423" applyNumberFormat="0" applyFill="0" applyAlignment="0" applyProtection="0">
      <alignment vertical="center"/>
    </xf>
    <xf numFmtId="0" fontId="248" fillId="22" borderId="420" applyNumberFormat="0" applyAlignment="0" applyProtection="0">
      <alignment vertical="center"/>
    </xf>
    <xf numFmtId="0" fontId="130" fillId="0" borderId="428">
      <alignment horizontal="left" vertical="center"/>
    </xf>
    <xf numFmtId="0" fontId="253" fillId="0" borderId="423" applyNumberFormat="0" applyFill="0" applyAlignment="0" applyProtection="0">
      <alignment vertical="center"/>
    </xf>
    <xf numFmtId="0" fontId="254" fillId="9" borderId="420" applyNumberFormat="0" applyAlignment="0" applyProtection="0">
      <alignment vertical="center"/>
    </xf>
    <xf numFmtId="0" fontId="259" fillId="22" borderId="422" applyNumberFormat="0" applyAlignment="0" applyProtection="0">
      <alignment vertical="center"/>
    </xf>
    <xf numFmtId="221" fontId="63" fillId="0" borderId="427" applyFill="0" applyBorder="0" applyAlignment="0"/>
    <xf numFmtId="263" fontId="63" fillId="0" borderId="427">
      <alignment horizontal="left" vertical="center"/>
    </xf>
    <xf numFmtId="0" fontId="140" fillId="9" borderId="420" applyNumberFormat="0" applyAlignment="0" applyProtection="0">
      <alignment vertical="center"/>
    </xf>
    <xf numFmtId="0" fontId="140" fillId="9" borderId="420" applyNumberFormat="0" applyAlignment="0" applyProtection="0">
      <alignment vertical="center"/>
    </xf>
    <xf numFmtId="0" fontId="140" fillId="9" borderId="420" applyNumberFormat="0" applyAlignment="0" applyProtection="0">
      <alignment vertical="center"/>
    </xf>
    <xf numFmtId="221" fontId="63" fillId="0" borderId="427" applyFill="0" applyBorder="0" applyAlignment="0"/>
    <xf numFmtId="10" fontId="58" fillId="25" borderId="427" applyNumberFormat="0" applyBorder="0" applyAlignment="0" applyProtection="0"/>
    <xf numFmtId="0" fontId="56" fillId="30" borderId="430" applyNumberFormat="0" applyFont="0" applyAlignment="0" applyProtection="0">
      <alignment vertical="center"/>
    </xf>
    <xf numFmtId="247" fontId="57" fillId="0" borderId="427">
      <alignment horizontal="right" vertical="center" shrinkToFit="1"/>
    </xf>
    <xf numFmtId="1" fontId="78" fillId="0" borderId="427" applyFill="0" applyBorder="0">
      <alignment horizontal="center"/>
    </xf>
    <xf numFmtId="221" fontId="188" fillId="25" borderId="427">
      <alignment horizontal="right" vertical="center"/>
      <protection locked="0"/>
    </xf>
    <xf numFmtId="263" fontId="63" fillId="0" borderId="427">
      <alignment horizontal="left" vertical="center"/>
    </xf>
    <xf numFmtId="0" fontId="56" fillId="30" borderId="430" applyNumberFormat="0" applyFont="0" applyAlignment="0" applyProtection="0">
      <alignment vertical="center"/>
    </xf>
    <xf numFmtId="0" fontId="152" fillId="22" borderId="431" applyNumberFormat="0" applyAlignment="0" applyProtection="0">
      <alignment vertical="center"/>
    </xf>
    <xf numFmtId="0" fontId="173" fillId="0" borderId="432" applyNumberFormat="0" applyFill="0" applyAlignment="0" applyProtection="0">
      <alignment vertical="center"/>
    </xf>
    <xf numFmtId="0" fontId="114" fillId="22" borderId="429" applyNumberFormat="0" applyAlignment="0" applyProtection="0">
      <alignment vertical="center"/>
    </xf>
    <xf numFmtId="0" fontId="114" fillId="22" borderId="429" applyNumberFormat="0" applyAlignment="0" applyProtection="0">
      <alignment vertical="center"/>
    </xf>
    <xf numFmtId="247" fontId="57" fillId="0" borderId="438">
      <alignment horizontal="right" vertical="center" shrinkToFit="1"/>
    </xf>
    <xf numFmtId="1" fontId="78" fillId="0" borderId="438" applyFill="0" applyBorder="0">
      <alignment horizontal="center"/>
    </xf>
    <xf numFmtId="0" fontId="56" fillId="30" borderId="430" applyNumberFormat="0" applyFont="0" applyAlignment="0" applyProtection="0">
      <alignment vertical="center"/>
    </xf>
    <xf numFmtId="37" fontId="69" fillId="0" borderId="434" applyAlignment="0"/>
    <xf numFmtId="221" fontId="188" fillId="25" borderId="438">
      <alignment horizontal="right" vertical="center"/>
      <protection locked="0"/>
    </xf>
    <xf numFmtId="0" fontId="173" fillId="0" borderId="432" applyNumberFormat="0" applyFill="0" applyAlignment="0" applyProtection="0">
      <alignment vertical="center"/>
    </xf>
    <xf numFmtId="0" fontId="173" fillId="0" borderId="432" applyNumberFormat="0" applyFill="0" applyAlignment="0" applyProtection="0">
      <alignment vertical="center"/>
    </xf>
    <xf numFmtId="0" fontId="69" fillId="0" borderId="437">
      <alignment vertical="justify" wrapText="1"/>
    </xf>
    <xf numFmtId="0" fontId="140" fillId="9" borderId="429" applyNumberFormat="0" applyAlignment="0" applyProtection="0">
      <alignment vertical="center"/>
    </xf>
    <xf numFmtId="0" fontId="140" fillId="9" borderId="429" applyNumberFormat="0" applyAlignment="0" applyProtection="0">
      <alignment vertical="center"/>
    </xf>
    <xf numFmtId="0" fontId="152" fillId="22" borderId="431" applyNumberFormat="0" applyAlignment="0" applyProtection="0">
      <alignment vertical="center"/>
    </xf>
    <xf numFmtId="0" fontId="152" fillId="22" borderId="431" applyNumberFormat="0" applyAlignment="0" applyProtection="0">
      <alignment vertical="center"/>
    </xf>
    <xf numFmtId="274" fontId="114" fillId="22" borderId="429" applyNumberFormat="0" applyAlignment="0" applyProtection="0">
      <alignment vertical="center"/>
    </xf>
    <xf numFmtId="274" fontId="114" fillId="22" borderId="429" applyNumberFormat="0" applyAlignment="0" applyProtection="0">
      <alignment vertical="center"/>
    </xf>
    <xf numFmtId="274" fontId="114" fillId="22" borderId="429" applyNumberFormat="0" applyAlignment="0" applyProtection="0">
      <alignment vertical="center"/>
    </xf>
    <xf numFmtId="0" fontId="130" fillId="0" borderId="428">
      <alignment horizontal="left" vertical="center"/>
    </xf>
    <xf numFmtId="10" fontId="58" fillId="25" borderId="438" applyNumberFormat="0" applyBorder="0" applyAlignment="0" applyProtection="0"/>
    <xf numFmtId="10" fontId="58" fillId="25" borderId="438" applyNumberFormat="0" applyBorder="0" applyAlignment="0" applyProtection="0"/>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0" fontId="140" fillId="9" borderId="429" applyNumberFormat="0" applyAlignment="0" applyProtection="0">
      <alignment vertical="center"/>
    </xf>
    <xf numFmtId="0"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140" fillId="9" borderId="429" applyNumberFormat="0" applyAlignment="0" applyProtection="0">
      <alignment vertical="center"/>
    </xf>
    <xf numFmtId="274" fontId="56" fillId="30" borderId="430" applyNumberFormat="0" applyFont="0" applyAlignment="0" applyProtection="0">
      <alignment vertical="center"/>
    </xf>
    <xf numFmtId="274" fontId="56" fillId="30" borderId="430" applyNumberFormat="0" applyFont="0" applyAlignment="0" applyProtection="0">
      <alignment vertical="center"/>
    </xf>
    <xf numFmtId="274" fontId="56" fillId="30" borderId="430" applyNumberFormat="0" applyFont="0" applyAlignment="0" applyProtection="0">
      <alignment vertical="center"/>
    </xf>
    <xf numFmtId="274" fontId="152" fillId="22" borderId="431" applyNumberFormat="0" applyAlignment="0" applyProtection="0">
      <alignment vertical="center"/>
    </xf>
    <xf numFmtId="274" fontId="152" fillId="22" borderId="431" applyNumberFormat="0" applyAlignment="0" applyProtection="0">
      <alignment vertical="center"/>
    </xf>
    <xf numFmtId="274" fontId="152" fillId="22" borderId="431" applyNumberFormat="0" applyAlignment="0" applyProtection="0">
      <alignment vertical="center"/>
    </xf>
    <xf numFmtId="274" fontId="173" fillId="0" borderId="432" applyNumberFormat="0" applyFill="0" applyAlignment="0" applyProtection="0">
      <alignment vertical="center"/>
    </xf>
    <xf numFmtId="274" fontId="173" fillId="0" borderId="432" applyNumberFormat="0" applyFill="0" applyAlignment="0" applyProtection="0">
      <alignment vertical="center"/>
    </xf>
    <xf numFmtId="274" fontId="173" fillId="0" borderId="432" applyNumberFormat="0" applyFill="0" applyAlignment="0" applyProtection="0">
      <alignment vertical="center"/>
    </xf>
    <xf numFmtId="0" fontId="248" fillId="22" borderId="429" applyNumberFormat="0" applyAlignment="0" applyProtection="0">
      <alignment vertical="center"/>
    </xf>
    <xf numFmtId="0" fontId="253" fillId="0" borderId="432" applyNumberFormat="0" applyFill="0" applyAlignment="0" applyProtection="0">
      <alignment vertical="center"/>
    </xf>
    <xf numFmtId="0" fontId="254" fillId="9" borderId="429" applyNumberFormat="0" applyAlignment="0" applyProtection="0">
      <alignment vertical="center"/>
    </xf>
    <xf numFmtId="0" fontId="259" fillId="22" borderId="431" applyNumberFormat="0" applyAlignment="0" applyProtection="0">
      <alignment vertical="center"/>
    </xf>
    <xf numFmtId="221" fontId="63" fillId="0" borderId="438" applyFill="0" applyBorder="0" applyAlignment="0"/>
    <xf numFmtId="263" fontId="63" fillId="0" borderId="438">
      <alignment horizontal="left" vertical="center"/>
    </xf>
    <xf numFmtId="221" fontId="63" fillId="0" borderId="438" applyFill="0" applyBorder="0" applyAlignment="0"/>
    <xf numFmtId="10" fontId="58" fillId="25" borderId="438" applyNumberFormat="0" applyBorder="0" applyAlignment="0" applyProtection="0"/>
    <xf numFmtId="247" fontId="57" fillId="0" borderId="438">
      <alignment horizontal="right" vertical="center" shrinkToFit="1"/>
    </xf>
    <xf numFmtId="1" fontId="78" fillId="0" borderId="438" applyFill="0" applyBorder="0">
      <alignment horizontal="center"/>
    </xf>
    <xf numFmtId="221" fontId="188" fillId="25" borderId="438">
      <alignment horizontal="right" vertical="center"/>
      <protection locked="0"/>
    </xf>
    <xf numFmtId="263" fontId="63" fillId="0" borderId="438">
      <alignment horizontal="left" vertical="center"/>
    </xf>
    <xf numFmtId="191" fontId="78" fillId="2" borderId="439"/>
    <xf numFmtId="191" fontId="78" fillId="2" borderId="439"/>
    <xf numFmtId="191" fontId="78" fillId="2" borderId="439"/>
    <xf numFmtId="0" fontId="140" fillId="9" borderId="442" applyNumberFormat="0" applyAlignment="0" applyProtection="0">
      <alignment vertical="center"/>
    </xf>
    <xf numFmtId="0" fontId="140" fillId="9" borderId="442" applyNumberFormat="0" applyAlignment="0" applyProtection="0">
      <alignment vertical="center"/>
    </xf>
    <xf numFmtId="0" fontId="130" fillId="0" borderId="440">
      <alignment horizontal="left" vertical="center"/>
    </xf>
    <xf numFmtId="0" fontId="140" fillId="9" borderId="442" applyNumberFormat="0" applyAlignment="0" applyProtection="0">
      <alignment vertical="center"/>
    </xf>
    <xf numFmtId="0" fontId="140" fillId="9" borderId="429"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10" fontId="58" fillId="25" borderId="438" applyNumberFormat="0" applyBorder="0" applyAlignment="0" applyProtection="0"/>
    <xf numFmtId="0" fontId="140" fillId="9" borderId="442" applyNumberFormat="0" applyAlignment="0" applyProtection="0">
      <alignment vertical="center"/>
    </xf>
    <xf numFmtId="0" fontId="56" fillId="30" borderId="443" applyNumberFormat="0" applyFont="0" applyAlignment="0" applyProtection="0">
      <alignment vertical="center"/>
    </xf>
    <xf numFmtId="0" fontId="152" fillId="22" borderId="444" applyNumberFormat="0" applyAlignment="0" applyProtection="0">
      <alignment vertical="center"/>
    </xf>
    <xf numFmtId="0" fontId="173" fillId="0" borderId="445" applyNumberFormat="0" applyFill="0" applyAlignment="0" applyProtection="0">
      <alignment vertical="center"/>
    </xf>
    <xf numFmtId="0" fontId="114" fillId="22" borderId="429" applyNumberFormat="0" applyAlignment="0" applyProtection="0">
      <alignment vertical="center"/>
    </xf>
    <xf numFmtId="191" fontId="78" fillId="2" borderId="439"/>
    <xf numFmtId="191" fontId="78" fillId="2" borderId="439"/>
    <xf numFmtId="191" fontId="78" fillId="2" borderId="439"/>
    <xf numFmtId="0" fontId="140" fillId="9" borderId="429" applyNumberFormat="0" applyAlignment="0" applyProtection="0">
      <alignment vertical="center"/>
    </xf>
    <xf numFmtId="191" fontId="78" fillId="2" borderId="439"/>
    <xf numFmtId="0" fontId="56" fillId="30" borderId="430" applyNumberFormat="0" applyFont="0" applyAlignment="0" applyProtection="0">
      <alignment vertical="center"/>
    </xf>
    <xf numFmtId="0" fontId="152" fillId="22" borderId="431" applyNumberFormat="0" applyAlignment="0" applyProtection="0">
      <alignment vertical="center"/>
    </xf>
    <xf numFmtId="191" fontId="78" fillId="2" borderId="439"/>
    <xf numFmtId="0" fontId="173" fillId="0" borderId="432" applyNumberFormat="0" applyFill="0" applyAlignment="0" applyProtection="0">
      <alignment vertical="center"/>
    </xf>
    <xf numFmtId="191" fontId="78" fillId="2" borderId="439"/>
    <xf numFmtId="191" fontId="78" fillId="2" borderId="439"/>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114" fillId="22" borderId="442" applyNumberFormat="0" applyAlignment="0" applyProtection="0">
      <alignment vertical="center"/>
    </xf>
    <xf numFmtId="191" fontId="78" fillId="2" borderId="439"/>
    <xf numFmtId="191" fontId="78" fillId="2" borderId="439"/>
    <xf numFmtId="191" fontId="78" fillId="2" borderId="439"/>
    <xf numFmtId="0" fontId="114" fillId="22" borderId="442" applyNumberFormat="0" applyAlignment="0" applyProtection="0">
      <alignment vertical="center"/>
    </xf>
    <xf numFmtId="0" fontId="114" fillId="22" borderId="442" applyNumberFormat="0" applyAlignment="0" applyProtection="0">
      <alignment vertical="center"/>
    </xf>
    <xf numFmtId="221" fontId="63" fillId="0" borderId="438" applyFill="0" applyBorder="0" applyAlignment="0"/>
    <xf numFmtId="0" fontId="129" fillId="0" borderId="446">
      <alignment horizontal="left" vertical="center"/>
      <protection locked="0"/>
    </xf>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56" fillId="30" borderId="443" applyNumberFormat="0" applyFont="0" applyAlignment="0" applyProtection="0">
      <alignment vertical="center"/>
    </xf>
    <xf numFmtId="0" fontId="56" fillId="30" borderId="443" applyNumberFormat="0" applyFont="0" applyAlignment="0" applyProtection="0">
      <alignment vertical="center"/>
    </xf>
    <xf numFmtId="0" fontId="152" fillId="22" borderId="444" applyNumberFormat="0" applyAlignment="0" applyProtection="0">
      <alignment vertical="center"/>
    </xf>
    <xf numFmtId="0" fontId="152" fillId="22" borderId="444" applyNumberFormat="0" applyAlignment="0" applyProtection="0">
      <alignment vertical="center"/>
    </xf>
    <xf numFmtId="0" fontId="134" fillId="0" borderId="447"/>
    <xf numFmtId="0" fontId="173" fillId="0" borderId="445" applyNumberFormat="0" applyFill="0" applyAlignment="0" applyProtection="0">
      <alignment vertical="center"/>
    </xf>
    <xf numFmtId="0" fontId="173" fillId="0" borderId="445" applyNumberFormat="0" applyFill="0" applyAlignment="0" applyProtection="0">
      <alignment vertical="center"/>
    </xf>
    <xf numFmtId="0" fontId="114" fillId="22" borderId="442" applyNumberFormat="0" applyAlignment="0" applyProtection="0">
      <alignment vertical="center"/>
    </xf>
    <xf numFmtId="0" fontId="114" fillId="22" borderId="442" applyNumberFormat="0" applyAlignment="0" applyProtection="0">
      <alignment vertical="center"/>
    </xf>
    <xf numFmtId="247" fontId="57" fillId="0" borderId="438">
      <alignment horizontal="right" vertical="center" shrinkToFit="1"/>
    </xf>
    <xf numFmtId="1" fontId="78" fillId="0" borderId="438" applyFill="0" applyBorder="0">
      <alignment horizontal="center"/>
    </xf>
    <xf numFmtId="0" fontId="56" fillId="30" borderId="443" applyNumberFormat="0" applyFont="0" applyAlignment="0" applyProtection="0">
      <alignment vertical="center"/>
    </xf>
    <xf numFmtId="37" fontId="69" fillId="0" borderId="441" applyAlignment="0"/>
    <xf numFmtId="221" fontId="188" fillId="25" borderId="438">
      <alignment horizontal="right" vertical="center"/>
      <protection locked="0"/>
    </xf>
    <xf numFmtId="0" fontId="173" fillId="0" borderId="445" applyNumberFormat="0" applyFill="0" applyAlignment="0" applyProtection="0">
      <alignment vertical="center"/>
    </xf>
    <xf numFmtId="0" fontId="173" fillId="0" borderId="445" applyNumberFormat="0" applyFill="0" applyAlignment="0" applyProtection="0">
      <alignment vertical="center"/>
    </xf>
    <xf numFmtId="0" fontId="69" fillId="0" borderId="448">
      <alignment vertical="justify" wrapText="1"/>
    </xf>
    <xf numFmtId="0" fontId="140" fillId="9" borderId="442" applyNumberFormat="0" applyAlignment="0" applyProtection="0">
      <alignment vertical="center"/>
    </xf>
    <xf numFmtId="0" fontId="140" fillId="9" borderId="442" applyNumberFormat="0" applyAlignment="0" applyProtection="0">
      <alignment vertical="center"/>
    </xf>
    <xf numFmtId="263" fontId="63" fillId="0" borderId="438">
      <alignment horizontal="left" vertical="center"/>
    </xf>
    <xf numFmtId="0" fontId="152" fillId="22" borderId="444" applyNumberFormat="0" applyAlignment="0" applyProtection="0">
      <alignment vertical="center"/>
    </xf>
    <xf numFmtId="0" fontId="152" fillId="22" borderId="444"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51" applyNumberFormat="0" applyAlignment="0" applyProtection="0">
      <alignment vertical="center"/>
    </xf>
    <xf numFmtId="0" fontId="114" fillId="22" borderId="451" applyNumberFormat="0" applyAlignment="0" applyProtection="0">
      <alignment vertical="center"/>
    </xf>
    <xf numFmtId="0" fontId="140" fillId="9" borderId="442" applyNumberFormat="0" applyAlignment="0" applyProtection="0">
      <alignment vertical="center"/>
    </xf>
    <xf numFmtId="274" fontId="114" fillId="22" borderId="442" applyNumberFormat="0" applyAlignment="0" applyProtection="0">
      <alignment vertical="center"/>
    </xf>
    <xf numFmtId="274" fontId="114" fillId="22" borderId="442" applyNumberFormat="0" applyAlignment="0" applyProtection="0">
      <alignment vertical="center"/>
    </xf>
    <xf numFmtId="274" fontId="114" fillId="22" borderId="442" applyNumberFormat="0" applyAlignment="0" applyProtection="0">
      <alignment vertical="center"/>
    </xf>
    <xf numFmtId="0" fontId="130" fillId="0" borderId="440">
      <alignment horizontal="left" vertical="center"/>
    </xf>
    <xf numFmtId="10" fontId="58" fillId="25" borderId="438" applyNumberFormat="0" applyBorder="0" applyAlignment="0" applyProtection="0"/>
    <xf numFmtId="10" fontId="58" fillId="25" borderId="438" applyNumberFormat="0" applyBorder="0" applyAlignment="0" applyProtection="0"/>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140" fillId="9" borderId="442" applyNumberFormat="0" applyAlignment="0" applyProtection="0">
      <alignment vertical="center"/>
    </xf>
    <xf numFmtId="274" fontId="56" fillId="30" borderId="443" applyNumberFormat="0" applyFont="0" applyAlignment="0" applyProtection="0">
      <alignment vertical="center"/>
    </xf>
    <xf numFmtId="274" fontId="56" fillId="30" borderId="443" applyNumberFormat="0" applyFont="0" applyAlignment="0" applyProtection="0">
      <alignment vertical="center"/>
    </xf>
    <xf numFmtId="274" fontId="56" fillId="30" borderId="443" applyNumberFormat="0" applyFont="0" applyAlignment="0" applyProtection="0">
      <alignment vertical="center"/>
    </xf>
    <xf numFmtId="274" fontId="152" fillId="22" borderId="444" applyNumberFormat="0" applyAlignment="0" applyProtection="0">
      <alignment vertical="center"/>
    </xf>
    <xf numFmtId="274" fontId="152" fillId="22" borderId="444" applyNumberFormat="0" applyAlignment="0" applyProtection="0">
      <alignment vertical="center"/>
    </xf>
    <xf numFmtId="274" fontId="152" fillId="22" borderId="444" applyNumberFormat="0" applyAlignment="0" applyProtection="0">
      <alignment vertical="center"/>
    </xf>
    <xf numFmtId="274" fontId="173" fillId="0" borderId="445" applyNumberFormat="0" applyFill="0" applyAlignment="0" applyProtection="0">
      <alignment vertical="center"/>
    </xf>
    <xf numFmtId="274" fontId="173" fillId="0" borderId="445" applyNumberFormat="0" applyFill="0" applyAlignment="0" applyProtection="0">
      <alignment vertical="center"/>
    </xf>
    <xf numFmtId="274" fontId="173" fillId="0" borderId="445" applyNumberFormat="0" applyFill="0" applyAlignment="0" applyProtection="0">
      <alignment vertical="center"/>
    </xf>
    <xf numFmtId="0" fontId="248" fillId="22" borderId="442" applyNumberFormat="0" applyAlignment="0" applyProtection="0">
      <alignment vertical="center"/>
    </xf>
    <xf numFmtId="0" fontId="130" fillId="0" borderId="450">
      <alignment horizontal="left" vertical="center"/>
    </xf>
    <xf numFmtId="0" fontId="253" fillId="0" borderId="445" applyNumberFormat="0" applyFill="0" applyAlignment="0" applyProtection="0">
      <alignment vertical="center"/>
    </xf>
    <xf numFmtId="0" fontId="254" fillId="9" borderId="442" applyNumberFormat="0" applyAlignment="0" applyProtection="0">
      <alignment vertical="center"/>
    </xf>
    <xf numFmtId="0" fontId="259" fillId="22" borderId="444" applyNumberFormat="0" applyAlignment="0" applyProtection="0">
      <alignment vertical="center"/>
    </xf>
    <xf numFmtId="221" fontId="63" fillId="0" borderId="449" applyFill="0" applyBorder="0" applyAlignment="0"/>
    <xf numFmtId="263" fontId="63" fillId="0" borderId="449">
      <alignment horizontal="left" vertical="center"/>
    </xf>
    <xf numFmtId="0" fontId="140" fillId="9" borderId="442" applyNumberFormat="0" applyAlignment="0" applyProtection="0">
      <alignment vertical="center"/>
    </xf>
    <xf numFmtId="0" fontId="140" fillId="9" borderId="442" applyNumberFormat="0" applyAlignment="0" applyProtection="0">
      <alignment vertical="center"/>
    </xf>
    <xf numFmtId="0" fontId="140" fillId="9" borderId="442" applyNumberFormat="0" applyAlignment="0" applyProtection="0">
      <alignment vertical="center"/>
    </xf>
    <xf numFmtId="221" fontId="63" fillId="0" borderId="449" applyFill="0" applyBorder="0" applyAlignment="0"/>
    <xf numFmtId="10" fontId="58" fillId="25" borderId="449" applyNumberFormat="0" applyBorder="0" applyAlignment="0" applyProtection="0"/>
    <xf numFmtId="247" fontId="57" fillId="0" borderId="449">
      <alignment horizontal="right" vertical="center" shrinkToFit="1"/>
    </xf>
    <xf numFmtId="1" fontId="78" fillId="0" borderId="449" applyFill="0" applyBorder="0">
      <alignment horizontal="center"/>
    </xf>
    <xf numFmtId="221" fontId="188" fillId="25" borderId="449">
      <alignment horizontal="right" vertical="center"/>
      <protection locked="0"/>
    </xf>
    <xf numFmtId="263" fontId="63" fillId="0" borderId="449">
      <alignment horizontal="left" vertical="center"/>
    </xf>
    <xf numFmtId="0" fontId="56" fillId="30" borderId="452" applyNumberFormat="0" applyFont="0" applyAlignment="0" applyProtection="0">
      <alignment vertical="center"/>
    </xf>
    <xf numFmtId="0" fontId="152" fillId="22" borderId="453" applyNumberFormat="0" applyAlignment="0" applyProtection="0">
      <alignment vertical="center"/>
    </xf>
    <xf numFmtId="0" fontId="173" fillId="0" borderId="454" applyNumberFormat="0" applyFill="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0" fontId="114" fillId="22" borderId="457" applyNumberFormat="0" applyAlignment="0" applyProtection="0">
      <alignment vertical="center"/>
    </xf>
    <xf numFmtId="0" fontId="140" fillId="9" borderId="457" applyNumberFormat="0" applyAlignment="0" applyProtection="0">
      <alignment vertical="center"/>
    </xf>
    <xf numFmtId="0" fontId="140" fillId="9" borderId="457" applyNumberFormat="0" applyAlignment="0" applyProtection="0">
      <alignment vertical="center"/>
    </xf>
    <xf numFmtId="0" fontId="56" fillId="30" borderId="458" applyNumberFormat="0" applyFont="0" applyAlignment="0" applyProtection="0">
      <alignment vertical="center"/>
    </xf>
    <xf numFmtId="0" fontId="152" fillId="22" borderId="459" applyNumberFormat="0" applyAlignment="0" applyProtection="0">
      <alignment vertical="center"/>
    </xf>
    <xf numFmtId="0" fontId="173" fillId="0" borderId="460" applyNumberFormat="0" applyFill="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0" fontId="37" fillId="0" borderId="0">
      <alignment vertical="center"/>
    </xf>
    <xf numFmtId="0" fontId="37" fillId="0" borderId="0">
      <alignment vertical="center"/>
    </xf>
    <xf numFmtId="0" fontId="140" fillId="9" borderId="457" applyNumberFormat="0" applyAlignment="0" applyProtection="0">
      <alignment vertical="center"/>
    </xf>
    <xf numFmtId="0" fontId="140" fillId="9" borderId="457"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0" fontId="114" fillId="22" borderId="462" applyNumberFormat="0" applyAlignment="0" applyProtection="0">
      <alignment vertical="center"/>
    </xf>
    <xf numFmtId="0" fontId="130" fillId="0" borderId="461">
      <alignment horizontal="left" vertical="center"/>
    </xf>
    <xf numFmtId="0" fontId="140" fillId="9" borderId="462" applyNumberFormat="0" applyAlignment="0" applyProtection="0">
      <alignment vertical="center"/>
    </xf>
    <xf numFmtId="10" fontId="58" fillId="25" borderId="455" applyNumberFormat="0" applyBorder="0" applyAlignment="0" applyProtection="0"/>
    <xf numFmtId="0" fontId="56" fillId="30" borderId="463" applyNumberFormat="0" applyFont="0" applyAlignment="0" applyProtection="0">
      <alignment vertical="center"/>
    </xf>
    <xf numFmtId="0" fontId="152" fillId="22" borderId="464" applyNumberFormat="0" applyAlignment="0" applyProtection="0">
      <alignment vertical="center"/>
    </xf>
    <xf numFmtId="0" fontId="173" fillId="0" borderId="465" applyNumberFormat="0" applyFill="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0" fontId="140" fillId="9" borderId="468" applyNumberFormat="0" applyAlignment="0" applyProtection="0">
      <alignment vertical="center"/>
    </xf>
    <xf numFmtId="0" fontId="114" fillId="22" borderId="468" applyNumberFormat="0" applyAlignment="0" applyProtection="0">
      <alignment vertical="center"/>
    </xf>
    <xf numFmtId="0" fontId="140" fillId="9" borderId="468" applyNumberFormat="0" applyAlignment="0" applyProtection="0">
      <alignment vertical="center"/>
    </xf>
    <xf numFmtId="0" fontId="130" fillId="0" borderId="467">
      <alignment horizontal="left" vertical="center"/>
    </xf>
    <xf numFmtId="0" fontId="140" fillId="9" borderId="468" applyNumberFormat="0" applyAlignment="0" applyProtection="0">
      <alignment vertical="center"/>
    </xf>
    <xf numFmtId="10" fontId="58" fillId="25" borderId="466" applyNumberFormat="0" applyBorder="0" applyAlignment="0" applyProtection="0"/>
    <xf numFmtId="0" fontId="56" fillId="30" borderId="469" applyNumberFormat="0" applyFont="0" applyAlignment="0" applyProtection="0">
      <alignment vertical="center"/>
    </xf>
    <xf numFmtId="0" fontId="152" fillId="22" borderId="470" applyNumberFormat="0" applyAlignment="0" applyProtection="0">
      <alignment vertical="center"/>
    </xf>
    <xf numFmtId="0" fontId="173" fillId="0" borderId="471" applyNumberFormat="0" applyFill="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0" fontId="37" fillId="0" borderId="0">
      <alignment vertical="center"/>
    </xf>
    <xf numFmtId="9" fontId="37" fillId="0" borderId="0" applyFont="0" applyFill="0" applyBorder="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0" fontId="37" fillId="0" borderId="0">
      <alignment vertical="center"/>
    </xf>
    <xf numFmtId="0" fontId="37" fillId="0" borderId="0">
      <alignment vertical="center"/>
    </xf>
    <xf numFmtId="177" fontId="37" fillId="0" borderId="0" applyFont="0" applyFill="0" applyBorder="0" applyAlignment="0" applyProtection="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91" fontId="78" fillId="2" borderId="472"/>
    <xf numFmtId="191" fontId="78" fillId="2" borderId="472"/>
    <xf numFmtId="191" fontId="78" fillId="2" borderId="472"/>
    <xf numFmtId="191" fontId="78" fillId="2" borderId="472"/>
    <xf numFmtId="191" fontId="78" fillId="2" borderId="472"/>
    <xf numFmtId="191" fontId="78" fillId="2" borderId="472"/>
    <xf numFmtId="191" fontId="78" fillId="2" borderId="472"/>
    <xf numFmtId="191" fontId="78" fillId="2" borderId="472"/>
    <xf numFmtId="191" fontId="78" fillId="2" borderId="472"/>
    <xf numFmtId="191" fontId="78" fillId="2" borderId="472"/>
    <xf numFmtId="191" fontId="78" fillId="2" borderId="472"/>
    <xf numFmtId="191" fontId="78" fillId="2" borderId="472"/>
    <xf numFmtId="191" fontId="78" fillId="2" borderId="472"/>
    <xf numFmtId="0" fontId="114" fillId="22" borderId="468" applyNumberFormat="0" applyAlignment="0" applyProtection="0">
      <alignment vertical="center"/>
    </xf>
    <xf numFmtId="0" fontId="114" fillId="22" borderId="468" applyNumberFormat="0" applyAlignment="0" applyProtection="0">
      <alignment vertical="center"/>
    </xf>
    <xf numFmtId="221" fontId="63" fillId="0" borderId="466" applyFill="0" applyBorder="0" applyAlignment="0"/>
    <xf numFmtId="0" fontId="129" fillId="0" borderId="473">
      <alignment horizontal="left" vertical="center"/>
      <protection locked="0"/>
    </xf>
    <xf numFmtId="0" fontId="130" fillId="0" borderId="467">
      <alignment horizontal="left" vertical="center"/>
    </xf>
    <xf numFmtId="0" fontId="140" fillId="9" borderId="468" applyNumberFormat="0" applyAlignment="0" applyProtection="0">
      <alignment vertical="center"/>
    </xf>
    <xf numFmtId="0" fontId="140" fillId="9" borderId="468" applyNumberFormat="0" applyAlignment="0" applyProtection="0">
      <alignment vertical="center"/>
    </xf>
    <xf numFmtId="0" fontId="140" fillId="9" borderId="468" applyNumberFormat="0" applyAlignment="0" applyProtection="0">
      <alignment vertical="center"/>
    </xf>
    <xf numFmtId="0" fontId="56" fillId="30" borderId="458" applyNumberFormat="0" applyFont="0" applyAlignment="0" applyProtection="0">
      <alignment vertical="center"/>
    </xf>
    <xf numFmtId="0" fontId="56" fillId="30" borderId="458" applyNumberFormat="0" applyFont="0" applyAlignment="0" applyProtection="0">
      <alignment vertical="center"/>
    </xf>
    <xf numFmtId="0" fontId="152" fillId="22" borderId="459" applyNumberFormat="0" applyAlignment="0" applyProtection="0">
      <alignment vertical="center"/>
    </xf>
    <xf numFmtId="0" fontId="152" fillId="22" borderId="459" applyNumberFormat="0" applyAlignment="0" applyProtection="0">
      <alignment vertical="center"/>
    </xf>
    <xf numFmtId="0" fontId="134" fillId="0" borderId="474"/>
    <xf numFmtId="0" fontId="173" fillId="0" borderId="460" applyNumberFormat="0" applyFill="0" applyAlignment="0" applyProtection="0">
      <alignment vertical="center"/>
    </xf>
    <xf numFmtId="0" fontId="173" fillId="0" borderId="460" applyNumberFormat="0" applyFill="0" applyAlignment="0" applyProtection="0">
      <alignment vertical="center"/>
    </xf>
    <xf numFmtId="0" fontId="114" fillId="22" borderId="468" applyNumberFormat="0" applyAlignment="0" applyProtection="0">
      <alignment vertical="center"/>
    </xf>
    <xf numFmtId="0" fontId="114" fillId="22" borderId="468" applyNumberFormat="0" applyAlignment="0" applyProtection="0">
      <alignment vertical="center"/>
    </xf>
    <xf numFmtId="247" fontId="57" fillId="0" borderId="466">
      <alignment horizontal="right" vertical="center" shrinkToFit="1"/>
    </xf>
    <xf numFmtId="1" fontId="78" fillId="0" borderId="466" applyFill="0" applyBorder="0">
      <alignment horizontal="center"/>
    </xf>
    <xf numFmtId="0" fontId="56" fillId="30" borderId="458" applyNumberFormat="0" applyFont="0" applyAlignment="0" applyProtection="0">
      <alignment vertical="center"/>
    </xf>
    <xf numFmtId="37" fontId="69" fillId="0" borderId="475" applyAlignment="0"/>
    <xf numFmtId="221" fontId="188" fillId="25" borderId="466">
      <alignment horizontal="right" vertical="center"/>
      <protection locked="0"/>
    </xf>
    <xf numFmtId="0" fontId="173" fillId="0" borderId="460" applyNumberFormat="0" applyFill="0" applyAlignment="0" applyProtection="0">
      <alignment vertical="center"/>
    </xf>
    <xf numFmtId="0" fontId="173" fillId="0" borderId="460" applyNumberFormat="0" applyFill="0" applyAlignment="0" applyProtection="0">
      <alignment vertical="center"/>
    </xf>
    <xf numFmtId="0" fontId="69" fillId="0" borderId="476">
      <alignment vertical="justify" wrapText="1"/>
    </xf>
    <xf numFmtId="0" fontId="140" fillId="9" borderId="468" applyNumberFormat="0" applyAlignment="0" applyProtection="0">
      <alignment vertical="center"/>
    </xf>
    <xf numFmtId="0" fontId="140" fillId="9" borderId="468" applyNumberFormat="0" applyAlignment="0" applyProtection="0">
      <alignment vertical="center"/>
    </xf>
    <xf numFmtId="263" fontId="63" fillId="0" borderId="466">
      <alignment horizontal="left" vertical="center"/>
    </xf>
    <xf numFmtId="0" fontId="152" fillId="22" borderId="459" applyNumberFormat="0" applyAlignment="0" applyProtection="0">
      <alignment vertical="center"/>
    </xf>
    <xf numFmtId="0" fontId="152" fillId="22" borderId="459" applyNumberFormat="0" applyAlignment="0" applyProtection="0">
      <alignment vertical="center"/>
    </xf>
    <xf numFmtId="274" fontId="114" fillId="22" borderId="468" applyNumberFormat="0" applyAlignment="0" applyProtection="0">
      <alignment vertical="center"/>
    </xf>
    <xf numFmtId="274" fontId="114" fillId="22" borderId="468" applyNumberFormat="0" applyAlignment="0" applyProtection="0">
      <alignment vertical="center"/>
    </xf>
    <xf numFmtId="274" fontId="114" fillId="22" borderId="468" applyNumberFormat="0" applyAlignment="0" applyProtection="0">
      <alignment vertical="center"/>
    </xf>
    <xf numFmtId="0" fontId="130" fillId="0" borderId="467">
      <alignment horizontal="left" vertical="center"/>
    </xf>
    <xf numFmtId="10" fontId="58" fillId="25" borderId="466" applyNumberFormat="0" applyBorder="0" applyAlignment="0" applyProtection="0"/>
    <xf numFmtId="10" fontId="58" fillId="25" borderId="466" applyNumberFormat="0" applyBorder="0" applyAlignment="0" applyProtection="0"/>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0" fontId="140" fillId="9" borderId="468" applyNumberFormat="0" applyAlignment="0" applyProtection="0">
      <alignment vertical="center"/>
    </xf>
    <xf numFmtId="0"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140" fillId="9" borderId="468" applyNumberFormat="0" applyAlignment="0" applyProtection="0">
      <alignment vertical="center"/>
    </xf>
    <xf numFmtId="274" fontId="56" fillId="30" borderId="458" applyNumberFormat="0" applyFont="0" applyAlignment="0" applyProtection="0">
      <alignment vertical="center"/>
    </xf>
    <xf numFmtId="274" fontId="56" fillId="30" borderId="458" applyNumberFormat="0" applyFont="0" applyAlignment="0" applyProtection="0">
      <alignment vertical="center"/>
    </xf>
    <xf numFmtId="274" fontId="56" fillId="30" borderId="458" applyNumberFormat="0" applyFont="0" applyAlignment="0" applyProtection="0">
      <alignment vertical="center"/>
    </xf>
    <xf numFmtId="274" fontId="152" fillId="22" borderId="459" applyNumberFormat="0" applyAlignment="0" applyProtection="0">
      <alignment vertical="center"/>
    </xf>
    <xf numFmtId="274" fontId="152" fillId="22" borderId="459" applyNumberFormat="0" applyAlignment="0" applyProtection="0">
      <alignment vertical="center"/>
    </xf>
    <xf numFmtId="274" fontId="152" fillId="22" borderId="459" applyNumberFormat="0" applyAlignment="0" applyProtection="0">
      <alignment vertical="center"/>
    </xf>
    <xf numFmtId="274" fontId="173" fillId="0" borderId="460" applyNumberFormat="0" applyFill="0" applyAlignment="0" applyProtection="0">
      <alignment vertical="center"/>
    </xf>
    <xf numFmtId="274" fontId="173" fillId="0" borderId="460" applyNumberFormat="0" applyFill="0" applyAlignment="0" applyProtection="0">
      <alignment vertical="center"/>
    </xf>
    <xf numFmtId="274" fontId="173" fillId="0" borderId="460" applyNumberFormat="0" applyFill="0" applyAlignment="0" applyProtection="0">
      <alignment vertical="center"/>
    </xf>
    <xf numFmtId="0" fontId="248" fillId="22" borderId="468" applyNumberFormat="0" applyAlignment="0" applyProtection="0">
      <alignment vertical="center"/>
    </xf>
    <xf numFmtId="0" fontId="253" fillId="0" borderId="460" applyNumberFormat="0" applyFill="0" applyAlignment="0" applyProtection="0">
      <alignment vertical="center"/>
    </xf>
    <xf numFmtId="0" fontId="254" fillId="9" borderId="468" applyNumberFormat="0" applyAlignment="0" applyProtection="0">
      <alignment vertical="center"/>
    </xf>
    <xf numFmtId="0" fontId="259" fillId="22" borderId="459"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455"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455">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21" fontId="63" fillId="0" borderId="455" applyFill="0" applyBorder="0" applyAlignment="0"/>
    <xf numFmtId="10" fontId="58" fillId="25" borderId="455"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455">
      <alignment horizontal="right" vertical="center" shrinkToFit="1"/>
    </xf>
    <xf numFmtId="1" fontId="78" fillId="0" borderId="455" applyFill="0" applyBorder="0">
      <alignment horizontal="center"/>
    </xf>
    <xf numFmtId="9" fontId="37" fillId="0" borderId="0" applyFont="0" applyFill="0" applyBorder="0" applyAlignment="0" applyProtection="0">
      <alignment vertical="center"/>
    </xf>
    <xf numFmtId="221" fontId="188" fillId="25" borderId="455">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455">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191" fontId="78" fillId="2" borderId="456"/>
    <xf numFmtId="191" fontId="78" fillId="2" borderId="456"/>
    <xf numFmtId="191" fontId="78" fillId="2" borderId="456"/>
    <xf numFmtId="0" fontId="37" fillId="0" borderId="0">
      <alignment vertical="center"/>
    </xf>
    <xf numFmtId="178" fontId="37" fillId="0" borderId="0" applyFont="0" applyFill="0" applyBorder="0" applyAlignment="0" applyProtection="0">
      <alignment vertical="center"/>
    </xf>
    <xf numFmtId="191" fontId="78" fillId="2" borderId="456"/>
    <xf numFmtId="191" fontId="78" fillId="2" borderId="456"/>
    <xf numFmtId="191" fontId="78" fillId="2" borderId="456"/>
    <xf numFmtId="191" fontId="78" fillId="2" borderId="456"/>
    <xf numFmtId="191" fontId="78" fillId="2" borderId="456"/>
    <xf numFmtId="191" fontId="78" fillId="2" borderId="456"/>
    <xf numFmtId="191" fontId="78" fillId="2" borderId="456"/>
    <xf numFmtId="191" fontId="78" fillId="2" borderId="456"/>
    <xf numFmtId="191" fontId="78" fillId="2" borderId="456"/>
    <xf numFmtId="191" fontId="78" fillId="2" borderId="456"/>
    <xf numFmtId="0" fontId="114" fillId="22" borderId="457" applyNumberFormat="0" applyAlignment="0" applyProtection="0">
      <alignment vertical="center"/>
    </xf>
    <xf numFmtId="0" fontId="114" fillId="22" borderId="457" applyNumberFormat="0" applyAlignment="0" applyProtection="0">
      <alignment vertical="center"/>
    </xf>
    <xf numFmtId="0" fontId="114" fillId="22" borderId="457" applyNumberFormat="0" applyAlignment="0" applyProtection="0">
      <alignment vertical="center"/>
    </xf>
    <xf numFmtId="0" fontId="129" fillId="0" borderId="473">
      <alignment horizontal="left" vertical="center"/>
      <protection locked="0"/>
    </xf>
    <xf numFmtId="0" fontId="130" fillId="0" borderId="467">
      <alignment horizontal="left" vertical="center"/>
    </xf>
    <xf numFmtId="0" fontId="140" fillId="9" borderId="457" applyNumberFormat="0" applyAlignment="0" applyProtection="0">
      <alignment vertical="center"/>
    </xf>
    <xf numFmtId="10" fontId="58" fillId="25" borderId="455" applyNumberFormat="0" applyBorder="0" applyAlignment="0" applyProtection="0"/>
    <xf numFmtId="0" fontId="140" fillId="9" borderId="457" applyNumberFormat="0" applyAlignment="0" applyProtection="0">
      <alignment vertical="center"/>
    </xf>
    <xf numFmtId="0" fontId="140" fillId="9" borderId="457" applyNumberFormat="0" applyAlignment="0" applyProtection="0">
      <alignment vertical="center"/>
    </xf>
    <xf numFmtId="0" fontId="56" fillId="30" borderId="458" applyNumberFormat="0" applyFont="0" applyAlignment="0" applyProtection="0">
      <alignment vertical="center"/>
    </xf>
    <xf numFmtId="0" fontId="56" fillId="30" borderId="458" applyNumberFormat="0" applyFont="0" applyAlignment="0" applyProtection="0">
      <alignment vertical="center"/>
    </xf>
    <xf numFmtId="0" fontId="56" fillId="30" borderId="458" applyNumberFormat="0" applyFont="0" applyAlignment="0" applyProtection="0">
      <alignment vertical="center"/>
    </xf>
    <xf numFmtId="0" fontId="152" fillId="22" borderId="459" applyNumberFormat="0" applyAlignment="0" applyProtection="0">
      <alignment vertical="center"/>
    </xf>
    <xf numFmtId="0" fontId="152" fillId="22" borderId="459" applyNumberFormat="0" applyAlignment="0" applyProtection="0">
      <alignment vertical="center"/>
    </xf>
    <xf numFmtId="0" fontId="152" fillId="22" borderId="459" applyNumberFormat="0" applyAlignment="0" applyProtection="0">
      <alignment vertical="center"/>
    </xf>
    <xf numFmtId="0" fontId="134" fillId="0" borderId="474"/>
    <xf numFmtId="0" fontId="173" fillId="0" borderId="460" applyNumberFormat="0" applyFill="0" applyAlignment="0" applyProtection="0">
      <alignment vertical="center"/>
    </xf>
    <xf numFmtId="0" fontId="173" fillId="0" borderId="460" applyNumberFormat="0" applyFill="0" applyAlignment="0" applyProtection="0">
      <alignment vertical="center"/>
    </xf>
    <xf numFmtId="0" fontId="173" fillId="0" borderId="460" applyNumberFormat="0" applyFill="0" applyAlignment="0" applyProtection="0">
      <alignment vertical="center"/>
    </xf>
    <xf numFmtId="0" fontId="114" fillId="22" borderId="457" applyNumberFormat="0" applyAlignment="0" applyProtection="0">
      <alignment vertical="center"/>
    </xf>
    <xf numFmtId="0" fontId="114" fillId="22" borderId="457" applyNumberFormat="0" applyAlignment="0" applyProtection="0">
      <alignment vertical="center"/>
    </xf>
    <xf numFmtId="247" fontId="57" fillId="0" borderId="455">
      <alignment horizontal="right" vertical="center" shrinkToFit="1"/>
    </xf>
    <xf numFmtId="1" fontId="78" fillId="0" borderId="455" applyFill="0" applyBorder="0">
      <alignment horizontal="center"/>
    </xf>
    <xf numFmtId="0" fontId="56" fillId="30" borderId="458" applyNumberFormat="0" applyFont="0" applyAlignment="0" applyProtection="0">
      <alignment vertical="center"/>
    </xf>
    <xf numFmtId="37" fontId="69" fillId="0" borderId="475" applyAlignment="0"/>
    <xf numFmtId="221" fontId="188" fillId="25" borderId="455">
      <alignment horizontal="right" vertical="center"/>
      <protection locked="0"/>
    </xf>
    <xf numFmtId="0" fontId="173" fillId="0" borderId="460" applyNumberFormat="0" applyFill="0" applyAlignment="0" applyProtection="0">
      <alignment vertical="center"/>
    </xf>
    <xf numFmtId="0" fontId="173" fillId="0" borderId="460" applyNumberFormat="0" applyFill="0" applyAlignment="0" applyProtection="0">
      <alignment vertical="center"/>
    </xf>
    <xf numFmtId="0" fontId="69" fillId="0" borderId="476">
      <alignment vertical="justify" wrapText="1"/>
    </xf>
    <xf numFmtId="0" fontId="140" fillId="9" borderId="457" applyNumberFormat="0" applyAlignment="0" applyProtection="0">
      <alignment vertical="center"/>
    </xf>
    <xf numFmtId="0" fontId="140" fillId="9" borderId="457" applyNumberFormat="0" applyAlignment="0" applyProtection="0">
      <alignment vertical="center"/>
    </xf>
    <xf numFmtId="0" fontId="152" fillId="22" borderId="459" applyNumberFormat="0" applyAlignment="0" applyProtection="0">
      <alignment vertical="center"/>
    </xf>
    <xf numFmtId="0" fontId="152" fillId="22" borderId="459" applyNumberFormat="0" applyAlignment="0" applyProtection="0">
      <alignment vertical="center"/>
    </xf>
    <xf numFmtId="274" fontId="114" fillId="22" borderId="457" applyNumberFormat="0" applyAlignment="0" applyProtection="0">
      <alignment vertical="center"/>
    </xf>
    <xf numFmtId="274" fontId="114" fillId="22" borderId="457" applyNumberFormat="0" applyAlignment="0" applyProtection="0">
      <alignment vertical="center"/>
    </xf>
    <xf numFmtId="274" fontId="114" fillId="22" borderId="457" applyNumberFormat="0" applyAlignment="0" applyProtection="0">
      <alignment vertical="center"/>
    </xf>
    <xf numFmtId="0" fontId="130" fillId="0" borderId="467">
      <alignment horizontal="left" vertical="center"/>
    </xf>
    <xf numFmtId="10" fontId="58" fillId="25" borderId="455" applyNumberFormat="0" applyBorder="0" applyAlignment="0" applyProtection="0"/>
    <xf numFmtId="10" fontId="58" fillId="25" borderId="455" applyNumberFormat="0" applyBorder="0" applyAlignment="0" applyProtection="0"/>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0" fontId="140" fillId="9" borderId="457" applyNumberFormat="0" applyAlignment="0" applyProtection="0">
      <alignment vertical="center"/>
    </xf>
    <xf numFmtId="0"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140" fillId="9" borderId="457" applyNumberFormat="0" applyAlignment="0" applyProtection="0">
      <alignment vertical="center"/>
    </xf>
    <xf numFmtId="274" fontId="56" fillId="30" borderId="458" applyNumberFormat="0" applyFont="0" applyAlignment="0" applyProtection="0">
      <alignment vertical="center"/>
    </xf>
    <xf numFmtId="274" fontId="56" fillId="30" borderId="458" applyNumberFormat="0" applyFont="0" applyAlignment="0" applyProtection="0">
      <alignment vertical="center"/>
    </xf>
    <xf numFmtId="274" fontId="56" fillId="30" borderId="458" applyNumberFormat="0" applyFont="0" applyAlignment="0" applyProtection="0">
      <alignment vertical="center"/>
    </xf>
    <xf numFmtId="274" fontId="152" fillId="22" borderId="459" applyNumberFormat="0" applyAlignment="0" applyProtection="0">
      <alignment vertical="center"/>
    </xf>
    <xf numFmtId="274" fontId="152" fillId="22" borderId="459" applyNumberFormat="0" applyAlignment="0" applyProtection="0">
      <alignment vertical="center"/>
    </xf>
    <xf numFmtId="274" fontId="152" fillId="22" borderId="459" applyNumberFormat="0" applyAlignment="0" applyProtection="0">
      <alignment vertical="center"/>
    </xf>
    <xf numFmtId="274" fontId="173" fillId="0" borderId="460" applyNumberFormat="0" applyFill="0" applyAlignment="0" applyProtection="0">
      <alignment vertical="center"/>
    </xf>
    <xf numFmtId="274" fontId="173" fillId="0" borderId="460" applyNumberFormat="0" applyFill="0" applyAlignment="0" applyProtection="0">
      <alignment vertical="center"/>
    </xf>
    <xf numFmtId="274" fontId="173" fillId="0" borderId="460" applyNumberFormat="0" applyFill="0" applyAlignment="0" applyProtection="0">
      <alignment vertical="center"/>
    </xf>
    <xf numFmtId="0" fontId="248" fillId="22" borderId="457" applyNumberFormat="0" applyAlignment="0" applyProtection="0">
      <alignment vertical="center"/>
    </xf>
    <xf numFmtId="0" fontId="253" fillId="0" borderId="460" applyNumberFormat="0" applyFill="0" applyAlignment="0" applyProtection="0">
      <alignment vertical="center"/>
    </xf>
    <xf numFmtId="0" fontId="254" fillId="9" borderId="457" applyNumberFormat="0" applyAlignment="0" applyProtection="0">
      <alignment vertical="center"/>
    </xf>
    <xf numFmtId="0" fontId="259" fillId="22" borderId="459"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477"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477">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21" fontId="63" fillId="0" borderId="477" applyFill="0" applyBorder="0" applyAlignment="0"/>
    <xf numFmtId="10" fontId="58" fillId="25" borderId="477"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477">
      <alignment horizontal="right" vertical="center" shrinkToFit="1"/>
    </xf>
    <xf numFmtId="1" fontId="78" fillId="0" borderId="477" applyFill="0" applyBorder="0">
      <alignment horizontal="center"/>
    </xf>
    <xf numFmtId="9" fontId="37" fillId="0" borderId="0" applyFont="0" applyFill="0" applyBorder="0" applyAlignment="0" applyProtection="0">
      <alignment vertical="center"/>
    </xf>
    <xf numFmtId="221" fontId="188" fillId="25" borderId="477">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477">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191" fontId="78" fillId="2" borderId="478"/>
    <xf numFmtId="191" fontId="78" fillId="2" borderId="478"/>
    <xf numFmtId="191" fontId="78" fillId="2" borderId="478"/>
    <xf numFmtId="0" fontId="140" fillId="9" borderId="479" applyNumberFormat="0" applyAlignment="0" applyProtection="0">
      <alignment vertical="center"/>
    </xf>
    <xf numFmtId="0" fontId="140" fillId="9" borderId="479" applyNumberFormat="0" applyAlignment="0" applyProtection="0">
      <alignment vertical="center"/>
    </xf>
    <xf numFmtId="0" fontId="130" fillId="0" borderId="483">
      <alignment horizontal="lef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10" fontId="58" fillId="25" borderId="477" applyNumberFormat="0" applyBorder="0" applyAlignment="0" applyProtection="0"/>
    <xf numFmtId="0" fontId="140" fillId="9" borderId="479" applyNumberFormat="0" applyAlignment="0" applyProtection="0">
      <alignment vertical="center"/>
    </xf>
    <xf numFmtId="0" fontId="56" fillId="30" borderId="480" applyNumberFormat="0" applyFont="0" applyAlignment="0" applyProtection="0">
      <alignment vertical="center"/>
    </xf>
    <xf numFmtId="0" fontId="152" fillId="22" borderId="481" applyNumberFormat="0" applyAlignment="0" applyProtection="0">
      <alignment vertical="center"/>
    </xf>
    <xf numFmtId="0" fontId="173" fillId="0" borderId="482" applyNumberFormat="0" applyFill="0" applyAlignment="0" applyProtection="0">
      <alignment vertical="center"/>
    </xf>
    <xf numFmtId="0" fontId="114" fillId="22" borderId="479" applyNumberFormat="0" applyAlignment="0" applyProtection="0">
      <alignment vertical="center"/>
    </xf>
    <xf numFmtId="191" fontId="78" fillId="2" borderId="478"/>
    <xf numFmtId="191" fontId="78" fillId="2" borderId="478"/>
    <xf numFmtId="191" fontId="78" fillId="2" borderId="478"/>
    <xf numFmtId="0" fontId="140" fillId="9" borderId="479" applyNumberFormat="0" applyAlignment="0" applyProtection="0">
      <alignment vertical="center"/>
    </xf>
    <xf numFmtId="191" fontId="78" fillId="2" borderId="478"/>
    <xf numFmtId="0" fontId="56" fillId="30" borderId="480" applyNumberFormat="0" applyFont="0" applyAlignment="0" applyProtection="0">
      <alignment vertical="center"/>
    </xf>
    <xf numFmtId="0" fontId="152" fillId="22" borderId="481" applyNumberFormat="0" applyAlignment="0" applyProtection="0">
      <alignment vertical="center"/>
    </xf>
    <xf numFmtId="191" fontId="78" fillId="2" borderId="478"/>
    <xf numFmtId="0" fontId="173" fillId="0" borderId="482" applyNumberFormat="0" applyFill="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91" fontId="78" fillId="2" borderId="478"/>
    <xf numFmtId="191" fontId="78" fillId="2" borderId="478"/>
    <xf numFmtId="0" fontId="37" fillId="0" borderId="0">
      <alignment vertical="center"/>
    </xf>
    <xf numFmtId="0" fontId="37" fillId="0" borderId="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14" fillId="22" borderId="479" applyNumberFormat="0" applyAlignment="0" applyProtection="0">
      <alignment vertical="center"/>
    </xf>
    <xf numFmtId="191" fontId="78" fillId="2" borderId="478"/>
    <xf numFmtId="191" fontId="78" fillId="2" borderId="478"/>
    <xf numFmtId="191" fontId="78" fillId="2" borderId="478"/>
    <xf numFmtId="0" fontId="114" fillId="22" borderId="479" applyNumberFormat="0" applyAlignment="0" applyProtection="0">
      <alignment vertical="center"/>
    </xf>
    <xf numFmtId="0" fontId="114" fillId="22" borderId="479" applyNumberFormat="0" applyAlignment="0" applyProtection="0">
      <alignment vertical="center"/>
    </xf>
    <xf numFmtId="221" fontId="63" fillId="0" borderId="477" applyFill="0" applyBorder="0" applyAlignment="0"/>
    <xf numFmtId="0" fontId="129" fillId="0" borderId="485">
      <alignment horizontal="left" vertical="center"/>
      <protection locked="0"/>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56" fillId="30" borderId="480" applyNumberFormat="0" applyFont="0" applyAlignment="0" applyProtection="0">
      <alignment vertical="center"/>
    </xf>
    <xf numFmtId="0" fontId="56" fillId="30" borderId="480" applyNumberFormat="0" applyFont="0" applyAlignment="0" applyProtection="0">
      <alignment vertical="center"/>
    </xf>
    <xf numFmtId="0" fontId="152" fillId="22" borderId="481" applyNumberFormat="0" applyAlignment="0" applyProtection="0">
      <alignment vertical="center"/>
    </xf>
    <xf numFmtId="0" fontId="152" fillId="22" borderId="481" applyNumberFormat="0" applyAlignment="0" applyProtection="0">
      <alignment vertical="center"/>
    </xf>
    <xf numFmtId="0" fontId="134" fillId="0" borderId="486"/>
    <xf numFmtId="0" fontId="173" fillId="0" borderId="482" applyNumberFormat="0" applyFill="0" applyAlignment="0" applyProtection="0">
      <alignment vertical="center"/>
    </xf>
    <xf numFmtId="0" fontId="173" fillId="0" borderId="482" applyNumberFormat="0" applyFill="0" applyAlignment="0" applyProtection="0">
      <alignment vertical="center"/>
    </xf>
    <xf numFmtId="0" fontId="114" fillId="22" borderId="479" applyNumberFormat="0" applyAlignment="0" applyProtection="0">
      <alignment vertical="center"/>
    </xf>
    <xf numFmtId="0" fontId="114" fillId="22" borderId="479" applyNumberFormat="0" applyAlignment="0" applyProtection="0">
      <alignment vertical="center"/>
    </xf>
    <xf numFmtId="247" fontId="57" fillId="0" borderId="477">
      <alignment horizontal="right" vertical="center" shrinkToFit="1"/>
    </xf>
    <xf numFmtId="1" fontId="78" fillId="0" borderId="477" applyFill="0" applyBorder="0">
      <alignment horizontal="center"/>
    </xf>
    <xf numFmtId="0" fontId="56" fillId="30" borderId="480" applyNumberFormat="0" applyFont="0" applyAlignment="0" applyProtection="0">
      <alignment vertical="center"/>
    </xf>
    <xf numFmtId="37" fontId="69" fillId="0" borderId="484" applyAlignment="0"/>
    <xf numFmtId="221" fontId="188" fillId="25" borderId="477">
      <alignment horizontal="right" vertical="center"/>
      <protection locked="0"/>
    </xf>
    <xf numFmtId="0" fontId="173" fillId="0" borderId="482" applyNumberFormat="0" applyFill="0" applyAlignment="0" applyProtection="0">
      <alignment vertical="center"/>
    </xf>
    <xf numFmtId="0" fontId="173" fillId="0" borderId="482" applyNumberFormat="0" applyFill="0" applyAlignment="0" applyProtection="0">
      <alignment vertical="center"/>
    </xf>
    <xf numFmtId="0" fontId="69" fillId="0" borderId="487">
      <alignment vertical="justify" wrapText="1"/>
    </xf>
    <xf numFmtId="0" fontId="140" fillId="9" borderId="479" applyNumberFormat="0" applyAlignment="0" applyProtection="0">
      <alignment vertical="center"/>
    </xf>
    <xf numFmtId="0" fontId="140" fillId="9" borderId="479" applyNumberFormat="0" applyAlignment="0" applyProtection="0">
      <alignment vertical="center"/>
    </xf>
    <xf numFmtId="263" fontId="63" fillId="0" borderId="477">
      <alignment horizontal="left" vertical="center"/>
    </xf>
    <xf numFmtId="0" fontId="152" fillId="22" borderId="481" applyNumberFormat="0" applyAlignment="0" applyProtection="0">
      <alignment vertical="center"/>
    </xf>
    <xf numFmtId="0" fontId="152" fillId="22" borderId="481" applyNumberFormat="0" applyAlignment="0" applyProtection="0">
      <alignment vertical="center"/>
    </xf>
    <xf numFmtId="0" fontId="152" fillId="22" borderId="464" applyNumberFormat="0" applyAlignment="0" applyProtection="0">
      <alignment vertical="center"/>
    </xf>
    <xf numFmtId="0" fontId="173" fillId="0" borderId="465" applyNumberFormat="0" applyFill="0" applyAlignment="0" applyProtection="0">
      <alignment vertical="center"/>
    </xf>
    <xf numFmtId="191" fontId="78" fillId="2" borderId="540"/>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0" fontId="140" fillId="9" borderId="462" applyNumberFormat="0" applyAlignment="0" applyProtection="0">
      <alignment vertical="center"/>
    </xf>
    <xf numFmtId="0" fontId="140" fillId="9" borderId="490" applyNumberFormat="0" applyAlignment="0" applyProtection="0">
      <alignment vertical="center"/>
    </xf>
    <xf numFmtId="191" fontId="78" fillId="2" borderId="540"/>
    <xf numFmtId="191" fontId="78" fillId="2" borderId="540"/>
    <xf numFmtId="191" fontId="78" fillId="2" borderId="518"/>
    <xf numFmtId="10" fontId="58" fillId="25" borderId="545" applyNumberFormat="0" applyBorder="0" applyAlignment="0" applyProtection="0"/>
    <xf numFmtId="0" fontId="114" fillId="22" borderId="490" applyNumberFormat="0" applyAlignment="0" applyProtection="0">
      <alignment vertical="center"/>
    </xf>
    <xf numFmtId="0" fontId="130" fillId="0" borderId="496">
      <alignment horizontal="left" vertical="center"/>
    </xf>
    <xf numFmtId="191" fontId="78" fillId="2" borderId="540"/>
    <xf numFmtId="0" fontId="114" fillId="22" borderId="536" applyNumberFormat="0" applyAlignment="0" applyProtection="0">
      <alignment vertical="center"/>
    </xf>
    <xf numFmtId="0" fontId="140" fillId="9" borderId="479" applyNumberFormat="0" applyAlignment="0" applyProtection="0">
      <alignment vertical="center"/>
    </xf>
    <xf numFmtId="274" fontId="114" fillId="22" borderId="479" applyNumberFormat="0" applyAlignment="0" applyProtection="0">
      <alignment vertical="center"/>
    </xf>
    <xf numFmtId="274" fontId="114" fillId="22" borderId="479" applyNumberFormat="0" applyAlignment="0" applyProtection="0">
      <alignment vertical="center"/>
    </xf>
    <xf numFmtId="274" fontId="114" fillId="22" borderId="479" applyNumberFormat="0" applyAlignment="0" applyProtection="0">
      <alignment vertical="center"/>
    </xf>
    <xf numFmtId="0" fontId="130" fillId="0" borderId="483">
      <alignment horizontal="left" vertical="center"/>
    </xf>
    <xf numFmtId="10" fontId="58" fillId="25" borderId="477" applyNumberFormat="0" applyBorder="0" applyAlignment="0" applyProtection="0"/>
    <xf numFmtId="10" fontId="58" fillId="25" borderId="477" applyNumberFormat="0" applyBorder="0" applyAlignment="0" applyProtection="0"/>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0" fontId="140" fillId="9" borderId="479" applyNumberFormat="0" applyAlignment="0" applyProtection="0">
      <alignment vertical="center"/>
    </xf>
    <xf numFmtId="0"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140" fillId="9" borderId="479" applyNumberFormat="0" applyAlignment="0" applyProtection="0">
      <alignment vertical="center"/>
    </xf>
    <xf numFmtId="274" fontId="56" fillId="30" borderId="480" applyNumberFormat="0" applyFont="0" applyAlignment="0" applyProtection="0">
      <alignment vertical="center"/>
    </xf>
    <xf numFmtId="274" fontId="56" fillId="30" borderId="480" applyNumberFormat="0" applyFont="0" applyAlignment="0" applyProtection="0">
      <alignment vertical="center"/>
    </xf>
    <xf numFmtId="274" fontId="56" fillId="30" borderId="480" applyNumberFormat="0" applyFont="0" applyAlignment="0" applyProtection="0">
      <alignment vertical="center"/>
    </xf>
    <xf numFmtId="274" fontId="152" fillId="22" borderId="481" applyNumberFormat="0" applyAlignment="0" applyProtection="0">
      <alignment vertical="center"/>
    </xf>
    <xf numFmtId="274" fontId="152" fillId="22" borderId="481" applyNumberFormat="0" applyAlignment="0" applyProtection="0">
      <alignment vertical="center"/>
    </xf>
    <xf numFmtId="274" fontId="152" fillId="22" borderId="481" applyNumberFormat="0" applyAlignment="0" applyProtection="0">
      <alignment vertical="center"/>
    </xf>
    <xf numFmtId="274" fontId="173" fillId="0" borderId="482" applyNumberFormat="0" applyFill="0" applyAlignment="0" applyProtection="0">
      <alignment vertical="center"/>
    </xf>
    <xf numFmtId="274" fontId="173" fillId="0" borderId="482" applyNumberFormat="0" applyFill="0" applyAlignment="0" applyProtection="0">
      <alignment vertical="center"/>
    </xf>
    <xf numFmtId="274" fontId="173" fillId="0" borderId="482" applyNumberFormat="0" applyFill="0" applyAlignment="0" applyProtection="0">
      <alignment vertical="center"/>
    </xf>
    <xf numFmtId="0" fontId="248" fillId="22" borderId="479" applyNumberFormat="0" applyAlignment="0" applyProtection="0">
      <alignment vertical="center"/>
    </xf>
    <xf numFmtId="0" fontId="130" fillId="0" borderId="489">
      <alignment horizontal="left" vertical="center"/>
    </xf>
    <xf numFmtId="0" fontId="173" fillId="0" borderId="517" applyNumberFormat="0" applyFill="0" applyAlignment="0" applyProtection="0">
      <alignment vertical="center"/>
    </xf>
    <xf numFmtId="0" fontId="253" fillId="0" borderId="482" applyNumberFormat="0" applyFill="0" applyAlignment="0" applyProtection="0">
      <alignment vertical="center"/>
    </xf>
    <xf numFmtId="0" fontId="254" fillId="9" borderId="479" applyNumberFormat="0" applyAlignment="0" applyProtection="0">
      <alignment vertical="center"/>
    </xf>
    <xf numFmtId="0" fontId="259" fillId="22" borderId="481" applyNumberFormat="0" applyAlignment="0" applyProtection="0">
      <alignment vertical="center"/>
    </xf>
    <xf numFmtId="0" fontId="56" fillId="30" borderId="463" applyNumberFormat="0" applyFon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488"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488">
      <alignment horizontal="left" vertical="center"/>
    </xf>
    <xf numFmtId="0" fontId="140" fillId="9" borderId="479" applyNumberFormat="0" applyAlignment="0" applyProtection="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140" fillId="9" borderId="479" applyNumberFormat="0" applyAlignment="0" applyProtection="0">
      <alignment vertical="center"/>
    </xf>
    <xf numFmtId="0" fontId="37" fillId="0" borderId="0">
      <alignment vertical="center"/>
    </xf>
    <xf numFmtId="0" fontId="37" fillId="0" borderId="0">
      <alignment vertical="center"/>
    </xf>
    <xf numFmtId="191" fontId="78" fillId="2" borderId="540"/>
    <xf numFmtId="0" fontId="140" fillId="9" borderId="479"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488" applyFill="0" applyBorder="0" applyAlignment="0"/>
    <xf numFmtId="10" fontId="58" fillId="25" borderId="488"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488">
      <alignment horizontal="right" vertical="center" shrinkToFit="1"/>
    </xf>
    <xf numFmtId="1" fontId="78" fillId="0" borderId="488" applyFill="0" applyBorder="0">
      <alignment horizontal="center"/>
    </xf>
    <xf numFmtId="9" fontId="37" fillId="0" borderId="0" applyFont="0" applyFill="0" applyBorder="0" applyAlignment="0" applyProtection="0">
      <alignment vertical="center"/>
    </xf>
    <xf numFmtId="221" fontId="188" fillId="25" borderId="488">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488">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10" fontId="58" fillId="25" borderId="494" applyNumberFormat="0" applyBorder="0" applyAlignment="0" applyProtection="0"/>
    <xf numFmtId="0" fontId="114" fillId="22" borderId="462" applyNumberFormat="0" applyAlignment="0" applyProtection="0">
      <alignment vertical="center"/>
    </xf>
    <xf numFmtId="0" fontId="56" fillId="30" borderId="491" applyNumberFormat="0" applyFont="0" applyAlignment="0" applyProtection="0">
      <alignment vertical="center"/>
    </xf>
    <xf numFmtId="0" fontId="152" fillId="22" borderId="492" applyNumberFormat="0" applyAlignment="0" applyProtection="0">
      <alignment vertical="center"/>
    </xf>
    <xf numFmtId="0" fontId="173" fillId="0" borderId="493" applyNumberFormat="0" applyFill="0" applyAlignment="0" applyProtection="0">
      <alignment vertical="center"/>
    </xf>
    <xf numFmtId="0" fontId="140" fillId="9" borderId="514" applyNumberFormat="0" applyAlignment="0" applyProtection="0">
      <alignment vertical="center"/>
    </xf>
    <xf numFmtId="274" fontId="140" fillId="9" borderId="514" applyNumberFormat="0" applyAlignment="0" applyProtection="0">
      <alignment vertical="center"/>
    </xf>
    <xf numFmtId="0" fontId="134" fillId="0" borderId="543"/>
    <xf numFmtId="191" fontId="78" fillId="2" borderId="518"/>
    <xf numFmtId="274" fontId="140" fillId="9" borderId="536" applyNumberFormat="0" applyAlignment="0" applyProtection="0">
      <alignment vertical="center"/>
    </xf>
    <xf numFmtId="191" fontId="78" fillId="2" borderId="518"/>
    <xf numFmtId="191" fontId="78" fillId="2" borderId="518"/>
    <xf numFmtId="221" fontId="188" fillId="25" borderId="545">
      <alignment horizontal="right" vertical="center"/>
      <protection locked="0"/>
    </xf>
    <xf numFmtId="191" fontId="78" fillId="2" borderId="518"/>
    <xf numFmtId="191" fontId="78" fillId="2" borderId="540"/>
    <xf numFmtId="191" fontId="78" fillId="2" borderId="540"/>
    <xf numFmtId="191" fontId="78" fillId="2" borderId="540"/>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263" fontId="63" fillId="0" borderId="523">
      <alignment horizontal="left" vertical="center"/>
    </xf>
    <xf numFmtId="221" fontId="63" fillId="0" borderId="523" applyFill="0" applyBorder="0" applyAlignment="0"/>
    <xf numFmtId="191" fontId="78" fillId="2" borderId="540"/>
    <xf numFmtId="0" fontId="259" fillId="22" borderId="516" applyNumberFormat="0" applyAlignment="0" applyProtection="0">
      <alignment vertical="center"/>
    </xf>
    <xf numFmtId="0" fontId="254" fillId="9" borderId="514" applyNumberFormat="0" applyAlignment="0" applyProtection="0">
      <alignment vertical="center"/>
    </xf>
    <xf numFmtId="0" fontId="253" fillId="0" borderId="517" applyNumberFormat="0" applyFill="0" applyAlignment="0" applyProtection="0">
      <alignment vertical="center"/>
    </xf>
    <xf numFmtId="0" fontId="114" fillId="22" borderId="536" applyNumberFormat="0" applyAlignment="0" applyProtection="0">
      <alignment vertical="center"/>
    </xf>
    <xf numFmtId="0" fontId="129" fillId="0" borderId="542">
      <alignment horizontal="left" vertical="center"/>
      <protection locked="0"/>
    </xf>
    <xf numFmtId="0" fontId="140" fillId="9" borderId="536" applyNumberFormat="0" applyAlignment="0" applyProtection="0">
      <alignment vertical="center"/>
    </xf>
    <xf numFmtId="0" fontId="140" fillId="9" borderId="536" applyNumberFormat="0" applyAlignment="0" applyProtection="0">
      <alignment vertical="center"/>
    </xf>
    <xf numFmtId="0" fontId="248" fillId="22" borderId="514" applyNumberFormat="0" applyAlignment="0" applyProtection="0">
      <alignment vertical="center"/>
    </xf>
    <xf numFmtId="274" fontId="173" fillId="0" borderId="517" applyNumberFormat="0" applyFill="0" applyAlignment="0" applyProtection="0">
      <alignment vertical="center"/>
    </xf>
    <xf numFmtId="0" fontId="56" fillId="30" borderId="537" applyNumberFormat="0" applyFont="0" applyAlignment="0" applyProtection="0">
      <alignment vertical="center"/>
    </xf>
    <xf numFmtId="274" fontId="152" fillId="22" borderId="516" applyNumberFormat="0" applyAlignment="0" applyProtection="0">
      <alignment vertical="center"/>
    </xf>
    <xf numFmtId="274" fontId="56" fillId="30" borderId="515" applyNumberFormat="0" applyFont="0" applyAlignment="0" applyProtection="0">
      <alignment vertical="center"/>
    </xf>
    <xf numFmtId="274" fontId="56" fillId="30" borderId="515" applyNumberFormat="0" applyFon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14" fillId="22" borderId="514" applyNumberFormat="0" applyAlignment="0" applyProtection="0">
      <alignment vertical="center"/>
    </xf>
    <xf numFmtId="274" fontId="114" fillId="22" borderId="514" applyNumberFormat="0" applyAlignment="0" applyProtection="0">
      <alignment vertical="center"/>
    </xf>
    <xf numFmtId="0" fontId="130" fillId="0" borderId="535">
      <alignment horizontal="left" vertical="center"/>
    </xf>
    <xf numFmtId="10" fontId="58" fillId="25" borderId="534" applyNumberFormat="0" applyBorder="0" applyAlignment="0" applyProtection="0"/>
    <xf numFmtId="0"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73" fillId="0" borderId="539" applyNumberFormat="0" applyFill="0" applyAlignment="0" applyProtection="0">
      <alignment vertical="center"/>
    </xf>
    <xf numFmtId="0" fontId="248" fillId="22" borderId="536" applyNumberFormat="0" applyAlignment="0" applyProtection="0">
      <alignment vertical="center"/>
    </xf>
    <xf numFmtId="0" fontId="253" fillId="0" borderId="539" applyNumberFormat="0" applyFill="0" applyAlignment="0" applyProtection="0">
      <alignment vertical="center"/>
    </xf>
    <xf numFmtId="221" fontId="63" fillId="0" borderId="545" applyFill="0" applyBorder="0" applyAlignment="0"/>
    <xf numFmtId="247" fontId="57" fillId="0" borderId="545">
      <alignment horizontal="right" vertical="center" shrinkToFit="1"/>
    </xf>
    <xf numFmtId="263" fontId="63" fillId="0" borderId="545">
      <alignment horizontal="left" vertical="center"/>
    </xf>
    <xf numFmtId="0" fontId="130" fillId="0" borderId="535">
      <alignment horizontal="left" vertical="center"/>
    </xf>
    <xf numFmtId="0" fontId="140" fillId="9" borderId="536" applyNumberFormat="0" applyAlignment="0" applyProtection="0">
      <alignment vertical="center"/>
    </xf>
    <xf numFmtId="0" fontId="114" fillId="22" borderId="462" applyNumberFormat="0" applyAlignment="0" applyProtection="0">
      <alignment vertical="center"/>
    </xf>
    <xf numFmtId="0" fontId="114" fillId="22" borderId="462" applyNumberFormat="0" applyAlignment="0" applyProtection="0">
      <alignment vertical="center"/>
    </xf>
    <xf numFmtId="0" fontId="140" fillId="9" borderId="536" applyNumberFormat="0" applyAlignment="0" applyProtection="0">
      <alignment vertical="center"/>
    </xf>
    <xf numFmtId="221" fontId="63" fillId="0" borderId="494" applyFill="0" applyBorder="0" applyAlignment="0"/>
    <xf numFmtId="191" fontId="78" fillId="2" borderId="540"/>
    <xf numFmtId="191" fontId="78" fillId="2" borderId="540"/>
    <xf numFmtId="191" fontId="78" fillId="2" borderId="540"/>
    <xf numFmtId="0" fontId="129" fillId="0" borderId="498">
      <alignment horizontal="left" vertical="center"/>
      <protection locked="0"/>
    </xf>
    <xf numFmtId="0" fontId="140" fillId="9" borderId="462" applyNumberFormat="0" applyAlignment="0" applyProtection="0">
      <alignment vertical="center"/>
    </xf>
    <xf numFmtId="0" fontId="140" fillId="9" borderId="462" applyNumberFormat="0" applyAlignment="0" applyProtection="0">
      <alignment vertical="center"/>
    </xf>
    <xf numFmtId="0" fontId="69" fillId="0" borderId="522">
      <alignment vertical="justify" wrapText="1"/>
    </xf>
    <xf numFmtId="0" fontId="173" fillId="0" borderId="517" applyNumberFormat="0" applyFill="0" applyAlignment="0" applyProtection="0">
      <alignment vertical="center"/>
    </xf>
    <xf numFmtId="37" fontId="69" fillId="0" borderId="519" applyAlignment="0"/>
    <xf numFmtId="0" fontId="56" fillId="30" borderId="515" applyNumberFormat="0" applyFont="0" applyAlignment="0" applyProtection="0">
      <alignment vertical="center"/>
    </xf>
    <xf numFmtId="0" fontId="114" fillId="22" borderId="514" applyNumberFormat="0" applyAlignment="0" applyProtection="0">
      <alignment vertical="center"/>
    </xf>
    <xf numFmtId="0" fontId="114" fillId="22" borderId="514" applyNumberFormat="0" applyAlignment="0" applyProtection="0">
      <alignment vertical="center"/>
    </xf>
    <xf numFmtId="0" fontId="173" fillId="0" borderId="517" applyNumberFormat="0" applyFill="0" applyAlignment="0" applyProtection="0">
      <alignment vertical="center"/>
    </xf>
    <xf numFmtId="0" fontId="173" fillId="0" borderId="517" applyNumberFormat="0" applyFill="0" applyAlignment="0" applyProtection="0">
      <alignment vertical="center"/>
    </xf>
    <xf numFmtId="0" fontId="134" fillId="0" borderId="521"/>
    <xf numFmtId="0" fontId="152" fillId="22" borderId="538" applyNumberFormat="0" applyAlignment="0" applyProtection="0">
      <alignment vertical="center"/>
    </xf>
    <xf numFmtId="0" fontId="134" fillId="0" borderId="543"/>
    <xf numFmtId="0" fontId="56" fillId="30" borderId="463" applyNumberFormat="0" applyFont="0" applyAlignment="0" applyProtection="0">
      <alignment vertical="center"/>
    </xf>
    <xf numFmtId="0" fontId="56" fillId="30" borderId="463" applyNumberFormat="0" applyFont="0" applyAlignment="0" applyProtection="0">
      <alignment vertical="center"/>
    </xf>
    <xf numFmtId="0" fontId="152" fillId="22" borderId="516" applyNumberFormat="0" applyAlignment="0" applyProtection="0">
      <alignment vertical="center"/>
    </xf>
    <xf numFmtId="0" fontId="152" fillId="22" borderId="516" applyNumberFormat="0" applyAlignment="0" applyProtection="0">
      <alignment vertical="center"/>
    </xf>
    <xf numFmtId="0" fontId="152" fillId="22" borderId="464" applyNumberFormat="0" applyAlignment="0" applyProtection="0">
      <alignment vertical="center"/>
    </xf>
    <xf numFmtId="0" fontId="152" fillId="22" borderId="464" applyNumberFormat="0" applyAlignment="0" applyProtection="0">
      <alignment vertical="center"/>
    </xf>
    <xf numFmtId="0" fontId="56" fillId="30" borderId="515" applyNumberFormat="0" applyFont="0" applyAlignment="0" applyProtection="0">
      <alignment vertical="center"/>
    </xf>
    <xf numFmtId="0" fontId="56" fillId="30" borderId="515" applyNumberFormat="0" applyFont="0" applyAlignment="0" applyProtection="0">
      <alignment vertical="center"/>
    </xf>
    <xf numFmtId="0" fontId="173" fillId="0" borderId="539" applyNumberFormat="0" applyFill="0" applyAlignment="0" applyProtection="0">
      <alignment vertical="center"/>
    </xf>
    <xf numFmtId="0" fontId="173" fillId="0" borderId="539" applyNumberFormat="0" applyFill="0" applyAlignment="0" applyProtection="0">
      <alignment vertical="center"/>
    </xf>
    <xf numFmtId="0" fontId="114" fillId="22" borderId="536" applyNumberFormat="0" applyAlignment="0" applyProtection="0">
      <alignment vertical="center"/>
    </xf>
    <xf numFmtId="0" fontId="134" fillId="0" borderId="499"/>
    <xf numFmtId="0" fontId="173" fillId="0" borderId="465" applyNumberFormat="0" applyFill="0" applyAlignment="0" applyProtection="0">
      <alignment vertical="center"/>
    </xf>
    <xf numFmtId="0" fontId="173" fillId="0" borderId="465" applyNumberFormat="0" applyFill="0" applyAlignment="0" applyProtection="0">
      <alignment vertical="center"/>
    </xf>
    <xf numFmtId="0" fontId="114" fillId="22" borderId="462" applyNumberFormat="0" applyAlignment="0" applyProtection="0">
      <alignment vertical="center"/>
    </xf>
    <xf numFmtId="0" fontId="114" fillId="22" borderId="462" applyNumberFormat="0" applyAlignment="0" applyProtection="0">
      <alignment vertical="center"/>
    </xf>
    <xf numFmtId="247" fontId="57" fillId="0" borderId="494">
      <alignment horizontal="right" vertical="center" shrinkToFit="1"/>
    </xf>
    <xf numFmtId="1" fontId="78" fillId="0" borderId="494" applyFill="0" applyBorder="0">
      <alignment horizontal="center"/>
    </xf>
    <xf numFmtId="0" fontId="56" fillId="30" borderId="463" applyNumberFormat="0" applyFont="0" applyAlignment="0" applyProtection="0">
      <alignment vertical="center"/>
    </xf>
    <xf numFmtId="37" fontId="69" fillId="0" borderId="497" applyAlignment="0"/>
    <xf numFmtId="221" fontId="188" fillId="25" borderId="494">
      <alignment horizontal="right" vertical="center"/>
      <protection locked="0"/>
    </xf>
    <xf numFmtId="0" fontId="173" fillId="0" borderId="539" applyNumberFormat="0" applyFill="0" applyAlignment="0" applyProtection="0">
      <alignment vertical="center"/>
    </xf>
    <xf numFmtId="0" fontId="152" fillId="22" borderId="538" applyNumberFormat="0" applyAlignment="0" applyProtection="0">
      <alignment vertical="center"/>
    </xf>
    <xf numFmtId="0" fontId="152" fillId="22" borderId="538" applyNumberFormat="0" applyAlignment="0" applyProtection="0">
      <alignment vertical="center"/>
    </xf>
    <xf numFmtId="0" fontId="140" fillId="9" borderId="514" applyNumberFormat="0" applyAlignment="0" applyProtection="0">
      <alignment vertical="center"/>
    </xf>
    <xf numFmtId="0" fontId="114" fillId="22" borderId="514" applyNumberFormat="0" applyAlignment="0" applyProtection="0">
      <alignment vertical="center"/>
    </xf>
    <xf numFmtId="0" fontId="114" fillId="22" borderId="514" applyNumberFormat="0" applyAlignment="0" applyProtection="0">
      <alignment vertical="center"/>
    </xf>
    <xf numFmtId="274" fontId="114" fillId="22" borderId="536" applyNumberFormat="0" applyAlignment="0" applyProtection="0">
      <alignment vertical="center"/>
    </xf>
    <xf numFmtId="0" fontId="140" fillId="9" borderId="536" applyNumberFormat="0" applyAlignment="0" applyProtection="0">
      <alignment vertical="center"/>
    </xf>
    <xf numFmtId="274" fontId="140" fillId="9" borderId="536" applyNumberFormat="0" applyAlignment="0" applyProtection="0">
      <alignment vertical="center"/>
    </xf>
    <xf numFmtId="0" fontId="173" fillId="0" borderId="465" applyNumberFormat="0" applyFill="0" applyAlignment="0" applyProtection="0">
      <alignment vertical="center"/>
    </xf>
    <xf numFmtId="0" fontId="173" fillId="0" borderId="465" applyNumberFormat="0" applyFill="0" applyAlignment="0" applyProtection="0">
      <alignment vertical="center"/>
    </xf>
    <xf numFmtId="0" fontId="254" fillId="9" borderId="536" applyNumberFormat="0" applyAlignment="0" applyProtection="0">
      <alignment vertical="center"/>
    </xf>
    <xf numFmtId="0" fontId="259" fillId="22" borderId="538" applyNumberFormat="0" applyAlignment="0" applyProtection="0">
      <alignment vertical="center"/>
    </xf>
    <xf numFmtId="0" fontId="69" fillId="0" borderId="500">
      <alignment vertical="justify" wrapText="1"/>
    </xf>
    <xf numFmtId="0" fontId="140" fillId="9" borderId="462" applyNumberFormat="0" applyAlignment="0" applyProtection="0">
      <alignment vertical="center"/>
    </xf>
    <xf numFmtId="0" fontId="140" fillId="9" borderId="462" applyNumberFormat="0" applyAlignment="0" applyProtection="0">
      <alignment vertical="center"/>
    </xf>
    <xf numFmtId="263" fontId="63" fillId="0" borderId="494">
      <alignment horizontal="left" vertical="center"/>
    </xf>
    <xf numFmtId="263" fontId="63" fillId="0" borderId="545">
      <alignment horizontal="left" vertical="center"/>
    </xf>
    <xf numFmtId="0" fontId="152" fillId="22" borderId="464" applyNumberFormat="0" applyAlignment="0" applyProtection="0">
      <alignment vertical="center"/>
    </xf>
    <xf numFmtId="0" fontId="152" fillId="22" borderId="464" applyNumberFormat="0" applyAlignment="0" applyProtection="0">
      <alignment vertical="center"/>
    </xf>
    <xf numFmtId="191" fontId="78" fillId="2" borderId="518"/>
    <xf numFmtId="191" fontId="78" fillId="2" borderId="518"/>
    <xf numFmtId="191" fontId="78" fillId="2" borderId="518"/>
    <xf numFmtId="191" fontId="78" fillId="2" borderId="540"/>
    <xf numFmtId="191" fontId="78" fillId="2" borderId="540"/>
    <xf numFmtId="191" fontId="78" fillId="2" borderId="540"/>
    <xf numFmtId="0" fontId="129" fillId="0" borderId="542">
      <alignment horizontal="left" vertical="center"/>
      <protection locked="0"/>
    </xf>
    <xf numFmtId="0" fontId="56" fillId="30" borderId="537" applyNumberFormat="0" applyFont="0" applyAlignment="0" applyProtection="0">
      <alignment vertical="center"/>
    </xf>
    <xf numFmtId="0" fontId="56" fillId="30" borderId="537" applyNumberFormat="0" applyFont="0" applyAlignment="0" applyProtection="0">
      <alignment vertical="center"/>
    </xf>
    <xf numFmtId="0" fontId="152" fillId="22" borderId="538" applyNumberFormat="0" applyAlignment="0" applyProtection="0">
      <alignment vertical="center"/>
    </xf>
    <xf numFmtId="0" fontId="152" fillId="22" borderId="538" applyNumberFormat="0" applyAlignment="0" applyProtection="0">
      <alignment vertical="center"/>
    </xf>
    <xf numFmtId="0" fontId="152" fillId="22" borderId="538" applyNumberFormat="0" applyAlignment="0" applyProtection="0">
      <alignment vertical="center"/>
    </xf>
    <xf numFmtId="0" fontId="173" fillId="0" borderId="539" applyNumberFormat="0" applyFill="0" applyAlignment="0" applyProtection="0">
      <alignment vertical="center"/>
    </xf>
    <xf numFmtId="0" fontId="173" fillId="0" borderId="539" applyNumberFormat="0" applyFill="0" applyAlignment="0" applyProtection="0">
      <alignment vertical="center"/>
    </xf>
    <xf numFmtId="191" fontId="78" fillId="2" borderId="540"/>
    <xf numFmtId="274" fontId="56" fillId="30" borderId="537" applyNumberFormat="0" applyFont="0" applyAlignment="0" applyProtection="0">
      <alignment vertical="center"/>
    </xf>
    <xf numFmtId="221" fontId="63" fillId="0" borderId="545" applyFill="0" applyBorder="0" applyAlignment="0"/>
    <xf numFmtId="0" fontId="140" fillId="9" borderId="514" applyNumberFormat="0" applyAlignment="0" applyProtection="0">
      <alignment vertical="center"/>
    </xf>
    <xf numFmtId="191" fontId="78" fillId="2" borderId="518"/>
    <xf numFmtId="0" fontId="140" fillId="9" borderId="514" applyNumberFormat="0" applyAlignment="0" applyProtection="0">
      <alignment vertical="center"/>
    </xf>
    <xf numFmtId="0" fontId="140" fillId="9" borderId="536" applyNumberFormat="0" applyAlignment="0" applyProtection="0">
      <alignment vertical="center"/>
    </xf>
    <xf numFmtId="0" fontId="114" fillId="22" borderId="536" applyNumberFormat="0" applyAlignment="0" applyProtection="0">
      <alignment vertical="center"/>
    </xf>
    <xf numFmtId="274" fontId="173" fillId="0" borderId="517" applyNumberFormat="0" applyFill="0" applyAlignment="0" applyProtection="0">
      <alignment vertical="center"/>
    </xf>
    <xf numFmtId="274" fontId="173" fillId="0" borderId="517" applyNumberFormat="0" applyFill="0" applyAlignment="0" applyProtection="0">
      <alignment vertical="center"/>
    </xf>
    <xf numFmtId="0" fontId="152" fillId="22" borderId="538" applyNumberFormat="0" applyAlignment="0" applyProtection="0">
      <alignment vertical="center"/>
    </xf>
    <xf numFmtId="274" fontId="152" fillId="22" borderId="516" applyNumberFormat="0" applyAlignment="0" applyProtection="0">
      <alignment vertical="center"/>
    </xf>
    <xf numFmtId="274" fontId="152" fillId="22" borderId="516" applyNumberFormat="0" applyAlignment="0" applyProtection="0">
      <alignment vertical="center"/>
    </xf>
    <xf numFmtId="274" fontId="56" fillId="30" borderId="515" applyNumberFormat="0" applyFon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0" fontId="140" fillId="9" borderId="514" applyNumberFormat="0" applyAlignment="0" applyProtection="0">
      <alignment vertical="center"/>
    </xf>
    <xf numFmtId="274" fontId="140" fillId="9" borderId="514" applyNumberFormat="0" applyAlignment="0" applyProtection="0">
      <alignment vertical="center"/>
    </xf>
    <xf numFmtId="10" fontId="58" fillId="25" borderId="512" applyNumberFormat="0" applyBorder="0" applyAlignment="0" applyProtection="0"/>
    <xf numFmtId="10" fontId="58" fillId="25" borderId="512" applyNumberFormat="0" applyBorder="0" applyAlignment="0" applyProtection="0"/>
    <xf numFmtId="0" fontId="130" fillId="0" borderId="513">
      <alignment horizontal="left" vertical="center"/>
    </xf>
    <xf numFmtId="274" fontId="114" fillId="22" borderId="514" applyNumberFormat="0" applyAlignment="0" applyProtection="0">
      <alignment vertical="center"/>
    </xf>
    <xf numFmtId="274" fontId="114" fillId="22" borderId="536" applyNumberFormat="0" applyAlignment="0" applyProtection="0">
      <alignment vertical="center"/>
    </xf>
    <xf numFmtId="274" fontId="114" fillId="22"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73" fillId="0" borderId="539" applyNumberFormat="0" applyFill="0" applyAlignment="0" applyProtection="0">
      <alignment vertical="center"/>
    </xf>
    <xf numFmtId="274" fontId="114" fillId="22" borderId="462" applyNumberFormat="0" applyAlignment="0" applyProtection="0">
      <alignment vertical="center"/>
    </xf>
    <xf numFmtId="274" fontId="114" fillId="22" borderId="462" applyNumberFormat="0" applyAlignment="0" applyProtection="0">
      <alignment vertical="center"/>
    </xf>
    <xf numFmtId="274" fontId="114" fillId="22" borderId="462" applyNumberFormat="0" applyAlignment="0" applyProtection="0">
      <alignment vertical="center"/>
    </xf>
    <xf numFmtId="191" fontId="78" fillId="2" borderId="540"/>
    <xf numFmtId="0" fontId="130" fillId="0" borderId="496">
      <alignment horizontal="left" vertical="center"/>
    </xf>
    <xf numFmtId="0" fontId="152" fillId="22" borderId="516" applyNumberFormat="0" applyAlignment="0" applyProtection="0">
      <alignment vertical="center"/>
    </xf>
    <xf numFmtId="0" fontId="152" fillId="22" borderId="516" applyNumberFormat="0" applyAlignment="0" applyProtection="0">
      <alignment vertical="center"/>
    </xf>
    <xf numFmtId="10" fontId="58" fillId="25" borderId="494" applyNumberFormat="0" applyBorder="0" applyAlignment="0" applyProtection="0"/>
    <xf numFmtId="10" fontId="58" fillId="25" borderId="494" applyNumberFormat="0" applyBorder="0" applyAlignment="0" applyProtection="0"/>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0" fontId="140" fillId="9" borderId="462" applyNumberFormat="0" applyAlignment="0" applyProtection="0">
      <alignment vertical="center"/>
    </xf>
    <xf numFmtId="0"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0" fontId="140" fillId="9" borderId="514" applyNumberFormat="0" applyAlignment="0" applyProtection="0">
      <alignment vertical="center"/>
    </xf>
    <xf numFmtId="0" fontId="140" fillId="9" borderId="514" applyNumberFormat="0" applyAlignment="0" applyProtection="0">
      <alignment vertical="center"/>
    </xf>
    <xf numFmtId="274" fontId="56" fillId="30" borderId="463" applyNumberFormat="0" applyFont="0" applyAlignment="0" applyProtection="0">
      <alignment vertical="center"/>
    </xf>
    <xf numFmtId="274" fontId="56" fillId="30" borderId="463" applyNumberFormat="0" applyFont="0" applyAlignment="0" applyProtection="0">
      <alignment vertical="center"/>
    </xf>
    <xf numFmtId="274" fontId="56" fillId="30" borderId="463" applyNumberFormat="0" applyFont="0" applyAlignment="0" applyProtection="0">
      <alignment vertical="center"/>
    </xf>
    <xf numFmtId="274" fontId="152" fillId="22" borderId="464" applyNumberFormat="0" applyAlignment="0" applyProtection="0">
      <alignment vertical="center"/>
    </xf>
    <xf numFmtId="274" fontId="152" fillId="22" borderId="464" applyNumberFormat="0" applyAlignment="0" applyProtection="0">
      <alignment vertical="center"/>
    </xf>
    <xf numFmtId="274" fontId="152" fillId="22" borderId="464" applyNumberFormat="0" applyAlignment="0" applyProtection="0">
      <alignment vertical="center"/>
    </xf>
    <xf numFmtId="37" fontId="69" fillId="0" borderId="541" applyAlignment="0"/>
    <xf numFmtId="274" fontId="173" fillId="0" borderId="465" applyNumberFormat="0" applyFill="0" applyAlignment="0" applyProtection="0">
      <alignment vertical="center"/>
    </xf>
    <xf numFmtId="274" fontId="173" fillId="0" borderId="465" applyNumberFormat="0" applyFill="0" applyAlignment="0" applyProtection="0">
      <alignment vertical="center"/>
    </xf>
    <xf numFmtId="274" fontId="173" fillId="0" borderId="465" applyNumberFormat="0" applyFill="0" applyAlignment="0" applyProtection="0">
      <alignment vertical="center"/>
    </xf>
    <xf numFmtId="0" fontId="248" fillId="22" borderId="462" applyNumberFormat="0" applyAlignment="0" applyProtection="0">
      <alignment vertical="center"/>
    </xf>
    <xf numFmtId="0" fontId="129" fillId="0" borderId="520">
      <alignment horizontal="left" vertical="center"/>
      <protection locked="0"/>
    </xf>
    <xf numFmtId="10" fontId="58" fillId="25" borderId="534" applyNumberFormat="0" applyBorder="0" applyAlignment="0" applyProtection="0"/>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56" fillId="30" borderId="537" applyNumberFormat="0" applyFont="0" applyAlignment="0" applyProtection="0">
      <alignment vertical="center"/>
    </xf>
    <xf numFmtId="274" fontId="56" fillId="30" borderId="537" applyNumberFormat="0" applyFont="0" applyAlignment="0" applyProtection="0">
      <alignment vertical="center"/>
    </xf>
    <xf numFmtId="274" fontId="152" fillId="22" borderId="538" applyNumberFormat="0" applyAlignment="0" applyProtection="0">
      <alignment vertical="center"/>
    </xf>
    <xf numFmtId="274" fontId="152" fillId="22" borderId="538" applyNumberFormat="0" applyAlignment="0" applyProtection="0">
      <alignment vertical="center"/>
    </xf>
    <xf numFmtId="274" fontId="152" fillId="22" borderId="538" applyNumberFormat="0" applyAlignment="0" applyProtection="0">
      <alignment vertical="center"/>
    </xf>
    <xf numFmtId="274" fontId="173" fillId="0" borderId="539" applyNumberFormat="0" applyFill="0" applyAlignment="0" applyProtection="0">
      <alignment vertical="center"/>
    </xf>
    <xf numFmtId="0" fontId="253" fillId="0" borderId="465" applyNumberFormat="0" applyFill="0" applyAlignment="0" applyProtection="0">
      <alignment vertical="center"/>
    </xf>
    <xf numFmtId="0" fontId="254" fillId="9" borderId="462" applyNumberFormat="0" applyAlignment="0" applyProtection="0">
      <alignment vertical="center"/>
    </xf>
    <xf numFmtId="0" fontId="259" fillId="22" borderId="464" applyNumberFormat="0" applyAlignment="0" applyProtection="0">
      <alignment vertical="center"/>
    </xf>
    <xf numFmtId="191" fontId="78" fillId="2" borderId="540"/>
    <xf numFmtId="191" fontId="78" fillId="2" borderId="540"/>
    <xf numFmtId="10" fontId="58" fillId="25" borderId="545" applyNumberFormat="0" applyBorder="0" applyAlignment="0" applyProtection="0"/>
    <xf numFmtId="221" fontId="63" fillId="0" borderId="501" applyFill="0" applyBorder="0" applyAlignment="0"/>
    <xf numFmtId="0" fontId="140" fillId="9" borderId="536" applyNumberFormat="0" applyAlignment="0" applyProtection="0">
      <alignment vertical="center"/>
    </xf>
    <xf numFmtId="263" fontId="63" fillId="0" borderId="501">
      <alignment horizontal="left" vertical="center"/>
    </xf>
    <xf numFmtId="191" fontId="78" fillId="2" borderId="540"/>
    <xf numFmtId="191" fontId="78" fillId="2" borderId="540"/>
    <xf numFmtId="0" fontId="114" fillId="22" borderId="536" applyNumberFormat="0" applyAlignment="0" applyProtection="0">
      <alignment vertical="center"/>
    </xf>
    <xf numFmtId="0" fontId="56" fillId="30" borderId="537" applyNumberFormat="0" applyFont="0" applyAlignment="0" applyProtection="0">
      <alignment vertical="center"/>
    </xf>
    <xf numFmtId="0" fontId="173" fillId="0" borderId="539" applyNumberFormat="0" applyFill="0" applyAlignment="0" applyProtection="0">
      <alignment vertical="center"/>
    </xf>
    <xf numFmtId="0" fontId="140" fillId="9" borderId="536" applyNumberFormat="0" applyAlignment="0" applyProtection="0">
      <alignment vertical="center"/>
    </xf>
    <xf numFmtId="0" fontId="114" fillId="22" borderId="536" applyNumberFormat="0" applyAlignment="0" applyProtection="0">
      <alignment vertical="center"/>
    </xf>
    <xf numFmtId="274" fontId="140" fillId="9" borderId="536" applyNumberFormat="0" applyAlignment="0" applyProtection="0">
      <alignment vertical="center"/>
    </xf>
    <xf numFmtId="0" fontId="56" fillId="30" borderId="537" applyNumberFormat="0" applyFont="0" applyAlignment="0" applyProtection="0">
      <alignment vertical="center"/>
    </xf>
    <xf numFmtId="0" fontId="173" fillId="0" borderId="539" applyNumberFormat="0" applyFill="0" applyAlignment="0" applyProtection="0">
      <alignment vertical="center"/>
    </xf>
    <xf numFmtId="0" fontId="140" fillId="9" borderId="536" applyNumberFormat="0" applyAlignment="0" applyProtection="0">
      <alignment vertical="center"/>
    </xf>
    <xf numFmtId="191" fontId="78" fillId="2" borderId="518"/>
    <xf numFmtId="221" fontId="63" fillId="0" borderId="501" applyFill="0" applyBorder="0" applyAlignment="0"/>
    <xf numFmtId="10" fontId="58" fillId="25" borderId="501" applyNumberFormat="0" applyBorder="0" applyAlignment="0" applyProtection="0"/>
    <xf numFmtId="247" fontId="57" fillId="0" borderId="501">
      <alignment horizontal="right" vertical="center" shrinkToFit="1"/>
    </xf>
    <xf numFmtId="1" fontId="78" fillId="0" borderId="501" applyFill="0" applyBorder="0">
      <alignment horizontal="center"/>
    </xf>
    <xf numFmtId="221" fontId="188" fillId="25" borderId="501">
      <alignment horizontal="right" vertical="center"/>
      <protection locked="0"/>
    </xf>
    <xf numFmtId="0" fontId="69" fillId="0" borderId="544">
      <alignment vertical="justify" wrapText="1"/>
    </xf>
    <xf numFmtId="263" fontId="63" fillId="0" borderId="501">
      <alignment horizontal="left" vertical="center"/>
    </xf>
    <xf numFmtId="191" fontId="78" fillId="2" borderId="518"/>
    <xf numFmtId="191" fontId="78" fillId="2" borderId="495"/>
    <xf numFmtId="191" fontId="78" fillId="2" borderId="495"/>
    <xf numFmtId="191" fontId="78" fillId="2" borderId="495"/>
    <xf numFmtId="0" fontId="37" fillId="0" borderId="0">
      <alignment vertical="center"/>
    </xf>
    <xf numFmtId="178" fontId="37" fillId="0" borderId="0" applyFont="0" applyFill="0" applyBorder="0" applyAlignment="0" applyProtection="0">
      <alignment vertical="center"/>
    </xf>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191" fontId="78" fillId="2" borderId="495"/>
    <xf numFmtId="0" fontId="114" fillId="22" borderId="462" applyNumberFormat="0" applyAlignment="0" applyProtection="0">
      <alignment vertical="center"/>
    </xf>
    <xf numFmtId="0" fontId="114" fillId="22" borderId="462" applyNumberFormat="0" applyAlignment="0" applyProtection="0">
      <alignment vertical="center"/>
    </xf>
    <xf numFmtId="0" fontId="114" fillId="22" borderId="462" applyNumberFormat="0" applyAlignment="0" applyProtection="0">
      <alignment vertical="center"/>
    </xf>
    <xf numFmtId="0" fontId="129" fillId="0" borderId="498">
      <alignment horizontal="left" vertical="center"/>
      <protection locked="0"/>
    </xf>
    <xf numFmtId="0" fontId="130" fillId="0" borderId="496">
      <alignment horizontal="left" vertical="center"/>
    </xf>
    <xf numFmtId="0" fontId="140" fillId="9" borderId="462" applyNumberFormat="0" applyAlignment="0" applyProtection="0">
      <alignment vertical="center"/>
    </xf>
    <xf numFmtId="10" fontId="58" fillId="25" borderId="501" applyNumberFormat="0" applyBorder="0" applyAlignment="0" applyProtection="0"/>
    <xf numFmtId="0" fontId="140" fillId="9" borderId="462" applyNumberFormat="0" applyAlignment="0" applyProtection="0">
      <alignment vertical="center"/>
    </xf>
    <xf numFmtId="0" fontId="140" fillId="9" borderId="462" applyNumberFormat="0" applyAlignment="0" applyProtection="0">
      <alignment vertical="center"/>
    </xf>
    <xf numFmtId="0" fontId="56" fillId="30" borderId="463" applyNumberFormat="0" applyFont="0" applyAlignment="0" applyProtection="0">
      <alignment vertical="center"/>
    </xf>
    <xf numFmtId="0" fontId="56" fillId="30" borderId="463" applyNumberFormat="0" applyFont="0" applyAlignment="0" applyProtection="0">
      <alignment vertical="center"/>
    </xf>
    <xf numFmtId="0" fontId="56" fillId="30" borderId="463" applyNumberFormat="0" applyFont="0" applyAlignment="0" applyProtection="0">
      <alignment vertical="center"/>
    </xf>
    <xf numFmtId="0" fontId="152" fillId="22" borderId="464" applyNumberFormat="0" applyAlignment="0" applyProtection="0">
      <alignment vertical="center"/>
    </xf>
    <xf numFmtId="0" fontId="152" fillId="22" borderId="464" applyNumberFormat="0" applyAlignment="0" applyProtection="0">
      <alignment vertical="center"/>
    </xf>
    <xf numFmtId="0" fontId="152" fillId="22" borderId="464" applyNumberFormat="0" applyAlignment="0" applyProtection="0">
      <alignment vertical="center"/>
    </xf>
    <xf numFmtId="0" fontId="134" fillId="0" borderId="499"/>
    <xf numFmtId="0" fontId="173" fillId="0" borderId="465" applyNumberFormat="0" applyFill="0" applyAlignment="0" applyProtection="0">
      <alignment vertical="center"/>
    </xf>
    <xf numFmtId="0" fontId="173" fillId="0" borderId="465" applyNumberFormat="0" applyFill="0" applyAlignment="0" applyProtection="0">
      <alignment vertical="center"/>
    </xf>
    <xf numFmtId="0" fontId="173" fillId="0" borderId="465" applyNumberFormat="0" applyFill="0" applyAlignment="0" applyProtection="0">
      <alignment vertical="center"/>
    </xf>
    <xf numFmtId="0" fontId="114" fillId="22" borderId="462" applyNumberFormat="0" applyAlignment="0" applyProtection="0">
      <alignment vertical="center"/>
    </xf>
    <xf numFmtId="0" fontId="114" fillId="22" borderId="462" applyNumberFormat="0" applyAlignment="0" applyProtection="0">
      <alignment vertical="center"/>
    </xf>
    <xf numFmtId="247" fontId="57" fillId="0" borderId="501">
      <alignment horizontal="right" vertical="center" shrinkToFit="1"/>
    </xf>
    <xf numFmtId="1" fontId="78" fillId="0" borderId="501" applyFill="0" applyBorder="0">
      <alignment horizontal="center"/>
    </xf>
    <xf numFmtId="0" fontId="56" fillId="30" borderId="463" applyNumberFormat="0" applyFont="0" applyAlignment="0" applyProtection="0">
      <alignment vertical="center"/>
    </xf>
    <xf numFmtId="37" fontId="69" fillId="0" borderId="497" applyAlignment="0"/>
    <xf numFmtId="221" fontId="188" fillId="25" borderId="501">
      <alignment horizontal="right" vertical="center"/>
      <protection locked="0"/>
    </xf>
    <xf numFmtId="0" fontId="173" fillId="0" borderId="465" applyNumberFormat="0" applyFill="0" applyAlignment="0" applyProtection="0">
      <alignment vertical="center"/>
    </xf>
    <xf numFmtId="0" fontId="173" fillId="0" borderId="465" applyNumberFormat="0" applyFill="0" applyAlignment="0" applyProtection="0">
      <alignment vertical="center"/>
    </xf>
    <xf numFmtId="0" fontId="69" fillId="0" borderId="500">
      <alignment vertical="justify" wrapText="1"/>
    </xf>
    <xf numFmtId="0" fontId="140" fillId="9" borderId="462" applyNumberFormat="0" applyAlignment="0" applyProtection="0">
      <alignment vertical="center"/>
    </xf>
    <xf numFmtId="0" fontId="140" fillId="9" borderId="462" applyNumberFormat="0" applyAlignment="0" applyProtection="0">
      <alignment vertical="center"/>
    </xf>
    <xf numFmtId="0" fontId="152" fillId="22" borderId="464" applyNumberFormat="0" applyAlignment="0" applyProtection="0">
      <alignment vertical="center"/>
    </xf>
    <xf numFmtId="0" fontId="152" fillId="22" borderId="464" applyNumberFormat="0" applyAlignment="0" applyProtection="0">
      <alignment vertical="center"/>
    </xf>
    <xf numFmtId="274" fontId="114" fillId="22" borderId="462" applyNumberFormat="0" applyAlignment="0" applyProtection="0">
      <alignment vertical="center"/>
    </xf>
    <xf numFmtId="274" fontId="114" fillId="22" borderId="462" applyNumberFormat="0" applyAlignment="0" applyProtection="0">
      <alignment vertical="center"/>
    </xf>
    <xf numFmtId="274" fontId="114" fillId="22" borderId="462" applyNumberFormat="0" applyAlignment="0" applyProtection="0">
      <alignment vertical="center"/>
    </xf>
    <xf numFmtId="0" fontId="130" fillId="0" borderId="496">
      <alignment horizontal="left" vertical="center"/>
    </xf>
    <xf numFmtId="10" fontId="58" fillId="25" borderId="501" applyNumberFormat="0" applyBorder="0" applyAlignment="0" applyProtection="0"/>
    <xf numFmtId="10" fontId="58" fillId="25" borderId="501" applyNumberFormat="0" applyBorder="0" applyAlignment="0" applyProtection="0"/>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0" fontId="140" fillId="9" borderId="462" applyNumberFormat="0" applyAlignment="0" applyProtection="0">
      <alignment vertical="center"/>
    </xf>
    <xf numFmtId="0"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140" fillId="9" borderId="462" applyNumberFormat="0" applyAlignment="0" applyProtection="0">
      <alignment vertical="center"/>
    </xf>
    <xf numFmtId="274" fontId="56" fillId="30" borderId="463" applyNumberFormat="0" applyFont="0" applyAlignment="0" applyProtection="0">
      <alignment vertical="center"/>
    </xf>
    <xf numFmtId="274" fontId="56" fillId="30" borderId="463" applyNumberFormat="0" applyFont="0" applyAlignment="0" applyProtection="0">
      <alignment vertical="center"/>
    </xf>
    <xf numFmtId="274" fontId="56" fillId="30" borderId="463" applyNumberFormat="0" applyFont="0" applyAlignment="0" applyProtection="0">
      <alignment vertical="center"/>
    </xf>
    <xf numFmtId="274" fontId="152" fillId="22" borderId="464" applyNumberFormat="0" applyAlignment="0" applyProtection="0">
      <alignment vertical="center"/>
    </xf>
    <xf numFmtId="274" fontId="152" fillId="22" borderId="464" applyNumberFormat="0" applyAlignment="0" applyProtection="0">
      <alignment vertical="center"/>
    </xf>
    <xf numFmtId="274" fontId="152" fillId="22" borderId="464" applyNumberFormat="0" applyAlignment="0" applyProtection="0">
      <alignment vertical="center"/>
    </xf>
    <xf numFmtId="274" fontId="173" fillId="0" borderId="465" applyNumberFormat="0" applyFill="0" applyAlignment="0" applyProtection="0">
      <alignment vertical="center"/>
    </xf>
    <xf numFmtId="274" fontId="173" fillId="0" borderId="465" applyNumberFormat="0" applyFill="0" applyAlignment="0" applyProtection="0">
      <alignment vertical="center"/>
    </xf>
    <xf numFmtId="274" fontId="173" fillId="0" borderId="465" applyNumberFormat="0" applyFill="0" applyAlignment="0" applyProtection="0">
      <alignment vertical="center"/>
    </xf>
    <xf numFmtId="0" fontId="248" fillId="22" borderId="462" applyNumberFormat="0" applyAlignment="0" applyProtection="0">
      <alignment vertical="center"/>
    </xf>
    <xf numFmtId="0" fontId="253" fillId="0" borderId="465" applyNumberFormat="0" applyFill="0" applyAlignment="0" applyProtection="0">
      <alignment vertical="center"/>
    </xf>
    <xf numFmtId="0" fontId="254" fillId="9" borderId="462" applyNumberFormat="0" applyAlignment="0" applyProtection="0">
      <alignment vertical="center"/>
    </xf>
    <xf numFmtId="0" fontId="259" fillId="22" borderId="464"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501"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501">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21" fontId="63" fillId="0" borderId="501" applyFill="0" applyBorder="0" applyAlignment="0"/>
    <xf numFmtId="10" fontId="58" fillId="25" borderId="501"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501">
      <alignment horizontal="right" vertical="center" shrinkToFit="1"/>
    </xf>
    <xf numFmtId="1" fontId="78" fillId="0" borderId="501" applyFill="0" applyBorder="0">
      <alignment horizontal="center"/>
    </xf>
    <xf numFmtId="9" fontId="37" fillId="0" borderId="0" applyFont="0" applyFill="0" applyBorder="0" applyAlignment="0" applyProtection="0">
      <alignment vertical="center"/>
    </xf>
    <xf numFmtId="221" fontId="188" fillId="25" borderId="501">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501">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74" fontId="140" fillId="9" borderId="536" applyNumberFormat="0" applyAlignment="0" applyProtection="0">
      <alignment vertical="center"/>
    </xf>
    <xf numFmtId="191" fontId="78" fillId="2" borderId="502"/>
    <xf numFmtId="191" fontId="78" fillId="2" borderId="518"/>
    <xf numFmtId="191" fontId="78" fillId="2" borderId="502"/>
    <xf numFmtId="191" fontId="78" fillId="2" borderId="540"/>
    <xf numFmtId="191" fontId="78" fillId="2" borderId="502"/>
    <xf numFmtId="0" fontId="140" fillId="9" borderId="505" applyNumberFormat="0" applyAlignment="0" applyProtection="0">
      <alignment vertical="center"/>
    </xf>
    <xf numFmtId="0" fontId="140" fillId="9" borderId="505" applyNumberFormat="0" applyAlignment="0" applyProtection="0">
      <alignment vertical="center"/>
    </xf>
    <xf numFmtId="0" fontId="130" fillId="0" borderId="503">
      <alignment horizontal="left" vertical="center"/>
    </xf>
    <xf numFmtId="0" fontId="140" fillId="9" borderId="505" applyNumberFormat="0" applyAlignment="0" applyProtection="0">
      <alignment vertical="center"/>
    </xf>
    <xf numFmtId="0" fontId="140" fillId="9" borderId="462"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10" fontId="58" fillId="25" borderId="501" applyNumberFormat="0" applyBorder="0" applyAlignment="0" applyProtection="0"/>
    <xf numFmtId="0" fontId="140" fillId="9" borderId="505" applyNumberFormat="0" applyAlignment="0" applyProtection="0">
      <alignment vertical="center"/>
    </xf>
    <xf numFmtId="0" fontId="56" fillId="30" borderId="506" applyNumberFormat="0" applyFont="0" applyAlignment="0" applyProtection="0">
      <alignment vertical="center"/>
    </xf>
    <xf numFmtId="0" fontId="152" fillId="22" borderId="507" applyNumberFormat="0" applyAlignment="0" applyProtection="0">
      <alignment vertical="center"/>
    </xf>
    <xf numFmtId="0" fontId="173" fillId="0" borderId="508" applyNumberFormat="0" applyFill="0" applyAlignment="0" applyProtection="0">
      <alignment vertical="center"/>
    </xf>
    <xf numFmtId="0" fontId="114" fillId="22" borderId="462" applyNumberFormat="0" applyAlignment="0" applyProtection="0">
      <alignment vertical="center"/>
    </xf>
    <xf numFmtId="191" fontId="78" fillId="2" borderId="502"/>
    <xf numFmtId="191" fontId="78" fillId="2" borderId="502"/>
    <xf numFmtId="191" fontId="78" fillId="2" borderId="502"/>
    <xf numFmtId="0" fontId="140" fillId="9" borderId="462" applyNumberFormat="0" applyAlignment="0" applyProtection="0">
      <alignment vertical="center"/>
    </xf>
    <xf numFmtId="191" fontId="78" fillId="2" borderId="502"/>
    <xf numFmtId="0" fontId="56" fillId="30" borderId="463" applyNumberFormat="0" applyFont="0" applyAlignment="0" applyProtection="0">
      <alignment vertical="center"/>
    </xf>
    <xf numFmtId="0" fontId="152" fillId="22" borderId="464" applyNumberFormat="0" applyAlignment="0" applyProtection="0">
      <alignment vertical="center"/>
    </xf>
    <xf numFmtId="191" fontId="78" fillId="2" borderId="502"/>
    <xf numFmtId="0" fontId="173" fillId="0" borderId="465" applyNumberFormat="0" applyFill="0" applyAlignment="0" applyProtection="0">
      <alignment vertical="center"/>
    </xf>
    <xf numFmtId="191" fontId="78" fillId="2" borderId="502"/>
    <xf numFmtId="191" fontId="78" fillId="2" borderId="502"/>
    <xf numFmtId="1" fontId="78" fillId="0" borderId="545" applyFill="0" applyBorder="0">
      <alignment horizontal="center"/>
    </xf>
    <xf numFmtId="191" fontId="78" fillId="2" borderId="540"/>
    <xf numFmtId="191" fontId="78" fillId="2" borderId="540"/>
    <xf numFmtId="0" fontId="114" fillId="22" borderId="536"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14" fillId="22" borderId="505" applyNumberFormat="0" applyAlignment="0" applyProtection="0">
      <alignment vertical="center"/>
    </xf>
    <xf numFmtId="191" fontId="78" fillId="2" borderId="502"/>
    <xf numFmtId="191" fontId="78" fillId="2" borderId="502"/>
    <xf numFmtId="191" fontId="78" fillId="2" borderId="502"/>
    <xf numFmtId="0" fontId="114" fillId="22" borderId="505" applyNumberFormat="0" applyAlignment="0" applyProtection="0">
      <alignment vertical="center"/>
    </xf>
    <xf numFmtId="0" fontId="114" fillId="22" borderId="505" applyNumberFormat="0" applyAlignment="0" applyProtection="0">
      <alignment vertical="center"/>
    </xf>
    <xf numFmtId="221" fontId="63" fillId="0" borderId="501" applyFill="0" applyBorder="0" applyAlignment="0"/>
    <xf numFmtId="0" fontId="129" fillId="0" borderId="509">
      <alignment horizontal="left" vertical="center"/>
      <protection locked="0"/>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56" fillId="30" borderId="506" applyNumberFormat="0" applyFont="0" applyAlignment="0" applyProtection="0">
      <alignment vertical="center"/>
    </xf>
    <xf numFmtId="0" fontId="56" fillId="30" borderId="506" applyNumberFormat="0" applyFont="0" applyAlignment="0" applyProtection="0">
      <alignment vertical="center"/>
    </xf>
    <xf numFmtId="0" fontId="152" fillId="22" borderId="507" applyNumberFormat="0" applyAlignment="0" applyProtection="0">
      <alignment vertical="center"/>
    </xf>
    <xf numFmtId="0" fontId="152" fillId="22" borderId="507" applyNumberFormat="0" applyAlignment="0" applyProtection="0">
      <alignment vertical="center"/>
    </xf>
    <xf numFmtId="0" fontId="134" fillId="0" borderId="510"/>
    <xf numFmtId="0" fontId="173" fillId="0" borderId="508" applyNumberFormat="0" applyFill="0" applyAlignment="0" applyProtection="0">
      <alignment vertical="center"/>
    </xf>
    <xf numFmtId="0" fontId="173" fillId="0" borderId="508" applyNumberFormat="0" applyFill="0" applyAlignment="0" applyProtection="0">
      <alignment vertical="center"/>
    </xf>
    <xf numFmtId="0" fontId="114" fillId="22" borderId="505" applyNumberFormat="0" applyAlignment="0" applyProtection="0">
      <alignment vertical="center"/>
    </xf>
    <xf numFmtId="0" fontId="114" fillId="22" borderId="505" applyNumberFormat="0" applyAlignment="0" applyProtection="0">
      <alignment vertical="center"/>
    </xf>
    <xf numFmtId="247" fontId="57" fillId="0" borderId="501">
      <alignment horizontal="right" vertical="center" shrinkToFit="1"/>
    </xf>
    <xf numFmtId="1" fontId="78" fillId="0" borderId="501" applyFill="0" applyBorder="0">
      <alignment horizontal="center"/>
    </xf>
    <xf numFmtId="0" fontId="56" fillId="30" borderId="506" applyNumberFormat="0" applyFont="0" applyAlignment="0" applyProtection="0">
      <alignment vertical="center"/>
    </xf>
    <xf numFmtId="37" fontId="69" fillId="0" borderId="504" applyAlignment="0"/>
    <xf numFmtId="221" fontId="188" fillId="25" borderId="501">
      <alignment horizontal="right" vertical="center"/>
      <protection locked="0"/>
    </xf>
    <xf numFmtId="0" fontId="173" fillId="0" borderId="508" applyNumberFormat="0" applyFill="0" applyAlignment="0" applyProtection="0">
      <alignment vertical="center"/>
    </xf>
    <xf numFmtId="0" fontId="173" fillId="0" borderId="508" applyNumberFormat="0" applyFill="0" applyAlignment="0" applyProtection="0">
      <alignment vertical="center"/>
    </xf>
    <xf numFmtId="0" fontId="69" fillId="0" borderId="511">
      <alignment vertical="justify" wrapText="1"/>
    </xf>
    <xf numFmtId="0" fontId="140" fillId="9" borderId="505" applyNumberFormat="0" applyAlignment="0" applyProtection="0">
      <alignment vertical="center"/>
    </xf>
    <xf numFmtId="0" fontId="140" fillId="9" borderId="505" applyNumberFormat="0" applyAlignment="0" applyProtection="0">
      <alignment vertical="center"/>
    </xf>
    <xf numFmtId="263" fontId="63" fillId="0" borderId="501">
      <alignment horizontal="left" vertical="center"/>
    </xf>
    <xf numFmtId="0" fontId="152" fillId="22" borderId="507" applyNumberFormat="0" applyAlignment="0" applyProtection="0">
      <alignment vertical="center"/>
    </xf>
    <xf numFmtId="0" fontId="152" fillId="22" borderId="507"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14" applyNumberFormat="0" applyAlignment="0" applyProtection="0">
      <alignment vertical="center"/>
    </xf>
    <xf numFmtId="0" fontId="114" fillId="22" borderId="514" applyNumberFormat="0" applyAlignment="0" applyProtection="0">
      <alignment vertical="center"/>
    </xf>
    <xf numFmtId="0" fontId="140" fillId="9" borderId="505" applyNumberFormat="0" applyAlignment="0" applyProtection="0">
      <alignment vertical="center"/>
    </xf>
    <xf numFmtId="274" fontId="114" fillId="22" borderId="505" applyNumberFormat="0" applyAlignment="0" applyProtection="0">
      <alignment vertical="center"/>
    </xf>
    <xf numFmtId="274" fontId="114" fillId="22" borderId="505" applyNumberFormat="0" applyAlignment="0" applyProtection="0">
      <alignment vertical="center"/>
    </xf>
    <xf numFmtId="274" fontId="114" fillId="22" borderId="505" applyNumberFormat="0" applyAlignment="0" applyProtection="0">
      <alignment vertical="center"/>
    </xf>
    <xf numFmtId="0" fontId="130" fillId="0" borderId="503">
      <alignment horizontal="left" vertical="center"/>
    </xf>
    <xf numFmtId="10" fontId="58" fillId="25" borderId="501" applyNumberFormat="0" applyBorder="0" applyAlignment="0" applyProtection="0"/>
    <xf numFmtId="10" fontId="58" fillId="25" borderId="501" applyNumberFormat="0" applyBorder="0" applyAlignment="0" applyProtection="0"/>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140" fillId="9" borderId="505" applyNumberFormat="0" applyAlignment="0" applyProtection="0">
      <alignment vertical="center"/>
    </xf>
    <xf numFmtId="274" fontId="56" fillId="30" borderId="506" applyNumberFormat="0" applyFont="0" applyAlignment="0" applyProtection="0">
      <alignment vertical="center"/>
    </xf>
    <xf numFmtId="274" fontId="56" fillId="30" borderId="506" applyNumberFormat="0" applyFont="0" applyAlignment="0" applyProtection="0">
      <alignment vertical="center"/>
    </xf>
    <xf numFmtId="274" fontId="56" fillId="30" borderId="506" applyNumberFormat="0" applyFont="0" applyAlignment="0" applyProtection="0">
      <alignment vertical="center"/>
    </xf>
    <xf numFmtId="274" fontId="152" fillId="22" borderId="507" applyNumberFormat="0" applyAlignment="0" applyProtection="0">
      <alignment vertical="center"/>
    </xf>
    <xf numFmtId="274" fontId="152" fillId="22" borderId="507" applyNumberFormat="0" applyAlignment="0" applyProtection="0">
      <alignment vertical="center"/>
    </xf>
    <xf numFmtId="274" fontId="152" fillId="22" borderId="507" applyNumberFormat="0" applyAlignment="0" applyProtection="0">
      <alignment vertical="center"/>
    </xf>
    <xf numFmtId="274" fontId="173" fillId="0" borderId="508" applyNumberFormat="0" applyFill="0" applyAlignment="0" applyProtection="0">
      <alignment vertical="center"/>
    </xf>
    <xf numFmtId="274" fontId="173" fillId="0" borderId="508" applyNumberFormat="0" applyFill="0" applyAlignment="0" applyProtection="0">
      <alignment vertical="center"/>
    </xf>
    <xf numFmtId="274" fontId="173" fillId="0" borderId="508" applyNumberFormat="0" applyFill="0" applyAlignment="0" applyProtection="0">
      <alignment vertical="center"/>
    </xf>
    <xf numFmtId="0" fontId="248" fillId="22" borderId="505" applyNumberFormat="0" applyAlignment="0" applyProtection="0">
      <alignment vertical="center"/>
    </xf>
    <xf numFmtId="0" fontId="130" fillId="0" borderId="513">
      <alignment horizontal="left" vertical="center"/>
    </xf>
    <xf numFmtId="0" fontId="253" fillId="0" borderId="508" applyNumberFormat="0" applyFill="0" applyAlignment="0" applyProtection="0">
      <alignment vertical="center"/>
    </xf>
    <xf numFmtId="0" fontId="254" fillId="9" borderId="505" applyNumberFormat="0" applyAlignment="0" applyProtection="0">
      <alignment vertical="center"/>
    </xf>
    <xf numFmtId="0" fontId="259" fillId="22" borderId="507" applyNumberFormat="0" applyAlignment="0" applyProtection="0">
      <alignment vertical="center"/>
    </xf>
    <xf numFmtId="221" fontId="63" fillId="0" borderId="512" applyFill="0" applyBorder="0" applyAlignment="0"/>
    <xf numFmtId="263" fontId="63" fillId="0" borderId="512">
      <alignment horizontal="left" vertical="center"/>
    </xf>
    <xf numFmtId="0" fontId="140" fillId="9" borderId="505" applyNumberFormat="0" applyAlignment="0" applyProtection="0">
      <alignment vertical="center"/>
    </xf>
    <xf numFmtId="0" fontId="140" fillId="9" borderId="505" applyNumberFormat="0" applyAlignment="0" applyProtection="0">
      <alignment vertical="center"/>
    </xf>
    <xf numFmtId="0" fontId="140" fillId="9" borderId="505" applyNumberFormat="0" applyAlignment="0" applyProtection="0">
      <alignment vertical="center"/>
    </xf>
    <xf numFmtId="221" fontId="63" fillId="0" borderId="512" applyFill="0" applyBorder="0" applyAlignment="0"/>
    <xf numFmtId="10" fontId="58" fillId="25" borderId="512" applyNumberFormat="0" applyBorder="0" applyAlignment="0" applyProtection="0"/>
    <xf numFmtId="247" fontId="57" fillId="0" borderId="512">
      <alignment horizontal="right" vertical="center" shrinkToFit="1"/>
    </xf>
    <xf numFmtId="1" fontId="78" fillId="0" borderId="512" applyFill="0" applyBorder="0">
      <alignment horizontal="center"/>
    </xf>
    <xf numFmtId="221" fontId="188" fillId="25" borderId="512">
      <alignment horizontal="right" vertical="center"/>
      <protection locked="0"/>
    </xf>
    <xf numFmtId="263" fontId="63" fillId="0" borderId="512">
      <alignment horizontal="left" vertical="center"/>
    </xf>
    <xf numFmtId="191" fontId="78" fillId="2" borderId="518"/>
    <xf numFmtId="0" fontId="56" fillId="30" borderId="515" applyNumberFormat="0" applyFont="0" applyAlignment="0" applyProtection="0">
      <alignment vertical="center"/>
    </xf>
    <xf numFmtId="0" fontId="152" fillId="22" borderId="516" applyNumberFormat="0" applyAlignment="0" applyProtection="0">
      <alignment vertical="center"/>
    </xf>
    <xf numFmtId="0" fontId="173" fillId="0" borderId="517" applyNumberFormat="0" applyFill="0" applyAlignment="0" applyProtection="0">
      <alignment vertical="center"/>
    </xf>
    <xf numFmtId="221" fontId="63" fillId="0" borderId="523" applyFill="0" applyBorder="0" applyAlignment="0"/>
    <xf numFmtId="10" fontId="58" fillId="25" borderId="523" applyNumberFormat="0" applyBorder="0" applyAlignment="0" applyProtection="0"/>
    <xf numFmtId="247" fontId="57" fillId="0" borderId="523">
      <alignment horizontal="right" vertical="center" shrinkToFit="1"/>
    </xf>
    <xf numFmtId="1" fontId="78" fillId="0" borderId="523" applyFill="0" applyBorder="0">
      <alignment horizontal="center"/>
    </xf>
    <xf numFmtId="221" fontId="188" fillId="25" borderId="523">
      <alignment horizontal="right" vertical="center"/>
      <protection locked="0"/>
    </xf>
    <xf numFmtId="263" fontId="63" fillId="0" borderId="523">
      <alignment horizontal="left" vertical="center"/>
    </xf>
    <xf numFmtId="191" fontId="78" fillId="2" borderId="518"/>
    <xf numFmtId="191" fontId="78" fillId="2" borderId="518"/>
    <xf numFmtId="191" fontId="78" fillId="2" borderId="518"/>
    <xf numFmtId="191" fontId="78" fillId="2" borderId="518"/>
    <xf numFmtId="191" fontId="78" fillId="2" borderId="518"/>
    <xf numFmtId="191" fontId="78" fillId="2" borderId="518"/>
    <xf numFmtId="191" fontId="78" fillId="2" borderId="518"/>
    <xf numFmtId="191" fontId="78" fillId="2" borderId="518"/>
    <xf numFmtId="191" fontId="78" fillId="2" borderId="518"/>
    <xf numFmtId="191" fontId="78" fillId="2" borderId="518"/>
    <xf numFmtId="191" fontId="78" fillId="2" borderId="518"/>
    <xf numFmtId="191" fontId="78" fillId="2" borderId="518"/>
    <xf numFmtId="191" fontId="78" fillId="2" borderId="518"/>
    <xf numFmtId="0" fontId="114" fillId="22" borderId="514" applyNumberFormat="0" applyAlignment="0" applyProtection="0">
      <alignment vertical="center"/>
    </xf>
    <xf numFmtId="0" fontId="114" fillId="22" borderId="514" applyNumberFormat="0" applyAlignment="0" applyProtection="0">
      <alignment vertical="center"/>
    </xf>
    <xf numFmtId="0" fontId="114" fillId="22" borderId="514" applyNumberFormat="0" applyAlignment="0" applyProtection="0">
      <alignment vertical="center"/>
    </xf>
    <xf numFmtId="0" fontId="129" fillId="0" borderId="520">
      <alignment horizontal="left" vertical="center"/>
      <protection locked="0"/>
    </xf>
    <xf numFmtId="0" fontId="130" fillId="0" borderId="513">
      <alignment horizontal="left" vertical="center"/>
    </xf>
    <xf numFmtId="0" fontId="140" fillId="9" borderId="514" applyNumberFormat="0" applyAlignment="0" applyProtection="0">
      <alignment vertical="center"/>
    </xf>
    <xf numFmtId="10" fontId="58" fillId="25" borderId="523" applyNumberFormat="0" applyBorder="0" applyAlignment="0" applyProtection="0"/>
    <xf numFmtId="0" fontId="140" fillId="9" borderId="514" applyNumberFormat="0" applyAlignment="0" applyProtection="0">
      <alignment vertical="center"/>
    </xf>
    <xf numFmtId="0" fontId="140" fillId="9" borderId="514" applyNumberFormat="0" applyAlignment="0" applyProtection="0">
      <alignment vertical="center"/>
    </xf>
    <xf numFmtId="0" fontId="56" fillId="30" borderId="515" applyNumberFormat="0" applyFont="0" applyAlignment="0" applyProtection="0">
      <alignment vertical="center"/>
    </xf>
    <xf numFmtId="0" fontId="56" fillId="30" borderId="515" applyNumberFormat="0" applyFont="0" applyAlignment="0" applyProtection="0">
      <alignment vertical="center"/>
    </xf>
    <xf numFmtId="0" fontId="56" fillId="30" borderId="515" applyNumberFormat="0" applyFont="0" applyAlignment="0" applyProtection="0">
      <alignment vertical="center"/>
    </xf>
    <xf numFmtId="0" fontId="152" fillId="22" borderId="516" applyNumberFormat="0" applyAlignment="0" applyProtection="0">
      <alignment vertical="center"/>
    </xf>
    <xf numFmtId="0" fontId="152" fillId="22" borderId="516" applyNumberFormat="0" applyAlignment="0" applyProtection="0">
      <alignment vertical="center"/>
    </xf>
    <xf numFmtId="0" fontId="152" fillId="22" borderId="516" applyNumberFormat="0" applyAlignment="0" applyProtection="0">
      <alignment vertical="center"/>
    </xf>
    <xf numFmtId="0" fontId="134" fillId="0" borderId="521"/>
    <xf numFmtId="0" fontId="173" fillId="0" borderId="517" applyNumberFormat="0" applyFill="0" applyAlignment="0" applyProtection="0">
      <alignment vertical="center"/>
    </xf>
    <xf numFmtId="0" fontId="173" fillId="0" borderId="517" applyNumberFormat="0" applyFill="0" applyAlignment="0" applyProtection="0">
      <alignment vertical="center"/>
    </xf>
    <xf numFmtId="0" fontId="173" fillId="0" borderId="517" applyNumberFormat="0" applyFill="0" applyAlignment="0" applyProtection="0">
      <alignment vertical="center"/>
    </xf>
    <xf numFmtId="0" fontId="114" fillId="22" borderId="514" applyNumberFormat="0" applyAlignment="0" applyProtection="0">
      <alignment vertical="center"/>
    </xf>
    <xf numFmtId="0" fontId="114" fillId="22" borderId="514" applyNumberFormat="0" applyAlignment="0" applyProtection="0">
      <alignment vertical="center"/>
    </xf>
    <xf numFmtId="247" fontId="57" fillId="0" borderId="523">
      <alignment horizontal="right" vertical="center" shrinkToFit="1"/>
    </xf>
    <xf numFmtId="1" fontId="78" fillId="0" borderId="523" applyFill="0" applyBorder="0">
      <alignment horizontal="center"/>
    </xf>
    <xf numFmtId="0" fontId="56" fillId="30" borderId="515" applyNumberFormat="0" applyFont="0" applyAlignment="0" applyProtection="0">
      <alignment vertical="center"/>
    </xf>
    <xf numFmtId="37" fontId="69" fillId="0" borderId="519" applyAlignment="0"/>
    <xf numFmtId="221" fontId="188" fillId="25" borderId="523">
      <alignment horizontal="right" vertical="center"/>
      <protection locked="0"/>
    </xf>
    <xf numFmtId="0" fontId="173" fillId="0" borderId="517" applyNumberFormat="0" applyFill="0" applyAlignment="0" applyProtection="0">
      <alignment vertical="center"/>
    </xf>
    <xf numFmtId="0" fontId="173" fillId="0" borderId="517" applyNumberFormat="0" applyFill="0" applyAlignment="0" applyProtection="0">
      <alignment vertical="center"/>
    </xf>
    <xf numFmtId="0" fontId="69" fillId="0" borderId="522">
      <alignment vertical="justify" wrapText="1"/>
    </xf>
    <xf numFmtId="0" fontId="140" fillId="9" borderId="514" applyNumberFormat="0" applyAlignment="0" applyProtection="0">
      <alignment vertical="center"/>
    </xf>
    <xf numFmtId="0" fontId="140" fillId="9" borderId="514" applyNumberFormat="0" applyAlignment="0" applyProtection="0">
      <alignment vertical="center"/>
    </xf>
    <xf numFmtId="0" fontId="152" fillId="22" borderId="516" applyNumberFormat="0" applyAlignment="0" applyProtection="0">
      <alignment vertical="center"/>
    </xf>
    <xf numFmtId="0" fontId="152" fillId="22" borderId="516" applyNumberFormat="0" applyAlignment="0" applyProtection="0">
      <alignment vertical="center"/>
    </xf>
    <xf numFmtId="274" fontId="114" fillId="22" borderId="514" applyNumberFormat="0" applyAlignment="0" applyProtection="0">
      <alignment vertical="center"/>
    </xf>
    <xf numFmtId="274" fontId="114" fillId="22" borderId="514" applyNumberFormat="0" applyAlignment="0" applyProtection="0">
      <alignment vertical="center"/>
    </xf>
    <xf numFmtId="274" fontId="114" fillId="22" borderId="514" applyNumberFormat="0" applyAlignment="0" applyProtection="0">
      <alignment vertical="center"/>
    </xf>
    <xf numFmtId="0" fontId="130" fillId="0" borderId="513">
      <alignment horizontal="left" vertical="center"/>
    </xf>
    <xf numFmtId="10" fontId="58" fillId="25" borderId="523" applyNumberFormat="0" applyBorder="0" applyAlignment="0" applyProtection="0"/>
    <xf numFmtId="10" fontId="58" fillId="25" borderId="523" applyNumberFormat="0" applyBorder="0" applyAlignment="0" applyProtection="0"/>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0" fontId="140" fillId="9" borderId="514" applyNumberFormat="0" applyAlignment="0" applyProtection="0">
      <alignment vertical="center"/>
    </xf>
    <xf numFmtId="0"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140" fillId="9" borderId="514" applyNumberFormat="0" applyAlignment="0" applyProtection="0">
      <alignment vertical="center"/>
    </xf>
    <xf numFmtId="274" fontId="56" fillId="30" borderId="515" applyNumberFormat="0" applyFont="0" applyAlignment="0" applyProtection="0">
      <alignment vertical="center"/>
    </xf>
    <xf numFmtId="274" fontId="56" fillId="30" borderId="515" applyNumberFormat="0" applyFont="0" applyAlignment="0" applyProtection="0">
      <alignment vertical="center"/>
    </xf>
    <xf numFmtId="274" fontId="56" fillId="30" borderId="515" applyNumberFormat="0" applyFont="0" applyAlignment="0" applyProtection="0">
      <alignment vertical="center"/>
    </xf>
    <xf numFmtId="274" fontId="152" fillId="22" borderId="516" applyNumberFormat="0" applyAlignment="0" applyProtection="0">
      <alignment vertical="center"/>
    </xf>
    <xf numFmtId="274" fontId="152" fillId="22" borderId="516" applyNumberFormat="0" applyAlignment="0" applyProtection="0">
      <alignment vertical="center"/>
    </xf>
    <xf numFmtId="274" fontId="152" fillId="22" borderId="516" applyNumberFormat="0" applyAlignment="0" applyProtection="0">
      <alignment vertical="center"/>
    </xf>
    <xf numFmtId="274" fontId="173" fillId="0" borderId="517" applyNumberFormat="0" applyFill="0" applyAlignment="0" applyProtection="0">
      <alignment vertical="center"/>
    </xf>
    <xf numFmtId="274" fontId="173" fillId="0" borderId="517" applyNumberFormat="0" applyFill="0" applyAlignment="0" applyProtection="0">
      <alignment vertical="center"/>
    </xf>
    <xf numFmtId="274" fontId="173" fillId="0" borderId="517" applyNumberFormat="0" applyFill="0" applyAlignment="0" applyProtection="0">
      <alignment vertical="center"/>
    </xf>
    <xf numFmtId="0" fontId="248" fillId="22" borderId="514" applyNumberFormat="0" applyAlignment="0" applyProtection="0">
      <alignment vertical="center"/>
    </xf>
    <xf numFmtId="0" fontId="253" fillId="0" borderId="517" applyNumberFormat="0" applyFill="0" applyAlignment="0" applyProtection="0">
      <alignment vertical="center"/>
    </xf>
    <xf numFmtId="0" fontId="254" fillId="9" borderId="514" applyNumberFormat="0" applyAlignment="0" applyProtection="0">
      <alignment vertical="center"/>
    </xf>
    <xf numFmtId="0" fontId="259" fillId="22" borderId="516" applyNumberFormat="0" applyAlignment="0" applyProtection="0">
      <alignment vertical="center"/>
    </xf>
    <xf numFmtId="221" fontId="63" fillId="0" borderId="523" applyFill="0" applyBorder="0" applyAlignment="0"/>
    <xf numFmtId="263" fontId="63" fillId="0" borderId="523">
      <alignment horizontal="left" vertical="center"/>
    </xf>
    <xf numFmtId="221" fontId="63" fillId="0" borderId="523" applyFill="0" applyBorder="0" applyAlignment="0"/>
    <xf numFmtId="10" fontId="58" fillId="25" borderId="523" applyNumberFormat="0" applyBorder="0" applyAlignment="0" applyProtection="0"/>
    <xf numFmtId="247" fontId="57" fillId="0" borderId="523">
      <alignment horizontal="right" vertical="center" shrinkToFit="1"/>
    </xf>
    <xf numFmtId="1" fontId="78" fillId="0" borderId="523" applyFill="0" applyBorder="0">
      <alignment horizontal="center"/>
    </xf>
    <xf numFmtId="221" fontId="188" fillId="25" borderId="523">
      <alignment horizontal="right" vertical="center"/>
      <protection locked="0"/>
    </xf>
    <xf numFmtId="263" fontId="63" fillId="0" borderId="523">
      <alignment horizontal="left" vertical="center"/>
    </xf>
    <xf numFmtId="191" fontId="78" fillId="2" borderId="524"/>
    <xf numFmtId="191" fontId="78" fillId="2" borderId="524"/>
    <xf numFmtId="191" fontId="78" fillId="2" borderId="524"/>
    <xf numFmtId="0" fontId="140" fillId="9" borderId="527" applyNumberFormat="0" applyAlignment="0" applyProtection="0">
      <alignment vertical="center"/>
    </xf>
    <xf numFmtId="0" fontId="140" fillId="9" borderId="527" applyNumberFormat="0" applyAlignment="0" applyProtection="0">
      <alignment vertical="center"/>
    </xf>
    <xf numFmtId="0" fontId="130" fillId="0" borderId="525">
      <alignment horizontal="left" vertical="center"/>
    </xf>
    <xf numFmtId="0" fontId="140" fillId="9" borderId="527" applyNumberFormat="0" applyAlignment="0" applyProtection="0">
      <alignment vertical="center"/>
    </xf>
    <xf numFmtId="0" fontId="140" fillId="9" borderId="514"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10" fontId="58" fillId="25" borderId="523" applyNumberFormat="0" applyBorder="0" applyAlignment="0" applyProtection="0"/>
    <xf numFmtId="0" fontId="140" fillId="9" borderId="527" applyNumberFormat="0" applyAlignment="0" applyProtection="0">
      <alignment vertical="center"/>
    </xf>
    <xf numFmtId="0" fontId="56" fillId="30" borderId="528" applyNumberFormat="0" applyFont="0" applyAlignment="0" applyProtection="0">
      <alignment vertical="center"/>
    </xf>
    <xf numFmtId="0" fontId="152" fillId="22" borderId="529" applyNumberFormat="0" applyAlignment="0" applyProtection="0">
      <alignment vertical="center"/>
    </xf>
    <xf numFmtId="0" fontId="173" fillId="0" borderId="530" applyNumberFormat="0" applyFill="0" applyAlignment="0" applyProtection="0">
      <alignment vertical="center"/>
    </xf>
    <xf numFmtId="0" fontId="114" fillId="22" borderId="514" applyNumberFormat="0" applyAlignment="0" applyProtection="0">
      <alignment vertical="center"/>
    </xf>
    <xf numFmtId="191" fontId="78" fillId="2" borderId="524"/>
    <xf numFmtId="191" fontId="78" fillId="2" borderId="524"/>
    <xf numFmtId="191" fontId="78" fillId="2" borderId="524"/>
    <xf numFmtId="0" fontId="140" fillId="9" borderId="514" applyNumberFormat="0" applyAlignment="0" applyProtection="0">
      <alignment vertical="center"/>
    </xf>
    <xf numFmtId="191" fontId="78" fillId="2" borderId="524"/>
    <xf numFmtId="0" fontId="56" fillId="30" borderId="515" applyNumberFormat="0" applyFont="0" applyAlignment="0" applyProtection="0">
      <alignment vertical="center"/>
    </xf>
    <xf numFmtId="0" fontId="152" fillId="22" borderId="516" applyNumberFormat="0" applyAlignment="0" applyProtection="0">
      <alignment vertical="center"/>
    </xf>
    <xf numFmtId="191" fontId="78" fillId="2" borderId="524"/>
    <xf numFmtId="0" fontId="173" fillId="0" borderId="517" applyNumberFormat="0" applyFill="0" applyAlignment="0" applyProtection="0">
      <alignment vertical="center"/>
    </xf>
    <xf numFmtId="191" fontId="78" fillId="2" borderId="524"/>
    <xf numFmtId="191" fontId="78" fillId="2" borderId="524"/>
    <xf numFmtId="191" fontId="78" fillId="2" borderId="540"/>
    <xf numFmtId="191" fontId="78" fillId="2" borderId="540"/>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114" fillId="22" borderId="527" applyNumberFormat="0" applyAlignment="0" applyProtection="0">
      <alignment vertical="center"/>
    </xf>
    <xf numFmtId="191" fontId="78" fillId="2" borderId="524"/>
    <xf numFmtId="191" fontId="78" fillId="2" borderId="524"/>
    <xf numFmtId="191" fontId="78" fillId="2" borderId="524"/>
    <xf numFmtId="0" fontId="114" fillId="22" borderId="527" applyNumberFormat="0" applyAlignment="0" applyProtection="0">
      <alignment vertical="center"/>
    </xf>
    <xf numFmtId="0" fontId="114" fillId="22" borderId="527" applyNumberFormat="0" applyAlignment="0" applyProtection="0">
      <alignment vertical="center"/>
    </xf>
    <xf numFmtId="221" fontId="63" fillId="0" borderId="523" applyFill="0" applyBorder="0" applyAlignment="0"/>
    <xf numFmtId="0" fontId="129" fillId="0" borderId="531">
      <alignment horizontal="left" vertical="center"/>
      <protection locked="0"/>
    </xf>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56" fillId="30" borderId="528" applyNumberFormat="0" applyFont="0" applyAlignment="0" applyProtection="0">
      <alignment vertical="center"/>
    </xf>
    <xf numFmtId="0" fontId="56" fillId="30" borderId="528" applyNumberFormat="0" applyFont="0" applyAlignment="0" applyProtection="0">
      <alignment vertical="center"/>
    </xf>
    <xf numFmtId="0" fontId="152" fillId="22" borderId="529" applyNumberFormat="0" applyAlignment="0" applyProtection="0">
      <alignment vertical="center"/>
    </xf>
    <xf numFmtId="0" fontId="152" fillId="22" borderId="529" applyNumberFormat="0" applyAlignment="0" applyProtection="0">
      <alignment vertical="center"/>
    </xf>
    <xf numFmtId="0" fontId="134" fillId="0" borderId="532"/>
    <xf numFmtId="0" fontId="173" fillId="0" borderId="530" applyNumberFormat="0" applyFill="0" applyAlignment="0" applyProtection="0">
      <alignment vertical="center"/>
    </xf>
    <xf numFmtId="0" fontId="173" fillId="0" borderId="530" applyNumberFormat="0" applyFill="0" applyAlignment="0" applyProtection="0">
      <alignment vertical="center"/>
    </xf>
    <xf numFmtId="0" fontId="114" fillId="22" borderId="527" applyNumberFormat="0" applyAlignment="0" applyProtection="0">
      <alignment vertical="center"/>
    </xf>
    <xf numFmtId="0" fontId="114" fillId="22" borderId="527" applyNumberFormat="0" applyAlignment="0" applyProtection="0">
      <alignment vertical="center"/>
    </xf>
    <xf numFmtId="247" fontId="57" fillId="0" borderId="523">
      <alignment horizontal="right" vertical="center" shrinkToFit="1"/>
    </xf>
    <xf numFmtId="1" fontId="78" fillId="0" borderId="523" applyFill="0" applyBorder="0">
      <alignment horizontal="center"/>
    </xf>
    <xf numFmtId="0" fontId="56" fillId="30" borderId="528" applyNumberFormat="0" applyFont="0" applyAlignment="0" applyProtection="0">
      <alignment vertical="center"/>
    </xf>
    <xf numFmtId="37" fontId="69" fillId="0" borderId="526" applyAlignment="0"/>
    <xf numFmtId="221" fontId="188" fillId="25" borderId="523">
      <alignment horizontal="right" vertical="center"/>
      <protection locked="0"/>
    </xf>
    <xf numFmtId="0" fontId="173" fillId="0" borderId="530" applyNumberFormat="0" applyFill="0" applyAlignment="0" applyProtection="0">
      <alignment vertical="center"/>
    </xf>
    <xf numFmtId="0" fontId="173" fillId="0" borderId="530" applyNumberFormat="0" applyFill="0" applyAlignment="0" applyProtection="0">
      <alignment vertical="center"/>
    </xf>
    <xf numFmtId="0" fontId="69" fillId="0" borderId="533">
      <alignment vertical="justify" wrapText="1"/>
    </xf>
    <xf numFmtId="0" fontId="140" fillId="9" borderId="527" applyNumberFormat="0" applyAlignment="0" applyProtection="0">
      <alignment vertical="center"/>
    </xf>
    <xf numFmtId="0" fontId="140" fillId="9" borderId="527" applyNumberFormat="0" applyAlignment="0" applyProtection="0">
      <alignment vertical="center"/>
    </xf>
    <xf numFmtId="263" fontId="63" fillId="0" borderId="523">
      <alignment horizontal="left" vertical="center"/>
    </xf>
    <xf numFmtId="0" fontId="152" fillId="22" borderId="529" applyNumberFormat="0" applyAlignment="0" applyProtection="0">
      <alignment vertical="center"/>
    </xf>
    <xf numFmtId="0" fontId="152" fillId="22" borderId="529"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36" applyNumberFormat="0" applyAlignment="0" applyProtection="0">
      <alignment vertical="center"/>
    </xf>
    <xf numFmtId="0" fontId="114" fillId="22" borderId="536" applyNumberFormat="0" applyAlignment="0" applyProtection="0">
      <alignment vertical="center"/>
    </xf>
    <xf numFmtId="0" fontId="140" fillId="9" borderId="527" applyNumberFormat="0" applyAlignment="0" applyProtection="0">
      <alignment vertical="center"/>
    </xf>
    <xf numFmtId="274" fontId="114" fillId="22" borderId="527" applyNumberFormat="0" applyAlignment="0" applyProtection="0">
      <alignment vertical="center"/>
    </xf>
    <xf numFmtId="274" fontId="114" fillId="22" borderId="527" applyNumberFormat="0" applyAlignment="0" applyProtection="0">
      <alignment vertical="center"/>
    </xf>
    <xf numFmtId="274" fontId="114" fillId="22" borderId="527" applyNumberFormat="0" applyAlignment="0" applyProtection="0">
      <alignment vertical="center"/>
    </xf>
    <xf numFmtId="0" fontId="130" fillId="0" borderId="525">
      <alignment horizontal="left" vertical="center"/>
    </xf>
    <xf numFmtId="10" fontId="58" fillId="25" borderId="523" applyNumberFormat="0" applyBorder="0" applyAlignment="0" applyProtection="0"/>
    <xf numFmtId="10" fontId="58" fillId="25" borderId="523" applyNumberFormat="0" applyBorder="0" applyAlignment="0" applyProtection="0"/>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140" fillId="9" borderId="527" applyNumberFormat="0" applyAlignment="0" applyProtection="0">
      <alignment vertical="center"/>
    </xf>
    <xf numFmtId="274" fontId="56" fillId="30" borderId="528" applyNumberFormat="0" applyFont="0" applyAlignment="0" applyProtection="0">
      <alignment vertical="center"/>
    </xf>
    <xf numFmtId="274" fontId="56" fillId="30" borderId="528" applyNumberFormat="0" applyFont="0" applyAlignment="0" applyProtection="0">
      <alignment vertical="center"/>
    </xf>
    <xf numFmtId="274" fontId="56" fillId="30" borderId="528" applyNumberFormat="0" applyFont="0" applyAlignment="0" applyProtection="0">
      <alignment vertical="center"/>
    </xf>
    <xf numFmtId="274" fontId="152" fillId="22" borderId="529" applyNumberFormat="0" applyAlignment="0" applyProtection="0">
      <alignment vertical="center"/>
    </xf>
    <xf numFmtId="274" fontId="152" fillId="22" borderId="529" applyNumberFormat="0" applyAlignment="0" applyProtection="0">
      <alignment vertical="center"/>
    </xf>
    <xf numFmtId="274" fontId="152" fillId="22" borderId="529" applyNumberFormat="0" applyAlignment="0" applyProtection="0">
      <alignment vertical="center"/>
    </xf>
    <xf numFmtId="274" fontId="173" fillId="0" borderId="530" applyNumberFormat="0" applyFill="0" applyAlignment="0" applyProtection="0">
      <alignment vertical="center"/>
    </xf>
    <xf numFmtId="274" fontId="173" fillId="0" borderId="530" applyNumberFormat="0" applyFill="0" applyAlignment="0" applyProtection="0">
      <alignment vertical="center"/>
    </xf>
    <xf numFmtId="274" fontId="173" fillId="0" borderId="530" applyNumberFormat="0" applyFill="0" applyAlignment="0" applyProtection="0">
      <alignment vertical="center"/>
    </xf>
    <xf numFmtId="0" fontId="248" fillId="22" borderId="527" applyNumberFormat="0" applyAlignment="0" applyProtection="0">
      <alignment vertical="center"/>
    </xf>
    <xf numFmtId="0" fontId="130" fillId="0" borderId="535">
      <alignment horizontal="left" vertical="center"/>
    </xf>
    <xf numFmtId="0" fontId="253" fillId="0" borderId="530" applyNumberFormat="0" applyFill="0" applyAlignment="0" applyProtection="0">
      <alignment vertical="center"/>
    </xf>
    <xf numFmtId="0" fontId="254" fillId="9" borderId="527" applyNumberFormat="0" applyAlignment="0" applyProtection="0">
      <alignment vertical="center"/>
    </xf>
    <xf numFmtId="0" fontId="259" fillId="22" borderId="529" applyNumberFormat="0" applyAlignment="0" applyProtection="0">
      <alignment vertical="center"/>
    </xf>
    <xf numFmtId="221" fontId="63" fillId="0" borderId="534" applyFill="0" applyBorder="0" applyAlignment="0"/>
    <xf numFmtId="263" fontId="63" fillId="0" borderId="534">
      <alignment horizontal="left" vertical="center"/>
    </xf>
    <xf numFmtId="0" fontId="140" fillId="9" borderId="527" applyNumberFormat="0" applyAlignment="0" applyProtection="0">
      <alignment vertical="center"/>
    </xf>
    <xf numFmtId="0" fontId="140" fillId="9" borderId="527" applyNumberFormat="0" applyAlignment="0" applyProtection="0">
      <alignment vertical="center"/>
    </xf>
    <xf numFmtId="0" fontId="140" fillId="9" borderId="527" applyNumberFormat="0" applyAlignment="0" applyProtection="0">
      <alignment vertical="center"/>
    </xf>
    <xf numFmtId="221" fontId="63" fillId="0" borderId="534" applyFill="0" applyBorder="0" applyAlignment="0"/>
    <xf numFmtId="10" fontId="58" fillId="25" borderId="534" applyNumberFormat="0" applyBorder="0" applyAlignment="0" applyProtection="0"/>
    <xf numFmtId="0" fontId="56" fillId="30" borderId="537" applyNumberFormat="0" applyFont="0" applyAlignment="0" applyProtection="0">
      <alignment vertical="center"/>
    </xf>
    <xf numFmtId="247" fontId="57" fillId="0" borderId="534">
      <alignment horizontal="right" vertical="center" shrinkToFit="1"/>
    </xf>
    <xf numFmtId="1" fontId="78" fillId="0" borderId="534" applyFill="0" applyBorder="0">
      <alignment horizontal="center"/>
    </xf>
    <xf numFmtId="221" fontId="188" fillId="25" borderId="534">
      <alignment horizontal="right" vertical="center"/>
      <protection locked="0"/>
    </xf>
    <xf numFmtId="263" fontId="63" fillId="0" borderId="534">
      <alignment horizontal="left" vertical="center"/>
    </xf>
    <xf numFmtId="0" fontId="56" fillId="30" borderId="537" applyNumberFormat="0" applyFont="0" applyAlignment="0" applyProtection="0">
      <alignment vertical="center"/>
    </xf>
    <xf numFmtId="0" fontId="152" fillId="22" borderId="538" applyNumberFormat="0" applyAlignment="0" applyProtection="0">
      <alignment vertical="center"/>
    </xf>
    <xf numFmtId="0" fontId="173" fillId="0" borderId="539" applyNumberFormat="0" applyFill="0" applyAlignment="0" applyProtection="0">
      <alignment vertical="center"/>
    </xf>
    <xf numFmtId="0" fontId="114" fillId="22" borderId="536" applyNumberFormat="0" applyAlignment="0" applyProtection="0">
      <alignment vertical="center"/>
    </xf>
    <xf numFmtId="0" fontId="114" fillId="22" borderId="536" applyNumberFormat="0" applyAlignment="0" applyProtection="0">
      <alignment vertical="center"/>
    </xf>
    <xf numFmtId="247" fontId="57" fillId="0" borderId="545">
      <alignment horizontal="right" vertical="center" shrinkToFit="1"/>
    </xf>
    <xf numFmtId="1" fontId="78" fillId="0" borderId="545" applyFill="0" applyBorder="0">
      <alignment horizontal="center"/>
    </xf>
    <xf numFmtId="0" fontId="56" fillId="30" borderId="537" applyNumberFormat="0" applyFont="0" applyAlignment="0" applyProtection="0">
      <alignment vertical="center"/>
    </xf>
    <xf numFmtId="37" fontId="69" fillId="0" borderId="541" applyAlignment="0"/>
    <xf numFmtId="221" fontId="188" fillId="25" borderId="545">
      <alignment horizontal="right" vertical="center"/>
      <protection locked="0"/>
    </xf>
    <xf numFmtId="0" fontId="173" fillId="0" borderId="539" applyNumberFormat="0" applyFill="0" applyAlignment="0" applyProtection="0">
      <alignment vertical="center"/>
    </xf>
    <xf numFmtId="0" fontId="173" fillId="0" borderId="539" applyNumberFormat="0" applyFill="0" applyAlignment="0" applyProtection="0">
      <alignment vertical="center"/>
    </xf>
    <xf numFmtId="0" fontId="69" fillId="0" borderId="544">
      <alignment vertical="justify" wrapText="1"/>
    </xf>
    <xf numFmtId="0" fontId="140" fillId="9" borderId="536" applyNumberFormat="0" applyAlignment="0" applyProtection="0">
      <alignment vertical="center"/>
    </xf>
    <xf numFmtId="0" fontId="140" fillId="9" borderId="536" applyNumberFormat="0" applyAlignment="0" applyProtection="0">
      <alignment vertical="center"/>
    </xf>
    <xf numFmtId="0" fontId="152" fillId="22" borderId="538" applyNumberFormat="0" applyAlignment="0" applyProtection="0">
      <alignment vertical="center"/>
    </xf>
    <xf numFmtId="0" fontId="152" fillId="22" borderId="538" applyNumberFormat="0" applyAlignment="0" applyProtection="0">
      <alignment vertical="center"/>
    </xf>
    <xf numFmtId="274" fontId="114" fillId="22" borderId="536" applyNumberFormat="0" applyAlignment="0" applyProtection="0">
      <alignment vertical="center"/>
    </xf>
    <xf numFmtId="274" fontId="114" fillId="22" borderId="536" applyNumberFormat="0" applyAlignment="0" applyProtection="0">
      <alignment vertical="center"/>
    </xf>
    <xf numFmtId="274" fontId="114" fillId="22" borderId="536" applyNumberFormat="0" applyAlignment="0" applyProtection="0">
      <alignment vertical="center"/>
    </xf>
    <xf numFmtId="0" fontId="130" fillId="0" borderId="535">
      <alignment horizontal="left" vertical="center"/>
    </xf>
    <xf numFmtId="10" fontId="58" fillId="25" borderId="545" applyNumberFormat="0" applyBorder="0" applyAlignment="0" applyProtection="0"/>
    <xf numFmtId="10" fontId="58" fillId="25" borderId="545" applyNumberFormat="0" applyBorder="0" applyAlignment="0" applyProtection="0"/>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0" fontId="140" fillId="9" borderId="536" applyNumberFormat="0" applyAlignment="0" applyProtection="0">
      <alignment vertical="center"/>
    </xf>
    <xf numFmtId="0"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140" fillId="9" borderId="536" applyNumberFormat="0" applyAlignment="0" applyProtection="0">
      <alignment vertical="center"/>
    </xf>
    <xf numFmtId="274" fontId="56" fillId="30" borderId="537" applyNumberFormat="0" applyFont="0" applyAlignment="0" applyProtection="0">
      <alignment vertical="center"/>
    </xf>
    <xf numFmtId="274" fontId="56" fillId="30" borderId="537" applyNumberFormat="0" applyFont="0" applyAlignment="0" applyProtection="0">
      <alignment vertical="center"/>
    </xf>
    <xf numFmtId="274" fontId="56" fillId="30" borderId="537" applyNumberFormat="0" applyFont="0" applyAlignment="0" applyProtection="0">
      <alignment vertical="center"/>
    </xf>
    <xf numFmtId="274" fontId="152" fillId="22" borderId="538" applyNumberFormat="0" applyAlignment="0" applyProtection="0">
      <alignment vertical="center"/>
    </xf>
    <xf numFmtId="274" fontId="152" fillId="22" borderId="538" applyNumberFormat="0" applyAlignment="0" applyProtection="0">
      <alignment vertical="center"/>
    </xf>
    <xf numFmtId="274" fontId="152" fillId="22" borderId="538" applyNumberFormat="0" applyAlignment="0" applyProtection="0">
      <alignment vertical="center"/>
    </xf>
    <xf numFmtId="274" fontId="173" fillId="0" borderId="539" applyNumberFormat="0" applyFill="0" applyAlignment="0" applyProtection="0">
      <alignment vertical="center"/>
    </xf>
    <xf numFmtId="274" fontId="173" fillId="0" borderId="539" applyNumberFormat="0" applyFill="0" applyAlignment="0" applyProtection="0">
      <alignment vertical="center"/>
    </xf>
    <xf numFmtId="274" fontId="173" fillId="0" borderId="539" applyNumberFormat="0" applyFill="0" applyAlignment="0" applyProtection="0">
      <alignment vertical="center"/>
    </xf>
    <xf numFmtId="0" fontId="248" fillId="22" borderId="536" applyNumberFormat="0" applyAlignment="0" applyProtection="0">
      <alignment vertical="center"/>
    </xf>
    <xf numFmtId="0" fontId="253" fillId="0" borderId="539" applyNumberFormat="0" applyFill="0" applyAlignment="0" applyProtection="0">
      <alignment vertical="center"/>
    </xf>
    <xf numFmtId="0" fontId="254" fillId="9" borderId="536" applyNumberFormat="0" applyAlignment="0" applyProtection="0">
      <alignment vertical="center"/>
    </xf>
    <xf numFmtId="0" fontId="259" fillId="22" borderId="538" applyNumberFormat="0" applyAlignment="0" applyProtection="0">
      <alignment vertical="center"/>
    </xf>
    <xf numFmtId="221" fontId="63" fillId="0" borderId="545" applyFill="0" applyBorder="0" applyAlignment="0"/>
    <xf numFmtId="263" fontId="63" fillId="0" borderId="545">
      <alignment horizontal="left" vertical="center"/>
    </xf>
    <xf numFmtId="221" fontId="63" fillId="0" borderId="545" applyFill="0" applyBorder="0" applyAlignment="0"/>
    <xf numFmtId="10" fontId="58" fillId="25" borderId="545" applyNumberFormat="0" applyBorder="0" applyAlignment="0" applyProtection="0"/>
    <xf numFmtId="247" fontId="57" fillId="0" borderId="545">
      <alignment horizontal="right" vertical="center" shrinkToFit="1"/>
    </xf>
    <xf numFmtId="1" fontId="78" fillId="0" borderId="545" applyFill="0" applyBorder="0">
      <alignment horizontal="center"/>
    </xf>
    <xf numFmtId="221" fontId="188" fillId="25" borderId="545">
      <alignment horizontal="right" vertical="center"/>
      <protection locked="0"/>
    </xf>
    <xf numFmtId="263" fontId="63" fillId="0" borderId="545">
      <alignment horizontal="left" vertical="center"/>
    </xf>
    <xf numFmtId="191" fontId="78" fillId="2" borderId="546"/>
    <xf numFmtId="191" fontId="78" fillId="2" borderId="546"/>
    <xf numFmtId="191" fontId="78" fillId="2" borderId="546"/>
    <xf numFmtId="0" fontId="140" fillId="9" borderId="549" applyNumberFormat="0" applyAlignment="0" applyProtection="0">
      <alignment vertical="center"/>
    </xf>
    <xf numFmtId="0" fontId="140" fillId="9" borderId="549" applyNumberFormat="0" applyAlignment="0" applyProtection="0">
      <alignment vertical="center"/>
    </xf>
    <xf numFmtId="0" fontId="130" fillId="0" borderId="547">
      <alignment horizontal="left" vertical="center"/>
    </xf>
    <xf numFmtId="0" fontId="140" fillId="9" borderId="549" applyNumberFormat="0" applyAlignment="0" applyProtection="0">
      <alignment vertical="center"/>
    </xf>
    <xf numFmtId="0" fontId="140" fillId="9" borderId="536"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10" fontId="58" fillId="25" borderId="545" applyNumberFormat="0" applyBorder="0" applyAlignment="0" applyProtection="0"/>
    <xf numFmtId="0" fontId="140" fillId="9" borderId="549" applyNumberFormat="0" applyAlignment="0" applyProtection="0">
      <alignment vertical="center"/>
    </xf>
    <xf numFmtId="0" fontId="56" fillId="30" borderId="550" applyNumberFormat="0" applyFont="0" applyAlignment="0" applyProtection="0">
      <alignment vertical="center"/>
    </xf>
    <xf numFmtId="0" fontId="152" fillId="22" borderId="551" applyNumberFormat="0" applyAlignment="0" applyProtection="0">
      <alignment vertical="center"/>
    </xf>
    <xf numFmtId="0" fontId="173" fillId="0" borderId="552" applyNumberFormat="0" applyFill="0" applyAlignment="0" applyProtection="0">
      <alignment vertical="center"/>
    </xf>
    <xf numFmtId="0" fontId="114" fillId="22" borderId="536" applyNumberFormat="0" applyAlignment="0" applyProtection="0">
      <alignment vertical="center"/>
    </xf>
    <xf numFmtId="191" fontId="78" fillId="2" borderId="546"/>
    <xf numFmtId="191" fontId="78" fillId="2" borderId="546"/>
    <xf numFmtId="191" fontId="78" fillId="2" borderId="546"/>
    <xf numFmtId="0" fontId="140" fillId="9" borderId="536" applyNumberFormat="0" applyAlignment="0" applyProtection="0">
      <alignment vertical="center"/>
    </xf>
    <xf numFmtId="191" fontId="78" fillId="2" borderId="546"/>
    <xf numFmtId="0" fontId="56" fillId="30" borderId="537" applyNumberFormat="0" applyFont="0" applyAlignment="0" applyProtection="0">
      <alignment vertical="center"/>
    </xf>
    <xf numFmtId="0" fontId="152" fillId="22" borderId="538" applyNumberFormat="0" applyAlignment="0" applyProtection="0">
      <alignment vertical="center"/>
    </xf>
    <xf numFmtId="191" fontId="78" fillId="2" borderId="546"/>
    <xf numFmtId="0" fontId="173" fillId="0" borderId="539" applyNumberFormat="0" applyFill="0" applyAlignment="0" applyProtection="0">
      <alignment vertical="center"/>
    </xf>
    <xf numFmtId="191" fontId="78" fillId="2" borderId="546"/>
    <xf numFmtId="191" fontId="78" fillId="2" borderId="546"/>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114" fillId="22" borderId="549" applyNumberFormat="0" applyAlignment="0" applyProtection="0">
      <alignment vertical="center"/>
    </xf>
    <xf numFmtId="191" fontId="78" fillId="2" borderId="546"/>
    <xf numFmtId="191" fontId="78" fillId="2" borderId="546"/>
    <xf numFmtId="191" fontId="78" fillId="2" borderId="546"/>
    <xf numFmtId="0" fontId="114" fillId="22" borderId="549" applyNumberFormat="0" applyAlignment="0" applyProtection="0">
      <alignment vertical="center"/>
    </xf>
    <xf numFmtId="0" fontId="114" fillId="22" borderId="549" applyNumberFormat="0" applyAlignment="0" applyProtection="0">
      <alignment vertical="center"/>
    </xf>
    <xf numFmtId="221" fontId="63" fillId="0" borderId="545" applyFill="0" applyBorder="0" applyAlignment="0"/>
    <xf numFmtId="0" fontId="129" fillId="0" borderId="553">
      <alignment horizontal="left" vertical="center"/>
      <protection locked="0"/>
    </xf>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56" fillId="30" borderId="550" applyNumberFormat="0" applyFont="0" applyAlignment="0" applyProtection="0">
      <alignment vertical="center"/>
    </xf>
    <xf numFmtId="0" fontId="56" fillId="30" borderId="550" applyNumberFormat="0" applyFont="0" applyAlignment="0" applyProtection="0">
      <alignment vertical="center"/>
    </xf>
    <xf numFmtId="0" fontId="152" fillId="22" borderId="551" applyNumberFormat="0" applyAlignment="0" applyProtection="0">
      <alignment vertical="center"/>
    </xf>
    <xf numFmtId="0" fontId="152" fillId="22" borderId="551" applyNumberFormat="0" applyAlignment="0" applyProtection="0">
      <alignment vertical="center"/>
    </xf>
    <xf numFmtId="0" fontId="134" fillId="0" borderId="554"/>
    <xf numFmtId="0" fontId="173" fillId="0" borderId="552" applyNumberFormat="0" applyFill="0" applyAlignment="0" applyProtection="0">
      <alignment vertical="center"/>
    </xf>
    <xf numFmtId="0" fontId="173" fillId="0" borderId="552" applyNumberFormat="0" applyFill="0" applyAlignment="0" applyProtection="0">
      <alignment vertical="center"/>
    </xf>
    <xf numFmtId="0" fontId="114" fillId="22" borderId="549" applyNumberFormat="0" applyAlignment="0" applyProtection="0">
      <alignment vertical="center"/>
    </xf>
    <xf numFmtId="0" fontId="114" fillId="22" borderId="549" applyNumberFormat="0" applyAlignment="0" applyProtection="0">
      <alignment vertical="center"/>
    </xf>
    <xf numFmtId="247" fontId="57" fillId="0" borderId="545">
      <alignment horizontal="right" vertical="center" shrinkToFit="1"/>
    </xf>
    <xf numFmtId="1" fontId="78" fillId="0" borderId="545" applyFill="0" applyBorder="0">
      <alignment horizontal="center"/>
    </xf>
    <xf numFmtId="0" fontId="56" fillId="30" borderId="550" applyNumberFormat="0" applyFont="0" applyAlignment="0" applyProtection="0">
      <alignment vertical="center"/>
    </xf>
    <xf numFmtId="37" fontId="69" fillId="0" borderId="548" applyAlignment="0"/>
    <xf numFmtId="221" fontId="188" fillId="25" borderId="545">
      <alignment horizontal="right" vertical="center"/>
      <protection locked="0"/>
    </xf>
    <xf numFmtId="0" fontId="173" fillId="0" borderId="552" applyNumberFormat="0" applyFill="0" applyAlignment="0" applyProtection="0">
      <alignment vertical="center"/>
    </xf>
    <xf numFmtId="0" fontId="173" fillId="0" borderId="552" applyNumberFormat="0" applyFill="0" applyAlignment="0" applyProtection="0">
      <alignment vertical="center"/>
    </xf>
    <xf numFmtId="0" fontId="69" fillId="0" borderId="555">
      <alignment vertical="justify" wrapText="1"/>
    </xf>
    <xf numFmtId="0" fontId="140" fillId="9" borderId="549" applyNumberFormat="0" applyAlignment="0" applyProtection="0">
      <alignment vertical="center"/>
    </xf>
    <xf numFmtId="0" fontId="140" fillId="9" borderId="549" applyNumberFormat="0" applyAlignment="0" applyProtection="0">
      <alignment vertical="center"/>
    </xf>
    <xf numFmtId="263" fontId="63" fillId="0" borderId="545">
      <alignment horizontal="left" vertical="center"/>
    </xf>
    <xf numFmtId="0" fontId="152" fillId="22" borderId="551" applyNumberFormat="0" applyAlignment="0" applyProtection="0">
      <alignment vertical="center"/>
    </xf>
    <xf numFmtId="0" fontId="152" fillId="22" borderId="551"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58" applyNumberFormat="0" applyAlignment="0" applyProtection="0">
      <alignment vertical="center"/>
    </xf>
    <xf numFmtId="0" fontId="114" fillId="22" borderId="558" applyNumberFormat="0" applyAlignment="0" applyProtection="0">
      <alignment vertical="center"/>
    </xf>
    <xf numFmtId="0" fontId="140" fillId="9" borderId="549" applyNumberFormat="0" applyAlignment="0" applyProtection="0">
      <alignment vertical="center"/>
    </xf>
    <xf numFmtId="274" fontId="114" fillId="22" borderId="549" applyNumberFormat="0" applyAlignment="0" applyProtection="0">
      <alignment vertical="center"/>
    </xf>
    <xf numFmtId="274" fontId="114" fillId="22" borderId="549" applyNumberFormat="0" applyAlignment="0" applyProtection="0">
      <alignment vertical="center"/>
    </xf>
    <xf numFmtId="274" fontId="114" fillId="22" borderId="549" applyNumberFormat="0" applyAlignment="0" applyProtection="0">
      <alignment vertical="center"/>
    </xf>
    <xf numFmtId="0" fontId="130" fillId="0" borderId="547">
      <alignment horizontal="left" vertical="center"/>
    </xf>
    <xf numFmtId="10" fontId="58" fillId="25" borderId="545" applyNumberFormat="0" applyBorder="0" applyAlignment="0" applyProtection="0"/>
    <xf numFmtId="10" fontId="58" fillId="25" borderId="545" applyNumberFormat="0" applyBorder="0" applyAlignment="0" applyProtection="0"/>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140" fillId="9" borderId="549" applyNumberFormat="0" applyAlignment="0" applyProtection="0">
      <alignment vertical="center"/>
    </xf>
    <xf numFmtId="274" fontId="56" fillId="30" borderId="550" applyNumberFormat="0" applyFont="0" applyAlignment="0" applyProtection="0">
      <alignment vertical="center"/>
    </xf>
    <xf numFmtId="274" fontId="56" fillId="30" borderId="550" applyNumberFormat="0" applyFont="0" applyAlignment="0" applyProtection="0">
      <alignment vertical="center"/>
    </xf>
    <xf numFmtId="274" fontId="56" fillId="30" borderId="550" applyNumberFormat="0" applyFont="0" applyAlignment="0" applyProtection="0">
      <alignment vertical="center"/>
    </xf>
    <xf numFmtId="274" fontId="152" fillId="22" borderId="551" applyNumberFormat="0" applyAlignment="0" applyProtection="0">
      <alignment vertical="center"/>
    </xf>
    <xf numFmtId="274" fontId="152" fillId="22" borderId="551" applyNumberFormat="0" applyAlignment="0" applyProtection="0">
      <alignment vertical="center"/>
    </xf>
    <xf numFmtId="274" fontId="152" fillId="22" borderId="551" applyNumberFormat="0" applyAlignment="0" applyProtection="0">
      <alignment vertical="center"/>
    </xf>
    <xf numFmtId="274" fontId="173" fillId="0" borderId="552" applyNumberFormat="0" applyFill="0" applyAlignment="0" applyProtection="0">
      <alignment vertical="center"/>
    </xf>
    <xf numFmtId="274" fontId="173" fillId="0" borderId="552" applyNumberFormat="0" applyFill="0" applyAlignment="0" applyProtection="0">
      <alignment vertical="center"/>
    </xf>
    <xf numFmtId="274" fontId="173" fillId="0" borderId="552" applyNumberFormat="0" applyFill="0" applyAlignment="0" applyProtection="0">
      <alignment vertical="center"/>
    </xf>
    <xf numFmtId="0" fontId="248" fillId="22" borderId="549" applyNumberFormat="0" applyAlignment="0" applyProtection="0">
      <alignment vertical="center"/>
    </xf>
    <xf numFmtId="0" fontId="130" fillId="0" borderId="557">
      <alignment horizontal="left" vertical="center"/>
    </xf>
    <xf numFmtId="0" fontId="253" fillId="0" borderId="552" applyNumberFormat="0" applyFill="0" applyAlignment="0" applyProtection="0">
      <alignment vertical="center"/>
    </xf>
    <xf numFmtId="0" fontId="254" fillId="9" borderId="549" applyNumberFormat="0" applyAlignment="0" applyProtection="0">
      <alignment vertical="center"/>
    </xf>
    <xf numFmtId="0" fontId="259" fillId="22" borderId="551" applyNumberFormat="0" applyAlignment="0" applyProtection="0">
      <alignment vertical="center"/>
    </xf>
    <xf numFmtId="221" fontId="63" fillId="0" borderId="556" applyFill="0" applyBorder="0" applyAlignment="0"/>
    <xf numFmtId="263" fontId="63" fillId="0" borderId="556">
      <alignment horizontal="left" vertical="center"/>
    </xf>
    <xf numFmtId="0" fontId="140" fillId="9" borderId="549" applyNumberFormat="0" applyAlignment="0" applyProtection="0">
      <alignment vertical="center"/>
    </xf>
    <xf numFmtId="0" fontId="140" fillId="9" borderId="549" applyNumberFormat="0" applyAlignment="0" applyProtection="0">
      <alignment vertical="center"/>
    </xf>
    <xf numFmtId="0" fontId="140" fillId="9" borderId="549" applyNumberFormat="0" applyAlignment="0" applyProtection="0">
      <alignment vertical="center"/>
    </xf>
    <xf numFmtId="221" fontId="63" fillId="0" borderId="556" applyFill="0" applyBorder="0" applyAlignment="0"/>
    <xf numFmtId="10" fontId="58" fillId="25" borderId="556" applyNumberFormat="0" applyBorder="0" applyAlignment="0" applyProtection="0"/>
    <xf numFmtId="247" fontId="57" fillId="0" borderId="556">
      <alignment horizontal="right" vertical="center" shrinkToFit="1"/>
    </xf>
    <xf numFmtId="1" fontId="78" fillId="0" borderId="556" applyFill="0" applyBorder="0">
      <alignment horizontal="center"/>
    </xf>
    <xf numFmtId="221" fontId="188" fillId="25" borderId="556">
      <alignment horizontal="right" vertical="center"/>
      <protection locked="0"/>
    </xf>
    <xf numFmtId="263" fontId="63" fillId="0" borderId="556">
      <alignment horizontal="left" vertical="center"/>
    </xf>
    <xf numFmtId="0" fontId="56" fillId="30" borderId="559" applyNumberFormat="0" applyFont="0" applyAlignment="0" applyProtection="0">
      <alignment vertical="center"/>
    </xf>
    <xf numFmtId="0" fontId="152" fillId="22" borderId="560" applyNumberFormat="0" applyAlignment="0" applyProtection="0">
      <alignment vertical="center"/>
    </xf>
    <xf numFmtId="0" fontId="173" fillId="0" borderId="561" applyNumberFormat="0" applyFill="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0" fontId="140" fillId="9" borderId="652" applyNumberFormat="0" applyAlignment="0" applyProtection="0">
      <alignment vertical="center"/>
    </xf>
    <xf numFmtId="191" fontId="78" fillId="2" borderId="562"/>
    <xf numFmtId="9" fontId="37" fillId="0" borderId="0" applyFont="0" applyFill="0" applyBorder="0" applyAlignment="0" applyProtection="0">
      <alignment vertical="center"/>
    </xf>
    <xf numFmtId="191" fontId="78" fillId="2" borderId="562"/>
    <xf numFmtId="191" fontId="78" fillId="2" borderId="562"/>
    <xf numFmtId="0" fontId="140" fillId="9" borderId="652" applyNumberFormat="0" applyAlignment="0" applyProtection="0">
      <alignment vertical="center"/>
    </xf>
    <xf numFmtId="191" fontId="78" fillId="2" borderId="562"/>
    <xf numFmtId="191" fontId="78" fillId="2" borderId="562"/>
    <xf numFmtId="191" fontId="78" fillId="2" borderId="562"/>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652" applyNumberFormat="0" applyAlignment="0" applyProtection="0">
      <alignment vertical="center"/>
    </xf>
    <xf numFmtId="9" fontId="37" fillId="0" borderId="0" applyFont="0" applyFill="0" applyBorder="0" applyAlignment="0" applyProtection="0">
      <alignment vertical="center"/>
    </xf>
    <xf numFmtId="191" fontId="78" fillId="2" borderId="562"/>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91" fontId="78" fillId="2" borderId="562"/>
    <xf numFmtId="191" fontId="78" fillId="2" borderId="562"/>
    <xf numFmtId="0" fontId="37" fillId="0" borderId="0">
      <alignment vertical="center"/>
    </xf>
    <xf numFmtId="0" fontId="140" fillId="9" borderId="652" applyNumberFormat="0" applyAlignment="0" applyProtection="0">
      <alignment vertical="center"/>
    </xf>
    <xf numFmtId="0" fontId="37" fillId="0" borderId="0">
      <alignment vertical="center"/>
    </xf>
    <xf numFmtId="0" fontId="140" fillId="9" borderId="652" applyNumberFormat="0" applyAlignment="0" applyProtection="0">
      <alignment vertical="center"/>
    </xf>
    <xf numFmtId="191" fontId="78" fillId="2" borderId="562"/>
    <xf numFmtId="191" fontId="78" fillId="2" borderId="562"/>
    <xf numFmtId="191" fontId="78" fillId="2" borderId="562"/>
    <xf numFmtId="0" fontId="140" fillId="9" borderId="652" applyNumberFormat="0" applyAlignment="0" applyProtection="0">
      <alignment vertical="center"/>
    </xf>
    <xf numFmtId="191" fontId="78" fillId="2" borderId="562"/>
    <xf numFmtId="0" fontId="114" fillId="22" borderId="558" applyNumberFormat="0" applyAlignment="0" applyProtection="0">
      <alignment vertical="center"/>
    </xf>
    <xf numFmtId="0" fontId="114" fillId="22" borderId="558" applyNumberFormat="0" applyAlignment="0" applyProtection="0">
      <alignment vertical="center"/>
    </xf>
    <xf numFmtId="0" fontId="129" fillId="0" borderId="564">
      <alignment horizontal="left" vertical="center"/>
      <protection locked="0"/>
    </xf>
    <xf numFmtId="0"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0" fontId="56" fillId="30" borderId="559" applyNumberFormat="0" applyFont="0" applyAlignment="0" applyProtection="0">
      <alignment vertical="center"/>
    </xf>
    <xf numFmtId="0" fontId="56" fillId="30" borderId="559" applyNumberFormat="0" applyFont="0" applyAlignment="0" applyProtection="0">
      <alignment vertical="center"/>
    </xf>
    <xf numFmtId="0" fontId="152" fillId="22" borderId="560" applyNumberFormat="0" applyAlignment="0" applyProtection="0">
      <alignment vertical="center"/>
    </xf>
    <xf numFmtId="0" fontId="152" fillId="22" borderId="560" applyNumberFormat="0" applyAlignment="0" applyProtection="0">
      <alignment vertical="center"/>
    </xf>
    <xf numFmtId="0" fontId="134" fillId="0" borderId="565"/>
    <xf numFmtId="0" fontId="173" fillId="0" borderId="561" applyNumberFormat="0" applyFill="0" applyAlignment="0" applyProtection="0">
      <alignment vertical="center"/>
    </xf>
    <xf numFmtId="0" fontId="173" fillId="0" borderId="561" applyNumberFormat="0" applyFill="0" applyAlignment="0" applyProtection="0">
      <alignment vertical="center"/>
    </xf>
    <xf numFmtId="0" fontId="114" fillId="22" borderId="558" applyNumberFormat="0" applyAlignment="0" applyProtection="0">
      <alignment vertical="center"/>
    </xf>
    <xf numFmtId="0" fontId="114" fillId="22" borderId="558" applyNumberFormat="0" applyAlignment="0" applyProtection="0">
      <alignment vertical="center"/>
    </xf>
    <xf numFmtId="0" fontId="56" fillId="30" borderId="559" applyNumberFormat="0" applyFont="0" applyAlignment="0" applyProtection="0">
      <alignment vertical="center"/>
    </xf>
    <xf numFmtId="37" fontId="69" fillId="0" borderId="563" applyAlignment="0"/>
    <xf numFmtId="0" fontId="173" fillId="0" borderId="561" applyNumberFormat="0" applyFill="0" applyAlignment="0" applyProtection="0">
      <alignment vertical="center"/>
    </xf>
    <xf numFmtId="0" fontId="173" fillId="0" borderId="561" applyNumberFormat="0" applyFill="0" applyAlignment="0" applyProtection="0">
      <alignment vertical="center"/>
    </xf>
    <xf numFmtId="0" fontId="69" fillId="0" borderId="566">
      <alignment vertical="justify" wrapText="1"/>
    </xf>
    <xf numFmtId="0" fontId="140" fillId="9" borderId="558" applyNumberFormat="0" applyAlignment="0" applyProtection="0">
      <alignment vertical="center"/>
    </xf>
    <xf numFmtId="0" fontId="140" fillId="9" borderId="558" applyNumberFormat="0" applyAlignment="0" applyProtection="0">
      <alignment vertical="center"/>
    </xf>
    <xf numFmtId="0" fontId="152" fillId="22" borderId="560" applyNumberFormat="0" applyAlignment="0" applyProtection="0">
      <alignment vertical="center"/>
    </xf>
    <xf numFmtId="0" fontId="152" fillId="22" borderId="560" applyNumberFormat="0" applyAlignment="0" applyProtection="0">
      <alignment vertical="center"/>
    </xf>
    <xf numFmtId="0" fontId="140" fillId="9" borderId="652" applyNumberFormat="0" applyAlignment="0" applyProtection="0">
      <alignment vertical="center"/>
    </xf>
    <xf numFmtId="0" fontId="140" fillId="9" borderId="652" applyNumberFormat="0" applyAlignment="0" applyProtection="0">
      <alignment vertical="center"/>
    </xf>
    <xf numFmtId="0" fontId="140" fillId="9" borderId="652" applyNumberFormat="0" applyAlignment="0" applyProtection="0">
      <alignment vertical="center"/>
    </xf>
    <xf numFmtId="0" fontId="140" fillId="9" borderId="652" applyNumberFormat="0" applyAlignment="0" applyProtection="0">
      <alignment vertical="center"/>
    </xf>
    <xf numFmtId="0" fontId="140" fillId="9" borderId="652" applyNumberFormat="0" applyAlignment="0" applyProtection="0">
      <alignment vertical="center"/>
    </xf>
    <xf numFmtId="0" fontId="140" fillId="9" borderId="652" applyNumberFormat="0" applyAlignment="0" applyProtection="0">
      <alignment vertical="center"/>
    </xf>
    <xf numFmtId="274" fontId="114" fillId="22" borderId="558" applyNumberFormat="0" applyAlignment="0" applyProtection="0">
      <alignment vertical="center"/>
    </xf>
    <xf numFmtId="274" fontId="114" fillId="22" borderId="558" applyNumberFormat="0" applyAlignment="0" applyProtection="0">
      <alignment vertical="center"/>
    </xf>
    <xf numFmtId="274" fontId="114" fillId="22" borderId="558" applyNumberFormat="0" applyAlignment="0" applyProtection="0">
      <alignment vertical="center"/>
    </xf>
    <xf numFmtId="0" fontId="130" fillId="0" borderId="557">
      <alignment horizontal="left" vertical="center"/>
    </xf>
    <xf numFmtId="10" fontId="58" fillId="25" borderId="556" applyNumberFormat="0" applyBorder="0" applyAlignment="0" applyProtection="0"/>
    <xf numFmtId="10" fontId="58" fillId="25" borderId="556" applyNumberFormat="0" applyBorder="0" applyAlignment="0" applyProtection="0"/>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56" fillId="30" borderId="559" applyNumberFormat="0" applyFont="0" applyAlignment="0" applyProtection="0">
      <alignment vertical="center"/>
    </xf>
    <xf numFmtId="274" fontId="56" fillId="30" borderId="559" applyNumberFormat="0" applyFont="0" applyAlignment="0" applyProtection="0">
      <alignment vertical="center"/>
    </xf>
    <xf numFmtId="274" fontId="56" fillId="30" borderId="559" applyNumberFormat="0" applyFont="0" applyAlignment="0" applyProtection="0">
      <alignment vertical="center"/>
    </xf>
    <xf numFmtId="274" fontId="152" fillId="22" borderId="560" applyNumberFormat="0" applyAlignment="0" applyProtection="0">
      <alignment vertical="center"/>
    </xf>
    <xf numFmtId="274" fontId="152" fillId="22" borderId="560" applyNumberFormat="0" applyAlignment="0" applyProtection="0">
      <alignment vertical="center"/>
    </xf>
    <xf numFmtId="274" fontId="152" fillId="22" borderId="560" applyNumberFormat="0" applyAlignment="0" applyProtection="0">
      <alignment vertical="center"/>
    </xf>
    <xf numFmtId="274" fontId="173" fillId="0" borderId="561" applyNumberFormat="0" applyFill="0" applyAlignment="0" applyProtection="0">
      <alignment vertical="center"/>
    </xf>
    <xf numFmtId="274" fontId="173" fillId="0" borderId="561" applyNumberFormat="0" applyFill="0" applyAlignment="0" applyProtection="0">
      <alignment vertical="center"/>
    </xf>
    <xf numFmtId="274" fontId="173" fillId="0" borderId="561" applyNumberFormat="0" applyFill="0" applyAlignment="0" applyProtection="0">
      <alignment vertical="center"/>
    </xf>
    <xf numFmtId="0" fontId="248" fillId="22" borderId="558" applyNumberFormat="0" applyAlignment="0" applyProtection="0">
      <alignment vertical="center"/>
    </xf>
    <xf numFmtId="0" fontId="253" fillId="0" borderId="561" applyNumberFormat="0" applyFill="0" applyAlignment="0" applyProtection="0">
      <alignment vertical="center"/>
    </xf>
    <xf numFmtId="0" fontId="254" fillId="9" borderId="558" applyNumberFormat="0" applyAlignment="0" applyProtection="0">
      <alignment vertical="center"/>
    </xf>
    <xf numFmtId="0" fontId="259" fillId="22" borderId="560"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191" fontId="78" fillId="2" borderId="562"/>
    <xf numFmtId="191" fontId="78" fillId="2" borderId="562"/>
    <xf numFmtId="191" fontId="78" fillId="2" borderId="562"/>
    <xf numFmtId="0" fontId="37" fillId="0" borderId="0">
      <alignment vertical="center"/>
    </xf>
    <xf numFmtId="178" fontId="37" fillId="0" borderId="0" applyFont="0" applyFill="0" applyBorder="0" applyAlignment="0" applyProtection="0">
      <alignment vertical="center"/>
    </xf>
    <xf numFmtId="191" fontId="78" fillId="2" borderId="562"/>
    <xf numFmtId="191" fontId="78" fillId="2" borderId="562"/>
    <xf numFmtId="191" fontId="78" fillId="2" borderId="562"/>
    <xf numFmtId="191" fontId="78" fillId="2" borderId="562"/>
    <xf numFmtId="191" fontId="78" fillId="2" borderId="562"/>
    <xf numFmtId="191" fontId="78" fillId="2" borderId="562"/>
    <xf numFmtId="191" fontId="78" fillId="2" borderId="562"/>
    <xf numFmtId="191" fontId="78" fillId="2" borderId="562"/>
    <xf numFmtId="191" fontId="78" fillId="2" borderId="562"/>
    <xf numFmtId="191" fontId="78" fillId="2" borderId="562"/>
    <xf numFmtId="0" fontId="114" fillId="22" borderId="558" applyNumberFormat="0" applyAlignment="0" applyProtection="0">
      <alignment vertical="center"/>
    </xf>
    <xf numFmtId="0" fontId="114" fillId="22" borderId="558" applyNumberFormat="0" applyAlignment="0" applyProtection="0">
      <alignment vertical="center"/>
    </xf>
    <xf numFmtId="0" fontId="114" fillId="22" borderId="558" applyNumberFormat="0" applyAlignment="0" applyProtection="0">
      <alignment vertical="center"/>
    </xf>
    <xf numFmtId="0" fontId="129" fillId="0" borderId="564">
      <alignment horizontal="left" vertical="center"/>
      <protection locked="0"/>
    </xf>
    <xf numFmtId="0" fontId="130" fillId="0" borderId="557">
      <alignment horizontal="left" vertical="center"/>
    </xf>
    <xf numFmtId="0" fontId="140" fillId="9" borderId="558" applyNumberFormat="0" applyAlignment="0" applyProtection="0">
      <alignment vertical="center"/>
    </xf>
    <xf numFmtId="10" fontId="58" fillId="25" borderId="556" applyNumberFormat="0" applyBorder="0" applyAlignment="0" applyProtection="0"/>
    <xf numFmtId="0" fontId="140" fillId="9" borderId="558" applyNumberFormat="0" applyAlignment="0" applyProtection="0">
      <alignment vertical="center"/>
    </xf>
    <xf numFmtId="0" fontId="140" fillId="9" borderId="558" applyNumberFormat="0" applyAlignment="0" applyProtection="0">
      <alignment vertical="center"/>
    </xf>
    <xf numFmtId="0" fontId="56" fillId="30" borderId="559" applyNumberFormat="0" applyFont="0" applyAlignment="0" applyProtection="0">
      <alignment vertical="center"/>
    </xf>
    <xf numFmtId="0" fontId="56" fillId="30" borderId="559" applyNumberFormat="0" applyFont="0" applyAlignment="0" applyProtection="0">
      <alignment vertical="center"/>
    </xf>
    <xf numFmtId="0" fontId="56" fillId="30" borderId="559" applyNumberFormat="0" applyFont="0" applyAlignment="0" applyProtection="0">
      <alignment vertical="center"/>
    </xf>
    <xf numFmtId="0" fontId="152" fillId="22" borderId="560" applyNumberFormat="0" applyAlignment="0" applyProtection="0">
      <alignment vertical="center"/>
    </xf>
    <xf numFmtId="0" fontId="152" fillId="22" borderId="560" applyNumberFormat="0" applyAlignment="0" applyProtection="0">
      <alignment vertical="center"/>
    </xf>
    <xf numFmtId="0" fontId="152" fillId="22" borderId="560" applyNumberFormat="0" applyAlignment="0" applyProtection="0">
      <alignment vertical="center"/>
    </xf>
    <xf numFmtId="0" fontId="134" fillId="0" borderId="565"/>
    <xf numFmtId="0" fontId="173" fillId="0" borderId="561" applyNumberFormat="0" applyFill="0" applyAlignment="0" applyProtection="0">
      <alignment vertical="center"/>
    </xf>
    <xf numFmtId="0" fontId="173" fillId="0" borderId="561" applyNumberFormat="0" applyFill="0" applyAlignment="0" applyProtection="0">
      <alignment vertical="center"/>
    </xf>
    <xf numFmtId="0" fontId="173" fillId="0" borderId="561" applyNumberFormat="0" applyFill="0" applyAlignment="0" applyProtection="0">
      <alignment vertical="center"/>
    </xf>
    <xf numFmtId="0" fontId="114" fillId="22" borderId="558" applyNumberFormat="0" applyAlignment="0" applyProtection="0">
      <alignment vertical="center"/>
    </xf>
    <xf numFmtId="0" fontId="114" fillId="22" borderId="558" applyNumberFormat="0" applyAlignment="0" applyProtection="0">
      <alignment vertical="center"/>
    </xf>
    <xf numFmtId="247" fontId="57" fillId="0" borderId="556">
      <alignment horizontal="right" vertical="center" shrinkToFit="1"/>
    </xf>
    <xf numFmtId="1" fontId="78" fillId="0" borderId="556" applyFill="0" applyBorder="0">
      <alignment horizontal="center"/>
    </xf>
    <xf numFmtId="0" fontId="56" fillId="30" borderId="559" applyNumberFormat="0" applyFont="0" applyAlignment="0" applyProtection="0">
      <alignment vertical="center"/>
    </xf>
    <xf numFmtId="37" fontId="69" fillId="0" borderId="563" applyAlignment="0"/>
    <xf numFmtId="221" fontId="188" fillId="25" borderId="556">
      <alignment horizontal="right" vertical="center"/>
      <protection locked="0"/>
    </xf>
    <xf numFmtId="0" fontId="173" fillId="0" borderId="561" applyNumberFormat="0" applyFill="0" applyAlignment="0" applyProtection="0">
      <alignment vertical="center"/>
    </xf>
    <xf numFmtId="0" fontId="173" fillId="0" borderId="561" applyNumberFormat="0" applyFill="0" applyAlignment="0" applyProtection="0">
      <alignment vertical="center"/>
    </xf>
    <xf numFmtId="0" fontId="69" fillId="0" borderId="566">
      <alignment vertical="justify" wrapText="1"/>
    </xf>
    <xf numFmtId="0" fontId="140" fillId="9" borderId="558" applyNumberFormat="0" applyAlignment="0" applyProtection="0">
      <alignment vertical="center"/>
    </xf>
    <xf numFmtId="0" fontId="140" fillId="9" borderId="558" applyNumberFormat="0" applyAlignment="0" applyProtection="0">
      <alignment vertical="center"/>
    </xf>
    <xf numFmtId="0" fontId="152" fillId="22" borderId="560" applyNumberFormat="0" applyAlignment="0" applyProtection="0">
      <alignment vertical="center"/>
    </xf>
    <xf numFmtId="0" fontId="152" fillId="22" borderId="560" applyNumberFormat="0" applyAlignment="0" applyProtection="0">
      <alignment vertical="center"/>
    </xf>
    <xf numFmtId="274" fontId="114" fillId="22" borderId="558" applyNumberFormat="0" applyAlignment="0" applyProtection="0">
      <alignment vertical="center"/>
    </xf>
    <xf numFmtId="274" fontId="114" fillId="22" borderId="558" applyNumberFormat="0" applyAlignment="0" applyProtection="0">
      <alignment vertical="center"/>
    </xf>
    <xf numFmtId="274" fontId="114" fillId="22" borderId="558" applyNumberFormat="0" applyAlignment="0" applyProtection="0">
      <alignment vertical="center"/>
    </xf>
    <xf numFmtId="0" fontId="130" fillId="0" borderId="557">
      <alignment horizontal="left" vertical="center"/>
    </xf>
    <xf numFmtId="10" fontId="58" fillId="25" borderId="556" applyNumberFormat="0" applyBorder="0" applyAlignment="0" applyProtection="0"/>
    <xf numFmtId="10" fontId="58" fillId="25" borderId="556" applyNumberFormat="0" applyBorder="0" applyAlignment="0" applyProtection="0"/>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0" fontId="140" fillId="9" borderId="558" applyNumberFormat="0" applyAlignment="0" applyProtection="0">
      <alignment vertical="center"/>
    </xf>
    <xf numFmtId="0"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140" fillId="9" borderId="558" applyNumberFormat="0" applyAlignment="0" applyProtection="0">
      <alignment vertical="center"/>
    </xf>
    <xf numFmtId="274" fontId="56" fillId="30" borderId="559" applyNumberFormat="0" applyFont="0" applyAlignment="0" applyProtection="0">
      <alignment vertical="center"/>
    </xf>
    <xf numFmtId="274" fontId="56" fillId="30" borderId="559" applyNumberFormat="0" applyFont="0" applyAlignment="0" applyProtection="0">
      <alignment vertical="center"/>
    </xf>
    <xf numFmtId="274" fontId="56" fillId="30" borderId="559" applyNumberFormat="0" applyFont="0" applyAlignment="0" applyProtection="0">
      <alignment vertical="center"/>
    </xf>
    <xf numFmtId="274" fontId="152" fillId="22" borderId="560" applyNumberFormat="0" applyAlignment="0" applyProtection="0">
      <alignment vertical="center"/>
    </xf>
    <xf numFmtId="274" fontId="152" fillId="22" borderId="560" applyNumberFormat="0" applyAlignment="0" applyProtection="0">
      <alignment vertical="center"/>
    </xf>
    <xf numFmtId="274" fontId="152" fillId="22" borderId="560" applyNumberFormat="0" applyAlignment="0" applyProtection="0">
      <alignment vertical="center"/>
    </xf>
    <xf numFmtId="274" fontId="173" fillId="0" borderId="561" applyNumberFormat="0" applyFill="0" applyAlignment="0" applyProtection="0">
      <alignment vertical="center"/>
    </xf>
    <xf numFmtId="274" fontId="173" fillId="0" borderId="561" applyNumberFormat="0" applyFill="0" applyAlignment="0" applyProtection="0">
      <alignment vertical="center"/>
    </xf>
    <xf numFmtId="274" fontId="173" fillId="0" borderId="561" applyNumberFormat="0" applyFill="0" applyAlignment="0" applyProtection="0">
      <alignment vertical="center"/>
    </xf>
    <xf numFmtId="0" fontId="248" fillId="22" borderId="558" applyNumberFormat="0" applyAlignment="0" applyProtection="0">
      <alignment vertical="center"/>
    </xf>
    <xf numFmtId="0" fontId="253" fillId="0" borderId="561" applyNumberFormat="0" applyFill="0" applyAlignment="0" applyProtection="0">
      <alignment vertical="center"/>
    </xf>
    <xf numFmtId="0" fontId="254" fillId="9" borderId="558" applyNumberFormat="0" applyAlignment="0" applyProtection="0">
      <alignment vertical="center"/>
    </xf>
    <xf numFmtId="0" fontId="259" fillId="22" borderId="560"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567"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567">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21" fontId="63" fillId="0" borderId="567" applyFill="0" applyBorder="0" applyAlignment="0"/>
    <xf numFmtId="10" fontId="58" fillId="25" borderId="567"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567">
      <alignment horizontal="right" vertical="center" shrinkToFit="1"/>
    </xf>
    <xf numFmtId="1" fontId="78" fillId="0" borderId="567" applyFill="0" applyBorder="0">
      <alignment horizontal="center"/>
    </xf>
    <xf numFmtId="9" fontId="37" fillId="0" borderId="0" applyFont="0" applyFill="0" applyBorder="0" applyAlignment="0" applyProtection="0">
      <alignment vertical="center"/>
    </xf>
    <xf numFmtId="221" fontId="188" fillId="25" borderId="567">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567">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191" fontId="78" fillId="2" borderId="568"/>
    <xf numFmtId="191" fontId="78" fillId="2" borderId="568"/>
    <xf numFmtId="191" fontId="78" fillId="2" borderId="568"/>
    <xf numFmtId="0" fontId="140" fillId="9" borderId="571" applyNumberFormat="0" applyAlignment="0" applyProtection="0">
      <alignment vertical="center"/>
    </xf>
    <xf numFmtId="0" fontId="140" fillId="9" borderId="571" applyNumberFormat="0" applyAlignment="0" applyProtection="0">
      <alignment vertical="center"/>
    </xf>
    <xf numFmtId="0" fontId="130" fillId="0" borderId="569">
      <alignment horizontal="left" vertical="center"/>
    </xf>
    <xf numFmtId="0" fontId="140" fillId="9" borderId="571" applyNumberFormat="0" applyAlignment="0" applyProtection="0">
      <alignment vertical="center"/>
    </xf>
    <xf numFmtId="0" fontId="140" fillId="9" borderId="558"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10" fontId="58" fillId="25" borderId="567" applyNumberFormat="0" applyBorder="0" applyAlignment="0" applyProtection="0"/>
    <xf numFmtId="0" fontId="140" fillId="9" borderId="571" applyNumberFormat="0" applyAlignment="0" applyProtection="0">
      <alignment vertical="center"/>
    </xf>
    <xf numFmtId="0" fontId="56" fillId="30" borderId="572" applyNumberFormat="0" applyFont="0" applyAlignment="0" applyProtection="0">
      <alignment vertical="center"/>
    </xf>
    <xf numFmtId="0" fontId="152" fillId="22" borderId="573" applyNumberFormat="0" applyAlignment="0" applyProtection="0">
      <alignment vertical="center"/>
    </xf>
    <xf numFmtId="0" fontId="173" fillId="0" borderId="574" applyNumberFormat="0" applyFill="0" applyAlignment="0" applyProtection="0">
      <alignment vertical="center"/>
    </xf>
    <xf numFmtId="0" fontId="114" fillId="22" borderId="558" applyNumberFormat="0" applyAlignment="0" applyProtection="0">
      <alignment vertical="center"/>
    </xf>
    <xf numFmtId="191" fontId="78" fillId="2" borderId="568"/>
    <xf numFmtId="191" fontId="78" fillId="2" borderId="568"/>
    <xf numFmtId="191" fontId="78" fillId="2" borderId="568"/>
    <xf numFmtId="0" fontId="140" fillId="9" borderId="558" applyNumberFormat="0" applyAlignment="0" applyProtection="0">
      <alignment vertical="center"/>
    </xf>
    <xf numFmtId="191" fontId="78" fillId="2" borderId="568"/>
    <xf numFmtId="0" fontId="56" fillId="30" borderId="559" applyNumberFormat="0" applyFont="0" applyAlignment="0" applyProtection="0">
      <alignment vertical="center"/>
    </xf>
    <xf numFmtId="0" fontId="152" fillId="22" borderId="560" applyNumberFormat="0" applyAlignment="0" applyProtection="0">
      <alignment vertical="center"/>
    </xf>
    <xf numFmtId="191" fontId="78" fillId="2" borderId="568"/>
    <xf numFmtId="0" fontId="173" fillId="0" borderId="561" applyNumberFormat="0" applyFill="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91" fontId="78" fillId="2" borderId="568"/>
    <xf numFmtId="191" fontId="78" fillId="2" borderId="568"/>
    <xf numFmtId="0" fontId="37" fillId="0" borderId="0">
      <alignment vertical="center"/>
    </xf>
    <xf numFmtId="0" fontId="37" fillId="0" borderId="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0" fontId="114" fillId="22" borderId="571" applyNumberFormat="0" applyAlignment="0" applyProtection="0">
      <alignment vertical="center"/>
    </xf>
    <xf numFmtId="191" fontId="78" fillId="2" borderId="568"/>
    <xf numFmtId="191" fontId="78" fillId="2" borderId="568"/>
    <xf numFmtId="191" fontId="78" fillId="2" borderId="568"/>
    <xf numFmtId="0" fontId="114" fillId="22" borderId="571" applyNumberFormat="0" applyAlignment="0" applyProtection="0">
      <alignment vertical="center"/>
    </xf>
    <xf numFmtId="0" fontId="114" fillId="22" borderId="571" applyNumberFormat="0" applyAlignment="0" applyProtection="0">
      <alignment vertical="center"/>
    </xf>
    <xf numFmtId="221" fontId="63" fillId="0" borderId="567" applyFill="0" applyBorder="0" applyAlignment="0"/>
    <xf numFmtId="0" fontId="129" fillId="0" borderId="575">
      <alignment horizontal="left" vertical="center"/>
      <protection locked="0"/>
    </xf>
    <xf numFmtId="0" fontId="140" fillId="9" borderId="571"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0" fontId="56" fillId="30" borderId="572" applyNumberFormat="0" applyFont="0" applyAlignment="0" applyProtection="0">
      <alignment vertical="center"/>
    </xf>
    <xf numFmtId="0" fontId="56" fillId="30" borderId="572" applyNumberFormat="0" applyFont="0" applyAlignment="0" applyProtection="0">
      <alignment vertical="center"/>
    </xf>
    <xf numFmtId="0" fontId="152" fillId="22" borderId="573" applyNumberFormat="0" applyAlignment="0" applyProtection="0">
      <alignment vertical="center"/>
    </xf>
    <xf numFmtId="0" fontId="152" fillId="22" borderId="573" applyNumberFormat="0" applyAlignment="0" applyProtection="0">
      <alignment vertical="center"/>
    </xf>
    <xf numFmtId="0" fontId="134" fillId="0" borderId="576"/>
    <xf numFmtId="0" fontId="173" fillId="0" borderId="574" applyNumberFormat="0" applyFill="0" applyAlignment="0" applyProtection="0">
      <alignment vertical="center"/>
    </xf>
    <xf numFmtId="0" fontId="173" fillId="0" borderId="574" applyNumberFormat="0" applyFill="0" applyAlignment="0" applyProtection="0">
      <alignment vertical="center"/>
    </xf>
    <xf numFmtId="0" fontId="114" fillId="22" borderId="571" applyNumberFormat="0" applyAlignment="0" applyProtection="0">
      <alignment vertical="center"/>
    </xf>
    <xf numFmtId="0" fontId="114" fillId="22" borderId="571" applyNumberFormat="0" applyAlignment="0" applyProtection="0">
      <alignment vertical="center"/>
    </xf>
    <xf numFmtId="247" fontId="57" fillId="0" borderId="567">
      <alignment horizontal="right" vertical="center" shrinkToFit="1"/>
    </xf>
    <xf numFmtId="1" fontId="78" fillId="0" borderId="567" applyFill="0" applyBorder="0">
      <alignment horizontal="center"/>
    </xf>
    <xf numFmtId="0" fontId="56" fillId="30" borderId="572" applyNumberFormat="0" applyFont="0" applyAlignment="0" applyProtection="0">
      <alignment vertical="center"/>
    </xf>
    <xf numFmtId="37" fontId="69" fillId="0" borderId="570" applyAlignment="0"/>
    <xf numFmtId="221" fontId="188" fillId="25" borderId="567">
      <alignment horizontal="right" vertical="center"/>
      <protection locked="0"/>
    </xf>
    <xf numFmtId="0" fontId="173" fillId="0" borderId="574" applyNumberFormat="0" applyFill="0" applyAlignment="0" applyProtection="0">
      <alignment vertical="center"/>
    </xf>
    <xf numFmtId="0" fontId="173" fillId="0" borderId="574" applyNumberFormat="0" applyFill="0" applyAlignment="0" applyProtection="0">
      <alignment vertical="center"/>
    </xf>
    <xf numFmtId="0" fontId="69" fillId="0" borderId="577">
      <alignment vertical="justify" wrapText="1"/>
    </xf>
    <xf numFmtId="0" fontId="140" fillId="9" borderId="571" applyNumberFormat="0" applyAlignment="0" applyProtection="0">
      <alignment vertical="center"/>
    </xf>
    <xf numFmtId="0" fontId="140" fillId="9" borderId="571" applyNumberFormat="0" applyAlignment="0" applyProtection="0">
      <alignment vertical="center"/>
    </xf>
    <xf numFmtId="263" fontId="63" fillId="0" borderId="567">
      <alignment horizontal="left" vertical="center"/>
    </xf>
    <xf numFmtId="0" fontId="152" fillId="22" borderId="573" applyNumberFormat="0" applyAlignment="0" applyProtection="0">
      <alignment vertical="center"/>
    </xf>
    <xf numFmtId="0" fontId="152" fillId="22" borderId="573" applyNumberFormat="0" applyAlignment="0" applyProtection="0">
      <alignment vertical="center"/>
    </xf>
    <xf numFmtId="0" fontId="152" fillId="22" borderId="590" applyNumberFormat="0" applyAlignment="0" applyProtection="0">
      <alignment vertical="center"/>
    </xf>
    <xf numFmtId="0" fontId="173" fillId="0" borderId="591" applyNumberFormat="0" applyFill="0" applyAlignment="0" applyProtection="0">
      <alignment vertical="center"/>
    </xf>
    <xf numFmtId="191" fontId="78" fillId="2" borderId="634"/>
    <xf numFmtId="0" fontId="140" fillId="9" borderId="571"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0" fontId="140" fillId="9" borderId="588" applyNumberFormat="0" applyAlignment="0" applyProtection="0">
      <alignment vertical="center"/>
    </xf>
    <xf numFmtId="0" fontId="140" fillId="9" borderId="580" applyNumberFormat="0" applyAlignment="0" applyProtection="0">
      <alignment vertical="center"/>
    </xf>
    <xf numFmtId="191" fontId="78" fillId="2" borderId="634"/>
    <xf numFmtId="191" fontId="78" fillId="2" borderId="634"/>
    <xf numFmtId="191" fontId="78" fillId="2" borderId="612"/>
    <xf numFmtId="10" fontId="58" fillId="25" borderId="639" applyNumberFormat="0" applyBorder="0" applyAlignment="0" applyProtection="0"/>
    <xf numFmtId="0" fontId="114" fillId="22" borderId="580" applyNumberFormat="0" applyAlignment="0" applyProtection="0">
      <alignment vertical="center"/>
    </xf>
    <xf numFmtId="0" fontId="130" fillId="0" borderId="586">
      <alignment horizontal="left" vertical="center"/>
    </xf>
    <xf numFmtId="191" fontId="78" fillId="2" borderId="634"/>
    <xf numFmtId="0" fontId="114" fillId="22" borderId="630" applyNumberFormat="0" applyAlignment="0" applyProtection="0">
      <alignment vertical="center"/>
    </xf>
    <xf numFmtId="0" fontId="140" fillId="9" borderId="571" applyNumberFormat="0" applyAlignment="0" applyProtection="0">
      <alignment vertical="center"/>
    </xf>
    <xf numFmtId="274" fontId="114" fillId="22" borderId="571" applyNumberFormat="0" applyAlignment="0" applyProtection="0">
      <alignment vertical="center"/>
    </xf>
    <xf numFmtId="274" fontId="114" fillId="22" borderId="571" applyNumberFormat="0" applyAlignment="0" applyProtection="0">
      <alignment vertical="center"/>
    </xf>
    <xf numFmtId="274" fontId="114" fillId="22" borderId="571" applyNumberFormat="0" applyAlignment="0" applyProtection="0">
      <alignment vertical="center"/>
    </xf>
    <xf numFmtId="0" fontId="130" fillId="0" borderId="569">
      <alignment horizontal="left" vertical="center"/>
    </xf>
    <xf numFmtId="10" fontId="58" fillId="25" borderId="567" applyNumberFormat="0" applyBorder="0" applyAlignment="0" applyProtection="0"/>
    <xf numFmtId="10" fontId="58" fillId="25" borderId="567" applyNumberFormat="0" applyBorder="0" applyAlignment="0" applyProtection="0"/>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0" fontId="140" fillId="9" borderId="571" applyNumberFormat="0" applyAlignment="0" applyProtection="0">
      <alignment vertical="center"/>
    </xf>
    <xf numFmtId="0"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140" fillId="9" borderId="571" applyNumberFormat="0" applyAlignment="0" applyProtection="0">
      <alignment vertical="center"/>
    </xf>
    <xf numFmtId="274" fontId="56" fillId="30" borderId="572" applyNumberFormat="0" applyFont="0" applyAlignment="0" applyProtection="0">
      <alignment vertical="center"/>
    </xf>
    <xf numFmtId="274" fontId="56" fillId="30" borderId="572" applyNumberFormat="0" applyFont="0" applyAlignment="0" applyProtection="0">
      <alignment vertical="center"/>
    </xf>
    <xf numFmtId="274" fontId="56" fillId="30" borderId="572" applyNumberFormat="0" applyFont="0" applyAlignment="0" applyProtection="0">
      <alignment vertical="center"/>
    </xf>
    <xf numFmtId="274" fontId="152" fillId="22" borderId="573" applyNumberFormat="0" applyAlignment="0" applyProtection="0">
      <alignment vertical="center"/>
    </xf>
    <xf numFmtId="274" fontId="152" fillId="22" borderId="573" applyNumberFormat="0" applyAlignment="0" applyProtection="0">
      <alignment vertical="center"/>
    </xf>
    <xf numFmtId="274" fontId="152" fillId="22" borderId="573" applyNumberFormat="0" applyAlignment="0" applyProtection="0">
      <alignment vertical="center"/>
    </xf>
    <xf numFmtId="274" fontId="173" fillId="0" borderId="574" applyNumberFormat="0" applyFill="0" applyAlignment="0" applyProtection="0">
      <alignment vertical="center"/>
    </xf>
    <xf numFmtId="274" fontId="173" fillId="0" borderId="574" applyNumberFormat="0" applyFill="0" applyAlignment="0" applyProtection="0">
      <alignment vertical="center"/>
    </xf>
    <xf numFmtId="274" fontId="173" fillId="0" borderId="574" applyNumberFormat="0" applyFill="0" applyAlignment="0" applyProtection="0">
      <alignment vertical="center"/>
    </xf>
    <xf numFmtId="0" fontId="248" fillId="22" borderId="571" applyNumberFormat="0" applyAlignment="0" applyProtection="0">
      <alignment vertical="center"/>
    </xf>
    <xf numFmtId="0" fontId="130" fillId="0" borderId="579">
      <alignment horizontal="left" vertical="center"/>
    </xf>
    <xf numFmtId="0" fontId="173" fillId="0" borderId="611" applyNumberFormat="0" applyFill="0" applyAlignment="0" applyProtection="0">
      <alignment vertical="center"/>
    </xf>
    <xf numFmtId="0" fontId="253" fillId="0" borderId="574" applyNumberFormat="0" applyFill="0" applyAlignment="0" applyProtection="0">
      <alignment vertical="center"/>
    </xf>
    <xf numFmtId="0" fontId="254" fillId="9" borderId="571" applyNumberFormat="0" applyAlignment="0" applyProtection="0">
      <alignment vertical="center"/>
    </xf>
    <xf numFmtId="0" fontId="259" fillId="22" borderId="573" applyNumberFormat="0" applyAlignment="0" applyProtection="0">
      <alignment vertical="center"/>
    </xf>
    <xf numFmtId="0" fontId="56" fillId="30" borderId="589" applyNumberFormat="0" applyFon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578"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578">
      <alignment horizontal="left" vertical="center"/>
    </xf>
    <xf numFmtId="0" fontId="140" fillId="9" borderId="571" applyNumberFormat="0" applyAlignment="0" applyProtection="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140" fillId="9" borderId="571" applyNumberFormat="0" applyAlignment="0" applyProtection="0">
      <alignment vertical="center"/>
    </xf>
    <xf numFmtId="0" fontId="37" fillId="0" borderId="0">
      <alignment vertical="center"/>
    </xf>
    <xf numFmtId="0" fontId="37" fillId="0" borderId="0">
      <alignment vertical="center"/>
    </xf>
    <xf numFmtId="191" fontId="78" fillId="2" borderId="634"/>
    <xf numFmtId="0" fontId="140" fillId="9" borderId="571"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578" applyFill="0" applyBorder="0" applyAlignment="0"/>
    <xf numFmtId="10" fontId="58" fillId="25" borderId="578"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578">
      <alignment horizontal="right" vertical="center" shrinkToFit="1"/>
    </xf>
    <xf numFmtId="1" fontId="78" fillId="0" borderId="578" applyFill="0" applyBorder="0">
      <alignment horizontal="center"/>
    </xf>
    <xf numFmtId="9" fontId="37" fillId="0" borderId="0" applyFont="0" applyFill="0" applyBorder="0" applyAlignment="0" applyProtection="0">
      <alignment vertical="center"/>
    </xf>
    <xf numFmtId="221" fontId="188" fillId="25" borderId="578">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578">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10" fontId="58" fillId="25" borderId="584" applyNumberFormat="0" applyBorder="0" applyAlignment="0" applyProtection="0"/>
    <xf numFmtId="0" fontId="114" fillId="22" borderId="588" applyNumberFormat="0" applyAlignment="0" applyProtection="0">
      <alignment vertical="center"/>
    </xf>
    <xf numFmtId="0" fontId="56" fillId="30" borderId="581" applyNumberFormat="0" applyFont="0" applyAlignment="0" applyProtection="0">
      <alignment vertical="center"/>
    </xf>
    <xf numFmtId="0" fontId="152" fillId="22" borderId="582" applyNumberFormat="0" applyAlignment="0" applyProtection="0">
      <alignment vertical="center"/>
    </xf>
    <xf numFmtId="0" fontId="173" fillId="0" borderId="583" applyNumberFormat="0" applyFill="0" applyAlignment="0" applyProtection="0">
      <alignment vertical="center"/>
    </xf>
    <xf numFmtId="0" fontId="140" fillId="9" borderId="608" applyNumberFormat="0" applyAlignment="0" applyProtection="0">
      <alignment vertical="center"/>
    </xf>
    <xf numFmtId="274" fontId="140" fillId="9" borderId="608" applyNumberFormat="0" applyAlignment="0" applyProtection="0">
      <alignment vertical="center"/>
    </xf>
    <xf numFmtId="0" fontId="134" fillId="0" borderId="637"/>
    <xf numFmtId="191" fontId="78" fillId="2" borderId="612"/>
    <xf numFmtId="274" fontId="140" fillId="9" borderId="630" applyNumberFormat="0" applyAlignment="0" applyProtection="0">
      <alignment vertical="center"/>
    </xf>
    <xf numFmtId="191" fontId="78" fillId="2" borderId="612"/>
    <xf numFmtId="191" fontId="78" fillId="2" borderId="612"/>
    <xf numFmtId="221" fontId="188" fillId="25" borderId="639">
      <alignment horizontal="right" vertical="center"/>
      <protection locked="0"/>
    </xf>
    <xf numFmtId="191" fontId="78" fillId="2" borderId="612"/>
    <xf numFmtId="191" fontId="78" fillId="2" borderId="634"/>
    <xf numFmtId="191" fontId="78" fillId="2" borderId="634"/>
    <xf numFmtId="191" fontId="78" fillId="2" borderId="634"/>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263" fontId="63" fillId="0" borderId="617">
      <alignment horizontal="left" vertical="center"/>
    </xf>
    <xf numFmtId="221" fontId="63" fillId="0" borderId="617" applyFill="0" applyBorder="0" applyAlignment="0"/>
    <xf numFmtId="191" fontId="78" fillId="2" borderId="634"/>
    <xf numFmtId="0" fontId="259" fillId="22" borderId="610" applyNumberFormat="0" applyAlignment="0" applyProtection="0">
      <alignment vertical="center"/>
    </xf>
    <xf numFmtId="0" fontId="254" fillId="9" borderId="608" applyNumberFormat="0" applyAlignment="0" applyProtection="0">
      <alignment vertical="center"/>
    </xf>
    <xf numFmtId="0" fontId="253" fillId="0" borderId="611" applyNumberFormat="0" applyFill="0" applyAlignment="0" applyProtection="0">
      <alignment vertical="center"/>
    </xf>
    <xf numFmtId="0" fontId="114" fillId="22" borderId="630" applyNumberFormat="0" applyAlignment="0" applyProtection="0">
      <alignment vertical="center"/>
    </xf>
    <xf numFmtId="0" fontId="129" fillId="0" borderId="636">
      <alignment horizontal="left" vertical="center"/>
      <protection locked="0"/>
    </xf>
    <xf numFmtId="0" fontId="140" fillId="9" borderId="630" applyNumberFormat="0" applyAlignment="0" applyProtection="0">
      <alignment vertical="center"/>
    </xf>
    <xf numFmtId="0" fontId="140" fillId="9" borderId="630" applyNumberFormat="0" applyAlignment="0" applyProtection="0">
      <alignment vertical="center"/>
    </xf>
    <xf numFmtId="0" fontId="248" fillId="22" borderId="608" applyNumberFormat="0" applyAlignment="0" applyProtection="0">
      <alignment vertical="center"/>
    </xf>
    <xf numFmtId="274" fontId="173" fillId="0" borderId="611" applyNumberFormat="0" applyFill="0" applyAlignment="0" applyProtection="0">
      <alignment vertical="center"/>
    </xf>
    <xf numFmtId="0" fontId="56" fillId="30" borderId="631" applyNumberFormat="0" applyFont="0" applyAlignment="0" applyProtection="0">
      <alignment vertical="center"/>
    </xf>
    <xf numFmtId="274" fontId="152" fillId="22" borderId="610" applyNumberFormat="0" applyAlignment="0" applyProtection="0">
      <alignment vertical="center"/>
    </xf>
    <xf numFmtId="274" fontId="56" fillId="30" borderId="609" applyNumberFormat="0" applyFont="0" applyAlignment="0" applyProtection="0">
      <alignment vertical="center"/>
    </xf>
    <xf numFmtId="274" fontId="56" fillId="30" borderId="609" applyNumberFormat="0" applyFon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14" fillId="22" borderId="608" applyNumberFormat="0" applyAlignment="0" applyProtection="0">
      <alignment vertical="center"/>
    </xf>
    <xf numFmtId="274" fontId="114" fillId="22" borderId="608" applyNumberFormat="0" applyAlignment="0" applyProtection="0">
      <alignment vertical="center"/>
    </xf>
    <xf numFmtId="0" fontId="130" fillId="0" borderId="629">
      <alignment horizontal="left" vertical="center"/>
    </xf>
    <xf numFmtId="10" fontId="58" fillId="25" borderId="628" applyNumberFormat="0" applyBorder="0" applyAlignment="0" applyProtection="0"/>
    <xf numFmtId="0"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73" fillId="0" borderId="633" applyNumberFormat="0" applyFill="0" applyAlignment="0" applyProtection="0">
      <alignment vertical="center"/>
    </xf>
    <xf numFmtId="0" fontId="248" fillId="22" borderId="630" applyNumberFormat="0" applyAlignment="0" applyProtection="0">
      <alignment vertical="center"/>
    </xf>
    <xf numFmtId="0" fontId="253" fillId="0" borderId="633" applyNumberFormat="0" applyFill="0" applyAlignment="0" applyProtection="0">
      <alignment vertical="center"/>
    </xf>
    <xf numFmtId="221" fontId="63" fillId="0" borderId="639" applyFill="0" applyBorder="0" applyAlignment="0"/>
    <xf numFmtId="247" fontId="57" fillId="0" borderId="639">
      <alignment horizontal="right" vertical="center" shrinkToFit="1"/>
    </xf>
    <xf numFmtId="263" fontId="63" fillId="0" borderId="639">
      <alignment horizontal="left" vertical="center"/>
    </xf>
    <xf numFmtId="0" fontId="130" fillId="0" borderId="629">
      <alignment horizontal="left" vertical="center"/>
    </xf>
    <xf numFmtId="0" fontId="140" fillId="9" borderId="630" applyNumberFormat="0" applyAlignment="0" applyProtection="0">
      <alignment vertical="center"/>
    </xf>
    <xf numFmtId="0" fontId="114" fillId="22" borderId="588" applyNumberFormat="0" applyAlignment="0" applyProtection="0">
      <alignment vertical="center"/>
    </xf>
    <xf numFmtId="0" fontId="114" fillId="22" borderId="588" applyNumberFormat="0" applyAlignment="0" applyProtection="0">
      <alignment vertical="center"/>
    </xf>
    <xf numFmtId="0" fontId="140" fillId="9" borderId="630" applyNumberFormat="0" applyAlignment="0" applyProtection="0">
      <alignment vertical="center"/>
    </xf>
    <xf numFmtId="221" fontId="63" fillId="0" borderId="584" applyFill="0" applyBorder="0" applyAlignment="0"/>
    <xf numFmtId="191" fontId="78" fillId="2" borderId="634"/>
    <xf numFmtId="191" fontId="78" fillId="2" borderId="634"/>
    <xf numFmtId="191" fontId="78" fillId="2" borderId="634"/>
    <xf numFmtId="0" fontId="129" fillId="0" borderId="592">
      <alignment horizontal="left" vertical="center"/>
      <protection locked="0"/>
    </xf>
    <xf numFmtId="0" fontId="140" fillId="9" borderId="588" applyNumberFormat="0" applyAlignment="0" applyProtection="0">
      <alignment vertical="center"/>
    </xf>
    <xf numFmtId="0" fontId="140" fillId="9" borderId="588" applyNumberFormat="0" applyAlignment="0" applyProtection="0">
      <alignment vertical="center"/>
    </xf>
    <xf numFmtId="0" fontId="69" fillId="0" borderId="616">
      <alignment vertical="justify" wrapText="1"/>
    </xf>
    <xf numFmtId="0" fontId="173" fillId="0" borderId="611" applyNumberFormat="0" applyFill="0" applyAlignment="0" applyProtection="0">
      <alignment vertical="center"/>
    </xf>
    <xf numFmtId="37" fontId="69" fillId="0" borderId="613" applyAlignment="0"/>
    <xf numFmtId="0" fontId="56" fillId="30" borderId="609" applyNumberFormat="0" applyFont="0" applyAlignment="0" applyProtection="0">
      <alignment vertical="center"/>
    </xf>
    <xf numFmtId="0" fontId="114" fillId="22" borderId="608" applyNumberFormat="0" applyAlignment="0" applyProtection="0">
      <alignment vertical="center"/>
    </xf>
    <xf numFmtId="0" fontId="114" fillId="22" borderId="608" applyNumberFormat="0" applyAlignment="0" applyProtection="0">
      <alignment vertical="center"/>
    </xf>
    <xf numFmtId="0" fontId="173" fillId="0" borderId="611" applyNumberFormat="0" applyFill="0" applyAlignment="0" applyProtection="0">
      <alignment vertical="center"/>
    </xf>
    <xf numFmtId="0" fontId="173" fillId="0" borderId="611" applyNumberFormat="0" applyFill="0" applyAlignment="0" applyProtection="0">
      <alignment vertical="center"/>
    </xf>
    <xf numFmtId="0" fontId="134" fillId="0" borderId="615"/>
    <xf numFmtId="0" fontId="152" fillId="22" borderId="632" applyNumberFormat="0" applyAlignment="0" applyProtection="0">
      <alignment vertical="center"/>
    </xf>
    <xf numFmtId="0" fontId="134" fillId="0" borderId="637"/>
    <xf numFmtId="0" fontId="56" fillId="30" borderId="589" applyNumberFormat="0" applyFont="0" applyAlignment="0" applyProtection="0">
      <alignment vertical="center"/>
    </xf>
    <xf numFmtId="0" fontId="56" fillId="30" borderId="589" applyNumberFormat="0" applyFont="0" applyAlignment="0" applyProtection="0">
      <alignment vertical="center"/>
    </xf>
    <xf numFmtId="0" fontId="152" fillId="22" borderId="610" applyNumberFormat="0" applyAlignment="0" applyProtection="0">
      <alignment vertical="center"/>
    </xf>
    <xf numFmtId="0" fontId="152" fillId="22" borderId="610" applyNumberFormat="0" applyAlignment="0" applyProtection="0">
      <alignment vertical="center"/>
    </xf>
    <xf numFmtId="0" fontId="152" fillId="22" borderId="590" applyNumberFormat="0" applyAlignment="0" applyProtection="0">
      <alignment vertical="center"/>
    </xf>
    <xf numFmtId="0" fontId="152" fillId="22" borderId="590" applyNumberFormat="0" applyAlignment="0" applyProtection="0">
      <alignment vertical="center"/>
    </xf>
    <xf numFmtId="0" fontId="56" fillId="30" borderId="609" applyNumberFormat="0" applyFont="0" applyAlignment="0" applyProtection="0">
      <alignment vertical="center"/>
    </xf>
    <xf numFmtId="0" fontId="56" fillId="30" borderId="609" applyNumberFormat="0" applyFont="0" applyAlignment="0" applyProtection="0">
      <alignment vertical="center"/>
    </xf>
    <xf numFmtId="0" fontId="173" fillId="0" borderId="633" applyNumberFormat="0" applyFill="0" applyAlignment="0" applyProtection="0">
      <alignment vertical="center"/>
    </xf>
    <xf numFmtId="0" fontId="173" fillId="0" borderId="633" applyNumberFormat="0" applyFill="0" applyAlignment="0" applyProtection="0">
      <alignment vertical="center"/>
    </xf>
    <xf numFmtId="0" fontId="114" fillId="22" borderId="630" applyNumberFormat="0" applyAlignment="0" applyProtection="0">
      <alignment vertical="center"/>
    </xf>
    <xf numFmtId="0" fontId="134" fillId="0" borderId="593"/>
    <xf numFmtId="0" fontId="173" fillId="0" borderId="591" applyNumberFormat="0" applyFill="0" applyAlignment="0" applyProtection="0">
      <alignment vertical="center"/>
    </xf>
    <xf numFmtId="0" fontId="173" fillId="0" borderId="591" applyNumberFormat="0" applyFill="0" applyAlignment="0" applyProtection="0">
      <alignment vertical="center"/>
    </xf>
    <xf numFmtId="0" fontId="114" fillId="22" borderId="588" applyNumberFormat="0" applyAlignment="0" applyProtection="0">
      <alignment vertical="center"/>
    </xf>
    <xf numFmtId="0" fontId="114" fillId="22" borderId="588" applyNumberFormat="0" applyAlignment="0" applyProtection="0">
      <alignment vertical="center"/>
    </xf>
    <xf numFmtId="247" fontId="57" fillId="0" borderId="584">
      <alignment horizontal="right" vertical="center" shrinkToFit="1"/>
    </xf>
    <xf numFmtId="1" fontId="78" fillId="0" borderId="584" applyFill="0" applyBorder="0">
      <alignment horizontal="center"/>
    </xf>
    <xf numFmtId="0" fontId="56" fillId="30" borderId="589" applyNumberFormat="0" applyFont="0" applyAlignment="0" applyProtection="0">
      <alignment vertical="center"/>
    </xf>
    <xf numFmtId="37" fontId="69" fillId="0" borderId="587" applyAlignment="0"/>
    <xf numFmtId="221" fontId="188" fillId="25" borderId="584">
      <alignment horizontal="right" vertical="center"/>
      <protection locked="0"/>
    </xf>
    <xf numFmtId="0" fontId="173" fillId="0" borderId="633" applyNumberFormat="0" applyFill="0" applyAlignment="0" applyProtection="0">
      <alignment vertical="center"/>
    </xf>
    <xf numFmtId="0" fontId="152" fillId="22" borderId="632" applyNumberFormat="0" applyAlignment="0" applyProtection="0">
      <alignment vertical="center"/>
    </xf>
    <xf numFmtId="0" fontId="152" fillId="22" borderId="632" applyNumberFormat="0" applyAlignment="0" applyProtection="0">
      <alignment vertical="center"/>
    </xf>
    <xf numFmtId="0" fontId="140" fillId="9" borderId="608" applyNumberFormat="0" applyAlignment="0" applyProtection="0">
      <alignment vertical="center"/>
    </xf>
    <xf numFmtId="0" fontId="114" fillId="22" borderId="608" applyNumberFormat="0" applyAlignment="0" applyProtection="0">
      <alignment vertical="center"/>
    </xf>
    <xf numFmtId="0" fontId="114" fillId="22" borderId="608" applyNumberFormat="0" applyAlignment="0" applyProtection="0">
      <alignment vertical="center"/>
    </xf>
    <xf numFmtId="274" fontId="114" fillId="22" borderId="630" applyNumberFormat="0" applyAlignment="0" applyProtection="0">
      <alignment vertical="center"/>
    </xf>
    <xf numFmtId="0" fontId="140" fillId="9" borderId="630" applyNumberFormat="0" applyAlignment="0" applyProtection="0">
      <alignment vertical="center"/>
    </xf>
    <xf numFmtId="274" fontId="140" fillId="9" borderId="630" applyNumberFormat="0" applyAlignment="0" applyProtection="0">
      <alignment vertical="center"/>
    </xf>
    <xf numFmtId="0" fontId="173" fillId="0" borderId="591" applyNumberFormat="0" applyFill="0" applyAlignment="0" applyProtection="0">
      <alignment vertical="center"/>
    </xf>
    <xf numFmtId="0" fontId="173" fillId="0" borderId="591" applyNumberFormat="0" applyFill="0" applyAlignment="0" applyProtection="0">
      <alignment vertical="center"/>
    </xf>
    <xf numFmtId="0" fontId="254" fillId="9" borderId="630" applyNumberFormat="0" applyAlignment="0" applyProtection="0">
      <alignment vertical="center"/>
    </xf>
    <xf numFmtId="0" fontId="259" fillId="22" borderId="632" applyNumberFormat="0" applyAlignment="0" applyProtection="0">
      <alignment vertical="center"/>
    </xf>
    <xf numFmtId="0" fontId="69" fillId="0" borderId="594">
      <alignment vertical="justify" wrapText="1"/>
    </xf>
    <xf numFmtId="0" fontId="140" fillId="9" borderId="588" applyNumberFormat="0" applyAlignment="0" applyProtection="0">
      <alignment vertical="center"/>
    </xf>
    <xf numFmtId="0" fontId="140" fillId="9" borderId="588" applyNumberFormat="0" applyAlignment="0" applyProtection="0">
      <alignment vertical="center"/>
    </xf>
    <xf numFmtId="263" fontId="63" fillId="0" borderId="584">
      <alignment horizontal="left" vertical="center"/>
    </xf>
    <xf numFmtId="263" fontId="63" fillId="0" borderId="639">
      <alignment horizontal="left" vertical="center"/>
    </xf>
    <xf numFmtId="0" fontId="152" fillId="22" borderId="590" applyNumberFormat="0" applyAlignment="0" applyProtection="0">
      <alignment vertical="center"/>
    </xf>
    <xf numFmtId="0" fontId="152" fillId="22" borderId="590" applyNumberFormat="0" applyAlignment="0" applyProtection="0">
      <alignment vertical="center"/>
    </xf>
    <xf numFmtId="191" fontId="78" fillId="2" borderId="612"/>
    <xf numFmtId="191" fontId="78" fillId="2" borderId="612"/>
    <xf numFmtId="191" fontId="78" fillId="2" borderId="612"/>
    <xf numFmtId="191" fontId="78" fillId="2" borderId="634"/>
    <xf numFmtId="191" fontId="78" fillId="2" borderId="634"/>
    <xf numFmtId="191" fontId="78" fillId="2" borderId="634"/>
    <xf numFmtId="0" fontId="129" fillId="0" borderId="636">
      <alignment horizontal="left" vertical="center"/>
      <protection locked="0"/>
    </xf>
    <xf numFmtId="0" fontId="56" fillId="30" borderId="631" applyNumberFormat="0" applyFont="0" applyAlignment="0" applyProtection="0">
      <alignment vertical="center"/>
    </xf>
    <xf numFmtId="0" fontId="56" fillId="30" borderId="631" applyNumberFormat="0" applyFont="0" applyAlignment="0" applyProtection="0">
      <alignment vertical="center"/>
    </xf>
    <xf numFmtId="0" fontId="152" fillId="22" borderId="632" applyNumberFormat="0" applyAlignment="0" applyProtection="0">
      <alignment vertical="center"/>
    </xf>
    <xf numFmtId="0" fontId="152" fillId="22" borderId="632" applyNumberFormat="0" applyAlignment="0" applyProtection="0">
      <alignment vertical="center"/>
    </xf>
    <xf numFmtId="0" fontId="152" fillId="22" borderId="632" applyNumberFormat="0" applyAlignment="0" applyProtection="0">
      <alignment vertical="center"/>
    </xf>
    <xf numFmtId="0" fontId="173" fillId="0" borderId="633" applyNumberFormat="0" applyFill="0" applyAlignment="0" applyProtection="0">
      <alignment vertical="center"/>
    </xf>
    <xf numFmtId="0" fontId="173" fillId="0" borderId="633" applyNumberFormat="0" applyFill="0" applyAlignment="0" applyProtection="0">
      <alignment vertical="center"/>
    </xf>
    <xf numFmtId="191" fontId="78" fillId="2" borderId="634"/>
    <xf numFmtId="274" fontId="56" fillId="30" borderId="631" applyNumberFormat="0" applyFont="0" applyAlignment="0" applyProtection="0">
      <alignment vertical="center"/>
    </xf>
    <xf numFmtId="221" fontId="63" fillId="0" borderId="639" applyFill="0" applyBorder="0" applyAlignment="0"/>
    <xf numFmtId="0" fontId="140" fillId="9" borderId="608" applyNumberFormat="0" applyAlignment="0" applyProtection="0">
      <alignment vertical="center"/>
    </xf>
    <xf numFmtId="191" fontId="78" fillId="2" borderId="612"/>
    <xf numFmtId="0" fontId="140" fillId="9" borderId="608" applyNumberFormat="0" applyAlignment="0" applyProtection="0">
      <alignment vertical="center"/>
    </xf>
    <xf numFmtId="0" fontId="140" fillId="9" borderId="630" applyNumberFormat="0" applyAlignment="0" applyProtection="0">
      <alignment vertical="center"/>
    </xf>
    <xf numFmtId="0" fontId="114" fillId="22" borderId="630" applyNumberFormat="0" applyAlignment="0" applyProtection="0">
      <alignment vertical="center"/>
    </xf>
    <xf numFmtId="274" fontId="173" fillId="0" borderId="611" applyNumberFormat="0" applyFill="0" applyAlignment="0" applyProtection="0">
      <alignment vertical="center"/>
    </xf>
    <xf numFmtId="274" fontId="173" fillId="0" borderId="611" applyNumberFormat="0" applyFill="0" applyAlignment="0" applyProtection="0">
      <alignment vertical="center"/>
    </xf>
    <xf numFmtId="0" fontId="152" fillId="22" borderId="632" applyNumberFormat="0" applyAlignment="0" applyProtection="0">
      <alignment vertical="center"/>
    </xf>
    <xf numFmtId="274" fontId="152" fillId="22" borderId="610" applyNumberFormat="0" applyAlignment="0" applyProtection="0">
      <alignment vertical="center"/>
    </xf>
    <xf numFmtId="274" fontId="152" fillId="22" borderId="610" applyNumberFormat="0" applyAlignment="0" applyProtection="0">
      <alignment vertical="center"/>
    </xf>
    <xf numFmtId="274" fontId="56" fillId="30" borderId="609" applyNumberFormat="0" applyFon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0" fontId="140" fillId="9" borderId="608" applyNumberFormat="0" applyAlignment="0" applyProtection="0">
      <alignment vertical="center"/>
    </xf>
    <xf numFmtId="274" fontId="140" fillId="9" borderId="608" applyNumberFormat="0" applyAlignment="0" applyProtection="0">
      <alignment vertical="center"/>
    </xf>
    <xf numFmtId="10" fontId="58" fillId="25" borderId="606" applyNumberFormat="0" applyBorder="0" applyAlignment="0" applyProtection="0"/>
    <xf numFmtId="10" fontId="58" fillId="25" borderId="606" applyNumberFormat="0" applyBorder="0" applyAlignment="0" applyProtection="0"/>
    <xf numFmtId="0" fontId="130" fillId="0" borderId="607">
      <alignment horizontal="left" vertical="center"/>
    </xf>
    <xf numFmtId="274" fontId="114" fillId="22" borderId="608" applyNumberFormat="0" applyAlignment="0" applyProtection="0">
      <alignment vertical="center"/>
    </xf>
    <xf numFmtId="274" fontId="114" fillId="22" borderId="630" applyNumberFormat="0" applyAlignment="0" applyProtection="0">
      <alignment vertical="center"/>
    </xf>
    <xf numFmtId="274" fontId="114" fillId="22"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73" fillId="0" borderId="633" applyNumberFormat="0" applyFill="0" applyAlignment="0" applyProtection="0">
      <alignment vertical="center"/>
    </xf>
    <xf numFmtId="274" fontId="114" fillId="22" borderId="588" applyNumberFormat="0" applyAlignment="0" applyProtection="0">
      <alignment vertical="center"/>
    </xf>
    <xf numFmtId="274" fontId="114" fillId="22" borderId="588" applyNumberFormat="0" applyAlignment="0" applyProtection="0">
      <alignment vertical="center"/>
    </xf>
    <xf numFmtId="274" fontId="114" fillId="22" borderId="588" applyNumberFormat="0" applyAlignment="0" applyProtection="0">
      <alignment vertical="center"/>
    </xf>
    <xf numFmtId="191" fontId="78" fillId="2" borderId="634"/>
    <xf numFmtId="0" fontId="130" fillId="0" borderId="586">
      <alignment horizontal="left" vertical="center"/>
    </xf>
    <xf numFmtId="0" fontId="152" fillId="22" borderId="610" applyNumberFormat="0" applyAlignment="0" applyProtection="0">
      <alignment vertical="center"/>
    </xf>
    <xf numFmtId="0" fontId="152" fillId="22" borderId="610" applyNumberFormat="0" applyAlignment="0" applyProtection="0">
      <alignment vertical="center"/>
    </xf>
    <xf numFmtId="10" fontId="58" fillId="25" borderId="584" applyNumberFormat="0" applyBorder="0" applyAlignment="0" applyProtection="0"/>
    <xf numFmtId="10" fontId="58" fillId="25" borderId="584" applyNumberFormat="0" applyBorder="0" applyAlignment="0" applyProtection="0"/>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0" fontId="140" fillId="9" borderId="588" applyNumberFormat="0" applyAlignment="0" applyProtection="0">
      <alignment vertical="center"/>
    </xf>
    <xf numFmtId="0"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0" fontId="140" fillId="9" borderId="608" applyNumberFormat="0" applyAlignment="0" applyProtection="0">
      <alignment vertical="center"/>
    </xf>
    <xf numFmtId="0" fontId="140" fillId="9" borderId="608" applyNumberFormat="0" applyAlignment="0" applyProtection="0">
      <alignment vertical="center"/>
    </xf>
    <xf numFmtId="274" fontId="56" fillId="30" borderId="589" applyNumberFormat="0" applyFont="0" applyAlignment="0" applyProtection="0">
      <alignment vertical="center"/>
    </xf>
    <xf numFmtId="274" fontId="56" fillId="30" borderId="589" applyNumberFormat="0" applyFont="0" applyAlignment="0" applyProtection="0">
      <alignment vertical="center"/>
    </xf>
    <xf numFmtId="274" fontId="56" fillId="30" borderId="589" applyNumberFormat="0" applyFont="0" applyAlignment="0" applyProtection="0">
      <alignment vertical="center"/>
    </xf>
    <xf numFmtId="274" fontId="152" fillId="22" borderId="590" applyNumberFormat="0" applyAlignment="0" applyProtection="0">
      <alignment vertical="center"/>
    </xf>
    <xf numFmtId="274" fontId="152" fillId="22" borderId="590" applyNumberFormat="0" applyAlignment="0" applyProtection="0">
      <alignment vertical="center"/>
    </xf>
    <xf numFmtId="274" fontId="152" fillId="22" borderId="590" applyNumberFormat="0" applyAlignment="0" applyProtection="0">
      <alignment vertical="center"/>
    </xf>
    <xf numFmtId="37" fontId="69" fillId="0" borderId="635" applyAlignment="0"/>
    <xf numFmtId="274" fontId="173" fillId="0" borderId="591" applyNumberFormat="0" applyFill="0" applyAlignment="0" applyProtection="0">
      <alignment vertical="center"/>
    </xf>
    <xf numFmtId="274" fontId="173" fillId="0" borderId="591" applyNumberFormat="0" applyFill="0" applyAlignment="0" applyProtection="0">
      <alignment vertical="center"/>
    </xf>
    <xf numFmtId="274" fontId="173" fillId="0" borderId="591" applyNumberFormat="0" applyFill="0" applyAlignment="0" applyProtection="0">
      <alignment vertical="center"/>
    </xf>
    <xf numFmtId="0" fontId="248" fillId="22" borderId="588" applyNumberFormat="0" applyAlignment="0" applyProtection="0">
      <alignment vertical="center"/>
    </xf>
    <xf numFmtId="0" fontId="129" fillId="0" borderId="614">
      <alignment horizontal="left" vertical="center"/>
      <protection locked="0"/>
    </xf>
    <xf numFmtId="10" fontId="58" fillId="25" borderId="628" applyNumberFormat="0" applyBorder="0" applyAlignment="0" applyProtection="0"/>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56" fillId="30" borderId="631" applyNumberFormat="0" applyFont="0" applyAlignment="0" applyProtection="0">
      <alignment vertical="center"/>
    </xf>
    <xf numFmtId="274" fontId="56" fillId="30" borderId="631" applyNumberFormat="0" applyFont="0" applyAlignment="0" applyProtection="0">
      <alignment vertical="center"/>
    </xf>
    <xf numFmtId="274" fontId="152" fillId="22" borderId="632" applyNumberFormat="0" applyAlignment="0" applyProtection="0">
      <alignment vertical="center"/>
    </xf>
    <xf numFmtId="274" fontId="152" fillId="22" borderId="632" applyNumberFormat="0" applyAlignment="0" applyProtection="0">
      <alignment vertical="center"/>
    </xf>
    <xf numFmtId="274" fontId="152" fillId="22" borderId="632" applyNumberFormat="0" applyAlignment="0" applyProtection="0">
      <alignment vertical="center"/>
    </xf>
    <xf numFmtId="274" fontId="173" fillId="0" borderId="633" applyNumberFormat="0" applyFill="0" applyAlignment="0" applyProtection="0">
      <alignment vertical="center"/>
    </xf>
    <xf numFmtId="0" fontId="253" fillId="0" borderId="591" applyNumberFormat="0" applyFill="0" applyAlignment="0" applyProtection="0">
      <alignment vertical="center"/>
    </xf>
    <xf numFmtId="0" fontId="254" fillId="9" borderId="588" applyNumberFormat="0" applyAlignment="0" applyProtection="0">
      <alignment vertical="center"/>
    </xf>
    <xf numFmtId="0" fontId="259" fillId="22" borderId="590" applyNumberFormat="0" applyAlignment="0" applyProtection="0">
      <alignment vertical="center"/>
    </xf>
    <xf numFmtId="191" fontId="78" fillId="2" borderId="634"/>
    <xf numFmtId="191" fontId="78" fillId="2" borderId="634"/>
    <xf numFmtId="10" fontId="58" fillId="25" borderId="639" applyNumberFormat="0" applyBorder="0" applyAlignment="0" applyProtection="0"/>
    <xf numFmtId="221" fontId="63" fillId="0" borderId="595" applyFill="0" applyBorder="0" applyAlignment="0"/>
    <xf numFmtId="0" fontId="140" fillId="9" borderId="630" applyNumberFormat="0" applyAlignment="0" applyProtection="0">
      <alignment vertical="center"/>
    </xf>
    <xf numFmtId="263" fontId="63" fillId="0" borderId="595">
      <alignment horizontal="left" vertical="center"/>
    </xf>
    <xf numFmtId="191" fontId="78" fillId="2" borderId="634"/>
    <xf numFmtId="191" fontId="78" fillId="2" borderId="634"/>
    <xf numFmtId="0" fontId="114" fillId="22" borderId="630" applyNumberFormat="0" applyAlignment="0" applyProtection="0">
      <alignment vertical="center"/>
    </xf>
    <xf numFmtId="0" fontId="56" fillId="30" borderId="631" applyNumberFormat="0" applyFont="0" applyAlignment="0" applyProtection="0">
      <alignment vertical="center"/>
    </xf>
    <xf numFmtId="0" fontId="173" fillId="0" borderId="633" applyNumberFormat="0" applyFill="0" applyAlignment="0" applyProtection="0">
      <alignment vertical="center"/>
    </xf>
    <xf numFmtId="0" fontId="140" fillId="9" borderId="630" applyNumberFormat="0" applyAlignment="0" applyProtection="0">
      <alignment vertical="center"/>
    </xf>
    <xf numFmtId="0" fontId="114" fillId="22" borderId="630" applyNumberFormat="0" applyAlignment="0" applyProtection="0">
      <alignment vertical="center"/>
    </xf>
    <xf numFmtId="274" fontId="140" fillId="9" borderId="630" applyNumberFormat="0" applyAlignment="0" applyProtection="0">
      <alignment vertical="center"/>
    </xf>
    <xf numFmtId="0" fontId="56" fillId="30" borderId="631" applyNumberFormat="0" applyFont="0" applyAlignment="0" applyProtection="0">
      <alignment vertical="center"/>
    </xf>
    <xf numFmtId="0" fontId="173" fillId="0" borderId="633" applyNumberFormat="0" applyFill="0" applyAlignment="0" applyProtection="0">
      <alignment vertical="center"/>
    </xf>
    <xf numFmtId="0" fontId="140" fillId="9" borderId="630" applyNumberFormat="0" applyAlignment="0" applyProtection="0">
      <alignment vertical="center"/>
    </xf>
    <xf numFmtId="191" fontId="78" fillId="2" borderId="612"/>
    <xf numFmtId="221" fontId="63" fillId="0" borderId="595" applyFill="0" applyBorder="0" applyAlignment="0"/>
    <xf numFmtId="10" fontId="58" fillId="25" borderId="595" applyNumberFormat="0" applyBorder="0" applyAlignment="0" applyProtection="0"/>
    <xf numFmtId="247" fontId="57" fillId="0" borderId="595">
      <alignment horizontal="right" vertical="center" shrinkToFit="1"/>
    </xf>
    <xf numFmtId="1" fontId="78" fillId="0" borderId="595" applyFill="0" applyBorder="0">
      <alignment horizontal="center"/>
    </xf>
    <xf numFmtId="221" fontId="188" fillId="25" borderId="595">
      <alignment horizontal="right" vertical="center"/>
      <protection locked="0"/>
    </xf>
    <xf numFmtId="0" fontId="69" fillId="0" borderId="638">
      <alignment vertical="justify" wrapText="1"/>
    </xf>
    <xf numFmtId="263" fontId="63" fillId="0" borderId="595">
      <alignment horizontal="left" vertical="center"/>
    </xf>
    <xf numFmtId="191" fontId="78" fillId="2" borderId="612"/>
    <xf numFmtId="191" fontId="78" fillId="2" borderId="585"/>
    <xf numFmtId="191" fontId="78" fillId="2" borderId="585"/>
    <xf numFmtId="191" fontId="78" fillId="2" borderId="585"/>
    <xf numFmtId="0" fontId="37" fillId="0" borderId="0">
      <alignment vertical="center"/>
    </xf>
    <xf numFmtId="178" fontId="37" fillId="0" borderId="0" applyFont="0" applyFill="0" applyBorder="0" applyAlignment="0" applyProtection="0">
      <alignment vertical="center"/>
    </xf>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191" fontId="78" fillId="2" borderId="585"/>
    <xf numFmtId="0" fontId="114" fillId="22" borderId="588" applyNumberFormat="0" applyAlignment="0" applyProtection="0">
      <alignment vertical="center"/>
    </xf>
    <xf numFmtId="0" fontId="114" fillId="22" borderId="588" applyNumberFormat="0" applyAlignment="0" applyProtection="0">
      <alignment vertical="center"/>
    </xf>
    <xf numFmtId="0" fontId="114" fillId="22" borderId="588" applyNumberFormat="0" applyAlignment="0" applyProtection="0">
      <alignment vertical="center"/>
    </xf>
    <xf numFmtId="0" fontId="129" fillId="0" borderId="592">
      <alignment horizontal="left" vertical="center"/>
      <protection locked="0"/>
    </xf>
    <xf numFmtId="0" fontId="130" fillId="0" borderId="586">
      <alignment horizontal="left" vertical="center"/>
    </xf>
    <xf numFmtId="0" fontId="140" fillId="9" borderId="588" applyNumberFormat="0" applyAlignment="0" applyProtection="0">
      <alignment vertical="center"/>
    </xf>
    <xf numFmtId="10" fontId="58" fillId="25" borderId="595" applyNumberFormat="0" applyBorder="0" applyAlignment="0" applyProtection="0"/>
    <xf numFmtId="0" fontId="140" fillId="9" borderId="588" applyNumberFormat="0" applyAlignment="0" applyProtection="0">
      <alignment vertical="center"/>
    </xf>
    <xf numFmtId="0" fontId="140" fillId="9" borderId="588" applyNumberFormat="0" applyAlignment="0" applyProtection="0">
      <alignment vertical="center"/>
    </xf>
    <xf numFmtId="0" fontId="56" fillId="30" borderId="589" applyNumberFormat="0" applyFont="0" applyAlignment="0" applyProtection="0">
      <alignment vertical="center"/>
    </xf>
    <xf numFmtId="0" fontId="56" fillId="30" borderId="589" applyNumberFormat="0" applyFont="0" applyAlignment="0" applyProtection="0">
      <alignment vertical="center"/>
    </xf>
    <xf numFmtId="0" fontId="56" fillId="30" borderId="589" applyNumberFormat="0" applyFont="0" applyAlignment="0" applyProtection="0">
      <alignment vertical="center"/>
    </xf>
    <xf numFmtId="0" fontId="152" fillId="22" borderId="590" applyNumberFormat="0" applyAlignment="0" applyProtection="0">
      <alignment vertical="center"/>
    </xf>
    <xf numFmtId="0" fontId="152" fillId="22" borderId="590" applyNumberFormat="0" applyAlignment="0" applyProtection="0">
      <alignment vertical="center"/>
    </xf>
    <xf numFmtId="0" fontId="152" fillId="22" borderId="590" applyNumberFormat="0" applyAlignment="0" applyProtection="0">
      <alignment vertical="center"/>
    </xf>
    <xf numFmtId="0" fontId="134" fillId="0" borderId="593"/>
    <xf numFmtId="0" fontId="173" fillId="0" borderId="591" applyNumberFormat="0" applyFill="0" applyAlignment="0" applyProtection="0">
      <alignment vertical="center"/>
    </xf>
    <xf numFmtId="0" fontId="173" fillId="0" borderId="591" applyNumberFormat="0" applyFill="0" applyAlignment="0" applyProtection="0">
      <alignment vertical="center"/>
    </xf>
    <xf numFmtId="0" fontId="173" fillId="0" borderId="591" applyNumberFormat="0" applyFill="0" applyAlignment="0" applyProtection="0">
      <alignment vertical="center"/>
    </xf>
    <xf numFmtId="0" fontId="114" fillId="22" borderId="588" applyNumberFormat="0" applyAlignment="0" applyProtection="0">
      <alignment vertical="center"/>
    </xf>
    <xf numFmtId="0" fontId="114" fillId="22" borderId="588" applyNumberFormat="0" applyAlignment="0" applyProtection="0">
      <alignment vertical="center"/>
    </xf>
    <xf numFmtId="247" fontId="57" fillId="0" borderId="595">
      <alignment horizontal="right" vertical="center" shrinkToFit="1"/>
    </xf>
    <xf numFmtId="1" fontId="78" fillId="0" borderId="595" applyFill="0" applyBorder="0">
      <alignment horizontal="center"/>
    </xf>
    <xf numFmtId="0" fontId="56" fillId="30" borderId="589" applyNumberFormat="0" applyFont="0" applyAlignment="0" applyProtection="0">
      <alignment vertical="center"/>
    </xf>
    <xf numFmtId="37" fontId="69" fillId="0" borderId="587" applyAlignment="0"/>
    <xf numFmtId="221" fontId="188" fillId="25" borderId="595">
      <alignment horizontal="right" vertical="center"/>
      <protection locked="0"/>
    </xf>
    <xf numFmtId="0" fontId="173" fillId="0" borderId="591" applyNumberFormat="0" applyFill="0" applyAlignment="0" applyProtection="0">
      <alignment vertical="center"/>
    </xf>
    <xf numFmtId="0" fontId="173" fillId="0" borderId="591" applyNumberFormat="0" applyFill="0" applyAlignment="0" applyProtection="0">
      <alignment vertical="center"/>
    </xf>
    <xf numFmtId="0" fontId="69" fillId="0" borderId="594">
      <alignment vertical="justify" wrapText="1"/>
    </xf>
    <xf numFmtId="0" fontId="140" fillId="9" borderId="588" applyNumberFormat="0" applyAlignment="0" applyProtection="0">
      <alignment vertical="center"/>
    </xf>
    <xf numFmtId="0" fontId="140" fillId="9" borderId="588" applyNumberFormat="0" applyAlignment="0" applyProtection="0">
      <alignment vertical="center"/>
    </xf>
    <xf numFmtId="0" fontId="152" fillId="22" borderId="590" applyNumberFormat="0" applyAlignment="0" applyProtection="0">
      <alignment vertical="center"/>
    </xf>
    <xf numFmtId="0" fontId="152" fillId="22" borderId="590" applyNumberFormat="0" applyAlignment="0" applyProtection="0">
      <alignment vertical="center"/>
    </xf>
    <xf numFmtId="274" fontId="114" fillId="22" borderId="588" applyNumberFormat="0" applyAlignment="0" applyProtection="0">
      <alignment vertical="center"/>
    </xf>
    <xf numFmtId="274" fontId="114" fillId="22" borderId="588" applyNumberFormat="0" applyAlignment="0" applyProtection="0">
      <alignment vertical="center"/>
    </xf>
    <xf numFmtId="274" fontId="114" fillId="22" borderId="588" applyNumberFormat="0" applyAlignment="0" applyProtection="0">
      <alignment vertical="center"/>
    </xf>
    <xf numFmtId="0" fontId="130" fillId="0" borderId="586">
      <alignment horizontal="left" vertical="center"/>
    </xf>
    <xf numFmtId="10" fontId="58" fillId="25" borderId="595" applyNumberFormat="0" applyBorder="0" applyAlignment="0" applyProtection="0"/>
    <xf numFmtId="10" fontId="58" fillId="25" borderId="595" applyNumberFormat="0" applyBorder="0" applyAlignment="0" applyProtection="0"/>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0" fontId="140" fillId="9" borderId="588" applyNumberFormat="0" applyAlignment="0" applyProtection="0">
      <alignment vertical="center"/>
    </xf>
    <xf numFmtId="0"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140" fillId="9" borderId="588" applyNumberFormat="0" applyAlignment="0" applyProtection="0">
      <alignment vertical="center"/>
    </xf>
    <xf numFmtId="274" fontId="56" fillId="30" borderId="589" applyNumberFormat="0" applyFont="0" applyAlignment="0" applyProtection="0">
      <alignment vertical="center"/>
    </xf>
    <xf numFmtId="274" fontId="56" fillId="30" borderId="589" applyNumberFormat="0" applyFont="0" applyAlignment="0" applyProtection="0">
      <alignment vertical="center"/>
    </xf>
    <xf numFmtId="274" fontId="56" fillId="30" borderId="589" applyNumberFormat="0" applyFont="0" applyAlignment="0" applyProtection="0">
      <alignment vertical="center"/>
    </xf>
    <xf numFmtId="274" fontId="152" fillId="22" borderId="590" applyNumberFormat="0" applyAlignment="0" applyProtection="0">
      <alignment vertical="center"/>
    </xf>
    <xf numFmtId="274" fontId="152" fillId="22" borderId="590" applyNumberFormat="0" applyAlignment="0" applyProtection="0">
      <alignment vertical="center"/>
    </xf>
    <xf numFmtId="274" fontId="152" fillId="22" borderId="590" applyNumberFormat="0" applyAlignment="0" applyProtection="0">
      <alignment vertical="center"/>
    </xf>
    <xf numFmtId="274" fontId="173" fillId="0" borderId="591" applyNumberFormat="0" applyFill="0" applyAlignment="0" applyProtection="0">
      <alignment vertical="center"/>
    </xf>
    <xf numFmtId="274" fontId="173" fillId="0" borderId="591" applyNumberFormat="0" applyFill="0" applyAlignment="0" applyProtection="0">
      <alignment vertical="center"/>
    </xf>
    <xf numFmtId="274" fontId="173" fillId="0" borderId="591" applyNumberFormat="0" applyFill="0" applyAlignment="0" applyProtection="0">
      <alignment vertical="center"/>
    </xf>
    <xf numFmtId="0" fontId="248" fillId="22" borderId="588" applyNumberFormat="0" applyAlignment="0" applyProtection="0">
      <alignment vertical="center"/>
    </xf>
    <xf numFmtId="0" fontId="253" fillId="0" borderId="591" applyNumberFormat="0" applyFill="0" applyAlignment="0" applyProtection="0">
      <alignment vertical="center"/>
    </xf>
    <xf numFmtId="0" fontId="254" fillId="9" borderId="588" applyNumberFormat="0" applyAlignment="0" applyProtection="0">
      <alignment vertical="center"/>
    </xf>
    <xf numFmtId="0" fontId="259" fillId="22" borderId="590"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21" fontId="63" fillId="0" borderId="595" applyFill="0" applyBorder="0" applyAlignment="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595">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21" fontId="63" fillId="0" borderId="595" applyFill="0" applyBorder="0" applyAlignment="0"/>
    <xf numFmtId="10" fontId="58" fillId="25" borderId="595" applyNumberFormat="0" applyBorder="0" applyAlignment="0" applyProtection="0"/>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9" fontId="37" fillId="0" borderId="0" applyFont="0" applyFill="0" applyBorder="0" applyAlignment="0" applyProtection="0">
      <alignment vertical="center"/>
    </xf>
    <xf numFmtId="247" fontId="57" fillId="0" borderId="595">
      <alignment horizontal="right" vertical="center" shrinkToFit="1"/>
    </xf>
    <xf numFmtId="1" fontId="78" fillId="0" borderId="595" applyFill="0" applyBorder="0">
      <alignment horizontal="center"/>
    </xf>
    <xf numFmtId="9" fontId="37" fillId="0" borderId="0" applyFont="0" applyFill="0" applyBorder="0" applyAlignment="0" applyProtection="0">
      <alignment vertical="center"/>
    </xf>
    <xf numFmtId="221" fontId="188" fillId="25" borderId="595">
      <alignment horizontal="right" vertical="center"/>
      <protection locked="0"/>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178" fontId="37" fillId="0" borderId="0" applyFont="0" applyFill="0" applyBorder="0" applyAlignment="0" applyProtection="0">
      <alignment vertical="center"/>
    </xf>
    <xf numFmtId="263" fontId="63" fillId="0" borderId="595">
      <alignment horizontal="lef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0" fontId="37" fillId="0" borderId="0">
      <alignment vertical="center"/>
    </xf>
    <xf numFmtId="178" fontId="37" fillId="0" borderId="0" applyFont="0" applyFill="0" applyBorder="0" applyAlignment="0" applyProtection="0">
      <alignment vertical="center"/>
    </xf>
    <xf numFmtId="274" fontId="140" fillId="9" borderId="630" applyNumberFormat="0" applyAlignment="0" applyProtection="0">
      <alignment vertical="center"/>
    </xf>
    <xf numFmtId="191" fontId="78" fillId="2" borderId="596"/>
    <xf numFmtId="191" fontId="78" fillId="2" borderId="612"/>
    <xf numFmtId="191" fontId="78" fillId="2" borderId="596"/>
    <xf numFmtId="191" fontId="78" fillId="2" borderId="634"/>
    <xf numFmtId="191" fontId="78" fillId="2" borderId="596"/>
    <xf numFmtId="0" fontId="140" fillId="9" borderId="599" applyNumberFormat="0" applyAlignment="0" applyProtection="0">
      <alignment vertical="center"/>
    </xf>
    <xf numFmtId="0" fontId="140" fillId="9" borderId="599" applyNumberFormat="0" applyAlignment="0" applyProtection="0">
      <alignment vertical="center"/>
    </xf>
    <xf numFmtId="0" fontId="130" fillId="0" borderId="597">
      <alignment horizontal="left" vertical="center"/>
    </xf>
    <xf numFmtId="0" fontId="140" fillId="9" borderId="599" applyNumberFormat="0" applyAlignment="0" applyProtection="0">
      <alignment vertical="center"/>
    </xf>
    <xf numFmtId="0" fontId="140" fillId="9" borderId="588"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10" fontId="58" fillId="25" borderId="595" applyNumberFormat="0" applyBorder="0" applyAlignment="0" applyProtection="0"/>
    <xf numFmtId="0" fontId="140" fillId="9" borderId="599" applyNumberFormat="0" applyAlignment="0" applyProtection="0">
      <alignment vertical="center"/>
    </xf>
    <xf numFmtId="0" fontId="56" fillId="30" borderId="600" applyNumberFormat="0" applyFont="0" applyAlignment="0" applyProtection="0">
      <alignment vertical="center"/>
    </xf>
    <xf numFmtId="0" fontId="152" fillId="22" borderId="601" applyNumberFormat="0" applyAlignment="0" applyProtection="0">
      <alignment vertical="center"/>
    </xf>
    <xf numFmtId="0" fontId="173" fillId="0" borderId="602" applyNumberFormat="0" applyFill="0" applyAlignment="0" applyProtection="0">
      <alignment vertical="center"/>
    </xf>
    <xf numFmtId="0" fontId="114" fillId="22" borderId="588" applyNumberFormat="0" applyAlignment="0" applyProtection="0">
      <alignment vertical="center"/>
    </xf>
    <xf numFmtId="191" fontId="78" fillId="2" borderId="596"/>
    <xf numFmtId="191" fontId="78" fillId="2" borderId="596"/>
    <xf numFmtId="191" fontId="78" fillId="2" borderId="596"/>
    <xf numFmtId="0" fontId="140" fillId="9" borderId="588" applyNumberFormat="0" applyAlignment="0" applyProtection="0">
      <alignment vertical="center"/>
    </xf>
    <xf numFmtId="191" fontId="78" fillId="2" borderId="596"/>
    <xf numFmtId="0" fontId="56" fillId="30" borderId="589" applyNumberFormat="0" applyFont="0" applyAlignment="0" applyProtection="0">
      <alignment vertical="center"/>
    </xf>
    <xf numFmtId="0" fontId="152" fillId="22" borderId="590" applyNumberFormat="0" applyAlignment="0" applyProtection="0">
      <alignment vertical="center"/>
    </xf>
    <xf numFmtId="191" fontId="78" fillId="2" borderId="596"/>
    <xf numFmtId="0" fontId="173" fillId="0" borderId="591" applyNumberFormat="0" applyFill="0" applyAlignment="0" applyProtection="0">
      <alignment vertical="center"/>
    </xf>
    <xf numFmtId="191" fontId="78" fillId="2" borderId="596"/>
    <xf numFmtId="191" fontId="78" fillId="2" borderId="596"/>
    <xf numFmtId="1" fontId="78" fillId="0" borderId="639" applyFill="0" applyBorder="0">
      <alignment horizontal="center"/>
    </xf>
    <xf numFmtId="191" fontId="78" fillId="2" borderId="634"/>
    <xf numFmtId="191" fontId="78" fillId="2" borderId="634"/>
    <xf numFmtId="0" fontId="114" fillId="22" borderId="630"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14" fillId="22" borderId="599" applyNumberFormat="0" applyAlignment="0" applyProtection="0">
      <alignment vertical="center"/>
    </xf>
    <xf numFmtId="191" fontId="78" fillId="2" borderId="596"/>
    <xf numFmtId="191" fontId="78" fillId="2" borderId="596"/>
    <xf numFmtId="191" fontId="78" fillId="2" borderId="596"/>
    <xf numFmtId="0" fontId="114" fillId="22" borderId="599" applyNumberFormat="0" applyAlignment="0" applyProtection="0">
      <alignment vertical="center"/>
    </xf>
    <xf numFmtId="0" fontId="114" fillId="22" borderId="599" applyNumberFormat="0" applyAlignment="0" applyProtection="0">
      <alignment vertical="center"/>
    </xf>
    <xf numFmtId="221" fontId="63" fillId="0" borderId="595" applyFill="0" applyBorder="0" applyAlignment="0"/>
    <xf numFmtId="0" fontId="129" fillId="0" borderId="603">
      <alignment horizontal="left" vertical="center"/>
      <protection locked="0"/>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56" fillId="30" borderId="600" applyNumberFormat="0" applyFont="0" applyAlignment="0" applyProtection="0">
      <alignment vertical="center"/>
    </xf>
    <xf numFmtId="0" fontId="56" fillId="30" borderId="600" applyNumberFormat="0" applyFont="0" applyAlignment="0" applyProtection="0">
      <alignment vertical="center"/>
    </xf>
    <xf numFmtId="0" fontId="152" fillId="22" borderId="601" applyNumberFormat="0" applyAlignment="0" applyProtection="0">
      <alignment vertical="center"/>
    </xf>
    <xf numFmtId="0" fontId="152" fillId="22" borderId="601" applyNumberFormat="0" applyAlignment="0" applyProtection="0">
      <alignment vertical="center"/>
    </xf>
    <xf numFmtId="0" fontId="134" fillId="0" borderId="604"/>
    <xf numFmtId="0" fontId="173" fillId="0" borderId="602" applyNumberFormat="0" applyFill="0" applyAlignment="0" applyProtection="0">
      <alignment vertical="center"/>
    </xf>
    <xf numFmtId="0" fontId="173" fillId="0" borderId="602" applyNumberFormat="0" applyFill="0" applyAlignment="0" applyProtection="0">
      <alignment vertical="center"/>
    </xf>
    <xf numFmtId="0" fontId="114" fillId="22" borderId="599" applyNumberFormat="0" applyAlignment="0" applyProtection="0">
      <alignment vertical="center"/>
    </xf>
    <xf numFmtId="0" fontId="114" fillId="22" borderId="599" applyNumberFormat="0" applyAlignment="0" applyProtection="0">
      <alignment vertical="center"/>
    </xf>
    <xf numFmtId="247" fontId="57" fillId="0" borderId="595">
      <alignment horizontal="right" vertical="center" shrinkToFit="1"/>
    </xf>
    <xf numFmtId="1" fontId="78" fillId="0" borderId="595" applyFill="0" applyBorder="0">
      <alignment horizontal="center"/>
    </xf>
    <xf numFmtId="0" fontId="56" fillId="30" borderId="600" applyNumberFormat="0" applyFont="0" applyAlignment="0" applyProtection="0">
      <alignment vertical="center"/>
    </xf>
    <xf numFmtId="37" fontId="69" fillId="0" borderId="598" applyAlignment="0"/>
    <xf numFmtId="221" fontId="188" fillId="25" borderId="595">
      <alignment horizontal="right" vertical="center"/>
      <protection locked="0"/>
    </xf>
    <xf numFmtId="0" fontId="173" fillId="0" borderId="602" applyNumberFormat="0" applyFill="0" applyAlignment="0" applyProtection="0">
      <alignment vertical="center"/>
    </xf>
    <xf numFmtId="0" fontId="173" fillId="0" borderId="602" applyNumberFormat="0" applyFill="0" applyAlignment="0" applyProtection="0">
      <alignment vertical="center"/>
    </xf>
    <xf numFmtId="0" fontId="69" fillId="0" borderId="605">
      <alignment vertical="justify" wrapText="1"/>
    </xf>
    <xf numFmtId="0" fontId="140" fillId="9" borderId="599" applyNumberFormat="0" applyAlignment="0" applyProtection="0">
      <alignment vertical="center"/>
    </xf>
    <xf numFmtId="0" fontId="140" fillId="9" borderId="599" applyNumberFormat="0" applyAlignment="0" applyProtection="0">
      <alignment vertical="center"/>
    </xf>
    <xf numFmtId="263" fontId="63" fillId="0" borderId="595">
      <alignment horizontal="left" vertical="center"/>
    </xf>
    <xf numFmtId="0" fontId="152" fillId="22" borderId="601" applyNumberFormat="0" applyAlignment="0" applyProtection="0">
      <alignment vertical="center"/>
    </xf>
    <xf numFmtId="0" fontId="152" fillId="22" borderId="601"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608" applyNumberFormat="0" applyAlignment="0" applyProtection="0">
      <alignment vertical="center"/>
    </xf>
    <xf numFmtId="0" fontId="114" fillId="22" borderId="608" applyNumberFormat="0" applyAlignment="0" applyProtection="0">
      <alignment vertical="center"/>
    </xf>
    <xf numFmtId="0" fontId="140" fillId="9" borderId="599" applyNumberFormat="0" applyAlignment="0" applyProtection="0">
      <alignment vertical="center"/>
    </xf>
    <xf numFmtId="274" fontId="114" fillId="22" borderId="599" applyNumberFormat="0" applyAlignment="0" applyProtection="0">
      <alignment vertical="center"/>
    </xf>
    <xf numFmtId="274" fontId="114" fillId="22" borderId="599" applyNumberFormat="0" applyAlignment="0" applyProtection="0">
      <alignment vertical="center"/>
    </xf>
    <xf numFmtId="274" fontId="114" fillId="22" borderId="599" applyNumberFormat="0" applyAlignment="0" applyProtection="0">
      <alignment vertical="center"/>
    </xf>
    <xf numFmtId="0" fontId="130" fillId="0" borderId="597">
      <alignment horizontal="left" vertical="center"/>
    </xf>
    <xf numFmtId="10" fontId="58" fillId="25" borderId="595" applyNumberFormat="0" applyBorder="0" applyAlignment="0" applyProtection="0"/>
    <xf numFmtId="10" fontId="58" fillId="25" borderId="595" applyNumberFormat="0" applyBorder="0" applyAlignment="0" applyProtection="0"/>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140" fillId="9" borderId="599" applyNumberFormat="0" applyAlignment="0" applyProtection="0">
      <alignment vertical="center"/>
    </xf>
    <xf numFmtId="274" fontId="56" fillId="30" borderId="600" applyNumberFormat="0" applyFont="0" applyAlignment="0" applyProtection="0">
      <alignment vertical="center"/>
    </xf>
    <xf numFmtId="274" fontId="56" fillId="30" borderId="600" applyNumberFormat="0" applyFont="0" applyAlignment="0" applyProtection="0">
      <alignment vertical="center"/>
    </xf>
    <xf numFmtId="274" fontId="56" fillId="30" borderId="600" applyNumberFormat="0" applyFont="0" applyAlignment="0" applyProtection="0">
      <alignment vertical="center"/>
    </xf>
    <xf numFmtId="274" fontId="152" fillId="22" borderId="601" applyNumberFormat="0" applyAlignment="0" applyProtection="0">
      <alignment vertical="center"/>
    </xf>
    <xf numFmtId="274" fontId="152" fillId="22" borderId="601" applyNumberFormat="0" applyAlignment="0" applyProtection="0">
      <alignment vertical="center"/>
    </xf>
    <xf numFmtId="274" fontId="152" fillId="22" borderId="601" applyNumberFormat="0" applyAlignment="0" applyProtection="0">
      <alignment vertical="center"/>
    </xf>
    <xf numFmtId="274" fontId="173" fillId="0" borderId="602" applyNumberFormat="0" applyFill="0" applyAlignment="0" applyProtection="0">
      <alignment vertical="center"/>
    </xf>
    <xf numFmtId="274" fontId="173" fillId="0" borderId="602" applyNumberFormat="0" applyFill="0" applyAlignment="0" applyProtection="0">
      <alignment vertical="center"/>
    </xf>
    <xf numFmtId="274" fontId="173" fillId="0" borderId="602" applyNumberFormat="0" applyFill="0" applyAlignment="0" applyProtection="0">
      <alignment vertical="center"/>
    </xf>
    <xf numFmtId="0" fontId="248" fillId="22" borderId="599" applyNumberFormat="0" applyAlignment="0" applyProtection="0">
      <alignment vertical="center"/>
    </xf>
    <xf numFmtId="0" fontId="130" fillId="0" borderId="607">
      <alignment horizontal="left" vertical="center"/>
    </xf>
    <xf numFmtId="0" fontId="253" fillId="0" borderId="602" applyNumberFormat="0" applyFill="0" applyAlignment="0" applyProtection="0">
      <alignment vertical="center"/>
    </xf>
    <xf numFmtId="0" fontId="254" fillId="9" borderId="599" applyNumberFormat="0" applyAlignment="0" applyProtection="0">
      <alignment vertical="center"/>
    </xf>
    <xf numFmtId="0" fontId="259" fillId="22" borderId="601" applyNumberFormat="0" applyAlignment="0" applyProtection="0">
      <alignment vertical="center"/>
    </xf>
    <xf numFmtId="221" fontId="63" fillId="0" borderId="606" applyFill="0" applyBorder="0" applyAlignment="0"/>
    <xf numFmtId="263" fontId="63" fillId="0" borderId="606">
      <alignment horizontal="left" vertical="center"/>
    </xf>
    <xf numFmtId="0" fontId="140" fillId="9" borderId="599" applyNumberFormat="0" applyAlignment="0" applyProtection="0">
      <alignment vertical="center"/>
    </xf>
    <xf numFmtId="0" fontId="140" fillId="9" borderId="599" applyNumberFormat="0" applyAlignment="0" applyProtection="0">
      <alignment vertical="center"/>
    </xf>
    <xf numFmtId="0" fontId="140" fillId="9" borderId="599" applyNumberFormat="0" applyAlignment="0" applyProtection="0">
      <alignment vertical="center"/>
    </xf>
    <xf numFmtId="221" fontId="63" fillId="0" borderId="606" applyFill="0" applyBorder="0" applyAlignment="0"/>
    <xf numFmtId="10" fontId="58" fillId="25" borderId="606" applyNumberFormat="0" applyBorder="0" applyAlignment="0" applyProtection="0"/>
    <xf numFmtId="247" fontId="57" fillId="0" borderId="606">
      <alignment horizontal="right" vertical="center" shrinkToFit="1"/>
    </xf>
    <xf numFmtId="1" fontId="78" fillId="0" borderId="606" applyFill="0" applyBorder="0">
      <alignment horizontal="center"/>
    </xf>
    <xf numFmtId="221" fontId="188" fillId="25" borderId="606">
      <alignment horizontal="right" vertical="center"/>
      <protection locked="0"/>
    </xf>
    <xf numFmtId="263" fontId="63" fillId="0" borderId="606">
      <alignment horizontal="left" vertical="center"/>
    </xf>
    <xf numFmtId="191" fontId="78" fillId="2" borderId="612"/>
    <xf numFmtId="0" fontId="56" fillId="30" borderId="609" applyNumberFormat="0" applyFont="0" applyAlignment="0" applyProtection="0">
      <alignment vertical="center"/>
    </xf>
    <xf numFmtId="0" fontId="152" fillId="22" borderId="610" applyNumberFormat="0" applyAlignment="0" applyProtection="0">
      <alignment vertical="center"/>
    </xf>
    <xf numFmtId="0" fontId="173" fillId="0" borderId="611" applyNumberFormat="0" applyFill="0" applyAlignment="0" applyProtection="0">
      <alignment vertical="center"/>
    </xf>
    <xf numFmtId="221" fontId="63" fillId="0" borderId="617" applyFill="0" applyBorder="0" applyAlignment="0"/>
    <xf numFmtId="10" fontId="58" fillId="25" borderId="617" applyNumberFormat="0" applyBorder="0" applyAlignment="0" applyProtection="0"/>
    <xf numFmtId="247" fontId="57" fillId="0" borderId="617">
      <alignment horizontal="right" vertical="center" shrinkToFit="1"/>
    </xf>
    <xf numFmtId="1" fontId="78" fillId="0" borderId="617" applyFill="0" applyBorder="0">
      <alignment horizontal="center"/>
    </xf>
    <xf numFmtId="221" fontId="188" fillId="25" borderId="617">
      <alignment horizontal="right" vertical="center"/>
      <protection locked="0"/>
    </xf>
    <xf numFmtId="263" fontId="63" fillId="0" borderId="617">
      <alignment horizontal="left" vertical="center"/>
    </xf>
    <xf numFmtId="191" fontId="78" fillId="2" borderId="612"/>
    <xf numFmtId="191" fontId="78" fillId="2" borderId="612"/>
    <xf numFmtId="191" fontId="78" fillId="2" borderId="612"/>
    <xf numFmtId="191" fontId="78" fillId="2" borderId="612"/>
    <xf numFmtId="191" fontId="78" fillId="2" borderId="612"/>
    <xf numFmtId="191" fontId="78" fillId="2" borderId="612"/>
    <xf numFmtId="191" fontId="78" fillId="2" borderId="612"/>
    <xf numFmtId="191" fontId="78" fillId="2" borderId="612"/>
    <xf numFmtId="191" fontId="78" fillId="2" borderId="612"/>
    <xf numFmtId="191" fontId="78" fillId="2" borderId="612"/>
    <xf numFmtId="191" fontId="78" fillId="2" borderId="612"/>
    <xf numFmtId="191" fontId="78" fillId="2" borderId="612"/>
    <xf numFmtId="191" fontId="78" fillId="2" borderId="612"/>
    <xf numFmtId="0" fontId="114" fillId="22" borderId="608" applyNumberFormat="0" applyAlignment="0" applyProtection="0">
      <alignment vertical="center"/>
    </xf>
    <xf numFmtId="0" fontId="114" fillId="22" borderId="608" applyNumberFormat="0" applyAlignment="0" applyProtection="0">
      <alignment vertical="center"/>
    </xf>
    <xf numFmtId="0" fontId="114" fillId="22" borderId="608" applyNumberFormat="0" applyAlignment="0" applyProtection="0">
      <alignment vertical="center"/>
    </xf>
    <xf numFmtId="0" fontId="129" fillId="0" borderId="614">
      <alignment horizontal="left" vertical="center"/>
      <protection locked="0"/>
    </xf>
    <xf numFmtId="0" fontId="130" fillId="0" borderId="607">
      <alignment horizontal="left" vertical="center"/>
    </xf>
    <xf numFmtId="0" fontId="140" fillId="9" borderId="608" applyNumberFormat="0" applyAlignment="0" applyProtection="0">
      <alignment vertical="center"/>
    </xf>
    <xf numFmtId="10" fontId="58" fillId="25" borderId="617" applyNumberFormat="0" applyBorder="0" applyAlignment="0" applyProtection="0"/>
    <xf numFmtId="0" fontId="140" fillId="9" borderId="608" applyNumberFormat="0" applyAlignment="0" applyProtection="0">
      <alignment vertical="center"/>
    </xf>
    <xf numFmtId="0" fontId="140" fillId="9" borderId="608" applyNumberFormat="0" applyAlignment="0" applyProtection="0">
      <alignment vertical="center"/>
    </xf>
    <xf numFmtId="0" fontId="56" fillId="30" borderId="609" applyNumberFormat="0" applyFont="0" applyAlignment="0" applyProtection="0">
      <alignment vertical="center"/>
    </xf>
    <xf numFmtId="0" fontId="56" fillId="30" borderId="609" applyNumberFormat="0" applyFont="0" applyAlignment="0" applyProtection="0">
      <alignment vertical="center"/>
    </xf>
    <xf numFmtId="0" fontId="56" fillId="30" borderId="609" applyNumberFormat="0" applyFont="0" applyAlignment="0" applyProtection="0">
      <alignment vertical="center"/>
    </xf>
    <xf numFmtId="0" fontId="152" fillId="22" borderId="610" applyNumberFormat="0" applyAlignment="0" applyProtection="0">
      <alignment vertical="center"/>
    </xf>
    <xf numFmtId="0" fontId="152" fillId="22" borderId="610" applyNumberFormat="0" applyAlignment="0" applyProtection="0">
      <alignment vertical="center"/>
    </xf>
    <xf numFmtId="0" fontId="152" fillId="22" borderId="610" applyNumberFormat="0" applyAlignment="0" applyProtection="0">
      <alignment vertical="center"/>
    </xf>
    <xf numFmtId="0" fontId="134" fillId="0" borderId="615"/>
    <xf numFmtId="0" fontId="173" fillId="0" borderId="611" applyNumberFormat="0" applyFill="0" applyAlignment="0" applyProtection="0">
      <alignment vertical="center"/>
    </xf>
    <xf numFmtId="0" fontId="173" fillId="0" borderId="611" applyNumberFormat="0" applyFill="0" applyAlignment="0" applyProtection="0">
      <alignment vertical="center"/>
    </xf>
    <xf numFmtId="0" fontId="173" fillId="0" borderId="611" applyNumberFormat="0" applyFill="0" applyAlignment="0" applyProtection="0">
      <alignment vertical="center"/>
    </xf>
    <xf numFmtId="0" fontId="114" fillId="22" borderId="608" applyNumberFormat="0" applyAlignment="0" applyProtection="0">
      <alignment vertical="center"/>
    </xf>
    <xf numFmtId="0" fontId="114" fillId="22" borderId="608" applyNumberFormat="0" applyAlignment="0" applyProtection="0">
      <alignment vertical="center"/>
    </xf>
    <xf numFmtId="247" fontId="57" fillId="0" borderId="617">
      <alignment horizontal="right" vertical="center" shrinkToFit="1"/>
    </xf>
    <xf numFmtId="1" fontId="78" fillId="0" borderId="617" applyFill="0" applyBorder="0">
      <alignment horizontal="center"/>
    </xf>
    <xf numFmtId="0" fontId="56" fillId="30" borderId="609" applyNumberFormat="0" applyFont="0" applyAlignment="0" applyProtection="0">
      <alignment vertical="center"/>
    </xf>
    <xf numFmtId="37" fontId="69" fillId="0" borderId="613" applyAlignment="0"/>
    <xf numFmtId="221" fontId="188" fillId="25" borderId="617">
      <alignment horizontal="right" vertical="center"/>
      <protection locked="0"/>
    </xf>
    <xf numFmtId="0" fontId="173" fillId="0" borderId="611" applyNumberFormat="0" applyFill="0" applyAlignment="0" applyProtection="0">
      <alignment vertical="center"/>
    </xf>
    <xf numFmtId="0" fontId="173" fillId="0" borderId="611" applyNumberFormat="0" applyFill="0" applyAlignment="0" applyProtection="0">
      <alignment vertical="center"/>
    </xf>
    <xf numFmtId="0" fontId="69" fillId="0" borderId="616">
      <alignment vertical="justify" wrapText="1"/>
    </xf>
    <xf numFmtId="0" fontId="140" fillId="9" borderId="608" applyNumberFormat="0" applyAlignment="0" applyProtection="0">
      <alignment vertical="center"/>
    </xf>
    <xf numFmtId="0" fontId="140" fillId="9" borderId="608" applyNumberFormat="0" applyAlignment="0" applyProtection="0">
      <alignment vertical="center"/>
    </xf>
    <xf numFmtId="0" fontId="152" fillId="22" borderId="610" applyNumberFormat="0" applyAlignment="0" applyProtection="0">
      <alignment vertical="center"/>
    </xf>
    <xf numFmtId="0" fontId="152" fillId="22" borderId="610" applyNumberFormat="0" applyAlignment="0" applyProtection="0">
      <alignment vertical="center"/>
    </xf>
    <xf numFmtId="274" fontId="114" fillId="22" borderId="608" applyNumberFormat="0" applyAlignment="0" applyProtection="0">
      <alignment vertical="center"/>
    </xf>
    <xf numFmtId="274" fontId="114" fillId="22" borderId="608" applyNumberFormat="0" applyAlignment="0" applyProtection="0">
      <alignment vertical="center"/>
    </xf>
    <xf numFmtId="274" fontId="114" fillId="22" borderId="608" applyNumberFormat="0" applyAlignment="0" applyProtection="0">
      <alignment vertical="center"/>
    </xf>
    <xf numFmtId="0" fontId="130" fillId="0" borderId="607">
      <alignment horizontal="left" vertical="center"/>
    </xf>
    <xf numFmtId="10" fontId="58" fillId="25" borderId="617" applyNumberFormat="0" applyBorder="0" applyAlignment="0" applyProtection="0"/>
    <xf numFmtId="10" fontId="58" fillId="25" borderId="617" applyNumberFormat="0" applyBorder="0" applyAlignment="0" applyProtection="0"/>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0" fontId="140" fillId="9" borderId="608" applyNumberFormat="0" applyAlignment="0" applyProtection="0">
      <alignment vertical="center"/>
    </xf>
    <xf numFmtId="0"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56" fillId="30" borderId="609" applyNumberFormat="0" applyFont="0" applyAlignment="0" applyProtection="0">
      <alignment vertical="center"/>
    </xf>
    <xf numFmtId="274" fontId="56" fillId="30" borderId="609" applyNumberFormat="0" applyFont="0" applyAlignment="0" applyProtection="0">
      <alignment vertical="center"/>
    </xf>
    <xf numFmtId="274" fontId="56" fillId="30" borderId="609" applyNumberFormat="0" applyFont="0" applyAlignment="0" applyProtection="0">
      <alignment vertical="center"/>
    </xf>
    <xf numFmtId="274" fontId="152" fillId="22" borderId="610" applyNumberFormat="0" applyAlignment="0" applyProtection="0">
      <alignment vertical="center"/>
    </xf>
    <xf numFmtId="274" fontId="152" fillId="22" borderId="610" applyNumberFormat="0" applyAlignment="0" applyProtection="0">
      <alignment vertical="center"/>
    </xf>
    <xf numFmtId="274" fontId="152" fillId="22" borderId="610" applyNumberFormat="0" applyAlignment="0" applyProtection="0">
      <alignment vertical="center"/>
    </xf>
    <xf numFmtId="274" fontId="173" fillId="0" borderId="611" applyNumberFormat="0" applyFill="0" applyAlignment="0" applyProtection="0">
      <alignment vertical="center"/>
    </xf>
    <xf numFmtId="274" fontId="173" fillId="0" borderId="611" applyNumberFormat="0" applyFill="0" applyAlignment="0" applyProtection="0">
      <alignment vertical="center"/>
    </xf>
    <xf numFmtId="274" fontId="173" fillId="0" borderId="611" applyNumberFormat="0" applyFill="0" applyAlignment="0" applyProtection="0">
      <alignment vertical="center"/>
    </xf>
    <xf numFmtId="0" fontId="248" fillId="22" borderId="608" applyNumberFormat="0" applyAlignment="0" applyProtection="0">
      <alignment vertical="center"/>
    </xf>
    <xf numFmtId="0" fontId="253" fillId="0" borderId="611" applyNumberFormat="0" applyFill="0" applyAlignment="0" applyProtection="0">
      <alignment vertical="center"/>
    </xf>
    <xf numFmtId="0" fontId="254" fillId="9" borderId="608" applyNumberFormat="0" applyAlignment="0" applyProtection="0">
      <alignment vertical="center"/>
    </xf>
    <xf numFmtId="0" fontId="259" fillId="22" borderId="610" applyNumberFormat="0" applyAlignment="0" applyProtection="0">
      <alignment vertical="center"/>
    </xf>
    <xf numFmtId="221" fontId="63" fillId="0" borderId="617" applyFill="0" applyBorder="0" applyAlignment="0"/>
    <xf numFmtId="263" fontId="63" fillId="0" borderId="617">
      <alignment horizontal="left" vertical="center"/>
    </xf>
    <xf numFmtId="221" fontId="63" fillId="0" borderId="617" applyFill="0" applyBorder="0" applyAlignment="0"/>
    <xf numFmtId="10" fontId="58" fillId="25" borderId="617" applyNumberFormat="0" applyBorder="0" applyAlignment="0" applyProtection="0"/>
    <xf numFmtId="247" fontId="57" fillId="0" borderId="617">
      <alignment horizontal="right" vertical="center" shrinkToFit="1"/>
    </xf>
    <xf numFmtId="1" fontId="78" fillId="0" borderId="617" applyFill="0" applyBorder="0">
      <alignment horizontal="center"/>
    </xf>
    <xf numFmtId="221" fontId="188" fillId="25" borderId="617">
      <alignment horizontal="right" vertical="center"/>
      <protection locked="0"/>
    </xf>
    <xf numFmtId="263" fontId="63" fillId="0" borderId="617">
      <alignment horizontal="left" vertical="center"/>
    </xf>
    <xf numFmtId="191" fontId="78" fillId="2" borderId="618"/>
    <xf numFmtId="191" fontId="78" fillId="2" borderId="618"/>
    <xf numFmtId="191" fontId="78" fillId="2" borderId="618"/>
    <xf numFmtId="0" fontId="140" fillId="9" borderId="621" applyNumberFormat="0" applyAlignment="0" applyProtection="0">
      <alignment vertical="center"/>
    </xf>
    <xf numFmtId="0" fontId="140" fillId="9" borderId="621" applyNumberFormat="0" applyAlignment="0" applyProtection="0">
      <alignment vertical="center"/>
    </xf>
    <xf numFmtId="0" fontId="130" fillId="0" borderId="619">
      <alignment horizontal="left" vertical="center"/>
    </xf>
    <xf numFmtId="0" fontId="140" fillId="9" borderId="621" applyNumberFormat="0" applyAlignment="0" applyProtection="0">
      <alignment vertical="center"/>
    </xf>
    <xf numFmtId="0" fontId="140" fillId="9" borderId="608"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10" fontId="58" fillId="25" borderId="617" applyNumberFormat="0" applyBorder="0" applyAlignment="0" applyProtection="0"/>
    <xf numFmtId="0" fontId="140" fillId="9" borderId="621" applyNumberFormat="0" applyAlignment="0" applyProtection="0">
      <alignment vertical="center"/>
    </xf>
    <xf numFmtId="0" fontId="56" fillId="30" borderId="622" applyNumberFormat="0" applyFont="0" applyAlignment="0" applyProtection="0">
      <alignment vertical="center"/>
    </xf>
    <xf numFmtId="0" fontId="152" fillId="22" borderId="623" applyNumberFormat="0" applyAlignment="0" applyProtection="0">
      <alignment vertical="center"/>
    </xf>
    <xf numFmtId="0" fontId="173" fillId="0" borderId="624" applyNumberFormat="0" applyFill="0" applyAlignment="0" applyProtection="0">
      <alignment vertical="center"/>
    </xf>
    <xf numFmtId="0" fontId="114" fillId="22" borderId="608" applyNumberFormat="0" applyAlignment="0" applyProtection="0">
      <alignment vertical="center"/>
    </xf>
    <xf numFmtId="191" fontId="78" fillId="2" borderId="618"/>
    <xf numFmtId="191" fontId="78" fillId="2" borderId="618"/>
    <xf numFmtId="191" fontId="78" fillId="2" borderId="618"/>
    <xf numFmtId="0" fontId="140" fillId="9" borderId="608" applyNumberFormat="0" applyAlignment="0" applyProtection="0">
      <alignment vertical="center"/>
    </xf>
    <xf numFmtId="191" fontId="78" fillId="2" borderId="618"/>
    <xf numFmtId="0" fontId="56" fillId="30" borderId="609" applyNumberFormat="0" applyFont="0" applyAlignment="0" applyProtection="0">
      <alignment vertical="center"/>
    </xf>
    <xf numFmtId="0" fontId="152" fillId="22" borderId="610" applyNumberFormat="0" applyAlignment="0" applyProtection="0">
      <alignment vertical="center"/>
    </xf>
    <xf numFmtId="191" fontId="78" fillId="2" borderId="618"/>
    <xf numFmtId="0" fontId="173" fillId="0" borderId="611" applyNumberFormat="0" applyFill="0" applyAlignment="0" applyProtection="0">
      <alignment vertical="center"/>
    </xf>
    <xf numFmtId="191" fontId="78" fillId="2" borderId="618"/>
    <xf numFmtId="191" fontId="78" fillId="2" borderId="618"/>
    <xf numFmtId="191" fontId="78" fillId="2" borderId="634"/>
    <xf numFmtId="191" fontId="78" fillId="2" borderId="634"/>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114" fillId="22" borderId="621" applyNumberFormat="0" applyAlignment="0" applyProtection="0">
      <alignment vertical="center"/>
    </xf>
    <xf numFmtId="191" fontId="78" fillId="2" borderId="618"/>
    <xf numFmtId="191" fontId="78" fillId="2" borderId="618"/>
    <xf numFmtId="191" fontId="78" fillId="2" borderId="618"/>
    <xf numFmtId="0" fontId="114" fillId="22" borderId="621" applyNumberFormat="0" applyAlignment="0" applyProtection="0">
      <alignment vertical="center"/>
    </xf>
    <xf numFmtId="0" fontId="114" fillId="22" borderId="621" applyNumberFormat="0" applyAlignment="0" applyProtection="0">
      <alignment vertical="center"/>
    </xf>
    <xf numFmtId="221" fontId="63" fillId="0" borderId="617" applyFill="0" applyBorder="0" applyAlignment="0"/>
    <xf numFmtId="0" fontId="129" fillId="0" borderId="625">
      <alignment horizontal="left" vertical="center"/>
      <protection locked="0"/>
    </xf>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56" fillId="30" borderId="622" applyNumberFormat="0" applyFont="0" applyAlignment="0" applyProtection="0">
      <alignment vertical="center"/>
    </xf>
    <xf numFmtId="0" fontId="56" fillId="30" borderId="622" applyNumberFormat="0" applyFont="0" applyAlignment="0" applyProtection="0">
      <alignment vertical="center"/>
    </xf>
    <xf numFmtId="0" fontId="152" fillId="22" borderId="623" applyNumberFormat="0" applyAlignment="0" applyProtection="0">
      <alignment vertical="center"/>
    </xf>
    <xf numFmtId="0" fontId="152" fillId="22" borderId="623" applyNumberFormat="0" applyAlignment="0" applyProtection="0">
      <alignment vertical="center"/>
    </xf>
    <xf numFmtId="0" fontId="134" fillId="0" borderId="626"/>
    <xf numFmtId="0" fontId="173" fillId="0" borderId="624" applyNumberFormat="0" applyFill="0" applyAlignment="0" applyProtection="0">
      <alignment vertical="center"/>
    </xf>
    <xf numFmtId="0" fontId="173" fillId="0" borderId="624" applyNumberFormat="0" applyFill="0" applyAlignment="0" applyProtection="0">
      <alignment vertical="center"/>
    </xf>
    <xf numFmtId="0" fontId="114" fillId="22" borderId="621" applyNumberFormat="0" applyAlignment="0" applyProtection="0">
      <alignment vertical="center"/>
    </xf>
    <xf numFmtId="0" fontId="114" fillId="22" borderId="621" applyNumberFormat="0" applyAlignment="0" applyProtection="0">
      <alignment vertical="center"/>
    </xf>
    <xf numFmtId="247" fontId="57" fillId="0" borderId="617">
      <alignment horizontal="right" vertical="center" shrinkToFit="1"/>
    </xf>
    <xf numFmtId="1" fontId="78" fillId="0" borderId="617" applyFill="0" applyBorder="0">
      <alignment horizontal="center"/>
    </xf>
    <xf numFmtId="0" fontId="56" fillId="30" borderId="622" applyNumberFormat="0" applyFont="0" applyAlignment="0" applyProtection="0">
      <alignment vertical="center"/>
    </xf>
    <xf numFmtId="37" fontId="69" fillId="0" borderId="620" applyAlignment="0"/>
    <xf numFmtId="221" fontId="188" fillId="25" borderId="617">
      <alignment horizontal="right" vertical="center"/>
      <protection locked="0"/>
    </xf>
    <xf numFmtId="0" fontId="173" fillId="0" borderId="624" applyNumberFormat="0" applyFill="0" applyAlignment="0" applyProtection="0">
      <alignment vertical="center"/>
    </xf>
    <xf numFmtId="0" fontId="173" fillId="0" borderId="624" applyNumberFormat="0" applyFill="0" applyAlignment="0" applyProtection="0">
      <alignment vertical="center"/>
    </xf>
    <xf numFmtId="0" fontId="69" fillId="0" borderId="627">
      <alignment vertical="justify" wrapText="1"/>
    </xf>
    <xf numFmtId="0" fontId="140" fillId="9" borderId="621" applyNumberFormat="0" applyAlignment="0" applyProtection="0">
      <alignment vertical="center"/>
    </xf>
    <xf numFmtId="0" fontId="140" fillId="9" borderId="621" applyNumberFormat="0" applyAlignment="0" applyProtection="0">
      <alignment vertical="center"/>
    </xf>
    <xf numFmtId="263" fontId="63" fillId="0" borderId="617">
      <alignment horizontal="left" vertical="center"/>
    </xf>
    <xf numFmtId="0" fontId="152" fillId="22" borderId="623" applyNumberFormat="0" applyAlignment="0" applyProtection="0">
      <alignment vertical="center"/>
    </xf>
    <xf numFmtId="0" fontId="152" fillId="22" borderId="623"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30" applyNumberFormat="0" applyAlignment="0" applyProtection="0">
      <alignment vertical="center"/>
    </xf>
    <xf numFmtId="0" fontId="114" fillId="22" borderId="630" applyNumberFormat="0" applyAlignment="0" applyProtection="0">
      <alignment vertical="center"/>
    </xf>
    <xf numFmtId="0" fontId="140" fillId="9" borderId="621" applyNumberFormat="0" applyAlignment="0" applyProtection="0">
      <alignment vertical="center"/>
    </xf>
    <xf numFmtId="274" fontId="114" fillId="22" borderId="621" applyNumberFormat="0" applyAlignment="0" applyProtection="0">
      <alignment vertical="center"/>
    </xf>
    <xf numFmtId="274" fontId="114" fillId="22" borderId="621" applyNumberFormat="0" applyAlignment="0" applyProtection="0">
      <alignment vertical="center"/>
    </xf>
    <xf numFmtId="274" fontId="114" fillId="22" borderId="621" applyNumberFormat="0" applyAlignment="0" applyProtection="0">
      <alignment vertical="center"/>
    </xf>
    <xf numFmtId="0" fontId="130" fillId="0" borderId="619">
      <alignment horizontal="left" vertical="center"/>
    </xf>
    <xf numFmtId="10" fontId="58" fillId="25" borderId="617" applyNumberFormat="0" applyBorder="0" applyAlignment="0" applyProtection="0"/>
    <xf numFmtId="10" fontId="58" fillId="25" borderId="617" applyNumberFormat="0" applyBorder="0" applyAlignment="0" applyProtection="0"/>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140" fillId="9" borderId="621" applyNumberFormat="0" applyAlignment="0" applyProtection="0">
      <alignment vertical="center"/>
    </xf>
    <xf numFmtId="274" fontId="56" fillId="30" borderId="622" applyNumberFormat="0" applyFont="0" applyAlignment="0" applyProtection="0">
      <alignment vertical="center"/>
    </xf>
    <xf numFmtId="274" fontId="56" fillId="30" borderId="622" applyNumberFormat="0" applyFont="0" applyAlignment="0" applyProtection="0">
      <alignment vertical="center"/>
    </xf>
    <xf numFmtId="274" fontId="56" fillId="30" borderId="622" applyNumberFormat="0" applyFont="0" applyAlignment="0" applyProtection="0">
      <alignment vertical="center"/>
    </xf>
    <xf numFmtId="274" fontId="152" fillId="22" borderId="623" applyNumberFormat="0" applyAlignment="0" applyProtection="0">
      <alignment vertical="center"/>
    </xf>
    <xf numFmtId="274" fontId="152" fillId="22" borderId="623" applyNumberFormat="0" applyAlignment="0" applyProtection="0">
      <alignment vertical="center"/>
    </xf>
    <xf numFmtId="274" fontId="152" fillId="22" borderId="623" applyNumberFormat="0" applyAlignment="0" applyProtection="0">
      <alignment vertical="center"/>
    </xf>
    <xf numFmtId="274" fontId="173" fillId="0" borderId="624" applyNumberFormat="0" applyFill="0" applyAlignment="0" applyProtection="0">
      <alignment vertical="center"/>
    </xf>
    <xf numFmtId="274" fontId="173" fillId="0" borderId="624" applyNumberFormat="0" applyFill="0" applyAlignment="0" applyProtection="0">
      <alignment vertical="center"/>
    </xf>
    <xf numFmtId="274" fontId="173" fillId="0" borderId="624" applyNumberFormat="0" applyFill="0" applyAlignment="0" applyProtection="0">
      <alignment vertical="center"/>
    </xf>
    <xf numFmtId="0" fontId="248" fillId="22" borderId="621" applyNumberFormat="0" applyAlignment="0" applyProtection="0">
      <alignment vertical="center"/>
    </xf>
    <xf numFmtId="0" fontId="130" fillId="0" borderId="629">
      <alignment horizontal="left" vertical="center"/>
    </xf>
    <xf numFmtId="0" fontId="253" fillId="0" borderId="624" applyNumberFormat="0" applyFill="0" applyAlignment="0" applyProtection="0">
      <alignment vertical="center"/>
    </xf>
    <xf numFmtId="0" fontId="254" fillId="9" borderId="621" applyNumberFormat="0" applyAlignment="0" applyProtection="0">
      <alignment vertical="center"/>
    </xf>
    <xf numFmtId="0" fontId="259" fillId="22" borderId="623" applyNumberFormat="0" applyAlignment="0" applyProtection="0">
      <alignment vertical="center"/>
    </xf>
    <xf numFmtId="221" fontId="63" fillId="0" borderId="628" applyFill="0" applyBorder="0" applyAlignment="0"/>
    <xf numFmtId="263" fontId="63" fillId="0" borderId="628">
      <alignment horizontal="left" vertical="center"/>
    </xf>
    <xf numFmtId="0" fontId="140" fillId="9" borderId="621" applyNumberFormat="0" applyAlignment="0" applyProtection="0">
      <alignment vertical="center"/>
    </xf>
    <xf numFmtId="0" fontId="140" fillId="9" borderId="621" applyNumberFormat="0" applyAlignment="0" applyProtection="0">
      <alignment vertical="center"/>
    </xf>
    <xf numFmtId="0" fontId="140" fillId="9" borderId="621" applyNumberFormat="0" applyAlignment="0" applyProtection="0">
      <alignment vertical="center"/>
    </xf>
    <xf numFmtId="221" fontId="63" fillId="0" borderId="628" applyFill="0" applyBorder="0" applyAlignment="0"/>
    <xf numFmtId="10" fontId="58" fillId="25" borderId="628" applyNumberFormat="0" applyBorder="0" applyAlignment="0" applyProtection="0"/>
    <xf numFmtId="0" fontId="56" fillId="30" borderId="631" applyNumberFormat="0" applyFont="0" applyAlignment="0" applyProtection="0">
      <alignment vertical="center"/>
    </xf>
    <xf numFmtId="247" fontId="57" fillId="0" borderId="628">
      <alignment horizontal="right" vertical="center" shrinkToFit="1"/>
    </xf>
    <xf numFmtId="1" fontId="78" fillId="0" borderId="628" applyFill="0" applyBorder="0">
      <alignment horizontal="center"/>
    </xf>
    <xf numFmtId="221" fontId="188" fillId="25" borderId="628">
      <alignment horizontal="right" vertical="center"/>
      <protection locked="0"/>
    </xf>
    <xf numFmtId="263" fontId="63" fillId="0" borderId="628">
      <alignment horizontal="left" vertical="center"/>
    </xf>
    <xf numFmtId="0" fontId="56" fillId="30" borderId="631" applyNumberFormat="0" applyFont="0" applyAlignment="0" applyProtection="0">
      <alignment vertical="center"/>
    </xf>
    <xf numFmtId="0" fontId="152" fillId="22" borderId="632" applyNumberFormat="0" applyAlignment="0" applyProtection="0">
      <alignment vertical="center"/>
    </xf>
    <xf numFmtId="0" fontId="173" fillId="0" borderId="633" applyNumberFormat="0" applyFill="0" applyAlignment="0" applyProtection="0">
      <alignment vertical="center"/>
    </xf>
    <xf numFmtId="0" fontId="114" fillId="22" borderId="630" applyNumberFormat="0" applyAlignment="0" applyProtection="0">
      <alignment vertical="center"/>
    </xf>
    <xf numFmtId="0" fontId="114" fillId="22" borderId="630" applyNumberFormat="0" applyAlignment="0" applyProtection="0">
      <alignment vertical="center"/>
    </xf>
    <xf numFmtId="247" fontId="57" fillId="0" borderId="639">
      <alignment horizontal="right" vertical="center" shrinkToFit="1"/>
    </xf>
    <xf numFmtId="1" fontId="78" fillId="0" borderId="639" applyFill="0" applyBorder="0">
      <alignment horizontal="center"/>
    </xf>
    <xf numFmtId="0" fontId="56" fillId="30" borderId="631" applyNumberFormat="0" applyFont="0" applyAlignment="0" applyProtection="0">
      <alignment vertical="center"/>
    </xf>
    <xf numFmtId="37" fontId="69" fillId="0" borderId="635" applyAlignment="0"/>
    <xf numFmtId="221" fontId="188" fillId="25" borderId="639">
      <alignment horizontal="right" vertical="center"/>
      <protection locked="0"/>
    </xf>
    <xf numFmtId="0" fontId="173" fillId="0" borderId="633" applyNumberFormat="0" applyFill="0" applyAlignment="0" applyProtection="0">
      <alignment vertical="center"/>
    </xf>
    <xf numFmtId="0" fontId="173" fillId="0" borderId="633" applyNumberFormat="0" applyFill="0" applyAlignment="0" applyProtection="0">
      <alignment vertical="center"/>
    </xf>
    <xf numFmtId="0" fontId="69" fillId="0" borderId="638">
      <alignment vertical="justify" wrapText="1"/>
    </xf>
    <xf numFmtId="0" fontId="140" fillId="9" borderId="630" applyNumberFormat="0" applyAlignment="0" applyProtection="0">
      <alignment vertical="center"/>
    </xf>
    <xf numFmtId="0" fontId="140" fillId="9" borderId="630" applyNumberFormat="0" applyAlignment="0" applyProtection="0">
      <alignment vertical="center"/>
    </xf>
    <xf numFmtId="0" fontId="152" fillId="22" borderId="632" applyNumberFormat="0" applyAlignment="0" applyProtection="0">
      <alignment vertical="center"/>
    </xf>
    <xf numFmtId="0" fontId="152" fillId="22" borderId="632" applyNumberFormat="0" applyAlignment="0" applyProtection="0">
      <alignment vertical="center"/>
    </xf>
    <xf numFmtId="274" fontId="114" fillId="22" borderId="630" applyNumberFormat="0" applyAlignment="0" applyProtection="0">
      <alignment vertical="center"/>
    </xf>
    <xf numFmtId="274" fontId="114" fillId="22" borderId="630" applyNumberFormat="0" applyAlignment="0" applyProtection="0">
      <alignment vertical="center"/>
    </xf>
    <xf numFmtId="274" fontId="114" fillId="22" borderId="630" applyNumberFormat="0" applyAlignment="0" applyProtection="0">
      <alignment vertical="center"/>
    </xf>
    <xf numFmtId="0" fontId="130" fillId="0" borderId="629">
      <alignment horizontal="left" vertical="center"/>
    </xf>
    <xf numFmtId="10" fontId="58" fillId="25" borderId="639" applyNumberFormat="0" applyBorder="0" applyAlignment="0" applyProtection="0"/>
    <xf numFmtId="10" fontId="58" fillId="25" borderId="639" applyNumberFormat="0" applyBorder="0" applyAlignment="0" applyProtection="0"/>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0" fontId="140" fillId="9" borderId="630" applyNumberFormat="0" applyAlignment="0" applyProtection="0">
      <alignment vertical="center"/>
    </xf>
    <xf numFmtId="0"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56" fillId="30" borderId="631" applyNumberFormat="0" applyFont="0" applyAlignment="0" applyProtection="0">
      <alignment vertical="center"/>
    </xf>
    <xf numFmtId="274" fontId="56" fillId="30" borderId="631" applyNumberFormat="0" applyFont="0" applyAlignment="0" applyProtection="0">
      <alignment vertical="center"/>
    </xf>
    <xf numFmtId="274" fontId="56" fillId="30" borderId="631" applyNumberFormat="0" applyFont="0" applyAlignment="0" applyProtection="0">
      <alignment vertical="center"/>
    </xf>
    <xf numFmtId="274" fontId="152" fillId="22" borderId="632" applyNumberFormat="0" applyAlignment="0" applyProtection="0">
      <alignment vertical="center"/>
    </xf>
    <xf numFmtId="274" fontId="152" fillId="22" borderId="632" applyNumberFormat="0" applyAlignment="0" applyProtection="0">
      <alignment vertical="center"/>
    </xf>
    <xf numFmtId="274" fontId="152" fillId="22" borderId="632" applyNumberFormat="0" applyAlignment="0" applyProtection="0">
      <alignment vertical="center"/>
    </xf>
    <xf numFmtId="274" fontId="173" fillId="0" borderId="633" applyNumberFormat="0" applyFill="0" applyAlignment="0" applyProtection="0">
      <alignment vertical="center"/>
    </xf>
    <xf numFmtId="274" fontId="173" fillId="0" borderId="633" applyNumberFormat="0" applyFill="0" applyAlignment="0" applyProtection="0">
      <alignment vertical="center"/>
    </xf>
    <xf numFmtId="274" fontId="173" fillId="0" borderId="633" applyNumberFormat="0" applyFill="0" applyAlignment="0" applyProtection="0">
      <alignment vertical="center"/>
    </xf>
    <xf numFmtId="0" fontId="248" fillId="22" borderId="630" applyNumberFormat="0" applyAlignment="0" applyProtection="0">
      <alignment vertical="center"/>
    </xf>
    <xf numFmtId="0" fontId="253" fillId="0" borderId="633" applyNumberFormat="0" applyFill="0" applyAlignment="0" applyProtection="0">
      <alignment vertical="center"/>
    </xf>
    <xf numFmtId="0" fontId="254" fillId="9" borderId="630" applyNumberFormat="0" applyAlignment="0" applyProtection="0">
      <alignment vertical="center"/>
    </xf>
    <xf numFmtId="0" fontId="259" fillId="22" borderId="632" applyNumberFormat="0" applyAlignment="0" applyProtection="0">
      <alignment vertical="center"/>
    </xf>
    <xf numFmtId="221" fontId="63" fillId="0" borderId="639" applyFill="0" applyBorder="0" applyAlignment="0"/>
    <xf numFmtId="263" fontId="63" fillId="0" borderId="639">
      <alignment horizontal="left" vertical="center"/>
    </xf>
    <xf numFmtId="221" fontId="63" fillId="0" borderId="639" applyFill="0" applyBorder="0" applyAlignment="0"/>
    <xf numFmtId="10" fontId="58" fillId="25" borderId="639" applyNumberFormat="0" applyBorder="0" applyAlignment="0" applyProtection="0"/>
    <xf numFmtId="247" fontId="57" fillId="0" borderId="639">
      <alignment horizontal="right" vertical="center" shrinkToFit="1"/>
    </xf>
    <xf numFmtId="1" fontId="78" fillId="0" borderId="639" applyFill="0" applyBorder="0">
      <alignment horizontal="center"/>
    </xf>
    <xf numFmtId="221" fontId="188" fillId="25" borderId="639">
      <alignment horizontal="right" vertical="center"/>
      <protection locked="0"/>
    </xf>
    <xf numFmtId="263" fontId="63" fillId="0" borderId="639">
      <alignment horizontal="left" vertical="center"/>
    </xf>
    <xf numFmtId="191" fontId="78" fillId="2" borderId="640"/>
    <xf numFmtId="191" fontId="78" fillId="2" borderId="640"/>
    <xf numFmtId="191" fontId="78" fillId="2" borderId="640"/>
    <xf numFmtId="0" fontId="140" fillId="9" borderId="643" applyNumberFormat="0" applyAlignment="0" applyProtection="0">
      <alignment vertical="center"/>
    </xf>
    <xf numFmtId="0" fontId="140" fillId="9" borderId="643" applyNumberFormat="0" applyAlignment="0" applyProtection="0">
      <alignment vertical="center"/>
    </xf>
    <xf numFmtId="0" fontId="130" fillId="0" borderId="641">
      <alignment horizontal="left" vertical="center"/>
    </xf>
    <xf numFmtId="0" fontId="140" fillId="9" borderId="643" applyNumberFormat="0" applyAlignment="0" applyProtection="0">
      <alignment vertical="center"/>
    </xf>
    <xf numFmtId="0" fontId="140" fillId="9" borderId="630"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10" fontId="58" fillId="25" borderId="639" applyNumberFormat="0" applyBorder="0" applyAlignment="0" applyProtection="0"/>
    <xf numFmtId="0" fontId="140" fillId="9" borderId="643" applyNumberFormat="0" applyAlignment="0" applyProtection="0">
      <alignment vertical="center"/>
    </xf>
    <xf numFmtId="0" fontId="56" fillId="30" borderId="644" applyNumberFormat="0" applyFont="0" applyAlignment="0" applyProtection="0">
      <alignment vertical="center"/>
    </xf>
    <xf numFmtId="0" fontId="152" fillId="22" borderId="645" applyNumberFormat="0" applyAlignment="0" applyProtection="0">
      <alignment vertical="center"/>
    </xf>
    <xf numFmtId="0" fontId="173" fillId="0" borderId="646" applyNumberFormat="0" applyFill="0" applyAlignment="0" applyProtection="0">
      <alignment vertical="center"/>
    </xf>
    <xf numFmtId="0" fontId="114" fillId="22" borderId="630" applyNumberFormat="0" applyAlignment="0" applyProtection="0">
      <alignment vertical="center"/>
    </xf>
    <xf numFmtId="191" fontId="78" fillId="2" borderId="640"/>
    <xf numFmtId="191" fontId="78" fillId="2" borderId="640"/>
    <xf numFmtId="191" fontId="78" fillId="2" borderId="640"/>
    <xf numFmtId="0" fontId="140" fillId="9" borderId="630" applyNumberFormat="0" applyAlignment="0" applyProtection="0">
      <alignment vertical="center"/>
    </xf>
    <xf numFmtId="191" fontId="78" fillId="2" borderId="640"/>
    <xf numFmtId="0" fontId="56" fillId="30" borderId="631" applyNumberFormat="0" applyFont="0" applyAlignment="0" applyProtection="0">
      <alignment vertical="center"/>
    </xf>
    <xf numFmtId="0" fontId="152" fillId="22" borderId="632" applyNumberFormat="0" applyAlignment="0" applyProtection="0">
      <alignment vertical="center"/>
    </xf>
    <xf numFmtId="191" fontId="78" fillId="2" borderId="640"/>
    <xf numFmtId="0" fontId="173" fillId="0" borderId="633" applyNumberFormat="0" applyFill="0" applyAlignment="0" applyProtection="0">
      <alignment vertical="center"/>
    </xf>
    <xf numFmtId="191" fontId="78" fillId="2" borderId="640"/>
    <xf numFmtId="191" fontId="78" fillId="2" borderId="640"/>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114" fillId="22" borderId="643" applyNumberFormat="0" applyAlignment="0" applyProtection="0">
      <alignment vertical="center"/>
    </xf>
    <xf numFmtId="191" fontId="78" fillId="2" borderId="640"/>
    <xf numFmtId="191" fontId="78" fillId="2" borderId="640"/>
    <xf numFmtId="191" fontId="78" fillId="2" borderId="640"/>
    <xf numFmtId="0" fontId="114" fillId="22" borderId="643" applyNumberFormat="0" applyAlignment="0" applyProtection="0">
      <alignment vertical="center"/>
    </xf>
    <xf numFmtId="0" fontId="114" fillId="22" borderId="643" applyNumberFormat="0" applyAlignment="0" applyProtection="0">
      <alignment vertical="center"/>
    </xf>
    <xf numFmtId="221" fontId="63" fillId="0" borderId="639" applyFill="0" applyBorder="0" applyAlignment="0"/>
    <xf numFmtId="0" fontId="129" fillId="0" borderId="647">
      <alignment horizontal="left" vertical="center"/>
      <protection locked="0"/>
    </xf>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56" fillId="30" borderId="644" applyNumberFormat="0" applyFont="0" applyAlignment="0" applyProtection="0">
      <alignment vertical="center"/>
    </xf>
    <xf numFmtId="0" fontId="56" fillId="30" borderId="644" applyNumberFormat="0" applyFont="0" applyAlignment="0" applyProtection="0">
      <alignment vertical="center"/>
    </xf>
    <xf numFmtId="0" fontId="152" fillId="22" borderId="645" applyNumberFormat="0" applyAlignment="0" applyProtection="0">
      <alignment vertical="center"/>
    </xf>
    <xf numFmtId="0" fontId="152" fillId="22" borderId="645" applyNumberFormat="0" applyAlignment="0" applyProtection="0">
      <alignment vertical="center"/>
    </xf>
    <xf numFmtId="0" fontId="134" fillId="0" borderId="648"/>
    <xf numFmtId="0" fontId="173" fillId="0" borderId="646" applyNumberFormat="0" applyFill="0" applyAlignment="0" applyProtection="0">
      <alignment vertical="center"/>
    </xf>
    <xf numFmtId="0" fontId="173" fillId="0" borderId="646" applyNumberFormat="0" applyFill="0" applyAlignment="0" applyProtection="0">
      <alignment vertical="center"/>
    </xf>
    <xf numFmtId="0" fontId="114" fillId="22" borderId="643" applyNumberFormat="0" applyAlignment="0" applyProtection="0">
      <alignment vertical="center"/>
    </xf>
    <xf numFmtId="0" fontId="114" fillId="22" borderId="643" applyNumberFormat="0" applyAlignment="0" applyProtection="0">
      <alignment vertical="center"/>
    </xf>
    <xf numFmtId="247" fontId="57" fillId="0" borderId="639">
      <alignment horizontal="right" vertical="center" shrinkToFit="1"/>
    </xf>
    <xf numFmtId="1" fontId="78" fillId="0" borderId="639" applyFill="0" applyBorder="0">
      <alignment horizontal="center"/>
    </xf>
    <xf numFmtId="0" fontId="56" fillId="30" borderId="644" applyNumberFormat="0" applyFont="0" applyAlignment="0" applyProtection="0">
      <alignment vertical="center"/>
    </xf>
    <xf numFmtId="37" fontId="69" fillId="0" borderId="642" applyAlignment="0"/>
    <xf numFmtId="221" fontId="188" fillId="25" borderId="639">
      <alignment horizontal="right" vertical="center"/>
      <protection locked="0"/>
    </xf>
    <xf numFmtId="0" fontId="173" fillId="0" borderId="646" applyNumberFormat="0" applyFill="0" applyAlignment="0" applyProtection="0">
      <alignment vertical="center"/>
    </xf>
    <xf numFmtId="0" fontId="173" fillId="0" borderId="646" applyNumberFormat="0" applyFill="0" applyAlignment="0" applyProtection="0">
      <alignment vertical="center"/>
    </xf>
    <xf numFmtId="0" fontId="69" fillId="0" borderId="649">
      <alignment vertical="justify" wrapText="1"/>
    </xf>
    <xf numFmtId="0" fontId="140" fillId="9" borderId="643" applyNumberFormat="0" applyAlignment="0" applyProtection="0">
      <alignment vertical="center"/>
    </xf>
    <xf numFmtId="0" fontId="140" fillId="9" borderId="643" applyNumberFormat="0" applyAlignment="0" applyProtection="0">
      <alignment vertical="center"/>
    </xf>
    <xf numFmtId="263" fontId="63" fillId="0" borderId="639">
      <alignment horizontal="left" vertical="center"/>
    </xf>
    <xf numFmtId="0" fontId="152" fillId="22" borderId="645" applyNumberFormat="0" applyAlignment="0" applyProtection="0">
      <alignment vertical="center"/>
    </xf>
    <xf numFmtId="0" fontId="152" fillId="22" borderId="645"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52" applyNumberFormat="0" applyAlignment="0" applyProtection="0">
      <alignment vertical="center"/>
    </xf>
    <xf numFmtId="0" fontId="114" fillId="22" borderId="652" applyNumberFormat="0" applyAlignment="0" applyProtection="0">
      <alignment vertical="center"/>
    </xf>
    <xf numFmtId="0" fontId="140" fillId="9" borderId="643" applyNumberFormat="0" applyAlignment="0" applyProtection="0">
      <alignment vertical="center"/>
    </xf>
    <xf numFmtId="274" fontId="114" fillId="22" borderId="643" applyNumberFormat="0" applyAlignment="0" applyProtection="0">
      <alignment vertical="center"/>
    </xf>
    <xf numFmtId="274" fontId="114" fillId="22" borderId="643" applyNumberFormat="0" applyAlignment="0" applyProtection="0">
      <alignment vertical="center"/>
    </xf>
    <xf numFmtId="274" fontId="114" fillId="22" borderId="643" applyNumberFormat="0" applyAlignment="0" applyProtection="0">
      <alignment vertical="center"/>
    </xf>
    <xf numFmtId="0" fontId="130" fillId="0" borderId="641">
      <alignment horizontal="left" vertical="center"/>
    </xf>
    <xf numFmtId="10" fontId="58" fillId="25" borderId="639" applyNumberFormat="0" applyBorder="0" applyAlignment="0" applyProtection="0"/>
    <xf numFmtId="10" fontId="58" fillId="25" borderId="639" applyNumberFormat="0" applyBorder="0" applyAlignment="0" applyProtection="0"/>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140" fillId="9" borderId="643" applyNumberFormat="0" applyAlignment="0" applyProtection="0">
      <alignment vertical="center"/>
    </xf>
    <xf numFmtId="274" fontId="56" fillId="30" borderId="644" applyNumberFormat="0" applyFont="0" applyAlignment="0" applyProtection="0">
      <alignment vertical="center"/>
    </xf>
    <xf numFmtId="274" fontId="56" fillId="30" borderId="644" applyNumberFormat="0" applyFont="0" applyAlignment="0" applyProtection="0">
      <alignment vertical="center"/>
    </xf>
    <xf numFmtId="274" fontId="56" fillId="30" borderId="644" applyNumberFormat="0" applyFont="0" applyAlignment="0" applyProtection="0">
      <alignment vertical="center"/>
    </xf>
    <xf numFmtId="274" fontId="152" fillId="22" borderId="645" applyNumberFormat="0" applyAlignment="0" applyProtection="0">
      <alignment vertical="center"/>
    </xf>
    <xf numFmtId="274" fontId="152" fillId="22" borderId="645" applyNumberFormat="0" applyAlignment="0" applyProtection="0">
      <alignment vertical="center"/>
    </xf>
    <xf numFmtId="274" fontId="152" fillId="22" borderId="645" applyNumberFormat="0" applyAlignment="0" applyProtection="0">
      <alignment vertical="center"/>
    </xf>
    <xf numFmtId="274" fontId="173" fillId="0" borderId="646" applyNumberFormat="0" applyFill="0" applyAlignment="0" applyProtection="0">
      <alignment vertical="center"/>
    </xf>
    <xf numFmtId="274" fontId="173" fillId="0" borderId="646" applyNumberFormat="0" applyFill="0" applyAlignment="0" applyProtection="0">
      <alignment vertical="center"/>
    </xf>
    <xf numFmtId="274" fontId="173" fillId="0" borderId="646" applyNumberFormat="0" applyFill="0" applyAlignment="0" applyProtection="0">
      <alignment vertical="center"/>
    </xf>
    <xf numFmtId="0" fontId="248" fillId="22" borderId="643" applyNumberFormat="0" applyAlignment="0" applyProtection="0">
      <alignment vertical="center"/>
    </xf>
    <xf numFmtId="0" fontId="130" fillId="0" borderId="651">
      <alignment horizontal="left" vertical="center"/>
    </xf>
    <xf numFmtId="0" fontId="253" fillId="0" borderId="646" applyNumberFormat="0" applyFill="0" applyAlignment="0" applyProtection="0">
      <alignment vertical="center"/>
    </xf>
    <xf numFmtId="0" fontId="254" fillId="9" borderId="643" applyNumberFormat="0" applyAlignment="0" applyProtection="0">
      <alignment vertical="center"/>
    </xf>
    <xf numFmtId="0" fontId="259" fillId="22" borderId="645" applyNumberFormat="0" applyAlignment="0" applyProtection="0">
      <alignment vertical="center"/>
    </xf>
    <xf numFmtId="221" fontId="63" fillId="0" borderId="650" applyFill="0" applyBorder="0" applyAlignment="0"/>
    <xf numFmtId="263" fontId="63" fillId="0" borderId="650">
      <alignment horizontal="left" vertical="center"/>
    </xf>
    <xf numFmtId="0" fontId="140" fillId="9" borderId="643" applyNumberFormat="0" applyAlignment="0" applyProtection="0">
      <alignment vertical="center"/>
    </xf>
    <xf numFmtId="0" fontId="140" fillId="9" borderId="643" applyNumberFormat="0" applyAlignment="0" applyProtection="0">
      <alignment vertical="center"/>
    </xf>
    <xf numFmtId="0" fontId="140" fillId="9" borderId="643" applyNumberFormat="0" applyAlignment="0" applyProtection="0">
      <alignment vertical="center"/>
    </xf>
    <xf numFmtId="221" fontId="63" fillId="0" borderId="650" applyFill="0" applyBorder="0" applyAlignment="0"/>
    <xf numFmtId="10" fontId="58" fillId="25" borderId="650" applyNumberFormat="0" applyBorder="0" applyAlignment="0" applyProtection="0"/>
    <xf numFmtId="247" fontId="57" fillId="0" borderId="650">
      <alignment horizontal="right" vertical="center" shrinkToFit="1"/>
    </xf>
    <xf numFmtId="1" fontId="78" fillId="0" borderId="650" applyFill="0" applyBorder="0">
      <alignment horizontal="center"/>
    </xf>
    <xf numFmtId="221" fontId="188" fillId="25" borderId="650">
      <alignment horizontal="right" vertical="center"/>
      <protection locked="0"/>
    </xf>
    <xf numFmtId="263" fontId="63" fillId="0" borderId="650">
      <alignment horizontal="left" vertical="center"/>
    </xf>
    <xf numFmtId="0" fontId="56" fillId="30" borderId="653" applyNumberFormat="0" applyFont="0" applyAlignment="0" applyProtection="0">
      <alignment vertical="center"/>
    </xf>
    <xf numFmtId="0" fontId="152" fillId="22" borderId="654" applyNumberFormat="0" applyAlignment="0" applyProtection="0">
      <alignment vertical="center"/>
    </xf>
    <xf numFmtId="0" fontId="173" fillId="0" borderId="655" applyNumberFormat="0" applyFill="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274" fontId="56" fillId="30" borderId="469" applyNumberFormat="0" applyFont="0" applyAlignment="0" applyProtection="0">
      <alignment vertical="center"/>
    </xf>
    <xf numFmtId="274" fontId="56" fillId="30" borderId="469" applyNumberFormat="0" applyFont="0" applyAlignment="0" applyProtection="0">
      <alignment vertical="center"/>
    </xf>
    <xf numFmtId="274" fontId="152" fillId="22" borderId="470" applyNumberFormat="0" applyAlignment="0" applyProtection="0">
      <alignment vertical="center"/>
    </xf>
    <xf numFmtId="274" fontId="152" fillId="22" borderId="47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407"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0" fontId="56" fillId="30" borderId="491" applyNumberFormat="0" applyFont="0" applyAlignment="0" applyProtection="0">
      <alignment vertical="center"/>
    </xf>
    <xf numFmtId="274" fontId="56" fillId="30" borderId="491" applyNumberFormat="0" applyFont="0" applyAlignment="0" applyProtection="0">
      <alignment vertical="center"/>
    </xf>
    <xf numFmtId="274" fontId="56" fillId="30" borderId="491" applyNumberFormat="0" applyFont="0" applyAlignment="0" applyProtection="0">
      <alignment vertical="center"/>
    </xf>
    <xf numFmtId="274" fontId="56" fillId="30" borderId="491" applyNumberFormat="0" applyFont="0" applyAlignment="0" applyProtection="0">
      <alignment vertical="center"/>
    </xf>
    <xf numFmtId="274" fontId="56" fillId="30" borderId="491" applyNumberFormat="0" applyFon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0" fontId="140" fillId="9" borderId="630" applyNumberFormat="0" applyAlignment="0" applyProtection="0">
      <alignment vertical="center"/>
    </xf>
    <xf numFmtId="274" fontId="152" fillId="22" borderId="481"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0"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0" fontId="130" fillId="0" borderId="619">
      <alignment horizontal="left" vertical="center"/>
    </xf>
    <xf numFmtId="0" fontId="130" fillId="0" borderId="619">
      <alignment horizontal="left" vertical="center"/>
    </xf>
    <xf numFmtId="274" fontId="114" fillId="22" borderId="630" applyNumberFormat="0" applyAlignment="0" applyProtection="0">
      <alignment vertical="center"/>
    </xf>
    <xf numFmtId="274" fontId="114" fillId="22" borderId="407" applyNumberFormat="0" applyAlignment="0" applyProtection="0">
      <alignment vertical="center"/>
    </xf>
    <xf numFmtId="0" fontId="173" fillId="0" borderId="471" applyNumberFormat="0" applyFill="0" applyAlignment="0" applyProtection="0">
      <alignment vertical="center"/>
    </xf>
    <xf numFmtId="274" fontId="173" fillId="0" borderId="471" applyNumberFormat="0" applyFill="0" applyAlignment="0" applyProtection="0">
      <alignment vertical="center"/>
    </xf>
    <xf numFmtId="274" fontId="173" fillId="0" borderId="471" applyNumberFormat="0" applyFill="0" applyAlignment="0" applyProtection="0">
      <alignment vertical="center"/>
    </xf>
    <xf numFmtId="274" fontId="173" fillId="0" borderId="471" applyNumberFormat="0" applyFill="0" applyAlignment="0" applyProtection="0">
      <alignment vertical="center"/>
    </xf>
    <xf numFmtId="274" fontId="173" fillId="0" borderId="471" applyNumberFormat="0" applyFill="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0" fontId="130" fillId="0" borderId="607">
      <alignment horizontal="left" vertical="center"/>
    </xf>
    <xf numFmtId="274" fontId="114" fillId="22" borderId="468" applyNumberFormat="0" applyAlignment="0" applyProtection="0">
      <alignment vertical="center"/>
    </xf>
    <xf numFmtId="0" fontId="292" fillId="22" borderId="468" applyNumberFormat="0" applyAlignment="0" applyProtection="0">
      <alignment vertical="center"/>
    </xf>
    <xf numFmtId="0" fontId="173" fillId="0" borderId="493" applyNumberFormat="0" applyFill="0" applyAlignment="0" applyProtection="0">
      <alignment vertical="center"/>
    </xf>
    <xf numFmtId="274" fontId="173" fillId="0" borderId="493" applyNumberFormat="0" applyFill="0" applyAlignment="0" applyProtection="0">
      <alignment vertical="center"/>
    </xf>
    <xf numFmtId="274" fontId="173" fillId="0" borderId="493" applyNumberFormat="0" applyFill="0" applyAlignment="0" applyProtection="0">
      <alignment vertical="center"/>
    </xf>
    <xf numFmtId="274" fontId="173" fillId="0" borderId="493" applyNumberFormat="0" applyFill="0" applyAlignment="0" applyProtection="0">
      <alignment vertical="center"/>
    </xf>
    <xf numFmtId="274" fontId="173" fillId="0" borderId="493" applyNumberFormat="0" applyFill="0" applyAlignment="0" applyProtection="0">
      <alignment vertical="center"/>
    </xf>
    <xf numFmtId="0" fontId="292" fillId="22" borderId="468" applyNumberFormat="0" applyAlignment="0" applyProtection="0">
      <alignment vertical="center"/>
    </xf>
    <xf numFmtId="274" fontId="56" fillId="30" borderId="469" applyNumberFormat="0" applyFont="0" applyAlignment="0" applyProtection="0">
      <alignment vertical="center"/>
    </xf>
    <xf numFmtId="0" fontId="114" fillId="22" borderId="608" applyNumberFormat="0" applyAlignment="0" applyProtection="0">
      <alignment vertical="center"/>
    </xf>
    <xf numFmtId="274" fontId="114" fillId="22" borderId="490" applyNumberFormat="0" applyAlignment="0" applyProtection="0">
      <alignment vertical="center"/>
    </xf>
    <xf numFmtId="0" fontId="248" fillId="22" borderId="490" applyNumberFormat="0" applyAlignment="0" applyProtection="0">
      <alignment vertical="center"/>
    </xf>
    <xf numFmtId="0" fontId="292" fillId="22" borderId="490" applyNumberFormat="0" applyAlignment="0" applyProtection="0">
      <alignment vertical="center"/>
    </xf>
    <xf numFmtId="0" fontId="114" fillId="22" borderId="490" applyNumberFormat="0" applyAlignment="0" applyProtection="0">
      <alignment vertical="center"/>
    </xf>
    <xf numFmtId="0" fontId="292" fillId="22" borderId="490" applyNumberFormat="0" applyAlignment="0" applyProtection="0">
      <alignment vertical="center"/>
    </xf>
    <xf numFmtId="274" fontId="56" fillId="30" borderId="491" applyNumberFormat="0" applyFont="0" applyAlignment="0" applyProtection="0">
      <alignment vertical="center"/>
    </xf>
    <xf numFmtId="274" fontId="114" fillId="22" borderId="630" applyNumberFormat="0" applyAlignment="0" applyProtection="0">
      <alignment vertical="center"/>
    </xf>
    <xf numFmtId="274" fontId="140" fillId="9" borderId="630" applyNumberFormat="0" applyAlignment="0" applyProtection="0">
      <alignment vertical="center"/>
    </xf>
    <xf numFmtId="0" fontId="301" fillId="9" borderId="621" applyNumberFormat="0" applyAlignment="0" applyProtection="0">
      <alignment vertical="center"/>
    </xf>
    <xf numFmtId="0" fontId="301" fillId="9" borderId="621" applyNumberFormat="0" applyAlignment="0" applyProtection="0">
      <alignment vertical="center"/>
    </xf>
    <xf numFmtId="0" fontId="292" fillId="22" borderId="621" applyNumberFormat="0" applyAlignment="0" applyProtection="0">
      <alignment vertical="center"/>
    </xf>
    <xf numFmtId="0" fontId="292" fillId="22" borderId="621" applyNumberFormat="0" applyAlignment="0" applyProtection="0">
      <alignment vertical="center"/>
    </xf>
    <xf numFmtId="0" fontId="56" fillId="30" borderId="653" applyNumberFormat="0" applyFont="0" applyAlignment="0" applyProtection="0">
      <alignment vertical="center"/>
    </xf>
    <xf numFmtId="274" fontId="56" fillId="30" borderId="653" applyNumberFormat="0" applyFont="0" applyAlignment="0" applyProtection="0">
      <alignment vertical="center"/>
    </xf>
    <xf numFmtId="274" fontId="56" fillId="30" borderId="653" applyNumberFormat="0" applyFont="0" applyAlignment="0" applyProtection="0">
      <alignment vertical="center"/>
    </xf>
    <xf numFmtId="274" fontId="56" fillId="30" borderId="653" applyNumberFormat="0" applyFont="0" applyAlignment="0" applyProtection="0">
      <alignment vertical="center"/>
    </xf>
    <xf numFmtId="274" fontId="56" fillId="30" borderId="653" applyNumberFormat="0" applyFont="0" applyAlignment="0" applyProtection="0">
      <alignment vertical="center"/>
    </xf>
    <xf numFmtId="274" fontId="152" fillId="22" borderId="610" applyNumberFormat="0" applyAlignment="0" applyProtection="0">
      <alignment vertical="center"/>
    </xf>
    <xf numFmtId="274" fontId="173" fillId="0" borderId="633" applyNumberFormat="0" applyFill="0" applyAlignment="0" applyProtection="0">
      <alignment vertical="center"/>
    </xf>
    <xf numFmtId="274" fontId="114" fillId="22" borderId="630" applyNumberFormat="0" applyAlignment="0" applyProtection="0">
      <alignment vertical="center"/>
    </xf>
    <xf numFmtId="0" fontId="292" fillId="22" borderId="630" applyNumberFormat="0" applyAlignment="0" applyProtection="0">
      <alignment vertical="center"/>
    </xf>
    <xf numFmtId="0" fontId="292" fillId="22" borderId="630" applyNumberFormat="0" applyAlignment="0" applyProtection="0">
      <alignment vertical="center"/>
    </xf>
    <xf numFmtId="274" fontId="56" fillId="30" borderId="653" applyNumberFormat="0" applyFont="0" applyAlignment="0" applyProtection="0">
      <alignment vertical="center"/>
    </xf>
    <xf numFmtId="274" fontId="140" fillId="9" borderId="630" applyNumberFormat="0" applyAlignment="0" applyProtection="0">
      <alignment vertical="center"/>
    </xf>
    <xf numFmtId="274" fontId="140" fillId="9" borderId="608" applyNumberFormat="0" applyAlignment="0" applyProtection="0">
      <alignment vertical="center"/>
    </xf>
    <xf numFmtId="0" fontId="114" fillId="22" borderId="608" applyNumberFormat="0" applyAlignment="0" applyProtection="0">
      <alignment vertical="center"/>
    </xf>
    <xf numFmtId="0" fontId="140" fillId="9" borderId="608" applyNumberFormat="0" applyAlignment="0" applyProtection="0">
      <alignment vertical="center"/>
    </xf>
    <xf numFmtId="0" fontId="114" fillId="22" borderId="630" applyNumberFormat="0" applyAlignment="0" applyProtection="0">
      <alignment vertical="center"/>
    </xf>
    <xf numFmtId="274" fontId="140" fillId="9" borderId="608" applyNumberFormat="0" applyAlignment="0" applyProtection="0">
      <alignment vertical="center"/>
    </xf>
    <xf numFmtId="0" fontId="140" fillId="9" borderId="608" applyNumberFormat="0" applyAlignment="0" applyProtection="0">
      <alignment vertical="center"/>
    </xf>
    <xf numFmtId="0" fontId="292" fillId="22" borderId="608" applyNumberFormat="0" applyAlignment="0" applyProtection="0">
      <alignment vertical="center"/>
    </xf>
    <xf numFmtId="274" fontId="173" fillId="0" borderId="471" applyNumberFormat="0" applyFill="0" applyAlignment="0" applyProtection="0">
      <alignment vertical="center"/>
    </xf>
    <xf numFmtId="0" fontId="253" fillId="0" borderId="471" applyNumberFormat="0" applyFill="0" applyAlignment="0" applyProtection="0">
      <alignment vertical="center"/>
    </xf>
    <xf numFmtId="0" fontId="300" fillId="0" borderId="471" applyNumberFormat="0" applyFill="0" applyAlignment="0" applyProtection="0">
      <alignment vertical="center"/>
    </xf>
    <xf numFmtId="0" fontId="173" fillId="0" borderId="471" applyNumberFormat="0" applyFill="0" applyAlignment="0" applyProtection="0">
      <alignment vertical="center"/>
    </xf>
    <xf numFmtId="0" fontId="300" fillId="0" borderId="471" applyNumberFormat="0" applyFill="0" applyAlignment="0" applyProtection="0">
      <alignment vertical="center"/>
    </xf>
    <xf numFmtId="274" fontId="140" fillId="9" borderId="468" applyNumberFormat="0" applyAlignment="0" applyProtection="0">
      <alignment vertical="center"/>
    </xf>
    <xf numFmtId="0" fontId="301" fillId="9" borderId="468" applyNumberFormat="0" applyAlignment="0" applyProtection="0">
      <alignment vertical="center"/>
    </xf>
    <xf numFmtId="0" fontId="301" fillId="9" borderId="468" applyNumberFormat="0" applyAlignment="0" applyProtection="0">
      <alignment vertical="center"/>
    </xf>
    <xf numFmtId="0" fontId="140" fillId="9" borderId="630"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14" fillId="22" borderId="630" applyNumberFormat="0" applyAlignment="0" applyProtection="0">
      <alignment vertical="center"/>
    </xf>
    <xf numFmtId="274" fontId="152" fillId="22" borderId="470" applyNumberFormat="0" applyAlignment="0" applyProtection="0">
      <alignment vertical="center"/>
    </xf>
    <xf numFmtId="0" fontId="259" fillId="22" borderId="470" applyNumberFormat="0" applyAlignment="0" applyProtection="0">
      <alignment vertical="center"/>
    </xf>
    <xf numFmtId="0" fontId="307" fillId="22" borderId="470" applyNumberFormat="0" applyAlignment="0" applyProtection="0">
      <alignment vertical="center"/>
    </xf>
    <xf numFmtId="0" fontId="152" fillId="22" borderId="470" applyNumberFormat="0" applyAlignment="0" applyProtection="0">
      <alignment vertical="center"/>
    </xf>
    <xf numFmtId="0" fontId="307" fillId="22" borderId="470"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0" fontId="37" fillId="0" borderId="0">
      <alignment vertical="center"/>
    </xf>
    <xf numFmtId="274" fontId="173" fillId="0" borderId="493" applyNumberFormat="0" applyFill="0" applyAlignment="0" applyProtection="0">
      <alignment vertical="center"/>
    </xf>
    <xf numFmtId="0" fontId="253" fillId="0" borderId="493" applyNumberFormat="0" applyFill="0" applyAlignment="0" applyProtection="0">
      <alignment vertical="center"/>
    </xf>
    <xf numFmtId="0" fontId="300" fillId="0" borderId="493" applyNumberFormat="0" applyFill="0" applyAlignment="0" applyProtection="0">
      <alignment vertical="center"/>
    </xf>
    <xf numFmtId="0" fontId="173" fillId="0" borderId="493" applyNumberFormat="0" applyFill="0" applyAlignment="0" applyProtection="0">
      <alignment vertical="center"/>
    </xf>
    <xf numFmtId="0" fontId="300" fillId="0" borderId="493" applyNumberFormat="0" applyFill="0" applyAlignment="0" applyProtection="0">
      <alignment vertical="center"/>
    </xf>
    <xf numFmtId="274" fontId="140" fillId="9" borderId="490" applyNumberFormat="0" applyAlignment="0" applyProtection="0">
      <alignment vertical="center"/>
    </xf>
    <xf numFmtId="0" fontId="254" fillId="9" borderId="490" applyNumberFormat="0" applyAlignment="0" applyProtection="0">
      <alignment vertical="center"/>
    </xf>
    <xf numFmtId="0" fontId="301" fillId="9" borderId="490" applyNumberFormat="0" applyAlignment="0" applyProtection="0">
      <alignment vertical="center"/>
    </xf>
    <xf numFmtId="0" fontId="140" fillId="9" borderId="490" applyNumberFormat="0" applyAlignment="0" applyProtection="0">
      <alignment vertical="center"/>
    </xf>
    <xf numFmtId="0" fontId="301" fillId="9" borderId="490" applyNumberFormat="0" applyAlignment="0" applyProtection="0">
      <alignment vertical="center"/>
    </xf>
    <xf numFmtId="0" fontId="37" fillId="0" borderId="0">
      <alignment vertical="center"/>
    </xf>
    <xf numFmtId="0" fontId="130" fillId="0" borderId="607">
      <alignment horizontal="left" vertical="center"/>
    </xf>
    <xf numFmtId="274" fontId="152" fillId="22" borderId="481" applyNumberFormat="0" applyAlignment="0" applyProtection="0">
      <alignment vertical="center"/>
    </xf>
    <xf numFmtId="0" fontId="307" fillId="22" borderId="481" applyNumberFormat="0" applyAlignment="0" applyProtection="0">
      <alignment vertical="center"/>
    </xf>
    <xf numFmtId="0" fontId="307" fillId="22" borderId="481" applyNumberFormat="0" applyAlignment="0" applyProtection="0">
      <alignment vertical="center"/>
    </xf>
    <xf numFmtId="0" fontId="37" fillId="0" borderId="0">
      <alignment vertical="center"/>
    </xf>
    <xf numFmtId="0" fontId="37" fillId="0" borderId="0">
      <alignment vertical="center"/>
    </xf>
    <xf numFmtId="274" fontId="56" fillId="30" borderId="469" applyNumberFormat="0" applyFont="0" applyAlignment="0" applyProtection="0">
      <alignment vertical="center"/>
    </xf>
    <xf numFmtId="0" fontId="56" fillId="30" borderId="469" applyNumberFormat="0" applyFont="0" applyAlignment="0" applyProtection="0">
      <alignment vertical="center"/>
    </xf>
    <xf numFmtId="274" fontId="140" fillId="9" borderId="608" applyNumberFormat="0" applyAlignment="0" applyProtection="0">
      <alignment vertical="center"/>
    </xf>
    <xf numFmtId="274" fontId="152" fillId="22" borderId="470" applyNumberFormat="0" applyAlignment="0" applyProtection="0">
      <alignment vertical="center"/>
    </xf>
    <xf numFmtId="0" fontId="37" fillId="0" borderId="0">
      <alignment vertical="center"/>
    </xf>
    <xf numFmtId="0" fontId="152" fillId="22" borderId="470" applyNumberFormat="0" applyAlignment="0" applyProtection="0">
      <alignment vertical="center"/>
    </xf>
    <xf numFmtId="0" fontId="37" fillId="0" borderId="0">
      <alignment vertical="center"/>
    </xf>
    <xf numFmtId="0" fontId="152" fillId="22" borderId="623" applyNumberFormat="0" applyAlignment="0" applyProtection="0">
      <alignment vertical="center"/>
    </xf>
    <xf numFmtId="0" fontId="37" fillId="0" borderId="0">
      <alignment vertical="center"/>
    </xf>
    <xf numFmtId="274" fontId="56" fillId="30" borderId="469" applyNumberFormat="0" applyFont="0" applyAlignment="0" applyProtection="0">
      <alignment vertical="center"/>
    </xf>
    <xf numFmtId="274" fontId="140" fillId="9" borderId="630" applyNumberFormat="0" applyAlignment="0" applyProtection="0">
      <alignment vertical="center"/>
    </xf>
    <xf numFmtId="274" fontId="140" fillId="9" borderId="630" applyNumberFormat="0" applyAlignment="0" applyProtection="0">
      <alignment vertical="center"/>
    </xf>
    <xf numFmtId="274" fontId="152" fillId="22" borderId="409" applyNumberFormat="0" applyAlignment="0" applyProtection="0">
      <alignment vertical="center"/>
    </xf>
    <xf numFmtId="274" fontId="140" fillId="9" borderId="490" applyNumberFormat="0" applyAlignment="0" applyProtection="0">
      <alignment vertical="center"/>
    </xf>
    <xf numFmtId="274" fontId="140" fillId="9" borderId="630" applyNumberFormat="0" applyAlignment="0" applyProtection="0">
      <alignment vertical="center"/>
    </xf>
    <xf numFmtId="274" fontId="173" fillId="0" borderId="611" applyNumberFormat="0" applyFill="0" applyAlignment="0" applyProtection="0">
      <alignment vertical="center"/>
    </xf>
    <xf numFmtId="0" fontId="37" fillId="0" borderId="0">
      <alignment vertical="center"/>
    </xf>
    <xf numFmtId="274" fontId="173" fillId="0" borderId="633" applyNumberFormat="0" applyFill="0" applyAlignment="0" applyProtection="0">
      <alignment vertical="center"/>
    </xf>
    <xf numFmtId="0" fontId="300" fillId="0" borderId="633" applyNumberFormat="0" applyFill="0" applyAlignment="0" applyProtection="0">
      <alignment vertical="center"/>
    </xf>
    <xf numFmtId="0" fontId="300" fillId="0" borderId="633" applyNumberFormat="0" applyFill="0" applyAlignment="0" applyProtection="0">
      <alignment vertical="center"/>
    </xf>
    <xf numFmtId="274" fontId="140" fillId="9" borderId="630" applyNumberFormat="0" applyAlignment="0" applyProtection="0">
      <alignment vertical="center"/>
    </xf>
    <xf numFmtId="0" fontId="301" fillId="9" borderId="630" applyNumberFormat="0" applyAlignment="0" applyProtection="0">
      <alignment vertical="center"/>
    </xf>
    <xf numFmtId="0" fontId="301" fillId="9" borderId="630" applyNumberFormat="0" applyAlignment="0" applyProtection="0">
      <alignment vertical="center"/>
    </xf>
    <xf numFmtId="274" fontId="152" fillId="22" borderId="610" applyNumberFormat="0" applyAlignment="0" applyProtection="0">
      <alignment vertical="center"/>
    </xf>
    <xf numFmtId="0" fontId="307" fillId="22" borderId="610" applyNumberFormat="0" applyAlignment="0" applyProtection="0">
      <alignment vertical="center"/>
    </xf>
    <xf numFmtId="0" fontId="307" fillId="22" borderId="610" applyNumberFormat="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9" fontId="37" fillId="0" borderId="0" applyFont="0" applyFill="0" applyBorder="0" applyAlignment="0" applyProtection="0">
      <alignment vertical="center"/>
    </xf>
    <xf numFmtId="177" fontId="37" fillId="0" borderId="0" applyFont="0" applyFill="0" applyBorder="0" applyAlignment="0" applyProtection="0">
      <alignment vertical="center"/>
    </xf>
    <xf numFmtId="0" fontId="37" fillId="0" borderId="0">
      <alignment vertical="center"/>
    </xf>
    <xf numFmtId="178" fontId="37" fillId="0" borderId="0" applyFont="0" applyFill="0" applyBorder="0" applyAlignment="0" applyProtection="0">
      <alignment vertical="center"/>
    </xf>
    <xf numFmtId="274" fontId="56" fillId="30" borderId="609" applyNumberFormat="0" applyFont="0" applyAlignment="0" applyProtection="0">
      <alignment vertical="center"/>
    </xf>
    <xf numFmtId="274" fontId="56" fillId="30" borderId="609" applyNumberFormat="0" applyFont="0" applyAlignment="0" applyProtection="0">
      <alignment vertical="center"/>
    </xf>
    <xf numFmtId="0" fontId="152" fillId="22" borderId="610" applyNumberFormat="0" applyAlignment="0" applyProtection="0">
      <alignment vertical="center"/>
    </xf>
    <xf numFmtId="274" fontId="152" fillId="22" borderId="610" applyNumberFormat="0" applyAlignment="0" applyProtection="0">
      <alignment vertical="center"/>
    </xf>
    <xf numFmtId="274" fontId="152" fillId="22" borderId="610" applyNumberFormat="0" applyAlignment="0" applyProtection="0">
      <alignment vertical="center"/>
    </xf>
    <xf numFmtId="274" fontId="152" fillId="22" borderId="610" applyNumberFormat="0" applyAlignment="0" applyProtection="0">
      <alignment vertical="center"/>
    </xf>
    <xf numFmtId="274" fontId="152" fillId="22" borderId="610" applyNumberFormat="0" applyAlignment="0" applyProtection="0">
      <alignment vertical="center"/>
    </xf>
    <xf numFmtId="10" fontId="58" fillId="25" borderId="449" applyNumberFormat="0" applyBorder="0" applyAlignment="0" applyProtection="0"/>
    <xf numFmtId="10" fontId="58" fillId="25" borderId="449" applyNumberFormat="0" applyBorder="0" applyAlignment="0" applyProtection="0"/>
    <xf numFmtId="10" fontId="58" fillId="25" borderId="449" applyNumberFormat="0" applyBorder="0" applyAlignment="0" applyProtection="0"/>
    <xf numFmtId="0" fontId="173" fillId="0" borderId="611" applyNumberFormat="0" applyFill="0" applyAlignment="0" applyProtection="0">
      <alignment vertical="center"/>
    </xf>
    <xf numFmtId="274" fontId="173" fillId="0" borderId="611" applyNumberFormat="0" applyFill="0" applyAlignment="0" applyProtection="0">
      <alignment vertical="center"/>
    </xf>
    <xf numFmtId="274" fontId="173" fillId="0" borderId="611" applyNumberFormat="0" applyFill="0" applyAlignment="0" applyProtection="0">
      <alignment vertical="center"/>
    </xf>
    <xf numFmtId="10" fontId="58" fillId="25" borderId="617" applyNumberFormat="0" applyBorder="0" applyAlignment="0" applyProtection="0"/>
    <xf numFmtId="10" fontId="58" fillId="25" borderId="617" applyNumberFormat="0" applyBorder="0" applyAlignment="0" applyProtection="0"/>
    <xf numFmtId="10" fontId="58" fillId="25" borderId="617" applyNumberFormat="0" applyBorder="0" applyAlignment="0" applyProtection="0"/>
    <xf numFmtId="274" fontId="56" fillId="30" borderId="644" applyNumberFormat="0" applyFont="0" applyAlignment="0" applyProtection="0">
      <alignment vertical="center"/>
    </xf>
    <xf numFmtId="274" fontId="56" fillId="30" borderId="644" applyNumberFormat="0" applyFont="0" applyAlignment="0" applyProtection="0">
      <alignment vertical="center"/>
    </xf>
    <xf numFmtId="274" fontId="152" fillId="22" borderId="623" applyNumberFormat="0" applyAlignment="0" applyProtection="0">
      <alignment vertical="center"/>
    </xf>
    <xf numFmtId="274" fontId="152" fillId="22" borderId="623" applyNumberFormat="0" applyAlignment="0" applyProtection="0">
      <alignment vertical="center"/>
    </xf>
    <xf numFmtId="0" fontId="292" fillId="22" borderId="608" applyNumberFormat="0" applyAlignment="0" applyProtection="0">
      <alignment vertical="center"/>
    </xf>
    <xf numFmtId="274" fontId="56" fillId="30" borderId="408" applyNumberFormat="0" applyFon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0"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0" fontId="140" fillId="9" borderId="490" applyNumberFormat="0" applyAlignment="0" applyProtection="0">
      <alignment vertical="center"/>
    </xf>
    <xf numFmtId="0"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274" fontId="140" fillId="9" borderId="490" applyNumberFormat="0" applyAlignment="0" applyProtection="0">
      <alignment vertical="center"/>
    </xf>
    <xf numFmtId="0" fontId="173" fillId="0" borderId="624" applyNumberFormat="0" applyFill="0" applyAlignment="0" applyProtection="0">
      <alignment vertical="center"/>
    </xf>
    <xf numFmtId="274" fontId="173" fillId="0" borderId="624" applyNumberFormat="0" applyFill="0" applyAlignment="0" applyProtection="0">
      <alignment vertical="center"/>
    </xf>
    <xf numFmtId="274" fontId="173" fillId="0" borderId="624" applyNumberFormat="0" applyFill="0" applyAlignment="0" applyProtection="0">
      <alignment vertical="center"/>
    </xf>
    <xf numFmtId="274" fontId="173" fillId="0" borderId="624" applyNumberFormat="0" applyFill="0" applyAlignment="0" applyProtection="0">
      <alignment vertical="center"/>
    </xf>
    <xf numFmtId="274" fontId="173" fillId="0" borderId="624" applyNumberFormat="0" applyFill="0" applyAlignment="0" applyProtection="0">
      <alignment vertical="center"/>
    </xf>
    <xf numFmtId="274" fontId="140" fillId="9" borderId="468" applyNumberFormat="0" applyAlignment="0" applyProtection="0">
      <alignment vertical="center"/>
    </xf>
    <xf numFmtId="274" fontId="173" fillId="0" borderId="410" applyNumberFormat="0" applyFill="0" applyAlignment="0" applyProtection="0">
      <alignment vertical="center"/>
    </xf>
    <xf numFmtId="274" fontId="114" fillId="22" borderId="630" applyNumberFormat="0" applyAlignment="0" applyProtection="0">
      <alignment vertical="center"/>
    </xf>
    <xf numFmtId="0" fontId="292" fillId="22" borderId="630" applyNumberFormat="0" applyAlignment="0" applyProtection="0">
      <alignment vertical="center"/>
    </xf>
    <xf numFmtId="0" fontId="114" fillId="22" borderId="630" applyNumberFormat="0" applyAlignment="0" applyProtection="0">
      <alignment vertical="center"/>
    </xf>
    <xf numFmtId="274" fontId="56" fillId="30" borderId="644" applyNumberFormat="0" applyFont="0" applyAlignment="0" applyProtection="0">
      <alignment vertical="center"/>
    </xf>
    <xf numFmtId="274" fontId="114" fillId="22" borderId="407" applyNumberFormat="0" applyAlignment="0" applyProtection="0">
      <alignment vertical="center"/>
    </xf>
    <xf numFmtId="0" fontId="292" fillId="22" borderId="407" applyNumberFormat="0" applyAlignment="0" applyProtection="0">
      <alignment vertical="center"/>
    </xf>
    <xf numFmtId="274" fontId="56" fillId="30" borderId="408" applyNumberFormat="0" applyFont="0" applyAlignment="0" applyProtection="0">
      <alignment vertical="center"/>
    </xf>
    <xf numFmtId="274" fontId="114" fillId="22" borderId="490" applyNumberFormat="0" applyAlignment="0" applyProtection="0">
      <alignment vertical="center"/>
    </xf>
    <xf numFmtId="274" fontId="114" fillId="22" borderId="490" applyNumberFormat="0" applyAlignment="0" applyProtection="0">
      <alignment vertical="center"/>
    </xf>
    <xf numFmtId="274" fontId="114" fillId="22" borderId="490" applyNumberFormat="0" applyAlignment="0" applyProtection="0">
      <alignment vertical="center"/>
    </xf>
    <xf numFmtId="274" fontId="114" fillId="22" borderId="490" applyNumberFormat="0" applyAlignment="0" applyProtection="0">
      <alignment vertical="center"/>
    </xf>
    <xf numFmtId="0" fontId="114" fillId="22" borderId="490" applyNumberFormat="0" applyAlignment="0" applyProtection="0">
      <alignment vertical="center"/>
    </xf>
    <xf numFmtId="274" fontId="114" fillId="22" borderId="468" applyNumberFormat="0" applyAlignment="0" applyProtection="0">
      <alignment vertical="center"/>
    </xf>
    <xf numFmtId="274" fontId="173" fillId="0" borderId="611" applyNumberFormat="0" applyFill="0" applyAlignment="0" applyProtection="0">
      <alignment vertical="center"/>
    </xf>
    <xf numFmtId="0" fontId="253" fillId="0" borderId="611" applyNumberFormat="0" applyFill="0" applyAlignment="0" applyProtection="0">
      <alignment vertical="center"/>
    </xf>
    <xf numFmtId="0" fontId="300" fillId="0" borderId="611" applyNumberFormat="0" applyFill="0" applyAlignment="0" applyProtection="0">
      <alignment vertical="center"/>
    </xf>
    <xf numFmtId="0" fontId="173" fillId="0" borderId="611" applyNumberFormat="0" applyFill="0" applyAlignment="0" applyProtection="0">
      <alignment vertical="center"/>
    </xf>
    <xf numFmtId="0" fontId="300" fillId="0" borderId="611" applyNumberFormat="0" applyFill="0" applyAlignment="0" applyProtection="0">
      <alignment vertical="center"/>
    </xf>
    <xf numFmtId="274" fontId="140" fillId="9" borderId="608" applyNumberFormat="0" applyAlignment="0" applyProtection="0">
      <alignment vertical="center"/>
    </xf>
    <xf numFmtId="0" fontId="254" fillId="9" borderId="608" applyNumberFormat="0" applyAlignment="0" applyProtection="0">
      <alignment vertical="center"/>
    </xf>
    <xf numFmtId="0" fontId="301" fillId="9" borderId="608" applyNumberFormat="0" applyAlignment="0" applyProtection="0">
      <alignment vertical="center"/>
    </xf>
    <xf numFmtId="0" fontId="140" fillId="9" borderId="608" applyNumberFormat="0" applyAlignment="0" applyProtection="0">
      <alignment vertical="center"/>
    </xf>
    <xf numFmtId="0" fontId="301" fillId="9" borderId="608" applyNumberFormat="0" applyAlignment="0" applyProtection="0">
      <alignment vertical="center"/>
    </xf>
    <xf numFmtId="274" fontId="152" fillId="22" borderId="610" applyNumberFormat="0" applyAlignment="0" applyProtection="0">
      <alignment vertical="center"/>
    </xf>
    <xf numFmtId="0" fontId="259" fillId="22" borderId="610" applyNumberFormat="0" applyAlignment="0" applyProtection="0">
      <alignment vertical="center"/>
    </xf>
    <xf numFmtId="0" fontId="307" fillId="22" borderId="610" applyNumberFormat="0" applyAlignment="0" applyProtection="0">
      <alignment vertical="center"/>
    </xf>
    <xf numFmtId="0" fontId="152" fillId="22" borderId="610" applyNumberFormat="0" applyAlignment="0" applyProtection="0">
      <alignment vertical="center"/>
    </xf>
    <xf numFmtId="0" fontId="307" fillId="22" borderId="610" applyNumberFormat="0" applyAlignment="0" applyProtection="0">
      <alignment vertical="center"/>
    </xf>
    <xf numFmtId="274" fontId="114" fillId="22" borderId="608" applyNumberFormat="0" applyAlignment="0" applyProtection="0">
      <alignment vertical="center"/>
    </xf>
    <xf numFmtId="274" fontId="56" fillId="30" borderId="609" applyNumberFormat="0" applyFont="0" applyAlignment="0" applyProtection="0">
      <alignment vertical="center"/>
    </xf>
    <xf numFmtId="0" fontId="56" fillId="30" borderId="609" applyNumberFormat="0" applyFont="0" applyAlignment="0" applyProtection="0">
      <alignment vertical="center"/>
    </xf>
    <xf numFmtId="274" fontId="173" fillId="0" borderId="624" applyNumberFormat="0" applyFill="0" applyAlignment="0" applyProtection="0">
      <alignment vertical="center"/>
    </xf>
    <xf numFmtId="0" fontId="253" fillId="0" borderId="624" applyNumberFormat="0" applyFill="0" applyAlignment="0" applyProtection="0">
      <alignment vertical="center"/>
    </xf>
    <xf numFmtId="0" fontId="300" fillId="0" borderId="624" applyNumberFormat="0" applyFill="0" applyAlignment="0" applyProtection="0">
      <alignment vertical="center"/>
    </xf>
    <xf numFmtId="0" fontId="173" fillId="0" borderId="624" applyNumberFormat="0" applyFill="0" applyAlignment="0" applyProtection="0">
      <alignment vertical="center"/>
    </xf>
    <xf numFmtId="0" fontId="300" fillId="0" borderId="624" applyNumberFormat="0" applyFill="0" applyAlignment="0" applyProtection="0">
      <alignment vertical="center"/>
    </xf>
    <xf numFmtId="274" fontId="140" fillId="9" borderId="630" applyNumberFormat="0" applyAlignment="0" applyProtection="0">
      <alignment vertical="center"/>
    </xf>
    <xf numFmtId="0" fontId="254" fillId="9" borderId="630" applyNumberFormat="0" applyAlignment="0" applyProtection="0">
      <alignment vertical="center"/>
    </xf>
    <xf numFmtId="0" fontId="301" fillId="9" borderId="630" applyNumberFormat="0" applyAlignment="0" applyProtection="0">
      <alignment vertical="center"/>
    </xf>
    <xf numFmtId="0" fontId="140" fillId="9" borderId="630" applyNumberFormat="0" applyAlignment="0" applyProtection="0">
      <alignment vertical="center"/>
    </xf>
    <xf numFmtId="0" fontId="301" fillId="9" borderId="630" applyNumberFormat="0" applyAlignment="0" applyProtection="0">
      <alignment vertical="center"/>
    </xf>
    <xf numFmtId="274" fontId="152" fillId="22" borderId="623" applyNumberFormat="0" applyAlignment="0" applyProtection="0">
      <alignment vertical="center"/>
    </xf>
    <xf numFmtId="0" fontId="259" fillId="22" borderId="623" applyNumberFormat="0" applyAlignment="0" applyProtection="0">
      <alignment vertical="center"/>
    </xf>
    <xf numFmtId="0" fontId="307" fillId="22" borderId="623" applyNumberFormat="0" applyAlignment="0" applyProtection="0">
      <alignment vertical="center"/>
    </xf>
    <xf numFmtId="0" fontId="152" fillId="22" borderId="623" applyNumberFormat="0" applyAlignment="0" applyProtection="0">
      <alignment vertical="center"/>
    </xf>
    <xf numFmtId="0" fontId="307" fillId="22" borderId="623" applyNumberFormat="0" applyAlignment="0" applyProtection="0">
      <alignment vertical="center"/>
    </xf>
    <xf numFmtId="274" fontId="173" fillId="0" borderId="410" applyNumberFormat="0" applyFill="0" applyAlignment="0" applyProtection="0">
      <alignment vertical="center"/>
    </xf>
    <xf numFmtId="0" fontId="300" fillId="0" borderId="410" applyNumberFormat="0" applyFill="0" applyAlignment="0" applyProtection="0">
      <alignment vertical="center"/>
    </xf>
    <xf numFmtId="0" fontId="300" fillId="0" borderId="410" applyNumberFormat="0" applyFill="0" applyAlignment="0" applyProtection="0">
      <alignment vertical="center"/>
    </xf>
    <xf numFmtId="274" fontId="140" fillId="9" borderId="407" applyNumberFormat="0" applyAlignment="0" applyProtection="0">
      <alignment vertical="center"/>
    </xf>
    <xf numFmtId="0" fontId="301" fillId="9" borderId="407" applyNumberFormat="0" applyAlignment="0" applyProtection="0">
      <alignment vertical="center"/>
    </xf>
    <xf numFmtId="0" fontId="301" fillId="9" borderId="407" applyNumberFormat="0" applyAlignment="0" applyProtection="0">
      <alignment vertical="center"/>
    </xf>
    <xf numFmtId="274" fontId="152" fillId="22" borderId="409" applyNumberFormat="0" applyAlignment="0" applyProtection="0">
      <alignment vertical="center"/>
    </xf>
    <xf numFmtId="0" fontId="307" fillId="22" borderId="409" applyNumberFormat="0" applyAlignment="0" applyProtection="0">
      <alignment vertical="center"/>
    </xf>
    <xf numFmtId="0" fontId="307" fillId="22" borderId="409" applyNumberFormat="0" applyAlignment="0" applyProtection="0">
      <alignment vertical="center"/>
    </xf>
    <xf numFmtId="274" fontId="114" fillId="22" borderId="630" applyNumberFormat="0" applyAlignment="0" applyProtection="0">
      <alignment vertical="center"/>
    </xf>
    <xf numFmtId="274" fontId="56" fillId="30" borderId="644" applyNumberFormat="0" applyFon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0" fontId="56" fillId="30" borderId="644" applyNumberFormat="0" applyFon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56" fillId="30" borderId="609" applyNumberFormat="0" applyFont="0" applyAlignment="0" applyProtection="0">
      <alignment vertical="center"/>
    </xf>
    <xf numFmtId="274" fontId="140" fillId="9" borderId="608" applyNumberFormat="0" applyAlignment="0" applyProtection="0">
      <alignment vertical="center"/>
    </xf>
    <xf numFmtId="0" fontId="140" fillId="9" borderId="608" applyNumberFormat="0" applyAlignment="0" applyProtection="0">
      <alignment vertical="center"/>
    </xf>
    <xf numFmtId="274" fontId="140" fillId="9" borderId="608" applyNumberFormat="0" applyAlignment="0" applyProtection="0">
      <alignment vertical="center"/>
    </xf>
    <xf numFmtId="0" fontId="37" fillId="0" borderId="0">
      <alignment vertical="center"/>
    </xf>
    <xf numFmtId="0" fontId="37" fillId="0" borderId="0">
      <alignment vertical="center"/>
    </xf>
    <xf numFmtId="0" fontId="37" fillId="0" borderId="0">
      <alignment vertical="center"/>
    </xf>
    <xf numFmtId="0" fontId="292" fillId="22" borderId="407" applyNumberFormat="0" applyAlignment="0" applyProtection="0">
      <alignment vertical="center"/>
    </xf>
    <xf numFmtId="0" fontId="292" fillId="22" borderId="630" applyNumberFormat="0" applyAlignment="0" applyProtection="0">
      <alignment vertical="center"/>
    </xf>
    <xf numFmtId="274" fontId="173" fillId="0" borderId="611" applyNumberFormat="0" applyFill="0" applyAlignment="0" applyProtection="0">
      <alignment vertical="center"/>
    </xf>
    <xf numFmtId="274" fontId="140" fillId="9" borderId="608" applyNumberFormat="0" applyAlignment="0" applyProtection="0">
      <alignment vertical="center"/>
    </xf>
    <xf numFmtId="274" fontId="152" fillId="22" borderId="623" applyNumberFormat="0" applyAlignment="0" applyProtection="0">
      <alignment vertical="center"/>
    </xf>
    <xf numFmtId="274" fontId="152" fillId="22" borderId="623" applyNumberFormat="0" applyAlignment="0" applyProtection="0">
      <alignment vertical="center"/>
    </xf>
    <xf numFmtId="274" fontId="114" fillId="22" borderId="608" applyNumberFormat="0" applyAlignment="0" applyProtection="0">
      <alignment vertical="center"/>
    </xf>
    <xf numFmtId="0" fontId="37" fillId="0" borderId="0">
      <alignment vertical="center"/>
    </xf>
    <xf numFmtId="274" fontId="114" fillId="22" borderId="608" applyNumberFormat="0" applyAlignment="0" applyProtection="0">
      <alignment vertical="center"/>
    </xf>
    <xf numFmtId="0" fontId="37" fillId="0" borderId="0">
      <alignment vertical="center"/>
    </xf>
    <xf numFmtId="0" fontId="37" fillId="0" borderId="0">
      <alignment vertical="center"/>
    </xf>
    <xf numFmtId="274" fontId="152" fillId="22" borderId="470" applyNumberFormat="0" applyAlignment="0" applyProtection="0">
      <alignment vertical="center"/>
    </xf>
    <xf numFmtId="0" fontId="248" fillId="22" borderId="608" applyNumberFormat="0" applyAlignment="0" applyProtection="0">
      <alignment vertical="center"/>
    </xf>
    <xf numFmtId="274" fontId="114" fillId="22" borderId="608" applyNumberFormat="0" applyAlignment="0" applyProtection="0">
      <alignment vertical="center"/>
    </xf>
    <xf numFmtId="0" fontId="37" fillId="0" borderId="0">
      <alignment vertical="center"/>
    </xf>
    <xf numFmtId="0" fontId="248" fillId="22" borderId="630" applyNumberForma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14" fillId="22" borderId="630" applyNumberFormat="0" applyAlignment="0" applyProtection="0">
      <alignment vertical="center"/>
    </xf>
    <xf numFmtId="274" fontId="140" fillId="9" borderId="630" applyNumberFormat="0" applyAlignment="0" applyProtection="0">
      <alignment vertical="center"/>
    </xf>
    <xf numFmtId="274" fontId="56" fillId="30" borderId="644" applyNumberFormat="0" applyFont="0" applyAlignment="0" applyProtection="0">
      <alignment vertical="center"/>
    </xf>
    <xf numFmtId="274" fontId="140" fillId="9" borderId="608" applyNumberFormat="0" applyAlignment="0" applyProtection="0">
      <alignment vertical="center"/>
    </xf>
    <xf numFmtId="274" fontId="140" fillId="9" borderId="608" applyNumberFormat="0" applyAlignment="0" applyProtection="0">
      <alignment vertical="center"/>
    </xf>
    <xf numFmtId="274" fontId="114" fillId="22" borderId="608" applyNumberFormat="0" applyAlignment="0" applyProtection="0">
      <alignment vertical="center"/>
    </xf>
    <xf numFmtId="274" fontId="56" fillId="30" borderId="609" applyNumberFormat="0" applyFont="0" applyAlignment="0" applyProtection="0">
      <alignment vertical="center"/>
    </xf>
    <xf numFmtId="274" fontId="140" fillId="9" borderId="608" applyNumberFormat="0" applyAlignment="0" applyProtection="0">
      <alignment vertical="center"/>
    </xf>
    <xf numFmtId="0" fontId="36" fillId="0" borderId="0">
      <alignment vertical="center"/>
    </xf>
    <xf numFmtId="0" fontId="57" fillId="0" borderId="0"/>
    <xf numFmtId="0" fontId="217" fillId="0" borderId="0">
      <alignment vertical="center"/>
    </xf>
    <xf numFmtId="178" fontId="36" fillId="0" borderId="0" applyFont="0" applyFill="0" applyBorder="0" applyAlignment="0" applyProtection="0">
      <alignment vertical="center"/>
    </xf>
    <xf numFmtId="0" fontId="200" fillId="0" borderId="0">
      <alignment vertical="center"/>
    </xf>
    <xf numFmtId="0" fontId="309" fillId="0" borderId="0" applyNumberFormat="0" applyFill="0" applyBorder="0" applyAlignment="0" applyProtection="0">
      <alignment vertical="top"/>
      <protection locked="0"/>
    </xf>
    <xf numFmtId="0" fontId="35" fillId="0" borderId="0">
      <alignment vertical="center"/>
    </xf>
    <xf numFmtId="178" fontId="35" fillId="0" borderId="0" applyFont="0" applyFill="0" applyBorder="0" applyAlignment="0" applyProtection="0">
      <alignment vertical="center"/>
    </xf>
    <xf numFmtId="9" fontId="35" fillId="0" borderId="0" applyFont="0" applyFill="0" applyBorder="0" applyAlignment="0" applyProtection="0">
      <alignment vertical="center"/>
    </xf>
    <xf numFmtId="178" fontId="56" fillId="0" borderId="0" applyFont="0" applyFill="0" applyBorder="0" applyAlignment="0" applyProtection="0">
      <alignment vertical="center"/>
    </xf>
    <xf numFmtId="0" fontId="56" fillId="0" borderId="0">
      <alignment vertical="center"/>
    </xf>
    <xf numFmtId="178" fontId="56" fillId="0" borderId="0" applyFont="0" applyFill="0" applyBorder="0" applyAlignment="0" applyProtection="0">
      <alignment vertical="center"/>
    </xf>
    <xf numFmtId="0" fontId="35" fillId="0" borderId="0">
      <alignment vertical="center"/>
    </xf>
    <xf numFmtId="0" fontId="34" fillId="0" borderId="0">
      <alignment vertical="center"/>
    </xf>
    <xf numFmtId="178" fontId="34" fillId="0" borderId="0" applyFont="0" applyFill="0" applyBorder="0" applyAlignment="0" applyProtection="0">
      <alignment vertical="center"/>
    </xf>
    <xf numFmtId="0" fontId="261" fillId="0" borderId="0">
      <alignment vertical="center"/>
    </xf>
    <xf numFmtId="178" fontId="261" fillId="0" borderId="0" applyFont="0" applyFill="0" applyBorder="0" applyAlignment="0" applyProtection="0">
      <alignment vertical="center"/>
    </xf>
    <xf numFmtId="178" fontId="34" fillId="0" borderId="0" applyFont="0" applyFill="0" applyBorder="0" applyAlignment="0" applyProtection="0">
      <alignment vertical="center"/>
    </xf>
    <xf numFmtId="0" fontId="34" fillId="0" borderId="0">
      <alignment vertical="center"/>
    </xf>
    <xf numFmtId="178" fontId="34" fillId="0" borderId="0" applyFont="0" applyFill="0" applyBorder="0" applyAlignment="0" applyProtection="0">
      <alignment vertical="center"/>
    </xf>
    <xf numFmtId="178" fontId="34" fillId="0" borderId="0" applyFont="0" applyFill="0" applyBorder="0" applyAlignment="0" applyProtection="0">
      <alignment vertical="center"/>
    </xf>
    <xf numFmtId="178" fontId="34" fillId="0" borderId="0" applyFont="0" applyFill="0" applyBorder="0" applyAlignment="0" applyProtection="0">
      <alignment vertical="center"/>
    </xf>
    <xf numFmtId="178" fontId="34" fillId="0" borderId="0" applyFont="0" applyFill="0" applyBorder="0" applyAlignment="0" applyProtection="0">
      <alignment vertical="center"/>
    </xf>
    <xf numFmtId="178" fontId="34" fillId="0" borderId="0" applyFont="0" applyFill="0" applyBorder="0" applyAlignment="0" applyProtection="0">
      <alignment vertical="center"/>
    </xf>
    <xf numFmtId="178" fontId="34" fillId="0" borderId="0" applyFont="0" applyFill="0" applyBorder="0" applyAlignment="0" applyProtection="0">
      <alignment vertical="center"/>
    </xf>
    <xf numFmtId="178" fontId="34" fillId="0" borderId="0" applyFont="0" applyFill="0" applyBorder="0" applyAlignment="0" applyProtection="0">
      <alignment vertical="center"/>
    </xf>
    <xf numFmtId="178" fontId="52" fillId="0" borderId="0" applyFont="0" applyFill="0" applyBorder="0" applyAlignment="0" applyProtection="0">
      <alignment vertical="center"/>
    </xf>
    <xf numFmtId="178" fontId="261" fillId="0" borderId="0" applyFont="0" applyFill="0" applyBorder="0" applyAlignment="0" applyProtection="0">
      <alignment vertical="center"/>
    </xf>
    <xf numFmtId="178" fontId="34" fillId="0" borderId="0" applyFont="0" applyFill="0" applyBorder="0" applyAlignment="0" applyProtection="0">
      <alignment vertical="center"/>
    </xf>
    <xf numFmtId="178" fontId="93" fillId="0" borderId="0" applyFont="0" applyFill="0" applyBorder="0" applyAlignment="0" applyProtection="0"/>
    <xf numFmtId="0" fontId="316" fillId="9" borderId="630" applyNumberFormat="0" applyAlignment="0" applyProtection="0">
      <alignment vertical="center"/>
    </xf>
    <xf numFmtId="0" fontId="86" fillId="0" borderId="0"/>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86" fillId="0" borderId="0"/>
    <xf numFmtId="0" fontId="217"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261" fillId="0" borderId="0">
      <alignment vertical="center"/>
    </xf>
    <xf numFmtId="0" fontId="34" fillId="0" borderId="0">
      <alignment vertical="center"/>
    </xf>
    <xf numFmtId="180" fontId="93" fillId="0" borderId="0" applyFont="0" applyFill="0" applyBorder="0" applyAlignment="0" applyProtection="0"/>
    <xf numFmtId="0" fontId="316" fillId="9" borderId="630" applyNumberFormat="0" applyAlignment="0" applyProtection="0">
      <alignment vertical="center"/>
    </xf>
    <xf numFmtId="0" fontId="57" fillId="0" borderId="0"/>
    <xf numFmtId="0" fontId="104" fillId="0" borderId="0"/>
    <xf numFmtId="0" fontId="92" fillId="0" borderId="0"/>
    <xf numFmtId="0" fontId="92" fillId="0" borderId="0"/>
    <xf numFmtId="0" fontId="86" fillId="0" borderId="0"/>
    <xf numFmtId="0" fontId="92" fillId="0" borderId="0"/>
    <xf numFmtId="0" fontId="92" fillId="0" borderId="0"/>
    <xf numFmtId="191" fontId="78" fillId="2" borderId="656"/>
    <xf numFmtId="191" fontId="78" fillId="2" borderId="656"/>
    <xf numFmtId="191" fontId="78" fillId="2" borderId="656"/>
    <xf numFmtId="191" fontId="78" fillId="2" borderId="656"/>
    <xf numFmtId="191" fontId="78" fillId="2" borderId="656"/>
    <xf numFmtId="191" fontId="78" fillId="2" borderId="656"/>
    <xf numFmtId="191" fontId="78" fillId="2" borderId="656"/>
    <xf numFmtId="191" fontId="78" fillId="2" borderId="656"/>
    <xf numFmtId="191" fontId="78" fillId="2" borderId="656"/>
    <xf numFmtId="191" fontId="78" fillId="2" borderId="656"/>
    <xf numFmtId="191" fontId="78" fillId="2" borderId="656"/>
    <xf numFmtId="191" fontId="78" fillId="2" borderId="656"/>
    <xf numFmtId="191" fontId="78" fillId="2" borderId="656"/>
    <xf numFmtId="191" fontId="78" fillId="2" borderId="659"/>
    <xf numFmtId="0" fontId="111" fillId="0" borderId="0"/>
    <xf numFmtId="191" fontId="78" fillId="2" borderId="659"/>
    <xf numFmtId="1" fontId="69" fillId="0" borderId="2">
      <alignment horizontal="center" vertical="center"/>
    </xf>
    <xf numFmtId="0" fontId="111" fillId="0" borderId="0"/>
    <xf numFmtId="0" fontId="104" fillId="0" borderId="0"/>
    <xf numFmtId="0" fontId="259" fillId="22" borderId="610" applyNumberFormat="0" applyAlignment="0" applyProtection="0">
      <alignment vertical="center"/>
    </xf>
    <xf numFmtId="180" fontId="93" fillId="0" borderId="0" applyFont="0" applyFill="0" applyBorder="0" applyAlignment="0" applyProtection="0"/>
    <xf numFmtId="201" fontId="63" fillId="0" borderId="0" applyFont="0" applyFill="0" applyBorder="0" applyAlignment="0" applyProtection="0"/>
    <xf numFmtId="178" fontId="93" fillId="0" borderId="0" applyFont="0" applyFill="0" applyBorder="0" applyAlignment="0" applyProtection="0"/>
    <xf numFmtId="0" fontId="316" fillId="9" borderId="630" applyNumberFormat="0" applyAlignment="0" applyProtection="0">
      <alignment vertical="center"/>
    </xf>
    <xf numFmtId="0" fontId="56" fillId="0" borderId="0">
      <alignment vertical="center"/>
    </xf>
    <xf numFmtId="0" fontId="52" fillId="0" borderId="0"/>
    <xf numFmtId="268" fontId="63" fillId="0" borderId="23"/>
    <xf numFmtId="176" fontId="63" fillId="0" borderId="0"/>
    <xf numFmtId="233" fontId="63" fillId="0" borderId="23"/>
    <xf numFmtId="178" fontId="93" fillId="0" borderId="0" applyFont="0" applyFill="0" applyBorder="0" applyAlignment="0" applyProtection="0"/>
    <xf numFmtId="0" fontId="104" fillId="0" borderId="0"/>
    <xf numFmtId="0" fontId="311" fillId="20" borderId="0" applyNumberFormat="0" applyBorder="0" applyAlignment="0" applyProtection="0">
      <alignment vertical="center"/>
    </xf>
    <xf numFmtId="0" fontId="311" fillId="18" borderId="0" applyNumberFormat="0" applyBorder="0" applyAlignment="0" applyProtection="0">
      <alignment vertical="center"/>
    </xf>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1" fontId="69" fillId="0" borderId="2">
      <alignment horizontal="center" vertical="center"/>
    </xf>
    <xf numFmtId="0" fontId="140" fillId="9" borderId="630" applyNumberFormat="0" applyAlignment="0" applyProtection="0">
      <alignment vertical="center"/>
    </xf>
    <xf numFmtId="0" fontId="140" fillId="9" borderId="630" applyNumberFormat="0" applyAlignment="0" applyProtection="0">
      <alignment vertical="center"/>
    </xf>
    <xf numFmtId="0" fontId="140" fillId="9" borderId="630" applyNumberFormat="0" applyAlignment="0" applyProtection="0">
      <alignment vertical="center"/>
    </xf>
    <xf numFmtId="0" fontId="140" fillId="9" borderId="630" applyNumberFormat="0" applyAlignment="0" applyProtection="0">
      <alignment vertical="center"/>
    </xf>
    <xf numFmtId="0" fontId="140" fillId="9" borderId="630" applyNumberFormat="0" applyAlignment="0" applyProtection="0">
      <alignment vertical="center"/>
    </xf>
    <xf numFmtId="0" fontId="34" fillId="0" borderId="0">
      <alignment vertical="center"/>
    </xf>
    <xf numFmtId="0" fontId="34" fillId="0" borderId="0">
      <alignment vertical="center"/>
    </xf>
    <xf numFmtId="0" fontId="213" fillId="4" borderId="0" applyNumberFormat="0" applyBorder="0" applyAlignment="0" applyProtection="0">
      <alignment vertical="center"/>
    </xf>
    <xf numFmtId="0" fontId="213" fillId="5" borderId="0" applyNumberFormat="0" applyBorder="0" applyAlignment="0" applyProtection="0">
      <alignment vertical="center"/>
    </xf>
    <xf numFmtId="0" fontId="213" fillId="6" borderId="0" applyNumberFormat="0" applyBorder="0" applyAlignment="0" applyProtection="0">
      <alignment vertical="center"/>
    </xf>
    <xf numFmtId="0" fontId="213" fillId="7" borderId="0" applyNumberFormat="0" applyBorder="0" applyAlignment="0" applyProtection="0">
      <alignment vertical="center"/>
    </xf>
    <xf numFmtId="0" fontId="213" fillId="8" borderId="0" applyNumberFormat="0" applyBorder="0" applyAlignment="0" applyProtection="0">
      <alignment vertical="center"/>
    </xf>
    <xf numFmtId="0" fontId="213" fillId="9" borderId="0" applyNumberFormat="0" applyBorder="0" applyAlignment="0" applyProtection="0">
      <alignment vertical="center"/>
    </xf>
    <xf numFmtId="0" fontId="213" fillId="10" borderId="0" applyNumberFormat="0" applyBorder="0" applyAlignment="0" applyProtection="0">
      <alignment vertical="center"/>
    </xf>
    <xf numFmtId="0" fontId="213" fillId="11" borderId="0" applyNumberFormat="0" applyBorder="0" applyAlignment="0" applyProtection="0">
      <alignment vertical="center"/>
    </xf>
    <xf numFmtId="0" fontId="213" fillId="12" borderId="0" applyNumberFormat="0" applyBorder="0" applyAlignment="0" applyProtection="0">
      <alignment vertical="center"/>
    </xf>
    <xf numFmtId="0" fontId="213" fillId="7" borderId="0" applyNumberFormat="0" applyBorder="0" applyAlignment="0" applyProtection="0">
      <alignment vertical="center"/>
    </xf>
    <xf numFmtId="0" fontId="213" fillId="10" borderId="0" applyNumberFormat="0" applyBorder="0" applyAlignment="0" applyProtection="0">
      <alignment vertical="center"/>
    </xf>
    <xf numFmtId="0" fontId="213" fillId="13" borderId="0" applyNumberFormat="0" applyBorder="0" applyAlignment="0" applyProtection="0">
      <alignment vertical="center"/>
    </xf>
    <xf numFmtId="0" fontId="311" fillId="14" borderId="0" applyNumberFormat="0" applyBorder="0" applyAlignment="0" applyProtection="0">
      <alignment vertical="center"/>
    </xf>
    <xf numFmtId="0" fontId="311" fillId="11" borderId="0" applyNumberFormat="0" applyBorder="0" applyAlignment="0" applyProtection="0">
      <alignment vertical="center"/>
    </xf>
    <xf numFmtId="0" fontId="311" fillId="12" borderId="0" applyNumberFormat="0" applyBorder="0" applyAlignment="0" applyProtection="0">
      <alignment vertical="center"/>
    </xf>
    <xf numFmtId="0" fontId="311" fillId="15" borderId="0" applyNumberFormat="0" applyBorder="0" applyAlignment="0" applyProtection="0">
      <alignment vertical="center"/>
    </xf>
    <xf numFmtId="0" fontId="311" fillId="16" borderId="0" applyNumberFormat="0" applyBorder="0" applyAlignment="0" applyProtection="0">
      <alignment vertical="center"/>
    </xf>
    <xf numFmtId="0" fontId="311" fillId="17" borderId="0" applyNumberFormat="0" applyBorder="0" applyAlignment="0" applyProtection="0">
      <alignment vertical="center"/>
    </xf>
    <xf numFmtId="0" fontId="311" fillId="18" borderId="0" applyNumberFormat="0" applyBorder="0" applyAlignment="0" applyProtection="0">
      <alignment vertical="center"/>
    </xf>
    <xf numFmtId="0" fontId="311" fillId="19" borderId="0" applyNumberFormat="0" applyBorder="0" applyAlignment="0" applyProtection="0">
      <alignment vertical="center"/>
    </xf>
    <xf numFmtId="0" fontId="311" fillId="20" borderId="0" applyNumberFormat="0" applyBorder="0" applyAlignment="0" applyProtection="0">
      <alignment vertical="center"/>
    </xf>
    <xf numFmtId="0" fontId="311" fillId="15" borderId="0" applyNumberFormat="0" applyBorder="0" applyAlignment="0" applyProtection="0">
      <alignment vertical="center"/>
    </xf>
    <xf numFmtId="0" fontId="311" fillId="16" borderId="0" applyNumberFormat="0" applyBorder="0" applyAlignment="0" applyProtection="0">
      <alignment vertical="center"/>
    </xf>
    <xf numFmtId="0" fontId="311" fillId="21" borderId="0" applyNumberFormat="0" applyBorder="0" applyAlignment="0" applyProtection="0">
      <alignment vertical="center"/>
    </xf>
    <xf numFmtId="0" fontId="312" fillId="5" borderId="0" applyNumberFormat="0" applyBorder="0" applyAlignment="0" applyProtection="0">
      <alignment vertical="center"/>
    </xf>
    <xf numFmtId="0" fontId="313" fillId="22" borderId="630" applyNumberFormat="0" applyAlignment="0" applyProtection="0">
      <alignment vertical="center"/>
    </xf>
    <xf numFmtId="0" fontId="67" fillId="24" borderId="7" applyNumberFormat="0" applyAlignment="0" applyProtection="0">
      <alignment vertical="center"/>
    </xf>
    <xf numFmtId="275" fontId="56" fillId="0" borderId="0" applyFont="0" applyFill="0" applyBorder="0" applyAlignment="0" applyProtection="0">
      <alignment vertical="center"/>
    </xf>
    <xf numFmtId="0" fontId="314" fillId="0" borderId="0" applyNumberFormat="0" applyFill="0" applyBorder="0" applyAlignment="0" applyProtection="0">
      <alignment vertical="center"/>
    </xf>
    <xf numFmtId="0" fontId="315" fillId="6" borderId="0" applyNumberFormat="0" applyBorder="0" applyAlignment="0" applyProtection="0">
      <alignment vertical="center"/>
    </xf>
    <xf numFmtId="0" fontId="129" fillId="0" borderId="657">
      <alignment horizontal="left" vertical="center"/>
      <protection locked="0"/>
    </xf>
    <xf numFmtId="0" fontId="255" fillId="0" borderId="14" applyNumberFormat="0" applyFill="0" applyAlignment="0" applyProtection="0">
      <alignment vertical="center"/>
    </xf>
    <xf numFmtId="0" fontId="256" fillId="0" borderId="15" applyNumberFormat="0" applyFill="0" applyAlignment="0" applyProtection="0">
      <alignment vertical="center"/>
    </xf>
    <xf numFmtId="0" fontId="257" fillId="0" borderId="16" applyNumberFormat="0" applyFill="0" applyAlignment="0" applyProtection="0">
      <alignment vertical="center"/>
    </xf>
    <xf numFmtId="0" fontId="257" fillId="0" borderId="0" applyNumberFormat="0" applyFill="0" applyBorder="0" applyAlignment="0" applyProtection="0">
      <alignment vertical="center"/>
    </xf>
    <xf numFmtId="0" fontId="316" fillId="9" borderId="630" applyNumberFormat="0" applyAlignment="0" applyProtection="0">
      <alignment vertical="center"/>
    </xf>
    <xf numFmtId="0" fontId="317" fillId="0" borderId="18" applyNumberFormat="0" applyFill="0" applyAlignment="0" applyProtection="0">
      <alignment vertical="center"/>
    </xf>
    <xf numFmtId="0" fontId="318" fillId="29" borderId="0" applyNumberFormat="0" applyBorder="0" applyAlignment="0" applyProtection="0">
      <alignment vertical="center"/>
    </xf>
    <xf numFmtId="0" fontId="86" fillId="0" borderId="0"/>
    <xf numFmtId="0" fontId="111" fillId="0" borderId="0"/>
    <xf numFmtId="0" fontId="60" fillId="30" borderId="653" applyNumberFormat="0" applyFont="0" applyAlignment="0" applyProtection="0">
      <alignment vertical="center"/>
    </xf>
    <xf numFmtId="0" fontId="319" fillId="22" borderId="610" applyNumberFormat="0" applyAlignment="0" applyProtection="0">
      <alignment vertical="center"/>
    </xf>
    <xf numFmtId="0" fontId="86" fillId="0" borderId="0"/>
    <xf numFmtId="176" fontId="63" fillId="0" borderId="0"/>
    <xf numFmtId="0" fontId="92" fillId="0" borderId="0"/>
    <xf numFmtId="206" fontId="86" fillId="0" borderId="0" applyFont="0" applyFill="0" applyBorder="0" applyAlignment="0" applyProtection="0"/>
    <xf numFmtId="0" fontId="86" fillId="0" borderId="0"/>
    <xf numFmtId="0" fontId="86" fillId="0" borderId="0"/>
    <xf numFmtId="0" fontId="240" fillId="0" borderId="0"/>
    <xf numFmtId="0" fontId="140" fillId="9" borderId="630" applyNumberFormat="0" applyAlignment="0" applyProtection="0">
      <alignment vertical="center"/>
    </xf>
    <xf numFmtId="0" fontId="212" fillId="0" borderId="633" applyNumberFormat="0" applyFill="0" applyAlignment="0" applyProtection="0">
      <alignment vertical="center"/>
    </xf>
    <xf numFmtId="0" fontId="320" fillId="0" borderId="0" applyNumberFormat="0" applyFill="0" applyBorder="0" applyAlignment="0" applyProtection="0">
      <alignment vertical="center"/>
    </xf>
    <xf numFmtId="0" fontId="111" fillId="0" borderId="0"/>
    <xf numFmtId="0" fontId="92" fillId="0" borderId="0"/>
    <xf numFmtId="0" fontId="52" fillId="0" borderId="0"/>
    <xf numFmtId="0" fontId="104" fillId="0" borderId="0"/>
    <xf numFmtId="233" fontId="63" fillId="0" borderId="23"/>
    <xf numFmtId="268" fontId="63" fillId="0" borderId="23"/>
    <xf numFmtId="0" fontId="104" fillId="0" borderId="0"/>
    <xf numFmtId="0" fontId="34" fillId="0" borderId="0">
      <alignment vertical="center"/>
    </xf>
    <xf numFmtId="0" fontId="52" fillId="0" borderId="0">
      <alignment vertical="center"/>
    </xf>
    <xf numFmtId="9" fontId="56" fillId="0" borderId="0" applyFont="0" applyFill="0" applyBorder="0" applyAlignment="0" applyProtection="0">
      <alignment vertical="center"/>
    </xf>
    <xf numFmtId="0" fontId="86" fillId="0" borderId="0"/>
    <xf numFmtId="0" fontId="319" fillId="22" borderId="610" applyNumberFormat="0" applyAlignment="0" applyProtection="0">
      <alignment vertical="center"/>
    </xf>
    <xf numFmtId="176" fontId="63" fillId="0" borderId="0"/>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217" fillId="0" borderId="0" applyFont="0" applyFill="0" applyBorder="0" applyAlignment="0" applyProtection="0"/>
    <xf numFmtId="178" fontId="52" fillId="0" borderId="0" applyFont="0" applyFill="0" applyBorder="0" applyAlignment="0" applyProtection="0"/>
    <xf numFmtId="178" fontId="217" fillId="0" borderId="0" applyFont="0" applyFill="0" applyBorder="0" applyAlignment="0" applyProtection="0"/>
    <xf numFmtId="178" fontId="217" fillId="0" borderId="0" applyFont="0" applyFill="0" applyBorder="0" applyAlignment="0" applyProtection="0"/>
    <xf numFmtId="178" fontId="56" fillId="0" borderId="0" applyFont="0" applyFill="0" applyBorder="0" applyAlignment="0" applyProtection="0">
      <alignment vertical="center"/>
    </xf>
    <xf numFmtId="0" fontId="56" fillId="0" borderId="0"/>
    <xf numFmtId="268" fontId="63" fillId="0" borderId="23"/>
    <xf numFmtId="0" fontId="56" fillId="0" borderId="0">
      <alignment vertical="center"/>
    </xf>
    <xf numFmtId="0" fontId="92" fillId="0" borderId="0"/>
    <xf numFmtId="0" fontId="57" fillId="0" borderId="0" applyFont="0" applyFill="0" applyBorder="0" applyAlignment="0" applyProtection="0"/>
    <xf numFmtId="0" fontId="56" fillId="0" borderId="0" applyFont="0" applyFill="0" applyBorder="0" applyAlignment="0" applyProtection="0"/>
    <xf numFmtId="0" fontId="56" fillId="30" borderId="653" applyNumberFormat="0" applyFont="0" applyAlignment="0" applyProtection="0">
      <alignment vertical="center"/>
    </xf>
    <xf numFmtId="0" fontId="140" fillId="9" borderId="630" applyNumberFormat="0" applyAlignment="0" applyProtection="0">
      <alignment vertical="center"/>
    </xf>
    <xf numFmtId="0" fontId="111" fillId="0" borderId="0"/>
    <xf numFmtId="178" fontId="93" fillId="0" borderId="0" applyFont="0" applyFill="0" applyBorder="0" applyAlignment="0" applyProtection="0"/>
    <xf numFmtId="178" fontId="93" fillId="0" borderId="0" applyFont="0" applyFill="0" applyBorder="0" applyAlignment="0" applyProtection="0"/>
    <xf numFmtId="178" fontId="93" fillId="0" borderId="0" applyFont="0" applyFill="0" applyBorder="0" applyAlignment="0" applyProtection="0"/>
    <xf numFmtId="178" fontId="93" fillId="0" borderId="0" applyFont="0" applyFill="0" applyBorder="0" applyAlignment="0" applyProtection="0"/>
    <xf numFmtId="0" fontId="111" fillId="0" borderId="0"/>
    <xf numFmtId="268" fontId="63" fillId="0" borderId="23"/>
    <xf numFmtId="0" fontId="86" fillId="0" borderId="0"/>
    <xf numFmtId="0" fontId="92" fillId="0" borderId="0"/>
    <xf numFmtId="0" fontId="92" fillId="0" borderId="0"/>
    <xf numFmtId="0" fontId="316" fillId="9" borderId="630" applyNumberFormat="0" applyAlignment="0" applyProtection="0">
      <alignment vertical="center"/>
    </xf>
    <xf numFmtId="0" fontId="63" fillId="0" borderId="0" applyFont="0" applyFill="0" applyBorder="0" applyAlignment="0" applyProtection="0"/>
    <xf numFmtId="0" fontId="86" fillId="0" borderId="0"/>
    <xf numFmtId="0" fontId="257" fillId="0" borderId="16" applyNumberFormat="0" applyFill="0" applyAlignment="0" applyProtection="0">
      <alignment vertical="center"/>
    </xf>
    <xf numFmtId="0" fontId="255" fillId="0" borderId="14" applyNumberFormat="0" applyFill="0" applyAlignment="0" applyProtection="0">
      <alignment vertical="center"/>
    </xf>
    <xf numFmtId="0" fontId="111" fillId="0" borderId="0"/>
    <xf numFmtId="0" fontId="89" fillId="0" borderId="4">
      <alignment vertical="center"/>
    </xf>
    <xf numFmtId="0" fontId="195" fillId="0" borderId="0" applyFont="0" applyFill="0" applyBorder="0" applyAlignment="0" applyProtection="0"/>
    <xf numFmtId="0" fontId="195" fillId="0" borderId="0" applyFont="0" applyFill="0" applyBorder="0" applyAlignment="0" applyProtection="0"/>
    <xf numFmtId="0" fontId="266" fillId="0" borderId="0">
      <alignment vertical="center"/>
    </xf>
    <xf numFmtId="178" fontId="266" fillId="0" borderId="0" applyFont="0" applyFill="0" applyBorder="0" applyAlignment="0" applyProtection="0">
      <alignment vertical="center"/>
    </xf>
    <xf numFmtId="9" fontId="217" fillId="0" borderId="0" applyFont="0" applyFill="0" applyBorder="0" applyAlignment="0" applyProtection="0">
      <alignment vertical="center"/>
    </xf>
    <xf numFmtId="9" fontId="56" fillId="0" borderId="0" applyFont="0" applyFill="0" applyBorder="0" applyAlignment="0" applyProtection="0"/>
    <xf numFmtId="0" fontId="316" fillId="9" borderId="630" applyNumberFormat="0" applyAlignment="0" applyProtection="0">
      <alignment vertical="center"/>
    </xf>
    <xf numFmtId="178" fontId="265" fillId="0" borderId="0" applyFont="0" applyFill="0" applyBorder="0" applyAlignment="0" applyProtection="0">
      <alignment vertical="center"/>
    </xf>
    <xf numFmtId="0" fontId="82" fillId="0" borderId="0"/>
    <xf numFmtId="0" fontId="86" fillId="0" borderId="0"/>
    <xf numFmtId="0" fontId="57" fillId="0" borderId="0"/>
    <xf numFmtId="0" fontId="57" fillId="0" borderId="0"/>
    <xf numFmtId="0" fontId="82" fillId="0" borderId="0"/>
    <xf numFmtId="0" fontId="82" fillId="0" borderId="0"/>
    <xf numFmtId="0" fontId="82" fillId="0" borderId="0"/>
    <xf numFmtId="0" fontId="82" fillId="0" borderId="0"/>
    <xf numFmtId="0" fontId="104" fillId="0" borderId="0"/>
    <xf numFmtId="233" fontId="63" fillId="0" borderId="23"/>
    <xf numFmtId="0" fontId="104" fillId="0" borderId="0"/>
    <xf numFmtId="0" fontId="104" fillId="0" borderId="0"/>
    <xf numFmtId="176" fontId="63" fillId="0" borderId="0"/>
    <xf numFmtId="0" fontId="140" fillId="9" borderId="630" applyNumberFormat="0" applyAlignment="0" applyProtection="0">
      <alignment vertical="center"/>
    </xf>
    <xf numFmtId="0" fontId="86" fillId="0" borderId="0"/>
    <xf numFmtId="0" fontId="56" fillId="0" borderId="0" applyFont="0" applyFill="0" applyBorder="0" applyAlignment="0" applyProtection="0"/>
    <xf numFmtId="178" fontId="93" fillId="0" borderId="0" applyFont="0" applyFill="0" applyBorder="0" applyAlignment="0" applyProtection="0"/>
    <xf numFmtId="178" fontId="93" fillId="0" borderId="0" applyFont="0" applyFill="0" applyBorder="0" applyAlignment="0" applyProtection="0"/>
    <xf numFmtId="178" fontId="93" fillId="0" borderId="0" applyFont="0" applyFill="0" applyBorder="0" applyAlignment="0" applyProtection="0"/>
    <xf numFmtId="0" fontId="89" fillId="0" borderId="4">
      <alignment vertical="center"/>
    </xf>
    <xf numFmtId="233" fontId="63" fillId="0" borderId="23"/>
    <xf numFmtId="0" fontId="111" fillId="0" borderId="0"/>
    <xf numFmtId="0" fontId="344" fillId="0" borderId="662" applyFill="0" applyProtection="0">
      <alignment horizontal="right" wrapText="1"/>
    </xf>
    <xf numFmtId="0" fontId="140" fillId="9" borderId="630" applyNumberFormat="0" applyAlignment="0" applyProtection="0">
      <alignment vertical="center"/>
    </xf>
    <xf numFmtId="0" fontId="104" fillId="0" borderId="0"/>
    <xf numFmtId="0" fontId="89" fillId="0" borderId="4">
      <alignment vertical="center"/>
    </xf>
    <xf numFmtId="1" fontId="69" fillId="0" borderId="2">
      <alignment horizontal="center" vertical="center"/>
    </xf>
    <xf numFmtId="191" fontId="78" fillId="2" borderId="659"/>
    <xf numFmtId="178" fontId="269" fillId="0" borderId="0" applyFont="0" applyFill="0" applyBorder="0" applyAlignment="0" applyProtection="0"/>
    <xf numFmtId="0" fontId="57" fillId="0" borderId="0"/>
    <xf numFmtId="191" fontId="78" fillId="2" borderId="659"/>
    <xf numFmtId="0" fontId="104" fillId="0" borderId="0"/>
    <xf numFmtId="0" fontId="104" fillId="0" borderId="0"/>
    <xf numFmtId="178" fontId="93" fillId="0" borderId="0" applyFont="0" applyFill="0" applyBorder="0" applyAlignment="0" applyProtection="0"/>
    <xf numFmtId="268" fontId="63" fillId="0" borderId="23"/>
    <xf numFmtId="0" fontId="111" fillId="0" borderId="0"/>
    <xf numFmtId="0" fontId="111" fillId="0" borderId="0"/>
    <xf numFmtId="0" fontId="111" fillId="0" borderId="0"/>
    <xf numFmtId="0" fontId="92" fillId="0" borderId="0"/>
    <xf numFmtId="0" fontId="86" fillId="0" borderId="0"/>
    <xf numFmtId="233" fontId="63" fillId="0" borderId="23"/>
    <xf numFmtId="0" fontId="173" fillId="0" borderId="633" applyNumberFormat="0" applyFill="0" applyAlignment="0" applyProtection="0">
      <alignment vertical="center"/>
    </xf>
    <xf numFmtId="0" fontId="140" fillId="9" borderId="630" applyNumberFormat="0" applyAlignment="0" applyProtection="0">
      <alignment vertical="center"/>
    </xf>
    <xf numFmtId="0" fontId="89" fillId="0" borderId="4">
      <alignment vertical="center"/>
    </xf>
    <xf numFmtId="0" fontId="86" fillId="0" borderId="0"/>
    <xf numFmtId="0" fontId="311" fillId="11" borderId="0" applyNumberFormat="0" applyBorder="0" applyAlignment="0" applyProtection="0">
      <alignment vertical="center"/>
    </xf>
    <xf numFmtId="0" fontId="86" fillId="0" borderId="0"/>
    <xf numFmtId="0" fontId="213" fillId="4" borderId="0" applyNumberFormat="0" applyBorder="0" applyAlignment="0" applyProtection="0">
      <alignment vertical="center"/>
    </xf>
    <xf numFmtId="180" fontId="93" fillId="0" borderId="0" applyFont="0" applyFill="0" applyBorder="0" applyAlignment="0" applyProtection="0"/>
    <xf numFmtId="178" fontId="93" fillId="0" borderId="0" applyFont="0" applyFill="0" applyBorder="0" applyAlignment="0" applyProtection="0"/>
    <xf numFmtId="178" fontId="93" fillId="0" borderId="0" applyFont="0" applyFill="0" applyBorder="0" applyAlignment="0" applyProtection="0"/>
    <xf numFmtId="0" fontId="111" fillId="0" borderId="0"/>
    <xf numFmtId="0" fontId="104" fillId="0" borderId="0"/>
    <xf numFmtId="0" fontId="86" fillId="0" borderId="0"/>
    <xf numFmtId="0" fontId="86" fillId="0" borderId="0"/>
    <xf numFmtId="0" fontId="92" fillId="0" borderId="0"/>
    <xf numFmtId="0" fontId="92" fillId="0" borderId="0"/>
    <xf numFmtId="0" fontId="92" fillId="0" borderId="0"/>
    <xf numFmtId="0" fontId="92" fillId="0" borderId="0"/>
    <xf numFmtId="0" fontId="92" fillId="0" borderId="0"/>
    <xf numFmtId="268" fontId="63" fillId="0" borderId="23"/>
    <xf numFmtId="180" fontId="213" fillId="0" borderId="0" applyFont="0" applyFill="0" applyBorder="0" applyAlignment="0" applyProtection="0">
      <alignment vertical="center"/>
    </xf>
    <xf numFmtId="0" fontId="92" fillId="0" borderId="0"/>
    <xf numFmtId="0" fontId="92" fillId="0" borderId="0"/>
    <xf numFmtId="0" fontId="86" fillId="0" borderId="0"/>
    <xf numFmtId="0" fontId="92" fillId="0" borderId="0"/>
    <xf numFmtId="0" fontId="52" fillId="0" borderId="0"/>
    <xf numFmtId="180" fontId="93" fillId="0" borderId="0" applyFont="0" applyFill="0" applyBorder="0" applyAlignment="0" applyProtection="0"/>
    <xf numFmtId="180" fontId="93" fillId="0" borderId="0" applyFont="0" applyFill="0" applyBorder="0" applyAlignment="0" applyProtection="0"/>
    <xf numFmtId="0" fontId="104" fillId="0" borderId="0"/>
    <xf numFmtId="233" fontId="63" fillId="0" borderId="23"/>
    <xf numFmtId="178" fontId="93" fillId="0" borderId="0" applyFont="0" applyFill="0" applyBorder="0" applyAlignment="0" applyProtection="0"/>
    <xf numFmtId="0" fontId="89" fillId="0" borderId="4">
      <alignment vertical="center"/>
    </xf>
    <xf numFmtId="0" fontId="86" fillId="0" borderId="0"/>
    <xf numFmtId="0" fontId="86" fillId="0" borderId="0"/>
    <xf numFmtId="0" fontId="86" fillId="0" borderId="0"/>
    <xf numFmtId="204" fontId="240" fillId="0" borderId="0" applyFont="0" applyFill="0" applyBorder="0" applyAlignment="0" applyProtection="0"/>
    <xf numFmtId="0" fontId="111" fillId="0" borderId="0"/>
    <xf numFmtId="199" fontId="240" fillId="0" borderId="0" applyFont="0" applyFill="0" applyBorder="0" applyAlignment="0" applyProtection="0"/>
    <xf numFmtId="233" fontId="63" fillId="0" borderId="23"/>
    <xf numFmtId="199" fontId="240" fillId="0" borderId="0" applyFont="0" applyFill="0" applyBorder="0" applyAlignment="0" applyProtection="0"/>
    <xf numFmtId="233" fontId="63" fillId="0" borderId="23"/>
    <xf numFmtId="0" fontId="104" fillId="0" borderId="0"/>
    <xf numFmtId="233" fontId="63" fillId="0" borderId="23"/>
    <xf numFmtId="178" fontId="93" fillId="0" borderId="0" applyFont="0" applyFill="0" applyBorder="0" applyAlignment="0" applyProtection="0"/>
    <xf numFmtId="0" fontId="92" fillId="0" borderId="0"/>
    <xf numFmtId="0" fontId="86" fillId="0" borderId="0"/>
    <xf numFmtId="178" fontId="93" fillId="0" borderId="0" applyFont="0" applyFill="0" applyBorder="0" applyAlignment="0" applyProtection="0"/>
    <xf numFmtId="0" fontId="111" fillId="0" borderId="0"/>
    <xf numFmtId="0" fontId="111" fillId="0" borderId="0"/>
    <xf numFmtId="0" fontId="111" fillId="0" borderId="0"/>
    <xf numFmtId="0" fontId="111" fillId="0" borderId="0"/>
    <xf numFmtId="176" fontId="63" fillId="0" borderId="0"/>
    <xf numFmtId="0" fontId="57" fillId="0" borderId="0"/>
    <xf numFmtId="0" fontId="82" fillId="0" borderId="0"/>
    <xf numFmtId="0" fontId="82" fillId="0" borderId="0"/>
    <xf numFmtId="0" fontId="92" fillId="0" borderId="0"/>
    <xf numFmtId="176" fontId="63" fillId="0" borderId="0"/>
    <xf numFmtId="176" fontId="63" fillId="0" borderId="0"/>
    <xf numFmtId="0" fontId="114" fillId="22" borderId="661" applyNumberFormat="0" applyAlignment="0" applyProtection="0">
      <alignment vertical="center"/>
    </xf>
    <xf numFmtId="233" fontId="63" fillId="0" borderId="23"/>
    <xf numFmtId="0" fontId="92" fillId="0" borderId="0"/>
    <xf numFmtId="0" fontId="86" fillId="0" borderId="0"/>
    <xf numFmtId="191" fontId="78" fillId="2" borderId="659"/>
    <xf numFmtId="178" fontId="52" fillId="0" borderId="0" applyFont="0" applyFill="0" applyBorder="0" applyAlignment="0" applyProtection="0"/>
    <xf numFmtId="0" fontId="86" fillId="0" borderId="0"/>
    <xf numFmtId="180" fontId="93" fillId="0" borderId="0" applyFont="0" applyFill="0" applyBorder="0" applyAlignment="0" applyProtection="0"/>
    <xf numFmtId="0" fontId="89" fillId="0" borderId="4">
      <alignment vertical="center"/>
    </xf>
    <xf numFmtId="191" fontId="78" fillId="2" borderId="659"/>
    <xf numFmtId="0" fontId="111" fillId="0" borderId="0"/>
    <xf numFmtId="0" fontId="56" fillId="0" borderId="0">
      <alignment vertical="center"/>
    </xf>
    <xf numFmtId="0" fontId="92" fillId="0" borderId="0"/>
    <xf numFmtId="178" fontId="93" fillId="0" borderId="0" applyFont="0" applyFill="0" applyBorder="0" applyAlignment="0" applyProtection="0"/>
    <xf numFmtId="268" fontId="63" fillId="0" borderId="23"/>
    <xf numFmtId="233" fontId="63" fillId="0" borderId="23"/>
    <xf numFmtId="0" fontId="111" fillId="0" borderId="0"/>
    <xf numFmtId="0" fontId="111" fillId="0" borderId="0"/>
    <xf numFmtId="0" fontId="104" fillId="0" borderId="0"/>
    <xf numFmtId="0" fontId="86" fillId="0" borderId="0"/>
    <xf numFmtId="0" fontId="86" fillId="0" borderId="0"/>
    <xf numFmtId="178" fontId="217" fillId="0" borderId="0" applyFont="0" applyFill="0" applyBorder="0" applyAlignment="0" applyProtection="0">
      <alignment vertical="center"/>
    </xf>
    <xf numFmtId="0" fontId="213" fillId="7" borderId="0" applyNumberFormat="0" applyBorder="0" applyAlignment="0" applyProtection="0">
      <alignment vertical="center"/>
    </xf>
    <xf numFmtId="0" fontId="316" fillId="9" borderId="630" applyNumberFormat="0" applyAlignment="0" applyProtection="0">
      <alignment vertical="center"/>
    </xf>
    <xf numFmtId="0" fontId="89" fillId="0" borderId="4">
      <alignment vertical="center"/>
    </xf>
    <xf numFmtId="0" fontId="104" fillId="0" borderId="0"/>
    <xf numFmtId="0" fontId="111" fillId="0" borderId="0"/>
    <xf numFmtId="0" fontId="111" fillId="0" borderId="0"/>
    <xf numFmtId="0" fontId="104" fillId="0" borderId="0"/>
    <xf numFmtId="0" fontId="173" fillId="0" borderId="633" applyNumberFormat="0" applyFill="0" applyAlignment="0" applyProtection="0">
      <alignment vertical="center"/>
    </xf>
    <xf numFmtId="0" fontId="316" fillId="9" borderId="630" applyNumberFormat="0" applyAlignment="0" applyProtection="0">
      <alignment vertical="center"/>
    </xf>
    <xf numFmtId="1" fontId="69" fillId="0" borderId="2">
      <alignment horizontal="center" vertical="center"/>
    </xf>
    <xf numFmtId="180" fontId="93" fillId="0" borderId="0" applyFont="0" applyFill="0" applyBorder="0" applyAlignment="0" applyProtection="0"/>
    <xf numFmtId="191" fontId="78" fillId="2" borderId="659"/>
    <xf numFmtId="191" fontId="78" fillId="2" borderId="659"/>
    <xf numFmtId="191" fontId="78" fillId="2" borderId="659"/>
    <xf numFmtId="0" fontId="111" fillId="0" borderId="0"/>
    <xf numFmtId="0" fontId="92" fillId="0" borderId="0"/>
    <xf numFmtId="0" fontId="86" fillId="0" borderId="0"/>
    <xf numFmtId="0" fontId="111" fillId="0" borderId="0"/>
    <xf numFmtId="0" fontId="104" fillId="0" borderId="0"/>
    <xf numFmtId="0" fontId="86" fillId="0" borderId="0"/>
    <xf numFmtId="0" fontId="86" fillId="0" borderId="0"/>
    <xf numFmtId="0" fontId="86" fillId="0" borderId="0"/>
    <xf numFmtId="0" fontId="92" fillId="0" borderId="0"/>
    <xf numFmtId="176" fontId="63" fillId="0" borderId="0"/>
    <xf numFmtId="176" fontId="63" fillId="0" borderId="0"/>
    <xf numFmtId="268" fontId="63" fillId="0" borderId="23"/>
    <xf numFmtId="233" fontId="63" fillId="0" borderId="23"/>
    <xf numFmtId="178" fontId="52" fillId="0" borderId="0" applyFont="0" applyFill="0" applyBorder="0" applyAlignment="0" applyProtection="0">
      <alignment vertical="center"/>
    </xf>
    <xf numFmtId="178" fontId="213" fillId="0" borderId="0" applyFont="0" applyFill="0" applyBorder="0" applyAlignment="0" applyProtection="0">
      <alignment vertical="center"/>
    </xf>
    <xf numFmtId="0" fontId="86" fillId="0" borderId="0"/>
    <xf numFmtId="0" fontId="86" fillId="0" borderId="0"/>
    <xf numFmtId="0" fontId="92" fillId="0" borderId="0"/>
    <xf numFmtId="180" fontId="93" fillId="0" borderId="0" applyFont="0" applyFill="0" applyBorder="0" applyAlignment="0" applyProtection="0"/>
    <xf numFmtId="180" fontId="93" fillId="0" borderId="0" applyFont="0" applyFill="0" applyBorder="0" applyAlignment="0" applyProtection="0"/>
    <xf numFmtId="0" fontId="111" fillId="0" borderId="0"/>
    <xf numFmtId="0" fontId="104" fillId="0" borderId="0"/>
    <xf numFmtId="0" fontId="62" fillId="0" borderId="0"/>
    <xf numFmtId="233" fontId="63" fillId="0" borderId="23"/>
    <xf numFmtId="0" fontId="111" fillId="0" borderId="0"/>
    <xf numFmtId="0" fontId="321" fillId="40" borderId="0" applyNumberFormat="0" applyBorder="0" applyAlignment="0" applyProtection="0">
      <alignment vertical="center"/>
    </xf>
    <xf numFmtId="0" fontId="321" fillId="41" borderId="0" applyNumberFormat="0" applyBorder="0" applyAlignment="0" applyProtection="0">
      <alignment vertical="center"/>
    </xf>
    <xf numFmtId="0" fontId="321" fillId="42" borderId="0" applyNumberFormat="0" applyBorder="0" applyAlignment="0" applyProtection="0">
      <alignment vertical="center"/>
    </xf>
    <xf numFmtId="0" fontId="321" fillId="43" borderId="0" applyNumberFormat="0" applyBorder="0" applyAlignment="0" applyProtection="0">
      <alignment vertical="center"/>
    </xf>
    <xf numFmtId="0" fontId="321" fillId="44" borderId="0" applyNumberFormat="0" applyBorder="0" applyAlignment="0" applyProtection="0">
      <alignment vertical="center"/>
    </xf>
    <xf numFmtId="0" fontId="321" fillId="45" borderId="0" applyNumberFormat="0" applyBorder="0" applyAlignment="0" applyProtection="0">
      <alignment vertical="center"/>
    </xf>
    <xf numFmtId="0" fontId="87"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87"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87"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87"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87"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87"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321" fillId="46" borderId="0" applyNumberFormat="0" applyBorder="0" applyAlignment="0" applyProtection="0">
      <alignment vertical="center"/>
    </xf>
    <xf numFmtId="0" fontId="321" fillId="47" borderId="0" applyNumberFormat="0" applyBorder="0" applyAlignment="0" applyProtection="0">
      <alignment vertical="center"/>
    </xf>
    <xf numFmtId="0" fontId="321" fillId="48" borderId="0" applyNumberFormat="0" applyBorder="0" applyAlignment="0" applyProtection="0">
      <alignment vertical="center"/>
    </xf>
    <xf numFmtId="0" fontId="321" fillId="49" borderId="0" applyNumberFormat="0" applyBorder="0" applyAlignment="0" applyProtection="0">
      <alignment vertical="center"/>
    </xf>
    <xf numFmtId="0" fontId="321" fillId="50" borderId="0" applyNumberFormat="0" applyBorder="0" applyAlignment="0" applyProtection="0">
      <alignment vertical="center"/>
    </xf>
    <xf numFmtId="0" fontId="321" fillId="51" borderId="0" applyNumberFormat="0" applyBorder="0" applyAlignment="0" applyProtection="0">
      <alignment vertical="center"/>
    </xf>
    <xf numFmtId="0" fontId="87"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87"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87"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87"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87"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87"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322" fillId="52" borderId="0" applyNumberFormat="0" applyBorder="0" applyAlignment="0" applyProtection="0">
      <alignment vertical="center"/>
    </xf>
    <xf numFmtId="0" fontId="322" fillId="53" borderId="0" applyNumberFormat="0" applyBorder="0" applyAlignment="0" applyProtection="0">
      <alignment vertical="center"/>
    </xf>
    <xf numFmtId="0" fontId="322" fillId="54" borderId="0" applyNumberFormat="0" applyBorder="0" applyAlignment="0" applyProtection="0">
      <alignment vertical="center"/>
    </xf>
    <xf numFmtId="0" fontId="322" fillId="55" borderId="0" applyNumberFormat="0" applyBorder="0" applyAlignment="0" applyProtection="0">
      <alignment vertical="center"/>
    </xf>
    <xf numFmtId="0" fontId="322" fillId="56" borderId="0" applyNumberFormat="0" applyBorder="0" applyAlignment="0" applyProtection="0">
      <alignment vertical="center"/>
    </xf>
    <xf numFmtId="0" fontId="322" fillId="57" borderId="0" applyNumberFormat="0" applyBorder="0" applyAlignment="0" applyProtection="0">
      <alignment vertical="center"/>
    </xf>
    <xf numFmtId="274" fontId="88" fillId="14" borderId="0" applyNumberFormat="0" applyBorder="0" applyAlignment="0" applyProtection="0">
      <alignment vertical="center"/>
    </xf>
    <xf numFmtId="0" fontId="88"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88"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88"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88"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88"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88"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322" fillId="58" borderId="0" applyNumberFormat="0" applyBorder="0" applyAlignment="0" applyProtection="0">
      <alignment vertical="center"/>
    </xf>
    <xf numFmtId="0" fontId="322" fillId="59" borderId="0" applyNumberFormat="0" applyBorder="0" applyAlignment="0" applyProtection="0">
      <alignment vertical="center"/>
    </xf>
    <xf numFmtId="0" fontId="322" fillId="60" borderId="0" applyNumberFormat="0" applyBorder="0" applyAlignment="0" applyProtection="0">
      <alignment vertical="center"/>
    </xf>
    <xf numFmtId="0" fontId="322" fillId="61" borderId="0" applyNumberFormat="0" applyBorder="0" applyAlignment="0" applyProtection="0">
      <alignment vertical="center"/>
    </xf>
    <xf numFmtId="0" fontId="322" fillId="62" borderId="0" applyNumberFormat="0" applyBorder="0" applyAlignment="0" applyProtection="0">
      <alignment vertical="center"/>
    </xf>
    <xf numFmtId="0" fontId="322" fillId="63" borderId="0" applyNumberFormat="0" applyBorder="0" applyAlignment="0" applyProtection="0">
      <alignment vertical="center"/>
    </xf>
    <xf numFmtId="0" fontId="171" fillId="0" borderId="0"/>
    <xf numFmtId="0" fontId="323" fillId="64" borderId="0" applyNumberFormat="0" applyBorder="0" applyAlignment="0" applyProtection="0">
      <alignment vertical="center"/>
    </xf>
    <xf numFmtId="0" fontId="324" fillId="65" borderId="35" applyNumberFormat="0" applyAlignment="0" applyProtection="0">
      <alignment vertical="center"/>
    </xf>
    <xf numFmtId="0" fontId="275" fillId="65" borderId="35" applyNumberFormat="0" applyAlignment="0" applyProtection="0">
      <alignment vertical="center"/>
    </xf>
    <xf numFmtId="0" fontId="325" fillId="66" borderId="36" applyNumberFormat="0" applyAlignment="0" applyProtection="0">
      <alignment vertical="center"/>
    </xf>
    <xf numFmtId="178" fontId="56"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alignment vertical="center"/>
    </xf>
    <xf numFmtId="178" fontId="57" fillId="0" borderId="0" applyFont="0" applyFill="0" applyBorder="0" applyAlignment="0" applyProtection="0">
      <alignment vertical="center"/>
    </xf>
    <xf numFmtId="178" fontId="56" fillId="0" borderId="0" applyFont="0" applyFill="0" applyBorder="0" applyAlignment="0" applyProtection="0"/>
    <xf numFmtId="276" fontId="56" fillId="0" borderId="0"/>
    <xf numFmtId="277" fontId="56" fillId="0" borderId="0"/>
    <xf numFmtId="0" fontId="326" fillId="0" borderId="0" applyNumberFormat="0" applyFill="0" applyBorder="0" applyAlignment="0" applyProtection="0">
      <alignment vertical="center"/>
    </xf>
    <xf numFmtId="0" fontId="327" fillId="67" borderId="0" applyNumberFormat="0" applyBorder="0" applyAlignment="0" applyProtection="0">
      <alignment vertical="center"/>
    </xf>
    <xf numFmtId="0" fontId="130" fillId="0" borderId="579">
      <alignment horizontal="left" vertical="center"/>
    </xf>
    <xf numFmtId="0" fontId="328" fillId="0" borderId="37" applyNumberFormat="0" applyFill="0" applyAlignment="0" applyProtection="0">
      <alignment vertical="center"/>
    </xf>
    <xf numFmtId="0" fontId="329" fillId="0" borderId="38" applyNumberFormat="0" applyFill="0" applyAlignment="0" applyProtection="0">
      <alignment vertical="center"/>
    </xf>
    <xf numFmtId="0" fontId="330" fillId="0" borderId="39" applyNumberFormat="0" applyFill="0" applyAlignment="0" applyProtection="0">
      <alignment vertical="center"/>
    </xf>
    <xf numFmtId="0" fontId="330" fillId="0" borderId="0" applyNumberFormat="0" applyFill="0" applyBorder="0" applyAlignment="0" applyProtection="0">
      <alignment vertical="center"/>
    </xf>
    <xf numFmtId="0" fontId="138" fillId="0" borderId="0"/>
    <xf numFmtId="0" fontId="331" fillId="68" borderId="35" applyNumberFormat="0" applyAlignment="0" applyProtection="0">
      <alignment vertical="center"/>
    </xf>
    <xf numFmtId="0" fontId="284" fillId="68" borderId="35" applyNumberFormat="0" applyAlignment="0" applyProtection="0">
      <alignment vertical="center"/>
    </xf>
    <xf numFmtId="0" fontId="331" fillId="68" borderId="35" applyNumberFormat="0" applyAlignment="0" applyProtection="0">
      <alignment vertical="center"/>
    </xf>
    <xf numFmtId="0" fontId="331" fillId="68" borderId="35" applyNumberFormat="0" applyAlignment="0" applyProtection="0">
      <alignment vertical="center"/>
    </xf>
    <xf numFmtId="0" fontId="332" fillId="0" borderId="40" applyNumberFormat="0" applyFill="0" applyAlignment="0" applyProtection="0">
      <alignment vertical="center"/>
    </xf>
    <xf numFmtId="0" fontId="333" fillId="69" borderId="0" applyNumberFormat="0" applyBorder="0" applyAlignment="0" applyProtection="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321"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321"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321" fillId="0" borderId="0">
      <alignment vertical="center"/>
    </xf>
    <xf numFmtId="0" fontId="321"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316" fillId="9" borderId="630" applyNumberFormat="0" applyAlignment="0" applyProtection="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316" fillId="9" borderId="630" applyNumberFormat="0" applyAlignment="0" applyProtection="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316" fillId="9" borderId="630" applyNumberFormat="0" applyAlignment="0" applyProtection="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32" fillId="0" borderId="0">
      <alignment vertical="center"/>
    </xf>
    <xf numFmtId="0" fontId="277" fillId="0" borderId="0">
      <alignment vertical="center"/>
    </xf>
    <xf numFmtId="0" fontId="277" fillId="0" borderId="0">
      <alignment vertical="center"/>
    </xf>
    <xf numFmtId="0" fontId="200"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86" fillId="0" borderId="0"/>
    <xf numFmtId="0" fontId="86" fillId="0" borderId="0"/>
    <xf numFmtId="0" fontId="86" fillId="0" borderId="0"/>
    <xf numFmtId="0" fontId="277" fillId="0" borderId="0">
      <alignment vertical="center"/>
    </xf>
    <xf numFmtId="0" fontId="277" fillId="0" borderId="0">
      <alignment vertical="center"/>
    </xf>
    <xf numFmtId="0" fontId="200"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53" fillId="0" borderId="633" applyNumberFormat="0" applyFill="0" applyAlignment="0" applyProtection="0">
      <alignment vertical="center"/>
    </xf>
    <xf numFmtId="0" fontId="92" fillId="0" borderId="0"/>
    <xf numFmtId="1" fontId="69" fillId="0" borderId="2">
      <alignment horizontal="center" vertical="center"/>
    </xf>
    <xf numFmtId="1" fontId="69" fillId="0" borderId="2">
      <alignment horizontal="center" vertical="center"/>
    </xf>
    <xf numFmtId="1" fontId="69" fillId="0" borderId="2">
      <alignment horizontal="center" vertical="center"/>
    </xf>
    <xf numFmtId="1" fontId="69" fillId="0" borderId="2">
      <alignment horizontal="center" vertical="center"/>
    </xf>
    <xf numFmtId="191" fontId="78" fillId="2" borderId="659"/>
    <xf numFmtId="191" fontId="78" fillId="2" borderId="659"/>
    <xf numFmtId="191" fontId="78" fillId="2" borderId="659"/>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111" fillId="0" borderId="0"/>
    <xf numFmtId="0" fontId="104" fillId="0" borderId="0"/>
    <xf numFmtId="0" fontId="111" fillId="0" borderId="0"/>
    <xf numFmtId="0" fontId="277" fillId="0" borderId="0">
      <alignment vertical="center"/>
    </xf>
    <xf numFmtId="178" fontId="56" fillId="0" borderId="0" applyFont="0" applyFill="0" applyBorder="0" applyAlignment="0" applyProtection="0">
      <alignment vertical="center"/>
    </xf>
    <xf numFmtId="180" fontId="93" fillId="0" borderId="0" applyFont="0" applyFill="0" applyBorder="0" applyAlignment="0" applyProtection="0"/>
    <xf numFmtId="0" fontId="277" fillId="0" borderId="0">
      <alignment vertical="center"/>
    </xf>
    <xf numFmtId="180" fontId="93" fillId="0" borderId="0" applyFont="0" applyFill="0" applyBorder="0" applyAlignment="0" applyProtection="0"/>
    <xf numFmtId="0" fontId="277" fillId="0" borderId="0">
      <alignment vertical="center"/>
    </xf>
    <xf numFmtId="178" fontId="93" fillId="0" borderId="0" applyFont="0" applyFill="0" applyBorder="0" applyAlignment="0" applyProtection="0"/>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140" fillId="9" borderId="630" applyNumberFormat="0" applyAlignment="0" applyProtection="0">
      <alignment vertical="center"/>
    </xf>
    <xf numFmtId="0" fontId="140" fillId="9" borderId="630" applyNumberFormat="0" applyAlignment="0" applyProtection="0">
      <alignment vertical="center"/>
    </xf>
    <xf numFmtId="0" fontId="104" fillId="0" borderId="0"/>
    <xf numFmtId="0" fontId="104" fillId="0" borderId="0"/>
    <xf numFmtId="0" fontId="277" fillId="0" borderId="0">
      <alignment vertical="center"/>
    </xf>
    <xf numFmtId="0" fontId="92" fillId="0" borderId="0"/>
    <xf numFmtId="0" fontId="277" fillId="0" borderId="0">
      <alignment vertical="center"/>
    </xf>
    <xf numFmtId="0" fontId="277" fillId="0" borderId="0">
      <alignment vertical="center"/>
    </xf>
    <xf numFmtId="233" fontId="63" fillId="0" borderId="23"/>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180" fontId="93" fillId="0" borderId="0" applyFont="0" applyFill="0" applyBorder="0" applyAlignment="0" applyProtection="0"/>
    <xf numFmtId="0" fontId="277" fillId="0" borderId="0">
      <alignment vertical="center"/>
    </xf>
    <xf numFmtId="178" fontId="93" fillId="0" borderId="0" applyFont="0" applyFill="0" applyBorder="0" applyAlignment="0" applyProtection="0"/>
    <xf numFmtId="0" fontId="89" fillId="0" borderId="4">
      <alignment vertical="center"/>
    </xf>
    <xf numFmtId="1" fontId="69" fillId="0" borderId="2">
      <alignment horizontal="center" vertical="center"/>
    </xf>
    <xf numFmtId="0" fontId="277" fillId="0" borderId="0">
      <alignment vertical="center"/>
    </xf>
    <xf numFmtId="0" fontId="277" fillId="0" borderId="0">
      <alignment vertical="center"/>
    </xf>
    <xf numFmtId="216" fontId="56" fillId="0" borderId="0"/>
    <xf numFmtId="274" fontId="56" fillId="0" borderId="0"/>
    <xf numFmtId="191" fontId="78" fillId="2" borderId="659"/>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268" fontId="63" fillId="0" borderId="23"/>
    <xf numFmtId="268" fontId="63" fillId="0" borderId="23"/>
    <xf numFmtId="233" fontId="63" fillId="0" borderId="23"/>
    <xf numFmtId="233" fontId="63" fillId="0" borderId="23"/>
    <xf numFmtId="0" fontId="86" fillId="0" borderId="0"/>
    <xf numFmtId="0" fontId="277" fillId="0" borderId="0">
      <alignment vertical="center"/>
    </xf>
    <xf numFmtId="0" fontId="277" fillId="0" borderId="0">
      <alignment vertical="center"/>
    </xf>
    <xf numFmtId="0" fontId="92" fillId="0" borderId="0"/>
    <xf numFmtId="0" fontId="311" fillId="15" borderId="0" applyNumberFormat="0" applyBorder="0" applyAlignment="0" applyProtection="0">
      <alignment vertical="center"/>
    </xf>
    <xf numFmtId="178" fontId="93" fillId="0" borderId="0" applyFont="0" applyFill="0" applyBorder="0" applyAlignment="0" applyProtection="0"/>
    <xf numFmtId="1" fontId="69" fillId="0" borderId="2">
      <alignment horizontal="center" vertical="center"/>
    </xf>
    <xf numFmtId="0" fontId="277" fillId="0" borderId="0">
      <alignment vertical="center"/>
    </xf>
    <xf numFmtId="0" fontId="277" fillId="0" borderId="0">
      <alignment vertical="center"/>
    </xf>
    <xf numFmtId="0" fontId="111" fillId="0" borderId="0"/>
    <xf numFmtId="0" fontId="277" fillId="0" borderId="0">
      <alignment vertical="center"/>
    </xf>
    <xf numFmtId="0" fontId="277" fillId="0" borderId="0">
      <alignment vertical="center"/>
    </xf>
    <xf numFmtId="0" fontId="277" fillId="0" borderId="0">
      <alignment vertical="center"/>
    </xf>
    <xf numFmtId="0" fontId="217" fillId="0" borderId="0">
      <alignment vertical="center"/>
    </xf>
    <xf numFmtId="0" fontId="277" fillId="0" borderId="0">
      <alignment vertical="center"/>
    </xf>
    <xf numFmtId="0" fontId="277" fillId="0" borderId="0">
      <alignment vertical="center"/>
    </xf>
    <xf numFmtId="0" fontId="277" fillId="0" borderId="0">
      <alignment vertical="center"/>
    </xf>
    <xf numFmtId="0" fontId="57" fillId="0" borderId="0">
      <alignment vertical="center"/>
    </xf>
    <xf numFmtId="268" fontId="63" fillId="0" borderId="23"/>
    <xf numFmtId="0" fontId="92" fillId="0" borderId="0"/>
    <xf numFmtId="0" fontId="92" fillId="0" borderId="0"/>
    <xf numFmtId="0" fontId="277" fillId="0" borderId="0">
      <alignment vertical="center"/>
    </xf>
    <xf numFmtId="0" fontId="92" fillId="0" borderId="0"/>
    <xf numFmtId="0" fontId="86" fillId="0" borderId="0"/>
    <xf numFmtId="0" fontId="277" fillId="0" borderId="0">
      <alignment vertical="center"/>
    </xf>
    <xf numFmtId="0" fontId="92" fillId="0" borderId="0"/>
    <xf numFmtId="0" fontId="92" fillId="0" borderId="0"/>
    <xf numFmtId="178" fontId="93" fillId="0" borderId="0" applyFont="0" applyFill="0" applyBorder="0" applyAlignment="0" applyProtection="0"/>
    <xf numFmtId="0" fontId="213" fillId="5" borderId="0" applyNumberFormat="0" applyBorder="0" applyAlignment="0" applyProtection="0">
      <alignment vertical="center"/>
    </xf>
    <xf numFmtId="0" fontId="104" fillId="0" borderId="0"/>
    <xf numFmtId="0" fontId="104" fillId="0" borderId="0"/>
    <xf numFmtId="0" fontId="111" fillId="0" borderId="0"/>
    <xf numFmtId="180" fontId="93" fillId="0" borderId="0" applyFont="0" applyFill="0" applyBorder="0" applyAlignment="0" applyProtection="0"/>
    <xf numFmtId="0" fontId="277" fillId="0" borderId="0">
      <alignment vertical="center"/>
    </xf>
    <xf numFmtId="0" fontId="277" fillId="0" borderId="0">
      <alignment vertical="center"/>
    </xf>
    <xf numFmtId="0" fontId="140" fillId="9" borderId="630" applyNumberFormat="0" applyAlignment="0" applyProtection="0">
      <alignment vertical="center"/>
    </xf>
    <xf numFmtId="0" fontId="140" fillId="9" borderId="630" applyNumberFormat="0" applyAlignment="0" applyProtection="0">
      <alignment vertical="center"/>
    </xf>
    <xf numFmtId="0" fontId="277" fillId="0" borderId="0">
      <alignment vertical="center"/>
    </xf>
    <xf numFmtId="0" fontId="92" fillId="0" borderId="0"/>
    <xf numFmtId="0" fontId="277" fillId="0" borderId="0">
      <alignment vertical="center"/>
    </xf>
    <xf numFmtId="0" fontId="86" fillId="0" borderId="0"/>
    <xf numFmtId="0" fontId="277" fillId="0" borderId="0">
      <alignment vertical="center"/>
    </xf>
    <xf numFmtId="0" fontId="277" fillId="0" borderId="0">
      <alignment vertical="center"/>
    </xf>
    <xf numFmtId="0" fontId="104" fillId="0" borderId="0"/>
    <xf numFmtId="0" fontId="277" fillId="0" borderId="0">
      <alignment vertical="center"/>
    </xf>
    <xf numFmtId="0" fontId="277" fillId="0" borderId="0">
      <alignment vertical="center"/>
    </xf>
    <xf numFmtId="0" fontId="89" fillId="0" borderId="4">
      <alignment vertical="center"/>
    </xf>
    <xf numFmtId="0" fontId="213" fillId="10" borderId="0" applyNumberFormat="0" applyBorder="0" applyAlignment="0" applyProtection="0">
      <alignment vertical="center"/>
    </xf>
    <xf numFmtId="191" fontId="78" fillId="2" borderId="659"/>
    <xf numFmtId="0" fontId="277" fillId="0" borderId="0">
      <alignment vertical="center"/>
    </xf>
    <xf numFmtId="0" fontId="277" fillId="0" borderId="0">
      <alignment vertical="center"/>
    </xf>
    <xf numFmtId="0" fontId="277" fillId="0" borderId="0">
      <alignment vertical="center"/>
    </xf>
    <xf numFmtId="268" fontId="63" fillId="0" borderId="23"/>
    <xf numFmtId="0" fontId="92" fillId="0" borderId="0"/>
    <xf numFmtId="0" fontId="111" fillId="0" borderId="0"/>
    <xf numFmtId="0" fontId="277" fillId="0" borderId="0">
      <alignment vertical="center"/>
    </xf>
    <xf numFmtId="1" fontId="69" fillId="0" borderId="2">
      <alignment horizontal="center" vertical="center"/>
    </xf>
    <xf numFmtId="191" fontId="78" fillId="2" borderId="659"/>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178" fontId="93" fillId="0" borderId="0" applyFont="0" applyFill="0" applyBorder="0" applyAlignment="0" applyProtection="0"/>
    <xf numFmtId="0" fontId="277" fillId="0" borderId="0">
      <alignment vertical="center"/>
    </xf>
    <xf numFmtId="0" fontId="277" fillId="0" borderId="0">
      <alignment vertical="center"/>
    </xf>
    <xf numFmtId="0" fontId="277" fillId="0" borderId="0">
      <alignment vertical="center"/>
    </xf>
    <xf numFmtId="180" fontId="93" fillId="0" borderId="0" applyFont="0" applyFill="0" applyBorder="0" applyAlignment="0" applyProtection="0"/>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86" fillId="0" borderId="0"/>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92" fillId="0" borderId="0"/>
    <xf numFmtId="0" fontId="277" fillId="0" borderId="0">
      <alignment vertical="center"/>
    </xf>
    <xf numFmtId="0" fontId="86" fillId="0" borderId="0"/>
    <xf numFmtId="180" fontId="93" fillId="0" borderId="0" applyFont="0" applyFill="0" applyBorder="0" applyAlignment="0" applyProtection="0"/>
    <xf numFmtId="0" fontId="277" fillId="0" borderId="0">
      <alignment vertical="center"/>
    </xf>
    <xf numFmtId="0" fontId="277" fillId="0" borderId="0">
      <alignment vertical="center"/>
    </xf>
    <xf numFmtId="180" fontId="93" fillId="0" borderId="0" applyFont="0" applyFill="0" applyBorder="0" applyAlignment="0" applyProtection="0"/>
    <xf numFmtId="0" fontId="277" fillId="0" borderId="0">
      <alignment vertical="center"/>
    </xf>
    <xf numFmtId="0" fontId="277" fillId="0" borderId="0">
      <alignment vertical="center"/>
    </xf>
    <xf numFmtId="0" fontId="277" fillId="0" borderId="0">
      <alignment vertical="center"/>
    </xf>
    <xf numFmtId="0" fontId="140" fillId="9" borderId="630" applyNumberFormat="0" applyAlignment="0" applyProtection="0">
      <alignment vertical="center"/>
    </xf>
    <xf numFmtId="229" fontId="56" fillId="0" borderId="0" applyFont="0" applyFill="0" applyBorder="0" applyAlignment="0" applyProtection="0">
      <alignment vertical="center"/>
    </xf>
    <xf numFmtId="0" fontId="277" fillId="0" borderId="0">
      <alignment vertical="center"/>
    </xf>
    <xf numFmtId="0" fontId="277" fillId="0" borderId="0">
      <alignment vertical="center"/>
    </xf>
    <xf numFmtId="0" fontId="277" fillId="0" borderId="0">
      <alignment vertical="center"/>
    </xf>
    <xf numFmtId="0" fontId="240" fillId="0" borderId="0"/>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86" fillId="0" borderId="0"/>
    <xf numFmtId="0" fontId="277" fillId="0" borderId="0">
      <alignment vertical="center"/>
    </xf>
    <xf numFmtId="0" fontId="86" fillId="0" borderId="0"/>
    <xf numFmtId="178" fontId="93" fillId="0" borderId="0" applyFont="0" applyFill="0" applyBorder="0" applyAlignment="0" applyProtection="0"/>
    <xf numFmtId="0" fontId="277" fillId="0" borderId="0">
      <alignment vertical="center"/>
    </xf>
    <xf numFmtId="178" fontId="93" fillId="0" borderId="0" applyFont="0" applyFill="0" applyBorder="0" applyAlignment="0" applyProtection="0"/>
    <xf numFmtId="178" fontId="93" fillId="0" borderId="0" applyFont="0" applyFill="0" applyBorder="0" applyAlignment="0" applyProtection="0"/>
    <xf numFmtId="0" fontId="277" fillId="0" borderId="0">
      <alignment vertical="center"/>
    </xf>
    <xf numFmtId="0" fontId="277" fillId="0" borderId="0">
      <alignment vertical="center"/>
    </xf>
    <xf numFmtId="178" fontId="56" fillId="0" borderId="0" applyFont="0" applyFill="0" applyBorder="0" applyAlignment="0" applyProtection="0">
      <alignment vertical="center"/>
    </xf>
    <xf numFmtId="178" fontId="52" fillId="0" borderId="0" applyFont="0" applyFill="0" applyBorder="0" applyAlignment="0" applyProtection="0"/>
    <xf numFmtId="0" fontId="277" fillId="0" borderId="0">
      <alignment vertical="center"/>
    </xf>
    <xf numFmtId="0" fontId="277" fillId="0" borderId="0">
      <alignment vertical="center"/>
    </xf>
    <xf numFmtId="208" fontId="240" fillId="0" borderId="0" applyFont="0" applyFill="0" applyBorder="0" applyAlignment="0" applyProtection="0"/>
    <xf numFmtId="0" fontId="277" fillId="0" borderId="0">
      <alignment vertical="center"/>
    </xf>
    <xf numFmtId="0" fontId="92" fillId="0" borderId="0"/>
    <xf numFmtId="0" fontId="277" fillId="0" borderId="0">
      <alignment vertical="center"/>
    </xf>
    <xf numFmtId="206" fontId="240" fillId="0" borderId="0" applyFont="0" applyFill="0" applyBorder="0" applyAlignment="0" applyProtection="0"/>
    <xf numFmtId="0" fontId="34" fillId="0" borderId="0">
      <alignment vertical="center"/>
    </xf>
    <xf numFmtId="0" fontId="277" fillId="0" borderId="0">
      <alignment vertical="center"/>
    </xf>
    <xf numFmtId="0" fontId="104" fillId="0" borderId="0"/>
    <xf numFmtId="0" fontId="277" fillId="0" borderId="0">
      <alignment vertical="center"/>
    </xf>
    <xf numFmtId="204" fontId="240" fillId="0" borderId="0" applyFont="0" applyFill="0" applyBorder="0" applyAlignment="0" applyProtection="0"/>
    <xf numFmtId="205" fontId="240" fillId="0" borderId="0" applyFont="0" applyFill="0" applyBorder="0" applyAlignment="0" applyProtection="0"/>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192" fontId="240" fillId="0" borderId="0" applyFont="0" applyFill="0" applyBorder="0" applyAlignment="0" applyProtection="0"/>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0" fontId="277" fillId="0" borderId="0">
      <alignment vertical="center"/>
    </xf>
    <xf numFmtId="268" fontId="63" fillId="0" borderId="23"/>
    <xf numFmtId="0" fontId="277" fillId="0" borderId="0">
      <alignment vertical="center"/>
    </xf>
    <xf numFmtId="0" fontId="213" fillId="9" borderId="0" applyNumberFormat="0" applyBorder="0" applyAlignment="0" applyProtection="0">
      <alignment vertical="center"/>
    </xf>
    <xf numFmtId="0" fontId="213" fillId="8" borderId="0" applyNumberFormat="0" applyBorder="0" applyAlignment="0" applyProtection="0">
      <alignment vertical="center"/>
    </xf>
    <xf numFmtId="191" fontId="78" fillId="2" borderId="659"/>
    <xf numFmtId="191" fontId="78" fillId="2" borderId="659"/>
    <xf numFmtId="0" fontId="277" fillId="0" borderId="0">
      <alignment vertical="center"/>
    </xf>
    <xf numFmtId="0" fontId="104" fillId="0" borderId="0"/>
    <xf numFmtId="0" fontId="277" fillId="0" borderId="0">
      <alignment vertical="center"/>
    </xf>
    <xf numFmtId="178" fontId="56" fillId="0" borderId="0" applyFont="0" applyFill="0" applyBorder="0" applyAlignment="0" applyProtection="0">
      <alignment vertical="center"/>
    </xf>
    <xf numFmtId="0" fontId="86" fillId="0" borderId="0"/>
    <xf numFmtId="0" fontId="92" fillId="0" borderId="0"/>
    <xf numFmtId="0" fontId="277" fillId="0" borderId="0">
      <alignment vertical="center"/>
    </xf>
    <xf numFmtId="0" fontId="92" fillId="0" borderId="0"/>
    <xf numFmtId="0" fontId="92" fillId="0" borderId="0"/>
    <xf numFmtId="0" fontId="277" fillId="0" borderId="0">
      <alignment vertical="center"/>
    </xf>
    <xf numFmtId="0" fontId="92" fillId="0" borderId="0"/>
    <xf numFmtId="0" fontId="277" fillId="0" borderId="0">
      <alignment vertical="center"/>
    </xf>
    <xf numFmtId="0" fontId="277" fillId="0" borderId="0">
      <alignment vertical="center"/>
    </xf>
    <xf numFmtId="0" fontId="86" fillId="0" borderId="0"/>
    <xf numFmtId="0" fontId="277" fillId="0" borderId="0">
      <alignment vertical="center"/>
    </xf>
    <xf numFmtId="178" fontId="57" fillId="0" borderId="0" applyFont="0" applyFill="0" applyBorder="0" applyAlignment="0" applyProtection="0"/>
    <xf numFmtId="0" fontId="277" fillId="0" borderId="0">
      <alignment vertical="center"/>
    </xf>
    <xf numFmtId="191" fontId="78" fillId="2" borderId="659"/>
    <xf numFmtId="191" fontId="78" fillId="2" borderId="659"/>
    <xf numFmtId="0" fontId="277" fillId="0" borderId="0">
      <alignment vertical="center"/>
    </xf>
    <xf numFmtId="0" fontId="277" fillId="0" borderId="0">
      <alignment vertical="center"/>
    </xf>
    <xf numFmtId="0" fontId="277" fillId="0" borderId="0">
      <alignment vertical="center"/>
    </xf>
    <xf numFmtId="0" fontId="111" fillId="0" borderId="0"/>
    <xf numFmtId="0" fontId="277" fillId="0" borderId="0">
      <alignment vertical="center"/>
    </xf>
    <xf numFmtId="0" fontId="92" fillId="0" borderId="0"/>
    <xf numFmtId="0" fontId="277" fillId="0" borderId="0">
      <alignment vertical="center"/>
    </xf>
    <xf numFmtId="0" fontId="104" fillId="0" borderId="0"/>
    <xf numFmtId="0" fontId="277" fillId="0" borderId="0">
      <alignment vertical="center"/>
    </xf>
    <xf numFmtId="0" fontId="213" fillId="11" borderId="0" applyNumberFormat="0" applyBorder="0" applyAlignment="0" applyProtection="0">
      <alignment vertical="center"/>
    </xf>
    <xf numFmtId="1" fontId="69" fillId="0" borderId="2">
      <alignment horizontal="center" vertical="center"/>
    </xf>
    <xf numFmtId="0" fontId="277" fillId="0" borderId="0">
      <alignment vertical="center"/>
    </xf>
    <xf numFmtId="0" fontId="92" fillId="0" borderId="0"/>
    <xf numFmtId="0" fontId="277" fillId="0" borderId="0">
      <alignment vertical="center"/>
    </xf>
    <xf numFmtId="176" fontId="63" fillId="0" borderId="0"/>
    <xf numFmtId="268" fontId="63" fillId="0" borderId="23"/>
    <xf numFmtId="0" fontId="277" fillId="0" borderId="0">
      <alignment vertical="center"/>
    </xf>
    <xf numFmtId="0" fontId="277" fillId="0" borderId="0">
      <alignment vertical="center"/>
    </xf>
    <xf numFmtId="3" fontId="71" fillId="0" borderId="0" applyFont="0" applyFill="0" applyBorder="0" applyAlignment="0" applyProtection="0"/>
    <xf numFmtId="0" fontId="277" fillId="0" borderId="0">
      <alignment vertical="center"/>
    </xf>
    <xf numFmtId="0" fontId="104" fillId="0" borderId="0"/>
    <xf numFmtId="0" fontId="104" fillId="0" borderId="0"/>
    <xf numFmtId="0" fontId="277" fillId="0" borderId="0">
      <alignment vertical="center"/>
    </xf>
    <xf numFmtId="0" fontId="277" fillId="0" borderId="0">
      <alignment vertical="center"/>
    </xf>
    <xf numFmtId="0" fontId="277" fillId="0" borderId="0">
      <alignment vertical="center"/>
    </xf>
    <xf numFmtId="0" fontId="345" fillId="0" borderId="0" applyAlignment="0" applyProtection="0"/>
    <xf numFmtId="0" fontId="111" fillId="0" borderId="0"/>
    <xf numFmtId="0" fontId="104" fillId="0" borderId="0"/>
    <xf numFmtId="180" fontId="93" fillId="0" borderId="0" applyFont="0" applyFill="0" applyBorder="0" applyAlignment="0" applyProtection="0"/>
    <xf numFmtId="0" fontId="277" fillId="0" borderId="0">
      <alignment vertical="center"/>
    </xf>
    <xf numFmtId="0" fontId="277" fillId="0" borderId="0">
      <alignment vertical="center"/>
    </xf>
    <xf numFmtId="268" fontId="63" fillId="0" borderId="23"/>
    <xf numFmtId="0" fontId="277" fillId="0" borderId="0">
      <alignment vertical="center"/>
    </xf>
    <xf numFmtId="0" fontId="313" fillId="22" borderId="661" applyNumberFormat="0" applyAlignment="0" applyProtection="0">
      <alignment vertical="center"/>
    </xf>
    <xf numFmtId="0" fontId="277" fillId="0" borderId="0">
      <alignment vertical="center"/>
    </xf>
    <xf numFmtId="0" fontId="277" fillId="0" borderId="0">
      <alignment vertical="center"/>
    </xf>
    <xf numFmtId="0" fontId="277" fillId="0" borderId="0">
      <alignment vertical="center"/>
    </xf>
    <xf numFmtId="0" fontId="104" fillId="0" borderId="0"/>
    <xf numFmtId="0" fontId="277" fillId="0" borderId="0">
      <alignment vertical="center"/>
    </xf>
    <xf numFmtId="0" fontId="277" fillId="0" borderId="0">
      <alignment vertical="center"/>
    </xf>
    <xf numFmtId="0" fontId="61" fillId="0" borderId="0" applyFont="0" applyFill="0" applyBorder="0" applyAlignment="0" applyProtection="0">
      <alignment horizontal="centerContinuous"/>
    </xf>
    <xf numFmtId="191" fontId="78" fillId="2" borderId="659"/>
    <xf numFmtId="0" fontId="334" fillId="70" borderId="41" applyNumberFormat="0" applyFont="0" applyAlignment="0" applyProtection="0">
      <alignment vertical="center"/>
    </xf>
    <xf numFmtId="0" fontId="92" fillId="0" borderId="0"/>
    <xf numFmtId="0" fontId="270" fillId="70" borderId="41" applyNumberFormat="0" applyFont="0" applyAlignment="0" applyProtection="0">
      <alignment vertical="center"/>
    </xf>
    <xf numFmtId="0" fontId="111" fillId="0" borderId="0"/>
    <xf numFmtId="0" fontId="335" fillId="65" borderId="42" applyNumberFormat="0" applyAlignment="0" applyProtection="0">
      <alignment vertical="center"/>
    </xf>
    <xf numFmtId="0" fontId="288" fillId="65" borderId="42" applyNumberFormat="0" applyAlignment="0" applyProtection="0">
      <alignment vertical="center"/>
    </xf>
    <xf numFmtId="268" fontId="63" fillId="0" borderId="23"/>
    <xf numFmtId="0" fontId="86" fillId="0" borderId="0"/>
    <xf numFmtId="268" fontId="63" fillId="0" borderId="23"/>
    <xf numFmtId="268" fontId="63" fillId="0" borderId="23"/>
    <xf numFmtId="0" fontId="86" fillId="0" borderId="0"/>
    <xf numFmtId="0" fontId="92" fillId="0" borderId="0"/>
    <xf numFmtId="191" fontId="78" fillId="2" borderId="659"/>
    <xf numFmtId="178" fontId="93" fillId="0" borderId="0" applyFont="0" applyFill="0" applyBorder="0" applyAlignment="0" applyProtection="0"/>
    <xf numFmtId="178" fontId="93" fillId="0" borderId="0" applyFont="0" applyFill="0" applyBorder="0" applyAlignment="0" applyProtection="0"/>
    <xf numFmtId="178" fontId="93" fillId="0" borderId="0" applyFont="0" applyFill="0" applyBorder="0" applyAlignment="0" applyProtection="0"/>
    <xf numFmtId="0" fontId="311" fillId="15" borderId="0" applyNumberFormat="0" applyBorder="0" applyAlignment="0" applyProtection="0">
      <alignment vertical="center"/>
    </xf>
    <xf numFmtId="0" fontId="34" fillId="0" borderId="0">
      <alignment vertical="center"/>
    </xf>
    <xf numFmtId="9" fontId="277" fillId="0" borderId="0" applyFont="0" applyFill="0" applyBorder="0" applyAlignment="0" applyProtection="0">
      <alignment vertical="center"/>
    </xf>
    <xf numFmtId="0" fontId="89" fillId="0" borderId="4">
      <alignment vertical="center"/>
    </xf>
    <xf numFmtId="0" fontId="89" fillId="0" borderId="4">
      <alignment vertical="center"/>
    </xf>
    <xf numFmtId="272" fontId="56" fillId="0" borderId="0" applyFont="0" applyFill="0" applyBorder="0" applyAlignment="0" applyProtection="0">
      <alignment vertical="center"/>
    </xf>
    <xf numFmtId="9" fontId="153" fillId="0" borderId="0" applyFont="0" applyFill="0" applyBorder="0" applyAlignment="0" applyProtection="0">
      <alignment vertical="center"/>
    </xf>
    <xf numFmtId="0" fontId="213" fillId="13" borderId="0" applyNumberFormat="0" applyBorder="0" applyAlignment="0" applyProtection="0">
      <alignment vertical="center"/>
    </xf>
    <xf numFmtId="272" fontId="56" fillId="0" borderId="0" applyFont="0" applyFill="0" applyBorder="0" applyAlignment="0" applyProtection="0">
      <alignment vertical="center"/>
    </xf>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0" fontId="140" fillId="9" borderId="630" applyNumberFormat="0" applyAlignment="0" applyProtection="0">
      <alignment vertical="center"/>
    </xf>
    <xf numFmtId="0" fontId="140" fillId="9" borderId="630" applyNumberFormat="0" applyAlignment="0" applyProtection="0">
      <alignment vertical="center"/>
    </xf>
    <xf numFmtId="0" fontId="56" fillId="0" borderId="0"/>
    <xf numFmtId="0" fontId="67" fillId="24" borderId="7" applyNumberFormat="0" applyAlignment="0" applyProtection="0">
      <alignment vertical="center"/>
    </xf>
    <xf numFmtId="0" fontId="104" fillId="0" borderId="0"/>
    <xf numFmtId="0" fontId="104" fillId="0" borderId="0"/>
    <xf numFmtId="0" fontId="111" fillId="0" borderId="0"/>
    <xf numFmtId="0" fontId="89" fillId="0" borderId="4">
      <alignment vertical="center"/>
    </xf>
    <xf numFmtId="178" fontId="56" fillId="0" borderId="0" applyFont="0" applyFill="0" applyBorder="0" applyAlignment="0" applyProtection="0"/>
    <xf numFmtId="178" fontId="56" fillId="0" borderId="0" applyFont="0" applyFill="0" applyBorder="0" applyAlignment="0" applyProtection="0">
      <alignment vertical="center"/>
    </xf>
    <xf numFmtId="191" fontId="78" fillId="2" borderId="659"/>
    <xf numFmtId="191" fontId="78" fillId="2" borderId="659"/>
    <xf numFmtId="9" fontId="277" fillId="0" borderId="0" applyFont="0" applyFill="0" applyBorder="0" applyAlignment="0" applyProtection="0">
      <alignment vertical="center"/>
    </xf>
    <xf numFmtId="9" fontId="277" fillId="0" borderId="0" applyFont="0" applyFill="0" applyBorder="0" applyAlignment="0" applyProtection="0">
      <alignment vertical="center"/>
    </xf>
    <xf numFmtId="178" fontId="93" fillId="0" borderId="0" applyFont="0" applyFill="0" applyBorder="0" applyAlignment="0" applyProtection="0"/>
    <xf numFmtId="180" fontId="93" fillId="0" borderId="0" applyFont="0" applyFill="0" applyBorder="0" applyAlignment="0" applyProtection="0"/>
    <xf numFmtId="0" fontId="92" fillId="0" borderId="0"/>
    <xf numFmtId="180" fontId="93" fillId="0" borderId="0" applyFont="0" applyFill="0" applyBorder="0" applyAlignment="0" applyProtection="0"/>
    <xf numFmtId="183" fontId="82" fillId="0" borderId="28"/>
    <xf numFmtId="0" fontId="315" fillId="6" borderId="0" applyNumberFormat="0" applyBorder="0" applyAlignment="0" applyProtection="0">
      <alignment vertical="center"/>
    </xf>
    <xf numFmtId="183" fontId="82" fillId="0" borderId="28"/>
    <xf numFmtId="0" fontId="86" fillId="0" borderId="0"/>
    <xf numFmtId="0" fontId="111" fillId="0" borderId="0"/>
    <xf numFmtId="0" fontId="86" fillId="0" borderId="0"/>
    <xf numFmtId="0" fontId="336" fillId="0" borderId="43" applyNumberFormat="0" applyFill="0" applyAlignment="0" applyProtection="0">
      <alignment vertical="center"/>
    </xf>
    <xf numFmtId="0" fontId="289" fillId="0" borderId="43" applyNumberFormat="0" applyFill="0" applyAlignment="0" applyProtection="0">
      <alignment vertical="center"/>
    </xf>
    <xf numFmtId="0" fontId="337" fillId="0" borderId="0" applyNumberFormat="0" applyFill="0" applyBorder="0" applyAlignment="0" applyProtection="0">
      <alignment vertical="center"/>
    </xf>
    <xf numFmtId="0" fontId="88" fillId="18" borderId="0" applyNumberFormat="0" applyBorder="0" applyAlignment="0" applyProtection="0">
      <alignment vertical="center"/>
    </xf>
    <xf numFmtId="0" fontId="244" fillId="18" borderId="0" applyNumberFormat="0" applyBorder="0" applyAlignment="0" applyProtection="0">
      <alignment vertical="center"/>
    </xf>
    <xf numFmtId="0" fontId="244" fillId="18" borderId="0" applyNumberFormat="0" applyBorder="0" applyAlignment="0" applyProtection="0">
      <alignment vertical="center"/>
    </xf>
    <xf numFmtId="0" fontId="88" fillId="19" borderId="0" applyNumberFormat="0" applyBorder="0" applyAlignment="0" applyProtection="0">
      <alignment vertical="center"/>
    </xf>
    <xf numFmtId="0" fontId="244" fillId="19" borderId="0" applyNumberFormat="0" applyBorder="0" applyAlignment="0" applyProtection="0">
      <alignment vertical="center"/>
    </xf>
    <xf numFmtId="0" fontId="244" fillId="19" borderId="0" applyNumberFormat="0" applyBorder="0" applyAlignment="0" applyProtection="0">
      <alignment vertical="center"/>
    </xf>
    <xf numFmtId="0" fontId="88" fillId="20" borderId="0" applyNumberFormat="0" applyBorder="0" applyAlignment="0" applyProtection="0">
      <alignment vertical="center"/>
    </xf>
    <xf numFmtId="0" fontId="244" fillId="20" borderId="0" applyNumberFormat="0" applyBorder="0" applyAlignment="0" applyProtection="0">
      <alignment vertical="center"/>
    </xf>
    <xf numFmtId="0" fontId="244" fillId="20" borderId="0" applyNumberFormat="0" applyBorder="0" applyAlignment="0" applyProtection="0">
      <alignment vertical="center"/>
    </xf>
    <xf numFmtId="0" fontId="88"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88"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104" fillId="0" borderId="0"/>
    <xf numFmtId="0" fontId="104" fillId="0" borderId="0"/>
    <xf numFmtId="0" fontId="88" fillId="21" borderId="0" applyNumberFormat="0" applyBorder="0" applyAlignment="0" applyProtection="0">
      <alignment vertical="center"/>
    </xf>
    <xf numFmtId="0" fontId="111" fillId="0" borderId="0"/>
    <xf numFmtId="0" fontId="104" fillId="0" borderId="0"/>
    <xf numFmtId="0" fontId="244" fillId="21" borderId="0" applyNumberFormat="0" applyBorder="0" applyAlignment="0" applyProtection="0">
      <alignment vertical="center"/>
    </xf>
    <xf numFmtId="0" fontId="244" fillId="21" borderId="0" applyNumberFormat="0" applyBorder="0" applyAlignment="0" applyProtection="0">
      <alignment vertical="center"/>
    </xf>
    <xf numFmtId="0" fontId="92" fillId="0" borderId="0"/>
    <xf numFmtId="0" fontId="92" fillId="0" borderId="0"/>
    <xf numFmtId="0" fontId="176" fillId="0" borderId="0" applyNumberFormat="0" applyFill="0" applyBorder="0" applyAlignment="0" applyProtection="0">
      <alignment vertical="center"/>
    </xf>
    <xf numFmtId="0" fontId="247" fillId="0" borderId="0" applyNumberFormat="0" applyFill="0" applyBorder="0" applyAlignment="0" applyProtection="0">
      <alignment vertical="center"/>
    </xf>
    <xf numFmtId="0" fontId="247" fillId="0" borderId="0" applyNumberFormat="0" applyFill="0" applyBorder="0" applyAlignment="0" applyProtection="0">
      <alignment vertical="center"/>
    </xf>
    <xf numFmtId="274" fontId="114" fillId="22" borderId="630" applyNumberFormat="0" applyAlignment="0" applyProtection="0">
      <alignment vertical="center"/>
    </xf>
    <xf numFmtId="0" fontId="114" fillId="22" borderId="630" applyNumberFormat="0" applyAlignment="0" applyProtection="0">
      <alignment vertical="center"/>
    </xf>
    <xf numFmtId="0" fontId="104" fillId="0" borderId="0"/>
    <xf numFmtId="0" fontId="248" fillId="22" borderId="630" applyNumberFormat="0" applyAlignment="0" applyProtection="0">
      <alignment vertical="center"/>
    </xf>
    <xf numFmtId="0" fontId="248" fillId="22" borderId="630" applyNumberFormat="0" applyAlignment="0" applyProtection="0">
      <alignment vertical="center"/>
    </xf>
    <xf numFmtId="229" fontId="56" fillId="0" borderId="0" applyFont="0" applyFill="0" applyBorder="0" applyAlignment="0" applyProtection="0">
      <alignment vertical="center"/>
    </xf>
    <xf numFmtId="204" fontId="86" fillId="0" borderId="0" applyFont="0" applyFill="0" applyBorder="0" applyAlignment="0" applyProtection="0"/>
    <xf numFmtId="0" fontId="104" fillId="0" borderId="0"/>
    <xf numFmtId="0" fontId="98" fillId="5" borderId="0" applyNumberFormat="0" applyBorder="0" applyAlignment="0" applyProtection="0">
      <alignment vertical="center"/>
    </xf>
    <xf numFmtId="0" fontId="104" fillId="0" borderId="0"/>
    <xf numFmtId="0" fontId="249" fillId="5" borderId="0" applyNumberFormat="0" applyBorder="0" applyAlignment="0" applyProtection="0">
      <alignment vertical="center"/>
    </xf>
    <xf numFmtId="0" fontId="249" fillId="5" borderId="0" applyNumberFormat="0" applyBorder="0" applyAlignment="0" applyProtection="0">
      <alignment vertical="center"/>
    </xf>
    <xf numFmtId="0" fontId="183" fillId="0" borderId="0" applyNumberFormat="0" applyFill="0" applyBorder="0" applyAlignment="0" applyProtection="0">
      <alignment vertical="top"/>
      <protection locked="0"/>
    </xf>
    <xf numFmtId="191" fontId="78" fillId="2" borderId="659"/>
    <xf numFmtId="274" fontId="56" fillId="30" borderId="653" applyNumberFormat="0" applyFont="0" applyAlignment="0" applyProtection="0">
      <alignment vertical="center"/>
    </xf>
    <xf numFmtId="0" fontId="56" fillId="30" borderId="653" applyNumberFormat="0" applyFont="0" applyAlignment="0" applyProtection="0">
      <alignment vertical="center"/>
    </xf>
    <xf numFmtId="0" fontId="56" fillId="30" borderId="653" applyNumberFormat="0" applyFont="0" applyAlignment="0" applyProtection="0">
      <alignment vertical="center"/>
    </xf>
    <xf numFmtId="0" fontId="56" fillId="30" borderId="653" applyNumberFormat="0" applyFont="0" applyAlignment="0" applyProtection="0">
      <alignment vertical="center"/>
    </xf>
    <xf numFmtId="9" fontId="57" fillId="0" borderId="0" applyFont="0" applyFill="0" applyBorder="0" applyAlignment="0" applyProtection="0">
      <alignment vertical="center"/>
    </xf>
    <xf numFmtId="9" fontId="57" fillId="0" borderId="0" applyFont="0" applyFill="0" applyBorder="0" applyAlignment="0" applyProtection="0">
      <alignment vertical="center"/>
    </xf>
    <xf numFmtId="0" fontId="104" fillId="0" borderId="0"/>
    <xf numFmtId="9" fontId="260" fillId="0" borderId="0" applyFont="0" applyFill="0" applyBorder="0" applyAlignment="0" applyProtection="0">
      <alignment vertical="center"/>
    </xf>
    <xf numFmtId="9" fontId="217" fillId="0" borderId="0" applyFont="0" applyFill="0" applyBorder="0" applyAlignment="0" applyProtection="0">
      <alignment vertical="center"/>
    </xf>
    <xf numFmtId="9" fontId="295" fillId="0" borderId="0" applyFont="0" applyFill="0" applyBorder="0" applyAlignment="0" applyProtection="0">
      <alignment vertical="center"/>
    </xf>
    <xf numFmtId="9" fontId="217" fillId="0" borderId="0" applyFont="0" applyFill="0" applyBorder="0" applyAlignment="0" applyProtection="0">
      <alignment vertical="center"/>
    </xf>
    <xf numFmtId="9" fontId="56" fillId="0" borderId="0" applyFont="0" applyFill="0" applyBorder="0" applyAlignment="0" applyProtection="0">
      <alignment vertical="center"/>
    </xf>
    <xf numFmtId="9" fontId="213" fillId="0" borderId="0" applyFont="0" applyFill="0" applyBorder="0" applyAlignment="0" applyProtection="0">
      <alignment vertical="center"/>
    </xf>
    <xf numFmtId="9" fontId="217" fillId="0" borderId="0" applyFont="0" applyFill="0" applyBorder="0" applyAlignment="0" applyProtection="0"/>
    <xf numFmtId="9" fontId="52" fillId="0" borderId="0" applyFont="0" applyFill="0" applyBorder="0" applyAlignment="0" applyProtection="0">
      <alignment vertical="center"/>
    </xf>
    <xf numFmtId="9" fontId="213" fillId="0" borderId="0" applyFont="0" applyFill="0" applyBorder="0" applyAlignment="0" applyProtection="0">
      <alignment vertical="center"/>
    </xf>
    <xf numFmtId="9" fontId="265" fillId="0" borderId="0" applyFont="0" applyFill="0" applyBorder="0" applyAlignment="0" applyProtection="0">
      <alignment vertical="center"/>
    </xf>
    <xf numFmtId="9" fontId="52" fillId="0" borderId="0" applyFont="0" applyFill="0" applyBorder="0" applyAlignment="0" applyProtection="0">
      <alignment vertical="center"/>
    </xf>
    <xf numFmtId="191" fontId="78" fillId="2" borderId="659"/>
    <xf numFmtId="0" fontId="92" fillId="0" borderId="0"/>
    <xf numFmtId="9" fontId="56" fillId="0" borderId="0" applyFont="0" applyFill="0" applyBorder="0" applyAlignment="0" applyProtection="0">
      <alignment vertical="center"/>
    </xf>
    <xf numFmtId="9" fontId="34" fillId="0" borderId="0" applyFont="0" applyFill="0" applyBorder="0" applyAlignment="0" applyProtection="0">
      <alignment vertical="center"/>
    </xf>
    <xf numFmtId="9" fontId="34" fillId="0" borderId="0" applyFont="0" applyFill="0" applyBorder="0" applyAlignment="0" applyProtection="0">
      <alignment vertical="center"/>
    </xf>
    <xf numFmtId="9" fontId="217" fillId="0" borderId="0" applyFont="0" applyFill="0" applyBorder="0" applyAlignment="0" applyProtection="0"/>
    <xf numFmtId="0" fontId="86" fillId="0" borderId="0"/>
    <xf numFmtId="0" fontId="147" fillId="29" borderId="0" applyNumberFormat="0" applyBorder="0" applyAlignment="0" applyProtection="0">
      <alignment vertical="center"/>
    </xf>
    <xf numFmtId="0" fontId="250" fillId="29" borderId="0" applyNumberFormat="0" applyBorder="0" applyAlignment="0" applyProtection="0">
      <alignment vertical="center"/>
    </xf>
    <xf numFmtId="0" fontId="250" fillId="29" borderId="0" applyNumberFormat="0" applyBorder="0" applyAlignment="0" applyProtection="0">
      <alignment vertical="center"/>
    </xf>
    <xf numFmtId="0" fontId="111" fillId="0" borderId="0"/>
    <xf numFmtId="0" fontId="111" fillId="0" borderId="0"/>
    <xf numFmtId="0" fontId="124" fillId="0" borderId="0" applyNumberFormat="0" applyFill="0" applyBorder="0" applyAlignment="0" applyProtection="0">
      <alignment vertical="center"/>
    </xf>
    <xf numFmtId="0" fontId="86" fillId="0" borderId="0"/>
    <xf numFmtId="0" fontId="251" fillId="0" borderId="0" applyNumberFormat="0" applyFill="0" applyBorder="0" applyAlignment="0" applyProtection="0">
      <alignment vertical="center"/>
    </xf>
    <xf numFmtId="0" fontId="251" fillId="0" borderId="0" applyNumberFormat="0" applyFill="0" applyBorder="0" applyAlignment="0" applyProtection="0">
      <alignment vertical="center"/>
    </xf>
    <xf numFmtId="0" fontId="116" fillId="24" borderId="7" applyNumberFormat="0" applyAlignment="0" applyProtection="0">
      <alignment vertical="center"/>
    </xf>
    <xf numFmtId="176" fontId="63" fillId="0" borderId="0"/>
    <xf numFmtId="0" fontId="64" fillId="24" borderId="7" applyNumberFormat="0" applyAlignment="0" applyProtection="0">
      <alignment vertical="center"/>
    </xf>
    <xf numFmtId="0" fontId="64" fillId="24" borderId="7" applyNumberFormat="0" applyAlignment="0" applyProtection="0">
      <alignment vertical="center"/>
    </xf>
    <xf numFmtId="180" fontId="56" fillId="0" borderId="0" applyFont="0" applyFill="0" applyBorder="0" applyAlignment="0" applyProtection="0">
      <alignment vertical="center"/>
    </xf>
    <xf numFmtId="178" fontId="295" fillId="0" borderId="0" applyFont="0" applyFill="0" applyBorder="0" applyAlignment="0" applyProtection="0">
      <alignment vertical="center"/>
    </xf>
    <xf numFmtId="178" fontId="338" fillId="0" borderId="0" applyFont="0" applyFill="0" applyBorder="0" applyAlignment="0" applyProtection="0">
      <alignment vertical="center"/>
    </xf>
    <xf numFmtId="178" fontId="217" fillId="0" borderId="0" applyFont="0" applyFill="0" applyBorder="0" applyAlignment="0" applyProtection="0">
      <alignment vertical="center"/>
    </xf>
    <xf numFmtId="178" fontId="217" fillId="0" borderId="0" applyFont="0" applyFill="0" applyBorder="0" applyAlignment="0" applyProtection="0">
      <alignment vertical="center"/>
    </xf>
    <xf numFmtId="178" fontId="56" fillId="0" borderId="0" applyFont="0" applyFill="0" applyBorder="0" applyAlignment="0" applyProtection="0">
      <alignment vertical="center"/>
    </xf>
    <xf numFmtId="180" fontId="56" fillId="0" borderId="0" applyFont="0" applyFill="0" applyBorder="0" applyAlignment="0" applyProtection="0">
      <alignment vertical="center"/>
    </xf>
    <xf numFmtId="178" fontId="34" fillId="0" borderId="0" applyFont="0" applyFill="0" applyBorder="0" applyAlignment="0" applyProtection="0">
      <alignment vertical="center"/>
    </xf>
    <xf numFmtId="178" fontId="34" fillId="0" borderId="0" applyFont="0" applyFill="0" applyBorder="0" applyAlignment="0" applyProtection="0">
      <alignment vertical="center"/>
    </xf>
    <xf numFmtId="178" fontId="52" fillId="0" borderId="0" applyFont="0" applyFill="0" applyBorder="0" applyAlignment="0" applyProtection="0">
      <alignment vertical="center"/>
    </xf>
    <xf numFmtId="178" fontId="52" fillId="0" borderId="0" applyFont="0" applyFill="0" applyBorder="0" applyAlignment="0" applyProtection="0">
      <alignment vertical="center"/>
    </xf>
    <xf numFmtId="178" fontId="217" fillId="0" borderId="0" applyFont="0" applyFill="0" applyBorder="0" applyAlignment="0" applyProtection="0">
      <alignment vertical="center"/>
    </xf>
    <xf numFmtId="178" fontId="56" fillId="0" borderId="0" applyFont="0" applyFill="0" applyBorder="0" applyAlignment="0" applyProtection="0">
      <alignment vertical="center"/>
    </xf>
    <xf numFmtId="178" fontId="265" fillId="0" borderId="0" applyFont="0" applyFill="0" applyBorder="0" applyAlignment="0" applyProtection="0">
      <alignment vertical="center"/>
    </xf>
    <xf numFmtId="178" fontId="56" fillId="0" borderId="0" applyFont="0" applyFill="0" applyBorder="0" applyAlignment="0" applyProtection="0">
      <alignment vertical="center"/>
    </xf>
    <xf numFmtId="178" fontId="213" fillId="0" borderId="0" applyFont="0" applyFill="0" applyBorder="0" applyAlignment="0" applyProtection="0">
      <alignment vertical="center"/>
    </xf>
    <xf numFmtId="178" fontId="217" fillId="0" borderId="0" applyFont="0" applyFill="0" applyBorder="0" applyAlignment="0" applyProtection="0">
      <alignment vertical="center"/>
    </xf>
    <xf numFmtId="178" fontId="265" fillId="0" borderId="0" applyFont="0" applyFill="0" applyBorder="0" applyAlignment="0" applyProtection="0">
      <alignment vertical="center"/>
    </xf>
    <xf numFmtId="0" fontId="86" fillId="0" borderId="0"/>
    <xf numFmtId="178" fontId="217" fillId="0" borderId="0" applyFont="0" applyFill="0" applyBorder="0" applyAlignment="0" applyProtection="0">
      <alignment vertical="center"/>
    </xf>
    <xf numFmtId="178" fontId="56" fillId="0" borderId="0" applyFont="0" applyFill="0" applyBorder="0" applyAlignment="0" applyProtection="0"/>
    <xf numFmtId="178" fontId="200" fillId="0" borderId="0" applyFont="0" applyFill="0" applyBorder="0" applyAlignment="0" applyProtection="0">
      <alignment vertical="center"/>
    </xf>
    <xf numFmtId="178" fontId="56" fillId="0" borderId="0" applyFont="0" applyFill="0" applyBorder="0" applyAlignment="0" applyProtection="0"/>
    <xf numFmtId="178" fontId="93" fillId="0" borderId="0" applyFont="0" applyFill="0" applyBorder="0" applyAlignment="0" applyProtection="0"/>
    <xf numFmtId="178" fontId="57" fillId="0" borderId="0" applyFont="0" applyFill="0" applyBorder="0" applyAlignment="0" applyProtection="0"/>
    <xf numFmtId="0" fontId="52" fillId="11" borderId="0" applyNumberFormat="0" applyBorder="0" applyAlignment="0" applyProtection="0">
      <alignment vertical="center"/>
    </xf>
    <xf numFmtId="178" fontId="34" fillId="0" borderId="0" applyFont="0" applyFill="0" applyBorder="0" applyAlignment="0" applyProtection="0">
      <alignment vertical="center"/>
    </xf>
    <xf numFmtId="178" fontId="34" fillId="0" borderId="0" applyFont="0" applyFill="0" applyBorder="0" applyAlignment="0" applyProtection="0">
      <alignment vertical="center"/>
    </xf>
    <xf numFmtId="178" fontId="217"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Border="0" applyProtection="0">
      <alignment horizontal="right" vertical="center"/>
    </xf>
    <xf numFmtId="178" fontId="56" fillId="0" borderId="0" applyFont="0" applyFill="0" applyBorder="0" applyAlignment="0" applyProtection="0"/>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0" fontId="316" fillId="9" borderId="630" applyNumberFormat="0" applyAlignment="0" applyProtection="0">
      <alignment vertical="center"/>
    </xf>
    <xf numFmtId="178" fontId="217"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2"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88" fontId="56" fillId="0" borderId="0" applyFont="0" applyFill="0" applyBorder="0" applyAlignment="0" applyProtection="0"/>
    <xf numFmtId="178" fontId="62" fillId="0" borderId="0" applyFont="0" applyFill="0" applyBorder="0" applyAlignment="0" applyProtection="0">
      <alignment vertical="center"/>
    </xf>
    <xf numFmtId="178" fontId="52" fillId="0" borderId="0" applyFont="0" applyFill="0" applyBorder="0" applyAlignment="0" applyProtection="0"/>
    <xf numFmtId="178" fontId="52" fillId="0" borderId="0" applyFont="0" applyFill="0" applyBorder="0" applyAlignment="0" applyProtection="0"/>
    <xf numFmtId="0" fontId="86" fillId="0" borderId="0"/>
    <xf numFmtId="192" fontId="52" fillId="0" borderId="0" applyFont="0" applyFill="0" applyBorder="0" applyAlignment="0" applyProtection="0"/>
    <xf numFmtId="233" fontId="63" fillId="0" borderId="23"/>
    <xf numFmtId="178" fontId="52" fillId="0" borderId="0" applyFont="0" applyFill="0" applyBorder="0" applyAlignment="0" applyProtection="0"/>
    <xf numFmtId="178" fontId="52" fillId="0" borderId="0" applyFont="0" applyFill="0" applyBorder="0" applyAlignment="0" applyProtection="0"/>
    <xf numFmtId="178" fontId="217" fillId="0" borderId="0" applyFont="0" applyFill="0" applyBorder="0" applyAlignment="0" applyProtection="0"/>
    <xf numFmtId="178" fontId="52" fillId="0" borderId="0" applyFont="0" applyFill="0" applyBorder="0" applyAlignment="0" applyProtection="0">
      <alignment vertical="center"/>
    </xf>
    <xf numFmtId="178" fontId="217"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alignment vertical="center"/>
    </xf>
    <xf numFmtId="178" fontId="56" fillId="0" borderId="0" applyFont="0" applyFill="0" applyBorder="0" applyAlignment="0" applyProtection="0">
      <alignment vertical="center"/>
    </xf>
    <xf numFmtId="178" fontId="199" fillId="0" borderId="0" applyFont="0" applyFill="0" applyBorder="0" applyAlignment="0" applyProtection="0"/>
    <xf numFmtId="178" fontId="56" fillId="0" borderId="0" applyFont="0" applyFill="0" applyBorder="0" applyAlignment="0" applyProtection="0">
      <alignment vertical="center"/>
    </xf>
    <xf numFmtId="180" fontId="93" fillId="0" borderId="0" applyFont="0" applyFill="0" applyBorder="0" applyAlignment="0" applyProtection="0"/>
    <xf numFmtId="178" fontId="57"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217" fillId="0" borderId="0" applyFont="0" applyFill="0" applyBorder="0" applyAlignment="0" applyProtection="0"/>
    <xf numFmtId="178" fontId="57" fillId="0" borderId="0" applyFont="0" applyFill="0" applyBorder="0" applyAlignment="0" applyProtection="0">
      <alignment vertical="center"/>
    </xf>
    <xf numFmtId="178" fontId="260" fillId="0" borderId="0" applyFont="0" applyFill="0" applyBorder="0" applyAlignment="0" applyProtection="0">
      <alignment vertical="center"/>
    </xf>
    <xf numFmtId="178" fontId="238" fillId="0" borderId="0" applyFont="0" applyFill="0" applyBorder="0" applyAlignment="0" applyProtection="0">
      <alignment vertical="center"/>
    </xf>
    <xf numFmtId="178" fontId="261" fillId="0" borderId="0" applyFont="0" applyFill="0" applyBorder="0" applyAlignment="0" applyProtection="0">
      <alignment vertical="center"/>
    </xf>
    <xf numFmtId="178" fontId="213" fillId="0" borderId="0" applyFont="0" applyFill="0" applyBorder="0" applyAlignment="0" applyProtection="0">
      <alignment vertical="center"/>
    </xf>
    <xf numFmtId="178" fontId="52" fillId="0" borderId="0" applyFont="0" applyFill="0" applyBorder="0" applyAlignment="0" applyProtection="0"/>
    <xf numFmtId="178" fontId="56" fillId="0" borderId="0" applyFont="0" applyFill="0" applyBorder="0" applyAlignment="0" applyProtection="0"/>
    <xf numFmtId="178" fontId="52" fillId="0" borderId="0" applyFont="0" applyFill="0" applyBorder="0" applyAlignment="0" applyProtection="0"/>
    <xf numFmtId="0" fontId="90" fillId="0" borderId="0"/>
    <xf numFmtId="178" fontId="93"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178" fontId="52" fillId="0" borderId="0" applyFont="0" applyFill="0" applyBorder="0" applyAlignment="0" applyProtection="0"/>
    <xf numFmtId="0" fontId="86" fillId="0" borderId="0"/>
    <xf numFmtId="178" fontId="52" fillId="0" borderId="0" applyFont="0" applyFill="0" applyBorder="0" applyAlignment="0" applyProtection="0"/>
    <xf numFmtId="178" fontId="52" fillId="0" borderId="0" applyFont="0" applyFill="0" applyBorder="0" applyAlignment="0" applyProtection="0"/>
    <xf numFmtId="0" fontId="86" fillId="0" borderId="0"/>
    <xf numFmtId="180" fontId="93" fillId="0" borderId="0" applyFont="0" applyFill="0" applyBorder="0" applyAlignment="0" applyProtection="0"/>
    <xf numFmtId="178" fontId="217" fillId="0" borderId="0" applyFont="0" applyFill="0" applyBorder="0" applyAlignment="0" applyProtection="0"/>
    <xf numFmtId="178" fontId="34"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7" fillId="0" borderId="0" applyFont="0" applyFill="0" applyBorder="0" applyAlignment="0" applyProtection="0"/>
    <xf numFmtId="178" fontId="213" fillId="0" borderId="0" applyFont="0" applyFill="0" applyBorder="0" applyAlignment="0" applyProtection="0">
      <alignment vertical="center"/>
    </xf>
    <xf numFmtId="178" fontId="52" fillId="0" borderId="0" applyFont="0" applyFill="0" applyBorder="0" applyAlignment="0" applyProtection="0">
      <alignment vertical="center"/>
    </xf>
    <xf numFmtId="178" fontId="56" fillId="0" borderId="0" applyFont="0" applyFill="0" applyBorder="0" applyAlignment="0" applyProtection="0">
      <alignment vertical="center"/>
    </xf>
    <xf numFmtId="178" fontId="57" fillId="0" borderId="0" applyFont="0" applyFill="0" applyBorder="0" applyAlignment="0" applyProtection="0"/>
    <xf numFmtId="178" fontId="56" fillId="0" borderId="0" applyFont="0" applyFill="0" applyBorder="0" applyAlignment="0" applyProtection="0">
      <alignment vertical="center"/>
    </xf>
    <xf numFmtId="178" fontId="217" fillId="0" borderId="0" applyFont="0" applyFill="0" applyBorder="0" applyAlignment="0" applyProtection="0">
      <alignment vertical="center"/>
    </xf>
    <xf numFmtId="180" fontId="213" fillId="0" borderId="0" applyFont="0" applyFill="0" applyBorder="0" applyAlignment="0" applyProtection="0">
      <alignment vertical="center"/>
    </xf>
    <xf numFmtId="0" fontId="57" fillId="0" borderId="0" applyFont="0" applyFill="0" applyBorder="0" applyAlignment="0" applyProtection="0"/>
    <xf numFmtId="1" fontId="69" fillId="0" borderId="2">
      <alignment horizontal="center" vertical="center"/>
    </xf>
    <xf numFmtId="1" fontId="69" fillId="0" borderId="2">
      <alignment horizontal="center" vertical="center"/>
    </xf>
    <xf numFmtId="9" fontId="56" fillId="0" borderId="0" applyFont="0" applyFill="0" applyBorder="0" applyAlignment="0" applyProtection="0">
      <alignment vertical="center"/>
    </xf>
    <xf numFmtId="0" fontId="92" fillId="0" borderId="0"/>
    <xf numFmtId="252" fontId="63" fillId="0" borderId="0" applyFont="0" applyFill="0" applyBorder="0" applyAlignment="0" applyProtection="0"/>
    <xf numFmtId="0" fontId="92" fillId="0" borderId="0"/>
    <xf numFmtId="204" fontId="86" fillId="0" borderId="0" applyFont="0" applyFill="0" applyBorder="0" applyAlignment="0" applyProtection="0"/>
    <xf numFmtId="0" fontId="316" fillId="9" borderId="630" applyNumberFormat="0" applyAlignment="0" applyProtection="0">
      <alignment vertical="center"/>
    </xf>
    <xf numFmtId="0" fontId="316" fillId="9" borderId="630" applyNumberFormat="0" applyAlignment="0" applyProtection="0">
      <alignment vertical="center"/>
    </xf>
    <xf numFmtId="0" fontId="104" fillId="0" borderId="0"/>
    <xf numFmtId="252" fontId="63" fillId="0" borderId="0" applyFont="0" applyFill="0" applyBorder="0" applyAlignment="0" applyProtection="0"/>
    <xf numFmtId="233" fontId="63" fillId="0" borderId="23"/>
    <xf numFmtId="0" fontId="86" fillId="0" borderId="0"/>
    <xf numFmtId="180" fontId="93" fillId="0" borderId="0" applyFont="0" applyFill="0" applyBorder="0" applyAlignment="0" applyProtection="0"/>
    <xf numFmtId="180" fontId="93" fillId="0" borderId="0" applyFont="0" applyFill="0" applyBorder="0" applyAlignment="0" applyProtection="0"/>
    <xf numFmtId="201" fontId="63" fillId="0" borderId="0" applyFont="0" applyFill="0" applyBorder="0" applyAlignment="0" applyProtection="0"/>
    <xf numFmtId="176" fontId="63" fillId="0" borderId="0"/>
    <xf numFmtId="0" fontId="52" fillId="0" borderId="0"/>
    <xf numFmtId="0" fontId="104" fillId="0" borderId="0"/>
    <xf numFmtId="0" fontId="57" fillId="0" borderId="0" applyFont="0" applyFill="0" applyBorder="0" applyAlignment="0" applyProtection="0"/>
    <xf numFmtId="233" fontId="63" fillId="0" borderId="23"/>
    <xf numFmtId="0" fontId="213" fillId="7" borderId="0" applyNumberFormat="0" applyBorder="0" applyAlignment="0" applyProtection="0">
      <alignment vertical="center"/>
    </xf>
    <xf numFmtId="0" fontId="92" fillId="0" borderId="0"/>
    <xf numFmtId="178" fontId="93" fillId="0" borderId="0" applyFont="0" applyFill="0" applyBorder="0" applyAlignment="0" applyProtection="0"/>
    <xf numFmtId="252" fontId="63" fillId="0" borderId="0" applyFont="0" applyFill="0" applyBorder="0" applyAlignment="0" applyProtection="0"/>
    <xf numFmtId="0" fontId="257" fillId="0" borderId="0" applyNumberFormat="0" applyFill="0" applyBorder="0" applyAlignment="0" applyProtection="0">
      <alignment vertical="center"/>
    </xf>
    <xf numFmtId="1" fontId="69" fillId="0" borderId="2">
      <alignment horizontal="center" vertical="center"/>
    </xf>
    <xf numFmtId="252" fontId="63" fillId="0" borderId="0" applyFont="0" applyFill="0" applyBorder="0" applyAlignment="0" applyProtection="0"/>
    <xf numFmtId="0" fontId="104" fillId="0" borderId="0"/>
    <xf numFmtId="0" fontId="92" fillId="0" borderId="0"/>
    <xf numFmtId="0" fontId="111" fillId="0" borderId="0"/>
    <xf numFmtId="268" fontId="63" fillId="0" borderId="23"/>
    <xf numFmtId="0" fontId="57"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alignment vertical="center"/>
    </xf>
    <xf numFmtId="178" fontId="217" fillId="0" borderId="0" applyFont="0" applyFill="0" applyBorder="0" applyAlignment="0" applyProtection="0"/>
    <xf numFmtId="178" fontId="56" fillId="0" borderId="0" applyFont="0" applyFill="0" applyBorder="0" applyAlignment="0" applyProtection="0">
      <alignment vertical="center"/>
    </xf>
    <xf numFmtId="178" fontId="217" fillId="0" borderId="0" applyFont="0" applyFill="0" applyBorder="0" applyAlignment="0" applyProtection="0">
      <alignment vertical="center"/>
    </xf>
    <xf numFmtId="221" fontId="188" fillId="25" borderId="534">
      <alignment horizontal="right" vertical="center"/>
      <protection locked="0"/>
    </xf>
    <xf numFmtId="0" fontId="111" fillId="0" borderId="0"/>
    <xf numFmtId="0" fontId="104" fillId="0" borderId="0"/>
    <xf numFmtId="176" fontId="63" fillId="0" borderId="0"/>
    <xf numFmtId="0" fontId="347" fillId="0" borderId="0" applyNumberFormat="0" applyFill="0" applyBorder="0" applyAlignment="0" applyProtection="0">
      <alignment vertical="top"/>
      <protection locked="0"/>
    </xf>
    <xf numFmtId="0" fontId="199" fillId="0" borderId="0"/>
    <xf numFmtId="0" fontId="56" fillId="0" borderId="0"/>
    <xf numFmtId="0" fontId="316" fillId="9" borderId="630" applyNumberFormat="0" applyAlignment="0" applyProtection="0">
      <alignment vertical="center"/>
    </xf>
    <xf numFmtId="199" fontId="86" fillId="0" borderId="0" applyFont="0" applyFill="0" applyBorder="0" applyAlignment="0" applyProtection="0"/>
    <xf numFmtId="192" fontId="86" fillId="0" borderId="0" applyFont="0" applyFill="0" applyBorder="0" applyAlignment="0" applyProtection="0"/>
    <xf numFmtId="0" fontId="86" fillId="0" borderId="0"/>
    <xf numFmtId="0" fontId="92" fillId="0" borderId="0"/>
    <xf numFmtId="0" fontId="320" fillId="0" borderId="0" applyNumberFormat="0" applyFill="0" applyBorder="0" applyAlignment="0" applyProtection="0">
      <alignment vertical="center"/>
    </xf>
    <xf numFmtId="178" fontId="93" fillId="0" borderId="0" applyFont="0" applyFill="0" applyBorder="0" applyAlignment="0" applyProtection="0"/>
    <xf numFmtId="0" fontId="114" fillId="22" borderId="661" applyNumberFormat="0" applyAlignment="0" applyProtection="0">
      <alignment vertical="center"/>
    </xf>
    <xf numFmtId="0" fontId="212" fillId="0" borderId="633" applyNumberFormat="0" applyFill="0" applyAlignment="0" applyProtection="0">
      <alignment vertical="center"/>
    </xf>
    <xf numFmtId="0" fontId="92" fillId="0" borderId="0"/>
    <xf numFmtId="0" fontId="104" fillId="0" borderId="0"/>
    <xf numFmtId="180" fontId="93" fillId="0" borderId="0" applyFont="0" applyFill="0" applyBorder="0" applyAlignment="0" applyProtection="0"/>
    <xf numFmtId="178" fontId="93" fillId="0" borderId="0" applyFont="0" applyFill="0" applyBorder="0" applyAlignment="0" applyProtection="0"/>
    <xf numFmtId="191" fontId="78" fillId="2" borderId="659"/>
    <xf numFmtId="180" fontId="93" fillId="0" borderId="0" applyFont="0" applyFill="0" applyBorder="0" applyAlignment="0" applyProtection="0"/>
    <xf numFmtId="0" fontId="86" fillId="0" borderId="0"/>
    <xf numFmtId="0" fontId="104" fillId="0" borderId="0"/>
    <xf numFmtId="0" fontId="111" fillId="0" borderId="0"/>
    <xf numFmtId="176" fontId="63" fillId="0" borderId="0"/>
    <xf numFmtId="268" fontId="63" fillId="0" borderId="23"/>
    <xf numFmtId="0" fontId="57" fillId="0" borderId="0"/>
    <xf numFmtId="0" fontId="34" fillId="0" borderId="0">
      <alignment vertical="center"/>
    </xf>
    <xf numFmtId="0" fontId="104" fillId="0" borderId="0"/>
    <xf numFmtId="0" fontId="104" fillId="0" borderId="0"/>
    <xf numFmtId="0" fontId="104" fillId="0" borderId="0"/>
    <xf numFmtId="0" fontId="111" fillId="0" borderId="0"/>
    <xf numFmtId="0" fontId="111" fillId="0" borderId="0"/>
    <xf numFmtId="0" fontId="104" fillId="0" borderId="0"/>
    <xf numFmtId="0" fontId="111" fillId="0" borderId="0"/>
    <xf numFmtId="0" fontId="104" fillId="0" borderId="0"/>
    <xf numFmtId="0" fontId="104" fillId="0" borderId="0"/>
    <xf numFmtId="0" fontId="111" fillId="0" borderId="0"/>
    <xf numFmtId="178" fontId="56" fillId="0" borderId="0" applyFont="0" applyFill="0" applyBorder="0" applyAlignment="0" applyProtection="0">
      <alignment vertical="center"/>
    </xf>
    <xf numFmtId="180" fontId="93" fillId="0" borderId="0" applyFont="0" applyFill="0" applyBorder="0" applyAlignment="0" applyProtection="0"/>
    <xf numFmtId="0" fontId="316" fillId="9" borderId="630" applyNumberFormat="0" applyAlignment="0" applyProtection="0">
      <alignment vertical="center"/>
    </xf>
    <xf numFmtId="0" fontId="111" fillId="0" borderId="0"/>
    <xf numFmtId="0" fontId="318" fillId="29" borderId="0" applyNumberFormat="0" applyBorder="0" applyAlignment="0" applyProtection="0">
      <alignment vertical="center"/>
    </xf>
    <xf numFmtId="268" fontId="63" fillId="0" borderId="23"/>
    <xf numFmtId="0" fontId="240" fillId="0" borderId="0"/>
    <xf numFmtId="0" fontId="86" fillId="0" borderId="0"/>
    <xf numFmtId="0" fontId="92" fillId="0" borderId="0"/>
    <xf numFmtId="0" fontId="86" fillId="0" borderId="0"/>
    <xf numFmtId="0" fontId="92" fillId="0" borderId="0"/>
    <xf numFmtId="201" fontId="240" fillId="0" borderId="0" applyFont="0" applyFill="0" applyBorder="0" applyAlignment="0" applyProtection="0"/>
    <xf numFmtId="199" fontId="240" fillId="0" borderId="0" applyFont="0" applyFill="0" applyBorder="0" applyAlignment="0" applyProtection="0"/>
    <xf numFmtId="233" fontId="63" fillId="0" borderId="23"/>
    <xf numFmtId="0" fontId="111" fillId="0" borderId="0"/>
    <xf numFmtId="0" fontId="86" fillId="0" borderId="0"/>
    <xf numFmtId="0" fontId="104" fillId="0" borderId="0"/>
    <xf numFmtId="0" fontId="111" fillId="0" borderId="0"/>
    <xf numFmtId="0" fontId="92" fillId="0" borderId="0"/>
    <xf numFmtId="201" fontId="63" fillId="0" borderId="0" applyFont="0" applyFill="0" applyBorder="0" applyAlignment="0" applyProtection="0"/>
    <xf numFmtId="0" fontId="316" fillId="9" borderId="630" applyNumberFormat="0" applyAlignment="0" applyProtection="0">
      <alignment vertical="center"/>
    </xf>
    <xf numFmtId="180" fontId="93" fillId="0" borderId="0" applyFont="0" applyFill="0" applyBorder="0" applyAlignment="0" applyProtection="0"/>
    <xf numFmtId="0" fontId="89" fillId="0" borderId="4">
      <alignment vertical="center"/>
    </xf>
    <xf numFmtId="176" fontId="63" fillId="0" borderId="0"/>
    <xf numFmtId="176" fontId="63" fillId="0" borderId="0"/>
    <xf numFmtId="0" fontId="86" fillId="0" borderId="0"/>
    <xf numFmtId="0" fontId="140" fillId="9" borderId="630" applyNumberFormat="0" applyAlignment="0" applyProtection="0">
      <alignment vertical="center"/>
    </xf>
    <xf numFmtId="0" fontId="111" fillId="0" borderId="0"/>
    <xf numFmtId="0" fontId="104" fillId="0" borderId="0"/>
    <xf numFmtId="0" fontId="140" fillId="9" borderId="630" applyNumberFormat="0" applyAlignment="0" applyProtection="0">
      <alignment vertical="center"/>
    </xf>
    <xf numFmtId="0" fontId="104" fillId="0" borderId="0"/>
    <xf numFmtId="0" fontId="104" fillId="0" borderId="0"/>
    <xf numFmtId="0" fontId="104" fillId="0" borderId="0"/>
    <xf numFmtId="178" fontId="93" fillId="0" borderId="0" applyFont="0" applyFill="0" applyBorder="0" applyAlignment="0" applyProtection="0"/>
    <xf numFmtId="0" fontId="86" fillId="0" borderId="0"/>
    <xf numFmtId="37" fontId="69" fillId="0" borderId="598" applyAlignment="0"/>
    <xf numFmtId="0" fontId="140" fillId="9" borderId="630" applyNumberFormat="0" applyAlignment="0" applyProtection="0">
      <alignment vertical="center"/>
    </xf>
    <xf numFmtId="0" fontId="104" fillId="0" borderId="0"/>
    <xf numFmtId="0" fontId="86" fillId="0" borderId="0"/>
    <xf numFmtId="0" fontId="86" fillId="0" borderId="0"/>
    <xf numFmtId="0" fontId="92" fillId="0" borderId="0"/>
    <xf numFmtId="0" fontId="92" fillId="0" borderId="0"/>
    <xf numFmtId="0" fontId="92" fillId="0" borderId="0"/>
    <xf numFmtId="191" fontId="78" fillId="2" borderId="659"/>
    <xf numFmtId="0" fontId="86" fillId="0" borderId="0"/>
    <xf numFmtId="38" fontId="58" fillId="3" borderId="0" applyNumberFormat="0" applyBorder="0" applyAlignment="0" applyProtection="0"/>
    <xf numFmtId="0" fontId="316" fillId="9" borderId="630" applyNumberFormat="0" applyAlignment="0" applyProtection="0">
      <alignment vertical="center"/>
    </xf>
    <xf numFmtId="0" fontId="111" fillId="0" borderId="0"/>
    <xf numFmtId="192" fontId="86" fillId="0" borderId="0" applyFont="0" applyFill="0" applyBorder="0" applyAlignment="0" applyProtection="0"/>
    <xf numFmtId="0" fontId="89" fillId="0" borderId="4">
      <alignment vertical="center"/>
    </xf>
    <xf numFmtId="0" fontId="92" fillId="0" borderId="0"/>
    <xf numFmtId="0" fontId="86" fillId="0" borderId="0"/>
    <xf numFmtId="0" fontId="92" fillId="0" borderId="0"/>
    <xf numFmtId="0" fontId="111" fillId="0" borderId="0"/>
    <xf numFmtId="0" fontId="111" fillId="0" borderId="0"/>
    <xf numFmtId="0" fontId="111" fillId="0" borderId="0"/>
    <xf numFmtId="0" fontId="86" fillId="0" borderId="0"/>
    <xf numFmtId="252" fontId="63" fillId="0" borderId="0" applyFont="0" applyFill="0" applyBorder="0" applyAlignment="0" applyProtection="0"/>
    <xf numFmtId="0" fontId="92" fillId="0" borderId="0"/>
    <xf numFmtId="9" fontId="56" fillId="0" borderId="0" applyFont="0" applyFill="0" applyBorder="0" applyAlignment="0" applyProtection="0"/>
    <xf numFmtId="0" fontId="140" fillId="9" borderId="630" applyNumberFormat="0" applyAlignment="0" applyProtection="0">
      <alignment vertical="center"/>
    </xf>
    <xf numFmtId="0" fontId="104" fillId="0" borderId="0"/>
    <xf numFmtId="0" fontId="111" fillId="0" borderId="0"/>
    <xf numFmtId="191" fontId="78" fillId="2" borderId="659"/>
    <xf numFmtId="180" fontId="93" fillId="0" borderId="0" applyFont="0" applyFill="0" applyBorder="0" applyAlignment="0" applyProtection="0"/>
    <xf numFmtId="0" fontId="213" fillId="6" borderId="0" applyNumberFormat="0" applyBorder="0" applyAlignment="0" applyProtection="0">
      <alignment vertical="center"/>
    </xf>
    <xf numFmtId="0" fontId="57" fillId="0" borderId="0" applyFont="0" applyFill="0" applyBorder="0" applyAlignment="0" applyProtection="0"/>
    <xf numFmtId="0" fontId="111" fillId="0" borderId="0"/>
    <xf numFmtId="0" fontId="56" fillId="0" borderId="0">
      <alignment vertical="center"/>
    </xf>
    <xf numFmtId="268" fontId="63" fillId="0" borderId="23"/>
    <xf numFmtId="191" fontId="78" fillId="2" borderId="659"/>
    <xf numFmtId="252" fontId="63" fillId="0" borderId="0" applyFont="0" applyFill="0" applyBorder="0" applyAlignment="0" applyProtection="0"/>
    <xf numFmtId="0" fontId="104" fillId="0" borderId="0"/>
    <xf numFmtId="180" fontId="93" fillId="0" borderId="0" applyFont="0" applyFill="0" applyBorder="0" applyAlignment="0" applyProtection="0"/>
    <xf numFmtId="0" fontId="140" fillId="9" borderId="630" applyNumberFormat="0" applyAlignment="0" applyProtection="0">
      <alignment vertical="center"/>
    </xf>
    <xf numFmtId="191" fontId="78" fillId="2" borderId="659"/>
    <xf numFmtId="0" fontId="86" fillId="0" borderId="0"/>
    <xf numFmtId="252" fontId="63" fillId="0" borderId="0" applyFont="0" applyFill="0" applyBorder="0" applyAlignment="0" applyProtection="0"/>
    <xf numFmtId="0" fontId="86" fillId="0" borderId="0"/>
    <xf numFmtId="191" fontId="78" fillId="2" borderId="659"/>
    <xf numFmtId="268" fontId="63" fillId="0" borderId="23"/>
    <xf numFmtId="233" fontId="63" fillId="0" borderId="23"/>
    <xf numFmtId="1" fontId="69" fillId="0" borderId="2">
      <alignment horizontal="center" vertical="center"/>
    </xf>
    <xf numFmtId="1" fontId="69" fillId="0" borderId="2">
      <alignment horizontal="center" vertical="center"/>
    </xf>
    <xf numFmtId="0" fontId="57" fillId="0" borderId="0" applyFont="0" applyFill="0" applyBorder="0" applyAlignment="0" applyProtection="0"/>
    <xf numFmtId="1" fontId="69" fillId="0" borderId="2">
      <alignment horizontal="center" vertical="center"/>
    </xf>
    <xf numFmtId="1" fontId="69" fillId="0" borderId="2">
      <alignment horizontal="center" vertical="center"/>
    </xf>
    <xf numFmtId="0" fontId="111" fillId="0" borderId="0"/>
    <xf numFmtId="200" fontId="240" fillId="0" borderId="0" applyFont="0" applyFill="0" applyBorder="0" applyAlignment="0" applyProtection="0"/>
    <xf numFmtId="0" fontId="142" fillId="0" borderId="18" applyNumberFormat="0" applyFill="0" applyAlignment="0" applyProtection="0">
      <alignment vertical="center"/>
    </xf>
    <xf numFmtId="0" fontId="252" fillId="0" borderId="18" applyNumberFormat="0" applyFill="0" applyAlignment="0" applyProtection="0">
      <alignment vertical="center"/>
    </xf>
    <xf numFmtId="0" fontId="252" fillId="0" borderId="18" applyNumberFormat="0" applyFill="0" applyAlignment="0" applyProtection="0">
      <alignment vertical="center"/>
    </xf>
    <xf numFmtId="0" fontId="104" fillId="0" borderId="0"/>
    <xf numFmtId="0" fontId="111" fillId="0" borderId="0"/>
    <xf numFmtId="0" fontId="86" fillId="0" borderId="0"/>
    <xf numFmtId="0" fontId="92" fillId="0" borderId="0"/>
    <xf numFmtId="0" fontId="92" fillId="0" borderId="0"/>
    <xf numFmtId="274" fontId="173" fillId="0" borderId="633" applyNumberFormat="0" applyFill="0" applyAlignment="0" applyProtection="0">
      <alignment vertical="center"/>
    </xf>
    <xf numFmtId="0" fontId="173" fillId="0" borderId="633" applyNumberFormat="0" applyFill="0" applyAlignment="0" applyProtection="0">
      <alignment vertical="center"/>
    </xf>
    <xf numFmtId="0" fontId="92" fillId="0" borderId="0"/>
    <xf numFmtId="0" fontId="86" fillId="0" borderId="0"/>
    <xf numFmtId="0" fontId="253" fillId="0" borderId="633" applyNumberFormat="0" applyFill="0" applyAlignment="0" applyProtection="0">
      <alignment vertical="center"/>
    </xf>
    <xf numFmtId="0" fontId="253" fillId="0" borderId="633" applyNumberFormat="0" applyFill="0" applyAlignment="0" applyProtection="0">
      <alignment vertical="center"/>
    </xf>
    <xf numFmtId="274" fontId="140" fillId="9" borderId="630" applyNumberFormat="0" applyAlignment="0" applyProtection="0">
      <alignment vertical="center"/>
    </xf>
    <xf numFmtId="0" fontId="140" fillId="9" borderId="630" applyNumberFormat="0" applyAlignment="0" applyProtection="0">
      <alignment vertical="center"/>
    </xf>
    <xf numFmtId="0" fontId="254" fillId="9" borderId="630" applyNumberFormat="0" applyAlignment="0" applyProtection="0">
      <alignment vertical="center"/>
    </xf>
    <xf numFmtId="0" fontId="254" fillId="9" borderId="630" applyNumberFormat="0" applyAlignment="0" applyProtection="0">
      <alignment vertical="center"/>
    </xf>
    <xf numFmtId="0" fontId="135" fillId="0" borderId="14" applyNumberFormat="0" applyFill="0" applyAlignment="0" applyProtection="0">
      <alignment vertical="center"/>
    </xf>
    <xf numFmtId="0" fontId="255" fillId="0" borderId="14" applyNumberFormat="0" applyFill="0" applyAlignment="0" applyProtection="0">
      <alignment vertical="center"/>
    </xf>
    <xf numFmtId="0" fontId="255" fillId="0" borderId="14" applyNumberFormat="0" applyFill="0" applyAlignment="0" applyProtection="0">
      <alignment vertical="center"/>
    </xf>
    <xf numFmtId="180" fontId="93" fillId="0" borderId="0" applyFont="0" applyFill="0" applyBorder="0" applyAlignment="0" applyProtection="0"/>
    <xf numFmtId="0" fontId="136" fillId="0" borderId="15" applyNumberFormat="0" applyFill="0" applyAlignment="0" applyProtection="0">
      <alignment vertical="center"/>
    </xf>
    <xf numFmtId="0" fontId="140" fillId="9" borderId="630" applyNumberFormat="0" applyAlignment="0" applyProtection="0">
      <alignment vertical="center"/>
    </xf>
    <xf numFmtId="0" fontId="256" fillId="0" borderId="15" applyNumberFormat="0" applyFill="0" applyAlignment="0" applyProtection="0">
      <alignment vertical="center"/>
    </xf>
    <xf numFmtId="0" fontId="256" fillId="0" borderId="15" applyNumberFormat="0" applyFill="0" applyAlignment="0" applyProtection="0">
      <alignment vertical="center"/>
    </xf>
    <xf numFmtId="180" fontId="93" fillId="0" borderId="0" applyFont="0" applyFill="0" applyBorder="0" applyAlignment="0" applyProtection="0"/>
    <xf numFmtId="0" fontId="137" fillId="0" borderId="16" applyNumberFormat="0" applyFill="0" applyAlignment="0" applyProtection="0">
      <alignment vertical="center"/>
    </xf>
    <xf numFmtId="0" fontId="257" fillId="0" borderId="16" applyNumberFormat="0" applyFill="0" applyAlignment="0" applyProtection="0">
      <alignment vertical="center"/>
    </xf>
    <xf numFmtId="0" fontId="257" fillId="0" borderId="16" applyNumberFormat="0" applyFill="0" applyAlignment="0" applyProtection="0">
      <alignment vertical="center"/>
    </xf>
    <xf numFmtId="0" fontId="137" fillId="0" borderId="0" applyNumberFormat="0" applyFill="0" applyBorder="0" applyAlignment="0" applyProtection="0">
      <alignment vertical="center"/>
    </xf>
    <xf numFmtId="0" fontId="257" fillId="0" borderId="0" applyNumberFormat="0" applyFill="0" applyBorder="0" applyAlignment="0" applyProtection="0">
      <alignment vertical="center"/>
    </xf>
    <xf numFmtId="0" fontId="257" fillId="0" borderId="0" applyNumberFormat="0" applyFill="0" applyBorder="0" applyAlignment="0" applyProtection="0">
      <alignment vertical="center"/>
    </xf>
    <xf numFmtId="0" fontId="104" fillId="0" borderId="0"/>
    <xf numFmtId="0" fontId="305" fillId="0" borderId="0" applyNumberFormat="0" applyFill="0" applyBorder="0" applyAlignment="0" applyProtection="0">
      <alignment vertical="center"/>
    </xf>
    <xf numFmtId="0" fontId="305" fillId="0" borderId="0" applyNumberFormat="0" applyFill="0" applyBorder="0" applyAlignment="0" applyProtection="0">
      <alignment vertical="center"/>
    </xf>
    <xf numFmtId="0" fontId="89" fillId="0" borderId="4">
      <alignment vertical="center"/>
    </xf>
    <xf numFmtId="0" fontId="128" fillId="6" borderId="0" applyNumberFormat="0" applyBorder="0" applyAlignment="0" applyProtection="0">
      <alignment vertical="center"/>
    </xf>
    <xf numFmtId="0" fontId="104" fillId="0" borderId="0"/>
    <xf numFmtId="0" fontId="111" fillId="0" borderId="0"/>
    <xf numFmtId="0" fontId="258" fillId="6" borderId="0" applyNumberFormat="0" applyBorder="0" applyAlignment="0" applyProtection="0">
      <alignment vertical="center"/>
    </xf>
    <xf numFmtId="0" fontId="258" fillId="6" borderId="0" applyNumberFormat="0" applyBorder="0" applyAlignment="0" applyProtection="0">
      <alignment vertical="center"/>
    </xf>
    <xf numFmtId="0" fontId="86" fillId="0" borderId="0"/>
    <xf numFmtId="0" fontId="63" fillId="0" borderId="0"/>
    <xf numFmtId="274" fontId="152" fillId="22" borderId="610" applyNumberFormat="0" applyAlignment="0" applyProtection="0">
      <alignment vertical="center"/>
    </xf>
    <xf numFmtId="0" fontId="152" fillId="22" borderId="610" applyNumberFormat="0" applyAlignment="0" applyProtection="0">
      <alignment vertical="center"/>
    </xf>
    <xf numFmtId="0" fontId="259" fillId="22" borderId="610" applyNumberFormat="0" applyAlignment="0" applyProtection="0">
      <alignment vertical="center"/>
    </xf>
    <xf numFmtId="0" fontId="259" fillId="22" borderId="610" applyNumberFormat="0" applyAlignment="0" applyProtection="0">
      <alignment vertical="center"/>
    </xf>
    <xf numFmtId="177" fontId="56" fillId="0" borderId="0" applyFont="0" applyFill="0" applyBorder="0" applyAlignment="0" applyProtection="0"/>
    <xf numFmtId="186" fontId="56" fillId="0" borderId="0" applyFont="0" applyFill="0" applyBorder="0" applyAlignment="0" applyProtection="0">
      <alignment vertical="center"/>
    </xf>
    <xf numFmtId="177" fontId="57" fillId="0" borderId="0" applyFont="0" applyFill="0" applyBorder="0" applyAlignment="0" applyProtection="0"/>
    <xf numFmtId="0" fontId="86" fillId="0" borderId="0"/>
    <xf numFmtId="0" fontId="217" fillId="0" borderId="0">
      <alignment vertical="center"/>
    </xf>
    <xf numFmtId="274" fontId="57" fillId="0" borderId="0"/>
    <xf numFmtId="0" fontId="57" fillId="0" borderId="0"/>
    <xf numFmtId="0" fontId="311" fillId="19" borderId="0" applyNumberFormat="0" applyBorder="0" applyAlignment="0" applyProtection="0">
      <alignment vertical="center"/>
    </xf>
    <xf numFmtId="274" fontId="265" fillId="0" borderId="0">
      <alignment vertical="center"/>
    </xf>
    <xf numFmtId="0" fontId="56" fillId="0" borderId="0">
      <alignment vertical="center"/>
    </xf>
    <xf numFmtId="9" fontId="268" fillId="0" borderId="0" applyFont="0" applyFill="0" applyBorder="0" applyAlignment="0" applyProtection="0"/>
    <xf numFmtId="0" fontId="200" fillId="0" borderId="0">
      <alignment vertical="center"/>
    </xf>
    <xf numFmtId="0" fontId="217" fillId="0" borderId="0"/>
    <xf numFmtId="0" fontId="199" fillId="0" borderId="0"/>
    <xf numFmtId="0" fontId="265" fillId="0" borderId="0">
      <alignment vertical="center"/>
    </xf>
    <xf numFmtId="0" fontId="260" fillId="0" borderId="0">
      <alignment vertical="center"/>
    </xf>
    <xf numFmtId="0" fontId="260" fillId="0" borderId="0">
      <alignment vertical="center"/>
    </xf>
    <xf numFmtId="0" fontId="56" fillId="0" borderId="0"/>
    <xf numFmtId="0" fontId="57" fillId="0" borderId="0"/>
    <xf numFmtId="0" fontId="56" fillId="0" borderId="0"/>
    <xf numFmtId="0" fontId="34" fillId="0" borderId="0">
      <alignment vertical="center"/>
    </xf>
    <xf numFmtId="0" fontId="153" fillId="0" borderId="0"/>
    <xf numFmtId="0" fontId="34" fillId="0" borderId="0">
      <alignment vertical="center"/>
    </xf>
    <xf numFmtId="0" fontId="56" fillId="0" borderId="0"/>
    <xf numFmtId="0" fontId="217" fillId="0" borderId="0">
      <alignment vertical="center"/>
    </xf>
    <xf numFmtId="0" fontId="52" fillId="0" borderId="0">
      <alignment vertical="center"/>
    </xf>
    <xf numFmtId="0" fontId="217" fillId="0" borderId="0">
      <alignment vertical="center"/>
    </xf>
    <xf numFmtId="0" fontId="265" fillId="0" borderId="0">
      <alignment vertical="center"/>
    </xf>
    <xf numFmtId="0" fontId="34" fillId="0" borderId="0">
      <alignment vertical="center"/>
    </xf>
    <xf numFmtId="0" fontId="34" fillId="0" borderId="0">
      <alignment vertical="center"/>
    </xf>
    <xf numFmtId="0" fontId="256" fillId="0" borderId="15" applyNumberFormat="0" applyFill="0" applyAlignment="0" applyProtection="0">
      <alignment vertical="center"/>
    </xf>
    <xf numFmtId="274" fontId="57" fillId="0" borderId="0"/>
    <xf numFmtId="0" fontId="217" fillId="0" borderId="0">
      <alignment vertical="center"/>
    </xf>
    <xf numFmtId="0" fontId="111" fillId="0" borderId="0"/>
    <xf numFmtId="0" fontId="200" fillId="0" borderId="0">
      <alignment vertical="center"/>
    </xf>
    <xf numFmtId="0" fontId="56" fillId="0" borderId="0">
      <alignment vertical="center"/>
    </xf>
    <xf numFmtId="0" fontId="56" fillId="0" borderId="0">
      <alignment vertical="center"/>
    </xf>
    <xf numFmtId="0" fontId="52" fillId="0" borderId="0">
      <alignment vertical="center"/>
    </xf>
    <xf numFmtId="0" fontId="56" fillId="0" borderId="0">
      <alignment vertical="center"/>
    </xf>
    <xf numFmtId="178" fontId="93" fillId="0" borderId="0" applyFont="0" applyFill="0" applyBorder="0" applyAlignment="0" applyProtection="0"/>
    <xf numFmtId="0" fontId="200" fillId="0" borderId="0">
      <alignment vertical="center"/>
    </xf>
    <xf numFmtId="0" fontId="56"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92" fillId="0" borderId="0"/>
    <xf numFmtId="0" fontId="111" fillId="0" borderId="0"/>
    <xf numFmtId="0" fontId="217" fillId="0" borderId="0">
      <alignment vertical="center"/>
    </xf>
    <xf numFmtId="0" fontId="62" fillId="0" borderId="0">
      <alignment vertical="center"/>
    </xf>
    <xf numFmtId="0" fontId="57" fillId="0" borderId="0"/>
    <xf numFmtId="0" fontId="265" fillId="0" borderId="0">
      <alignment vertical="center"/>
    </xf>
    <xf numFmtId="0" fontId="56" fillId="0" borderId="0"/>
    <xf numFmtId="0" fontId="62" fillId="0" borderId="0">
      <alignment vertical="center"/>
    </xf>
    <xf numFmtId="0" fontId="217" fillId="0" borderId="0">
      <alignment vertical="center"/>
    </xf>
    <xf numFmtId="0" fontId="253" fillId="0" borderId="633" applyNumberFormat="0" applyFill="0" applyAlignment="0" applyProtection="0">
      <alignment vertical="center"/>
    </xf>
    <xf numFmtId="0" fontId="236" fillId="0" borderId="0"/>
    <xf numFmtId="0" fontId="339" fillId="0" borderId="0">
      <alignment vertical="center"/>
    </xf>
    <xf numFmtId="0" fontId="217" fillId="0" borderId="0">
      <alignment vertical="center"/>
    </xf>
    <xf numFmtId="0" fontId="52" fillId="0" borderId="0">
      <alignment vertical="center"/>
    </xf>
    <xf numFmtId="0" fontId="339" fillId="0" borderId="0">
      <alignment vertical="center"/>
    </xf>
    <xf numFmtId="0" fontId="339" fillId="0" borderId="0">
      <alignment vertical="center"/>
    </xf>
    <xf numFmtId="0" fontId="238" fillId="0" borderId="0">
      <alignment vertical="center"/>
    </xf>
    <xf numFmtId="229" fontId="34" fillId="0" borderId="0">
      <alignment vertical="center"/>
    </xf>
    <xf numFmtId="229" fontId="34" fillId="0" borderId="0">
      <alignment vertical="center"/>
    </xf>
    <xf numFmtId="229" fontId="34" fillId="0" borderId="0">
      <alignment vertical="center"/>
    </xf>
    <xf numFmtId="229" fontId="34" fillId="0" borderId="0">
      <alignment vertical="center"/>
    </xf>
    <xf numFmtId="0" fontId="265" fillId="0" borderId="0">
      <alignment vertical="center"/>
    </xf>
    <xf numFmtId="0" fontId="57" fillId="0" borderId="0">
      <alignment vertical="center"/>
    </xf>
    <xf numFmtId="0" fontId="57" fillId="0" borderId="0">
      <alignment vertical="center"/>
    </xf>
    <xf numFmtId="0" fontId="57" fillId="0" borderId="0">
      <alignment vertical="center"/>
    </xf>
    <xf numFmtId="0" fontId="34" fillId="0" borderId="0">
      <alignment vertical="center"/>
    </xf>
    <xf numFmtId="0" fontId="111" fillId="0" borderId="0"/>
    <xf numFmtId="0" fontId="199" fillId="0" borderId="0"/>
    <xf numFmtId="0" fontId="217" fillId="0" borderId="0"/>
    <xf numFmtId="0" fontId="86" fillId="0" borderId="0"/>
    <xf numFmtId="233" fontId="63" fillId="0" borderId="23"/>
    <xf numFmtId="0" fontId="217" fillId="0" borderId="0">
      <alignment vertical="center"/>
    </xf>
    <xf numFmtId="0" fontId="200" fillId="0" borderId="0">
      <alignment vertical="center"/>
    </xf>
    <xf numFmtId="274" fontId="217" fillId="0" borderId="0">
      <alignment vertical="center"/>
    </xf>
    <xf numFmtId="0" fontId="34" fillId="0" borderId="0">
      <alignment vertical="center"/>
    </xf>
    <xf numFmtId="0" fontId="34" fillId="0" borderId="0">
      <alignment vertical="center"/>
    </xf>
    <xf numFmtId="0" fontId="34" fillId="0" borderId="0">
      <alignment vertical="center"/>
    </xf>
    <xf numFmtId="0" fontId="140" fillId="9" borderId="630" applyNumberFormat="0" applyAlignment="0" applyProtection="0">
      <alignment vertical="center"/>
    </xf>
    <xf numFmtId="0" fontId="57" fillId="0" borderId="0">
      <alignment vertical="center"/>
    </xf>
    <xf numFmtId="0" fontId="338" fillId="0" borderId="0"/>
    <xf numFmtId="0" fontId="57" fillId="0" borderId="0">
      <alignment vertical="center"/>
    </xf>
    <xf numFmtId="0" fontId="57" fillId="0" borderId="0">
      <alignment vertical="center"/>
    </xf>
    <xf numFmtId="0" fontId="57" fillId="0" borderId="0">
      <alignment vertical="center"/>
    </xf>
    <xf numFmtId="0" fontId="34" fillId="0" borderId="0">
      <alignment vertical="center"/>
    </xf>
    <xf numFmtId="0" fontId="34" fillId="0" borderId="0">
      <alignment vertical="center"/>
    </xf>
    <xf numFmtId="0" fontId="260" fillId="0" borderId="0">
      <alignment vertical="center"/>
    </xf>
    <xf numFmtId="0" fontId="261" fillId="0" borderId="0">
      <alignment vertical="center"/>
    </xf>
    <xf numFmtId="0" fontId="217" fillId="0" borderId="0">
      <alignment vertical="center"/>
    </xf>
    <xf numFmtId="0" fontId="56" fillId="0" borderId="0">
      <alignment vertical="center"/>
    </xf>
    <xf numFmtId="274" fontId="57" fillId="0" borderId="0"/>
    <xf numFmtId="0" fontId="200" fillId="0" borderId="0">
      <alignment vertical="center"/>
    </xf>
    <xf numFmtId="0" fontId="89" fillId="0" borderId="0">
      <alignment vertical="center"/>
    </xf>
    <xf numFmtId="206" fontId="240" fillId="0" borderId="0" applyFont="0" applyFill="0" applyBorder="0" applyAlignment="0" applyProtection="0"/>
    <xf numFmtId="180" fontId="93" fillId="0" borderId="0" applyFont="0" applyFill="0" applyBorder="0" applyAlignment="0" applyProtection="0"/>
    <xf numFmtId="0" fontId="200" fillId="0" borderId="0">
      <alignment vertical="center"/>
    </xf>
    <xf numFmtId="274" fontId="200" fillId="0" borderId="0">
      <alignment vertical="center"/>
    </xf>
    <xf numFmtId="0" fontId="57" fillId="0" borderId="0"/>
    <xf numFmtId="0" fontId="316" fillId="9" borderId="630" applyNumberFormat="0" applyAlignment="0" applyProtection="0">
      <alignment vertical="center"/>
    </xf>
    <xf numFmtId="0" fontId="56" fillId="0" borderId="0"/>
    <xf numFmtId="274" fontId="60" fillId="0" borderId="0">
      <alignment vertical="center"/>
    </xf>
    <xf numFmtId="0" fontId="217" fillId="0" borderId="0">
      <alignment vertical="center"/>
    </xf>
    <xf numFmtId="0" fontId="200" fillId="0" borderId="0">
      <alignment vertical="center"/>
    </xf>
    <xf numFmtId="274" fontId="57" fillId="0" borderId="0"/>
    <xf numFmtId="0" fontId="245" fillId="0" borderId="0">
      <alignment vertical="center"/>
    </xf>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alignment vertical="center"/>
    </xf>
    <xf numFmtId="0" fontId="57" fillId="0" borderId="0"/>
    <xf numFmtId="0" fontId="200" fillId="0" borderId="0">
      <alignment vertical="center"/>
    </xf>
    <xf numFmtId="0" fontId="56" fillId="0" borderId="0">
      <alignment vertical="center"/>
    </xf>
    <xf numFmtId="274" fontId="295" fillId="0" borderId="0">
      <alignment vertical="center"/>
    </xf>
    <xf numFmtId="0" fontId="217" fillId="0" borderId="0">
      <alignment vertical="center"/>
    </xf>
    <xf numFmtId="0" fontId="56" fillId="0" borderId="0"/>
    <xf numFmtId="0" fontId="56" fillId="0" borderId="0"/>
    <xf numFmtId="0" fontId="56" fillId="0" borderId="0"/>
    <xf numFmtId="0" fontId="56" fillId="0" borderId="0"/>
    <xf numFmtId="0" fontId="56" fillId="0" borderId="0"/>
    <xf numFmtId="0" fontId="56" fillId="0" borderId="0"/>
    <xf numFmtId="0" fontId="205" fillId="0" borderId="0">
      <alignment vertical="center"/>
    </xf>
    <xf numFmtId="0" fontId="200" fillId="0" borderId="0">
      <alignment vertical="center"/>
    </xf>
    <xf numFmtId="274" fontId="56" fillId="0" borderId="0">
      <alignment vertical="center"/>
    </xf>
    <xf numFmtId="0" fontId="217" fillId="0" borderId="0">
      <alignment vertical="center"/>
    </xf>
    <xf numFmtId="0" fontId="338" fillId="0" borderId="0"/>
    <xf numFmtId="0" fontId="217" fillId="0" borderId="0"/>
    <xf numFmtId="0" fontId="200" fillId="0" borderId="0">
      <alignment vertical="center"/>
    </xf>
    <xf numFmtId="0" fontId="238" fillId="0" borderId="0">
      <alignment vertical="center"/>
    </xf>
    <xf numFmtId="0" fontId="238" fillId="0" borderId="0">
      <alignment vertical="center"/>
    </xf>
    <xf numFmtId="274" fontId="52" fillId="0" borderId="0">
      <alignment vertical="center"/>
    </xf>
    <xf numFmtId="0" fontId="237" fillId="0" borderId="0" applyNumberFormat="0" applyFill="0" applyBorder="0" applyAlignment="0" applyProtection="0">
      <alignment vertical="top"/>
      <protection locked="0"/>
    </xf>
    <xf numFmtId="229" fontId="340" fillId="0" borderId="0" applyNumberFormat="0" applyFill="0" applyBorder="0" applyAlignment="0" applyProtection="0">
      <alignment vertical="top"/>
      <protection locked="0"/>
    </xf>
    <xf numFmtId="229" fontId="341" fillId="0" borderId="0" applyNumberFormat="0" applyFill="0" applyBorder="0" applyAlignment="0" applyProtection="0">
      <alignment vertical="top"/>
      <protection locked="0"/>
    </xf>
    <xf numFmtId="229" fontId="342" fillId="0" borderId="0" applyNumberFormat="0" applyFill="0" applyBorder="0" applyAlignment="0" applyProtection="0">
      <alignment vertical="top"/>
      <protection locked="0"/>
    </xf>
    <xf numFmtId="278" fontId="195" fillId="0" borderId="0" applyFont="0" applyFill="0" applyBorder="0" applyAlignment="0" applyProtection="0"/>
    <xf numFmtId="278" fontId="195" fillId="0" borderId="0" applyFont="0" applyFill="0" applyBorder="0" applyAlignment="0" applyProtection="0"/>
    <xf numFmtId="9" fontId="34" fillId="0" borderId="0" applyFont="0" applyFill="0" applyBorder="0" applyAlignment="0" applyProtection="0">
      <alignment vertical="center"/>
    </xf>
    <xf numFmtId="178" fontId="261" fillId="0" borderId="0" applyFont="0" applyFill="0" applyBorder="0" applyAlignment="0" applyProtection="0">
      <alignment vertical="center"/>
    </xf>
    <xf numFmtId="0" fontId="56" fillId="0" borderId="0">
      <alignment vertical="center"/>
    </xf>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0" fontId="86" fillId="0" borderId="0"/>
    <xf numFmtId="0" fontId="140" fillId="9" borderId="630" applyNumberFormat="0" applyAlignment="0" applyProtection="0">
      <alignment vertical="center"/>
    </xf>
    <xf numFmtId="0" fontId="311" fillId="12" borderId="0" applyNumberFormat="0" applyBorder="0" applyAlignment="0" applyProtection="0">
      <alignment vertical="center"/>
    </xf>
    <xf numFmtId="0" fontId="316" fillId="9" borderId="630" applyNumberFormat="0" applyAlignment="0" applyProtection="0">
      <alignment vertical="center"/>
    </xf>
    <xf numFmtId="0" fontId="92" fillId="0" borderId="0"/>
    <xf numFmtId="178" fontId="56" fillId="0" borderId="0" applyFont="0" applyFill="0" applyBorder="0" applyAlignment="0" applyProtection="0">
      <alignment vertical="center"/>
    </xf>
    <xf numFmtId="0" fontId="86" fillId="0" borderId="0"/>
    <xf numFmtId="0" fontId="86" fillId="0" borderId="0"/>
    <xf numFmtId="0" fontId="86" fillId="0" borderId="0"/>
    <xf numFmtId="0" fontId="311" fillId="16" borderId="0" applyNumberFormat="0" applyBorder="0" applyAlignment="0" applyProtection="0">
      <alignment vertical="center"/>
    </xf>
    <xf numFmtId="0" fontId="316" fillId="9" borderId="630" applyNumberFormat="0" applyAlignment="0" applyProtection="0">
      <alignment vertical="center"/>
    </xf>
    <xf numFmtId="0" fontId="248" fillId="22" borderId="661" applyNumberFormat="0" applyAlignment="0" applyProtection="0">
      <alignment vertical="center"/>
    </xf>
    <xf numFmtId="0" fontId="89" fillId="0" borderId="4">
      <alignment vertical="center"/>
    </xf>
    <xf numFmtId="191" fontId="78" fillId="2" borderId="659"/>
    <xf numFmtId="178" fontId="93" fillId="0" borderId="0" applyFont="0" applyFill="0" applyBorder="0" applyAlignment="0" applyProtection="0"/>
    <xf numFmtId="233" fontId="63" fillId="0" borderId="23"/>
    <xf numFmtId="268" fontId="63" fillId="0" borderId="23"/>
    <xf numFmtId="176" fontId="63" fillId="0" borderId="0"/>
    <xf numFmtId="176" fontId="63" fillId="0" borderId="0"/>
    <xf numFmtId="176" fontId="63" fillId="0" borderId="0"/>
    <xf numFmtId="180" fontId="93" fillId="0" borderId="0" applyFont="0" applyFill="0" applyBorder="0" applyAlignment="0" applyProtection="0"/>
    <xf numFmtId="0" fontId="86" fillId="0" borderId="0"/>
    <xf numFmtId="191" fontId="78" fillId="2" borderId="659"/>
    <xf numFmtId="1" fontId="69" fillId="0" borderId="2">
      <alignment horizontal="center" vertical="center"/>
    </xf>
    <xf numFmtId="0" fontId="86" fillId="0" borderId="0"/>
    <xf numFmtId="0" fontId="86" fillId="0" borderId="0"/>
    <xf numFmtId="0" fontId="269" fillId="0" borderId="0">
      <alignment vertical="center"/>
    </xf>
    <xf numFmtId="0" fontId="56" fillId="0" borderId="0">
      <alignment vertical="center"/>
    </xf>
    <xf numFmtId="191" fontId="78" fillId="2" borderId="659"/>
    <xf numFmtId="191" fontId="78" fillId="2" borderId="659"/>
    <xf numFmtId="268" fontId="63" fillId="0" borderId="23"/>
    <xf numFmtId="178" fontId="268" fillId="0" borderId="0" applyFont="0" applyFill="0" applyBorder="0" applyAlignment="0" applyProtection="0"/>
    <xf numFmtId="191" fontId="78" fillId="2" borderId="659"/>
    <xf numFmtId="191" fontId="78" fillId="2" borderId="659"/>
    <xf numFmtId="0" fontId="104" fillId="0" borderId="0"/>
    <xf numFmtId="0" fontId="311" fillId="14" borderId="0" applyNumberFormat="0" applyBorder="0" applyAlignment="0" applyProtection="0">
      <alignment vertical="center"/>
    </xf>
    <xf numFmtId="0" fontId="311" fillId="17" borderId="0" applyNumberFormat="0" applyBorder="0" applyAlignment="0" applyProtection="0">
      <alignment vertical="center"/>
    </xf>
    <xf numFmtId="0" fontId="86" fillId="0" borderId="0"/>
    <xf numFmtId="0" fontId="92" fillId="0" borderId="0"/>
    <xf numFmtId="233" fontId="63" fillId="0" borderId="23"/>
    <xf numFmtId="0" fontId="89" fillId="0" borderId="4">
      <alignment vertical="center"/>
    </xf>
    <xf numFmtId="0" fontId="104" fillId="0" borderId="0"/>
    <xf numFmtId="0" fontId="111" fillId="0" borderId="0"/>
    <xf numFmtId="0" fontId="104" fillId="0" borderId="0"/>
    <xf numFmtId="0" fontId="92" fillId="0" borderId="0"/>
    <xf numFmtId="0" fontId="86" fillId="0" borderId="0"/>
    <xf numFmtId="0" fontId="92" fillId="0" borderId="0"/>
    <xf numFmtId="0" fontId="86" fillId="0" borderId="0"/>
    <xf numFmtId="0" fontId="92" fillId="0" borderId="0"/>
    <xf numFmtId="0" fontId="111" fillId="0" borderId="0"/>
    <xf numFmtId="0" fontId="89" fillId="0" borderId="4">
      <alignment vertical="center"/>
    </xf>
    <xf numFmtId="192" fontId="86" fillId="0" borderId="0" applyFont="0" applyFill="0" applyBorder="0" applyAlignment="0" applyProtection="0"/>
    <xf numFmtId="233" fontId="63" fillId="0" borderId="23"/>
    <xf numFmtId="233" fontId="63" fillId="0" borderId="23"/>
    <xf numFmtId="268" fontId="63" fillId="0" borderId="23"/>
    <xf numFmtId="0" fontId="56" fillId="0" borderId="0">
      <alignment vertical="center"/>
    </xf>
    <xf numFmtId="0" fontId="89" fillId="0" borderId="4">
      <alignment vertical="center"/>
    </xf>
    <xf numFmtId="0" fontId="311" fillId="16" borderId="0" applyNumberFormat="0" applyBorder="0" applyAlignment="0" applyProtection="0">
      <alignment vertical="center"/>
    </xf>
    <xf numFmtId="0" fontId="86" fillId="0" borderId="0"/>
    <xf numFmtId="0" fontId="86" fillId="0" borderId="0"/>
    <xf numFmtId="0" fontId="111" fillId="0" borderId="0"/>
    <xf numFmtId="0" fontId="104" fillId="0" borderId="0"/>
    <xf numFmtId="178" fontId="56" fillId="0" borderId="0" applyFont="0" applyFill="0" applyBorder="0" applyAlignment="0" applyProtection="0">
      <alignment vertical="center"/>
    </xf>
    <xf numFmtId="0" fontId="111" fillId="0" borderId="0"/>
    <xf numFmtId="0" fontId="86" fillId="0" borderId="0"/>
    <xf numFmtId="0" fontId="86" fillId="0" borderId="0"/>
    <xf numFmtId="233" fontId="63" fillId="0" borderId="23"/>
    <xf numFmtId="233" fontId="63" fillId="0" borderId="23"/>
    <xf numFmtId="0" fontId="316" fillId="9" borderId="630" applyNumberFormat="0" applyAlignment="0" applyProtection="0">
      <alignment vertical="center"/>
    </xf>
    <xf numFmtId="268" fontId="63" fillId="0" borderId="23"/>
    <xf numFmtId="176" fontId="63" fillId="0" borderId="0"/>
    <xf numFmtId="191" fontId="78" fillId="2" borderId="659"/>
    <xf numFmtId="0" fontId="86" fillId="0" borderId="0"/>
    <xf numFmtId="0" fontId="140" fillId="9" borderId="630" applyNumberFormat="0" applyAlignment="0" applyProtection="0">
      <alignment vertical="center"/>
    </xf>
    <xf numFmtId="178" fontId="93" fillId="0" borderId="0" applyFont="0" applyFill="0" applyBorder="0" applyAlignment="0" applyProtection="0"/>
    <xf numFmtId="0" fontId="86" fillId="0" borderId="0"/>
    <xf numFmtId="0" fontId="104" fillId="0" borderId="0"/>
    <xf numFmtId="0" fontId="104" fillId="0" borderId="0"/>
    <xf numFmtId="0" fontId="316" fillId="9" borderId="630" applyNumberFormat="0" applyAlignment="0" applyProtection="0">
      <alignment vertical="center"/>
    </xf>
    <xf numFmtId="0" fontId="104" fillId="0" borderId="0"/>
    <xf numFmtId="0" fontId="111" fillId="0" borderId="0"/>
    <xf numFmtId="0" fontId="111" fillId="0" borderId="0"/>
    <xf numFmtId="180" fontId="93" fillId="0" borderId="0" applyFont="0" applyFill="0" applyBorder="0" applyAlignment="0" applyProtection="0"/>
    <xf numFmtId="0" fontId="92" fillId="0" borderId="0"/>
    <xf numFmtId="0" fontId="104" fillId="0" borderId="0"/>
    <xf numFmtId="191" fontId="78" fillId="2" borderId="659"/>
    <xf numFmtId="0" fontId="111" fillId="0" borderId="0"/>
    <xf numFmtId="0" fontId="111" fillId="0" borderId="0"/>
    <xf numFmtId="268" fontId="63" fillId="0" borderId="23"/>
    <xf numFmtId="178" fontId="93" fillId="0" borderId="0" applyFont="0" applyFill="0" applyBorder="0" applyAlignment="0" applyProtection="0"/>
    <xf numFmtId="0" fontId="89" fillId="0" borderId="4">
      <alignment vertical="center"/>
    </xf>
    <xf numFmtId="0" fontId="104" fillId="0" borderId="0"/>
    <xf numFmtId="0" fontId="89" fillId="0" borderId="4">
      <alignment vertical="center"/>
    </xf>
    <xf numFmtId="180" fontId="93" fillId="0" borderId="0" applyFont="0" applyFill="0" applyBorder="0" applyAlignment="0" applyProtection="0"/>
    <xf numFmtId="0" fontId="311" fillId="21" borderId="0" applyNumberFormat="0" applyBorder="0" applyAlignment="0" applyProtection="0">
      <alignment vertical="center"/>
    </xf>
    <xf numFmtId="268" fontId="63" fillId="0" borderId="23"/>
    <xf numFmtId="0" fontId="316" fillId="9" borderId="630" applyNumberFormat="0" applyAlignment="0" applyProtection="0">
      <alignment vertical="center"/>
    </xf>
    <xf numFmtId="176" fontId="63" fillId="0" borderId="0"/>
    <xf numFmtId="0" fontId="104" fillId="0" borderId="0"/>
    <xf numFmtId="178" fontId="217" fillId="0" borderId="0" applyFont="0" applyFill="0" applyBorder="0" applyAlignment="0" applyProtection="0">
      <alignment vertical="center"/>
    </xf>
    <xf numFmtId="0" fontId="86" fillId="0" borderId="0"/>
    <xf numFmtId="191" fontId="78" fillId="2" borderId="659"/>
    <xf numFmtId="0" fontId="134" fillId="0" borderId="637"/>
    <xf numFmtId="0" fontId="86" fillId="0" borderId="0"/>
    <xf numFmtId="9" fontId="56" fillId="0" borderId="0" applyFont="0" applyFill="0" applyBorder="0" applyAlignment="0" applyProtection="0">
      <alignment vertical="center"/>
    </xf>
    <xf numFmtId="233" fontId="63" fillId="0" borderId="23"/>
    <xf numFmtId="268" fontId="63" fillId="0" borderId="23"/>
    <xf numFmtId="0" fontId="56" fillId="0" borderId="0">
      <alignment vertical="center"/>
    </xf>
    <xf numFmtId="180" fontId="93" fillId="0" borderId="0" applyFont="0" applyFill="0" applyBorder="0" applyAlignment="0" applyProtection="0"/>
    <xf numFmtId="180" fontId="93" fillId="0" borderId="0" applyFont="0" applyFill="0" applyBorder="0" applyAlignment="0" applyProtection="0"/>
    <xf numFmtId="178" fontId="56" fillId="0" borderId="0" applyFont="0" applyFill="0" applyBorder="0" applyAlignment="0" applyProtection="0">
      <alignment vertical="center"/>
    </xf>
    <xf numFmtId="233" fontId="63" fillId="0" borderId="23"/>
    <xf numFmtId="178" fontId="93" fillId="0" borderId="0" applyFont="0" applyFill="0" applyBorder="0" applyAlignment="0" applyProtection="0"/>
    <xf numFmtId="191" fontId="78" fillId="2" borderId="659"/>
    <xf numFmtId="1" fontId="69" fillId="0" borderId="2">
      <alignment horizontal="center" vertical="center"/>
    </xf>
    <xf numFmtId="0" fontId="86" fillId="0" borderId="0"/>
    <xf numFmtId="191" fontId="78" fillId="2" borderId="659"/>
    <xf numFmtId="0" fontId="92" fillId="0" borderId="0"/>
    <xf numFmtId="0" fontId="92" fillId="0" borderId="0"/>
    <xf numFmtId="191" fontId="78" fillId="2" borderId="659"/>
    <xf numFmtId="178" fontId="93" fillId="0" borderId="0" applyFont="0" applyFill="0" applyBorder="0" applyAlignment="0" applyProtection="0"/>
    <xf numFmtId="178" fontId="93" fillId="0" borderId="0" applyFont="0" applyFill="0" applyBorder="0" applyAlignment="0" applyProtection="0"/>
    <xf numFmtId="178" fontId="93" fillId="0" borderId="0" applyFont="0" applyFill="0" applyBorder="0" applyAlignment="0" applyProtection="0"/>
    <xf numFmtId="0" fontId="92" fillId="0" borderId="0"/>
    <xf numFmtId="268" fontId="63" fillId="0" borderId="23"/>
    <xf numFmtId="0" fontId="92" fillId="0" borderId="0"/>
    <xf numFmtId="0" fontId="86" fillId="0" borderId="0"/>
    <xf numFmtId="0" fontId="92" fillId="0" borderId="0"/>
    <xf numFmtId="0" fontId="104" fillId="0" borderId="0"/>
    <xf numFmtId="0" fontId="104" fillId="0" borderId="0"/>
    <xf numFmtId="0" fontId="111" fillId="0" borderId="0"/>
    <xf numFmtId="0" fontId="56" fillId="0" borderId="0">
      <alignment vertical="center"/>
    </xf>
    <xf numFmtId="0" fontId="140" fillId="9" borderId="630" applyNumberFormat="0" applyAlignment="0" applyProtection="0">
      <alignment vertical="center"/>
    </xf>
    <xf numFmtId="0" fontId="92" fillId="0" borderId="0"/>
    <xf numFmtId="0" fontId="104" fillId="0" borderId="0"/>
    <xf numFmtId="0" fontId="111" fillId="0" borderId="0"/>
    <xf numFmtId="0" fontId="92" fillId="0" borderId="0"/>
    <xf numFmtId="0" fontId="111" fillId="0" borderId="0"/>
    <xf numFmtId="1" fontId="69" fillId="0" borderId="2">
      <alignment horizontal="center" vertical="center"/>
    </xf>
    <xf numFmtId="1" fontId="69" fillId="0" borderId="2">
      <alignment horizontal="center" vertical="center"/>
    </xf>
    <xf numFmtId="0" fontId="86" fillId="0" borderId="0"/>
    <xf numFmtId="0" fontId="152" fillId="22" borderId="610" applyNumberFormat="0" applyAlignment="0" applyProtection="0">
      <alignment vertical="center"/>
    </xf>
    <xf numFmtId="191" fontId="78" fillId="2" borderId="659"/>
    <xf numFmtId="0" fontId="316" fillId="9" borderId="630" applyNumberFormat="0" applyAlignment="0" applyProtection="0">
      <alignment vertical="center"/>
    </xf>
    <xf numFmtId="0" fontId="86" fillId="0" borderId="0"/>
    <xf numFmtId="0" fontId="104" fillId="0" borderId="0"/>
    <xf numFmtId="0" fontId="92" fillId="0" borderId="0"/>
    <xf numFmtId="180" fontId="93" fillId="0" borderId="0" applyFont="0" applyFill="0" applyBorder="0" applyAlignment="0" applyProtection="0"/>
    <xf numFmtId="0" fontId="259" fillId="22" borderId="610" applyNumberFormat="0" applyAlignment="0" applyProtection="0">
      <alignment vertical="center"/>
    </xf>
    <xf numFmtId="0" fontId="316" fillId="9" borderId="630" applyNumberFormat="0" applyAlignment="0" applyProtection="0">
      <alignment vertical="center"/>
    </xf>
    <xf numFmtId="0" fontId="89" fillId="0" borderId="4">
      <alignment vertical="center"/>
    </xf>
    <xf numFmtId="0" fontId="140" fillId="9" borderId="630" applyNumberFormat="0" applyAlignment="0" applyProtection="0">
      <alignment vertical="center"/>
    </xf>
    <xf numFmtId="176" fontId="63" fillId="0" borderId="0"/>
    <xf numFmtId="0" fontId="86" fillId="0" borderId="0"/>
    <xf numFmtId="279" fontId="63" fillId="0" borderId="0"/>
    <xf numFmtId="0" fontId="92" fillId="0" borderId="0"/>
    <xf numFmtId="0" fontId="92" fillId="0" borderId="0"/>
    <xf numFmtId="0" fontId="86" fillId="0" borderId="0"/>
    <xf numFmtId="0" fontId="92" fillId="0" borderId="0"/>
    <xf numFmtId="0" fontId="104" fillId="0" borderId="0"/>
    <xf numFmtId="0" fontId="104" fillId="0" borderId="0"/>
    <xf numFmtId="191" fontId="78" fillId="2" borderId="659"/>
    <xf numFmtId="0" fontId="89" fillId="0" borderId="4">
      <alignment vertical="center"/>
    </xf>
    <xf numFmtId="0" fontId="248" fillId="22" borderId="661" applyNumberFormat="0" applyAlignment="0" applyProtection="0">
      <alignment vertical="center"/>
    </xf>
    <xf numFmtId="0" fontId="140" fillId="9" borderId="630" applyNumberFormat="0" applyAlignment="0" applyProtection="0">
      <alignment vertical="center"/>
    </xf>
    <xf numFmtId="0" fontId="104" fillId="0" borderId="0"/>
    <xf numFmtId="178" fontId="213" fillId="0" borderId="0" applyFont="0" applyFill="0" applyBorder="0" applyAlignment="0" applyProtection="0">
      <alignment vertical="center"/>
    </xf>
    <xf numFmtId="0" fontId="86" fillId="0" borderId="0"/>
    <xf numFmtId="0" fontId="92" fillId="0" borderId="0"/>
    <xf numFmtId="0" fontId="92" fillId="0" borderId="0"/>
    <xf numFmtId="0" fontId="111" fillId="0" borderId="0"/>
    <xf numFmtId="0" fontId="104" fillId="0" borderId="0"/>
    <xf numFmtId="0" fontId="111" fillId="0" borderId="0"/>
    <xf numFmtId="0" fontId="111" fillId="0" borderId="0"/>
    <xf numFmtId="0" fontId="111" fillId="0" borderId="0"/>
    <xf numFmtId="206" fontId="86" fillId="0" borderId="0" applyFont="0" applyFill="0" applyBorder="0" applyAlignment="0" applyProtection="0"/>
    <xf numFmtId="0" fontId="92" fillId="0" borderId="0"/>
    <xf numFmtId="233" fontId="63" fillId="0" borderId="23"/>
    <xf numFmtId="268" fontId="63" fillId="0" borderId="23"/>
    <xf numFmtId="0" fontId="62" fillId="0" borderId="0"/>
    <xf numFmtId="0" fontId="217" fillId="0" borderId="0">
      <alignment vertical="center"/>
    </xf>
    <xf numFmtId="0" fontId="213" fillId="10" borderId="0" applyNumberFormat="0" applyBorder="0" applyAlignment="0" applyProtection="0">
      <alignment vertical="center"/>
    </xf>
    <xf numFmtId="0" fontId="89" fillId="0" borderId="4">
      <alignment vertical="center"/>
    </xf>
    <xf numFmtId="199" fontId="86" fillId="0" borderId="0" applyFont="0" applyFill="0" applyBorder="0" applyAlignment="0" applyProtection="0"/>
    <xf numFmtId="180" fontId="93" fillId="0" borderId="0" applyFont="0" applyFill="0" applyBorder="0" applyAlignment="0" applyProtection="0"/>
    <xf numFmtId="0" fontId="92" fillId="0" borderId="0"/>
    <xf numFmtId="0" fontId="57" fillId="0" borderId="0" applyFont="0" applyFill="0" applyBorder="0" applyAlignment="0" applyProtection="0"/>
    <xf numFmtId="233" fontId="63" fillId="0" borderId="23"/>
    <xf numFmtId="268" fontId="63" fillId="0" borderId="23"/>
    <xf numFmtId="268" fontId="63" fillId="0" borderId="23"/>
    <xf numFmtId="0" fontId="111" fillId="0" borderId="0"/>
    <xf numFmtId="0" fontId="89" fillId="0" borderId="4">
      <alignment vertical="center"/>
    </xf>
    <xf numFmtId="178" fontId="93" fillId="0" borderId="0" applyFont="0" applyFill="0" applyBorder="0" applyAlignment="0" applyProtection="0"/>
    <xf numFmtId="178" fontId="93" fillId="0" borderId="0" applyFont="0" applyFill="0" applyBorder="0" applyAlignment="0" applyProtection="0"/>
    <xf numFmtId="180" fontId="93" fillId="0" borderId="0" applyFont="0" applyFill="0" applyBorder="0" applyAlignment="0" applyProtection="0"/>
    <xf numFmtId="180" fontId="93" fillId="0" borderId="0" applyFont="0" applyFill="0" applyBorder="0" applyAlignment="0" applyProtection="0"/>
    <xf numFmtId="1" fontId="69" fillId="0" borderId="2">
      <alignment horizontal="center" vertical="center"/>
    </xf>
    <xf numFmtId="0" fontId="104" fillId="0" borderId="0"/>
    <xf numFmtId="0" fontId="316" fillId="9" borderId="630" applyNumberFormat="0" applyAlignment="0" applyProtection="0">
      <alignment vertical="center"/>
    </xf>
    <xf numFmtId="0" fontId="104" fillId="0" borderId="0"/>
    <xf numFmtId="0" fontId="92" fillId="0" borderId="0"/>
    <xf numFmtId="0" fontId="86" fillId="0" borderId="0"/>
    <xf numFmtId="0" fontId="111" fillId="0" borderId="0"/>
    <xf numFmtId="0" fontId="89" fillId="0" borderId="4">
      <alignment vertical="center"/>
    </xf>
    <xf numFmtId="0" fontId="86" fillId="0" borderId="0"/>
    <xf numFmtId="176" fontId="63" fillId="0" borderId="0"/>
    <xf numFmtId="180" fontId="93" fillId="0" borderId="0" applyFont="0" applyFill="0" applyBorder="0" applyAlignment="0" applyProtection="0"/>
    <xf numFmtId="0" fontId="111" fillId="0" borderId="0"/>
    <xf numFmtId="0" fontId="316" fillId="9" borderId="630" applyNumberFormat="0" applyAlignment="0" applyProtection="0">
      <alignment vertical="center"/>
    </xf>
    <xf numFmtId="180" fontId="93" fillId="0" borderId="0" applyFont="0" applyFill="0" applyBorder="0" applyAlignment="0" applyProtection="0"/>
    <xf numFmtId="233" fontId="63" fillId="0" borderId="23"/>
    <xf numFmtId="0" fontId="92" fillId="0" borderId="0"/>
    <xf numFmtId="1" fontId="69" fillId="0" borderId="2">
      <alignment horizontal="center" vertical="center"/>
    </xf>
    <xf numFmtId="268" fontId="63" fillId="0" borderId="23"/>
    <xf numFmtId="0" fontId="152" fillId="22" borderId="610" applyNumberFormat="0" applyAlignment="0" applyProtection="0">
      <alignment vertical="center"/>
    </xf>
    <xf numFmtId="192" fontId="240" fillId="0" borderId="0" applyFont="0" applyFill="0" applyBorder="0" applyAlignment="0" applyProtection="0"/>
    <xf numFmtId="268" fontId="63" fillId="0" borderId="23"/>
    <xf numFmtId="194" fontId="240" fillId="0" borderId="0" applyFont="0" applyFill="0" applyBorder="0" applyAlignment="0" applyProtection="0"/>
    <xf numFmtId="196" fontId="240" fillId="0" borderId="0" applyFont="0" applyFill="0" applyBorder="0" applyAlignment="0" applyProtection="0"/>
    <xf numFmtId="191" fontId="78" fillId="2" borderId="659"/>
    <xf numFmtId="0" fontId="104" fillId="0" borderId="0"/>
    <xf numFmtId="191" fontId="78" fillId="2" borderId="659"/>
    <xf numFmtId="0" fontId="86" fillId="0" borderId="0"/>
    <xf numFmtId="268" fontId="63" fillId="0" borderId="23"/>
    <xf numFmtId="0" fontId="86" fillId="0" borderId="0"/>
    <xf numFmtId="0" fontId="86" fillId="0" borderId="0"/>
    <xf numFmtId="0" fontId="92" fillId="0" borderId="0"/>
    <xf numFmtId="191" fontId="78" fillId="2" borderId="659"/>
    <xf numFmtId="178" fontId="93" fillId="0" borderId="0" applyFont="0" applyFill="0" applyBorder="0" applyAlignment="0" applyProtection="0"/>
    <xf numFmtId="0" fontId="56" fillId="30" borderId="653" applyNumberFormat="0" applyFont="0" applyAlignment="0" applyProtection="0">
      <alignment vertical="center"/>
    </xf>
    <xf numFmtId="0" fontId="104" fillId="0" borderId="0"/>
    <xf numFmtId="206" fontId="240" fillId="0" borderId="0" applyFont="0" applyFill="0" applyBorder="0" applyAlignment="0" applyProtection="0"/>
    <xf numFmtId="0" fontId="111" fillId="0" borderId="0"/>
    <xf numFmtId="0" fontId="89" fillId="0" borderId="4">
      <alignment vertical="center"/>
    </xf>
    <xf numFmtId="180" fontId="93" fillId="0" borderId="0" applyFont="0" applyFill="0" applyBorder="0" applyAlignment="0" applyProtection="0"/>
    <xf numFmtId="1" fontId="69" fillId="0" borderId="2">
      <alignment horizontal="center" vertical="center"/>
    </xf>
    <xf numFmtId="0" fontId="92" fillId="0" borderId="0"/>
    <xf numFmtId="180" fontId="93" fillId="0" borderId="0" applyFont="0" applyFill="0" applyBorder="0" applyAlignment="0" applyProtection="0"/>
    <xf numFmtId="0" fontId="92" fillId="0" borderId="0"/>
    <xf numFmtId="0" fontId="92" fillId="0" borderId="0"/>
    <xf numFmtId="1" fontId="69" fillId="0" borderId="2">
      <alignment horizontal="center" vertical="center"/>
    </xf>
    <xf numFmtId="0" fontId="86" fillId="0" borderId="0"/>
    <xf numFmtId="176" fontId="63" fillId="0" borderId="0"/>
    <xf numFmtId="178" fontId="93" fillId="0" borderId="0" applyFont="0" applyFill="0" applyBorder="0" applyAlignment="0" applyProtection="0"/>
    <xf numFmtId="0" fontId="86" fillId="0" borderId="0"/>
    <xf numFmtId="0" fontId="86" fillId="0" borderId="0"/>
    <xf numFmtId="178" fontId="93" fillId="0" borderId="0" applyFont="0" applyFill="0" applyBorder="0" applyAlignment="0" applyProtection="0"/>
    <xf numFmtId="0" fontId="104" fillId="0" borderId="0"/>
    <xf numFmtId="178" fontId="217" fillId="0" borderId="0" applyFont="0" applyFill="0" applyBorder="0" applyAlignment="0" applyProtection="0">
      <alignment vertical="center"/>
    </xf>
    <xf numFmtId="9" fontId="57" fillId="0" borderId="0" applyFont="0" applyFill="0" applyBorder="0" applyAlignment="0" applyProtection="0"/>
    <xf numFmtId="10" fontId="58" fillId="25" borderId="658" applyNumberFormat="0" applyBorder="0" applyAlignment="0" applyProtection="0"/>
    <xf numFmtId="0" fontId="86" fillId="0" borderId="0"/>
    <xf numFmtId="0" fontId="92" fillId="0" borderId="0"/>
    <xf numFmtId="268" fontId="63" fillId="0" borderId="23"/>
    <xf numFmtId="0" fontId="104" fillId="0" borderId="0"/>
    <xf numFmtId="180" fontId="93" fillId="0" borderId="0" applyFont="0" applyFill="0" applyBorder="0" applyAlignment="0" applyProtection="0"/>
    <xf numFmtId="0" fontId="92" fillId="0" borderId="0"/>
    <xf numFmtId="204" fontId="86" fillId="0" borderId="0" applyFont="0" applyFill="0" applyBorder="0" applyAlignment="0" applyProtection="0"/>
    <xf numFmtId="191" fontId="78" fillId="2" borderId="659"/>
    <xf numFmtId="0" fontId="111" fillId="0" borderId="0"/>
    <xf numFmtId="0" fontId="52" fillId="0" borderId="0"/>
    <xf numFmtId="0" fontId="316" fillId="9" borderId="630" applyNumberFormat="0" applyAlignment="0" applyProtection="0">
      <alignment vertical="center"/>
    </xf>
    <xf numFmtId="191" fontId="78" fillId="2" borderId="659"/>
    <xf numFmtId="0" fontId="86" fillId="0" borderId="0"/>
    <xf numFmtId="1" fontId="69" fillId="0" borderId="2">
      <alignment horizontal="center" vertical="center"/>
    </xf>
    <xf numFmtId="0" fontId="86" fillId="0" borderId="0"/>
    <xf numFmtId="0" fontId="86" fillId="0" borderId="0"/>
    <xf numFmtId="0" fontId="92" fillId="0" borderId="0"/>
    <xf numFmtId="0" fontId="111" fillId="0" borderId="0"/>
    <xf numFmtId="0" fontId="111" fillId="0" borderId="0"/>
    <xf numFmtId="0" fontId="92" fillId="0" borderId="0"/>
    <xf numFmtId="191" fontId="78" fillId="2" borderId="659"/>
    <xf numFmtId="0" fontId="86" fillId="0" borderId="0"/>
    <xf numFmtId="0" fontId="316" fillId="9" borderId="630" applyNumberFormat="0" applyAlignment="0" applyProtection="0">
      <alignment vertical="center"/>
    </xf>
    <xf numFmtId="0" fontId="111" fillId="0" borderId="0"/>
    <xf numFmtId="0" fontId="140" fillId="9" borderId="630" applyNumberFormat="0" applyAlignment="0" applyProtection="0">
      <alignment vertical="center"/>
    </xf>
    <xf numFmtId="191" fontId="78" fillId="2" borderId="659"/>
    <xf numFmtId="0" fontId="213" fillId="12" borderId="0" applyNumberFormat="0" applyBorder="0" applyAlignment="0" applyProtection="0">
      <alignment vertical="center"/>
    </xf>
    <xf numFmtId="268" fontId="63" fillId="0" borderId="23"/>
    <xf numFmtId="178" fontId="93" fillId="0" borderId="0" applyFont="0" applyFill="0" applyBorder="0" applyAlignment="0" applyProtection="0"/>
    <xf numFmtId="178" fontId="93" fillId="0" borderId="0" applyFont="0" applyFill="0" applyBorder="0" applyAlignment="0" applyProtection="0"/>
    <xf numFmtId="0" fontId="89" fillId="0" borderId="4">
      <alignment vertical="center"/>
    </xf>
    <xf numFmtId="0" fontId="92" fillId="0" borderId="0"/>
    <xf numFmtId="233" fontId="63" fillId="0" borderId="23"/>
    <xf numFmtId="0" fontId="104" fillId="0" borderId="0"/>
    <xf numFmtId="180" fontId="93" fillId="0" borderId="0" applyFont="0" applyFill="0" applyBorder="0" applyAlignment="0" applyProtection="0"/>
    <xf numFmtId="191" fontId="78" fillId="2" borderId="659"/>
    <xf numFmtId="0" fontId="92" fillId="0" borderId="0"/>
    <xf numFmtId="0" fontId="86" fillId="0" borderId="0"/>
    <xf numFmtId="0" fontId="111" fillId="0" borderId="0"/>
    <xf numFmtId="201" fontId="63" fillId="0" borderId="0" applyFont="0" applyFill="0" applyBorder="0" applyAlignment="0" applyProtection="0"/>
    <xf numFmtId="0" fontId="104" fillId="0" borderId="0"/>
    <xf numFmtId="0" fontId="111" fillId="0" borderId="0"/>
    <xf numFmtId="0" fontId="111" fillId="0" borderId="0"/>
    <xf numFmtId="0" fontId="111" fillId="0" borderId="0"/>
    <xf numFmtId="0" fontId="111" fillId="0" borderId="0"/>
    <xf numFmtId="0" fontId="34" fillId="0" borderId="0">
      <alignment vertical="center"/>
    </xf>
    <xf numFmtId="268" fontId="63" fillId="0" borderId="23"/>
    <xf numFmtId="0" fontId="86" fillId="0" borderId="0"/>
    <xf numFmtId="0" fontId="92" fillId="0" borderId="0"/>
    <xf numFmtId="180" fontId="93" fillId="0" borderId="0" applyFont="0" applyFill="0" applyBorder="0" applyAlignment="0" applyProtection="0"/>
    <xf numFmtId="0" fontId="312" fillId="5" borderId="0" applyNumberFormat="0" applyBorder="0" applyAlignment="0" applyProtection="0">
      <alignment vertical="center"/>
    </xf>
    <xf numFmtId="0" fontId="92" fillId="0" borderId="0"/>
    <xf numFmtId="178" fontId="52" fillId="0" borderId="0" applyFont="0" applyFill="0" applyBorder="0" applyAlignment="0" applyProtection="0">
      <alignment vertical="center"/>
    </xf>
    <xf numFmtId="233" fontId="63" fillId="0" borderId="23"/>
    <xf numFmtId="0" fontId="259" fillId="22" borderId="610" applyNumberFormat="0" applyAlignment="0" applyProtection="0">
      <alignment vertical="center"/>
    </xf>
    <xf numFmtId="176" fontId="63" fillId="0" borderId="0"/>
    <xf numFmtId="0" fontId="86" fillId="0" borderId="0"/>
    <xf numFmtId="0" fontId="92" fillId="0" borderId="0"/>
    <xf numFmtId="0" fontId="92" fillId="0" borderId="0"/>
    <xf numFmtId="0" fontId="317" fillId="0" borderId="18" applyNumberFormat="0" applyFill="0" applyAlignment="0" applyProtection="0">
      <alignment vertical="center"/>
    </xf>
    <xf numFmtId="1" fontId="69" fillId="0" borderId="2">
      <alignment horizontal="center" vertical="center"/>
    </xf>
    <xf numFmtId="1" fontId="69" fillId="0" borderId="2">
      <alignment horizontal="center" vertical="center"/>
    </xf>
    <xf numFmtId="0" fontId="86" fillId="0" borderId="0"/>
    <xf numFmtId="233" fontId="63" fillId="0" borderId="23"/>
    <xf numFmtId="180" fontId="93" fillId="0" borderId="0" applyFont="0" applyFill="0" applyBorder="0" applyAlignment="0" applyProtection="0"/>
    <xf numFmtId="180" fontId="93" fillId="0" borderId="0" applyFont="0" applyFill="0" applyBorder="0" applyAlignment="0" applyProtection="0"/>
    <xf numFmtId="0" fontId="92" fillId="0" borderId="0"/>
    <xf numFmtId="0" fontId="92" fillId="0" borderId="0"/>
    <xf numFmtId="0" fontId="86" fillId="0" borderId="0"/>
    <xf numFmtId="0" fontId="92" fillId="0" borderId="0"/>
    <xf numFmtId="0" fontId="92" fillId="0" borderId="0"/>
    <xf numFmtId="0" fontId="92" fillId="0" borderId="0"/>
    <xf numFmtId="0" fontId="92" fillId="0" borderId="0"/>
    <xf numFmtId="0" fontId="86" fillId="0" borderId="0"/>
    <xf numFmtId="0" fontId="86" fillId="0" borderId="0"/>
    <xf numFmtId="0" fontId="92" fillId="0" borderId="0"/>
    <xf numFmtId="191" fontId="78" fillId="2" borderId="659"/>
    <xf numFmtId="0" fontId="89" fillId="0" borderId="4">
      <alignment vertical="center"/>
    </xf>
    <xf numFmtId="0" fontId="92" fillId="0" borderId="0"/>
    <xf numFmtId="0" fontId="86" fillId="0" borderId="0"/>
    <xf numFmtId="0" fontId="86" fillId="0" borderId="0"/>
    <xf numFmtId="0" fontId="86" fillId="0" borderId="0"/>
    <xf numFmtId="233" fontId="63" fillId="0" borderId="23"/>
    <xf numFmtId="0" fontId="104" fillId="0" borderId="0"/>
    <xf numFmtId="0" fontId="111" fillId="0" borderId="0"/>
    <xf numFmtId="0" fontId="111" fillId="0" borderId="0"/>
    <xf numFmtId="0" fontId="314" fillId="0" borderId="0" applyNumberFormat="0" applyFill="0" applyBorder="0" applyAlignment="0" applyProtection="0">
      <alignment vertical="center"/>
    </xf>
    <xf numFmtId="0" fontId="140" fillId="9" borderId="630" applyNumberFormat="0" applyAlignment="0" applyProtection="0">
      <alignment vertical="center"/>
    </xf>
    <xf numFmtId="0" fontId="140" fillId="9" borderId="630" applyNumberFormat="0" applyAlignment="0" applyProtection="0">
      <alignment vertical="center"/>
    </xf>
    <xf numFmtId="0" fontId="140" fillId="9" borderId="630" applyNumberFormat="0" applyAlignment="0" applyProtection="0">
      <alignment vertical="center"/>
    </xf>
    <xf numFmtId="183" fontId="82" fillId="0" borderId="28"/>
    <xf numFmtId="178" fontId="217" fillId="0" borderId="0" applyFont="0" applyFill="0" applyBorder="0" applyAlignment="0" applyProtection="0"/>
    <xf numFmtId="178" fontId="57" fillId="0" borderId="0" applyFont="0" applyFill="0" applyBorder="0" applyAlignment="0" applyProtection="0"/>
    <xf numFmtId="233" fontId="63" fillId="0" borderId="23"/>
    <xf numFmtId="233" fontId="63" fillId="0" borderId="23"/>
    <xf numFmtId="0" fontId="56" fillId="0" borderId="0">
      <alignment vertical="center"/>
    </xf>
    <xf numFmtId="0" fontId="346" fillId="0" borderId="0">
      <alignment vertical="center"/>
    </xf>
    <xf numFmtId="0" fontId="104" fillId="0" borderId="0"/>
    <xf numFmtId="233" fontId="63" fillId="0" borderId="23"/>
    <xf numFmtId="0" fontId="52" fillId="0" borderId="0">
      <alignment vertical="center"/>
    </xf>
    <xf numFmtId="0" fontId="52" fillId="0" borderId="0"/>
    <xf numFmtId="0" fontId="140" fillId="9" borderId="630" applyNumberFormat="0" applyAlignment="0" applyProtection="0">
      <alignment vertical="center"/>
    </xf>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80" fontId="79" fillId="0" borderId="0" applyFont="0" applyFill="0" applyBorder="0" applyAlignment="0" applyProtection="0"/>
    <xf numFmtId="1" fontId="69" fillId="0" borderId="2">
      <alignment horizontal="center" vertical="center"/>
    </xf>
    <xf numFmtId="1" fontId="69" fillId="0" borderId="2">
      <alignment horizontal="center" vertical="center"/>
    </xf>
    <xf numFmtId="1" fontId="69" fillId="0" borderId="2">
      <alignment horizontal="center" vertical="center"/>
    </xf>
    <xf numFmtId="1" fontId="69" fillId="0" borderId="2">
      <alignment horizontal="center" vertical="center"/>
    </xf>
    <xf numFmtId="1" fontId="69" fillId="0" borderId="2">
      <alignment horizontal="center" vertical="center"/>
    </xf>
    <xf numFmtId="0" fontId="34" fillId="0" borderId="0">
      <alignment vertical="center"/>
    </xf>
    <xf numFmtId="191" fontId="78" fillId="2" borderId="659"/>
    <xf numFmtId="191" fontId="78" fillId="2" borderId="659"/>
    <xf numFmtId="1" fontId="69" fillId="0" borderId="2">
      <alignment horizontal="center" vertical="center"/>
    </xf>
    <xf numFmtId="0" fontId="316" fillId="9" borderId="630" applyNumberFormat="0" applyAlignment="0" applyProtection="0">
      <alignment vertical="center"/>
    </xf>
    <xf numFmtId="0" fontId="316" fillId="9" borderId="630" applyNumberFormat="0" applyAlignment="0" applyProtection="0">
      <alignment vertical="center"/>
    </xf>
    <xf numFmtId="0" fontId="316" fillId="9" borderId="630" applyNumberFormat="0" applyAlignment="0" applyProtection="0">
      <alignment vertical="center"/>
    </xf>
    <xf numFmtId="0" fontId="316" fillId="9" borderId="630" applyNumberFormat="0" applyAlignment="0" applyProtection="0">
      <alignment vertical="center"/>
    </xf>
    <xf numFmtId="0" fontId="34" fillId="0" borderId="0">
      <alignment vertical="center"/>
    </xf>
    <xf numFmtId="0" fontId="34" fillId="0" borderId="0">
      <alignment vertical="center"/>
    </xf>
    <xf numFmtId="0" fontId="33" fillId="0" borderId="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9"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0" fontId="33" fillId="0" borderId="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78" fontId="33" fillId="0" borderId="0" applyFont="0" applyFill="0" applyBorder="0" applyAlignment="0" applyProtection="0">
      <alignment vertical="center"/>
    </xf>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0" fontId="313" fillId="22" borderId="661" applyNumberFormat="0" applyAlignment="0" applyProtection="0">
      <alignment vertical="center"/>
    </xf>
    <xf numFmtId="0" fontId="129" fillId="0" borderId="663">
      <alignment horizontal="left" vertical="center"/>
      <protection locked="0"/>
    </xf>
    <xf numFmtId="0" fontId="130" fillId="0" borderId="660">
      <alignment horizontal="left" vertical="center"/>
    </xf>
    <xf numFmtId="0" fontId="316" fillId="9" borderId="661" applyNumberFormat="0" applyAlignment="0" applyProtection="0">
      <alignment vertical="center"/>
    </xf>
    <xf numFmtId="0" fontId="60" fillId="30" borderId="664" applyNumberFormat="0" applyFont="0" applyAlignment="0" applyProtection="0">
      <alignment vertical="center"/>
    </xf>
    <xf numFmtId="0" fontId="319" fillId="22" borderId="665" applyNumberFormat="0" applyAlignment="0" applyProtection="0">
      <alignment vertical="center"/>
    </xf>
    <xf numFmtId="0" fontId="134" fillId="0" borderId="666"/>
    <xf numFmtId="0" fontId="212" fillId="0" borderId="667" applyNumberFormat="0" applyFill="0" applyAlignment="0" applyProtection="0">
      <alignment vertical="center"/>
    </xf>
    <xf numFmtId="9" fontId="217" fillId="0" borderId="0" applyFont="0" applyFill="0" applyBorder="0" applyAlignment="0" applyProtection="0"/>
    <xf numFmtId="37" fontId="69" fillId="0" borderId="668" applyAlignment="0"/>
    <xf numFmtId="178" fontId="217" fillId="0" borderId="0" applyFont="0" applyFill="0" applyBorder="0" applyAlignment="0" applyProtection="0">
      <alignment vertical="center"/>
    </xf>
    <xf numFmtId="0" fontId="69" fillId="0" borderId="669">
      <alignment vertical="justify" wrapText="1"/>
    </xf>
    <xf numFmtId="0" fontId="217" fillId="0" borderId="0"/>
    <xf numFmtId="0" fontId="32" fillId="0" borderId="0">
      <alignment vertical="center"/>
    </xf>
    <xf numFmtId="178" fontId="32" fillId="0" borderId="0" applyFont="0" applyFill="0" applyBorder="0" applyAlignment="0" applyProtection="0">
      <alignment vertical="center"/>
    </xf>
    <xf numFmtId="0" fontId="114" fillId="22" borderId="937" applyNumberFormat="0" applyAlignment="0" applyProtection="0">
      <alignment vertical="center"/>
    </xf>
    <xf numFmtId="0" fontId="32" fillId="0" borderId="0">
      <alignment vertical="center"/>
    </xf>
    <xf numFmtId="274" fontId="140" fillId="9" borderId="917" applyNumberFormat="0" applyAlignment="0" applyProtection="0">
      <alignment vertical="center"/>
    </xf>
    <xf numFmtId="274" fontId="114" fillId="22" borderId="959" applyNumberFormat="0" applyAlignment="0" applyProtection="0">
      <alignment vertical="center"/>
    </xf>
    <xf numFmtId="274" fontId="56" fillId="0" borderId="0"/>
    <xf numFmtId="274" fontId="173" fillId="0" borderId="962" applyNumberFormat="0" applyFill="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21" fontId="188" fillId="25" borderId="779">
      <alignment horizontal="right" vertical="center"/>
      <protection locked="0"/>
    </xf>
    <xf numFmtId="9" fontId="32" fillId="0" borderId="0" applyFont="0" applyFill="0" applyBorder="0" applyAlignment="0" applyProtection="0">
      <alignment vertical="center"/>
    </xf>
    <xf numFmtId="1" fontId="78" fillId="0" borderId="779" applyFill="0" applyBorder="0">
      <alignment horizontal="center"/>
    </xf>
    <xf numFmtId="247" fontId="57" fillId="0" borderId="779">
      <alignment horizontal="right" vertical="center" shrinkToFit="1"/>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0" fontId="58" fillId="25" borderId="779" applyNumberFormat="0" applyBorder="0" applyAlignment="0" applyProtection="0"/>
    <xf numFmtId="221" fontId="63" fillId="0" borderId="779" applyFill="0" applyBorder="0" applyAlignment="0"/>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63" fontId="63" fillId="0" borderId="779">
      <alignment horizontal="lef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21" fontId="63" fillId="0" borderId="779" applyFill="0" applyBorder="0" applyAlignment="0"/>
    <xf numFmtId="178" fontId="32" fillId="0" borderId="0" applyFont="0" applyFill="0" applyBorder="0" applyAlignment="0" applyProtection="0">
      <alignment vertical="center"/>
    </xf>
    <xf numFmtId="0" fontId="259" fillId="22" borderId="783" applyNumberFormat="0" applyAlignment="0" applyProtection="0">
      <alignment vertical="center"/>
    </xf>
    <xf numFmtId="0" fontId="254" fillId="9" borderId="781" applyNumberFormat="0" applyAlignment="0" applyProtection="0">
      <alignment vertical="center"/>
    </xf>
    <xf numFmtId="0" fontId="253" fillId="0" borderId="784" applyNumberFormat="0" applyFill="0" applyAlignment="0" applyProtection="0">
      <alignment vertical="center"/>
    </xf>
    <xf numFmtId="0" fontId="248" fillId="22" borderId="781" applyNumberFormat="0" applyAlignment="0" applyProtection="0">
      <alignment vertical="center"/>
    </xf>
    <xf numFmtId="274" fontId="173" fillId="0" borderId="784" applyNumberFormat="0" applyFill="0" applyAlignment="0" applyProtection="0">
      <alignment vertical="center"/>
    </xf>
    <xf numFmtId="274" fontId="173" fillId="0" borderId="784" applyNumberFormat="0" applyFill="0" applyAlignment="0" applyProtection="0">
      <alignment vertical="center"/>
    </xf>
    <xf numFmtId="274" fontId="173" fillId="0" borderId="784" applyNumberFormat="0" applyFill="0" applyAlignment="0" applyProtection="0">
      <alignment vertical="center"/>
    </xf>
    <xf numFmtId="274" fontId="152" fillId="22" borderId="783" applyNumberFormat="0" applyAlignment="0" applyProtection="0">
      <alignment vertical="center"/>
    </xf>
    <xf numFmtId="274" fontId="152" fillId="22" borderId="783" applyNumberFormat="0" applyAlignment="0" applyProtection="0">
      <alignment vertical="center"/>
    </xf>
    <xf numFmtId="274" fontId="152" fillId="22" borderId="783" applyNumberFormat="0" applyAlignment="0" applyProtection="0">
      <alignment vertical="center"/>
    </xf>
    <xf numFmtId="274" fontId="56" fillId="30" borderId="782" applyNumberFormat="0" applyFont="0" applyAlignment="0" applyProtection="0">
      <alignment vertical="center"/>
    </xf>
    <xf numFmtId="274" fontId="56" fillId="30" borderId="782" applyNumberFormat="0" applyFont="0" applyAlignment="0" applyProtection="0">
      <alignment vertical="center"/>
    </xf>
    <xf numFmtId="274" fontId="56" fillId="30" borderId="782" applyNumberFormat="0" applyFon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0" fontId="140" fillId="9" borderId="781" applyNumberFormat="0" applyAlignment="0" applyProtection="0">
      <alignment vertical="center"/>
    </xf>
    <xf numFmtId="0"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10" fontId="58" fillId="25" borderId="779" applyNumberFormat="0" applyBorder="0" applyAlignment="0" applyProtection="0"/>
    <xf numFmtId="10" fontId="58" fillId="25" borderId="779" applyNumberFormat="0" applyBorder="0" applyAlignment="0" applyProtection="0"/>
    <xf numFmtId="0" fontId="130" fillId="0" borderId="780">
      <alignment horizontal="left" vertical="center"/>
    </xf>
    <xf numFmtId="274" fontId="114" fillId="22" borderId="781" applyNumberFormat="0" applyAlignment="0" applyProtection="0">
      <alignment vertical="center"/>
    </xf>
    <xf numFmtId="274" fontId="114" fillId="22" borderId="781" applyNumberFormat="0" applyAlignment="0" applyProtection="0">
      <alignment vertical="center"/>
    </xf>
    <xf numFmtId="274" fontId="114" fillId="22" borderId="781" applyNumberFormat="0" applyAlignment="0" applyProtection="0">
      <alignment vertical="center"/>
    </xf>
    <xf numFmtId="0" fontId="152" fillId="22" borderId="783" applyNumberFormat="0" applyAlignment="0" applyProtection="0">
      <alignment vertical="center"/>
    </xf>
    <xf numFmtId="0" fontId="152" fillId="22" borderId="783" applyNumberFormat="0" applyAlignment="0" applyProtection="0">
      <alignment vertical="center"/>
    </xf>
    <xf numFmtId="263" fontId="63" fillId="0" borderId="779">
      <alignment horizontal="left" vertical="center"/>
    </xf>
    <xf numFmtId="0" fontId="140" fillId="9" borderId="781" applyNumberFormat="0" applyAlignment="0" applyProtection="0">
      <alignment vertical="center"/>
    </xf>
    <xf numFmtId="0" fontId="140" fillId="9" borderId="781" applyNumberFormat="0" applyAlignment="0" applyProtection="0">
      <alignment vertical="center"/>
    </xf>
    <xf numFmtId="0" fontId="69" fillId="0" borderId="789">
      <alignment vertical="justify" wrapText="1"/>
    </xf>
    <xf numFmtId="0" fontId="173" fillId="0" borderId="784" applyNumberFormat="0" applyFill="0" applyAlignment="0" applyProtection="0">
      <alignment vertical="center"/>
    </xf>
    <xf numFmtId="0" fontId="173" fillId="0" borderId="784" applyNumberFormat="0" applyFill="0" applyAlignment="0" applyProtection="0">
      <alignment vertical="center"/>
    </xf>
    <xf numFmtId="221" fontId="188" fillId="25" borderId="779">
      <alignment horizontal="right" vertical="center"/>
      <protection locked="0"/>
    </xf>
    <xf numFmtId="37" fontId="69" fillId="0" borderId="786" applyAlignment="0"/>
    <xf numFmtId="0" fontId="56" fillId="30" borderId="782" applyNumberFormat="0" applyFont="0" applyAlignment="0" applyProtection="0">
      <alignment vertical="center"/>
    </xf>
    <xf numFmtId="1" fontId="78" fillId="0" borderId="779" applyFill="0" applyBorder="0">
      <alignment horizontal="center"/>
    </xf>
    <xf numFmtId="247" fontId="57" fillId="0" borderId="779">
      <alignment horizontal="right" vertical="center" shrinkToFit="1"/>
    </xf>
    <xf numFmtId="0" fontId="114" fillId="22" borderId="781" applyNumberFormat="0" applyAlignment="0" applyProtection="0">
      <alignment vertical="center"/>
    </xf>
    <xf numFmtId="0" fontId="114" fillId="22" borderId="781" applyNumberFormat="0" applyAlignment="0" applyProtection="0">
      <alignment vertical="center"/>
    </xf>
    <xf numFmtId="0" fontId="173" fillId="0" borderId="784" applyNumberFormat="0" applyFill="0" applyAlignment="0" applyProtection="0">
      <alignment vertical="center"/>
    </xf>
    <xf numFmtId="0" fontId="173" fillId="0" borderId="784" applyNumberFormat="0" applyFill="0" applyAlignment="0" applyProtection="0">
      <alignment vertical="center"/>
    </xf>
    <xf numFmtId="0" fontId="134" fillId="0" borderId="788"/>
    <xf numFmtId="0" fontId="152" fillId="22" borderId="783" applyNumberFormat="0" applyAlignment="0" applyProtection="0">
      <alignment vertical="center"/>
    </xf>
    <xf numFmtId="0" fontId="152" fillId="22" borderId="783" applyNumberFormat="0" applyAlignment="0" applyProtection="0">
      <alignment vertical="center"/>
    </xf>
    <xf numFmtId="0" fontId="56" fillId="30" borderId="782" applyNumberFormat="0" applyFont="0" applyAlignment="0" applyProtection="0">
      <alignment vertical="center"/>
    </xf>
    <xf numFmtId="0" fontId="56" fillId="30" borderId="782" applyNumberFormat="0" applyFont="0" applyAlignment="0" applyProtection="0">
      <alignment vertical="center"/>
    </xf>
    <xf numFmtId="0" fontId="140" fillId="9" borderId="781" applyNumberFormat="0" applyAlignment="0" applyProtection="0">
      <alignment vertical="center"/>
    </xf>
    <xf numFmtId="0" fontId="140" fillId="9" borderId="781" applyNumberFormat="0" applyAlignment="0" applyProtection="0">
      <alignment vertical="center"/>
    </xf>
    <xf numFmtId="10" fontId="58" fillId="25" borderId="779" applyNumberFormat="0" applyBorder="0" applyAlignment="0" applyProtection="0"/>
    <xf numFmtId="0" fontId="140" fillId="9" borderId="781" applyNumberFormat="0" applyAlignment="0" applyProtection="0">
      <alignment vertical="center"/>
    </xf>
    <xf numFmtId="0" fontId="130" fillId="0" borderId="780">
      <alignment horizontal="left" vertical="center"/>
    </xf>
    <xf numFmtId="0" fontId="129" fillId="0" borderId="787">
      <alignment horizontal="left" vertical="center"/>
      <protection locked="0"/>
    </xf>
    <xf numFmtId="221" fontId="63" fillId="0" borderId="779" applyFill="0" applyBorder="0" applyAlignment="0"/>
    <xf numFmtId="0" fontId="114" fillId="22" borderId="781" applyNumberFormat="0" applyAlignment="0" applyProtection="0">
      <alignment vertical="center"/>
    </xf>
    <xf numFmtId="0" fontId="114" fillId="22" borderId="781" applyNumberFormat="0" applyAlignment="0" applyProtection="0">
      <alignment vertical="center"/>
    </xf>
    <xf numFmtId="191" fontId="78" fillId="2" borderId="785"/>
    <xf numFmtId="191" fontId="78" fillId="2" borderId="785"/>
    <xf numFmtId="191" fontId="78" fillId="2" borderId="785"/>
    <xf numFmtId="191" fontId="78" fillId="2" borderId="785"/>
    <xf numFmtId="191" fontId="78" fillId="2" borderId="785"/>
    <xf numFmtId="191" fontId="78" fillId="2" borderId="785"/>
    <xf numFmtId="191" fontId="78" fillId="2" borderId="785"/>
    <xf numFmtId="0" fontId="32" fillId="0" borderId="0">
      <alignment vertical="center"/>
    </xf>
    <xf numFmtId="178" fontId="32" fillId="0" borderId="0" applyFont="0" applyFill="0" applyBorder="0" applyAlignment="0" applyProtection="0">
      <alignment vertical="center"/>
    </xf>
    <xf numFmtId="9" fontId="57" fillId="0" borderId="0" applyFont="0" applyFill="0" applyBorder="0" applyAlignment="0" applyProtection="0">
      <alignment vertical="center"/>
    </xf>
    <xf numFmtId="0" fontId="57" fillId="0" borderId="0" applyNumberFormat="0" applyFont="0" applyFill="0" applyBorder="0" applyAlignment="0" applyProtection="0"/>
    <xf numFmtId="178" fontId="264" fillId="0" borderId="0" applyFont="0" applyFill="0" applyBorder="0" applyAlignment="0" applyProtection="0">
      <alignment vertical="center"/>
    </xf>
    <xf numFmtId="178" fontId="264" fillId="0" borderId="0" applyFont="0" applyFill="0" applyBorder="0" applyAlignment="0" applyProtection="0">
      <alignment vertical="center"/>
    </xf>
    <xf numFmtId="191" fontId="78" fillId="2" borderId="785"/>
    <xf numFmtId="191" fontId="78" fillId="2" borderId="785"/>
    <xf numFmtId="191" fontId="78" fillId="2" borderId="785"/>
    <xf numFmtId="178" fontId="32" fillId="0" borderId="0" applyFont="0" applyFill="0" applyBorder="0" applyAlignment="0" applyProtection="0">
      <alignment vertical="center"/>
    </xf>
    <xf numFmtId="0" fontId="32" fillId="0" borderId="0">
      <alignment vertical="center"/>
    </xf>
    <xf numFmtId="191" fontId="78" fillId="2" borderId="785"/>
    <xf numFmtId="191" fontId="78" fillId="2" borderId="785"/>
    <xf numFmtId="191" fontId="78" fillId="2" borderId="785"/>
    <xf numFmtId="0" fontId="32" fillId="0" borderId="0">
      <alignment vertical="center"/>
    </xf>
    <xf numFmtId="0" fontId="32" fillId="0" borderId="0">
      <alignment vertical="center"/>
    </xf>
    <xf numFmtId="0" fontId="56" fillId="0" borderId="0"/>
    <xf numFmtId="0" fontId="56" fillId="0" borderId="0"/>
    <xf numFmtId="178" fontId="217" fillId="0" borderId="0" applyFont="0" applyFill="0" applyBorder="0" applyAlignment="0" applyProtection="0">
      <alignment vertical="center"/>
    </xf>
    <xf numFmtId="0" fontId="140" fillId="9" borderId="781" applyNumberFormat="0" applyAlignment="0" applyProtection="0">
      <alignment vertical="center"/>
    </xf>
    <xf numFmtId="0" fontId="140" fillId="9" borderId="775" applyNumberFormat="0" applyAlignment="0" applyProtection="0">
      <alignment vertical="center"/>
    </xf>
    <xf numFmtId="10" fontId="58" fillId="25" borderId="773" applyNumberFormat="0" applyBorder="0" applyAlignment="0" applyProtection="0"/>
    <xf numFmtId="0" fontId="130" fillId="0" borderId="780">
      <alignment horizontal="left" vertical="center"/>
    </xf>
    <xf numFmtId="0" fontId="56" fillId="30" borderId="782" applyNumberFormat="0" applyFont="0" applyAlignment="0" applyProtection="0">
      <alignment vertical="center"/>
    </xf>
    <xf numFmtId="0" fontId="114" fillId="22" borderId="781" applyNumberFormat="0" applyAlignment="0" applyProtection="0">
      <alignment vertical="center"/>
    </xf>
    <xf numFmtId="0" fontId="152" fillId="22" borderId="783" applyNumberFormat="0" applyAlignment="0" applyProtection="0">
      <alignment vertical="center"/>
    </xf>
    <xf numFmtId="0" fontId="173" fillId="0" borderId="784" applyNumberFormat="0" applyFill="0" applyAlignment="0" applyProtection="0">
      <alignment vertical="center"/>
    </xf>
    <xf numFmtId="178" fontId="238" fillId="0" borderId="0" applyFont="0" applyFill="0" applyBorder="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0" fontId="173" fillId="0" borderId="784" applyNumberFormat="0" applyFill="0" applyAlignment="0" applyProtection="0">
      <alignment vertical="center"/>
    </xf>
    <xf numFmtId="0" fontId="152" fillId="22" borderId="783" applyNumberFormat="0" applyAlignment="0" applyProtection="0">
      <alignment vertical="center"/>
    </xf>
    <xf numFmtId="0" fontId="56" fillId="30" borderId="782" applyNumberFormat="0" applyFont="0" applyAlignment="0" applyProtection="0">
      <alignment vertical="center"/>
    </xf>
    <xf numFmtId="10" fontId="58" fillId="25" borderId="779" applyNumberFormat="0" applyBorder="0" applyAlignment="0" applyProtection="0"/>
    <xf numFmtId="0" fontId="140" fillId="9" borderId="781" applyNumberFormat="0" applyAlignment="0" applyProtection="0">
      <alignment vertical="center"/>
    </xf>
    <xf numFmtId="0" fontId="130" fillId="0" borderId="780">
      <alignment horizontal="left" vertical="center"/>
    </xf>
    <xf numFmtId="0" fontId="140" fillId="9" borderId="781" applyNumberFormat="0" applyAlignment="0" applyProtection="0">
      <alignment vertical="center"/>
    </xf>
    <xf numFmtId="0" fontId="114" fillId="22" borderId="781" applyNumberFormat="0" applyAlignment="0" applyProtection="0">
      <alignment vertical="center"/>
    </xf>
    <xf numFmtId="0" fontId="140" fillId="9" borderId="781" applyNumberFormat="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0" fontId="173" fillId="0" borderId="778" applyNumberFormat="0" applyFill="0" applyAlignment="0" applyProtection="0">
      <alignment vertical="center"/>
    </xf>
    <xf numFmtId="0" fontId="152" fillId="22" borderId="777" applyNumberFormat="0" applyAlignment="0" applyProtection="0">
      <alignment vertical="center"/>
    </xf>
    <xf numFmtId="0" fontId="56" fillId="30" borderId="776" applyNumberFormat="0" applyFont="0" applyAlignment="0" applyProtection="0">
      <alignment vertical="center"/>
    </xf>
    <xf numFmtId="10" fontId="58" fillId="25" borderId="768" applyNumberFormat="0" applyBorder="0" applyAlignment="0" applyProtection="0"/>
    <xf numFmtId="0" fontId="140" fillId="9" borderId="775" applyNumberFormat="0" applyAlignment="0" applyProtection="0">
      <alignment vertical="center"/>
    </xf>
    <xf numFmtId="0" fontId="130" fillId="0" borderId="774">
      <alignment horizontal="left" vertical="center"/>
    </xf>
    <xf numFmtId="0" fontId="114" fillId="22" borderId="775" applyNumberFormat="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0" fontId="140" fillId="9" borderId="769" applyNumberFormat="0" applyAlignment="0" applyProtection="0">
      <alignment vertical="center"/>
    </xf>
    <xf numFmtId="0" fontId="140" fillId="9" borderId="769" applyNumberFormat="0" applyAlignment="0" applyProtection="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0" fontId="173" fillId="0" borderId="772" applyNumberFormat="0" applyFill="0" applyAlignment="0" applyProtection="0">
      <alignment vertical="center"/>
    </xf>
    <xf numFmtId="0" fontId="152" fillId="22" borderId="771" applyNumberFormat="0" applyAlignment="0" applyProtection="0">
      <alignment vertical="center"/>
    </xf>
    <xf numFmtId="0" fontId="56" fillId="30" borderId="770" applyNumberFormat="0" applyFont="0" applyAlignment="0" applyProtection="0">
      <alignment vertical="center"/>
    </xf>
    <xf numFmtId="0" fontId="140" fillId="9" borderId="769" applyNumberFormat="0" applyAlignment="0" applyProtection="0">
      <alignment vertical="center"/>
    </xf>
    <xf numFmtId="0" fontId="140" fillId="9" borderId="769" applyNumberFormat="0" applyAlignment="0" applyProtection="0">
      <alignment vertical="center"/>
    </xf>
    <xf numFmtId="0" fontId="114" fillId="22" borderId="769" applyNumberFormat="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0" fontId="173" fillId="0" borderId="767" applyNumberFormat="0" applyFill="0" applyAlignment="0" applyProtection="0">
      <alignment vertical="center"/>
    </xf>
    <xf numFmtId="0" fontId="152" fillId="22" borderId="766" applyNumberFormat="0" applyAlignment="0" applyProtection="0">
      <alignment vertical="center"/>
    </xf>
    <xf numFmtId="0" fontId="56" fillId="30" borderId="765" applyNumberFormat="0" applyFont="0" applyAlignment="0" applyProtection="0">
      <alignment vertical="center"/>
    </xf>
    <xf numFmtId="263" fontId="63" fillId="0" borderId="762">
      <alignment horizontal="left" vertical="center"/>
    </xf>
    <xf numFmtId="221" fontId="188" fillId="25" borderId="762">
      <alignment horizontal="right" vertical="center"/>
      <protection locked="0"/>
    </xf>
    <xf numFmtId="1" fontId="78" fillId="0" borderId="762" applyFill="0" applyBorder="0">
      <alignment horizontal="center"/>
    </xf>
    <xf numFmtId="247" fontId="57" fillId="0" borderId="762">
      <alignment horizontal="right" vertical="center" shrinkToFit="1"/>
    </xf>
    <xf numFmtId="10" fontId="58" fillId="25" borderId="762" applyNumberFormat="0" applyBorder="0" applyAlignment="0" applyProtection="0"/>
    <xf numFmtId="221" fontId="63" fillId="0" borderId="762" applyFill="0" applyBorder="0" applyAlignment="0"/>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263" fontId="63" fillId="0" borderId="762">
      <alignment horizontal="left" vertical="center"/>
    </xf>
    <xf numFmtId="221" fontId="63" fillId="0" borderId="762" applyFill="0" applyBorder="0" applyAlignment="0"/>
    <xf numFmtId="0" fontId="259" fillId="22" borderId="757" applyNumberFormat="0" applyAlignment="0" applyProtection="0">
      <alignment vertical="center"/>
    </xf>
    <xf numFmtId="0" fontId="254" fillId="9" borderId="755" applyNumberFormat="0" applyAlignment="0" applyProtection="0">
      <alignment vertical="center"/>
    </xf>
    <xf numFmtId="0" fontId="253" fillId="0" borderId="758" applyNumberFormat="0" applyFill="0" applyAlignment="0" applyProtection="0">
      <alignment vertical="center"/>
    </xf>
    <xf numFmtId="0" fontId="130" fillId="0" borderId="763">
      <alignment horizontal="left" vertical="center"/>
    </xf>
    <xf numFmtId="0" fontId="248" fillId="22" borderId="755" applyNumberFormat="0" applyAlignment="0" applyProtection="0">
      <alignment vertical="center"/>
    </xf>
    <xf numFmtId="274" fontId="173" fillId="0" borderId="758" applyNumberFormat="0" applyFill="0" applyAlignment="0" applyProtection="0">
      <alignment vertical="center"/>
    </xf>
    <xf numFmtId="274" fontId="173" fillId="0" borderId="758" applyNumberFormat="0" applyFill="0" applyAlignment="0" applyProtection="0">
      <alignment vertical="center"/>
    </xf>
    <xf numFmtId="274" fontId="173" fillId="0" borderId="758" applyNumberFormat="0" applyFill="0" applyAlignment="0" applyProtection="0">
      <alignment vertical="center"/>
    </xf>
    <xf numFmtId="274" fontId="152" fillId="22" borderId="757" applyNumberFormat="0" applyAlignment="0" applyProtection="0">
      <alignment vertical="center"/>
    </xf>
    <xf numFmtId="274" fontId="152" fillId="22" borderId="757" applyNumberFormat="0" applyAlignment="0" applyProtection="0">
      <alignment vertical="center"/>
    </xf>
    <xf numFmtId="274" fontId="152" fillId="22" borderId="757" applyNumberFormat="0" applyAlignment="0" applyProtection="0">
      <alignment vertical="center"/>
    </xf>
    <xf numFmtId="274" fontId="56" fillId="30" borderId="756" applyNumberFormat="0" applyFont="0" applyAlignment="0" applyProtection="0">
      <alignment vertical="center"/>
    </xf>
    <xf numFmtId="274" fontId="56" fillId="30" borderId="756" applyNumberFormat="0" applyFont="0" applyAlignment="0" applyProtection="0">
      <alignment vertical="center"/>
    </xf>
    <xf numFmtId="274" fontId="56" fillId="30" borderId="756" applyNumberFormat="0" applyFon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274" fontId="140" fillId="9" borderId="755" applyNumberFormat="0" applyAlignment="0" applyProtection="0">
      <alignment vertical="center"/>
    </xf>
    <xf numFmtId="10" fontId="58" fillId="25" borderId="751" applyNumberFormat="0" applyBorder="0" applyAlignment="0" applyProtection="0"/>
    <xf numFmtId="10" fontId="58" fillId="25" borderId="751" applyNumberFormat="0" applyBorder="0" applyAlignment="0" applyProtection="0"/>
    <xf numFmtId="0" fontId="130" fillId="0" borderId="753">
      <alignment horizontal="left" vertical="center"/>
    </xf>
    <xf numFmtId="274" fontId="114" fillId="22" borderId="755" applyNumberFormat="0" applyAlignment="0" applyProtection="0">
      <alignment vertical="center"/>
    </xf>
    <xf numFmtId="274" fontId="114" fillId="22" borderId="755" applyNumberFormat="0" applyAlignment="0" applyProtection="0">
      <alignment vertical="center"/>
    </xf>
    <xf numFmtId="274" fontId="114" fillId="22" borderId="755" applyNumberFormat="0" applyAlignment="0" applyProtection="0">
      <alignment vertical="center"/>
    </xf>
    <xf numFmtId="0" fontId="140" fillId="9" borderId="755" applyNumberFormat="0" applyAlignment="0" applyProtection="0">
      <alignment vertical="center"/>
    </xf>
    <xf numFmtId="0" fontId="114" fillId="22" borderId="764" applyNumberFormat="0" applyAlignment="0" applyProtection="0">
      <alignment vertical="center"/>
    </xf>
    <xf numFmtId="0" fontId="140" fillId="9" borderId="764"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52" fillId="22" borderId="757" applyNumberFormat="0" applyAlignment="0" applyProtection="0">
      <alignment vertical="center"/>
    </xf>
    <xf numFmtId="0" fontId="152" fillId="22" borderId="757" applyNumberFormat="0" applyAlignment="0" applyProtection="0">
      <alignment vertical="center"/>
    </xf>
    <xf numFmtId="263" fontId="63" fillId="0" borderId="751">
      <alignment horizontal="lef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69" fillId="0" borderId="761">
      <alignment vertical="justify" wrapText="1"/>
    </xf>
    <xf numFmtId="0" fontId="173" fillId="0" borderId="758" applyNumberFormat="0" applyFill="0" applyAlignment="0" applyProtection="0">
      <alignment vertical="center"/>
    </xf>
    <xf numFmtId="0" fontId="173" fillId="0" borderId="758" applyNumberFormat="0" applyFill="0" applyAlignment="0" applyProtection="0">
      <alignment vertical="center"/>
    </xf>
    <xf numFmtId="221" fontId="188" fillId="25" borderId="751">
      <alignment horizontal="right" vertical="center"/>
      <protection locked="0"/>
    </xf>
    <xf numFmtId="37" fontId="69" fillId="0" borderId="754" applyAlignment="0"/>
    <xf numFmtId="0" fontId="56" fillId="30" borderId="756" applyNumberFormat="0" applyFont="0" applyAlignment="0" applyProtection="0">
      <alignment vertical="center"/>
    </xf>
    <xf numFmtId="1" fontId="78" fillId="0" borderId="751" applyFill="0" applyBorder="0">
      <alignment horizontal="center"/>
    </xf>
    <xf numFmtId="247" fontId="57" fillId="0" borderId="751">
      <alignment horizontal="right" vertical="center" shrinkToFit="1"/>
    </xf>
    <xf numFmtId="0" fontId="114" fillId="22" borderId="755" applyNumberFormat="0" applyAlignment="0" applyProtection="0">
      <alignment vertical="center"/>
    </xf>
    <xf numFmtId="0" fontId="114" fillId="22" borderId="755" applyNumberFormat="0" applyAlignment="0" applyProtection="0">
      <alignment vertical="center"/>
    </xf>
    <xf numFmtId="0" fontId="173" fillId="0" borderId="758" applyNumberFormat="0" applyFill="0" applyAlignment="0" applyProtection="0">
      <alignment vertical="center"/>
    </xf>
    <xf numFmtId="0" fontId="173" fillId="0" borderId="758" applyNumberFormat="0" applyFill="0" applyAlignment="0" applyProtection="0">
      <alignment vertical="center"/>
    </xf>
    <xf numFmtId="0" fontId="134" fillId="0" borderId="760"/>
    <xf numFmtId="0" fontId="152" fillId="22" borderId="757" applyNumberFormat="0" applyAlignment="0" applyProtection="0">
      <alignment vertical="center"/>
    </xf>
    <xf numFmtId="0" fontId="152" fillId="22" borderId="757" applyNumberFormat="0" applyAlignment="0" applyProtection="0">
      <alignment vertical="center"/>
    </xf>
    <xf numFmtId="0" fontId="56" fillId="30" borderId="756" applyNumberFormat="0" applyFont="0" applyAlignment="0" applyProtection="0">
      <alignment vertical="center"/>
    </xf>
    <xf numFmtId="0" fontId="56" fillId="30" borderId="756" applyNumberFormat="0" applyFon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29" fillId="0" borderId="759">
      <alignment horizontal="left" vertical="center"/>
      <protection locked="0"/>
    </xf>
    <xf numFmtId="221" fontId="63" fillId="0" borderId="751" applyFill="0" applyBorder="0" applyAlignment="0"/>
    <xf numFmtId="0" fontId="114" fillId="22" borderId="755" applyNumberFormat="0" applyAlignment="0" applyProtection="0">
      <alignment vertical="center"/>
    </xf>
    <xf numFmtId="0" fontId="114" fillId="22" borderId="755" applyNumberFormat="0" applyAlignment="0" applyProtection="0">
      <alignment vertical="center"/>
    </xf>
    <xf numFmtId="191" fontId="78" fillId="2" borderId="752"/>
    <xf numFmtId="191" fontId="78" fillId="2" borderId="752"/>
    <xf numFmtId="191" fontId="78" fillId="2" borderId="752"/>
    <xf numFmtId="0" fontId="114" fillId="22"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191" fontId="78" fillId="2" borderId="752"/>
    <xf numFmtId="191" fontId="78" fillId="2" borderId="752"/>
    <xf numFmtId="0" fontId="173" fillId="0" borderId="745" applyNumberFormat="0" applyFill="0" applyAlignment="0" applyProtection="0">
      <alignment vertical="center"/>
    </xf>
    <xf numFmtId="191" fontId="78" fillId="2" borderId="752"/>
    <xf numFmtId="0" fontId="152" fillId="22" borderId="744" applyNumberFormat="0" applyAlignment="0" applyProtection="0">
      <alignment vertical="center"/>
    </xf>
    <xf numFmtId="0" fontId="56" fillId="30" borderId="743" applyNumberFormat="0" applyFont="0" applyAlignment="0" applyProtection="0">
      <alignment vertical="center"/>
    </xf>
    <xf numFmtId="191" fontId="78" fillId="2" borderId="752"/>
    <xf numFmtId="0" fontId="140" fillId="9" borderId="742" applyNumberFormat="0" applyAlignment="0" applyProtection="0">
      <alignment vertical="center"/>
    </xf>
    <xf numFmtId="191" fontId="78" fillId="2" borderId="752"/>
    <xf numFmtId="191" fontId="78" fillId="2" borderId="752"/>
    <xf numFmtId="191" fontId="78" fillId="2" borderId="752"/>
    <xf numFmtId="0" fontId="114" fillId="22" borderId="742" applyNumberFormat="0" applyAlignment="0" applyProtection="0">
      <alignment vertical="center"/>
    </xf>
    <xf numFmtId="0" fontId="173" fillId="0" borderId="758" applyNumberFormat="0" applyFill="0" applyAlignment="0" applyProtection="0">
      <alignment vertical="center"/>
    </xf>
    <xf numFmtId="0" fontId="152" fillId="22" borderId="757" applyNumberFormat="0" applyAlignment="0" applyProtection="0">
      <alignment vertical="center"/>
    </xf>
    <xf numFmtId="0" fontId="56" fillId="30" borderId="756" applyNumberFormat="0" applyFont="0" applyAlignment="0" applyProtection="0">
      <alignment vertical="center"/>
    </xf>
    <xf numFmtId="0" fontId="140" fillId="9" borderId="755" applyNumberFormat="0" applyAlignment="0" applyProtection="0">
      <alignment vertical="center"/>
    </xf>
    <xf numFmtId="10" fontId="58" fillId="25" borderId="751" applyNumberFormat="0" applyBorder="0" applyAlignment="0" applyProtection="0"/>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55" applyNumberFormat="0" applyAlignment="0" applyProtection="0">
      <alignment vertical="center"/>
    </xf>
    <xf numFmtId="0" fontId="140" fillId="9" borderId="742" applyNumberFormat="0" applyAlignment="0" applyProtection="0">
      <alignment vertical="center"/>
    </xf>
    <xf numFmtId="0" fontId="140" fillId="9" borderId="755" applyNumberFormat="0" applyAlignment="0" applyProtection="0">
      <alignment vertical="center"/>
    </xf>
    <xf numFmtId="0" fontId="130" fillId="0" borderId="753">
      <alignment horizontal="left" vertical="center"/>
    </xf>
    <xf numFmtId="0" fontId="140" fillId="9" borderId="755" applyNumberFormat="0" applyAlignment="0" applyProtection="0">
      <alignment vertical="center"/>
    </xf>
    <xf numFmtId="0" fontId="140" fillId="9" borderId="755" applyNumberFormat="0" applyAlignment="0" applyProtection="0">
      <alignment vertical="center"/>
    </xf>
    <xf numFmtId="191" fontId="78" fillId="2" borderId="752"/>
    <xf numFmtId="191" fontId="78" fillId="2" borderId="752"/>
    <xf numFmtId="191" fontId="78" fillId="2" borderId="752"/>
    <xf numFmtId="263" fontId="63" fillId="0" borderId="751">
      <alignment horizontal="left" vertical="center"/>
    </xf>
    <xf numFmtId="221" fontId="188" fillId="25" borderId="751">
      <alignment horizontal="right" vertical="center"/>
      <protection locked="0"/>
    </xf>
    <xf numFmtId="1" fontId="78" fillId="0" borderId="751" applyFill="0" applyBorder="0">
      <alignment horizontal="center"/>
    </xf>
    <xf numFmtId="247" fontId="57" fillId="0" borderId="751">
      <alignment horizontal="right" vertical="center" shrinkToFit="1"/>
    </xf>
    <xf numFmtId="10" fontId="58" fillId="25" borderId="751" applyNumberFormat="0" applyBorder="0" applyAlignment="0" applyProtection="0"/>
    <xf numFmtId="221" fontId="63" fillId="0" borderId="751" applyFill="0" applyBorder="0" applyAlignment="0"/>
    <xf numFmtId="263" fontId="63" fillId="0" borderId="751">
      <alignment horizontal="left" vertical="center"/>
    </xf>
    <xf numFmtId="221" fontId="63" fillId="0" borderId="751" applyFill="0" applyBorder="0" applyAlignment="0"/>
    <xf numFmtId="0" fontId="259" fillId="22" borderId="744" applyNumberFormat="0" applyAlignment="0" applyProtection="0">
      <alignment vertical="center"/>
    </xf>
    <xf numFmtId="0" fontId="254" fillId="9" borderId="742" applyNumberFormat="0" applyAlignment="0" applyProtection="0">
      <alignment vertical="center"/>
    </xf>
    <xf numFmtId="0" fontId="253" fillId="0" borderId="745" applyNumberFormat="0" applyFill="0" applyAlignment="0" applyProtection="0">
      <alignment vertical="center"/>
    </xf>
    <xf numFmtId="0" fontId="248" fillId="22" borderId="742" applyNumberFormat="0" applyAlignment="0" applyProtection="0">
      <alignment vertical="center"/>
    </xf>
    <xf numFmtId="274" fontId="173" fillId="0" borderId="745" applyNumberFormat="0" applyFill="0" applyAlignment="0" applyProtection="0">
      <alignment vertical="center"/>
    </xf>
    <xf numFmtId="274" fontId="173" fillId="0" borderId="745" applyNumberFormat="0" applyFill="0" applyAlignment="0" applyProtection="0">
      <alignment vertical="center"/>
    </xf>
    <xf numFmtId="274" fontId="173" fillId="0" borderId="745" applyNumberFormat="0" applyFill="0" applyAlignment="0" applyProtection="0">
      <alignment vertical="center"/>
    </xf>
    <xf numFmtId="274" fontId="152" fillId="22" borderId="744" applyNumberFormat="0" applyAlignment="0" applyProtection="0">
      <alignment vertical="center"/>
    </xf>
    <xf numFmtId="274" fontId="152" fillId="22" borderId="744" applyNumberFormat="0" applyAlignment="0" applyProtection="0">
      <alignment vertical="center"/>
    </xf>
    <xf numFmtId="274" fontId="152" fillId="22" borderId="744" applyNumberFormat="0" applyAlignment="0" applyProtection="0">
      <alignment vertical="center"/>
    </xf>
    <xf numFmtId="274" fontId="56" fillId="30" borderId="743" applyNumberFormat="0" applyFont="0" applyAlignment="0" applyProtection="0">
      <alignment vertical="center"/>
    </xf>
    <xf numFmtId="274" fontId="56" fillId="30" borderId="743" applyNumberFormat="0" applyFont="0" applyAlignment="0" applyProtection="0">
      <alignment vertical="center"/>
    </xf>
    <xf numFmtId="274" fontId="56" fillId="30" borderId="743" applyNumberFormat="0" applyFon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0" fontId="140" fillId="9" borderId="742" applyNumberFormat="0" applyAlignment="0" applyProtection="0">
      <alignment vertical="center"/>
    </xf>
    <xf numFmtId="0"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10" fontId="58" fillId="25" borderId="751" applyNumberFormat="0" applyBorder="0" applyAlignment="0" applyProtection="0"/>
    <xf numFmtId="10" fontId="58" fillId="25" borderId="751" applyNumberFormat="0" applyBorder="0" applyAlignment="0" applyProtection="0"/>
    <xf numFmtId="0" fontId="130" fillId="0" borderId="741">
      <alignment horizontal="left" vertical="center"/>
    </xf>
    <xf numFmtId="274" fontId="114" fillId="22" borderId="742" applyNumberFormat="0" applyAlignment="0" applyProtection="0">
      <alignment vertical="center"/>
    </xf>
    <xf numFmtId="274" fontId="114" fillId="22" borderId="742" applyNumberFormat="0" applyAlignment="0" applyProtection="0">
      <alignment vertical="center"/>
    </xf>
    <xf numFmtId="274" fontId="114" fillId="22" borderId="742" applyNumberFormat="0" applyAlignment="0" applyProtection="0">
      <alignment vertical="center"/>
    </xf>
    <xf numFmtId="0" fontId="152" fillId="22" borderId="744" applyNumberFormat="0" applyAlignment="0" applyProtection="0">
      <alignment vertical="center"/>
    </xf>
    <xf numFmtId="0" fontId="152" fillId="22" borderId="744" applyNumberFormat="0" applyAlignment="0" applyProtection="0">
      <alignment vertical="center"/>
    </xf>
    <xf numFmtId="0" fontId="140" fillId="9" borderId="742" applyNumberFormat="0" applyAlignment="0" applyProtection="0">
      <alignment vertical="center"/>
    </xf>
    <xf numFmtId="0" fontId="140" fillId="9" borderId="742" applyNumberFormat="0" applyAlignment="0" applyProtection="0">
      <alignment vertical="center"/>
    </xf>
    <xf numFmtId="0" fontId="69" fillId="0" borderId="750">
      <alignment vertical="justify" wrapText="1"/>
    </xf>
    <xf numFmtId="0" fontId="173" fillId="0" borderId="745" applyNumberFormat="0" applyFill="0" applyAlignment="0" applyProtection="0">
      <alignment vertical="center"/>
    </xf>
    <xf numFmtId="0" fontId="173" fillId="0" borderId="745" applyNumberFormat="0" applyFill="0" applyAlignment="0" applyProtection="0">
      <alignment vertical="center"/>
    </xf>
    <xf numFmtId="221" fontId="188" fillId="25" borderId="751">
      <alignment horizontal="right" vertical="center"/>
      <protection locked="0"/>
    </xf>
    <xf numFmtId="37" fontId="69" fillId="0" borderId="747" applyAlignment="0"/>
    <xf numFmtId="0" fontId="56" fillId="30" borderId="743" applyNumberFormat="0" applyFont="0" applyAlignment="0" applyProtection="0">
      <alignment vertical="center"/>
    </xf>
    <xf numFmtId="1" fontId="78" fillId="0" borderId="751" applyFill="0" applyBorder="0">
      <alignment horizontal="center"/>
    </xf>
    <xf numFmtId="247" fontId="57" fillId="0" borderId="751">
      <alignment horizontal="right" vertical="center" shrinkToFit="1"/>
    </xf>
    <xf numFmtId="0" fontId="114" fillId="22" borderId="742" applyNumberFormat="0" applyAlignment="0" applyProtection="0">
      <alignment vertical="center"/>
    </xf>
    <xf numFmtId="0" fontId="114" fillId="22" borderId="742" applyNumberFormat="0" applyAlignment="0" applyProtection="0">
      <alignment vertical="center"/>
    </xf>
    <xf numFmtId="0" fontId="173" fillId="0" borderId="745" applyNumberFormat="0" applyFill="0" applyAlignment="0" applyProtection="0">
      <alignment vertical="center"/>
    </xf>
    <xf numFmtId="0" fontId="152" fillId="22" borderId="744" applyNumberFormat="0" applyAlignment="0" applyProtection="0">
      <alignment vertical="center"/>
    </xf>
    <xf numFmtId="0" fontId="56" fillId="30" borderId="743" applyNumberFormat="0" applyFont="0" applyAlignment="0" applyProtection="0">
      <alignment vertical="center"/>
    </xf>
    <xf numFmtId="263" fontId="63" fillId="0" borderId="740">
      <alignment horizontal="left" vertical="center"/>
    </xf>
    <xf numFmtId="221" fontId="188" fillId="25" borderId="740">
      <alignment horizontal="right" vertical="center"/>
      <protection locked="0"/>
    </xf>
    <xf numFmtId="1" fontId="78" fillId="0" borderId="740" applyFill="0" applyBorder="0">
      <alignment horizontal="center"/>
    </xf>
    <xf numFmtId="247" fontId="57" fillId="0" borderId="740">
      <alignment horizontal="right" vertical="center" shrinkToFit="1"/>
    </xf>
    <xf numFmtId="0" fontId="56" fillId="30" borderId="743" applyNumberFormat="0" applyFont="0" applyAlignment="0" applyProtection="0">
      <alignment vertical="center"/>
    </xf>
    <xf numFmtId="10" fontId="58" fillId="25" borderId="740" applyNumberFormat="0" applyBorder="0" applyAlignment="0" applyProtection="0"/>
    <xf numFmtId="221" fontId="63" fillId="0" borderId="740" applyFill="0" applyBorder="0" applyAlignment="0"/>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263" fontId="63" fillId="0" borderId="740">
      <alignment horizontal="left" vertical="center"/>
    </xf>
    <xf numFmtId="221" fontId="63" fillId="0" borderId="740" applyFill="0" applyBorder="0" applyAlignment="0"/>
    <xf numFmtId="0" fontId="259" fillId="22" borderId="735" applyNumberFormat="0" applyAlignment="0" applyProtection="0">
      <alignment vertical="center"/>
    </xf>
    <xf numFmtId="0" fontId="254" fillId="9" borderId="733" applyNumberFormat="0" applyAlignment="0" applyProtection="0">
      <alignment vertical="center"/>
    </xf>
    <xf numFmtId="0" fontId="253" fillId="0" borderId="736" applyNumberFormat="0" applyFill="0" applyAlignment="0" applyProtection="0">
      <alignment vertical="center"/>
    </xf>
    <xf numFmtId="0" fontId="130" fillId="0" borderId="741">
      <alignment horizontal="left" vertical="center"/>
    </xf>
    <xf numFmtId="0" fontId="248" fillId="22" borderId="733" applyNumberFormat="0" applyAlignment="0" applyProtection="0">
      <alignment vertical="center"/>
    </xf>
    <xf numFmtId="274" fontId="173" fillId="0" borderId="736" applyNumberFormat="0" applyFill="0" applyAlignment="0" applyProtection="0">
      <alignment vertical="center"/>
    </xf>
    <xf numFmtId="274" fontId="173" fillId="0" borderId="736" applyNumberFormat="0" applyFill="0" applyAlignment="0" applyProtection="0">
      <alignment vertical="center"/>
    </xf>
    <xf numFmtId="274" fontId="173" fillId="0" borderId="736" applyNumberFormat="0" applyFill="0" applyAlignment="0" applyProtection="0">
      <alignment vertical="center"/>
    </xf>
    <xf numFmtId="274" fontId="152" fillId="22" borderId="735" applyNumberFormat="0" applyAlignment="0" applyProtection="0">
      <alignment vertical="center"/>
    </xf>
    <xf numFmtId="274" fontId="152" fillId="22" borderId="735" applyNumberFormat="0" applyAlignment="0" applyProtection="0">
      <alignment vertical="center"/>
    </xf>
    <xf numFmtId="274" fontId="152" fillId="22" borderId="735" applyNumberFormat="0" applyAlignment="0" applyProtection="0">
      <alignment vertical="center"/>
    </xf>
    <xf numFmtId="274" fontId="56" fillId="30" borderId="734" applyNumberFormat="0" applyFont="0" applyAlignment="0" applyProtection="0">
      <alignment vertical="center"/>
    </xf>
    <xf numFmtId="274" fontId="56" fillId="30" borderId="734" applyNumberFormat="0" applyFont="0" applyAlignment="0" applyProtection="0">
      <alignment vertical="center"/>
    </xf>
    <xf numFmtId="274" fontId="56" fillId="30" borderId="734" applyNumberFormat="0" applyFon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274" fontId="140" fillId="9" borderId="733" applyNumberFormat="0" applyAlignment="0" applyProtection="0">
      <alignment vertical="center"/>
    </xf>
    <xf numFmtId="10" fontId="58" fillId="25" borderId="729" applyNumberFormat="0" applyBorder="0" applyAlignment="0" applyProtection="0"/>
    <xf numFmtId="10" fontId="58" fillId="25" borderId="729" applyNumberFormat="0" applyBorder="0" applyAlignment="0" applyProtection="0"/>
    <xf numFmtId="0" fontId="130" fillId="0" borderId="731">
      <alignment horizontal="left" vertical="center"/>
    </xf>
    <xf numFmtId="274" fontId="114" fillId="22" borderId="733" applyNumberFormat="0" applyAlignment="0" applyProtection="0">
      <alignment vertical="center"/>
    </xf>
    <xf numFmtId="274" fontId="114" fillId="22" borderId="733" applyNumberFormat="0" applyAlignment="0" applyProtection="0">
      <alignment vertical="center"/>
    </xf>
    <xf numFmtId="274" fontId="114" fillId="22" borderId="733" applyNumberFormat="0" applyAlignment="0" applyProtection="0">
      <alignment vertical="center"/>
    </xf>
    <xf numFmtId="0" fontId="140" fillId="9" borderId="733" applyNumberFormat="0" applyAlignment="0" applyProtection="0">
      <alignment vertical="center"/>
    </xf>
    <xf numFmtId="0" fontId="114" fillId="22" borderId="742" applyNumberFormat="0" applyAlignment="0" applyProtection="0">
      <alignment vertical="center"/>
    </xf>
    <xf numFmtId="0" fontId="140" fillId="9" borderId="742"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52" fillId="22" borderId="735" applyNumberFormat="0" applyAlignment="0" applyProtection="0">
      <alignment vertical="center"/>
    </xf>
    <xf numFmtId="0" fontId="152" fillId="22" borderId="735" applyNumberFormat="0" applyAlignment="0" applyProtection="0">
      <alignment vertical="center"/>
    </xf>
    <xf numFmtId="263" fontId="63" fillId="0" borderId="729">
      <alignment horizontal="lef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69" fillId="0" borderId="739">
      <alignment vertical="justify" wrapText="1"/>
    </xf>
    <xf numFmtId="0" fontId="173" fillId="0" borderId="736" applyNumberFormat="0" applyFill="0" applyAlignment="0" applyProtection="0">
      <alignment vertical="center"/>
    </xf>
    <xf numFmtId="0" fontId="173" fillId="0" borderId="736" applyNumberFormat="0" applyFill="0" applyAlignment="0" applyProtection="0">
      <alignment vertical="center"/>
    </xf>
    <xf numFmtId="221" fontId="188" fillId="25" borderId="729">
      <alignment horizontal="right" vertical="center"/>
      <protection locked="0"/>
    </xf>
    <xf numFmtId="37" fontId="69" fillId="0" borderId="732" applyAlignment="0"/>
    <xf numFmtId="0" fontId="56" fillId="30" borderId="734" applyNumberFormat="0" applyFont="0" applyAlignment="0" applyProtection="0">
      <alignment vertical="center"/>
    </xf>
    <xf numFmtId="1" fontId="78" fillId="0" borderId="729" applyFill="0" applyBorder="0">
      <alignment horizontal="center"/>
    </xf>
    <xf numFmtId="247" fontId="57" fillId="0" borderId="729">
      <alignment horizontal="right" vertical="center" shrinkToFit="1"/>
    </xf>
    <xf numFmtId="0" fontId="114" fillId="22" borderId="733" applyNumberFormat="0" applyAlignment="0" applyProtection="0">
      <alignment vertical="center"/>
    </xf>
    <xf numFmtId="0" fontId="114" fillId="22" borderId="733" applyNumberFormat="0" applyAlignment="0" applyProtection="0">
      <alignment vertical="center"/>
    </xf>
    <xf numFmtId="0" fontId="173" fillId="0" borderId="736" applyNumberFormat="0" applyFill="0" applyAlignment="0" applyProtection="0">
      <alignment vertical="center"/>
    </xf>
    <xf numFmtId="0" fontId="173" fillId="0" borderId="736" applyNumberFormat="0" applyFill="0" applyAlignment="0" applyProtection="0">
      <alignment vertical="center"/>
    </xf>
    <xf numFmtId="0" fontId="134" fillId="0" borderId="738"/>
    <xf numFmtId="0" fontId="152" fillId="22" borderId="735" applyNumberFormat="0" applyAlignment="0" applyProtection="0">
      <alignment vertical="center"/>
    </xf>
    <xf numFmtId="0" fontId="152" fillId="22" borderId="735" applyNumberFormat="0" applyAlignment="0" applyProtection="0">
      <alignment vertical="center"/>
    </xf>
    <xf numFmtId="0" fontId="56" fillId="30" borderId="734" applyNumberFormat="0" applyFont="0" applyAlignment="0" applyProtection="0">
      <alignment vertical="center"/>
    </xf>
    <xf numFmtId="0" fontId="56" fillId="30" borderId="734" applyNumberFormat="0" applyFon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29" fillId="0" borderId="737">
      <alignment horizontal="left" vertical="center"/>
      <protection locked="0"/>
    </xf>
    <xf numFmtId="221" fontId="63" fillId="0" borderId="729" applyFill="0" applyBorder="0" applyAlignment="0"/>
    <xf numFmtId="0" fontId="114" fillId="22" borderId="733" applyNumberFormat="0" applyAlignment="0" applyProtection="0">
      <alignment vertical="center"/>
    </xf>
    <xf numFmtId="0" fontId="114" fillId="22" borderId="733" applyNumberFormat="0" applyAlignment="0" applyProtection="0">
      <alignment vertical="center"/>
    </xf>
    <xf numFmtId="191" fontId="78" fillId="2" borderId="730"/>
    <xf numFmtId="191" fontId="78" fillId="2" borderId="730"/>
    <xf numFmtId="191" fontId="78" fillId="2" borderId="730"/>
    <xf numFmtId="0" fontId="114" fillId="22"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191" fontId="78" fillId="2" borderId="746"/>
    <xf numFmtId="191" fontId="78" fillId="2" borderId="746"/>
    <xf numFmtId="191" fontId="78" fillId="2" borderId="730"/>
    <xf numFmtId="191" fontId="78" fillId="2" borderId="730"/>
    <xf numFmtId="0" fontId="173" fillId="0" borderId="723" applyNumberFormat="0" applyFill="0" applyAlignment="0" applyProtection="0">
      <alignment vertical="center"/>
    </xf>
    <xf numFmtId="191" fontId="78" fillId="2" borderId="730"/>
    <xf numFmtId="0" fontId="152" fillId="22" borderId="722" applyNumberFormat="0" applyAlignment="0" applyProtection="0">
      <alignment vertical="center"/>
    </xf>
    <xf numFmtId="0" fontId="56" fillId="30" borderId="721" applyNumberFormat="0" applyFont="0" applyAlignment="0" applyProtection="0">
      <alignment vertical="center"/>
    </xf>
    <xf numFmtId="191" fontId="78" fillId="2" borderId="730"/>
    <xf numFmtId="0" fontId="140" fillId="9" borderId="720" applyNumberFormat="0" applyAlignment="0" applyProtection="0">
      <alignment vertical="center"/>
    </xf>
    <xf numFmtId="191" fontId="78" fillId="2" borderId="730"/>
    <xf numFmtId="191" fontId="78" fillId="2" borderId="730"/>
    <xf numFmtId="191" fontId="78" fillId="2" borderId="730"/>
    <xf numFmtId="0" fontId="114" fillId="22" borderId="720" applyNumberFormat="0" applyAlignment="0" applyProtection="0">
      <alignment vertical="center"/>
    </xf>
    <xf numFmtId="0" fontId="173" fillId="0" borderId="736" applyNumberFormat="0" applyFill="0" applyAlignment="0" applyProtection="0">
      <alignment vertical="center"/>
    </xf>
    <xf numFmtId="0" fontId="152" fillId="22" borderId="735" applyNumberFormat="0" applyAlignment="0" applyProtection="0">
      <alignment vertical="center"/>
    </xf>
    <xf numFmtId="0" fontId="56" fillId="30" borderId="734" applyNumberFormat="0" applyFont="0" applyAlignment="0" applyProtection="0">
      <alignment vertical="center"/>
    </xf>
    <xf numFmtId="0" fontId="140" fillId="9" borderId="733" applyNumberFormat="0" applyAlignment="0" applyProtection="0">
      <alignment vertical="center"/>
    </xf>
    <xf numFmtId="10" fontId="58" fillId="25" borderId="729" applyNumberFormat="0" applyBorder="0" applyAlignment="0" applyProtection="0"/>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33" applyNumberFormat="0" applyAlignment="0" applyProtection="0">
      <alignment vertical="center"/>
    </xf>
    <xf numFmtId="0" fontId="140" fillId="9" borderId="720" applyNumberFormat="0" applyAlignment="0" applyProtection="0">
      <alignment vertical="center"/>
    </xf>
    <xf numFmtId="0" fontId="140" fillId="9" borderId="733" applyNumberFormat="0" applyAlignment="0" applyProtection="0">
      <alignment vertical="center"/>
    </xf>
    <xf numFmtId="0" fontId="130" fillId="0" borderId="731">
      <alignment horizontal="left" vertical="center"/>
    </xf>
    <xf numFmtId="0" fontId="140" fillId="9" borderId="733" applyNumberFormat="0" applyAlignment="0" applyProtection="0">
      <alignment vertical="center"/>
    </xf>
    <xf numFmtId="0" fontId="140" fillId="9" borderId="733" applyNumberFormat="0" applyAlignment="0" applyProtection="0">
      <alignment vertical="center"/>
    </xf>
    <xf numFmtId="191" fontId="78" fillId="2" borderId="730"/>
    <xf numFmtId="191" fontId="78" fillId="2" borderId="730"/>
    <xf numFmtId="191" fontId="78" fillId="2" borderId="730"/>
    <xf numFmtId="263" fontId="63" fillId="0" borderId="729">
      <alignment horizontal="left" vertical="center"/>
    </xf>
    <xf numFmtId="221" fontId="188" fillId="25" borderId="729">
      <alignment horizontal="right" vertical="center"/>
      <protection locked="0"/>
    </xf>
    <xf numFmtId="1" fontId="78" fillId="0" borderId="729" applyFill="0" applyBorder="0">
      <alignment horizontal="center"/>
    </xf>
    <xf numFmtId="247" fontId="57" fillId="0" borderId="729">
      <alignment horizontal="right" vertical="center" shrinkToFit="1"/>
    </xf>
    <xf numFmtId="10" fontId="58" fillId="25" borderId="729" applyNumberFormat="0" applyBorder="0" applyAlignment="0" applyProtection="0"/>
    <xf numFmtId="221" fontId="63" fillId="0" borderId="729" applyFill="0" applyBorder="0" applyAlignment="0"/>
    <xf numFmtId="263" fontId="63" fillId="0" borderId="729">
      <alignment horizontal="left" vertical="center"/>
    </xf>
    <xf numFmtId="221" fontId="63" fillId="0" borderId="729" applyFill="0" applyBorder="0" applyAlignment="0"/>
    <xf numFmtId="0" fontId="259" fillId="22" borderId="722" applyNumberFormat="0" applyAlignment="0" applyProtection="0">
      <alignment vertical="center"/>
    </xf>
    <xf numFmtId="0" fontId="254" fillId="9" borderId="720" applyNumberFormat="0" applyAlignment="0" applyProtection="0">
      <alignment vertical="center"/>
    </xf>
    <xf numFmtId="0" fontId="253" fillId="0" borderId="723" applyNumberFormat="0" applyFill="0" applyAlignment="0" applyProtection="0">
      <alignment vertical="center"/>
    </xf>
    <xf numFmtId="0" fontId="248" fillId="22" borderId="720" applyNumberFormat="0" applyAlignment="0" applyProtection="0">
      <alignment vertical="center"/>
    </xf>
    <xf numFmtId="274" fontId="173" fillId="0" borderId="723" applyNumberFormat="0" applyFill="0" applyAlignment="0" applyProtection="0">
      <alignment vertical="center"/>
    </xf>
    <xf numFmtId="274" fontId="173" fillId="0" borderId="723" applyNumberFormat="0" applyFill="0" applyAlignment="0" applyProtection="0">
      <alignment vertical="center"/>
    </xf>
    <xf numFmtId="274" fontId="173" fillId="0" borderId="723" applyNumberFormat="0" applyFill="0" applyAlignment="0" applyProtection="0">
      <alignment vertical="center"/>
    </xf>
    <xf numFmtId="274" fontId="152" fillId="22" borderId="722" applyNumberFormat="0" applyAlignment="0" applyProtection="0">
      <alignment vertical="center"/>
    </xf>
    <xf numFmtId="274" fontId="152" fillId="22" borderId="722" applyNumberFormat="0" applyAlignment="0" applyProtection="0">
      <alignment vertical="center"/>
    </xf>
    <xf numFmtId="274" fontId="152" fillId="22" borderId="722" applyNumberFormat="0" applyAlignment="0" applyProtection="0">
      <alignment vertical="center"/>
    </xf>
    <xf numFmtId="274" fontId="56" fillId="30" borderId="721" applyNumberFormat="0" applyFont="0" applyAlignment="0" applyProtection="0">
      <alignment vertical="center"/>
    </xf>
    <xf numFmtId="274" fontId="56" fillId="30" borderId="721" applyNumberFormat="0" applyFont="0" applyAlignment="0" applyProtection="0">
      <alignment vertical="center"/>
    </xf>
    <xf numFmtId="274" fontId="56" fillId="30" borderId="721" applyNumberFormat="0" applyFon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0" fontId="140" fillId="9" borderId="720" applyNumberFormat="0" applyAlignment="0" applyProtection="0">
      <alignment vertical="center"/>
    </xf>
    <xf numFmtId="0"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10" fontId="58" fillId="25" borderId="729" applyNumberFormat="0" applyBorder="0" applyAlignment="0" applyProtection="0"/>
    <xf numFmtId="10" fontId="58" fillId="25" borderId="729" applyNumberFormat="0" applyBorder="0" applyAlignment="0" applyProtection="0"/>
    <xf numFmtId="0" fontId="130" fillId="0" borderId="719">
      <alignment horizontal="left" vertical="center"/>
    </xf>
    <xf numFmtId="274" fontId="114" fillId="22" borderId="720" applyNumberFormat="0" applyAlignment="0" applyProtection="0">
      <alignment vertical="center"/>
    </xf>
    <xf numFmtId="274" fontId="114" fillId="22" borderId="720" applyNumberFormat="0" applyAlignment="0" applyProtection="0">
      <alignment vertical="center"/>
    </xf>
    <xf numFmtId="274" fontId="114" fillId="22" borderId="720" applyNumberFormat="0" applyAlignment="0" applyProtection="0">
      <alignment vertical="center"/>
    </xf>
    <xf numFmtId="0" fontId="152" fillId="22" borderId="722" applyNumberFormat="0" applyAlignment="0" applyProtection="0">
      <alignment vertical="center"/>
    </xf>
    <xf numFmtId="0" fontId="152" fillId="22" borderId="722" applyNumberFormat="0" applyAlignment="0" applyProtection="0">
      <alignment vertical="center"/>
    </xf>
    <xf numFmtId="0" fontId="140" fillId="9" borderId="720" applyNumberFormat="0" applyAlignment="0" applyProtection="0">
      <alignment vertical="center"/>
    </xf>
    <xf numFmtId="0" fontId="140" fillId="9" borderId="720" applyNumberFormat="0" applyAlignment="0" applyProtection="0">
      <alignment vertical="center"/>
    </xf>
    <xf numFmtId="0" fontId="69" fillId="0" borderId="728">
      <alignment vertical="justify" wrapText="1"/>
    </xf>
    <xf numFmtId="0" fontId="173" fillId="0" borderId="723" applyNumberFormat="0" applyFill="0" applyAlignment="0" applyProtection="0">
      <alignment vertical="center"/>
    </xf>
    <xf numFmtId="0" fontId="173" fillId="0" borderId="723" applyNumberFormat="0" applyFill="0" applyAlignment="0" applyProtection="0">
      <alignment vertical="center"/>
    </xf>
    <xf numFmtId="221" fontId="188" fillId="25" borderId="729">
      <alignment horizontal="right" vertical="center"/>
      <protection locked="0"/>
    </xf>
    <xf numFmtId="37" fontId="69" fillId="0" borderId="725" applyAlignment="0"/>
    <xf numFmtId="0" fontId="56" fillId="30" borderId="721" applyNumberFormat="0" applyFont="0" applyAlignment="0" applyProtection="0">
      <alignment vertical="center"/>
    </xf>
    <xf numFmtId="1" fontId="78" fillId="0" borderId="729" applyFill="0" applyBorder="0">
      <alignment horizontal="center"/>
    </xf>
    <xf numFmtId="247" fontId="57" fillId="0" borderId="729">
      <alignment horizontal="right" vertical="center" shrinkToFit="1"/>
    </xf>
    <xf numFmtId="0" fontId="114" fillId="22" borderId="720" applyNumberFormat="0" applyAlignment="0" applyProtection="0">
      <alignment vertical="center"/>
    </xf>
    <xf numFmtId="0" fontId="114" fillId="22" borderId="720" applyNumberFormat="0" applyAlignment="0" applyProtection="0">
      <alignment vertical="center"/>
    </xf>
    <xf numFmtId="0" fontId="173" fillId="0" borderId="723" applyNumberFormat="0" applyFill="0" applyAlignment="0" applyProtection="0">
      <alignment vertical="center"/>
    </xf>
    <xf numFmtId="0" fontId="173" fillId="0" borderId="723" applyNumberFormat="0" applyFill="0" applyAlignment="0" applyProtection="0">
      <alignment vertical="center"/>
    </xf>
    <xf numFmtId="0" fontId="173" fillId="0" borderId="723" applyNumberFormat="0" applyFill="0" applyAlignment="0" applyProtection="0">
      <alignment vertical="center"/>
    </xf>
    <xf numFmtId="0" fontId="134" fillId="0" borderId="727"/>
    <xf numFmtId="0" fontId="152" fillId="22" borderId="722" applyNumberFormat="0" applyAlignment="0" applyProtection="0">
      <alignment vertical="center"/>
    </xf>
    <xf numFmtId="0" fontId="152" fillId="22" borderId="722" applyNumberFormat="0" applyAlignment="0" applyProtection="0">
      <alignment vertical="center"/>
    </xf>
    <xf numFmtId="0" fontId="152" fillId="22" borderId="722" applyNumberFormat="0" applyAlignment="0" applyProtection="0">
      <alignment vertical="center"/>
    </xf>
    <xf numFmtId="0" fontId="56" fillId="30" borderId="721" applyNumberFormat="0" applyFont="0" applyAlignment="0" applyProtection="0">
      <alignment vertical="center"/>
    </xf>
    <xf numFmtId="0" fontId="56" fillId="30" borderId="721" applyNumberFormat="0" applyFont="0" applyAlignment="0" applyProtection="0">
      <alignment vertical="center"/>
    </xf>
    <xf numFmtId="0" fontId="56" fillId="30" borderId="721" applyNumberFormat="0" applyFont="0" applyAlignment="0" applyProtection="0">
      <alignment vertical="center"/>
    </xf>
    <xf numFmtId="0" fontId="140" fillId="9" borderId="720" applyNumberFormat="0" applyAlignment="0" applyProtection="0">
      <alignment vertical="center"/>
    </xf>
    <xf numFmtId="0" fontId="140" fillId="9" borderId="720" applyNumberFormat="0" applyAlignment="0" applyProtection="0">
      <alignment vertical="center"/>
    </xf>
    <xf numFmtId="10" fontId="58" fillId="25" borderId="729" applyNumberFormat="0" applyBorder="0" applyAlignment="0" applyProtection="0"/>
    <xf numFmtId="0" fontId="140" fillId="9" borderId="720" applyNumberFormat="0" applyAlignment="0" applyProtection="0">
      <alignment vertical="center"/>
    </xf>
    <xf numFmtId="0" fontId="130" fillId="0" borderId="719">
      <alignment horizontal="left" vertical="center"/>
    </xf>
    <xf numFmtId="0" fontId="129" fillId="0" borderId="726">
      <alignment horizontal="left" vertical="center"/>
      <protection locked="0"/>
    </xf>
    <xf numFmtId="0" fontId="114" fillId="22" borderId="720" applyNumberFormat="0" applyAlignment="0" applyProtection="0">
      <alignment vertical="center"/>
    </xf>
    <xf numFmtId="0" fontId="114" fillId="22" borderId="720" applyNumberFormat="0" applyAlignment="0" applyProtection="0">
      <alignment vertical="center"/>
    </xf>
    <xf numFmtId="0" fontId="114" fillId="22" borderId="720" applyNumberFormat="0" applyAlignment="0" applyProtection="0">
      <alignment vertical="center"/>
    </xf>
    <xf numFmtId="191" fontId="78" fillId="2" borderId="724"/>
    <xf numFmtId="191" fontId="78" fillId="2" borderId="724"/>
    <xf numFmtId="191" fontId="78" fillId="2" borderId="724"/>
    <xf numFmtId="191" fontId="78" fillId="2" borderId="724"/>
    <xf numFmtId="191" fontId="78" fillId="2" borderId="724"/>
    <xf numFmtId="191" fontId="78" fillId="2" borderId="724"/>
    <xf numFmtId="191" fontId="78" fillId="2" borderId="724"/>
    <xf numFmtId="191" fontId="78" fillId="2" borderId="724"/>
    <xf numFmtId="191" fontId="78" fillId="2" borderId="724"/>
    <xf numFmtId="191" fontId="78" fillId="2" borderId="724"/>
    <xf numFmtId="191" fontId="78" fillId="2" borderId="724"/>
    <xf numFmtId="191" fontId="78" fillId="2" borderId="724"/>
    <xf numFmtId="191" fontId="78" fillId="2" borderId="724"/>
    <xf numFmtId="263" fontId="63" fillId="0" borderId="729">
      <alignment horizontal="left" vertical="center"/>
    </xf>
    <xf numFmtId="221" fontId="188" fillId="25" borderId="729">
      <alignment horizontal="right" vertical="center"/>
      <protection locked="0"/>
    </xf>
    <xf numFmtId="1" fontId="78" fillId="0" borderId="729" applyFill="0" applyBorder="0">
      <alignment horizontal="center"/>
    </xf>
    <xf numFmtId="247" fontId="57" fillId="0" borderId="729">
      <alignment horizontal="right" vertical="center" shrinkToFit="1"/>
    </xf>
    <xf numFmtId="10" fontId="58" fillId="25" borderId="729" applyNumberFormat="0" applyBorder="0" applyAlignment="0" applyProtection="0"/>
    <xf numFmtId="221" fontId="63" fillId="0" borderId="729" applyFill="0" applyBorder="0" applyAlignment="0"/>
    <xf numFmtId="0" fontId="173" fillId="0" borderId="723" applyNumberFormat="0" applyFill="0" applyAlignment="0" applyProtection="0">
      <alignment vertical="center"/>
    </xf>
    <xf numFmtId="0" fontId="152" fillId="22" borderId="722" applyNumberFormat="0" applyAlignment="0" applyProtection="0">
      <alignment vertical="center"/>
    </xf>
    <xf numFmtId="0" fontId="56" fillId="30" borderId="721" applyNumberFormat="0" applyFont="0" applyAlignment="0" applyProtection="0">
      <alignment vertical="center"/>
    </xf>
    <xf numFmtId="191" fontId="78" fillId="2" borderId="724"/>
    <xf numFmtId="263" fontId="63" fillId="0" borderId="718">
      <alignment horizontal="left" vertical="center"/>
    </xf>
    <xf numFmtId="221" fontId="188" fillId="25" borderId="718">
      <alignment horizontal="right" vertical="center"/>
      <protection locked="0"/>
    </xf>
    <xf numFmtId="1" fontId="78" fillId="0" borderId="718" applyFill="0" applyBorder="0">
      <alignment horizontal="center"/>
    </xf>
    <xf numFmtId="247" fontId="57" fillId="0" borderId="718">
      <alignment horizontal="right" vertical="center" shrinkToFit="1"/>
    </xf>
    <xf numFmtId="10" fontId="58" fillId="25" borderId="718" applyNumberFormat="0" applyBorder="0" applyAlignment="0" applyProtection="0"/>
    <xf numFmtId="221" fontId="63" fillId="0" borderId="718" applyFill="0" applyBorder="0" applyAlignment="0"/>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263" fontId="63" fillId="0" borderId="718">
      <alignment horizontal="left" vertical="center"/>
    </xf>
    <xf numFmtId="221" fontId="63" fillId="0" borderId="718" applyFill="0" applyBorder="0" applyAlignment="0"/>
    <xf numFmtId="0" fontId="259" fillId="22" borderId="713" applyNumberFormat="0" applyAlignment="0" applyProtection="0">
      <alignment vertical="center"/>
    </xf>
    <xf numFmtId="0" fontId="254" fillId="9" borderId="711" applyNumberFormat="0" applyAlignment="0" applyProtection="0">
      <alignment vertical="center"/>
    </xf>
    <xf numFmtId="0" fontId="253" fillId="0" borderId="714" applyNumberFormat="0" applyFill="0" applyAlignment="0" applyProtection="0">
      <alignment vertical="center"/>
    </xf>
    <xf numFmtId="0" fontId="130" fillId="0" borderId="719">
      <alignment horizontal="left" vertical="center"/>
    </xf>
    <xf numFmtId="0" fontId="248" fillId="22" borderId="711" applyNumberFormat="0" applyAlignment="0" applyProtection="0">
      <alignment vertical="center"/>
    </xf>
    <xf numFmtId="274" fontId="173" fillId="0" borderId="714" applyNumberFormat="0" applyFill="0" applyAlignment="0" applyProtection="0">
      <alignment vertical="center"/>
    </xf>
    <xf numFmtId="274" fontId="173" fillId="0" borderId="714" applyNumberFormat="0" applyFill="0" applyAlignment="0" applyProtection="0">
      <alignment vertical="center"/>
    </xf>
    <xf numFmtId="274" fontId="173" fillId="0" borderId="714" applyNumberFormat="0" applyFill="0" applyAlignment="0" applyProtection="0">
      <alignment vertical="center"/>
    </xf>
    <xf numFmtId="274" fontId="152" fillId="22" borderId="713" applyNumberFormat="0" applyAlignment="0" applyProtection="0">
      <alignment vertical="center"/>
    </xf>
    <xf numFmtId="274" fontId="152" fillId="22" borderId="713" applyNumberFormat="0" applyAlignment="0" applyProtection="0">
      <alignment vertical="center"/>
    </xf>
    <xf numFmtId="274" fontId="152" fillId="22" borderId="713" applyNumberFormat="0" applyAlignment="0" applyProtection="0">
      <alignment vertical="center"/>
    </xf>
    <xf numFmtId="274" fontId="56" fillId="30" borderId="712" applyNumberFormat="0" applyFont="0" applyAlignment="0" applyProtection="0">
      <alignment vertical="center"/>
    </xf>
    <xf numFmtId="274" fontId="56" fillId="30" borderId="712" applyNumberFormat="0" applyFont="0" applyAlignment="0" applyProtection="0">
      <alignment vertical="center"/>
    </xf>
    <xf numFmtId="274" fontId="56" fillId="30" borderId="712" applyNumberFormat="0" applyFon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274" fontId="140" fillId="9" borderId="711" applyNumberFormat="0" applyAlignment="0" applyProtection="0">
      <alignment vertical="center"/>
    </xf>
    <xf numFmtId="10" fontId="58" fillId="25" borderId="707" applyNumberFormat="0" applyBorder="0" applyAlignment="0" applyProtection="0"/>
    <xf numFmtId="10" fontId="58" fillId="25" borderId="707" applyNumberFormat="0" applyBorder="0" applyAlignment="0" applyProtection="0"/>
    <xf numFmtId="0" fontId="130" fillId="0" borderId="709">
      <alignment horizontal="left" vertical="center"/>
    </xf>
    <xf numFmtId="274" fontId="114" fillId="22" borderId="711" applyNumberFormat="0" applyAlignment="0" applyProtection="0">
      <alignment vertical="center"/>
    </xf>
    <xf numFmtId="274" fontId="114" fillId="22" borderId="711" applyNumberFormat="0" applyAlignment="0" applyProtection="0">
      <alignment vertical="center"/>
    </xf>
    <xf numFmtId="274" fontId="114" fillId="22" borderId="711" applyNumberFormat="0" applyAlignment="0" applyProtection="0">
      <alignment vertical="center"/>
    </xf>
    <xf numFmtId="0" fontId="140" fillId="9" borderId="711" applyNumberFormat="0" applyAlignment="0" applyProtection="0">
      <alignment vertical="center"/>
    </xf>
    <xf numFmtId="0" fontId="114" fillId="22" borderId="720" applyNumberFormat="0" applyAlignment="0" applyProtection="0">
      <alignment vertical="center"/>
    </xf>
    <xf numFmtId="0" fontId="140" fillId="9" borderId="720"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52" fillId="22" borderId="713" applyNumberFormat="0" applyAlignment="0" applyProtection="0">
      <alignment vertical="center"/>
    </xf>
    <xf numFmtId="0" fontId="152" fillId="22" borderId="713" applyNumberFormat="0" applyAlignment="0" applyProtection="0">
      <alignment vertical="center"/>
    </xf>
    <xf numFmtId="263" fontId="63" fillId="0" borderId="707">
      <alignment horizontal="lef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69" fillId="0" borderId="717">
      <alignment vertical="justify" wrapText="1"/>
    </xf>
    <xf numFmtId="0" fontId="173" fillId="0" borderId="714" applyNumberFormat="0" applyFill="0" applyAlignment="0" applyProtection="0">
      <alignment vertical="center"/>
    </xf>
    <xf numFmtId="0" fontId="173" fillId="0" borderId="714" applyNumberFormat="0" applyFill="0" applyAlignment="0" applyProtection="0">
      <alignment vertical="center"/>
    </xf>
    <xf numFmtId="221" fontId="188" fillId="25" borderId="707">
      <alignment horizontal="right" vertical="center"/>
      <protection locked="0"/>
    </xf>
    <xf numFmtId="37" fontId="69" fillId="0" borderId="710" applyAlignment="0"/>
    <xf numFmtId="0" fontId="56" fillId="30" borderId="712" applyNumberFormat="0" applyFont="0" applyAlignment="0" applyProtection="0">
      <alignment vertical="center"/>
    </xf>
    <xf numFmtId="1" fontId="78" fillId="0" borderId="707" applyFill="0" applyBorder="0">
      <alignment horizontal="center"/>
    </xf>
    <xf numFmtId="247" fontId="57" fillId="0" borderId="707">
      <alignment horizontal="right" vertical="center" shrinkToFit="1"/>
    </xf>
    <xf numFmtId="0" fontId="114" fillId="22" borderId="711" applyNumberFormat="0" applyAlignment="0" applyProtection="0">
      <alignment vertical="center"/>
    </xf>
    <xf numFmtId="0" fontId="114" fillId="22" borderId="711" applyNumberFormat="0" applyAlignment="0" applyProtection="0">
      <alignment vertical="center"/>
    </xf>
    <xf numFmtId="0" fontId="173" fillId="0" borderId="714" applyNumberFormat="0" applyFill="0" applyAlignment="0" applyProtection="0">
      <alignment vertical="center"/>
    </xf>
    <xf numFmtId="0" fontId="173" fillId="0" borderId="714" applyNumberFormat="0" applyFill="0" applyAlignment="0" applyProtection="0">
      <alignment vertical="center"/>
    </xf>
    <xf numFmtId="0" fontId="134" fillId="0" borderId="716"/>
    <xf numFmtId="0" fontId="152" fillId="22" borderId="713" applyNumberFormat="0" applyAlignment="0" applyProtection="0">
      <alignment vertical="center"/>
    </xf>
    <xf numFmtId="0" fontId="152" fillId="22" borderId="713" applyNumberFormat="0" applyAlignment="0" applyProtection="0">
      <alignment vertical="center"/>
    </xf>
    <xf numFmtId="0" fontId="56" fillId="30" borderId="712" applyNumberFormat="0" applyFont="0" applyAlignment="0" applyProtection="0">
      <alignment vertical="center"/>
    </xf>
    <xf numFmtId="0" fontId="56" fillId="30" borderId="712" applyNumberFormat="0" applyFon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29" fillId="0" borderId="715">
      <alignment horizontal="left" vertical="center"/>
      <protection locked="0"/>
    </xf>
    <xf numFmtId="221" fontId="63" fillId="0" borderId="707" applyFill="0" applyBorder="0" applyAlignment="0"/>
    <xf numFmtId="0" fontId="114" fillId="22" borderId="711" applyNumberFormat="0" applyAlignment="0" applyProtection="0">
      <alignment vertical="center"/>
    </xf>
    <xf numFmtId="0" fontId="114" fillId="22" borderId="711" applyNumberFormat="0" applyAlignment="0" applyProtection="0">
      <alignment vertical="center"/>
    </xf>
    <xf numFmtId="191" fontId="78" fillId="2" borderId="708"/>
    <xf numFmtId="191" fontId="78" fillId="2" borderId="708"/>
    <xf numFmtId="191" fontId="78" fillId="2" borderId="708"/>
    <xf numFmtId="0" fontId="114" fillId="22"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14" fillId="22" borderId="742" applyNumberFormat="0" applyAlignment="0" applyProtection="0">
      <alignment vertical="center"/>
    </xf>
    <xf numFmtId="191" fontId="78" fillId="2" borderId="746"/>
    <xf numFmtId="191" fontId="78" fillId="2" borderId="746"/>
    <xf numFmtId="1" fontId="78" fillId="0" borderId="751" applyFill="0" applyBorder="0">
      <alignment horizontal="center"/>
    </xf>
    <xf numFmtId="191" fontId="78" fillId="2" borderId="708"/>
    <xf numFmtId="191" fontId="78" fillId="2" borderId="708"/>
    <xf numFmtId="0" fontId="173" fillId="0" borderId="703" applyNumberFormat="0" applyFill="0" applyAlignment="0" applyProtection="0">
      <alignment vertical="center"/>
    </xf>
    <xf numFmtId="191" fontId="78" fillId="2" borderId="708"/>
    <xf numFmtId="0" fontId="152" fillId="22" borderId="702" applyNumberFormat="0" applyAlignment="0" applyProtection="0">
      <alignment vertical="center"/>
    </xf>
    <xf numFmtId="0" fontId="56" fillId="30" borderId="701" applyNumberFormat="0" applyFont="0" applyAlignment="0" applyProtection="0">
      <alignment vertical="center"/>
    </xf>
    <xf numFmtId="191" fontId="78" fillId="2" borderId="708"/>
    <xf numFmtId="0" fontId="140" fillId="9" borderId="700" applyNumberFormat="0" applyAlignment="0" applyProtection="0">
      <alignment vertical="center"/>
    </xf>
    <xf numFmtId="191" fontId="78" fillId="2" borderId="708"/>
    <xf numFmtId="191" fontId="78" fillId="2" borderId="708"/>
    <xf numFmtId="191" fontId="78" fillId="2" borderId="708"/>
    <xf numFmtId="0" fontId="114" fillId="22" borderId="700" applyNumberFormat="0" applyAlignment="0" applyProtection="0">
      <alignment vertical="center"/>
    </xf>
    <xf numFmtId="0" fontId="173" fillId="0" borderId="714" applyNumberFormat="0" applyFill="0" applyAlignment="0" applyProtection="0">
      <alignment vertical="center"/>
    </xf>
    <xf numFmtId="0" fontId="152" fillId="22" borderId="713" applyNumberFormat="0" applyAlignment="0" applyProtection="0">
      <alignment vertical="center"/>
    </xf>
    <xf numFmtId="0" fontId="56" fillId="30" borderId="712" applyNumberFormat="0" applyFont="0" applyAlignment="0" applyProtection="0">
      <alignment vertical="center"/>
    </xf>
    <xf numFmtId="0" fontId="140" fillId="9" borderId="711" applyNumberFormat="0" applyAlignment="0" applyProtection="0">
      <alignment vertical="center"/>
    </xf>
    <xf numFmtId="10" fontId="58" fillId="25" borderId="707" applyNumberFormat="0" applyBorder="0" applyAlignment="0" applyProtection="0"/>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11" applyNumberFormat="0" applyAlignment="0" applyProtection="0">
      <alignment vertical="center"/>
    </xf>
    <xf numFmtId="0" fontId="140" fillId="9" borderId="700" applyNumberFormat="0" applyAlignment="0" applyProtection="0">
      <alignment vertical="center"/>
    </xf>
    <xf numFmtId="0" fontId="140" fillId="9" borderId="711" applyNumberFormat="0" applyAlignment="0" applyProtection="0">
      <alignment vertical="center"/>
    </xf>
    <xf numFmtId="0" fontId="130" fillId="0" borderId="709">
      <alignment horizontal="left" vertical="center"/>
    </xf>
    <xf numFmtId="0" fontId="140" fillId="9" borderId="711" applyNumberFormat="0" applyAlignment="0" applyProtection="0">
      <alignment vertical="center"/>
    </xf>
    <xf numFmtId="0" fontId="140" fillId="9" borderId="711" applyNumberFormat="0" applyAlignment="0" applyProtection="0">
      <alignment vertical="center"/>
    </xf>
    <xf numFmtId="191" fontId="78" fillId="2" borderId="708"/>
    <xf numFmtId="191" fontId="78" fillId="2" borderId="746"/>
    <xf numFmtId="191" fontId="78" fillId="2" borderId="708"/>
    <xf numFmtId="191" fontId="78" fillId="2" borderId="724"/>
    <xf numFmtId="191" fontId="78" fillId="2" borderId="708"/>
    <xf numFmtId="274" fontId="140" fillId="9" borderId="742" applyNumberFormat="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63" fontId="63" fillId="0" borderId="707">
      <alignment horizontal="lef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21" fontId="188" fillId="25" borderId="707">
      <alignment horizontal="right" vertical="center"/>
      <protection locked="0"/>
    </xf>
    <xf numFmtId="9" fontId="32" fillId="0" borderId="0" applyFont="0" applyFill="0" applyBorder="0" applyAlignment="0" applyProtection="0">
      <alignment vertical="center"/>
    </xf>
    <xf numFmtId="1" fontId="78" fillId="0" borderId="707" applyFill="0" applyBorder="0">
      <alignment horizontal="center"/>
    </xf>
    <xf numFmtId="247" fontId="57" fillId="0" borderId="707">
      <alignment horizontal="right" vertical="center" shrinkToFit="1"/>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0" fontId="58" fillId="25" borderId="707" applyNumberFormat="0" applyBorder="0" applyAlignment="0" applyProtection="0"/>
    <xf numFmtId="221" fontId="63" fillId="0" borderId="707" applyFill="0" applyBorder="0" applyAlignment="0"/>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63" fontId="63" fillId="0" borderId="707">
      <alignment horizontal="lef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21" fontId="63" fillId="0" borderId="707" applyFill="0" applyBorder="0" applyAlignment="0"/>
    <xf numFmtId="178" fontId="32" fillId="0" borderId="0" applyFont="0" applyFill="0" applyBorder="0" applyAlignment="0" applyProtection="0">
      <alignment vertical="center"/>
    </xf>
    <xf numFmtId="0" fontId="32" fillId="0" borderId="0">
      <alignment vertical="center"/>
    </xf>
    <xf numFmtId="0" fontId="259" fillId="22" borderId="702" applyNumberFormat="0" applyAlignment="0" applyProtection="0">
      <alignment vertical="center"/>
    </xf>
    <xf numFmtId="0" fontId="254" fillId="9" borderId="700" applyNumberFormat="0" applyAlignment="0" applyProtection="0">
      <alignment vertical="center"/>
    </xf>
    <xf numFmtId="0" fontId="253" fillId="0" borderId="703" applyNumberFormat="0" applyFill="0" applyAlignment="0" applyProtection="0">
      <alignment vertical="center"/>
    </xf>
    <xf numFmtId="0" fontId="248" fillId="22" borderId="700" applyNumberFormat="0" applyAlignment="0" applyProtection="0">
      <alignment vertical="center"/>
    </xf>
    <xf numFmtId="274" fontId="173" fillId="0" borderId="703" applyNumberFormat="0" applyFill="0" applyAlignment="0" applyProtection="0">
      <alignment vertical="center"/>
    </xf>
    <xf numFmtId="274" fontId="173" fillId="0" borderId="703" applyNumberFormat="0" applyFill="0" applyAlignment="0" applyProtection="0">
      <alignment vertical="center"/>
    </xf>
    <xf numFmtId="274" fontId="173" fillId="0" borderId="703" applyNumberFormat="0" applyFill="0" applyAlignment="0" applyProtection="0">
      <alignment vertical="center"/>
    </xf>
    <xf numFmtId="274" fontId="152" fillId="22" borderId="702" applyNumberFormat="0" applyAlignment="0" applyProtection="0">
      <alignment vertical="center"/>
    </xf>
    <xf numFmtId="274" fontId="152" fillId="22" borderId="702" applyNumberFormat="0" applyAlignment="0" applyProtection="0">
      <alignment vertical="center"/>
    </xf>
    <xf numFmtId="274" fontId="152" fillId="22" borderId="702" applyNumberFormat="0" applyAlignment="0" applyProtection="0">
      <alignment vertical="center"/>
    </xf>
    <xf numFmtId="274" fontId="56" fillId="30" borderId="701" applyNumberFormat="0" applyFont="0" applyAlignment="0" applyProtection="0">
      <alignment vertical="center"/>
    </xf>
    <xf numFmtId="274" fontId="56" fillId="30" borderId="701" applyNumberFormat="0" applyFont="0" applyAlignment="0" applyProtection="0">
      <alignment vertical="center"/>
    </xf>
    <xf numFmtId="274" fontId="56" fillId="30" borderId="701" applyNumberFormat="0" applyFon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0" fontId="140" fillId="9" borderId="700" applyNumberFormat="0" applyAlignment="0" applyProtection="0">
      <alignment vertical="center"/>
    </xf>
    <xf numFmtId="0"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10" fontId="58" fillId="25" borderId="707" applyNumberFormat="0" applyBorder="0" applyAlignment="0" applyProtection="0"/>
    <xf numFmtId="10" fontId="58" fillId="25" borderId="707" applyNumberFormat="0" applyBorder="0" applyAlignment="0" applyProtection="0"/>
    <xf numFmtId="0" fontId="130" fillId="0" borderId="698">
      <alignment horizontal="left" vertical="center"/>
    </xf>
    <xf numFmtId="274" fontId="114" fillId="22" borderId="700" applyNumberFormat="0" applyAlignment="0" applyProtection="0">
      <alignment vertical="center"/>
    </xf>
    <xf numFmtId="274" fontId="114" fillId="22" borderId="700" applyNumberFormat="0" applyAlignment="0" applyProtection="0">
      <alignment vertical="center"/>
    </xf>
    <xf numFmtId="274" fontId="114" fillId="22" borderId="700" applyNumberFormat="0" applyAlignment="0" applyProtection="0">
      <alignment vertical="center"/>
    </xf>
    <xf numFmtId="0" fontId="152" fillId="22" borderId="702" applyNumberFormat="0" applyAlignment="0" applyProtection="0">
      <alignment vertical="center"/>
    </xf>
    <xf numFmtId="0" fontId="152" fillId="22" borderId="702" applyNumberFormat="0" applyAlignment="0" applyProtection="0">
      <alignment vertical="center"/>
    </xf>
    <xf numFmtId="0" fontId="140" fillId="9" borderId="700" applyNumberFormat="0" applyAlignment="0" applyProtection="0">
      <alignment vertical="center"/>
    </xf>
    <xf numFmtId="0" fontId="140" fillId="9" borderId="700" applyNumberFormat="0" applyAlignment="0" applyProtection="0">
      <alignment vertical="center"/>
    </xf>
    <xf numFmtId="0" fontId="69" fillId="0" borderId="706">
      <alignment vertical="justify" wrapText="1"/>
    </xf>
    <xf numFmtId="0" fontId="173" fillId="0" borderId="703" applyNumberFormat="0" applyFill="0" applyAlignment="0" applyProtection="0">
      <alignment vertical="center"/>
    </xf>
    <xf numFmtId="0" fontId="173" fillId="0" borderId="703" applyNumberFormat="0" applyFill="0" applyAlignment="0" applyProtection="0">
      <alignment vertical="center"/>
    </xf>
    <xf numFmtId="221" fontId="188" fillId="25" borderId="707">
      <alignment horizontal="right" vertical="center"/>
      <protection locked="0"/>
    </xf>
    <xf numFmtId="37" fontId="69" fillId="0" borderId="699" applyAlignment="0"/>
    <xf numFmtId="0" fontId="56" fillId="30" borderId="701" applyNumberFormat="0" applyFont="0" applyAlignment="0" applyProtection="0">
      <alignment vertical="center"/>
    </xf>
    <xf numFmtId="1" fontId="78" fillId="0" borderId="707" applyFill="0" applyBorder="0">
      <alignment horizontal="center"/>
    </xf>
    <xf numFmtId="247" fontId="57" fillId="0" borderId="707">
      <alignment horizontal="right" vertical="center" shrinkToFit="1"/>
    </xf>
    <xf numFmtId="0" fontId="114" fillId="22" borderId="700" applyNumberFormat="0" applyAlignment="0" applyProtection="0">
      <alignment vertical="center"/>
    </xf>
    <xf numFmtId="0" fontId="114" fillId="22" borderId="700" applyNumberFormat="0" applyAlignment="0" applyProtection="0">
      <alignment vertical="center"/>
    </xf>
    <xf numFmtId="0" fontId="173" fillId="0" borderId="703" applyNumberFormat="0" applyFill="0" applyAlignment="0" applyProtection="0">
      <alignment vertical="center"/>
    </xf>
    <xf numFmtId="0" fontId="173" fillId="0" borderId="703" applyNumberFormat="0" applyFill="0" applyAlignment="0" applyProtection="0">
      <alignment vertical="center"/>
    </xf>
    <xf numFmtId="0" fontId="173" fillId="0" borderId="703" applyNumberFormat="0" applyFill="0" applyAlignment="0" applyProtection="0">
      <alignment vertical="center"/>
    </xf>
    <xf numFmtId="0" fontId="134" fillId="0" borderId="705"/>
    <xf numFmtId="0" fontId="152" fillId="22" borderId="702" applyNumberFormat="0" applyAlignment="0" applyProtection="0">
      <alignment vertical="center"/>
    </xf>
    <xf numFmtId="0" fontId="152" fillId="22" borderId="702" applyNumberFormat="0" applyAlignment="0" applyProtection="0">
      <alignment vertical="center"/>
    </xf>
    <xf numFmtId="0" fontId="152" fillId="22" borderId="702" applyNumberFormat="0" applyAlignment="0" applyProtection="0">
      <alignment vertical="center"/>
    </xf>
    <xf numFmtId="0" fontId="56" fillId="30" borderId="701" applyNumberFormat="0" applyFont="0" applyAlignment="0" applyProtection="0">
      <alignment vertical="center"/>
    </xf>
    <xf numFmtId="0" fontId="56" fillId="30" borderId="701" applyNumberFormat="0" applyFont="0" applyAlignment="0" applyProtection="0">
      <alignment vertical="center"/>
    </xf>
    <xf numFmtId="0" fontId="56" fillId="30" borderId="701" applyNumberFormat="0" applyFont="0" applyAlignment="0" applyProtection="0">
      <alignment vertical="center"/>
    </xf>
    <xf numFmtId="0" fontId="140" fillId="9" borderId="700" applyNumberFormat="0" applyAlignment="0" applyProtection="0">
      <alignment vertical="center"/>
    </xf>
    <xf numFmtId="0" fontId="140" fillId="9" borderId="700" applyNumberFormat="0" applyAlignment="0" applyProtection="0">
      <alignment vertical="center"/>
    </xf>
    <xf numFmtId="10" fontId="58" fillId="25" borderId="707" applyNumberFormat="0" applyBorder="0" applyAlignment="0" applyProtection="0"/>
    <xf numFmtId="0" fontId="140" fillId="9" borderId="700" applyNumberFormat="0" applyAlignment="0" applyProtection="0">
      <alignment vertical="center"/>
    </xf>
    <xf numFmtId="0" fontId="130" fillId="0" borderId="698">
      <alignment horizontal="left" vertical="center"/>
    </xf>
    <xf numFmtId="0" fontId="129" fillId="0" borderId="704">
      <alignment horizontal="left" vertical="center"/>
      <protection locked="0"/>
    </xf>
    <xf numFmtId="0" fontId="114" fillId="22" borderId="700" applyNumberFormat="0" applyAlignment="0" applyProtection="0">
      <alignment vertical="center"/>
    </xf>
    <xf numFmtId="0" fontId="114" fillId="22" borderId="700" applyNumberFormat="0" applyAlignment="0" applyProtection="0">
      <alignment vertical="center"/>
    </xf>
    <xf numFmtId="0" fontId="114" fillId="22" borderId="700" applyNumberFormat="0" applyAlignment="0" applyProtection="0">
      <alignment vertical="center"/>
    </xf>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78" fontId="32" fillId="0" borderId="0" applyFont="0" applyFill="0" applyBorder="0" applyAlignment="0" applyProtection="0">
      <alignment vertical="center"/>
    </xf>
    <xf numFmtId="0" fontId="32" fillId="0" borderId="0">
      <alignment vertical="center"/>
    </xf>
    <xf numFmtId="191" fontId="78" fillId="2" borderId="697"/>
    <xf numFmtId="191" fontId="78" fillId="2" borderId="697"/>
    <xf numFmtId="191" fontId="78" fillId="2" borderId="697"/>
    <xf numFmtId="191" fontId="78" fillId="2" borderId="724"/>
    <xf numFmtId="263" fontId="63" fillId="0" borderId="707">
      <alignment horizontal="left" vertical="center"/>
    </xf>
    <xf numFmtId="0" fontId="69" fillId="0" borderId="750">
      <alignment vertical="justify" wrapText="1"/>
    </xf>
    <xf numFmtId="221" fontId="188" fillId="25" borderId="707">
      <alignment horizontal="right" vertical="center"/>
      <protection locked="0"/>
    </xf>
    <xf numFmtId="1" fontId="78" fillId="0" borderId="707" applyFill="0" applyBorder="0">
      <alignment horizontal="center"/>
    </xf>
    <xf numFmtId="247" fontId="57" fillId="0" borderId="707">
      <alignment horizontal="right" vertical="center" shrinkToFit="1"/>
    </xf>
    <xf numFmtId="10" fontId="58" fillId="25" borderId="707" applyNumberFormat="0" applyBorder="0" applyAlignment="0" applyProtection="0"/>
    <xf numFmtId="221" fontId="63" fillId="0" borderId="707" applyFill="0" applyBorder="0" applyAlignment="0"/>
    <xf numFmtId="191" fontId="78" fillId="2" borderId="724"/>
    <xf numFmtId="0" fontId="140" fillId="9" borderId="742" applyNumberFormat="0" applyAlignment="0" applyProtection="0">
      <alignment vertical="center"/>
    </xf>
    <xf numFmtId="0" fontId="173" fillId="0" borderId="745" applyNumberFormat="0" applyFill="0" applyAlignment="0" applyProtection="0">
      <alignment vertical="center"/>
    </xf>
    <xf numFmtId="0" fontId="56" fillId="30" borderId="743" applyNumberFormat="0" applyFont="0" applyAlignment="0" applyProtection="0">
      <alignment vertical="center"/>
    </xf>
    <xf numFmtId="274" fontId="140" fillId="9" borderId="742" applyNumberFormat="0" applyAlignment="0" applyProtection="0">
      <alignment vertical="center"/>
    </xf>
    <xf numFmtId="0" fontId="114" fillId="22" borderId="742" applyNumberFormat="0" applyAlignment="0" applyProtection="0">
      <alignment vertical="center"/>
    </xf>
    <xf numFmtId="0" fontId="140" fillId="9" borderId="742" applyNumberFormat="0" applyAlignment="0" applyProtection="0">
      <alignment vertical="center"/>
    </xf>
    <xf numFmtId="0" fontId="173" fillId="0" borderId="745" applyNumberFormat="0" applyFill="0" applyAlignment="0" applyProtection="0">
      <alignment vertical="center"/>
    </xf>
    <xf numFmtId="0" fontId="56" fillId="30" borderId="743" applyNumberFormat="0" applyFont="0" applyAlignment="0" applyProtection="0">
      <alignment vertical="center"/>
    </xf>
    <xf numFmtId="0" fontId="114" fillId="22" borderId="742" applyNumberFormat="0" applyAlignment="0" applyProtection="0">
      <alignment vertical="center"/>
    </xf>
    <xf numFmtId="191" fontId="78" fillId="2" borderId="746"/>
    <xf numFmtId="191" fontId="78" fillId="2" borderId="746"/>
    <xf numFmtId="263" fontId="63" fillId="0" borderId="707">
      <alignment horizontal="left" vertical="center"/>
    </xf>
    <xf numFmtId="0" fontId="140" fillId="9" borderId="742" applyNumberFormat="0" applyAlignment="0" applyProtection="0">
      <alignment vertical="center"/>
    </xf>
    <xf numFmtId="221" fontId="63" fillId="0" borderId="707" applyFill="0" applyBorder="0" applyAlignment="0"/>
    <xf numFmtId="10" fontId="58" fillId="25" borderId="751" applyNumberFormat="0" applyBorder="0" applyAlignment="0" applyProtection="0"/>
    <xf numFmtId="191" fontId="78" fillId="2" borderId="746"/>
    <xf numFmtId="191" fontId="78" fillId="2" borderId="746"/>
    <xf numFmtId="0" fontId="259" fillId="22" borderId="702" applyNumberFormat="0" applyAlignment="0" applyProtection="0">
      <alignment vertical="center"/>
    </xf>
    <xf numFmtId="0" fontId="254" fillId="9" borderId="700" applyNumberFormat="0" applyAlignment="0" applyProtection="0">
      <alignment vertical="center"/>
    </xf>
    <xf numFmtId="0" fontId="253" fillId="0" borderId="703" applyNumberFormat="0" applyFill="0" applyAlignment="0" applyProtection="0">
      <alignment vertical="center"/>
    </xf>
    <xf numFmtId="274" fontId="173" fillId="0" borderId="745" applyNumberFormat="0" applyFill="0" applyAlignment="0" applyProtection="0">
      <alignment vertical="center"/>
    </xf>
    <xf numFmtId="274" fontId="152" fillId="22" borderId="744" applyNumberFormat="0" applyAlignment="0" applyProtection="0">
      <alignment vertical="center"/>
    </xf>
    <xf numFmtId="274" fontId="152" fillId="22" borderId="744" applyNumberFormat="0" applyAlignment="0" applyProtection="0">
      <alignment vertical="center"/>
    </xf>
    <xf numFmtId="274" fontId="152" fillId="22" borderId="744" applyNumberFormat="0" applyAlignment="0" applyProtection="0">
      <alignment vertical="center"/>
    </xf>
    <xf numFmtId="274" fontId="56" fillId="30" borderId="743" applyNumberFormat="0" applyFont="0" applyAlignment="0" applyProtection="0">
      <alignment vertical="center"/>
    </xf>
    <xf numFmtId="274" fontId="56" fillId="30" borderId="743" applyNumberFormat="0" applyFon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10" fontId="58" fillId="25" borderId="740" applyNumberFormat="0" applyBorder="0" applyAlignment="0" applyProtection="0"/>
    <xf numFmtId="0" fontId="129" fillId="0" borderId="726">
      <alignment horizontal="left" vertical="center"/>
      <protection locked="0"/>
    </xf>
    <xf numFmtId="0" fontId="248" fillId="22" borderId="700" applyNumberFormat="0" applyAlignment="0" applyProtection="0">
      <alignment vertical="center"/>
    </xf>
    <xf numFmtId="274" fontId="173" fillId="0" borderId="703" applyNumberFormat="0" applyFill="0" applyAlignment="0" applyProtection="0">
      <alignment vertical="center"/>
    </xf>
    <xf numFmtId="274" fontId="173" fillId="0" borderId="703" applyNumberFormat="0" applyFill="0" applyAlignment="0" applyProtection="0">
      <alignment vertical="center"/>
    </xf>
    <xf numFmtId="274" fontId="173" fillId="0" borderId="703" applyNumberFormat="0" applyFill="0" applyAlignment="0" applyProtection="0">
      <alignment vertical="center"/>
    </xf>
    <xf numFmtId="37" fontId="69" fillId="0" borderId="747" applyAlignment="0"/>
    <xf numFmtId="274" fontId="152" fillId="22" borderId="702" applyNumberFormat="0" applyAlignment="0" applyProtection="0">
      <alignment vertical="center"/>
    </xf>
    <xf numFmtId="274" fontId="152" fillId="22" borderId="702" applyNumberFormat="0" applyAlignment="0" applyProtection="0">
      <alignment vertical="center"/>
    </xf>
    <xf numFmtId="274" fontId="152" fillId="22" borderId="702" applyNumberFormat="0" applyAlignment="0" applyProtection="0">
      <alignment vertical="center"/>
    </xf>
    <xf numFmtId="274" fontId="56" fillId="30" borderId="701" applyNumberFormat="0" applyFont="0" applyAlignment="0" applyProtection="0">
      <alignment vertical="center"/>
    </xf>
    <xf numFmtId="274" fontId="56" fillId="30" borderId="701" applyNumberFormat="0" applyFont="0" applyAlignment="0" applyProtection="0">
      <alignment vertical="center"/>
    </xf>
    <xf numFmtId="274" fontId="56" fillId="30" borderId="701" applyNumberFormat="0" applyFont="0" applyAlignment="0" applyProtection="0">
      <alignment vertical="center"/>
    </xf>
    <xf numFmtId="0" fontId="140" fillId="9" borderId="720" applyNumberFormat="0" applyAlignment="0" applyProtection="0">
      <alignment vertical="center"/>
    </xf>
    <xf numFmtId="0" fontId="140" fillId="9" borderId="72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0" fontId="140" fillId="9" borderId="700" applyNumberFormat="0" applyAlignment="0" applyProtection="0">
      <alignment vertical="center"/>
    </xf>
    <xf numFmtId="0"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274" fontId="140" fillId="9" borderId="700" applyNumberFormat="0" applyAlignment="0" applyProtection="0">
      <alignment vertical="center"/>
    </xf>
    <xf numFmtId="10" fontId="58" fillId="25" borderId="696" applyNumberFormat="0" applyBorder="0" applyAlignment="0" applyProtection="0"/>
    <xf numFmtId="10" fontId="58" fillId="25" borderId="696" applyNumberFormat="0" applyBorder="0" applyAlignment="0" applyProtection="0"/>
    <xf numFmtId="0" fontId="152" fillId="22" borderId="722" applyNumberFormat="0" applyAlignment="0" applyProtection="0">
      <alignment vertical="center"/>
    </xf>
    <xf numFmtId="0" fontId="152" fillId="22" borderId="722" applyNumberFormat="0" applyAlignment="0" applyProtection="0">
      <alignment vertical="center"/>
    </xf>
    <xf numFmtId="0" fontId="130" fillId="0" borderId="698">
      <alignment horizontal="left" vertical="center"/>
    </xf>
    <xf numFmtId="191" fontId="78" fillId="2" borderId="746"/>
    <xf numFmtId="274" fontId="114" fillId="22" borderId="700" applyNumberFormat="0" applyAlignment="0" applyProtection="0">
      <alignment vertical="center"/>
    </xf>
    <xf numFmtId="274" fontId="114" fillId="22" borderId="700" applyNumberFormat="0" applyAlignment="0" applyProtection="0">
      <alignment vertical="center"/>
    </xf>
    <xf numFmtId="274" fontId="114" fillId="22" borderId="700" applyNumberFormat="0" applyAlignment="0" applyProtection="0">
      <alignment vertical="center"/>
    </xf>
    <xf numFmtId="274" fontId="173" fillId="0" borderId="745" applyNumberFormat="0" applyFill="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14" fillId="22" borderId="742" applyNumberFormat="0" applyAlignment="0" applyProtection="0">
      <alignment vertical="center"/>
    </xf>
    <xf numFmtId="274" fontId="114" fillId="22" borderId="742" applyNumberFormat="0" applyAlignment="0" applyProtection="0">
      <alignment vertical="center"/>
    </xf>
    <xf numFmtId="274" fontId="114" fillId="22" borderId="720" applyNumberFormat="0" applyAlignment="0" applyProtection="0">
      <alignment vertical="center"/>
    </xf>
    <xf numFmtId="0" fontId="130" fillId="0" borderId="719">
      <alignment horizontal="left" vertical="center"/>
    </xf>
    <xf numFmtId="10" fontId="58" fillId="25" borderId="718" applyNumberFormat="0" applyBorder="0" applyAlignment="0" applyProtection="0"/>
    <xf numFmtId="10" fontId="58" fillId="25" borderId="718" applyNumberFormat="0" applyBorder="0" applyAlignment="0" applyProtection="0"/>
    <xf numFmtId="274" fontId="140" fillId="9" borderId="720" applyNumberFormat="0" applyAlignment="0" applyProtection="0">
      <alignment vertical="center"/>
    </xf>
    <xf numFmtId="0"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56" fillId="30" borderId="721" applyNumberFormat="0" applyFont="0" applyAlignment="0" applyProtection="0">
      <alignment vertical="center"/>
    </xf>
    <xf numFmtId="274" fontId="152" fillId="22" borderId="722" applyNumberFormat="0" applyAlignment="0" applyProtection="0">
      <alignment vertical="center"/>
    </xf>
    <xf numFmtId="274" fontId="152" fillId="22" borderId="722" applyNumberFormat="0" applyAlignment="0" applyProtection="0">
      <alignment vertical="center"/>
    </xf>
    <xf numFmtId="0" fontId="152" fillId="22" borderId="744" applyNumberFormat="0" applyAlignment="0" applyProtection="0">
      <alignment vertical="center"/>
    </xf>
    <xf numFmtId="274" fontId="173" fillId="0" borderId="723" applyNumberFormat="0" applyFill="0" applyAlignment="0" applyProtection="0">
      <alignment vertical="center"/>
    </xf>
    <xf numFmtId="274" fontId="173" fillId="0" borderId="723" applyNumberFormat="0" applyFill="0" applyAlignment="0" applyProtection="0">
      <alignment vertical="center"/>
    </xf>
    <xf numFmtId="0" fontId="114" fillId="22" borderId="742" applyNumberFormat="0" applyAlignment="0" applyProtection="0">
      <alignment vertical="center"/>
    </xf>
    <xf numFmtId="0" fontId="140" fillId="9" borderId="742" applyNumberFormat="0" applyAlignment="0" applyProtection="0">
      <alignment vertical="center"/>
    </xf>
    <xf numFmtId="0" fontId="140" fillId="9" borderId="720" applyNumberFormat="0" applyAlignment="0" applyProtection="0">
      <alignment vertical="center"/>
    </xf>
    <xf numFmtId="191" fontId="78" fillId="2" borderId="724"/>
    <xf numFmtId="0" fontId="140" fillId="9" borderId="720" applyNumberFormat="0" applyAlignment="0" applyProtection="0">
      <alignment vertical="center"/>
    </xf>
    <xf numFmtId="221" fontId="63" fillId="0" borderId="751" applyFill="0" applyBorder="0" applyAlignment="0"/>
    <xf numFmtId="37" fontId="69" fillId="0" borderId="1221" applyAlignment="0"/>
    <xf numFmtId="274" fontId="56" fillId="30" borderId="743" applyNumberFormat="0" applyFont="0" applyAlignment="0" applyProtection="0">
      <alignment vertical="center"/>
    </xf>
    <xf numFmtId="0" fontId="134" fillId="0" borderId="1223"/>
    <xf numFmtId="191" fontId="78" fillId="2" borderId="1220"/>
    <xf numFmtId="0" fontId="140" fillId="9" borderId="1216" applyNumberFormat="0" applyAlignment="0" applyProtection="0">
      <alignment vertical="center"/>
    </xf>
    <xf numFmtId="191" fontId="78" fillId="2" borderId="1220"/>
    <xf numFmtId="0" fontId="104" fillId="0" borderId="0"/>
    <xf numFmtId="0" fontId="140" fillId="9" borderId="1190" applyNumberFormat="0" applyAlignment="0" applyProtection="0">
      <alignment vertical="center"/>
    </xf>
    <xf numFmtId="274" fontId="140" fillId="9" borderId="1190" applyNumberFormat="0" applyAlignment="0" applyProtection="0">
      <alignment vertical="center"/>
    </xf>
    <xf numFmtId="191" fontId="78" fillId="2" borderId="746"/>
    <xf numFmtId="221" fontId="188" fillId="25" borderId="1186">
      <alignment horizontal="right" vertical="center"/>
      <protection locked="0"/>
    </xf>
    <xf numFmtId="274" fontId="140" fillId="9" borderId="1190" applyNumberFormat="0" applyAlignment="0" applyProtection="0">
      <alignment vertical="center"/>
    </xf>
    <xf numFmtId="0" fontId="173" fillId="0" borderId="745" applyNumberFormat="0" applyFill="0" applyAlignment="0" applyProtection="0">
      <alignment vertical="center"/>
    </xf>
    <xf numFmtId="0" fontId="173" fillId="0" borderId="745" applyNumberFormat="0" applyFill="0" applyAlignment="0" applyProtection="0">
      <alignment vertical="center"/>
    </xf>
    <xf numFmtId="0" fontId="152" fillId="22" borderId="744" applyNumberFormat="0" applyAlignment="0" applyProtection="0">
      <alignment vertical="center"/>
    </xf>
    <xf numFmtId="0" fontId="152" fillId="22" borderId="744" applyNumberFormat="0" applyAlignment="0" applyProtection="0">
      <alignment vertical="center"/>
    </xf>
    <xf numFmtId="0" fontId="152" fillId="22" borderId="744" applyNumberFormat="0" applyAlignment="0" applyProtection="0">
      <alignment vertical="center"/>
    </xf>
    <xf numFmtId="0" fontId="56" fillId="30" borderId="743" applyNumberFormat="0" applyFont="0" applyAlignment="0" applyProtection="0">
      <alignment vertical="center"/>
    </xf>
    <xf numFmtId="0" fontId="56" fillId="30" borderId="743" applyNumberFormat="0" applyFont="0" applyAlignment="0" applyProtection="0">
      <alignment vertical="center"/>
    </xf>
    <xf numFmtId="0" fontId="129" fillId="0" borderId="748">
      <alignment horizontal="left" vertical="center"/>
      <protection locked="0"/>
    </xf>
    <xf numFmtId="0" fontId="253" fillId="0" borderId="1180" applyNumberFormat="0" applyFill="0" applyAlignment="0" applyProtection="0">
      <alignment vertical="center"/>
    </xf>
    <xf numFmtId="274" fontId="56" fillId="30" borderId="1178" applyNumberFormat="0" applyFont="0" applyAlignment="0" applyProtection="0">
      <alignment vertical="center"/>
    </xf>
    <xf numFmtId="191" fontId="78" fillId="2" borderId="746"/>
    <xf numFmtId="274" fontId="140" fillId="9" borderId="1177" applyNumberFormat="0" applyAlignment="0" applyProtection="0">
      <alignment vertical="center"/>
    </xf>
    <xf numFmtId="191" fontId="78" fillId="2" borderId="746"/>
    <xf numFmtId="274" fontId="140" fillId="9" borderId="1177" applyNumberFormat="0" applyAlignment="0" applyProtection="0">
      <alignment vertical="center"/>
    </xf>
    <xf numFmtId="191" fontId="78" fillId="2" borderId="746"/>
    <xf numFmtId="191" fontId="78" fillId="2" borderId="724"/>
    <xf numFmtId="247" fontId="57" fillId="0" borderId="1186">
      <alignment horizontal="right" vertical="center" shrinkToFit="1"/>
    </xf>
    <xf numFmtId="191" fontId="78" fillId="2" borderId="724"/>
    <xf numFmtId="191" fontId="78" fillId="2" borderId="724"/>
    <xf numFmtId="0" fontId="140" fillId="9" borderId="1168" applyNumberFormat="0" applyAlignment="0" applyProtection="0">
      <alignment vertical="center"/>
    </xf>
    <xf numFmtId="274" fontId="140" fillId="9" borderId="1168" applyNumberFormat="0" applyAlignment="0" applyProtection="0">
      <alignment vertical="center"/>
    </xf>
    <xf numFmtId="0" fontId="69" fillId="0" borderId="1174">
      <alignment vertical="justify" wrapText="1"/>
    </xf>
    <xf numFmtId="0" fontId="173" fillId="0" borderId="1171" applyNumberFormat="0" applyFill="0" applyAlignment="0" applyProtection="0">
      <alignment vertical="center"/>
    </xf>
    <xf numFmtId="0" fontId="152" fillId="22" borderId="702" applyNumberFormat="0" applyAlignment="0" applyProtection="0">
      <alignment vertical="center"/>
    </xf>
    <xf numFmtId="0" fontId="152" fillId="22" borderId="702" applyNumberFormat="0" applyAlignment="0" applyProtection="0">
      <alignment vertical="center"/>
    </xf>
    <xf numFmtId="263" fontId="63" fillId="0" borderId="751">
      <alignment horizontal="left" vertical="center"/>
    </xf>
    <xf numFmtId="263" fontId="63" fillId="0" borderId="696">
      <alignment horizontal="left" vertical="center"/>
    </xf>
    <xf numFmtId="0" fontId="140" fillId="9" borderId="700" applyNumberFormat="0" applyAlignment="0" applyProtection="0">
      <alignment vertical="center"/>
    </xf>
    <xf numFmtId="0" fontId="140" fillId="9" borderId="700" applyNumberFormat="0" applyAlignment="0" applyProtection="0">
      <alignment vertical="center"/>
    </xf>
    <xf numFmtId="0" fontId="69" fillId="0" borderId="706">
      <alignment vertical="justify" wrapText="1"/>
    </xf>
    <xf numFmtId="0" fontId="259" fillId="22" borderId="744" applyNumberFormat="0" applyAlignment="0" applyProtection="0">
      <alignment vertical="center"/>
    </xf>
    <xf numFmtId="0" fontId="254" fillId="9" borderId="742" applyNumberFormat="0" applyAlignment="0" applyProtection="0">
      <alignment vertical="center"/>
    </xf>
    <xf numFmtId="0" fontId="173" fillId="0" borderId="703" applyNumberFormat="0" applyFill="0" applyAlignment="0" applyProtection="0">
      <alignment vertical="center"/>
    </xf>
    <xf numFmtId="0" fontId="173" fillId="0" borderId="703" applyNumberFormat="0" applyFill="0" applyAlignment="0" applyProtection="0">
      <alignment vertical="center"/>
    </xf>
    <xf numFmtId="274" fontId="140" fillId="9" borderId="742" applyNumberFormat="0" applyAlignment="0" applyProtection="0">
      <alignment vertical="center"/>
    </xf>
    <xf numFmtId="0" fontId="140" fillId="9" borderId="742" applyNumberFormat="0" applyAlignment="0" applyProtection="0">
      <alignment vertical="center"/>
    </xf>
    <xf numFmtId="274" fontId="114" fillId="22" borderId="742" applyNumberFormat="0" applyAlignment="0" applyProtection="0">
      <alignment vertical="center"/>
    </xf>
    <xf numFmtId="0" fontId="114" fillId="22" borderId="720" applyNumberFormat="0" applyAlignment="0" applyProtection="0">
      <alignment vertical="center"/>
    </xf>
    <xf numFmtId="0" fontId="114" fillId="22" borderId="720" applyNumberFormat="0" applyAlignment="0" applyProtection="0">
      <alignment vertical="center"/>
    </xf>
    <xf numFmtId="0" fontId="140" fillId="9" borderId="720" applyNumberFormat="0" applyAlignment="0" applyProtection="0">
      <alignment vertical="center"/>
    </xf>
    <xf numFmtId="0" fontId="240" fillId="0" borderId="0"/>
    <xf numFmtId="0" fontId="152" fillId="22" borderId="744" applyNumberFormat="0" applyAlignment="0" applyProtection="0">
      <alignment vertical="center"/>
    </xf>
    <xf numFmtId="0" fontId="152" fillId="22" borderId="744" applyNumberFormat="0" applyAlignment="0" applyProtection="0">
      <alignment vertical="center"/>
    </xf>
    <xf numFmtId="0" fontId="173" fillId="0" borderId="745" applyNumberFormat="0" applyFill="0" applyAlignment="0" applyProtection="0">
      <alignment vertical="center"/>
    </xf>
    <xf numFmtId="221" fontId="188" fillId="25" borderId="696">
      <alignment horizontal="right" vertical="center"/>
      <protection locked="0"/>
    </xf>
    <xf numFmtId="37" fontId="69" fillId="0" borderId="699" applyAlignment="0"/>
    <xf numFmtId="0" fontId="56" fillId="30" borderId="701" applyNumberFormat="0" applyFont="0" applyAlignment="0" applyProtection="0">
      <alignment vertical="center"/>
    </xf>
    <xf numFmtId="1" fontId="78" fillId="0" borderId="696" applyFill="0" applyBorder="0">
      <alignment horizontal="center"/>
    </xf>
    <xf numFmtId="247" fontId="57" fillId="0" borderId="696">
      <alignment horizontal="right" vertical="center" shrinkToFit="1"/>
    </xf>
    <xf numFmtId="0" fontId="114" fillId="22" borderId="700" applyNumberFormat="0" applyAlignment="0" applyProtection="0">
      <alignment vertical="center"/>
    </xf>
    <xf numFmtId="0" fontId="114" fillId="22" borderId="700" applyNumberFormat="0" applyAlignment="0" applyProtection="0">
      <alignment vertical="center"/>
    </xf>
    <xf numFmtId="0" fontId="173" fillId="0" borderId="703" applyNumberFormat="0" applyFill="0" applyAlignment="0" applyProtection="0">
      <alignment vertical="center"/>
    </xf>
    <xf numFmtId="0" fontId="173" fillId="0" borderId="703" applyNumberFormat="0" applyFill="0" applyAlignment="0" applyProtection="0">
      <alignment vertical="center"/>
    </xf>
    <xf numFmtId="0" fontId="134" fillId="0" borderId="705"/>
    <xf numFmtId="0" fontId="114" fillId="22" borderId="742" applyNumberFormat="0" applyAlignment="0" applyProtection="0">
      <alignment vertical="center"/>
    </xf>
    <xf numFmtId="0" fontId="173" fillId="0" borderId="745" applyNumberFormat="0" applyFill="0" applyAlignment="0" applyProtection="0">
      <alignment vertical="center"/>
    </xf>
    <xf numFmtId="0" fontId="173" fillId="0" borderId="745" applyNumberFormat="0" applyFill="0" applyAlignment="0" applyProtection="0">
      <alignment vertical="center"/>
    </xf>
    <xf numFmtId="0" fontId="56" fillId="30" borderId="721" applyNumberFormat="0" applyFont="0" applyAlignment="0" applyProtection="0">
      <alignment vertical="center"/>
    </xf>
    <xf numFmtId="0" fontId="56" fillId="30" borderId="721" applyNumberFormat="0" applyFont="0" applyAlignment="0" applyProtection="0">
      <alignment vertical="center"/>
    </xf>
    <xf numFmtId="0" fontId="152" fillId="22" borderId="702" applyNumberFormat="0" applyAlignment="0" applyProtection="0">
      <alignment vertical="center"/>
    </xf>
    <xf numFmtId="0" fontId="152" fillId="22" borderId="702" applyNumberFormat="0" applyAlignment="0" applyProtection="0">
      <alignment vertical="center"/>
    </xf>
    <xf numFmtId="0" fontId="152" fillId="22" borderId="722" applyNumberFormat="0" applyAlignment="0" applyProtection="0">
      <alignment vertical="center"/>
    </xf>
    <xf numFmtId="0" fontId="152" fillId="22" borderId="722" applyNumberFormat="0" applyAlignment="0" applyProtection="0">
      <alignment vertical="center"/>
    </xf>
    <xf numFmtId="0" fontId="56" fillId="30" borderId="701" applyNumberFormat="0" applyFont="0" applyAlignment="0" applyProtection="0">
      <alignment vertical="center"/>
    </xf>
    <xf numFmtId="0" fontId="56" fillId="30" borderId="701" applyNumberFormat="0" applyFont="0" applyAlignment="0" applyProtection="0">
      <alignment vertical="center"/>
    </xf>
    <xf numFmtId="0" fontId="134" fillId="0" borderId="749"/>
    <xf numFmtId="0" fontId="152" fillId="22" borderId="744" applyNumberFormat="0" applyAlignment="0" applyProtection="0">
      <alignment vertical="center"/>
    </xf>
    <xf numFmtId="0" fontId="134" fillId="0" borderId="727"/>
    <xf numFmtId="0" fontId="173" fillId="0" borderId="723" applyNumberFormat="0" applyFill="0" applyAlignment="0" applyProtection="0">
      <alignment vertical="center"/>
    </xf>
    <xf numFmtId="0" fontId="173" fillId="0" borderId="723" applyNumberFormat="0" applyFill="0" applyAlignment="0" applyProtection="0">
      <alignment vertical="center"/>
    </xf>
    <xf numFmtId="0" fontId="114" fillId="22" borderId="720" applyNumberFormat="0" applyAlignment="0" applyProtection="0">
      <alignment vertical="center"/>
    </xf>
    <xf numFmtId="0" fontId="114" fillId="22" borderId="720" applyNumberFormat="0" applyAlignment="0" applyProtection="0">
      <alignment vertical="center"/>
    </xf>
    <xf numFmtId="0" fontId="56" fillId="30" borderId="721" applyNumberFormat="0" applyFont="0" applyAlignment="0" applyProtection="0">
      <alignment vertical="center"/>
    </xf>
    <xf numFmtId="37" fontId="69" fillId="0" borderId="725" applyAlignment="0"/>
    <xf numFmtId="274" fontId="140" fillId="9" borderId="1190" applyNumberFormat="0" applyAlignment="0" applyProtection="0">
      <alignment vertical="center"/>
    </xf>
    <xf numFmtId="0" fontId="173" fillId="0" borderId="723" applyNumberFormat="0" applyFill="0" applyAlignment="0" applyProtection="0">
      <alignment vertical="center"/>
    </xf>
    <xf numFmtId="0" fontId="69" fillId="0" borderId="728">
      <alignment vertical="justify" wrapText="1"/>
    </xf>
    <xf numFmtId="0" fontId="140" fillId="9" borderId="700" applyNumberFormat="0" applyAlignment="0" applyProtection="0">
      <alignment vertical="center"/>
    </xf>
    <xf numFmtId="0" fontId="140" fillId="9" borderId="700" applyNumberFormat="0" applyAlignment="0" applyProtection="0">
      <alignment vertical="center"/>
    </xf>
    <xf numFmtId="0" fontId="129" fillId="0" borderId="704">
      <alignment horizontal="left" vertical="center"/>
      <protection locked="0"/>
    </xf>
    <xf numFmtId="191" fontId="78" fillId="2" borderId="746"/>
    <xf numFmtId="191" fontId="78" fillId="2" borderId="746"/>
    <xf numFmtId="191" fontId="78" fillId="2" borderId="746"/>
    <xf numFmtId="0" fontId="140" fillId="9" borderId="1168" applyNumberFormat="0" applyAlignment="0" applyProtection="0">
      <alignment vertical="center"/>
    </xf>
    <xf numFmtId="221" fontId="63" fillId="0" borderId="696" applyFill="0" applyBorder="0" applyAlignment="0"/>
    <xf numFmtId="0" fontId="140" fillId="9" borderId="742" applyNumberFormat="0" applyAlignment="0" applyProtection="0">
      <alignment vertical="center"/>
    </xf>
    <xf numFmtId="0" fontId="114" fillId="22" borderId="700" applyNumberFormat="0" applyAlignment="0" applyProtection="0">
      <alignment vertical="center"/>
    </xf>
    <xf numFmtId="0" fontId="114" fillId="22" borderId="700" applyNumberFormat="0" applyAlignment="0" applyProtection="0">
      <alignment vertical="center"/>
    </xf>
    <xf numFmtId="0" fontId="140" fillId="9" borderId="742" applyNumberFormat="0" applyAlignment="0" applyProtection="0">
      <alignment vertical="center"/>
    </xf>
    <xf numFmtId="0" fontId="130" fillId="0" borderId="741">
      <alignment horizontal="left" vertical="center"/>
    </xf>
    <xf numFmtId="263" fontId="63" fillId="0" borderId="751">
      <alignment horizontal="left" vertical="center"/>
    </xf>
    <xf numFmtId="247" fontId="57" fillId="0" borderId="751">
      <alignment horizontal="right" vertical="center" shrinkToFit="1"/>
    </xf>
    <xf numFmtId="221" fontId="63" fillId="0" borderId="751" applyFill="0" applyBorder="0" applyAlignment="0"/>
    <xf numFmtId="0" fontId="253" fillId="0" borderId="745" applyNumberFormat="0" applyFill="0" applyAlignment="0" applyProtection="0">
      <alignment vertical="center"/>
    </xf>
    <xf numFmtId="0" fontId="248" fillId="22" borderId="742" applyNumberFormat="0" applyAlignment="0" applyProtection="0">
      <alignment vertical="center"/>
    </xf>
    <xf numFmtId="274" fontId="173" fillId="0" borderId="745" applyNumberFormat="0" applyFill="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274" fontId="140" fillId="9" borderId="742" applyNumberFormat="0" applyAlignment="0" applyProtection="0">
      <alignment vertical="center"/>
    </xf>
    <xf numFmtId="0" fontId="140" fillId="9" borderId="742" applyNumberFormat="0" applyAlignment="0" applyProtection="0">
      <alignment vertical="center"/>
    </xf>
    <xf numFmtId="10" fontId="58" fillId="25" borderId="740" applyNumberFormat="0" applyBorder="0" applyAlignment="0" applyProtection="0"/>
    <xf numFmtId="0" fontId="130" fillId="0" borderId="741">
      <alignment horizontal="left" vertical="center"/>
    </xf>
    <xf numFmtId="274" fontId="114" fillId="22" borderId="720" applyNumberFormat="0" applyAlignment="0" applyProtection="0">
      <alignment vertical="center"/>
    </xf>
    <xf numFmtId="274" fontId="114" fillId="22"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140" fillId="9" borderId="720" applyNumberFormat="0" applyAlignment="0" applyProtection="0">
      <alignment vertical="center"/>
    </xf>
    <xf numFmtId="274" fontId="56" fillId="30" borderId="721" applyNumberFormat="0" applyFont="0" applyAlignment="0" applyProtection="0">
      <alignment vertical="center"/>
    </xf>
    <xf numFmtId="274" fontId="56" fillId="30" borderId="721" applyNumberFormat="0" applyFont="0" applyAlignment="0" applyProtection="0">
      <alignment vertical="center"/>
    </xf>
    <xf numFmtId="274" fontId="152" fillId="22" borderId="722" applyNumberFormat="0" applyAlignment="0" applyProtection="0">
      <alignment vertical="center"/>
    </xf>
    <xf numFmtId="0" fontId="56" fillId="30" borderId="743" applyNumberFormat="0" applyFont="0" applyAlignment="0" applyProtection="0">
      <alignment vertical="center"/>
    </xf>
    <xf numFmtId="274" fontId="173" fillId="0" borderId="723" applyNumberFormat="0" applyFill="0" applyAlignment="0" applyProtection="0">
      <alignment vertical="center"/>
    </xf>
    <xf numFmtId="0" fontId="248" fillId="22" borderId="720" applyNumberFormat="0" applyAlignment="0" applyProtection="0">
      <alignment vertical="center"/>
    </xf>
    <xf numFmtId="0" fontId="140" fillId="9" borderId="742" applyNumberFormat="0" applyAlignment="0" applyProtection="0">
      <alignment vertical="center"/>
    </xf>
    <xf numFmtId="0" fontId="140" fillId="9" borderId="742" applyNumberFormat="0" applyAlignment="0" applyProtection="0">
      <alignment vertical="center"/>
    </xf>
    <xf numFmtId="0" fontId="129" fillId="0" borderId="748">
      <alignment horizontal="left" vertical="center"/>
      <protection locked="0"/>
    </xf>
    <xf numFmtId="0" fontId="114" fillId="22" borderId="742" applyNumberFormat="0" applyAlignment="0" applyProtection="0">
      <alignment vertical="center"/>
    </xf>
    <xf numFmtId="0" fontId="253" fillId="0" borderId="723" applyNumberFormat="0" applyFill="0" applyAlignment="0" applyProtection="0">
      <alignment vertical="center"/>
    </xf>
    <xf numFmtId="0" fontId="254" fillId="9" borderId="720" applyNumberFormat="0" applyAlignment="0" applyProtection="0">
      <alignment vertical="center"/>
    </xf>
    <xf numFmtId="0" fontId="259" fillId="22" borderId="722" applyNumberFormat="0" applyAlignment="0" applyProtection="0">
      <alignment vertical="center"/>
    </xf>
    <xf numFmtId="191" fontId="78" fillId="2" borderId="746"/>
    <xf numFmtId="221" fontId="63" fillId="0" borderId="729" applyFill="0" applyBorder="0" applyAlignment="0"/>
    <xf numFmtId="263" fontId="63" fillId="0" borderId="729">
      <alignment horizontal="left" vertical="center"/>
    </xf>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697"/>
    <xf numFmtId="191" fontId="78" fillId="2" borderId="746"/>
    <xf numFmtId="191" fontId="78" fillId="2" borderId="746"/>
    <xf numFmtId="191" fontId="78" fillId="2" borderId="746"/>
    <xf numFmtId="191" fontId="78" fillId="2" borderId="724"/>
    <xf numFmtId="221" fontId="188" fillId="25" borderId="751">
      <alignment horizontal="right" vertical="center"/>
      <protection locked="0"/>
    </xf>
    <xf numFmtId="0" fontId="92" fillId="0" borderId="0"/>
    <xf numFmtId="191" fontId="78" fillId="2" borderId="724"/>
    <xf numFmtId="191" fontId="78" fillId="2" borderId="724"/>
    <xf numFmtId="274" fontId="140" fillId="9" borderId="742" applyNumberFormat="0" applyAlignment="0" applyProtection="0">
      <alignment vertical="center"/>
    </xf>
    <xf numFmtId="191" fontId="78" fillId="2" borderId="724"/>
    <xf numFmtId="0" fontId="134" fillId="0" borderId="749"/>
    <xf numFmtId="274" fontId="140" fillId="9" borderId="720" applyNumberFormat="0" applyAlignment="0" applyProtection="0">
      <alignment vertical="center"/>
    </xf>
    <xf numFmtId="0" fontId="140" fillId="9" borderId="720" applyNumberFormat="0" applyAlignment="0" applyProtection="0">
      <alignment vertical="center"/>
    </xf>
    <xf numFmtId="0" fontId="92" fillId="0" borderId="0"/>
    <xf numFmtId="0" fontId="173" fillId="0" borderId="695" applyNumberFormat="0" applyFill="0" applyAlignment="0" applyProtection="0">
      <alignment vertical="center"/>
    </xf>
    <xf numFmtId="0" fontId="152" fillId="22" borderId="694" applyNumberFormat="0" applyAlignment="0" applyProtection="0">
      <alignment vertical="center"/>
    </xf>
    <xf numFmtId="0" fontId="56" fillId="30" borderId="693" applyNumberFormat="0" applyFont="0" applyAlignment="0" applyProtection="0">
      <alignment vertical="center"/>
    </xf>
    <xf numFmtId="0" fontId="114" fillId="22" borderId="700" applyNumberFormat="0" applyAlignment="0" applyProtection="0">
      <alignment vertical="center"/>
    </xf>
    <xf numFmtId="10" fontId="58" fillId="25" borderId="696" applyNumberFormat="0" applyBorder="0" applyAlignment="0" applyProtection="0"/>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63" fontId="63" fillId="0" borderId="690">
      <alignment horizontal="lef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21" fontId="188" fillId="25" borderId="690">
      <alignment horizontal="right" vertical="center"/>
      <protection locked="0"/>
    </xf>
    <xf numFmtId="0" fontId="111" fillId="0" borderId="0"/>
    <xf numFmtId="0" fontId="104" fillId="0" borderId="0"/>
    <xf numFmtId="9" fontId="32" fillId="0" borderId="0" applyFont="0" applyFill="0" applyBorder="0" applyAlignment="0" applyProtection="0">
      <alignment vertical="center"/>
    </xf>
    <xf numFmtId="1" fontId="78" fillId="0" borderId="690" applyFill="0" applyBorder="0">
      <alignment horizontal="center"/>
    </xf>
    <xf numFmtId="0" fontId="111" fillId="0" borderId="0"/>
    <xf numFmtId="0" fontId="104" fillId="0" borderId="0"/>
    <xf numFmtId="247" fontId="57" fillId="0" borderId="690">
      <alignment horizontal="right" vertical="center" shrinkToFit="1"/>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114" fillId="22" borderId="661" applyNumberFormat="0" applyAlignment="0" applyProtection="0">
      <alignment vertical="center"/>
    </xf>
    <xf numFmtId="0" fontId="32" fillId="0" borderId="0">
      <alignment vertical="center"/>
    </xf>
    <xf numFmtId="274" fontId="114" fillId="22" borderId="661" applyNumberFormat="0" applyAlignment="0" applyProtection="0">
      <alignment vertical="center"/>
    </xf>
    <xf numFmtId="274" fontId="114" fillId="22" borderId="661" applyNumberFormat="0" applyAlignment="0" applyProtection="0">
      <alignment vertical="center"/>
    </xf>
    <xf numFmtId="274" fontId="114" fillId="22" borderId="661" applyNumberFormat="0" applyAlignment="0" applyProtection="0">
      <alignment vertical="center"/>
    </xf>
    <xf numFmtId="274" fontId="114" fillId="22" borderId="661" applyNumberFormat="0" applyAlignment="0" applyProtection="0">
      <alignment vertical="center"/>
    </xf>
    <xf numFmtId="0" fontId="32" fillId="0" borderId="0">
      <alignment vertical="center"/>
    </xf>
    <xf numFmtId="0" fontId="32" fillId="0" borderId="0">
      <alignment vertical="center"/>
    </xf>
    <xf numFmtId="10" fontId="58" fillId="25" borderId="690" applyNumberFormat="0" applyBorder="0" applyAlignment="0" applyProtection="0"/>
    <xf numFmtId="221" fontId="63" fillId="0" borderId="690" applyFill="0" applyBorder="0" applyAlignment="0"/>
    <xf numFmtId="178" fontId="32" fillId="0" borderId="0" applyFont="0" applyFill="0" applyBorder="0" applyAlignment="0" applyProtection="0">
      <alignment vertical="center"/>
    </xf>
    <xf numFmtId="0" fontId="32" fillId="0" borderId="0">
      <alignment vertical="center"/>
    </xf>
    <xf numFmtId="0" fontId="140" fillId="9" borderId="683" applyNumberFormat="0" applyAlignment="0" applyProtection="0">
      <alignment vertical="center"/>
    </xf>
    <xf numFmtId="191" fontId="78" fillId="2" borderId="746"/>
    <xf numFmtId="0" fontId="32" fillId="0" borderId="0">
      <alignment vertical="center"/>
    </xf>
    <xf numFmtId="0" fontId="32" fillId="0" borderId="0">
      <alignment vertical="center"/>
    </xf>
    <xf numFmtId="0" fontId="140" fillId="9" borderId="683" applyNumberFormat="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140" fillId="9" borderId="683" applyNumberFormat="0" applyAlignment="0" applyProtection="0">
      <alignment vertical="center"/>
    </xf>
    <xf numFmtId="263" fontId="63" fillId="0" borderId="690">
      <alignment horizontal="lef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21" fontId="63" fillId="0" borderId="690" applyFill="0" applyBorder="0" applyAlignment="0"/>
    <xf numFmtId="178" fontId="32" fillId="0" borderId="0" applyFont="0" applyFill="0" applyBorder="0" applyAlignment="0" applyProtection="0">
      <alignment vertical="center"/>
    </xf>
    <xf numFmtId="0" fontId="32" fillId="0" borderId="0">
      <alignment vertical="center"/>
    </xf>
    <xf numFmtId="0" fontId="56" fillId="30" borderId="701" applyNumberFormat="0" applyFont="0" applyAlignment="0" applyProtection="0">
      <alignment vertical="center"/>
    </xf>
    <xf numFmtId="0" fontId="259" fillId="22" borderId="685" applyNumberFormat="0" applyAlignment="0" applyProtection="0">
      <alignment vertical="center"/>
    </xf>
    <xf numFmtId="0" fontId="254" fillId="9" borderId="683" applyNumberFormat="0" applyAlignment="0" applyProtection="0">
      <alignment vertical="center"/>
    </xf>
    <xf numFmtId="0" fontId="253" fillId="0" borderId="686" applyNumberFormat="0" applyFill="0" applyAlignment="0" applyProtection="0">
      <alignment vertical="center"/>
    </xf>
    <xf numFmtId="0" fontId="173" fillId="0" borderId="723" applyNumberFormat="0" applyFill="0" applyAlignment="0" applyProtection="0">
      <alignment vertical="center"/>
    </xf>
    <xf numFmtId="0" fontId="130" fillId="0" borderId="691">
      <alignment horizontal="left" vertical="center"/>
    </xf>
    <xf numFmtId="0" fontId="248" fillId="22" borderId="683" applyNumberFormat="0" applyAlignment="0" applyProtection="0">
      <alignment vertical="center"/>
    </xf>
    <xf numFmtId="274" fontId="173" fillId="0" borderId="686" applyNumberFormat="0" applyFill="0" applyAlignment="0" applyProtection="0">
      <alignment vertical="center"/>
    </xf>
    <xf numFmtId="274" fontId="173" fillId="0" borderId="686" applyNumberFormat="0" applyFill="0" applyAlignment="0" applyProtection="0">
      <alignment vertical="center"/>
    </xf>
    <xf numFmtId="274" fontId="173" fillId="0" borderId="686" applyNumberFormat="0" applyFill="0" applyAlignment="0" applyProtection="0">
      <alignment vertical="center"/>
    </xf>
    <xf numFmtId="274" fontId="152" fillId="22" borderId="685" applyNumberFormat="0" applyAlignment="0" applyProtection="0">
      <alignment vertical="center"/>
    </xf>
    <xf numFmtId="274" fontId="152" fillId="22" borderId="685" applyNumberFormat="0" applyAlignment="0" applyProtection="0">
      <alignment vertical="center"/>
    </xf>
    <xf numFmtId="274" fontId="152" fillId="22" borderId="685" applyNumberFormat="0" applyAlignment="0" applyProtection="0">
      <alignment vertical="center"/>
    </xf>
    <xf numFmtId="274" fontId="56" fillId="30" borderId="684" applyNumberFormat="0" applyFont="0" applyAlignment="0" applyProtection="0">
      <alignment vertical="center"/>
    </xf>
    <xf numFmtId="274" fontId="56" fillId="30" borderId="684" applyNumberFormat="0" applyFont="0" applyAlignment="0" applyProtection="0">
      <alignment vertical="center"/>
    </xf>
    <xf numFmtId="274" fontId="56" fillId="30" borderId="684" applyNumberFormat="0" applyFon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274" fontId="140" fillId="9" borderId="683" applyNumberFormat="0" applyAlignment="0" applyProtection="0">
      <alignment vertical="center"/>
    </xf>
    <xf numFmtId="10" fontId="58" fillId="25" borderId="679" applyNumberFormat="0" applyBorder="0" applyAlignment="0" applyProtection="0"/>
    <xf numFmtId="10" fontId="58" fillId="25" borderId="679" applyNumberFormat="0" applyBorder="0" applyAlignment="0" applyProtection="0"/>
    <xf numFmtId="0" fontId="130" fillId="0" borderId="681">
      <alignment horizontal="left" vertical="center"/>
    </xf>
    <xf numFmtId="274" fontId="114" fillId="22" borderId="683" applyNumberFormat="0" applyAlignment="0" applyProtection="0">
      <alignment vertical="center"/>
    </xf>
    <xf numFmtId="274" fontId="114" fillId="22" borderId="683" applyNumberFormat="0" applyAlignment="0" applyProtection="0">
      <alignment vertical="center"/>
    </xf>
    <xf numFmtId="274" fontId="114" fillId="22" borderId="683" applyNumberFormat="0" applyAlignment="0" applyProtection="0">
      <alignment vertical="center"/>
    </xf>
    <xf numFmtId="0" fontId="140" fillId="9" borderId="683" applyNumberFormat="0" applyAlignment="0" applyProtection="0">
      <alignment vertical="center"/>
    </xf>
    <xf numFmtId="0" fontId="114" fillId="22" borderId="742" applyNumberFormat="0" applyAlignment="0" applyProtection="0">
      <alignment vertical="center"/>
    </xf>
    <xf numFmtId="191" fontId="78" fillId="2" borderId="746"/>
    <xf numFmtId="0" fontId="130" fillId="0" borderId="698">
      <alignment horizontal="left" vertical="center"/>
    </xf>
    <xf numFmtId="0" fontId="114" fillId="22" borderId="692" applyNumberFormat="0" applyAlignment="0" applyProtection="0">
      <alignment vertical="center"/>
    </xf>
    <xf numFmtId="10" fontId="58" fillId="25" borderId="751" applyNumberFormat="0" applyBorder="0" applyAlignment="0" applyProtection="0"/>
    <xf numFmtId="191" fontId="78" fillId="2" borderId="724"/>
    <xf numFmtId="191" fontId="78" fillId="2" borderId="746"/>
    <xf numFmtId="191" fontId="78" fillId="2" borderId="746"/>
    <xf numFmtId="0" fontId="140" fillId="9" borderId="692" applyNumberFormat="0" applyAlignment="0" applyProtection="0">
      <alignment vertical="center"/>
    </xf>
    <xf numFmtId="0" fontId="140" fillId="9" borderId="700" applyNumberForma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191" fontId="78" fillId="2" borderId="746"/>
    <xf numFmtId="0" fontId="173" fillId="0" borderId="703" applyNumberFormat="0" applyFill="0" applyAlignment="0" applyProtection="0">
      <alignment vertical="center"/>
    </xf>
    <xf numFmtId="0" fontId="152" fillId="22" borderId="702" applyNumberFormat="0" applyAlignment="0" applyProtection="0">
      <alignment vertical="center"/>
    </xf>
    <xf numFmtId="0" fontId="152" fillId="22" borderId="685" applyNumberFormat="0" applyAlignment="0" applyProtection="0">
      <alignment vertical="center"/>
    </xf>
    <xf numFmtId="0" fontId="152" fillId="22" borderId="685" applyNumberFormat="0" applyAlignment="0" applyProtection="0">
      <alignment vertical="center"/>
    </xf>
    <xf numFmtId="263" fontId="63" fillId="0" borderId="679">
      <alignment horizontal="lef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69" fillId="0" borderId="689">
      <alignment vertical="justify" wrapText="1"/>
    </xf>
    <xf numFmtId="0" fontId="173" fillId="0" borderId="686" applyNumberFormat="0" applyFill="0" applyAlignment="0" applyProtection="0">
      <alignment vertical="center"/>
    </xf>
    <xf numFmtId="0" fontId="173" fillId="0" borderId="686" applyNumberFormat="0" applyFill="0" applyAlignment="0" applyProtection="0">
      <alignment vertical="center"/>
    </xf>
    <xf numFmtId="221" fontId="188" fillId="25" borderId="679">
      <alignment horizontal="right" vertical="center"/>
      <protection locked="0"/>
    </xf>
    <xf numFmtId="37" fontId="69" fillId="0" borderId="682" applyAlignment="0"/>
    <xf numFmtId="0" fontId="56" fillId="30" borderId="684" applyNumberFormat="0" applyFont="0" applyAlignment="0" applyProtection="0">
      <alignment vertical="center"/>
    </xf>
    <xf numFmtId="1" fontId="78" fillId="0" borderId="679" applyFill="0" applyBorder="0">
      <alignment horizontal="center"/>
    </xf>
    <xf numFmtId="247" fontId="57" fillId="0" borderId="679">
      <alignment horizontal="right" vertical="center" shrinkToFit="1"/>
    </xf>
    <xf numFmtId="0" fontId="114" fillId="22" borderId="683" applyNumberFormat="0" applyAlignment="0" applyProtection="0">
      <alignment vertical="center"/>
    </xf>
    <xf numFmtId="0" fontId="114" fillId="22" borderId="683" applyNumberFormat="0" applyAlignment="0" applyProtection="0">
      <alignment vertical="center"/>
    </xf>
    <xf numFmtId="0" fontId="173" fillId="0" borderId="686" applyNumberFormat="0" applyFill="0" applyAlignment="0" applyProtection="0">
      <alignment vertical="center"/>
    </xf>
    <xf numFmtId="0" fontId="173" fillId="0" borderId="686" applyNumberFormat="0" applyFill="0" applyAlignment="0" applyProtection="0">
      <alignment vertical="center"/>
    </xf>
    <xf numFmtId="0" fontId="134" fillId="0" borderId="688"/>
    <xf numFmtId="0" fontId="152" fillId="22" borderId="685" applyNumberFormat="0" applyAlignment="0" applyProtection="0">
      <alignment vertical="center"/>
    </xf>
    <xf numFmtId="0" fontId="152" fillId="22" borderId="685" applyNumberFormat="0" applyAlignment="0" applyProtection="0">
      <alignment vertical="center"/>
    </xf>
    <xf numFmtId="0" fontId="56" fillId="30" borderId="684" applyNumberFormat="0" applyFont="0" applyAlignment="0" applyProtection="0">
      <alignment vertical="center"/>
    </xf>
    <xf numFmtId="0" fontId="56" fillId="30" borderId="684" applyNumberFormat="0" applyFon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129" fillId="0" borderId="687">
      <alignment horizontal="left" vertical="center"/>
      <protection locked="0"/>
    </xf>
    <xf numFmtId="221" fontId="63" fillId="0" borderId="679" applyFill="0" applyBorder="0" applyAlignment="0"/>
    <xf numFmtId="0" fontId="114" fillId="22" borderId="683" applyNumberFormat="0" applyAlignment="0" applyProtection="0">
      <alignment vertical="center"/>
    </xf>
    <xf numFmtId="0" fontId="114" fillId="22" borderId="683" applyNumberFormat="0" applyAlignment="0" applyProtection="0">
      <alignment vertical="center"/>
    </xf>
    <xf numFmtId="0" fontId="129" fillId="0" borderId="671">
      <alignment horizontal="left" vertical="center"/>
      <protection locked="0"/>
    </xf>
    <xf numFmtId="191" fontId="78" fillId="2" borderId="680"/>
    <xf numFmtId="191" fontId="78" fillId="2" borderId="680"/>
    <xf numFmtId="191" fontId="78" fillId="2" borderId="680"/>
    <xf numFmtId="0" fontId="114" fillId="22" borderId="683" applyNumberForma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130" fillId="0" borderId="670">
      <alignment horizontal="left" vertical="center"/>
    </xf>
    <xf numFmtId="0" fontId="130" fillId="0" borderId="670">
      <alignment horizontal="lef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32" fillId="0" borderId="0">
      <alignment vertical="center"/>
    </xf>
    <xf numFmtId="0" fontId="152" fillId="22" borderId="1218" applyNumberFormat="0" applyAlignment="0" applyProtection="0">
      <alignment vertical="center"/>
    </xf>
    <xf numFmtId="10" fontId="58" fillId="25" borderId="1208" applyNumberFormat="0" applyBorder="0" applyAlignment="0" applyProtection="0"/>
    <xf numFmtId="0" fontId="140" fillId="9" borderId="1190" applyNumberFormat="0" applyAlignment="0" applyProtection="0">
      <alignment vertical="center"/>
    </xf>
    <xf numFmtId="0" fontId="56" fillId="30" borderId="1191" applyNumberFormat="0" applyFont="0" applyAlignment="0" applyProtection="0">
      <alignment vertical="center"/>
    </xf>
    <xf numFmtId="274" fontId="56" fillId="30" borderId="1178" applyNumberFormat="0" applyFont="0" applyAlignment="0" applyProtection="0">
      <alignment vertical="center"/>
    </xf>
    <xf numFmtId="274" fontId="140" fillId="9" borderId="1177" applyNumberFormat="0" applyAlignment="0" applyProtection="0">
      <alignment vertical="center"/>
    </xf>
    <xf numFmtId="0" fontId="114" fillId="22" borderId="1177" applyNumberFormat="0" applyAlignment="0" applyProtection="0">
      <alignment vertical="center"/>
    </xf>
    <xf numFmtId="0" fontId="32" fillId="0" borderId="0">
      <alignment vertical="center"/>
    </xf>
    <xf numFmtId="191" fontId="78" fillId="2" borderId="680"/>
    <xf numFmtId="191" fontId="78" fillId="2" borderId="680"/>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0" fontId="173" fillId="0" borderId="675" applyNumberFormat="0" applyFill="0" applyAlignment="0" applyProtection="0">
      <alignment vertical="center"/>
    </xf>
    <xf numFmtId="191" fontId="78" fillId="2" borderId="680"/>
    <xf numFmtId="0" fontId="152" fillId="22" borderId="673" applyNumberFormat="0" applyAlignment="0" applyProtection="0">
      <alignment vertical="center"/>
    </xf>
    <xf numFmtId="0" fontId="56" fillId="30" borderId="672" applyNumberFormat="0" applyFont="0" applyAlignment="0" applyProtection="0">
      <alignment vertical="center"/>
    </xf>
    <xf numFmtId="191" fontId="78" fillId="2" borderId="680"/>
    <xf numFmtId="0" fontId="140" fillId="9" borderId="678" applyNumberFormat="0" applyAlignment="0" applyProtection="0">
      <alignment vertical="center"/>
    </xf>
    <xf numFmtId="191" fontId="78" fillId="2" borderId="680"/>
    <xf numFmtId="191" fontId="78" fillId="2" borderId="680"/>
    <xf numFmtId="191" fontId="78" fillId="2" borderId="680"/>
    <xf numFmtId="0" fontId="114" fillId="22" borderId="678" applyNumberFormat="0" applyAlignment="0" applyProtection="0">
      <alignment vertical="center"/>
    </xf>
    <xf numFmtId="0" fontId="173" fillId="0" borderId="686" applyNumberFormat="0" applyFill="0" applyAlignment="0" applyProtection="0">
      <alignment vertical="center"/>
    </xf>
    <xf numFmtId="0" fontId="152" fillId="22" borderId="685" applyNumberFormat="0" applyAlignment="0" applyProtection="0">
      <alignment vertical="center"/>
    </xf>
    <xf numFmtId="0" fontId="56" fillId="30" borderId="684" applyNumberFormat="0" applyFont="0" applyAlignment="0" applyProtection="0">
      <alignment vertical="center"/>
    </xf>
    <xf numFmtId="0" fontId="140" fillId="9" borderId="683" applyNumberFormat="0" applyAlignment="0" applyProtection="0">
      <alignment vertical="center"/>
    </xf>
    <xf numFmtId="10" fontId="58" fillId="25" borderId="679" applyNumberFormat="0" applyBorder="0" applyAlignment="0" applyProtection="0"/>
    <xf numFmtId="0" fontId="140" fillId="9" borderId="683" applyNumberForma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140" fillId="9" borderId="683" applyNumberFormat="0" applyAlignment="0" applyProtection="0">
      <alignment vertical="center"/>
    </xf>
    <xf numFmtId="0" fontId="140" fillId="9" borderId="678" applyNumberFormat="0" applyAlignment="0" applyProtection="0">
      <alignment vertical="center"/>
    </xf>
    <xf numFmtId="0" fontId="140" fillId="9" borderId="683" applyNumberFormat="0" applyAlignment="0" applyProtection="0">
      <alignment vertical="center"/>
    </xf>
    <xf numFmtId="0" fontId="130" fillId="0" borderId="681">
      <alignment horizontal="left" vertical="center"/>
    </xf>
    <xf numFmtId="0" fontId="140" fillId="9" borderId="683" applyNumberFormat="0" applyAlignment="0" applyProtection="0">
      <alignment vertical="center"/>
    </xf>
    <xf numFmtId="0" fontId="140" fillId="9" borderId="683" applyNumberFormat="0" applyAlignment="0" applyProtection="0">
      <alignment vertical="center"/>
    </xf>
    <xf numFmtId="191" fontId="78" fillId="2" borderId="680"/>
    <xf numFmtId="10" fontId="58" fillId="25" borderId="1186" applyNumberFormat="0" applyBorder="0" applyAlignment="0" applyProtection="0"/>
    <xf numFmtId="274" fontId="140" fillId="9" borderId="1168" applyNumberFormat="0" applyAlignment="0" applyProtection="0">
      <alignment vertical="center"/>
    </xf>
    <xf numFmtId="191" fontId="78" fillId="2" borderId="680"/>
    <xf numFmtId="221" fontId="63" fillId="0" borderId="1175" applyFill="0" applyBorder="0" applyAlignment="0"/>
    <xf numFmtId="191" fontId="78" fillId="2" borderId="680"/>
    <xf numFmtId="9" fontId="32" fillId="0" borderId="0" applyFont="0" applyFill="0" applyBorder="0" applyAlignment="0" applyProtection="0">
      <alignment vertical="center"/>
    </xf>
    <xf numFmtId="0" fontId="140" fillId="9" borderId="1168" applyNumberFormat="0" applyAlignment="0" applyProtection="0">
      <alignment vertical="center"/>
    </xf>
    <xf numFmtId="0" fontId="140" fillId="9" borderId="661" applyNumberFormat="0" applyAlignment="0" applyProtection="0">
      <alignment vertical="center"/>
    </xf>
    <xf numFmtId="0" fontId="140" fillId="9" borderId="1168" applyNumberFormat="0" applyAlignment="0" applyProtection="0">
      <alignment vertical="center"/>
    </xf>
    <xf numFmtId="0" fontId="140" fillId="9" borderId="1168" applyNumberFormat="0" applyAlignment="0" applyProtection="0">
      <alignment vertical="center"/>
    </xf>
    <xf numFmtId="0" fontId="152" fillId="22" borderId="1170"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0" fontId="140" fillId="9" borderId="661" applyNumberFormat="0" applyAlignment="0" applyProtection="0">
      <alignment vertical="center"/>
    </xf>
    <xf numFmtId="0"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1190" applyNumberFormat="0" applyAlignment="0" applyProtection="0">
      <alignment vertical="center"/>
    </xf>
    <xf numFmtId="178" fontId="32" fillId="0" borderId="0" applyFont="0" applyFill="0" applyBorder="0" applyAlignment="0" applyProtection="0">
      <alignment vertical="center"/>
    </xf>
    <xf numFmtId="274" fontId="140" fillId="9" borderId="1190" applyNumberFormat="0" applyAlignment="0" applyProtection="0">
      <alignment vertical="center"/>
    </xf>
    <xf numFmtId="0" fontId="32" fillId="0" borderId="0">
      <alignment vertical="center"/>
    </xf>
    <xf numFmtId="0" fontId="140" fillId="9" borderId="661" applyNumberFormat="0" applyAlignment="0" applyProtection="0">
      <alignment vertical="center"/>
    </xf>
    <xf numFmtId="178" fontId="32" fillId="0" borderId="0" applyFont="0" applyFill="0" applyBorder="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0" fontId="32" fillId="0" borderId="0">
      <alignment vertical="center"/>
    </xf>
    <xf numFmtId="0" fontId="32" fillId="0" borderId="0">
      <alignment vertical="center"/>
    </xf>
    <xf numFmtId="0" fontId="32" fillId="0" borderId="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74" fontId="140" fillId="9" borderId="661" applyNumberFormat="0" applyAlignment="0" applyProtection="0">
      <alignment vertical="center"/>
    </xf>
    <xf numFmtId="263" fontId="63" fillId="0" borderId="679">
      <alignment horizontal="lef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274" fontId="140" fillId="9" borderId="661" applyNumberFormat="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21" fontId="188" fillId="25" borderId="679">
      <alignment horizontal="right" vertical="center"/>
      <protection locked="0"/>
    </xf>
    <xf numFmtId="9" fontId="32" fillId="0" borderId="0" applyFont="0" applyFill="0" applyBorder="0" applyAlignment="0" applyProtection="0">
      <alignment vertical="center"/>
    </xf>
    <xf numFmtId="1" fontId="78" fillId="0" borderId="679" applyFill="0" applyBorder="0">
      <alignment horizontal="center"/>
    </xf>
    <xf numFmtId="247" fontId="57" fillId="0" borderId="679">
      <alignment horizontal="right" vertical="center" shrinkToFit="1"/>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0" fontId="58" fillId="25" borderId="679" applyNumberFormat="0" applyBorder="0" applyAlignment="0" applyProtection="0"/>
    <xf numFmtId="221" fontId="63" fillId="0" borderId="679" applyFill="0" applyBorder="0" applyAlignment="0"/>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63" fontId="63" fillId="0" borderId="679">
      <alignment horizontal="lef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21" fontId="63" fillId="0" borderId="679" applyFill="0" applyBorder="0" applyAlignment="0"/>
    <xf numFmtId="178" fontId="32" fillId="0" borderId="0" applyFont="0" applyFill="0" applyBorder="0" applyAlignment="0" applyProtection="0">
      <alignment vertical="center"/>
    </xf>
    <xf numFmtId="0" fontId="32" fillId="0" borderId="0">
      <alignment vertical="center"/>
    </xf>
    <xf numFmtId="0" fontId="259" fillId="22" borderId="673" applyNumberFormat="0" applyAlignment="0" applyProtection="0">
      <alignment vertical="center"/>
    </xf>
    <xf numFmtId="0" fontId="254" fillId="9" borderId="678" applyNumberFormat="0" applyAlignment="0" applyProtection="0">
      <alignment vertical="center"/>
    </xf>
    <xf numFmtId="0" fontId="253" fillId="0" borderId="675" applyNumberFormat="0" applyFill="0" applyAlignment="0" applyProtection="0">
      <alignment vertical="center"/>
    </xf>
    <xf numFmtId="0" fontId="248" fillId="22" borderId="678" applyNumberFormat="0" applyAlignment="0" applyProtection="0">
      <alignment vertical="center"/>
    </xf>
    <xf numFmtId="274" fontId="173" fillId="0" borderId="675" applyNumberFormat="0" applyFill="0" applyAlignment="0" applyProtection="0">
      <alignment vertical="center"/>
    </xf>
    <xf numFmtId="274" fontId="173" fillId="0" borderId="675" applyNumberFormat="0" applyFill="0" applyAlignment="0" applyProtection="0">
      <alignment vertical="center"/>
    </xf>
    <xf numFmtId="274" fontId="173" fillId="0" borderId="675" applyNumberFormat="0" applyFill="0" applyAlignment="0" applyProtection="0">
      <alignment vertical="center"/>
    </xf>
    <xf numFmtId="274" fontId="152" fillId="22" borderId="673" applyNumberFormat="0" applyAlignment="0" applyProtection="0">
      <alignment vertical="center"/>
    </xf>
    <xf numFmtId="274" fontId="152" fillId="22" borderId="673" applyNumberFormat="0" applyAlignment="0" applyProtection="0">
      <alignment vertical="center"/>
    </xf>
    <xf numFmtId="274" fontId="152" fillId="22" borderId="673" applyNumberFormat="0" applyAlignment="0" applyProtection="0">
      <alignment vertical="center"/>
    </xf>
    <xf numFmtId="274" fontId="56" fillId="30" borderId="672" applyNumberFormat="0" applyFont="0" applyAlignment="0" applyProtection="0">
      <alignment vertical="center"/>
    </xf>
    <xf numFmtId="274" fontId="56" fillId="30" borderId="672" applyNumberFormat="0" applyFont="0" applyAlignment="0" applyProtection="0">
      <alignment vertical="center"/>
    </xf>
    <xf numFmtId="274" fontId="56" fillId="30" borderId="672" applyNumberFormat="0" applyFon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0" fontId="140" fillId="9" borderId="678" applyNumberFormat="0" applyAlignment="0" applyProtection="0">
      <alignment vertical="center"/>
    </xf>
    <xf numFmtId="0"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0" fontId="152" fillId="22" borderId="1192" applyNumberFormat="0" applyAlignment="0" applyProtection="0">
      <alignment vertical="center"/>
    </xf>
    <xf numFmtId="10" fontId="58" fillId="25" borderId="1186" applyNumberFormat="0" applyBorder="0" applyAlignment="0" applyProtection="0"/>
    <xf numFmtId="0" fontId="130" fillId="0" borderId="670">
      <alignment horizontal="left" vertical="center"/>
    </xf>
    <xf numFmtId="274" fontId="114" fillId="22" borderId="678" applyNumberFormat="0" applyAlignment="0" applyProtection="0">
      <alignment vertical="center"/>
    </xf>
    <xf numFmtId="274" fontId="114" fillId="22" borderId="678" applyNumberFormat="0" applyAlignment="0" applyProtection="0">
      <alignment vertical="center"/>
    </xf>
    <xf numFmtId="274" fontId="114" fillId="22" borderId="678" applyNumberFormat="0" applyAlignment="0" applyProtection="0">
      <alignment vertical="center"/>
    </xf>
    <xf numFmtId="0" fontId="152" fillId="22" borderId="673" applyNumberFormat="0" applyAlignment="0" applyProtection="0">
      <alignment vertical="center"/>
    </xf>
    <xf numFmtId="0" fontId="152" fillId="22" borderId="673" applyNumberFormat="0" applyAlignment="0" applyProtection="0">
      <alignment vertical="center"/>
    </xf>
    <xf numFmtId="0" fontId="140" fillId="9" borderId="678" applyNumberFormat="0" applyAlignment="0" applyProtection="0">
      <alignment vertical="center"/>
    </xf>
    <xf numFmtId="0" fontId="140" fillId="9" borderId="678" applyNumberFormat="0" applyAlignment="0" applyProtection="0">
      <alignment vertical="center"/>
    </xf>
    <xf numFmtId="0" fontId="69" fillId="0" borderId="677">
      <alignment vertical="justify" wrapText="1"/>
    </xf>
    <xf numFmtId="0" fontId="173" fillId="0" borderId="675" applyNumberFormat="0" applyFill="0" applyAlignment="0" applyProtection="0">
      <alignment vertical="center"/>
    </xf>
    <xf numFmtId="0" fontId="173" fillId="0" borderId="675" applyNumberFormat="0" applyFill="0" applyAlignment="0" applyProtection="0">
      <alignment vertical="center"/>
    </xf>
    <xf numFmtId="37" fontId="69" fillId="0" borderId="676" applyAlignment="0"/>
    <xf numFmtId="0" fontId="56" fillId="30" borderId="672" applyNumberFormat="0" applyFont="0" applyAlignment="0" applyProtection="0">
      <alignment vertical="center"/>
    </xf>
    <xf numFmtId="0" fontId="114" fillId="22" borderId="678" applyNumberFormat="0" applyAlignment="0" applyProtection="0">
      <alignment vertical="center"/>
    </xf>
    <xf numFmtId="0" fontId="114" fillId="22" borderId="678" applyNumberFormat="0" applyAlignment="0" applyProtection="0">
      <alignment vertical="center"/>
    </xf>
    <xf numFmtId="0" fontId="173" fillId="0" borderId="675" applyNumberFormat="0" applyFill="0" applyAlignment="0" applyProtection="0">
      <alignment vertical="center"/>
    </xf>
    <xf numFmtId="0" fontId="173" fillId="0" borderId="675" applyNumberFormat="0" applyFill="0" applyAlignment="0" applyProtection="0">
      <alignment vertical="center"/>
    </xf>
    <xf numFmtId="0" fontId="173" fillId="0" borderId="675" applyNumberFormat="0" applyFill="0" applyAlignment="0" applyProtection="0">
      <alignment vertical="center"/>
    </xf>
    <xf numFmtId="0" fontId="134" fillId="0" borderId="674"/>
    <xf numFmtId="0" fontId="152" fillId="22" borderId="673" applyNumberFormat="0" applyAlignment="0" applyProtection="0">
      <alignment vertical="center"/>
    </xf>
    <xf numFmtId="0" fontId="152" fillId="22" borderId="673" applyNumberFormat="0" applyAlignment="0" applyProtection="0">
      <alignment vertical="center"/>
    </xf>
    <xf numFmtId="0" fontId="152" fillId="22" borderId="673" applyNumberFormat="0" applyAlignment="0" applyProtection="0">
      <alignment vertical="center"/>
    </xf>
    <xf numFmtId="0" fontId="56" fillId="30" borderId="672" applyNumberFormat="0" applyFont="0" applyAlignment="0" applyProtection="0">
      <alignment vertical="center"/>
    </xf>
    <xf numFmtId="0" fontId="56" fillId="30" borderId="672" applyNumberFormat="0" applyFont="0" applyAlignment="0" applyProtection="0">
      <alignment vertical="center"/>
    </xf>
    <xf numFmtId="0" fontId="56" fillId="30" borderId="672" applyNumberFormat="0" applyFont="0" applyAlignment="0" applyProtection="0">
      <alignment vertical="center"/>
    </xf>
    <xf numFmtId="0" fontId="140" fillId="9" borderId="678" applyNumberFormat="0" applyAlignment="0" applyProtection="0">
      <alignment vertical="center"/>
    </xf>
    <xf numFmtId="0" fontId="140" fillId="9" borderId="678" applyNumberFormat="0" applyAlignment="0" applyProtection="0">
      <alignment vertical="center"/>
    </xf>
    <xf numFmtId="0" fontId="114" fillId="22" borderId="1177" applyNumberFormat="0" applyAlignment="0" applyProtection="0">
      <alignment vertical="center"/>
    </xf>
    <xf numFmtId="0" fontId="140" fillId="9" borderId="678" applyNumberFormat="0" applyAlignment="0" applyProtection="0">
      <alignment vertical="center"/>
    </xf>
    <xf numFmtId="0" fontId="130" fillId="0" borderId="670">
      <alignment horizontal="left" vertical="center"/>
    </xf>
    <xf numFmtId="0" fontId="129" fillId="0" borderId="671">
      <alignment horizontal="left" vertical="center"/>
      <protection locked="0"/>
    </xf>
    <xf numFmtId="0" fontId="114" fillId="22" borderId="678" applyNumberFormat="0" applyAlignment="0" applyProtection="0">
      <alignment vertical="center"/>
    </xf>
    <xf numFmtId="0" fontId="114" fillId="22" borderId="678" applyNumberFormat="0" applyAlignment="0" applyProtection="0">
      <alignment vertical="center"/>
    </xf>
    <xf numFmtId="0" fontId="114" fillId="22" borderId="678" applyNumberFormat="0" applyAlignment="0" applyProtection="0">
      <alignment vertical="center"/>
    </xf>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91" fontId="78" fillId="2" borderId="659"/>
    <xf numFmtId="178" fontId="32" fillId="0" borderId="0" applyFont="0" applyFill="0" applyBorder="0" applyAlignment="0" applyProtection="0">
      <alignment vertical="center"/>
    </xf>
    <xf numFmtId="0" fontId="32" fillId="0" borderId="0">
      <alignment vertical="center"/>
    </xf>
    <xf numFmtId="191" fontId="78" fillId="2" borderId="659"/>
    <xf numFmtId="191" fontId="78" fillId="2" borderId="659"/>
    <xf numFmtId="191" fontId="78" fillId="2" borderId="659"/>
    <xf numFmtId="274" fontId="140" fillId="9" borderId="1168" applyNumberFormat="0" applyAlignment="0" applyProtection="0">
      <alignment vertical="center"/>
    </xf>
    <xf numFmtId="274" fontId="152" fillId="22" borderId="1170" applyNumberFormat="0" applyAlignment="0" applyProtection="0">
      <alignment vertical="center"/>
    </xf>
    <xf numFmtId="0" fontId="140" fillId="9" borderId="1168" applyNumberFormat="0" applyAlignment="0" applyProtection="0">
      <alignment vertical="center"/>
    </xf>
    <xf numFmtId="0" fontId="56" fillId="30" borderId="1217" applyNumberFormat="0" applyFont="0" applyAlignment="0" applyProtection="0">
      <alignment vertical="center"/>
    </xf>
    <xf numFmtId="0" fontId="152" fillId="22" borderId="1218" applyNumberFormat="0" applyAlignment="0" applyProtection="0">
      <alignment vertical="center"/>
    </xf>
    <xf numFmtId="191" fontId="78" fillId="2" borderId="1220"/>
    <xf numFmtId="0" fontId="152" fillId="22" borderId="1170" applyNumberFormat="0" applyAlignment="0" applyProtection="0">
      <alignment vertical="center"/>
    </xf>
    <xf numFmtId="0" fontId="140" fillId="9" borderId="1216" applyNumberFormat="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0" fontId="130" fillId="0" borderId="1188">
      <alignment horizontal="lef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74" fontId="140" fillId="9" borderId="1146" applyNumberFormat="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21" fontId="188" fillId="25" borderId="45">
      <alignment horizontal="right" vertical="center"/>
      <protection locked="0"/>
    </xf>
    <xf numFmtId="9" fontId="32" fillId="0" borderId="0" applyFont="0" applyFill="0" applyBorder="0" applyAlignment="0" applyProtection="0">
      <alignment vertical="center"/>
    </xf>
    <xf numFmtId="1" fontId="78" fillId="0" borderId="45" applyFill="0" applyBorder="0">
      <alignment horizontal="center"/>
    </xf>
    <xf numFmtId="247" fontId="57" fillId="0" borderId="45">
      <alignment horizontal="right" vertical="center" shrinkToFit="1"/>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0" fontId="58" fillId="25" borderId="45" applyNumberFormat="0" applyBorder="0" applyAlignment="0" applyProtection="0"/>
    <xf numFmtId="191" fontId="78" fillId="2" borderId="1165"/>
    <xf numFmtId="178" fontId="32" fillId="0" borderId="0" applyFont="0" applyFill="0" applyBorder="0" applyAlignment="0" applyProtection="0">
      <alignment vertical="center"/>
    </xf>
    <xf numFmtId="0" fontId="254" fillId="9" borderId="1168" applyNumberFormat="0" applyAlignment="0" applyProtection="0">
      <alignment vertical="center"/>
    </xf>
    <xf numFmtId="0" fontId="130" fillId="0" borderId="1176">
      <alignment horizontal="left" vertical="center"/>
    </xf>
    <xf numFmtId="274" fontId="140" fillId="9" borderId="1168" applyNumberFormat="0" applyAlignment="0" applyProtection="0">
      <alignment vertical="center"/>
    </xf>
    <xf numFmtId="0" fontId="32" fillId="0" borderId="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0" fontId="111" fillId="0" borderId="0"/>
    <xf numFmtId="0" fontId="56" fillId="30" borderId="1200" applyNumberFormat="0" applyFont="0" applyAlignment="0" applyProtection="0">
      <alignment vertical="center"/>
    </xf>
    <xf numFmtId="0" fontId="140" fillId="9" borderId="1204" applyNumberFormat="0" applyAlignment="0" applyProtection="0">
      <alignment vertical="center"/>
    </xf>
    <xf numFmtId="0" fontId="32" fillId="0" borderId="0">
      <alignment vertical="center"/>
    </xf>
    <xf numFmtId="0" fontId="32" fillId="0" borderId="0">
      <alignment vertical="center"/>
    </xf>
    <xf numFmtId="263" fontId="63" fillId="0" borderId="1197">
      <alignment horizontal="left" vertical="center"/>
    </xf>
    <xf numFmtId="0" fontId="140" fillId="9" borderId="1190" applyNumberFormat="0" applyAlignment="0" applyProtection="0">
      <alignment vertical="center"/>
    </xf>
    <xf numFmtId="0" fontId="140" fillId="9" borderId="1190" applyNumberFormat="0" applyAlignment="0" applyProtection="0">
      <alignment vertical="center"/>
    </xf>
    <xf numFmtId="191" fontId="78" fillId="2" borderId="1187"/>
    <xf numFmtId="10" fontId="58" fillId="25" borderId="1186" applyNumberFormat="0" applyBorder="0" applyAlignment="0" applyProtection="0"/>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0" fontId="152" fillId="22" borderId="1179" applyNumberFormat="0" applyAlignment="0" applyProtection="0">
      <alignment vertical="center"/>
    </xf>
    <xf numFmtId="0" fontId="32" fillId="0" borderId="0">
      <alignment vertical="center"/>
    </xf>
    <xf numFmtId="274" fontId="152" fillId="22" borderId="1170" applyNumberFormat="0" applyAlignment="0" applyProtection="0">
      <alignment vertical="center"/>
    </xf>
    <xf numFmtId="0" fontId="32" fillId="0" borderId="0">
      <alignment vertical="center"/>
    </xf>
    <xf numFmtId="0" fontId="32" fillId="0" borderId="0">
      <alignment vertical="center"/>
    </xf>
    <xf numFmtId="0" fontId="140" fillId="9" borderId="1168" applyNumberFormat="0" applyAlignment="0" applyProtection="0">
      <alignment vertical="center"/>
    </xf>
    <xf numFmtId="0" fontId="32" fillId="0" borderId="0">
      <alignment vertical="center"/>
    </xf>
    <xf numFmtId="0" fontId="152" fillId="22" borderId="1201" applyNumberFormat="0" applyAlignment="0" applyProtection="0">
      <alignment vertical="center"/>
    </xf>
    <xf numFmtId="274" fontId="173" fillId="0" borderId="1193" applyNumberFormat="0" applyFill="0" applyAlignment="0" applyProtection="0">
      <alignment vertical="center"/>
    </xf>
    <xf numFmtId="263" fontId="63" fillId="0" borderId="45">
      <alignment horizontal="lef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221" fontId="63" fillId="0" borderId="1164" applyFill="0" applyBorder="0" applyAlignment="0"/>
    <xf numFmtId="0" fontId="254" fillId="9" borderId="1155" applyNumberFormat="0" applyAlignment="0" applyProtection="0">
      <alignment vertical="center"/>
    </xf>
    <xf numFmtId="274" fontId="152" fillId="22" borderId="1157" applyNumberFormat="0" applyAlignment="0" applyProtection="0">
      <alignment vertical="center"/>
    </xf>
    <xf numFmtId="274" fontId="173" fillId="0" borderId="1158" applyNumberFormat="0" applyFill="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21" fontId="63" fillId="0" borderId="45" applyFill="0" applyBorder="0" applyAlignment="0"/>
    <xf numFmtId="178" fontId="32" fillId="0" borderId="0" applyFont="0" applyFill="0" applyBorder="0" applyAlignment="0" applyProtection="0">
      <alignment vertical="center"/>
    </xf>
    <xf numFmtId="0" fontId="140" fillId="9" borderId="887" applyNumberFormat="0" applyAlignment="0" applyProtection="0">
      <alignment vertical="center"/>
    </xf>
    <xf numFmtId="191" fontId="78" fillId="2" borderId="1220"/>
    <xf numFmtId="0" fontId="134" fillId="0" borderId="1162"/>
    <xf numFmtId="274" fontId="140" fillId="9" borderId="917" applyNumberFormat="0" applyAlignment="0" applyProtection="0">
      <alignment vertical="center"/>
    </xf>
    <xf numFmtId="0" fontId="92" fillId="0" borderId="0"/>
    <xf numFmtId="0" fontId="56" fillId="30" borderId="1217" applyNumberFormat="0" applyFont="0" applyAlignment="0" applyProtection="0">
      <alignment vertical="center"/>
    </xf>
    <xf numFmtId="247" fontId="57" fillId="0" borderId="1186">
      <alignment horizontal="right" vertical="center" shrinkToFit="1"/>
    </xf>
    <xf numFmtId="0" fontId="32" fillId="0" borderId="0">
      <alignment vertical="center"/>
    </xf>
    <xf numFmtId="191" fontId="78" fillId="2" borderId="1220"/>
    <xf numFmtId="1" fontId="78" fillId="0" borderId="1214" applyFill="0" applyBorder="0">
      <alignment horizontal="center"/>
    </xf>
    <xf numFmtId="274" fontId="140" fillId="9" borderId="1177" applyNumberFormat="0" applyAlignment="0" applyProtection="0">
      <alignment vertical="center"/>
    </xf>
    <xf numFmtId="0" fontId="140" fillId="9" borderId="1177" applyNumberFormat="0" applyAlignment="0" applyProtection="0">
      <alignment vertical="center"/>
    </xf>
    <xf numFmtId="274" fontId="56" fillId="30" borderId="1169" applyNumberFormat="0" applyFont="0" applyAlignment="0" applyProtection="0">
      <alignment vertical="center"/>
    </xf>
    <xf numFmtId="191" fontId="78" fillId="2" borderId="1159"/>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0" fontId="114" fillId="22" borderId="1155" applyNumberFormat="0" applyAlignment="0" applyProtection="0">
      <alignment vertical="center"/>
    </xf>
    <xf numFmtId="0" fontId="69" fillId="0" borderId="1152">
      <alignment vertical="justify" wrapText="1"/>
    </xf>
    <xf numFmtId="0" fontId="254" fillId="9" borderId="678" applyNumberFormat="0" applyAlignment="0" applyProtection="0">
      <alignment vertical="center"/>
    </xf>
    <xf numFmtId="191" fontId="78" fillId="2" borderId="1159"/>
    <xf numFmtId="247" fontId="57" fillId="0" borderId="1142">
      <alignment horizontal="right" vertical="center" shrinkToFit="1"/>
    </xf>
    <xf numFmtId="0" fontId="173" fillId="0" borderId="1180" applyNumberFormat="0" applyFill="0" applyAlignment="0" applyProtection="0">
      <alignment vertical="center"/>
    </xf>
    <xf numFmtId="0" fontId="173" fillId="0" borderId="1180" applyNumberFormat="0" applyFill="0" applyAlignment="0" applyProtection="0">
      <alignment vertical="center"/>
    </xf>
    <xf numFmtId="191" fontId="78" fillId="2" borderId="1181"/>
    <xf numFmtId="274" fontId="152" fillId="22" borderId="1179" applyNumberFormat="0" applyAlignment="0" applyProtection="0">
      <alignment vertical="center"/>
    </xf>
    <xf numFmtId="274" fontId="173" fillId="0" borderId="1138" applyNumberFormat="0" applyFill="0" applyAlignment="0" applyProtection="0">
      <alignment vertical="center"/>
    </xf>
    <xf numFmtId="274" fontId="56" fillId="30" borderId="1136" applyNumberFormat="0" applyFont="0" applyAlignment="0" applyProtection="0">
      <alignment vertical="center"/>
    </xf>
    <xf numFmtId="0" fontId="140" fillId="9" borderId="115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0" fontId="140" fillId="9" borderId="1135" applyNumberFormat="0" applyAlignment="0" applyProtection="0">
      <alignment vertical="center"/>
    </xf>
    <xf numFmtId="274" fontId="140" fillId="9" borderId="1135" applyNumberFormat="0" applyAlignment="0" applyProtection="0">
      <alignment vertical="center"/>
    </xf>
    <xf numFmtId="0" fontId="152" fillId="22" borderId="1157" applyNumberFormat="0" applyAlignment="0" applyProtection="0">
      <alignment vertical="center"/>
    </xf>
    <xf numFmtId="191" fontId="78" fillId="2" borderId="1181"/>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56" fillId="30" borderId="1156" applyNumberFormat="0" applyFont="0" applyAlignment="0" applyProtection="0">
      <alignment vertical="center"/>
    </xf>
    <xf numFmtId="274" fontId="152" fillId="22" borderId="1157" applyNumberFormat="0" applyAlignment="0" applyProtection="0">
      <alignment vertical="center"/>
    </xf>
    <xf numFmtId="274" fontId="173" fillId="0" borderId="1158" applyNumberFormat="0" applyFill="0" applyAlignment="0" applyProtection="0">
      <alignment vertical="center"/>
    </xf>
    <xf numFmtId="0" fontId="140" fillId="9" borderId="1155" applyNumberFormat="0" applyAlignment="0" applyProtection="0">
      <alignment vertical="center"/>
    </xf>
    <xf numFmtId="221" fontId="63" fillId="0" borderId="1186" applyFill="0" applyBorder="0" applyAlignment="0"/>
    <xf numFmtId="0" fontId="152" fillId="22" borderId="1179" applyNumberFormat="0" applyAlignment="0" applyProtection="0">
      <alignment vertical="center"/>
    </xf>
    <xf numFmtId="0" fontId="152" fillId="22" borderId="1179" applyNumberFormat="0" applyAlignment="0" applyProtection="0">
      <alignment vertical="center"/>
    </xf>
    <xf numFmtId="0" fontId="56" fillId="30" borderId="1178" applyNumberFormat="0" applyFont="0" applyAlignment="0" applyProtection="0">
      <alignment vertical="center"/>
    </xf>
    <xf numFmtId="191" fontId="78" fillId="2" borderId="1181"/>
    <xf numFmtId="191" fontId="78" fillId="2" borderId="1159"/>
    <xf numFmtId="263" fontId="63" fillId="0" borderId="1186">
      <alignment horizontal="left" vertical="center"/>
    </xf>
    <xf numFmtId="0" fontId="140" fillId="9" borderId="1135" applyNumberFormat="0" applyAlignment="0" applyProtection="0">
      <alignment vertical="center"/>
    </xf>
    <xf numFmtId="0" fontId="259" fillId="22" borderId="1179" applyNumberFormat="0" applyAlignment="0" applyProtection="0">
      <alignment vertical="center"/>
    </xf>
    <xf numFmtId="0" fontId="173" fillId="0" borderId="1138" applyNumberFormat="0" applyFill="0" applyAlignment="0" applyProtection="0">
      <alignment vertical="center"/>
    </xf>
    <xf numFmtId="274" fontId="114" fillId="22" borderId="1177" applyNumberFormat="0" applyAlignment="0" applyProtection="0">
      <alignment vertical="center"/>
    </xf>
    <xf numFmtId="0" fontId="114" fillId="22" borderId="1155" applyNumberFormat="0" applyAlignment="0" applyProtection="0">
      <alignment vertical="center"/>
    </xf>
    <xf numFmtId="0" fontId="92" fillId="0" borderId="0"/>
    <xf numFmtId="0" fontId="104" fillId="0" borderId="0"/>
    <xf numFmtId="221" fontId="188" fillId="25" borderId="1131">
      <alignment horizontal="right" vertical="center"/>
      <protection locked="0"/>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0" fontId="140" fillId="9" borderId="1177" applyNumberFormat="0" applyAlignment="0" applyProtection="0">
      <alignment vertical="center"/>
    </xf>
    <xf numFmtId="0" fontId="130" fillId="0" borderId="1176">
      <alignment horizontal="left" vertical="center"/>
    </xf>
    <xf numFmtId="274" fontId="114" fillId="22"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0" fontId="140" fillId="9" borderId="1155" applyNumberFormat="0" applyAlignment="0" applyProtection="0">
      <alignment vertical="center"/>
    </xf>
    <xf numFmtId="0" fontId="56" fillId="30" borderId="1128" applyNumberFormat="0" applyFont="0" applyAlignment="0" applyProtection="0">
      <alignment vertical="center"/>
    </xf>
    <xf numFmtId="0" fontId="240" fillId="0" borderId="0"/>
    <xf numFmtId="221" fontId="188" fillId="25" borderId="1125">
      <alignment horizontal="right" vertical="center"/>
      <protection locked="0"/>
    </xf>
    <xf numFmtId="1" fontId="78" fillId="0" borderId="1125" applyFill="0" applyBorder="0">
      <alignment horizontal="center"/>
    </xf>
    <xf numFmtId="10" fontId="58" fillId="25" borderId="1125" applyNumberFormat="0" applyBorder="0" applyAlignment="0" applyProtection="0"/>
    <xf numFmtId="221" fontId="63" fillId="0" borderId="1125" applyFill="0" applyBorder="0" applyAlignment="0"/>
    <xf numFmtId="0" fontId="140" fillId="9" borderId="1118" applyNumberFormat="0" applyAlignment="0" applyProtection="0">
      <alignment vertical="center"/>
    </xf>
    <xf numFmtId="191" fontId="78" fillId="2" borderId="1181"/>
    <xf numFmtId="0" fontId="140" fillId="9" borderId="1118" applyNumberFormat="0" applyAlignment="0" applyProtection="0">
      <alignment vertical="center"/>
    </xf>
    <xf numFmtId="0"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0" fontId="114" fillId="22" borderId="1118" applyNumberFormat="0" applyAlignment="0" applyProtection="0">
      <alignment vertical="center"/>
    </xf>
    <xf numFmtId="191" fontId="78" fillId="2" borderId="1115"/>
    <xf numFmtId="191" fontId="78" fillId="2" borderId="1115"/>
    <xf numFmtId="191" fontId="78" fillId="2" borderId="1115"/>
    <xf numFmtId="0" fontId="140" fillId="9" borderId="1118" applyNumberFormat="0" applyAlignment="0" applyProtection="0">
      <alignment vertical="center"/>
    </xf>
    <xf numFmtId="0" fontId="140" fillId="9" borderId="1118" applyNumberFormat="0" applyAlignment="0" applyProtection="0">
      <alignment vertical="center"/>
    </xf>
    <xf numFmtId="0" fontId="140" fillId="9" borderId="1118" applyNumberFormat="0" applyAlignment="0" applyProtection="0">
      <alignment vertical="center"/>
    </xf>
    <xf numFmtId="0" fontId="259" fillId="22" borderId="1094" applyNumberFormat="0" applyAlignment="0" applyProtection="0">
      <alignment vertical="center"/>
    </xf>
    <xf numFmtId="0" fontId="254" fillId="9" borderId="1104" applyNumberFormat="0" applyAlignment="0" applyProtection="0">
      <alignment vertical="center"/>
    </xf>
    <xf numFmtId="0" fontId="253" fillId="0" borderId="1101" applyNumberFormat="0" applyFill="0" applyAlignment="0" applyProtection="0">
      <alignment vertical="center"/>
    </xf>
    <xf numFmtId="0" fontId="248" fillId="22" borderId="1104" applyNumberFormat="0" applyAlignment="0" applyProtection="0">
      <alignment vertical="center"/>
    </xf>
    <xf numFmtId="274" fontId="173" fillId="0" borderId="1101" applyNumberFormat="0" applyFill="0" applyAlignment="0" applyProtection="0">
      <alignment vertical="center"/>
    </xf>
    <xf numFmtId="274" fontId="173" fillId="0" borderId="1101" applyNumberFormat="0" applyFill="0" applyAlignment="0" applyProtection="0">
      <alignment vertical="center"/>
    </xf>
    <xf numFmtId="274" fontId="152" fillId="22" borderId="1094" applyNumberFormat="0" applyAlignment="0" applyProtection="0">
      <alignment vertical="center"/>
    </xf>
    <xf numFmtId="274" fontId="152" fillId="22" borderId="1094" applyNumberFormat="0" applyAlignment="0" applyProtection="0">
      <alignment vertical="center"/>
    </xf>
    <xf numFmtId="274" fontId="152" fillId="22" borderId="1094" applyNumberFormat="0" applyAlignment="0" applyProtection="0">
      <alignment vertical="center"/>
    </xf>
    <xf numFmtId="274" fontId="56" fillId="30" borderId="1105" applyNumberFormat="0" applyFont="0" applyAlignment="0" applyProtection="0">
      <alignment vertical="center"/>
    </xf>
    <xf numFmtId="274" fontId="56" fillId="30" borderId="1105" applyNumberFormat="0" applyFon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0" fontId="140" fillId="9" borderId="887" applyNumberFormat="0" applyAlignment="0" applyProtection="0">
      <alignment vertical="center"/>
    </xf>
    <xf numFmtId="0" fontId="92" fillId="0" borderId="0"/>
    <xf numFmtId="0" fontId="240" fillId="0" borderId="0"/>
    <xf numFmtId="0" fontId="240" fillId="0" borderId="0"/>
    <xf numFmtId="0" fontId="111" fillId="0" borderId="0"/>
    <xf numFmtId="0" fontId="104" fillId="0" borderId="0"/>
    <xf numFmtId="0" fontId="104" fillId="0" borderId="0"/>
    <xf numFmtId="0" fontId="104" fillId="0" borderId="0"/>
    <xf numFmtId="0" fontId="92" fillId="0" borderId="0"/>
    <xf numFmtId="0" fontId="140" fillId="9" borderId="1310" applyNumberFormat="0" applyAlignment="0" applyProtection="0">
      <alignment vertical="center"/>
    </xf>
    <xf numFmtId="0" fontId="248" fillId="22" borderId="1104" applyNumberFormat="0" applyAlignment="0" applyProtection="0">
      <alignment vertical="center"/>
    </xf>
    <xf numFmtId="274" fontId="56" fillId="30" borderId="1105" applyNumberFormat="0" applyFont="0" applyAlignment="0" applyProtection="0">
      <alignment vertical="center"/>
    </xf>
    <xf numFmtId="0" fontId="92" fillId="0" borderId="0"/>
    <xf numFmtId="0" fontId="248" fillId="22" borderId="678" applyNumberFormat="0" applyAlignment="0" applyProtection="0">
      <alignment vertical="center"/>
    </xf>
    <xf numFmtId="0" fontId="114" fillId="22" borderId="887" applyNumberFormat="0" applyAlignment="0" applyProtection="0">
      <alignment vertical="center"/>
    </xf>
    <xf numFmtId="0" fontId="173" fillId="0" borderId="1101" applyNumberFormat="0" applyFill="0" applyAlignment="0" applyProtection="0">
      <alignment vertical="center"/>
    </xf>
    <xf numFmtId="0" fontId="56" fillId="30" borderId="888" applyNumberFormat="0" applyFont="0" applyAlignment="0" applyProtection="0">
      <alignment vertical="center"/>
    </xf>
    <xf numFmtId="0" fontId="240" fillId="0" borderId="0"/>
    <xf numFmtId="0" fontId="111" fillId="0" borderId="0"/>
    <xf numFmtId="0" fontId="104" fillId="0" borderId="0"/>
    <xf numFmtId="0" fontId="111" fillId="0" borderId="0"/>
    <xf numFmtId="0" fontId="104" fillId="0" borderId="0"/>
    <xf numFmtId="0" fontId="111" fillId="0" borderId="0"/>
    <xf numFmtId="0" fontId="111" fillId="0" borderId="0"/>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73" fillId="0" borderId="890" applyNumberFormat="0" applyFill="0" applyAlignment="0" applyProtection="0">
      <alignment vertical="center"/>
    </xf>
    <xf numFmtId="0" fontId="248" fillId="22" borderId="1310" applyNumberFormat="0" applyAlignment="0" applyProtection="0">
      <alignment vertical="center"/>
    </xf>
    <xf numFmtId="0" fontId="104" fillId="0" borderId="0"/>
    <xf numFmtId="0" fontId="104" fillId="0" borderId="0"/>
    <xf numFmtId="0" fontId="104" fillId="0" borderId="0"/>
    <xf numFmtId="0" fontId="92" fillId="0" borderId="0"/>
    <xf numFmtId="0" fontId="92" fillId="0" borderId="0"/>
    <xf numFmtId="274" fontId="140" fillId="9" borderId="1190" applyNumberFormat="0" applyAlignment="0" applyProtection="0">
      <alignment vertical="center"/>
    </xf>
    <xf numFmtId="0"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37" fontId="69" fillId="0" borderId="1189" applyAlignment="0"/>
    <xf numFmtId="0" fontId="140" fillId="9" borderId="1190" applyNumberFormat="0" applyAlignment="0" applyProtection="0">
      <alignment vertical="center"/>
    </xf>
    <xf numFmtId="0" fontId="140" fillId="9" borderId="1190" applyNumberFormat="0" applyAlignment="0" applyProtection="0">
      <alignment vertical="center"/>
    </xf>
    <xf numFmtId="221" fontId="63" fillId="0" borderId="1186" applyFill="0" applyBorder="0" applyAlignment="0"/>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191" fontId="78" fillId="2" borderId="1187"/>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0" fontId="140" fillId="9" borderId="678" applyNumberFormat="0" applyAlignment="0" applyProtection="0">
      <alignment vertical="center"/>
    </xf>
    <xf numFmtId="0"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274" fontId="140" fillId="9" borderId="678" applyNumberFormat="0" applyAlignment="0" applyProtection="0">
      <alignment vertical="center"/>
    </xf>
    <xf numFmtId="0" fontId="140" fillId="9" borderId="1190" applyNumberFormat="0" applyAlignment="0" applyProtection="0">
      <alignment vertical="center"/>
    </xf>
    <xf numFmtId="0" fontId="140" fillId="9" borderId="1190" applyNumberFormat="0" applyAlignment="0" applyProtection="0">
      <alignment vertical="center"/>
    </xf>
    <xf numFmtId="221" fontId="63" fillId="0" borderId="1186" applyFill="0" applyBorder="0" applyAlignment="0"/>
    <xf numFmtId="221" fontId="63" fillId="0" borderId="1186" applyFill="0" applyBorder="0" applyAlignment="0"/>
    <xf numFmtId="0" fontId="254"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14" fillId="22" borderId="1177" applyNumberFormat="0" applyAlignment="0" applyProtection="0">
      <alignment vertical="center"/>
    </xf>
    <xf numFmtId="274" fontId="114" fillId="22" borderId="1177" applyNumberFormat="0" applyAlignment="0" applyProtection="0">
      <alignment vertical="center"/>
    </xf>
    <xf numFmtId="0" fontId="152" fillId="22" borderId="1179" applyNumberFormat="0" applyAlignment="0" applyProtection="0">
      <alignment vertical="center"/>
    </xf>
    <xf numFmtId="37" fontId="69" fillId="0" borderId="1182" applyAlignment="0"/>
    <xf numFmtId="0" fontId="259" fillId="22" borderId="1170" applyNumberFormat="0" applyAlignment="0" applyProtection="0">
      <alignment vertical="center"/>
    </xf>
    <xf numFmtId="0" fontId="248" fillId="22"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0" fontId="152" fillId="22" borderId="1170" applyNumberFormat="0" applyAlignment="0" applyProtection="0">
      <alignment vertical="center"/>
    </xf>
    <xf numFmtId="263" fontId="63" fillId="0" borderId="1164">
      <alignment horizontal="left" vertical="center"/>
    </xf>
    <xf numFmtId="0" fontId="140" fillId="9" borderId="1168" applyNumberFormat="0" applyAlignment="0" applyProtection="0">
      <alignment vertical="center"/>
    </xf>
    <xf numFmtId="0" fontId="114" fillId="22" borderId="1168" applyNumberFormat="0" applyAlignment="0" applyProtection="0">
      <alignment vertical="center"/>
    </xf>
    <xf numFmtId="0" fontId="140" fillId="9" borderId="1168" applyNumberFormat="0" applyAlignment="0" applyProtection="0">
      <alignment vertical="center"/>
    </xf>
    <xf numFmtId="191" fontId="78" fillId="2" borderId="1165"/>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10" fontId="58" fillId="25" borderId="1164" applyNumberFormat="0" applyBorder="0" applyAlignment="0" applyProtection="0"/>
    <xf numFmtId="274" fontId="114" fillId="22" borderId="1155" applyNumberFormat="0" applyAlignment="0" applyProtection="0">
      <alignment vertical="center"/>
    </xf>
    <xf numFmtId="274" fontId="114" fillId="22" borderId="1155" applyNumberFormat="0" applyAlignment="0" applyProtection="0">
      <alignment vertical="center"/>
    </xf>
    <xf numFmtId="0" fontId="152" fillId="22" borderId="1157" applyNumberFormat="0" applyAlignment="0" applyProtection="0">
      <alignment vertical="center"/>
    </xf>
    <xf numFmtId="0" fontId="56" fillId="30" borderId="1156" applyNumberFormat="0" applyFont="0" applyAlignment="0" applyProtection="0">
      <alignment vertical="center"/>
    </xf>
    <xf numFmtId="0" fontId="140" fillId="9" borderId="1155" applyNumberFormat="0" applyAlignment="0" applyProtection="0">
      <alignment vertical="center"/>
    </xf>
    <xf numFmtId="0" fontId="140" fillId="9" borderId="1155" applyNumberFormat="0" applyAlignment="0" applyProtection="0">
      <alignment vertical="center"/>
    </xf>
    <xf numFmtId="274" fontId="140" fillId="9" borderId="1146" applyNumberFormat="0" applyAlignment="0" applyProtection="0">
      <alignment vertical="center"/>
    </xf>
    <xf numFmtId="274" fontId="114" fillId="22" borderId="678" applyNumberFormat="0" applyAlignment="0" applyProtection="0">
      <alignment vertical="center"/>
    </xf>
    <xf numFmtId="274" fontId="114" fillId="22" borderId="678" applyNumberFormat="0" applyAlignment="0" applyProtection="0">
      <alignment vertical="center"/>
    </xf>
    <xf numFmtId="274" fontId="114" fillId="22" borderId="678" applyNumberFormat="0" applyAlignment="0" applyProtection="0">
      <alignment vertical="center"/>
    </xf>
    <xf numFmtId="191" fontId="78" fillId="2" borderId="1220"/>
    <xf numFmtId="0" fontId="111" fillId="0" borderId="0"/>
    <xf numFmtId="0" fontId="134" fillId="0" borderId="1113"/>
    <xf numFmtId="221" fontId="63" fillId="0" borderId="885" applyFill="0" applyBorder="0" applyAlignment="0"/>
    <xf numFmtId="10" fontId="58" fillId="25" borderId="885" applyNumberFormat="0" applyBorder="0" applyAlignment="0" applyProtection="0"/>
    <xf numFmtId="191" fontId="78" fillId="2" borderId="891"/>
    <xf numFmtId="191" fontId="78" fillId="2" borderId="891"/>
    <xf numFmtId="0" fontId="114" fillId="22" borderId="887" applyNumberFormat="0" applyAlignment="0" applyProtection="0">
      <alignment vertical="center"/>
    </xf>
    <xf numFmtId="0" fontId="130" fillId="0" borderId="886">
      <alignment horizontal="left" vertical="center"/>
    </xf>
    <xf numFmtId="0" fontId="56" fillId="30" borderId="888" applyNumberFormat="0" applyFont="0" applyAlignment="0" applyProtection="0">
      <alignment vertical="center"/>
    </xf>
    <xf numFmtId="0" fontId="152" fillId="22" borderId="889" applyNumberFormat="0" applyAlignment="0" applyProtection="0">
      <alignment vertical="center"/>
    </xf>
    <xf numFmtId="0" fontId="152" fillId="22" borderId="889" applyNumberFormat="0" applyAlignment="0" applyProtection="0">
      <alignment vertical="center"/>
    </xf>
    <xf numFmtId="0" fontId="152" fillId="22" borderId="889" applyNumberFormat="0" applyAlignment="0" applyProtection="0">
      <alignment vertical="center"/>
    </xf>
    <xf numFmtId="0" fontId="114" fillId="22" borderId="887" applyNumberFormat="0" applyAlignment="0" applyProtection="0">
      <alignment vertical="center"/>
    </xf>
    <xf numFmtId="247" fontId="57" fillId="0" borderId="885">
      <alignment horizontal="right" vertical="center" shrinkToFit="1"/>
    </xf>
    <xf numFmtId="1" fontId="78" fillId="0" borderId="885" applyFill="0" applyBorder="0">
      <alignment horizontal="center"/>
    </xf>
    <xf numFmtId="0" fontId="69" fillId="0" borderId="896">
      <alignment vertical="justify" wrapText="1"/>
    </xf>
    <xf numFmtId="0" fontId="140" fillId="9" borderId="887" applyNumberFormat="0" applyAlignment="0" applyProtection="0">
      <alignment vertical="center"/>
    </xf>
    <xf numFmtId="0" fontId="140" fillId="9" borderId="887" applyNumberFormat="0" applyAlignment="0" applyProtection="0">
      <alignment vertical="center"/>
    </xf>
    <xf numFmtId="0" fontId="130" fillId="0" borderId="886">
      <alignment horizontal="left" vertical="center"/>
    </xf>
    <xf numFmtId="10" fontId="58" fillId="25" borderId="885" applyNumberFormat="0" applyBorder="0" applyAlignment="0" applyProtection="0"/>
    <xf numFmtId="10" fontId="58" fillId="25" borderId="885" applyNumberFormat="0" applyBorder="0" applyAlignment="0" applyProtection="0"/>
    <xf numFmtId="0"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56" fillId="30" borderId="888" applyNumberFormat="0" applyFont="0" applyAlignment="0" applyProtection="0">
      <alignment vertical="center"/>
    </xf>
    <xf numFmtId="274" fontId="173" fillId="0" borderId="890" applyNumberFormat="0" applyFill="0" applyAlignment="0" applyProtection="0">
      <alignment vertical="center"/>
    </xf>
    <xf numFmtId="0" fontId="253" fillId="0" borderId="890" applyNumberFormat="0" applyFill="0" applyAlignment="0" applyProtection="0">
      <alignment vertical="center"/>
    </xf>
    <xf numFmtId="221" fontId="63" fillId="0" borderId="893" applyFill="0" applyBorder="0" applyAlignment="0"/>
    <xf numFmtId="247" fontId="57" fillId="0" borderId="893">
      <alignment horizontal="right" vertical="center" shrinkToFit="1"/>
    </xf>
    <xf numFmtId="1" fontId="78" fillId="0" borderId="893" applyFill="0" applyBorder="0">
      <alignment horizontal="center"/>
    </xf>
    <xf numFmtId="191" fontId="78" fillId="2" borderId="897"/>
    <xf numFmtId="0" fontId="140" fillId="9" borderId="900" applyNumberFormat="0" applyAlignment="0" applyProtection="0">
      <alignment vertical="center"/>
    </xf>
    <xf numFmtId="0" fontId="140" fillId="9" borderId="887" applyNumberFormat="0" applyAlignment="0" applyProtection="0">
      <alignment vertical="center"/>
    </xf>
    <xf numFmtId="0" fontId="140" fillId="9" borderId="900" applyNumberFormat="0" applyAlignment="0" applyProtection="0">
      <alignment vertical="center"/>
    </xf>
    <xf numFmtId="0" fontId="56" fillId="30" borderId="901" applyNumberFormat="0" applyFont="0" applyAlignment="0" applyProtection="0">
      <alignment vertical="center"/>
    </xf>
    <xf numFmtId="0" fontId="152" fillId="22" borderId="902" applyNumberFormat="0" applyAlignment="0" applyProtection="0">
      <alignment vertical="center"/>
    </xf>
    <xf numFmtId="0" fontId="173" fillId="0" borderId="903" applyNumberFormat="0" applyFill="0" applyAlignment="0" applyProtection="0">
      <alignment vertical="center"/>
    </xf>
    <xf numFmtId="191" fontId="78" fillId="2" borderId="897"/>
    <xf numFmtId="0" fontId="56" fillId="30" borderId="888" applyNumberFormat="0" applyFont="0" applyAlignment="0" applyProtection="0">
      <alignment vertical="center"/>
    </xf>
    <xf numFmtId="0" fontId="240" fillId="0" borderId="0"/>
    <xf numFmtId="274" fontId="114" fillId="22" borderId="900" applyNumberFormat="0" applyAlignment="0" applyProtection="0">
      <alignment vertical="center"/>
    </xf>
    <xf numFmtId="0" fontId="130" fillId="0" borderId="898">
      <alignment horizontal="left" vertical="center"/>
    </xf>
    <xf numFmtId="10" fontId="58" fillId="25" borderId="893" applyNumberFormat="0" applyBorder="0" applyAlignment="0" applyProtection="0"/>
    <xf numFmtId="10" fontId="58" fillId="25" borderId="893" applyNumberFormat="0" applyBorder="0" applyAlignment="0" applyProtection="0"/>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56" fillId="30" borderId="901" applyNumberFormat="0" applyFont="0" applyAlignment="0" applyProtection="0">
      <alignment vertical="center"/>
    </xf>
    <xf numFmtId="274" fontId="152" fillId="22" borderId="902" applyNumberFormat="0" applyAlignment="0" applyProtection="0">
      <alignment vertical="center"/>
    </xf>
    <xf numFmtId="274" fontId="152" fillId="22" borderId="902" applyNumberFormat="0" applyAlignment="0" applyProtection="0">
      <alignment vertical="center"/>
    </xf>
    <xf numFmtId="274" fontId="173" fillId="0" borderId="903" applyNumberFormat="0" applyFill="0" applyAlignment="0" applyProtection="0">
      <alignment vertical="center"/>
    </xf>
    <xf numFmtId="0" fontId="248" fillId="22" borderId="900" applyNumberFormat="0" applyAlignment="0" applyProtection="0">
      <alignment vertical="center"/>
    </xf>
    <xf numFmtId="0" fontId="173" fillId="0" borderId="940" applyNumberFormat="0" applyFill="0" applyAlignment="0" applyProtection="0">
      <alignment vertical="center"/>
    </xf>
    <xf numFmtId="0" fontId="253" fillId="0" borderId="903" applyNumberFormat="0" applyFill="0" applyAlignment="0" applyProtection="0">
      <alignment vertical="center"/>
    </xf>
    <xf numFmtId="0" fontId="254" fillId="9" borderId="900" applyNumberFormat="0" applyAlignment="0" applyProtection="0">
      <alignment vertical="center"/>
    </xf>
    <xf numFmtId="0" fontId="259" fillId="22" borderId="902" applyNumberFormat="0" applyAlignment="0" applyProtection="0">
      <alignment vertical="center"/>
    </xf>
    <xf numFmtId="221" fontId="63" fillId="0" borderId="907" applyFill="0" applyBorder="0" applyAlignment="0"/>
    <xf numFmtId="0" fontId="111" fillId="0" borderId="0"/>
    <xf numFmtId="263" fontId="63" fillId="0" borderId="907">
      <alignment horizontal="left" vertical="center"/>
    </xf>
    <xf numFmtId="0" fontId="140" fillId="9" borderId="900" applyNumberFormat="0" applyAlignment="0" applyProtection="0">
      <alignment vertical="center"/>
    </xf>
    <xf numFmtId="0" fontId="140" fillId="9" borderId="900" applyNumberFormat="0" applyAlignment="0" applyProtection="0">
      <alignment vertical="center"/>
    </xf>
    <xf numFmtId="10" fontId="58" fillId="25" borderId="907" applyNumberFormat="0" applyBorder="0" applyAlignment="0" applyProtection="0"/>
    <xf numFmtId="247" fontId="57" fillId="0" borderId="907">
      <alignment horizontal="right" vertical="center" shrinkToFit="1"/>
    </xf>
    <xf numFmtId="0" fontId="104" fillId="0" borderId="0"/>
    <xf numFmtId="263" fontId="63" fillId="0" borderId="907">
      <alignment horizontal="left" vertical="center"/>
    </xf>
    <xf numFmtId="0" fontId="114" fillId="22" borderId="917" applyNumberFormat="0" applyAlignment="0" applyProtection="0">
      <alignment vertical="center"/>
    </xf>
    <xf numFmtId="0" fontId="152" fillId="22" borderId="911" applyNumberFormat="0" applyAlignment="0" applyProtection="0">
      <alignment vertical="center"/>
    </xf>
    <xf numFmtId="0" fontId="140" fillId="9" borderId="937" applyNumberFormat="0" applyAlignment="0" applyProtection="0">
      <alignment vertical="center"/>
    </xf>
    <xf numFmtId="0" fontId="134" fillId="0" borderId="966"/>
    <xf numFmtId="274" fontId="140" fillId="9" borderId="959" applyNumberFormat="0" applyAlignment="0" applyProtection="0">
      <alignment vertical="center"/>
    </xf>
    <xf numFmtId="191" fontId="78" fillId="2" borderId="941"/>
    <xf numFmtId="191" fontId="78" fillId="2" borderId="941"/>
    <xf numFmtId="191" fontId="78" fillId="2" borderId="963"/>
    <xf numFmtId="191" fontId="78" fillId="2" borderId="963"/>
    <xf numFmtId="191" fontId="78" fillId="2" borderId="914"/>
    <xf numFmtId="191" fontId="78" fillId="2" borderId="914"/>
    <xf numFmtId="191" fontId="78" fillId="2" borderId="914"/>
    <xf numFmtId="191" fontId="78" fillId="2" borderId="914"/>
    <xf numFmtId="191" fontId="78" fillId="2" borderId="914"/>
    <xf numFmtId="191" fontId="78" fillId="2" borderId="914"/>
    <xf numFmtId="191" fontId="78" fillId="2" borderId="914"/>
    <xf numFmtId="191" fontId="78" fillId="2" borderId="914"/>
    <xf numFmtId="191" fontId="78" fillId="2" borderId="914"/>
    <xf numFmtId="221" fontId="63" fillId="0" borderId="946" applyFill="0" applyBorder="0" applyAlignment="0"/>
    <xf numFmtId="191" fontId="78" fillId="2" borderId="963"/>
    <xf numFmtId="0" fontId="259" fillId="22" borderId="939" applyNumberFormat="0" applyAlignment="0" applyProtection="0">
      <alignment vertical="center"/>
    </xf>
    <xf numFmtId="0" fontId="253" fillId="0" borderId="940" applyNumberFormat="0" applyFill="0" applyAlignment="0" applyProtection="0">
      <alignment vertical="center"/>
    </xf>
    <xf numFmtId="0" fontId="129" fillId="0" borderId="965">
      <alignment horizontal="left" vertical="center"/>
      <protection locked="0"/>
    </xf>
    <xf numFmtId="0" fontId="140" fillId="9" borderId="959" applyNumberFormat="0" applyAlignment="0" applyProtection="0">
      <alignment vertical="center"/>
    </xf>
    <xf numFmtId="274" fontId="173" fillId="0" borderId="940" applyNumberFormat="0" applyFill="0" applyAlignment="0" applyProtection="0">
      <alignment vertical="center"/>
    </xf>
    <xf numFmtId="274" fontId="152" fillId="22" borderId="939" applyNumberFormat="0" applyAlignment="0" applyProtection="0">
      <alignment vertical="center"/>
    </xf>
    <xf numFmtId="274" fontId="56" fillId="30" borderId="938" applyNumberFormat="0" applyFon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14" fillId="22" borderId="937" applyNumberFormat="0" applyAlignment="0" applyProtection="0">
      <alignment vertical="center"/>
    </xf>
    <xf numFmtId="0" fontId="130" fillId="0" borderId="958">
      <alignment horizontal="left" vertical="center"/>
    </xf>
    <xf numFmtId="0"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0" fontId="248" fillId="22" borderId="959" applyNumberFormat="0" applyAlignment="0" applyProtection="0">
      <alignment vertical="center"/>
    </xf>
    <xf numFmtId="221" fontId="63" fillId="0" borderId="968" applyFill="0" applyBorder="0" applyAlignment="0"/>
    <xf numFmtId="263" fontId="63" fillId="0" borderId="968">
      <alignment horizontal="left" vertical="center"/>
    </xf>
    <xf numFmtId="0" fontId="140" fillId="9" borderId="959" applyNumberFormat="0" applyAlignment="0" applyProtection="0">
      <alignment vertical="center"/>
    </xf>
    <xf numFmtId="0" fontId="114" fillId="22" borderId="917" applyNumberFormat="0" applyAlignment="0" applyProtection="0">
      <alignment vertical="center"/>
    </xf>
    <xf numFmtId="0" fontId="140" fillId="9" borderId="959" applyNumberFormat="0" applyAlignment="0" applyProtection="0">
      <alignment vertical="center"/>
    </xf>
    <xf numFmtId="191" fontId="78" fillId="2" borderId="963"/>
    <xf numFmtId="0" fontId="152" fillId="22" borderId="939" applyNumberFormat="0" applyAlignment="0" applyProtection="0">
      <alignment vertical="center"/>
    </xf>
    <xf numFmtId="0" fontId="152" fillId="22" borderId="939" applyNumberFormat="0" applyAlignment="0" applyProtection="0">
      <alignment vertical="center"/>
    </xf>
    <xf numFmtId="0" fontId="152" fillId="22" borderId="919" applyNumberFormat="0" applyAlignment="0" applyProtection="0">
      <alignment vertical="center"/>
    </xf>
    <xf numFmtId="0" fontId="152" fillId="22" borderId="919" applyNumberFormat="0" applyAlignment="0" applyProtection="0">
      <alignment vertical="center"/>
    </xf>
    <xf numFmtId="0" fontId="56" fillId="30" borderId="938" applyNumberFormat="0" applyFont="0" applyAlignment="0" applyProtection="0">
      <alignment vertical="center"/>
    </xf>
    <xf numFmtId="0" fontId="56" fillId="30" borderId="938" applyNumberFormat="0" applyFont="0" applyAlignment="0" applyProtection="0">
      <alignment vertical="center"/>
    </xf>
    <xf numFmtId="0" fontId="173" fillId="0" borderId="962" applyNumberFormat="0" applyFill="0" applyAlignment="0" applyProtection="0">
      <alignment vertical="center"/>
    </xf>
    <xf numFmtId="0" fontId="114" fillId="22" borderId="959" applyNumberFormat="0" applyAlignment="0" applyProtection="0">
      <alignment vertical="center"/>
    </xf>
    <xf numFmtId="0" fontId="173" fillId="0" borderId="920" applyNumberFormat="0" applyFill="0" applyAlignment="0" applyProtection="0">
      <alignment vertical="center"/>
    </xf>
    <xf numFmtId="0" fontId="114" fillId="22" borderId="917" applyNumberFormat="0" applyAlignment="0" applyProtection="0">
      <alignment vertical="center"/>
    </xf>
    <xf numFmtId="0" fontId="111" fillId="0" borderId="0"/>
    <xf numFmtId="0" fontId="152" fillId="22" borderId="961" applyNumberFormat="0" applyAlignment="0" applyProtection="0">
      <alignment vertical="center"/>
    </xf>
    <xf numFmtId="0" fontId="140" fillId="9" borderId="937" applyNumberFormat="0" applyAlignment="0" applyProtection="0">
      <alignment vertical="center"/>
    </xf>
    <xf numFmtId="0" fontId="114" fillId="22" borderId="937" applyNumberFormat="0" applyAlignment="0" applyProtection="0">
      <alignment vertical="center"/>
    </xf>
    <xf numFmtId="0" fontId="140" fillId="9" borderId="959" applyNumberFormat="0" applyAlignment="0" applyProtection="0">
      <alignment vertical="center"/>
    </xf>
    <xf numFmtId="0" fontId="173" fillId="0" borderId="920" applyNumberFormat="0" applyFill="0" applyAlignment="0" applyProtection="0">
      <alignment vertical="center"/>
    </xf>
    <xf numFmtId="0" fontId="173" fillId="0" borderId="920" applyNumberFormat="0" applyFill="0" applyAlignment="0" applyProtection="0">
      <alignment vertical="center"/>
    </xf>
    <xf numFmtId="0" fontId="254" fillId="9" borderId="959" applyNumberFormat="0" applyAlignment="0" applyProtection="0">
      <alignment vertical="center"/>
    </xf>
    <xf numFmtId="0" fontId="259" fillId="22" borderId="961" applyNumberFormat="0" applyAlignment="0" applyProtection="0">
      <alignment vertical="center"/>
    </xf>
    <xf numFmtId="0" fontId="140" fillId="9" borderId="917" applyNumberFormat="0" applyAlignment="0" applyProtection="0">
      <alignment vertical="center"/>
    </xf>
    <xf numFmtId="0" fontId="140" fillId="9" borderId="917" applyNumberFormat="0" applyAlignment="0" applyProtection="0">
      <alignment vertical="center"/>
    </xf>
    <xf numFmtId="263" fontId="63" fillId="0" borderId="913">
      <alignment horizontal="left" vertical="center"/>
    </xf>
    <xf numFmtId="0" fontId="152" fillId="22" borderId="919" applyNumberFormat="0" applyAlignment="0" applyProtection="0">
      <alignment vertical="center"/>
    </xf>
    <xf numFmtId="191" fontId="78" fillId="2" borderId="941"/>
    <xf numFmtId="191" fontId="78" fillId="2" borderId="963"/>
    <xf numFmtId="191" fontId="78" fillId="2" borderId="963"/>
    <xf numFmtId="191" fontId="78" fillId="2" borderId="963"/>
    <xf numFmtId="0" fontId="56" fillId="30" borderId="960" applyNumberFormat="0" applyFont="0" applyAlignment="0" applyProtection="0">
      <alignment vertical="center"/>
    </xf>
    <xf numFmtId="0" fontId="152" fillId="22" borderId="961" applyNumberFormat="0" applyAlignment="0" applyProtection="0">
      <alignment vertical="center"/>
    </xf>
    <xf numFmtId="0" fontId="152" fillId="22" borderId="961" applyNumberFormat="0" applyAlignment="0" applyProtection="0">
      <alignment vertical="center"/>
    </xf>
    <xf numFmtId="0" fontId="173" fillId="0" borderId="962" applyNumberFormat="0" applyFill="0" applyAlignment="0" applyProtection="0">
      <alignment vertical="center"/>
    </xf>
    <xf numFmtId="191" fontId="78" fillId="2" borderId="963"/>
    <xf numFmtId="0" fontId="140" fillId="9" borderId="937" applyNumberFormat="0" applyAlignment="0" applyProtection="0">
      <alignment vertical="center"/>
    </xf>
    <xf numFmtId="0" fontId="140" fillId="9" borderId="937" applyNumberFormat="0" applyAlignment="0" applyProtection="0">
      <alignment vertical="center"/>
    </xf>
    <xf numFmtId="0" fontId="114" fillId="22" borderId="959" applyNumberFormat="0" applyAlignment="0" applyProtection="0">
      <alignment vertical="center"/>
    </xf>
    <xf numFmtId="274" fontId="173" fillId="0" borderId="940" applyNumberFormat="0" applyFill="0" applyAlignment="0" applyProtection="0">
      <alignment vertical="center"/>
    </xf>
    <xf numFmtId="274" fontId="152" fillId="22" borderId="939" applyNumberFormat="0" applyAlignment="0" applyProtection="0">
      <alignment vertical="center"/>
    </xf>
    <xf numFmtId="274" fontId="56" fillId="30" borderId="938" applyNumberFormat="0" applyFon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10" fontId="58" fillId="25" borderId="935" applyNumberFormat="0" applyBorder="0" applyAlignment="0" applyProtection="0"/>
    <xf numFmtId="274" fontId="114" fillId="22" borderId="937" applyNumberFormat="0" applyAlignment="0" applyProtection="0">
      <alignment vertical="center"/>
    </xf>
    <xf numFmtId="274" fontId="114" fillId="22"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73" fillId="0" borderId="962" applyNumberFormat="0" applyFill="0" applyAlignment="0" applyProtection="0">
      <alignment vertical="center"/>
    </xf>
    <xf numFmtId="274" fontId="114" fillId="22" borderId="917" applyNumberFormat="0" applyAlignment="0" applyProtection="0">
      <alignment vertical="center"/>
    </xf>
    <xf numFmtId="274" fontId="114" fillId="22" borderId="917" applyNumberFormat="0" applyAlignment="0" applyProtection="0">
      <alignment vertical="center"/>
    </xf>
    <xf numFmtId="191" fontId="78" fillId="2" borderId="963"/>
    <xf numFmtId="0" fontId="130" fillId="0" borderId="915">
      <alignment horizontal="left" vertical="center"/>
    </xf>
    <xf numFmtId="0" fontId="152" fillId="22" borderId="939" applyNumberFormat="0" applyAlignment="0" applyProtection="0">
      <alignment vertical="center"/>
    </xf>
    <xf numFmtId="10" fontId="58" fillId="25" borderId="913" applyNumberFormat="0" applyBorder="0" applyAlignment="0" applyProtection="0"/>
    <xf numFmtId="10" fontId="58" fillId="25" borderId="913" applyNumberFormat="0" applyBorder="0" applyAlignment="0" applyProtection="0"/>
    <xf numFmtId="274" fontId="140" fillId="9" borderId="917" applyNumberFormat="0" applyAlignment="0" applyProtection="0">
      <alignment vertical="center"/>
    </xf>
    <xf numFmtId="274" fontId="140" fillId="9" borderId="917" applyNumberFormat="0" applyAlignment="0" applyProtection="0">
      <alignment vertical="center"/>
    </xf>
    <xf numFmtId="0"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0" fontId="140" fillId="9" borderId="937" applyNumberFormat="0" applyAlignment="0" applyProtection="0">
      <alignment vertical="center"/>
    </xf>
    <xf numFmtId="0" fontId="140" fillId="9" borderId="937" applyNumberFormat="0" applyAlignment="0" applyProtection="0">
      <alignment vertical="center"/>
    </xf>
    <xf numFmtId="274" fontId="56" fillId="30" borderId="918" applyNumberFormat="0" applyFont="0" applyAlignment="0" applyProtection="0">
      <alignment vertical="center"/>
    </xf>
    <xf numFmtId="274" fontId="56" fillId="30" borderId="918" applyNumberFormat="0" applyFont="0" applyAlignment="0" applyProtection="0">
      <alignment vertical="center"/>
    </xf>
    <xf numFmtId="274" fontId="152" fillId="22" borderId="919" applyNumberFormat="0" applyAlignment="0" applyProtection="0">
      <alignment vertical="center"/>
    </xf>
    <xf numFmtId="37" fontId="69" fillId="0" borderId="964" applyAlignment="0"/>
    <xf numFmtId="274" fontId="173" fillId="0" borderId="920" applyNumberFormat="0" applyFill="0" applyAlignment="0" applyProtection="0">
      <alignment vertical="center"/>
    </xf>
    <xf numFmtId="0" fontId="248" fillId="22" borderId="917" applyNumberFormat="0" applyAlignment="0" applyProtection="0">
      <alignment vertical="center"/>
    </xf>
    <xf numFmtId="10" fontId="58" fillId="25" borderId="957" applyNumberFormat="0" applyBorder="0" applyAlignment="0" applyProtection="0"/>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0" fontId="173" fillId="0" borderId="962" applyNumberFormat="0" applyFill="0" applyAlignment="0" applyProtection="0">
      <alignment vertical="center"/>
    </xf>
    <xf numFmtId="0" fontId="140" fillId="9" borderId="959" applyNumberFormat="0" applyAlignment="0" applyProtection="0">
      <alignment vertical="center"/>
    </xf>
    <xf numFmtId="191" fontId="78" fillId="2" borderId="941"/>
    <xf numFmtId="221" fontId="63" fillId="0" borderId="924" applyFill="0" applyBorder="0" applyAlignment="0"/>
    <xf numFmtId="10" fontId="58" fillId="25" borderId="924" applyNumberFormat="0" applyBorder="0" applyAlignment="0" applyProtection="0"/>
    <xf numFmtId="247" fontId="57" fillId="0" borderId="924">
      <alignment horizontal="right" vertical="center" shrinkToFit="1"/>
    </xf>
    <xf numFmtId="221" fontId="188" fillId="25" borderId="924">
      <alignment horizontal="right" vertical="center"/>
      <protection locked="0"/>
    </xf>
    <xf numFmtId="0" fontId="69" fillId="0" borderId="967">
      <alignment vertical="justify" wrapText="1"/>
    </xf>
    <xf numFmtId="263" fontId="63" fillId="0" borderId="924">
      <alignment horizontal="left" vertical="center"/>
    </xf>
    <xf numFmtId="191" fontId="78" fillId="2" borderId="941"/>
    <xf numFmtId="191" fontId="78" fillId="2" borderId="914"/>
    <xf numFmtId="191" fontId="78" fillId="2" borderId="914"/>
    <xf numFmtId="0" fontId="134" fillId="0" borderId="922"/>
    <xf numFmtId="0" fontId="173" fillId="0" borderId="920" applyNumberFormat="0" applyFill="0" applyAlignment="0" applyProtection="0">
      <alignment vertical="center"/>
    </xf>
    <xf numFmtId="0" fontId="173" fillId="0" borderId="920" applyNumberFormat="0" applyFill="0" applyAlignment="0" applyProtection="0">
      <alignment vertical="center"/>
    </xf>
    <xf numFmtId="0" fontId="114" fillId="22" borderId="917" applyNumberFormat="0" applyAlignment="0" applyProtection="0">
      <alignment vertical="center"/>
    </xf>
    <xf numFmtId="0" fontId="114" fillId="22" borderId="917" applyNumberFormat="0" applyAlignment="0" applyProtection="0">
      <alignment vertical="center"/>
    </xf>
    <xf numFmtId="1" fontId="78" fillId="0" borderId="924" applyFill="0" applyBorder="0">
      <alignment horizontal="center"/>
    </xf>
    <xf numFmtId="0" fontId="56" fillId="30" borderId="918" applyNumberFormat="0" applyFont="0" applyAlignment="0" applyProtection="0">
      <alignment vertical="center"/>
    </xf>
    <xf numFmtId="37" fontId="69" fillId="0" borderId="916" applyAlignment="0"/>
    <xf numFmtId="0" fontId="173" fillId="0" borderId="920" applyNumberFormat="0" applyFill="0" applyAlignment="0" applyProtection="0">
      <alignment vertical="center"/>
    </xf>
    <xf numFmtId="0" fontId="69" fillId="0" borderId="923">
      <alignment vertical="justify" wrapText="1"/>
    </xf>
    <xf numFmtId="0" fontId="140" fillId="9" borderId="917" applyNumberFormat="0" applyAlignment="0" applyProtection="0">
      <alignment vertical="center"/>
    </xf>
    <xf numFmtId="0" fontId="152" fillId="22" borderId="919" applyNumberFormat="0" applyAlignment="0" applyProtection="0">
      <alignment vertical="center"/>
    </xf>
    <xf numFmtId="274" fontId="114" fillId="22" borderId="917" applyNumberFormat="0" applyAlignment="0" applyProtection="0">
      <alignment vertical="center"/>
    </xf>
    <xf numFmtId="0" fontId="130" fillId="0" borderId="915">
      <alignment horizontal="left" vertical="center"/>
    </xf>
    <xf numFmtId="10" fontId="58" fillId="25" borderId="924" applyNumberFormat="0" applyBorder="0" applyAlignment="0" applyProtection="0"/>
    <xf numFmtId="274" fontId="140" fillId="9" borderId="917" applyNumberFormat="0" applyAlignment="0" applyProtection="0">
      <alignment vertical="center"/>
    </xf>
    <xf numFmtId="274" fontId="140" fillId="9" borderId="917" applyNumberFormat="0" applyAlignment="0" applyProtection="0">
      <alignment vertical="center"/>
    </xf>
    <xf numFmtId="0"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10" fontId="58" fillId="25" borderId="924" applyNumberFormat="0" applyBorder="0" applyAlignment="0" applyProtection="0"/>
    <xf numFmtId="0" fontId="56" fillId="30" borderId="1217" applyNumberFormat="0" applyFont="0" applyAlignment="0" applyProtection="0">
      <alignment vertical="center"/>
    </xf>
    <xf numFmtId="221" fontId="63" fillId="0" borderId="1197" applyFill="0" applyBorder="0" applyAlignment="0"/>
    <xf numFmtId="191" fontId="78" fillId="2" borderId="1220"/>
    <xf numFmtId="1" fontId="78" fillId="0" borderId="1197" applyFill="0" applyBorder="0">
      <alignment horizontal="center"/>
    </xf>
    <xf numFmtId="0" fontId="152" fillId="22" borderId="1218" applyNumberFormat="0" applyAlignment="0" applyProtection="0">
      <alignment vertical="center"/>
    </xf>
    <xf numFmtId="10" fontId="58" fillId="25" borderId="1214" applyNumberFormat="0" applyBorder="0" applyAlignment="0" applyProtection="0"/>
    <xf numFmtId="0" fontId="140" fillId="9" borderId="1216" applyNumberFormat="0" applyAlignment="0" applyProtection="0">
      <alignment vertical="center"/>
    </xf>
    <xf numFmtId="0" fontId="130" fillId="0" borderId="1215">
      <alignment horizontal="left" vertical="center"/>
    </xf>
    <xf numFmtId="0" fontId="140" fillId="9" borderId="1216" applyNumberFormat="0" applyAlignment="0" applyProtection="0">
      <alignment vertical="center"/>
    </xf>
    <xf numFmtId="0" fontId="114" fillId="22" borderId="1216" applyNumberFormat="0" applyAlignment="0" applyProtection="0">
      <alignment vertical="center"/>
    </xf>
    <xf numFmtId="10" fontId="58" fillId="25" borderId="1203" applyNumberFormat="0" applyBorder="0" applyAlignment="0" applyProtection="0"/>
    <xf numFmtId="0" fontId="140" fillId="9" borderId="1210" applyNumberFormat="0" applyAlignment="0" applyProtection="0">
      <alignment vertical="center"/>
    </xf>
    <xf numFmtId="0" fontId="130" fillId="0" borderId="1209">
      <alignment horizontal="left" vertical="center"/>
    </xf>
    <xf numFmtId="0" fontId="114" fillId="22" borderId="1210" applyNumberFormat="0" applyAlignment="0" applyProtection="0">
      <alignment vertical="center"/>
    </xf>
    <xf numFmtId="0" fontId="140" fillId="9" borderId="1204" applyNumberFormat="0" applyAlignment="0" applyProtection="0">
      <alignment vertical="center"/>
    </xf>
    <xf numFmtId="0" fontId="140" fillId="9" borderId="1204" applyNumberFormat="0" applyAlignment="0" applyProtection="0">
      <alignment vertical="center"/>
    </xf>
    <xf numFmtId="274" fontId="152" fillId="22" borderId="1192" applyNumberFormat="0" applyAlignment="0" applyProtection="0">
      <alignment vertical="center"/>
    </xf>
    <xf numFmtId="274" fontId="152" fillId="22" borderId="1192" applyNumberFormat="0" applyAlignment="0" applyProtection="0">
      <alignment vertical="center"/>
    </xf>
    <xf numFmtId="274" fontId="56" fillId="30" borderId="1191" applyNumberFormat="0" applyFont="0" applyAlignment="0" applyProtection="0">
      <alignment vertical="center"/>
    </xf>
    <xf numFmtId="274" fontId="56" fillId="30" borderId="1191" applyNumberFormat="0" applyFon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1" fontId="78" fillId="0" borderId="1175" applyFill="0" applyBorder="0">
      <alignment horizont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0" fontId="240" fillId="0" borderId="0"/>
    <xf numFmtId="274" fontId="140" fillId="9" borderId="1135" applyNumberFormat="0" applyAlignment="0" applyProtection="0">
      <alignment vertical="center"/>
    </xf>
    <xf numFmtId="274" fontId="140" fillId="9" borderId="1135" applyNumberFormat="0" applyAlignment="0" applyProtection="0">
      <alignment vertical="center"/>
    </xf>
    <xf numFmtId="0" fontId="92" fillId="0" borderId="0"/>
    <xf numFmtId="274" fontId="140" fillId="9" borderId="1104" applyNumberFormat="0" applyAlignment="0" applyProtection="0">
      <alignment vertical="center"/>
    </xf>
    <xf numFmtId="274" fontId="140" fillId="9" borderId="1168" applyNumberFormat="0" applyAlignment="0" applyProtection="0">
      <alignment vertical="center"/>
    </xf>
    <xf numFmtId="0" fontId="152" fillId="22" borderId="1157" applyNumberFormat="0" applyAlignment="0" applyProtection="0">
      <alignment vertical="center"/>
    </xf>
    <xf numFmtId="0" fontId="56" fillId="30" borderId="1169" applyNumberFormat="0" applyFon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0"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10" fontId="58" fillId="25" borderId="1214" applyNumberFormat="0" applyBorder="0" applyAlignment="0" applyProtection="0"/>
    <xf numFmtId="10" fontId="58" fillId="25" borderId="1214" applyNumberFormat="0" applyBorder="0" applyAlignment="0" applyProtection="0"/>
    <xf numFmtId="0" fontId="130" fillId="0" borderId="1215">
      <alignment horizontal="left" vertical="center"/>
    </xf>
    <xf numFmtId="274" fontId="114" fillId="22" borderId="1216" applyNumberFormat="0" applyAlignment="0" applyProtection="0">
      <alignment vertical="center"/>
    </xf>
    <xf numFmtId="274" fontId="114" fillId="22" borderId="1216" applyNumberFormat="0" applyAlignment="0" applyProtection="0">
      <alignment vertical="center"/>
    </xf>
    <xf numFmtId="0" fontId="152" fillId="22" borderId="1218" applyNumberFormat="0" applyAlignment="0" applyProtection="0">
      <alignment vertical="center"/>
    </xf>
    <xf numFmtId="0" fontId="152" fillId="22" borderId="1218" applyNumberFormat="0" applyAlignment="0" applyProtection="0">
      <alignment vertical="center"/>
    </xf>
    <xf numFmtId="263" fontId="63" fillId="0" borderId="1214">
      <alignment horizontal="left" vertical="center"/>
    </xf>
    <xf numFmtId="0" fontId="140" fillId="9" borderId="1216" applyNumberFormat="0" applyAlignment="0" applyProtection="0">
      <alignment vertical="center"/>
    </xf>
    <xf numFmtId="0" fontId="69" fillId="0" borderId="1224">
      <alignment vertical="justify" wrapText="1"/>
    </xf>
    <xf numFmtId="0" fontId="173" fillId="0" borderId="1219" applyNumberFormat="0" applyFill="0" applyAlignment="0" applyProtection="0">
      <alignment vertical="center"/>
    </xf>
    <xf numFmtId="0" fontId="173" fillId="0" borderId="1219" applyNumberFormat="0" applyFill="0" applyAlignment="0" applyProtection="0">
      <alignment vertical="center"/>
    </xf>
    <xf numFmtId="221" fontId="188" fillId="25" borderId="1214">
      <alignment horizontal="right" vertical="center"/>
      <protection locked="0"/>
    </xf>
    <xf numFmtId="0" fontId="114" fillId="22" borderId="1216" applyNumberFormat="0" applyAlignment="0" applyProtection="0">
      <alignment vertical="center"/>
    </xf>
    <xf numFmtId="0" fontId="173" fillId="0" borderId="1219" applyNumberFormat="0" applyFill="0" applyAlignment="0" applyProtection="0">
      <alignment vertical="center"/>
    </xf>
    <xf numFmtId="10" fontId="58" fillId="25" borderId="1214" applyNumberFormat="0" applyBorder="0" applyAlignment="0" applyProtection="0"/>
    <xf numFmtId="191" fontId="78" fillId="2" borderId="1220"/>
    <xf numFmtId="191" fontId="78" fillId="2" borderId="1220"/>
    <xf numFmtId="191" fontId="78" fillId="2" borderId="1220"/>
    <xf numFmtId="0" fontId="56" fillId="30" borderId="1217" applyNumberFormat="0" applyFont="0" applyAlignment="0" applyProtection="0">
      <alignment vertical="center"/>
    </xf>
    <xf numFmtId="0" fontId="152" fillId="22" borderId="1218" applyNumberFormat="0" applyAlignment="0" applyProtection="0">
      <alignment vertical="center"/>
    </xf>
    <xf numFmtId="0" fontId="173" fillId="0" borderId="1213" applyNumberFormat="0" applyFill="0" applyAlignment="0" applyProtection="0">
      <alignment vertical="center"/>
    </xf>
    <xf numFmtId="0" fontId="152" fillId="22" borderId="1212" applyNumberFormat="0" applyAlignment="0" applyProtection="0">
      <alignment vertical="center"/>
    </xf>
    <xf numFmtId="0" fontId="56" fillId="30" borderId="1211" applyNumberFormat="0" applyFont="0" applyAlignment="0" applyProtection="0">
      <alignment vertical="center"/>
    </xf>
    <xf numFmtId="247" fontId="57" fillId="0" borderId="1197">
      <alignment horizontal="right" vertical="center" shrinkToFit="1"/>
    </xf>
    <xf numFmtId="221" fontId="63" fillId="0" borderId="1197" applyFill="0" applyBorder="0" applyAlignment="0"/>
    <xf numFmtId="0" fontId="248" fillId="22" borderId="1190" applyNumberFormat="0" applyAlignment="0" applyProtection="0">
      <alignment vertical="center"/>
    </xf>
    <xf numFmtId="274" fontId="173" fillId="0" borderId="1193" applyNumberFormat="0" applyFill="0" applyAlignment="0" applyProtection="0">
      <alignment vertical="center"/>
    </xf>
    <xf numFmtId="274" fontId="173" fillId="0" borderId="1193" applyNumberFormat="0" applyFill="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0" fontId="140" fillId="9" borderId="1190" applyNumberFormat="0" applyAlignment="0" applyProtection="0">
      <alignment vertical="center"/>
    </xf>
    <xf numFmtId="0" fontId="140" fillId="9" borderId="1199" applyNumberFormat="0" applyAlignment="0" applyProtection="0">
      <alignment vertical="center"/>
    </xf>
    <xf numFmtId="0" fontId="152" fillId="22" borderId="1192" applyNumberFormat="0" applyAlignment="0" applyProtection="0">
      <alignment vertical="center"/>
    </xf>
    <xf numFmtId="0" fontId="173" fillId="0" borderId="1193" applyNumberFormat="0" applyFill="0" applyAlignment="0" applyProtection="0">
      <alignment vertical="center"/>
    </xf>
    <xf numFmtId="0" fontId="56" fillId="30" borderId="1191" applyNumberFormat="0" applyFont="0" applyAlignment="0" applyProtection="0">
      <alignment vertical="center"/>
    </xf>
    <xf numFmtId="0" fontId="140" fillId="9" borderId="1190" applyNumberFormat="0" applyAlignment="0" applyProtection="0">
      <alignment vertical="center"/>
    </xf>
    <xf numFmtId="0" fontId="129" fillId="0" borderId="1194">
      <alignment horizontal="left" vertical="center"/>
      <protection locked="0"/>
    </xf>
    <xf numFmtId="0" fontId="114" fillId="22" borderId="1190" applyNumberFormat="0" applyAlignment="0" applyProtection="0">
      <alignment vertical="center"/>
    </xf>
    <xf numFmtId="191" fontId="78" fillId="2" borderId="1187"/>
    <xf numFmtId="191" fontId="78" fillId="2" borderId="1187"/>
    <xf numFmtId="0" fontId="140" fillId="9" borderId="1190" applyNumberFormat="0" applyAlignment="0" applyProtection="0">
      <alignment vertical="center"/>
    </xf>
    <xf numFmtId="191" fontId="78" fillId="2" borderId="1187"/>
    <xf numFmtId="0" fontId="173" fillId="0" borderId="1180" applyNumberFormat="0" applyFill="0" applyAlignment="0" applyProtection="0">
      <alignment vertical="center"/>
    </xf>
    <xf numFmtId="0" fontId="152" fillId="22" borderId="1179" applyNumberFormat="0" applyAlignment="0" applyProtection="0">
      <alignment vertical="center"/>
    </xf>
    <xf numFmtId="191" fontId="78" fillId="2" borderId="1187"/>
    <xf numFmtId="191" fontId="78" fillId="2" borderId="1187"/>
    <xf numFmtId="0" fontId="173" fillId="0" borderId="1193" applyNumberFormat="0" applyFill="0" applyAlignment="0" applyProtection="0">
      <alignment vertical="center"/>
    </xf>
    <xf numFmtId="0" fontId="130" fillId="0" borderId="1188">
      <alignment horizontal="left" vertical="center"/>
    </xf>
    <xf numFmtId="0" fontId="140" fillId="9" borderId="1190" applyNumberFormat="0" applyAlignment="0" applyProtection="0">
      <alignment vertical="center"/>
    </xf>
    <xf numFmtId="263" fontId="63" fillId="0" borderId="1186">
      <alignment horizontal="left" vertical="center"/>
    </xf>
    <xf numFmtId="263" fontId="63" fillId="0" borderId="1186">
      <alignment horizontal="left" vertical="center"/>
    </xf>
    <xf numFmtId="274" fontId="173" fillId="0" borderId="1180" applyNumberFormat="0" applyFill="0" applyAlignment="0" applyProtection="0">
      <alignment vertical="center"/>
    </xf>
    <xf numFmtId="274" fontId="173" fillId="0" borderId="1180" applyNumberFormat="0" applyFill="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0" fontId="140" fillId="9" borderId="1177" applyNumberFormat="0" applyAlignment="0" applyProtection="0">
      <alignment vertical="center"/>
    </xf>
    <xf numFmtId="0" fontId="140" fillId="9" borderId="1177" applyNumberFormat="0" applyAlignment="0" applyProtection="0">
      <alignment vertical="center"/>
    </xf>
    <xf numFmtId="274" fontId="140" fillId="9" borderId="1177" applyNumberFormat="0" applyAlignment="0" applyProtection="0">
      <alignment vertical="center"/>
    </xf>
    <xf numFmtId="0" fontId="130" fillId="0" borderId="1176">
      <alignment horizontal="left" vertical="center"/>
    </xf>
    <xf numFmtId="1" fontId="78" fillId="0" borderId="1186" applyFill="0" applyBorder="0">
      <alignment horizontal="center"/>
    </xf>
    <xf numFmtId="0" fontId="114" fillId="22" borderId="1177" applyNumberFormat="0" applyAlignment="0" applyProtection="0">
      <alignment vertical="center"/>
    </xf>
    <xf numFmtId="0" fontId="173" fillId="0" borderId="1180" applyNumberFormat="0" applyFill="0" applyAlignment="0" applyProtection="0">
      <alignment vertical="center"/>
    </xf>
    <xf numFmtId="0" fontId="152" fillId="22" borderId="1179" applyNumberFormat="0" applyAlignment="0" applyProtection="0">
      <alignment vertical="center"/>
    </xf>
    <xf numFmtId="0" fontId="56" fillId="30" borderId="1178" applyNumberFormat="0" applyFont="0" applyAlignment="0" applyProtection="0">
      <alignment vertical="center"/>
    </xf>
    <xf numFmtId="247" fontId="57" fillId="0" borderId="1175">
      <alignment horizontal="right" vertical="center" shrinkToFit="1"/>
    </xf>
    <xf numFmtId="0" fontId="56" fillId="30" borderId="1178" applyNumberFormat="0" applyFont="0" applyAlignment="0" applyProtection="0">
      <alignment vertical="center"/>
    </xf>
    <xf numFmtId="10" fontId="58" fillId="25" borderId="1175" applyNumberFormat="0" applyBorder="0" applyAlignment="0" applyProtection="0"/>
    <xf numFmtId="0" fontId="140" fillId="9" borderId="1168" applyNumberFormat="0" applyAlignment="0" applyProtection="0">
      <alignment vertical="center"/>
    </xf>
    <xf numFmtId="274" fontId="173" fillId="0" borderId="1171" applyNumberFormat="0" applyFill="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10" fontId="58" fillId="25" borderId="1164" applyNumberFormat="0" applyBorder="0" applyAlignment="0" applyProtection="0"/>
    <xf numFmtId="274" fontId="114" fillId="22" borderId="1168" applyNumberFormat="0" applyAlignment="0" applyProtection="0">
      <alignment vertical="center"/>
    </xf>
    <xf numFmtId="0" fontId="114" fillId="22" borderId="1177" applyNumberFormat="0" applyAlignment="0" applyProtection="0">
      <alignment vertical="center"/>
    </xf>
    <xf numFmtId="0" fontId="173" fillId="0" borderId="1171" applyNumberFormat="0" applyFill="0" applyAlignment="0" applyProtection="0">
      <alignment vertical="center"/>
    </xf>
    <xf numFmtId="1" fontId="78" fillId="0" borderId="1164" applyFill="0" applyBorder="0">
      <alignment horizontal="center"/>
    </xf>
    <xf numFmtId="0" fontId="129" fillId="0" borderId="1172">
      <alignment horizontal="left" vertical="center"/>
      <protection locked="0"/>
    </xf>
    <xf numFmtId="191" fontId="78" fillId="2" borderId="1165"/>
    <xf numFmtId="191" fontId="78" fillId="2" borderId="1165"/>
    <xf numFmtId="191" fontId="78" fillId="2" borderId="1165"/>
    <xf numFmtId="0" fontId="259" fillId="22" borderId="1157"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0" fontId="173" fillId="0" borderId="1158" applyNumberFormat="0" applyFill="0" applyAlignment="0" applyProtection="0">
      <alignment vertical="center"/>
    </xf>
    <xf numFmtId="37" fontId="69" fillId="0" borderId="1160" applyAlignment="0"/>
    <xf numFmtId="0" fontId="114" fillId="22" borderId="1155" applyNumberFormat="0" applyAlignment="0" applyProtection="0">
      <alignment vertical="center"/>
    </xf>
    <xf numFmtId="0" fontId="152" fillId="22" borderId="1157" applyNumberFormat="0" applyAlignment="0" applyProtection="0">
      <alignment vertical="center"/>
    </xf>
    <xf numFmtId="0" fontId="56" fillId="30" borderId="1156" applyNumberFormat="0" applyFont="0" applyAlignment="0" applyProtection="0">
      <alignment vertical="center"/>
    </xf>
    <xf numFmtId="0" fontId="129" fillId="0" borderId="1161">
      <alignment horizontal="left" vertical="center"/>
      <protection locked="0"/>
    </xf>
    <xf numFmtId="0" fontId="114" fillId="22" borderId="1155" applyNumberFormat="0" applyAlignment="0" applyProtection="0">
      <alignment vertical="center"/>
    </xf>
    <xf numFmtId="0" fontId="114" fillId="22" borderId="1155" applyNumberFormat="0" applyAlignment="0" applyProtection="0">
      <alignment vertical="center"/>
    </xf>
    <xf numFmtId="0" fontId="114" fillId="22" borderId="1155" applyNumberFormat="0" applyAlignment="0" applyProtection="0">
      <alignment vertical="center"/>
    </xf>
    <xf numFmtId="191" fontId="78" fillId="2" borderId="1159"/>
    <xf numFmtId="191" fontId="78" fillId="2" borderId="1159"/>
    <xf numFmtId="191" fontId="78" fillId="2" borderId="1159"/>
    <xf numFmtId="191" fontId="78" fillId="2" borderId="1159"/>
    <xf numFmtId="191" fontId="78" fillId="2" borderId="1159"/>
    <xf numFmtId="191" fontId="78" fillId="2" borderId="1159"/>
    <xf numFmtId="191" fontId="78" fillId="2" borderId="1159"/>
    <xf numFmtId="221" fontId="188" fillId="25" borderId="1164">
      <alignment horizontal="right" vertical="center"/>
      <protection locked="0"/>
    </xf>
    <xf numFmtId="191" fontId="78" fillId="2" borderId="1159"/>
    <xf numFmtId="0" fontId="140" fillId="9" borderId="1146" applyNumberFormat="0" applyAlignment="0" applyProtection="0">
      <alignment vertical="center"/>
    </xf>
    <xf numFmtId="274" fontId="152" fillId="22" borderId="1148"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0" fontId="140" fillId="9" borderId="1146" applyNumberFormat="0" applyAlignment="0" applyProtection="0">
      <alignment vertical="center"/>
    </xf>
    <xf numFmtId="0" fontId="140" fillId="9" borderId="1146" applyNumberFormat="0" applyAlignment="0" applyProtection="0">
      <alignment vertical="center"/>
    </xf>
    <xf numFmtId="274" fontId="114" fillId="22" borderId="1146" applyNumberFormat="0" applyAlignment="0" applyProtection="0">
      <alignment vertical="center"/>
    </xf>
    <xf numFmtId="274" fontId="114" fillId="22" borderId="1146" applyNumberFormat="0" applyAlignment="0" applyProtection="0">
      <alignment vertical="center"/>
    </xf>
    <xf numFmtId="263" fontId="63" fillId="0" borderId="1142">
      <alignment horizontal="left" vertical="center"/>
    </xf>
    <xf numFmtId="0" fontId="140" fillId="9" borderId="1146" applyNumberFormat="0" applyAlignment="0" applyProtection="0">
      <alignment vertical="center"/>
    </xf>
    <xf numFmtId="247" fontId="57" fillId="0" borderId="1142">
      <alignment horizontal="right" vertical="center" shrinkToFit="1"/>
    </xf>
    <xf numFmtId="0" fontId="114" fillId="22" borderId="1146" applyNumberFormat="0" applyAlignment="0" applyProtection="0">
      <alignment vertical="center"/>
    </xf>
    <xf numFmtId="0" fontId="114" fillId="22" borderId="1146" applyNumberFormat="0" applyAlignment="0" applyProtection="0">
      <alignment vertical="center"/>
    </xf>
    <xf numFmtId="0" fontId="173" fillId="0" borderId="1149" applyNumberFormat="0" applyFill="0" applyAlignment="0" applyProtection="0">
      <alignment vertical="center"/>
    </xf>
    <xf numFmtId="0" fontId="140" fillId="9" borderId="1146" applyNumberFormat="0" applyAlignment="0" applyProtection="0">
      <alignment vertical="center"/>
    </xf>
    <xf numFmtId="0" fontId="129" fillId="0" borderId="1150">
      <alignment horizontal="left" vertical="center"/>
      <protection locked="0"/>
    </xf>
    <xf numFmtId="0" fontId="140" fillId="9" borderId="678" applyNumberFormat="0" applyAlignment="0" applyProtection="0">
      <alignment vertical="center"/>
    </xf>
    <xf numFmtId="0" fontId="140" fillId="9" borderId="678" applyNumberFormat="0" applyAlignment="0" applyProtection="0">
      <alignment vertical="center"/>
    </xf>
    <xf numFmtId="191" fontId="78" fillId="2" borderId="1143"/>
    <xf numFmtId="0" fontId="114" fillId="22" borderId="1146" applyNumberFormat="0" applyAlignment="0" applyProtection="0">
      <alignment vertical="center"/>
    </xf>
    <xf numFmtId="0" fontId="140" fillId="9" borderId="1146" applyNumberFormat="0" applyAlignment="0" applyProtection="0">
      <alignment vertical="center"/>
    </xf>
    <xf numFmtId="0" fontId="114" fillId="22" borderId="1177" applyNumberFormat="0" applyAlignment="0" applyProtection="0">
      <alignment vertical="center"/>
    </xf>
    <xf numFmtId="191" fontId="78" fillId="2" borderId="1143"/>
    <xf numFmtId="191" fontId="78" fillId="2" borderId="1143"/>
    <xf numFmtId="0" fontId="140" fillId="9" borderId="1135" applyNumberFormat="0" applyAlignment="0" applyProtection="0">
      <alignment vertical="center"/>
    </xf>
    <xf numFmtId="191" fontId="78" fillId="2" borderId="1143"/>
    <xf numFmtId="0" fontId="56" fillId="30" borderId="1147" applyNumberFormat="0" applyFont="0" applyAlignment="0" applyProtection="0">
      <alignment vertical="center"/>
    </xf>
    <xf numFmtId="0" fontId="140" fillId="9" borderId="1146" applyNumberFormat="0" applyAlignment="0" applyProtection="0">
      <alignment vertical="center"/>
    </xf>
    <xf numFmtId="0" fontId="140" fillId="9" borderId="1135" applyNumberFormat="0" applyAlignment="0" applyProtection="0">
      <alignment vertical="center"/>
    </xf>
    <xf numFmtId="0" fontId="140" fillId="9" borderId="1146" applyNumberFormat="0" applyAlignment="0" applyProtection="0">
      <alignment vertical="center"/>
    </xf>
    <xf numFmtId="0" fontId="130" fillId="0" borderId="1144">
      <alignment horizontal="left" vertical="center"/>
    </xf>
    <xf numFmtId="0" fontId="140" fillId="9" borderId="1146" applyNumberFormat="0" applyAlignment="0" applyProtection="0">
      <alignment vertical="center"/>
    </xf>
    <xf numFmtId="274" fontId="140" fillId="9" borderId="1177" applyNumberFormat="0" applyAlignment="0" applyProtection="0">
      <alignment vertical="center"/>
    </xf>
    <xf numFmtId="0" fontId="56" fillId="30" borderId="672" applyNumberFormat="0" applyFont="0" applyAlignment="0" applyProtection="0">
      <alignment vertical="center"/>
    </xf>
    <xf numFmtId="0" fontId="240" fillId="0" borderId="0"/>
    <xf numFmtId="0" fontId="56" fillId="30" borderId="672" applyNumberFormat="0" applyFont="0" applyAlignment="0" applyProtection="0">
      <alignment vertical="center"/>
    </xf>
    <xf numFmtId="274" fontId="56" fillId="30" borderId="672" applyNumberFormat="0" applyFont="0" applyAlignment="0" applyProtection="0">
      <alignment vertical="center"/>
    </xf>
    <xf numFmtId="274" fontId="56" fillId="30" borderId="672" applyNumberFormat="0" applyFont="0" applyAlignment="0" applyProtection="0">
      <alignment vertical="center"/>
    </xf>
    <xf numFmtId="274" fontId="56" fillId="30" borderId="672" applyNumberFormat="0" applyFont="0" applyAlignment="0" applyProtection="0">
      <alignment vertical="center"/>
    </xf>
    <xf numFmtId="274" fontId="56" fillId="30" borderId="672" applyNumberFormat="0" applyFont="0" applyAlignment="0" applyProtection="0">
      <alignment vertical="center"/>
    </xf>
    <xf numFmtId="10" fontId="58" fillId="25" borderId="1142" applyNumberFormat="0" applyBorder="0" applyAlignment="0" applyProtection="0"/>
    <xf numFmtId="221" fontId="63" fillId="0" borderId="1142" applyFill="0" applyBorder="0" applyAlignment="0"/>
    <xf numFmtId="274" fontId="140" fillId="9" borderId="1135" applyNumberFormat="0" applyAlignment="0" applyProtection="0">
      <alignment vertical="center"/>
    </xf>
    <xf numFmtId="274" fontId="114" fillId="22" borderId="1135" applyNumberFormat="0" applyAlignment="0" applyProtection="0">
      <alignment vertical="center"/>
    </xf>
    <xf numFmtId="0" fontId="173" fillId="0" borderId="1138" applyNumberFormat="0" applyFill="0" applyAlignment="0" applyProtection="0">
      <alignment vertical="center"/>
    </xf>
    <xf numFmtId="0" fontId="152" fillId="22" borderId="673" applyNumberFormat="0" applyAlignment="0" applyProtection="0">
      <alignment vertical="center"/>
    </xf>
    <xf numFmtId="0" fontId="134" fillId="0" borderId="1140"/>
    <xf numFmtId="191" fontId="78" fillId="2" borderId="1132"/>
    <xf numFmtId="0" fontId="69" fillId="0" borderId="1185">
      <alignment vertical="justify" wrapText="1"/>
    </xf>
    <xf numFmtId="221" fontId="63" fillId="0" borderId="1142" applyFill="0" applyBorder="0" applyAlignment="0"/>
    <xf numFmtId="0" fontId="152" fillId="22" borderId="673" applyNumberFormat="0" applyAlignment="0" applyProtection="0">
      <alignment vertical="center"/>
    </xf>
    <xf numFmtId="274" fontId="140" fillId="9" borderId="1177" applyNumberFormat="0" applyAlignment="0" applyProtection="0">
      <alignment vertical="center"/>
    </xf>
    <xf numFmtId="274" fontId="152" fillId="22" borderId="673" applyNumberFormat="0" applyAlignment="0" applyProtection="0">
      <alignment vertical="center"/>
    </xf>
    <xf numFmtId="274" fontId="152" fillId="22" borderId="673" applyNumberFormat="0" applyAlignment="0" applyProtection="0">
      <alignment vertical="center"/>
    </xf>
    <xf numFmtId="274" fontId="152" fillId="22" borderId="673" applyNumberFormat="0" applyAlignment="0" applyProtection="0">
      <alignment vertical="center"/>
    </xf>
    <xf numFmtId="274" fontId="152" fillId="22" borderId="673" applyNumberFormat="0" applyAlignment="0" applyProtection="0">
      <alignment vertical="center"/>
    </xf>
    <xf numFmtId="0" fontId="114" fillId="22" borderId="1177" applyNumberFormat="0" applyAlignment="0" applyProtection="0">
      <alignment vertical="center"/>
    </xf>
    <xf numFmtId="191" fontId="78" fillId="2" borderId="1181"/>
    <xf numFmtId="274" fontId="140" fillId="9" borderId="1177" applyNumberFormat="0" applyAlignment="0" applyProtection="0">
      <alignment vertical="center"/>
    </xf>
    <xf numFmtId="274" fontId="56" fillId="30" borderId="1136" applyNumberFormat="0" applyFont="0" applyAlignment="0" applyProtection="0">
      <alignment vertical="center"/>
    </xf>
    <xf numFmtId="0" fontId="140" fillId="9" borderId="115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0" fontId="140" fillId="9" borderId="1135" applyNumberFormat="0" applyAlignment="0" applyProtection="0">
      <alignment vertical="center"/>
    </xf>
    <xf numFmtId="0" fontId="152" fillId="22" borderId="1157" applyNumberFormat="0" applyAlignment="0" applyProtection="0">
      <alignment vertical="center"/>
    </xf>
    <xf numFmtId="0" fontId="130" fillId="0" borderId="1133">
      <alignment horizontal="lef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10" fontId="58" fillId="25" borderId="1153" applyNumberFormat="0" applyBorder="0" applyAlignment="0" applyProtection="0"/>
    <xf numFmtId="0" fontId="140" fillId="9" borderId="1155" applyNumberFormat="0" applyAlignment="0" applyProtection="0">
      <alignment vertical="center"/>
    </xf>
    <xf numFmtId="274" fontId="140" fillId="9" borderId="1155" applyNumberFormat="0" applyAlignment="0" applyProtection="0">
      <alignment vertical="center"/>
    </xf>
    <xf numFmtId="274" fontId="152" fillId="22" borderId="1157" applyNumberFormat="0" applyAlignment="0" applyProtection="0">
      <alignment vertical="center"/>
    </xf>
    <xf numFmtId="0" fontId="152" fillId="22" borderId="1179" applyNumberFormat="0" applyAlignment="0" applyProtection="0">
      <alignment vertical="center"/>
    </xf>
    <xf numFmtId="0" fontId="114" fillId="22" borderId="1177" applyNumberFormat="0" applyAlignment="0" applyProtection="0">
      <alignment vertical="center"/>
    </xf>
    <xf numFmtId="0" fontId="140" fillId="9" borderId="1155" applyNumberFormat="0" applyAlignment="0" applyProtection="0">
      <alignment vertical="center"/>
    </xf>
    <xf numFmtId="191" fontId="78" fillId="2" borderId="1181"/>
    <xf numFmtId="0" fontId="173" fillId="0" borderId="1180" applyNumberFormat="0" applyFill="0" applyAlignment="0" applyProtection="0">
      <alignment vertical="center"/>
    </xf>
    <xf numFmtId="0" fontId="152" fillId="22" borderId="1179" applyNumberFormat="0" applyAlignment="0" applyProtection="0">
      <alignment vertical="center"/>
    </xf>
    <xf numFmtId="0" fontId="56" fillId="30" borderId="1178" applyNumberFormat="0" applyFont="0" applyAlignment="0" applyProtection="0">
      <alignment vertical="center"/>
    </xf>
    <xf numFmtId="0" fontId="129" fillId="0" borderId="1183">
      <alignment horizontal="left" vertical="center"/>
      <protection locked="0"/>
    </xf>
    <xf numFmtId="191" fontId="78" fillId="2" borderId="1181"/>
    <xf numFmtId="191" fontId="78" fillId="2" borderId="1181"/>
    <xf numFmtId="191" fontId="78" fillId="2" borderId="1159"/>
    <xf numFmtId="0" fontId="152" fillId="22" borderId="1137" applyNumberFormat="0" applyAlignment="0" applyProtection="0">
      <alignment vertical="center"/>
    </xf>
    <xf numFmtId="263" fontId="63" fillId="0" borderId="1131">
      <alignment horizontal="left" vertical="center"/>
    </xf>
    <xf numFmtId="0" fontId="140" fillId="9" borderId="1135" applyNumberFormat="0" applyAlignment="0" applyProtection="0">
      <alignment vertical="center"/>
    </xf>
    <xf numFmtId="0" fontId="173" fillId="0" borderId="1138" applyNumberFormat="0" applyFill="0" applyAlignment="0" applyProtection="0">
      <alignment vertical="center"/>
    </xf>
    <xf numFmtId="274" fontId="140" fillId="9" borderId="1177" applyNumberFormat="0" applyAlignment="0" applyProtection="0">
      <alignment vertical="center"/>
    </xf>
    <xf numFmtId="0" fontId="114" fillId="22" borderId="1155" applyNumberFormat="0" applyAlignment="0" applyProtection="0">
      <alignment vertical="center"/>
    </xf>
    <xf numFmtId="0" fontId="140" fillId="9" borderId="1155" applyNumberFormat="0" applyAlignment="0" applyProtection="0">
      <alignment vertical="center"/>
    </xf>
    <xf numFmtId="0" fontId="152" fillId="22" borderId="1179" applyNumberFormat="0" applyAlignment="0" applyProtection="0">
      <alignment vertical="center"/>
    </xf>
    <xf numFmtId="37" fontId="69" fillId="0" borderId="1134" applyAlignment="0"/>
    <xf numFmtId="0" fontId="56" fillId="30" borderId="1136" applyNumberFormat="0" applyFon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10" fontId="58" fillId="25" borderId="1175" applyNumberFormat="0" applyBorder="0" applyAlignment="0" applyProtection="0"/>
    <xf numFmtId="274" fontId="114" fillId="22"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0" fontId="134" fillId="0" borderId="1184"/>
    <xf numFmtId="0" fontId="173" fillId="0" borderId="1130" applyNumberFormat="0" applyFill="0" applyAlignment="0" applyProtection="0">
      <alignment vertical="center"/>
    </xf>
    <xf numFmtId="10" fontId="58" fillId="25" borderId="1131" applyNumberFormat="0" applyBorder="0" applyAlignment="0" applyProtection="0"/>
    <xf numFmtId="0" fontId="140" fillId="9" borderId="1310" applyNumberFormat="0" applyAlignment="0" applyProtection="0">
      <alignment vertical="center"/>
    </xf>
    <xf numFmtId="247" fontId="57" fillId="0" borderId="1125">
      <alignment horizontal="right" vertical="center" shrinkToFit="1"/>
    </xf>
    <xf numFmtId="274" fontId="56" fillId="30" borderId="1105" applyNumberFormat="0" applyFont="0" applyAlignment="0" applyProtection="0">
      <alignment vertical="center"/>
    </xf>
    <xf numFmtId="0" fontId="240" fillId="0" borderId="0"/>
    <xf numFmtId="0" fontId="92" fillId="0" borderId="0"/>
    <xf numFmtId="0" fontId="134" fillId="0" borderId="674"/>
    <xf numFmtId="0" fontId="240" fillId="0" borderId="0"/>
    <xf numFmtId="0" fontId="111" fillId="0" borderId="0"/>
    <xf numFmtId="0" fontId="240" fillId="0" borderId="0"/>
    <xf numFmtId="0" fontId="173" fillId="0" borderId="675" applyNumberFormat="0" applyFill="0" applyAlignment="0" applyProtection="0">
      <alignment vertical="center"/>
    </xf>
    <xf numFmtId="0" fontId="173" fillId="0" borderId="675" applyNumberFormat="0" applyFill="0" applyAlignment="0" applyProtection="0">
      <alignment vertical="center"/>
    </xf>
    <xf numFmtId="274" fontId="173" fillId="0" borderId="675" applyNumberFormat="0" applyFill="0" applyAlignment="0" applyProtection="0">
      <alignment vertical="center"/>
    </xf>
    <xf numFmtId="274" fontId="173" fillId="0" borderId="675" applyNumberFormat="0" applyFill="0" applyAlignment="0" applyProtection="0">
      <alignment vertical="center"/>
    </xf>
    <xf numFmtId="274" fontId="173" fillId="0" borderId="675" applyNumberFormat="0" applyFill="0" applyAlignment="0" applyProtection="0">
      <alignment vertical="center"/>
    </xf>
    <xf numFmtId="274" fontId="173" fillId="0" borderId="675" applyNumberFormat="0" applyFill="0" applyAlignment="0" applyProtection="0">
      <alignment vertical="center"/>
    </xf>
    <xf numFmtId="274" fontId="56" fillId="30" borderId="1105" applyNumberFormat="0" applyFont="0" applyAlignment="0" applyProtection="0">
      <alignment vertical="center"/>
    </xf>
    <xf numFmtId="274" fontId="56" fillId="30" borderId="1105" applyNumberFormat="0" applyFon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0" fontId="92" fillId="0" borderId="0"/>
    <xf numFmtId="0" fontId="111" fillId="0" borderId="0"/>
    <xf numFmtId="274" fontId="114" fillId="22" borderId="661" applyNumberFormat="0" applyAlignment="0" applyProtection="0">
      <alignment vertical="center"/>
    </xf>
    <xf numFmtId="0" fontId="248" fillId="22" borderId="661" applyNumberFormat="0" applyAlignment="0" applyProtection="0">
      <alignment vertical="center"/>
    </xf>
    <xf numFmtId="0" fontId="292" fillId="22" borderId="661" applyNumberFormat="0" applyAlignment="0" applyProtection="0">
      <alignment vertical="center"/>
    </xf>
    <xf numFmtId="274" fontId="114" fillId="22" borderId="661" applyNumberFormat="0" applyAlignment="0" applyProtection="0">
      <alignment vertical="center"/>
    </xf>
    <xf numFmtId="0" fontId="114" fillId="22" borderId="661" applyNumberFormat="0" applyAlignment="0" applyProtection="0">
      <alignment vertical="center"/>
    </xf>
    <xf numFmtId="0" fontId="114" fillId="22" borderId="661" applyNumberFormat="0" applyAlignment="0" applyProtection="0">
      <alignment vertical="center"/>
    </xf>
    <xf numFmtId="0" fontId="292" fillId="22" borderId="661" applyNumberFormat="0" applyAlignment="0" applyProtection="0">
      <alignment vertical="center"/>
    </xf>
    <xf numFmtId="0" fontId="248" fillId="22" borderId="661" applyNumberFormat="0" applyAlignment="0" applyProtection="0">
      <alignment vertical="center"/>
    </xf>
    <xf numFmtId="0" fontId="248" fillId="22" borderId="661" applyNumberFormat="0" applyAlignment="0" applyProtection="0">
      <alignment vertical="center"/>
    </xf>
    <xf numFmtId="274" fontId="56" fillId="30" borderId="672" applyNumberFormat="0" applyFont="0" applyAlignment="0" applyProtection="0">
      <alignment vertical="center"/>
    </xf>
    <xf numFmtId="274" fontId="56" fillId="30" borderId="672" applyNumberFormat="0" applyFont="0" applyAlignment="0" applyProtection="0">
      <alignment vertical="center"/>
    </xf>
    <xf numFmtId="0" fontId="56" fillId="30" borderId="672" applyNumberFormat="0" applyFont="0" applyAlignment="0" applyProtection="0">
      <alignment vertical="center"/>
    </xf>
    <xf numFmtId="0" fontId="56" fillId="30" borderId="672" applyNumberFormat="0" applyFont="0" applyAlignment="0" applyProtection="0">
      <alignment vertical="center"/>
    </xf>
    <xf numFmtId="0" fontId="56" fillId="30" borderId="672" applyNumberFormat="0" applyFont="0" applyAlignment="0" applyProtection="0">
      <alignment vertical="center"/>
    </xf>
    <xf numFmtId="0" fontId="32" fillId="70" borderId="41" applyNumberFormat="0" applyFont="0" applyAlignment="0" applyProtection="0">
      <alignment vertical="center"/>
    </xf>
    <xf numFmtId="0" fontId="32" fillId="70" borderId="41" applyNumberFormat="0" applyFont="0" applyAlignment="0" applyProtection="0">
      <alignment vertical="center"/>
    </xf>
    <xf numFmtId="9" fontId="217" fillId="0" borderId="0" applyFont="0" applyFill="0" applyBorder="0" applyAlignment="0" applyProtection="0">
      <alignment vertical="center"/>
    </xf>
    <xf numFmtId="9" fontId="217" fillId="0" borderId="0" applyFont="0" applyFill="0" applyBorder="0" applyAlignment="0" applyProtection="0">
      <alignment vertical="center"/>
    </xf>
    <xf numFmtId="9" fontId="217" fillId="0" borderId="0" applyFont="0" applyFill="0" applyBorder="0" applyAlignment="0" applyProtection="0">
      <alignment vertical="center"/>
    </xf>
    <xf numFmtId="9" fontId="217" fillId="0" borderId="0" applyFont="0" applyFill="0" applyBorder="0" applyAlignment="0" applyProtection="0">
      <alignment vertical="center"/>
    </xf>
    <xf numFmtId="9" fontId="52" fillId="0" borderId="0" applyFont="0" applyFill="0" applyBorder="0" applyAlignment="0" applyProtection="0">
      <alignment vertical="center"/>
    </xf>
    <xf numFmtId="9" fontId="32" fillId="0" borderId="0" applyFont="0" applyFill="0" applyBorder="0" applyAlignment="0" applyProtection="0">
      <alignment vertical="center"/>
    </xf>
    <xf numFmtId="0" fontId="111" fillId="0" borderId="0"/>
    <xf numFmtId="37" fontId="69" fillId="0" borderId="676" applyAlignment="0"/>
    <xf numFmtId="0" fontId="114" fillId="22" borderId="678" applyNumberFormat="0" applyAlignment="0" applyProtection="0">
      <alignment vertical="center"/>
    </xf>
    <xf numFmtId="0" fontId="114" fillId="22" borderId="678" applyNumberFormat="0" applyAlignment="0" applyProtection="0">
      <alignment vertical="center"/>
    </xf>
    <xf numFmtId="0" fontId="152" fillId="22" borderId="1094" applyNumberFormat="0" applyAlignment="0" applyProtection="0">
      <alignment vertical="center"/>
    </xf>
    <xf numFmtId="178" fontId="32" fillId="0" borderId="0" applyFont="0" applyFill="0" applyBorder="0" applyAlignment="0" applyProtection="0">
      <alignment vertical="center"/>
    </xf>
    <xf numFmtId="0" fontId="140" fillId="9" borderId="1104" applyNumberFormat="0" applyAlignment="0" applyProtection="0">
      <alignment vertical="center"/>
    </xf>
    <xf numFmtId="178" fontId="213" fillId="0" borderId="0" applyFont="0" applyFill="0" applyBorder="0" applyAlignment="0" applyProtection="0">
      <alignment vertical="center"/>
    </xf>
    <xf numFmtId="178" fontId="32" fillId="0" borderId="0" applyFont="0" applyFill="0" applyBorder="0" applyAlignment="0" applyProtection="0">
      <alignment vertical="center"/>
    </xf>
    <xf numFmtId="178" fontId="217" fillId="0" borderId="0" applyFont="0" applyFill="0" applyBorder="0" applyAlignment="0" applyProtection="0">
      <alignment vertical="center"/>
    </xf>
    <xf numFmtId="180" fontId="56" fillId="0" borderId="0" applyFont="0" applyFill="0" applyBorder="0" applyAlignment="0" applyProtection="0">
      <alignment vertical="center"/>
    </xf>
    <xf numFmtId="178" fontId="217" fillId="0" borderId="0" applyFont="0" applyFill="0" applyBorder="0" applyAlignment="0" applyProtection="0">
      <alignment vertical="center"/>
    </xf>
    <xf numFmtId="178" fontId="56" fillId="0" borderId="0" applyFont="0" applyFill="0" applyBorder="0" applyAlignment="0" applyProtection="0">
      <alignment vertical="center"/>
    </xf>
    <xf numFmtId="178" fontId="57" fillId="0" borderId="0" applyFont="0" applyFill="0" applyBorder="0" applyAlignment="0" applyProtection="0"/>
    <xf numFmtId="0" fontId="240" fillId="0" borderId="0"/>
    <xf numFmtId="178" fontId="213" fillId="0" borderId="0" applyFont="0" applyFill="0" applyBorder="0" applyAlignment="0" applyProtection="0">
      <alignment vertical="center"/>
    </xf>
    <xf numFmtId="0" fontId="56" fillId="30" borderId="1105" applyNumberFormat="0" applyFont="0" applyAlignment="0" applyProtection="0">
      <alignment vertical="center"/>
    </xf>
    <xf numFmtId="178" fontId="32" fillId="0" borderId="0" applyFont="0" applyFill="0" applyBorder="0" applyAlignment="0" applyProtection="0">
      <alignment vertical="center"/>
    </xf>
    <xf numFmtId="0" fontId="140" fillId="9" borderId="1104" applyNumberFormat="0" applyAlignment="0" applyProtection="0">
      <alignment vertical="center"/>
    </xf>
    <xf numFmtId="0" fontId="140" fillId="9" borderId="1104" applyNumberFormat="0" applyAlignment="0" applyProtection="0">
      <alignment vertical="center"/>
    </xf>
    <xf numFmtId="0" fontId="140" fillId="9" borderId="1104" applyNumberFormat="0" applyAlignment="0" applyProtection="0">
      <alignment vertical="center"/>
    </xf>
    <xf numFmtId="0" fontId="140" fillId="9" borderId="887" applyNumberFormat="0" applyAlignment="0" applyProtection="0">
      <alignment vertical="center"/>
    </xf>
    <xf numFmtId="0" fontId="292" fillId="22" borderId="1310" applyNumberFormat="0" applyAlignment="0" applyProtection="0">
      <alignment vertical="center"/>
    </xf>
    <xf numFmtId="0" fontId="152" fillId="22" borderId="889" applyNumberFormat="0" applyAlignment="0" applyProtection="0">
      <alignment vertical="center"/>
    </xf>
    <xf numFmtId="0" fontId="104" fillId="0" borderId="0"/>
    <xf numFmtId="0" fontId="111" fillId="0" borderId="0"/>
    <xf numFmtId="0" fontId="104" fillId="0" borderId="0"/>
    <xf numFmtId="0" fontId="240" fillId="0" borderId="0"/>
    <xf numFmtId="0" fontId="240" fillId="0" borderId="0"/>
    <xf numFmtId="0" fontId="92" fillId="0" borderId="0"/>
    <xf numFmtId="0" fontId="173" fillId="0" borderId="1313" applyNumberFormat="0" applyFill="0" applyAlignment="0" applyProtection="0">
      <alignment vertical="center"/>
    </xf>
    <xf numFmtId="0" fontId="300" fillId="0" borderId="1313" applyNumberFormat="0" applyFill="0" applyAlignment="0" applyProtection="0">
      <alignment vertical="center"/>
    </xf>
    <xf numFmtId="0" fontId="253" fillId="0" borderId="1313" applyNumberFormat="0" applyFill="0" applyAlignment="0" applyProtection="0">
      <alignment vertical="center"/>
    </xf>
    <xf numFmtId="0" fontId="301" fillId="9" borderId="1310" applyNumberFormat="0" applyAlignment="0" applyProtection="0">
      <alignment vertical="center"/>
    </xf>
    <xf numFmtId="274" fontId="140" fillId="9" borderId="1310" applyNumberFormat="0" applyAlignment="0" applyProtection="0">
      <alignment vertical="center"/>
    </xf>
    <xf numFmtId="0" fontId="140" fillId="9" borderId="1310" applyNumberFormat="0" applyAlignment="0" applyProtection="0">
      <alignment vertical="center"/>
    </xf>
    <xf numFmtId="0" fontId="301"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140" fillId="9" borderId="1310" applyNumberFormat="0" applyAlignment="0" applyProtection="0">
      <alignment vertical="center"/>
    </xf>
    <xf numFmtId="0" fontId="56" fillId="30" borderId="1136" applyNumberFormat="0" applyFont="0" applyAlignment="0" applyProtection="0">
      <alignment vertical="center"/>
    </xf>
    <xf numFmtId="10" fontId="58" fillId="25" borderId="1186" applyNumberFormat="0" applyBorder="0" applyAlignment="0" applyProtection="0"/>
    <xf numFmtId="191" fontId="78" fillId="2" borderId="1159"/>
    <xf numFmtId="0" fontId="152" fillId="22" borderId="1094" applyNumberFormat="0" applyAlignment="0" applyProtection="0">
      <alignment vertical="center"/>
    </xf>
    <xf numFmtId="0" fontId="56" fillId="30" borderId="1105" applyNumberFormat="0" applyFont="0" applyAlignment="0" applyProtection="0">
      <alignment vertical="center"/>
    </xf>
    <xf numFmtId="274" fontId="140" fillId="9" borderId="1104" applyNumberFormat="0" applyAlignment="0" applyProtection="0">
      <alignment vertical="center"/>
    </xf>
    <xf numFmtId="0" fontId="240" fillId="0" borderId="0"/>
    <xf numFmtId="0" fontId="56" fillId="30" borderId="1105" applyNumberFormat="0" applyFon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0" fontId="140" fillId="9" borderId="1216" applyNumberFormat="0" applyAlignment="0" applyProtection="0">
      <alignment vertical="center"/>
    </xf>
    <xf numFmtId="191" fontId="78" fillId="2" borderId="1220"/>
    <xf numFmtId="191" fontId="78" fillId="2" borderId="1220"/>
    <xf numFmtId="0" fontId="140" fillId="9" borderId="1210" applyNumberFormat="0" applyAlignment="0" applyProtection="0">
      <alignment vertical="center"/>
    </xf>
    <xf numFmtId="0" fontId="130" fillId="0" borderId="1215">
      <alignment horizontal="left" vertical="center"/>
    </xf>
    <xf numFmtId="0" fontId="114" fillId="22" borderId="1216" applyNumberFormat="0" applyAlignment="0" applyProtection="0">
      <alignment vertical="center"/>
    </xf>
    <xf numFmtId="0" fontId="173" fillId="0" borderId="1219" applyNumberFormat="0" applyFill="0" applyAlignment="0" applyProtection="0">
      <alignment vertical="center"/>
    </xf>
    <xf numFmtId="0" fontId="240" fillId="0" borderId="0"/>
    <xf numFmtId="0" fontId="173" fillId="0" borderId="1219" applyNumberFormat="0" applyFill="0" applyAlignment="0" applyProtection="0">
      <alignment vertical="center"/>
    </xf>
    <xf numFmtId="0" fontId="56" fillId="30" borderId="1217" applyNumberFormat="0" applyFont="0" applyAlignment="0" applyProtection="0">
      <alignment vertical="center"/>
    </xf>
    <xf numFmtId="0" fontId="173" fillId="0" borderId="1207" applyNumberFormat="0" applyFill="0" applyAlignment="0" applyProtection="0">
      <alignment vertical="center"/>
    </xf>
    <xf numFmtId="0" fontId="152" fillId="22" borderId="1206" applyNumberFormat="0" applyAlignment="0" applyProtection="0">
      <alignment vertical="center"/>
    </xf>
    <xf numFmtId="0" fontId="56" fillId="30" borderId="1205" applyNumberFormat="0" applyFont="0" applyAlignment="0" applyProtection="0">
      <alignment vertical="center"/>
    </xf>
    <xf numFmtId="0" fontId="140" fillId="9" borderId="1204" applyNumberFormat="0" applyAlignment="0" applyProtection="0">
      <alignment vertical="center"/>
    </xf>
    <xf numFmtId="0" fontId="114" fillId="22" borderId="1204" applyNumberFormat="0" applyAlignment="0" applyProtection="0">
      <alignment vertical="center"/>
    </xf>
    <xf numFmtId="0" fontId="104" fillId="0" borderId="0"/>
    <xf numFmtId="0" fontId="173" fillId="0" borderId="1202" applyNumberFormat="0" applyFill="0" applyAlignment="0" applyProtection="0">
      <alignment vertical="center"/>
    </xf>
    <xf numFmtId="274" fontId="56" fillId="30" borderId="1191" applyNumberFormat="0" applyFon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274" fontId="140" fillId="9" borderId="1190" applyNumberFormat="0" applyAlignment="0" applyProtection="0">
      <alignment vertical="center"/>
    </xf>
    <xf numFmtId="10" fontId="58" fillId="25" borderId="1186" applyNumberFormat="0" applyBorder="0" applyAlignment="0" applyProtection="0"/>
    <xf numFmtId="274" fontId="114" fillId="22" borderId="1190" applyNumberFormat="0" applyAlignment="0" applyProtection="0">
      <alignment vertical="center"/>
    </xf>
    <xf numFmtId="274" fontId="114" fillId="22" borderId="1190" applyNumberFormat="0" applyAlignment="0" applyProtection="0">
      <alignment vertical="center"/>
    </xf>
    <xf numFmtId="0" fontId="114" fillId="22" borderId="1199" applyNumberFormat="0" applyAlignment="0" applyProtection="0">
      <alignment vertical="center"/>
    </xf>
    <xf numFmtId="0" fontId="140" fillId="9" borderId="1190" applyNumberFormat="0" applyAlignment="0" applyProtection="0">
      <alignment vertical="center"/>
    </xf>
    <xf numFmtId="0" fontId="140" fillId="9" borderId="1190" applyNumberFormat="0" applyAlignment="0" applyProtection="0">
      <alignment vertical="center"/>
    </xf>
    <xf numFmtId="0" fontId="152" fillId="22" borderId="1192" applyNumberFormat="0" applyAlignment="0" applyProtection="0">
      <alignment vertical="center"/>
    </xf>
    <xf numFmtId="0" fontId="140" fillId="9" borderId="1190" applyNumberFormat="0" applyAlignment="0" applyProtection="0">
      <alignment vertical="center"/>
    </xf>
    <xf numFmtId="0" fontId="69" fillId="0" borderId="1196">
      <alignment vertical="justify" wrapText="1"/>
    </xf>
    <xf numFmtId="0" fontId="173" fillId="0" borderId="1193" applyNumberFormat="0" applyFill="0" applyAlignment="0" applyProtection="0">
      <alignment vertical="center"/>
    </xf>
    <xf numFmtId="1" fontId="78" fillId="0" borderId="1186" applyFill="0" applyBorder="0">
      <alignment horizontal="center"/>
    </xf>
    <xf numFmtId="0" fontId="114" fillId="22" borderId="1190" applyNumberFormat="0" applyAlignment="0" applyProtection="0">
      <alignment vertical="center"/>
    </xf>
    <xf numFmtId="0" fontId="114" fillId="22" borderId="1190" applyNumberFormat="0" applyAlignment="0" applyProtection="0">
      <alignment vertical="center"/>
    </xf>
    <xf numFmtId="0" fontId="173" fillId="0" borderId="1193" applyNumberFormat="0" applyFill="0" applyAlignment="0" applyProtection="0">
      <alignment vertical="center"/>
    </xf>
    <xf numFmtId="0" fontId="134" fillId="0" borderId="1195"/>
    <xf numFmtId="0" fontId="152" fillId="22" borderId="1192" applyNumberFormat="0" applyAlignment="0" applyProtection="0">
      <alignment vertical="center"/>
    </xf>
    <xf numFmtId="0" fontId="152" fillId="22" borderId="1192" applyNumberFormat="0" applyAlignment="0" applyProtection="0">
      <alignment vertical="center"/>
    </xf>
    <xf numFmtId="0" fontId="114" fillId="22" borderId="1190" applyNumberFormat="0" applyAlignment="0" applyProtection="0">
      <alignment vertical="center"/>
    </xf>
    <xf numFmtId="191" fontId="78" fillId="2" borderId="1187"/>
    <xf numFmtId="0" fontId="114" fillId="22" borderId="1190" applyNumberFormat="0" applyAlignment="0" applyProtection="0">
      <alignment vertical="center"/>
    </xf>
    <xf numFmtId="0" fontId="140" fillId="9" borderId="1190" applyNumberFormat="0" applyAlignment="0" applyProtection="0">
      <alignment vertical="center"/>
    </xf>
    <xf numFmtId="0" fontId="140" fillId="9" borderId="1190" applyNumberFormat="0" applyAlignment="0" applyProtection="0">
      <alignment vertical="center"/>
    </xf>
    <xf numFmtId="0" fontId="140" fillId="9" borderId="1190" applyNumberFormat="0" applyAlignment="0" applyProtection="0">
      <alignment vertical="center"/>
    </xf>
    <xf numFmtId="191" fontId="78" fillId="2" borderId="1187"/>
    <xf numFmtId="0" fontId="56" fillId="30" borderId="1178" applyNumberFormat="0" applyFont="0" applyAlignment="0" applyProtection="0">
      <alignment vertical="center"/>
    </xf>
    <xf numFmtId="0" fontId="140" fillId="9" borderId="1177" applyNumberFormat="0" applyAlignment="0" applyProtection="0">
      <alignment vertical="center"/>
    </xf>
    <xf numFmtId="0" fontId="140" fillId="9" borderId="678" applyNumberFormat="0" applyAlignment="0" applyProtection="0">
      <alignment vertical="center"/>
    </xf>
    <xf numFmtId="191" fontId="78" fillId="2" borderId="1187"/>
    <xf numFmtId="0" fontId="140" fillId="9" borderId="678" applyNumberFormat="0" applyAlignment="0" applyProtection="0">
      <alignment vertical="center"/>
    </xf>
    <xf numFmtId="0" fontId="140" fillId="9" borderId="1190" applyNumberFormat="0" applyAlignment="0" applyProtection="0">
      <alignment vertical="center"/>
    </xf>
    <xf numFmtId="0" fontId="140" fillId="9" borderId="678" applyNumberFormat="0" applyAlignment="0" applyProtection="0">
      <alignment vertical="center"/>
    </xf>
    <xf numFmtId="0" fontId="140" fillId="9" borderId="1190" applyNumberFormat="0" applyAlignment="0" applyProtection="0">
      <alignment vertical="center"/>
    </xf>
    <xf numFmtId="0" fontId="140" fillId="9" borderId="1177" applyNumberFormat="0" applyAlignment="0" applyProtection="0">
      <alignment vertical="center"/>
    </xf>
    <xf numFmtId="0" fontId="140" fillId="9" borderId="1190" applyNumberFormat="0" applyAlignment="0" applyProtection="0">
      <alignment vertical="center"/>
    </xf>
    <xf numFmtId="0" fontId="140" fillId="9" borderId="1190" applyNumberFormat="0" applyAlignment="0" applyProtection="0">
      <alignment vertical="center"/>
    </xf>
    <xf numFmtId="191" fontId="78" fillId="2" borderId="1187"/>
    <xf numFmtId="221" fontId="188" fillId="25" borderId="1186">
      <alignment horizontal="right" vertical="center"/>
      <protection locked="0"/>
    </xf>
    <xf numFmtId="0" fontId="248" fillId="22" borderId="1177" applyNumberFormat="0" applyAlignment="0" applyProtection="0">
      <alignment vertical="center"/>
    </xf>
    <xf numFmtId="274" fontId="173" fillId="0" borderId="1180" applyNumberFormat="0" applyFill="0" applyAlignment="0" applyProtection="0">
      <alignment vertical="center"/>
    </xf>
    <xf numFmtId="274" fontId="152" fillId="22" borderId="1179" applyNumberFormat="0" applyAlignment="0" applyProtection="0">
      <alignment vertical="center"/>
    </xf>
    <xf numFmtId="274" fontId="152" fillId="22" borderId="1179"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0" fontId="140" fillId="9" borderId="1177" applyNumberFormat="0" applyAlignment="0" applyProtection="0">
      <alignment vertical="center"/>
    </xf>
    <xf numFmtId="0" fontId="69" fillId="0" borderId="1185">
      <alignment vertical="justify" wrapText="1"/>
    </xf>
    <xf numFmtId="0" fontId="173" fillId="0" borderId="1180" applyNumberFormat="0" applyFill="0" applyAlignment="0" applyProtection="0">
      <alignment vertical="center"/>
    </xf>
    <xf numFmtId="0" fontId="173" fillId="0" borderId="1180" applyNumberFormat="0" applyFill="0" applyAlignment="0" applyProtection="0">
      <alignment vertical="center"/>
    </xf>
    <xf numFmtId="221" fontId="188" fillId="25" borderId="1186">
      <alignment horizontal="right" vertical="center"/>
      <protection locked="0"/>
    </xf>
    <xf numFmtId="0" fontId="56" fillId="30" borderId="1178" applyNumberFormat="0" applyFont="0" applyAlignment="0" applyProtection="0">
      <alignment vertical="center"/>
    </xf>
    <xf numFmtId="0" fontId="253" fillId="0" borderId="1171" applyNumberFormat="0" applyFill="0" applyAlignment="0" applyProtection="0">
      <alignment vertical="center"/>
    </xf>
    <xf numFmtId="274" fontId="173" fillId="0" borderId="1171" applyNumberFormat="0" applyFill="0" applyAlignment="0" applyProtection="0">
      <alignment vertical="center"/>
    </xf>
    <xf numFmtId="274" fontId="173" fillId="0" borderId="1171" applyNumberFormat="0" applyFill="0" applyAlignment="0" applyProtection="0">
      <alignment vertical="center"/>
    </xf>
    <xf numFmtId="274" fontId="152" fillId="22" borderId="1170" applyNumberFormat="0" applyAlignment="0" applyProtection="0">
      <alignment vertical="center"/>
    </xf>
    <xf numFmtId="274" fontId="56" fillId="30" borderId="1169" applyNumberFormat="0" applyFont="0" applyAlignment="0" applyProtection="0">
      <alignment vertical="center"/>
    </xf>
    <xf numFmtId="274" fontId="56" fillId="30" borderId="1169" applyNumberFormat="0" applyFon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0"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10" fontId="58" fillId="25" borderId="1164" applyNumberFormat="0" applyBorder="0" applyAlignment="0" applyProtection="0"/>
    <xf numFmtId="0" fontId="130" fillId="0" borderId="1166">
      <alignment horizontal="left" vertical="center"/>
    </xf>
    <xf numFmtId="274" fontId="114" fillId="22" borderId="1168" applyNumberFormat="0" applyAlignment="0" applyProtection="0">
      <alignment vertical="center"/>
    </xf>
    <xf numFmtId="0" fontId="140" fillId="9" borderId="1168" applyNumberFormat="0" applyAlignment="0" applyProtection="0">
      <alignment vertical="center"/>
    </xf>
    <xf numFmtId="0" fontId="140" fillId="9" borderId="1177" applyNumberFormat="0" applyAlignment="0" applyProtection="0">
      <alignment vertical="center"/>
    </xf>
    <xf numFmtId="0" fontId="173" fillId="0" borderId="1171" applyNumberFormat="0" applyFill="0" applyAlignment="0" applyProtection="0">
      <alignment vertical="center"/>
    </xf>
    <xf numFmtId="221" fontId="188" fillId="25" borderId="1164">
      <alignment horizontal="right" vertical="center"/>
      <protection locked="0"/>
    </xf>
    <xf numFmtId="37" fontId="69" fillId="0" borderId="1167" applyAlignment="0"/>
    <xf numFmtId="0" fontId="56" fillId="30" borderId="1169" applyNumberFormat="0" applyFont="0" applyAlignment="0" applyProtection="0">
      <alignment vertical="center"/>
    </xf>
    <xf numFmtId="0" fontId="173" fillId="0" borderId="1171" applyNumberFormat="0" applyFill="0" applyAlignment="0" applyProtection="0">
      <alignment vertical="center"/>
    </xf>
    <xf numFmtId="0" fontId="134" fillId="0" borderId="1173"/>
    <xf numFmtId="0" fontId="152" fillId="22" borderId="1170" applyNumberFormat="0" applyAlignment="0" applyProtection="0">
      <alignment vertical="center"/>
    </xf>
    <xf numFmtId="0" fontId="56" fillId="30" borderId="1169" applyNumberFormat="0" applyFont="0" applyAlignment="0" applyProtection="0">
      <alignment vertical="center"/>
    </xf>
    <xf numFmtId="0" fontId="140" fillId="9" borderId="1168" applyNumberFormat="0" applyAlignment="0" applyProtection="0">
      <alignment vertical="center"/>
    </xf>
    <xf numFmtId="221" fontId="63" fillId="0" borderId="1164" applyFill="0" applyBorder="0" applyAlignment="0"/>
    <xf numFmtId="0" fontId="114" fillId="22" borderId="1168" applyNumberFormat="0" applyAlignment="0" applyProtection="0">
      <alignment vertical="center"/>
    </xf>
    <xf numFmtId="0" fontId="114" fillId="22" borderId="1168" applyNumberFormat="0" applyAlignment="0" applyProtection="0">
      <alignment vertical="center"/>
    </xf>
    <xf numFmtId="191" fontId="78" fillId="2" borderId="1165"/>
    <xf numFmtId="0" fontId="114" fillId="22" borderId="1168" applyNumberFormat="0" applyAlignment="0" applyProtection="0">
      <alignment vertical="center"/>
    </xf>
    <xf numFmtId="0" fontId="140" fillId="9" borderId="1168" applyNumberFormat="0" applyAlignment="0" applyProtection="0">
      <alignment vertical="center"/>
    </xf>
    <xf numFmtId="191" fontId="78" fillId="2" borderId="1165"/>
    <xf numFmtId="0" fontId="56" fillId="30" borderId="1156" applyNumberFormat="0" applyFont="0" applyAlignment="0" applyProtection="0">
      <alignment vertical="center"/>
    </xf>
    <xf numFmtId="0" fontId="140" fillId="9" borderId="1155" applyNumberFormat="0" applyAlignment="0" applyProtection="0">
      <alignment vertical="center"/>
    </xf>
    <xf numFmtId="0" fontId="114" fillId="22" borderId="1155" applyNumberFormat="0" applyAlignment="0" applyProtection="0">
      <alignment vertical="center"/>
    </xf>
    <xf numFmtId="0" fontId="152" fillId="22" borderId="1170" applyNumberFormat="0" applyAlignment="0" applyProtection="0">
      <alignment vertical="center"/>
    </xf>
    <xf numFmtId="0" fontId="140" fillId="9" borderId="1168" applyNumberFormat="0" applyAlignment="0" applyProtection="0">
      <alignment vertical="center"/>
    </xf>
    <xf numFmtId="0" fontId="140" fillId="9" borderId="1168" applyNumberFormat="0" applyAlignment="0" applyProtection="0">
      <alignment vertical="center"/>
    </xf>
    <xf numFmtId="0" fontId="140" fillId="9" borderId="1168" applyNumberFormat="0" applyAlignment="0" applyProtection="0">
      <alignment vertical="center"/>
    </xf>
    <xf numFmtId="0" fontId="140" fillId="9" borderId="1155" applyNumberFormat="0" applyAlignment="0" applyProtection="0">
      <alignment vertical="center"/>
    </xf>
    <xf numFmtId="0" fontId="130" fillId="0" borderId="1166">
      <alignment horizontal="left" vertical="center"/>
    </xf>
    <xf numFmtId="0" fontId="140" fillId="9" borderId="1168" applyNumberFormat="0" applyAlignment="0" applyProtection="0">
      <alignment vertical="center"/>
    </xf>
    <xf numFmtId="191" fontId="78" fillId="2" borderId="1165"/>
    <xf numFmtId="191" fontId="78" fillId="2" borderId="1165"/>
    <xf numFmtId="263" fontId="63" fillId="0" borderId="1164">
      <alignment horizontal="left" vertical="center"/>
    </xf>
    <xf numFmtId="221" fontId="188" fillId="25" borderId="1164">
      <alignment horizontal="right" vertical="center"/>
      <protection locked="0"/>
    </xf>
    <xf numFmtId="247" fontId="57" fillId="0" borderId="1164">
      <alignment horizontal="right" vertical="center" shrinkToFit="1"/>
    </xf>
    <xf numFmtId="221" fontId="63" fillId="0" borderId="1164" applyFill="0" applyBorder="0" applyAlignment="0"/>
    <xf numFmtId="0" fontId="248" fillId="22" borderId="1155" applyNumberFormat="0" applyAlignment="0" applyProtection="0">
      <alignment vertical="center"/>
    </xf>
    <xf numFmtId="274" fontId="152" fillId="22" borderId="1157" applyNumberFormat="0" applyAlignment="0" applyProtection="0">
      <alignment vertical="center"/>
    </xf>
    <xf numFmtId="274" fontId="56" fillId="30" borderId="1156" applyNumberFormat="0" applyFon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0"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0" fontId="140" fillId="9" borderId="1155" applyNumberFormat="0" applyAlignment="0" applyProtection="0">
      <alignment vertical="center"/>
    </xf>
    <xf numFmtId="0" fontId="173" fillId="0" borderId="1158" applyNumberFormat="0" applyFill="0" applyAlignment="0" applyProtection="0">
      <alignment vertical="center"/>
    </xf>
    <xf numFmtId="221" fontId="188" fillId="25" borderId="1164">
      <alignment horizontal="right" vertical="center"/>
      <protection locked="0"/>
    </xf>
    <xf numFmtId="0" fontId="56" fillId="30" borderId="1156" applyNumberFormat="0" applyFont="0" applyAlignment="0" applyProtection="0">
      <alignment vertical="center"/>
    </xf>
    <xf numFmtId="1" fontId="78" fillId="0" borderId="1164" applyFill="0" applyBorder="0">
      <alignment horizontal="center"/>
    </xf>
    <xf numFmtId="247" fontId="57" fillId="0" borderId="1164">
      <alignment horizontal="right" vertical="center" shrinkToFit="1"/>
    </xf>
    <xf numFmtId="0" fontId="114" fillId="22" borderId="1155" applyNumberFormat="0" applyAlignment="0" applyProtection="0">
      <alignment vertical="center"/>
    </xf>
    <xf numFmtId="0" fontId="173" fillId="0" borderId="1158" applyNumberFormat="0" applyFill="0" applyAlignment="0" applyProtection="0">
      <alignment vertical="center"/>
    </xf>
    <xf numFmtId="0" fontId="173" fillId="0" borderId="1158" applyNumberFormat="0" applyFill="0" applyAlignment="0" applyProtection="0">
      <alignment vertical="center"/>
    </xf>
    <xf numFmtId="0" fontId="173" fillId="0" borderId="1158" applyNumberFormat="0" applyFill="0" applyAlignment="0" applyProtection="0">
      <alignment vertical="center"/>
    </xf>
    <xf numFmtId="10" fontId="58" fillId="25" borderId="1164" applyNumberFormat="0" applyBorder="0" applyAlignment="0" applyProtection="0"/>
    <xf numFmtId="0" fontId="140" fillId="9" borderId="1155" applyNumberFormat="0" applyAlignment="0" applyProtection="0">
      <alignment vertical="center"/>
    </xf>
    <xf numFmtId="0" fontId="130" fillId="0" borderId="1154">
      <alignment horizontal="lef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0" fontId="114" fillId="22" borderId="678" applyNumberFormat="0" applyAlignment="0" applyProtection="0">
      <alignment vertical="center"/>
    </xf>
    <xf numFmtId="274" fontId="140" fillId="9" borderId="1146" applyNumberFormat="0" applyAlignment="0" applyProtection="0">
      <alignment vertical="center"/>
    </xf>
    <xf numFmtId="0" fontId="114" fillId="22" borderId="678" applyNumberFormat="0" applyAlignment="0" applyProtection="0">
      <alignment vertical="center"/>
    </xf>
    <xf numFmtId="0" fontId="114" fillId="22" borderId="678" applyNumberFormat="0" applyAlignment="0" applyProtection="0">
      <alignment vertical="center"/>
    </xf>
    <xf numFmtId="274" fontId="140" fillId="9" borderId="1146"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0" fontId="140" fillId="9" borderId="1104" applyNumberFormat="0" applyAlignment="0" applyProtection="0">
      <alignment vertical="center"/>
    </xf>
    <xf numFmtId="0"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0" fontId="140" fillId="9" borderId="1310" applyNumberFormat="0" applyAlignment="0" applyProtection="0">
      <alignment vertical="center"/>
    </xf>
    <xf numFmtId="274" fontId="140" fillId="9" borderId="1216" applyNumberFormat="0" applyAlignment="0" applyProtection="0">
      <alignment vertical="center"/>
    </xf>
    <xf numFmtId="0" fontId="111" fillId="0" borderId="0"/>
    <xf numFmtId="191" fontId="78" fillId="2" borderId="1132"/>
    <xf numFmtId="221" fontId="63" fillId="0" borderId="885" applyFill="0" applyBorder="0" applyAlignment="0"/>
    <xf numFmtId="0" fontId="240" fillId="0" borderId="0"/>
    <xf numFmtId="0" fontId="104" fillId="0" borderId="0"/>
    <xf numFmtId="0" fontId="92" fillId="0" borderId="0"/>
    <xf numFmtId="263" fontId="63" fillId="0" borderId="885">
      <alignment horizontal="left" vertical="center"/>
    </xf>
    <xf numFmtId="0" fontId="104" fillId="0" borderId="0"/>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0" fontId="114" fillId="22" borderId="887" applyNumberFormat="0" applyAlignment="0" applyProtection="0">
      <alignment vertical="center"/>
    </xf>
    <xf numFmtId="0" fontId="114" fillId="22" borderId="887" applyNumberFormat="0" applyAlignment="0" applyProtection="0">
      <alignment vertical="center"/>
    </xf>
    <xf numFmtId="0" fontId="140" fillId="9" borderId="887" applyNumberFormat="0" applyAlignment="0" applyProtection="0">
      <alignment vertical="center"/>
    </xf>
    <xf numFmtId="10" fontId="58" fillId="25" borderId="885" applyNumberFormat="0" applyBorder="0" applyAlignment="0" applyProtection="0"/>
    <xf numFmtId="0" fontId="56" fillId="30" borderId="888" applyNumberFormat="0" applyFont="0" applyAlignment="0" applyProtection="0">
      <alignment vertical="center"/>
    </xf>
    <xf numFmtId="0" fontId="134" fillId="0" borderId="894"/>
    <xf numFmtId="0" fontId="173" fillId="0" borderId="890" applyNumberFormat="0" applyFill="0" applyAlignment="0" applyProtection="0">
      <alignment vertical="center"/>
    </xf>
    <xf numFmtId="0" fontId="173" fillId="0" borderId="890" applyNumberFormat="0" applyFill="0" applyAlignment="0" applyProtection="0">
      <alignment vertical="center"/>
    </xf>
    <xf numFmtId="0" fontId="173" fillId="0" borderId="890" applyNumberFormat="0" applyFill="0" applyAlignment="0" applyProtection="0">
      <alignment vertical="center"/>
    </xf>
    <xf numFmtId="0" fontId="56" fillId="30" borderId="888" applyNumberFormat="0" applyFont="0" applyAlignment="0" applyProtection="0">
      <alignment vertical="center"/>
    </xf>
    <xf numFmtId="37" fontId="69" fillId="0" borderId="895" applyAlignment="0"/>
    <xf numFmtId="221" fontId="188" fillId="25" borderId="885">
      <alignment horizontal="right" vertical="center"/>
      <protection locked="0"/>
    </xf>
    <xf numFmtId="0" fontId="173" fillId="0" borderId="890" applyNumberFormat="0" applyFill="0" applyAlignment="0" applyProtection="0">
      <alignment vertical="center"/>
    </xf>
    <xf numFmtId="0" fontId="152" fillId="22" borderId="889" applyNumberFormat="0" applyAlignment="0" applyProtection="0">
      <alignment vertical="center"/>
    </xf>
    <xf numFmtId="0" fontId="152" fillId="22" borderId="889" applyNumberFormat="0" applyAlignment="0" applyProtection="0">
      <alignment vertical="center"/>
    </xf>
    <xf numFmtId="274" fontId="114" fillId="22" borderId="887" applyNumberFormat="0" applyAlignment="0" applyProtection="0">
      <alignment vertical="center"/>
    </xf>
    <xf numFmtId="274" fontId="114" fillId="22"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56" fillId="30" borderId="888" applyNumberFormat="0" applyFont="0" applyAlignment="0" applyProtection="0">
      <alignment vertical="center"/>
    </xf>
    <xf numFmtId="274" fontId="152" fillId="22" borderId="889" applyNumberFormat="0" applyAlignment="0" applyProtection="0">
      <alignment vertical="center"/>
    </xf>
    <xf numFmtId="274" fontId="152" fillId="22" borderId="889" applyNumberFormat="0" applyAlignment="0" applyProtection="0">
      <alignment vertical="center"/>
    </xf>
    <xf numFmtId="274" fontId="173" fillId="0" borderId="890" applyNumberFormat="0" applyFill="0" applyAlignment="0" applyProtection="0">
      <alignment vertical="center"/>
    </xf>
    <xf numFmtId="274" fontId="173" fillId="0" borderId="890" applyNumberFormat="0" applyFill="0" applyAlignment="0" applyProtection="0">
      <alignment vertical="center"/>
    </xf>
    <xf numFmtId="0" fontId="254" fillId="9" borderId="887" applyNumberFormat="0" applyAlignment="0" applyProtection="0">
      <alignment vertical="center"/>
    </xf>
    <xf numFmtId="0" fontId="111" fillId="0" borderId="0"/>
    <xf numFmtId="263" fontId="63" fillId="0" borderId="893">
      <alignment horizontal="left" vertical="center"/>
    </xf>
    <xf numFmtId="0" fontId="92" fillId="0" borderId="0"/>
    <xf numFmtId="221" fontId="63" fillId="0" borderId="893" applyFill="0" applyBorder="0" applyAlignment="0"/>
    <xf numFmtId="10" fontId="58" fillId="25" borderId="893" applyNumberFormat="0" applyBorder="0" applyAlignment="0" applyProtection="0"/>
    <xf numFmtId="221" fontId="188" fillId="25" borderId="893">
      <alignment horizontal="right" vertical="center"/>
      <protection locked="0"/>
    </xf>
    <xf numFmtId="263" fontId="63" fillId="0" borderId="893">
      <alignment horizontal="left" vertical="center"/>
    </xf>
    <xf numFmtId="0" fontId="92" fillId="0" borderId="0"/>
    <xf numFmtId="191" fontId="78" fillId="2" borderId="897"/>
    <xf numFmtId="0" fontId="140" fillId="9" borderId="900" applyNumberFormat="0" applyAlignment="0" applyProtection="0">
      <alignment vertical="center"/>
    </xf>
    <xf numFmtId="0" fontId="140" fillId="9" borderId="900" applyNumberFormat="0" applyAlignment="0" applyProtection="0">
      <alignment vertical="center"/>
    </xf>
    <xf numFmtId="0" fontId="140" fillId="9" borderId="900" applyNumberFormat="0" applyAlignment="0" applyProtection="0">
      <alignment vertical="center"/>
    </xf>
    <xf numFmtId="0" fontId="140" fillId="9" borderId="900" applyNumberFormat="0" applyAlignment="0" applyProtection="0">
      <alignment vertical="center"/>
    </xf>
    <xf numFmtId="0" fontId="140" fillId="9" borderId="900" applyNumberFormat="0" applyAlignment="0" applyProtection="0">
      <alignment vertical="center"/>
    </xf>
    <xf numFmtId="10" fontId="58" fillId="25" borderId="893" applyNumberFormat="0" applyBorder="0" applyAlignment="0" applyProtection="0"/>
    <xf numFmtId="0" fontId="114" fillId="22" borderId="887" applyNumberFormat="0" applyAlignment="0" applyProtection="0">
      <alignment vertical="center"/>
    </xf>
    <xf numFmtId="191" fontId="78" fillId="2" borderId="897"/>
    <xf numFmtId="191" fontId="78" fillId="2" borderId="897"/>
    <xf numFmtId="191" fontId="78" fillId="2" borderId="897"/>
    <xf numFmtId="0" fontId="152" fillId="22" borderId="889" applyNumberFormat="0" applyAlignment="0" applyProtection="0">
      <alignment vertical="center"/>
    </xf>
    <xf numFmtId="191" fontId="78" fillId="2" borderId="897"/>
    <xf numFmtId="0" fontId="173" fillId="0" borderId="890" applyNumberFormat="0" applyFill="0" applyAlignment="0" applyProtection="0">
      <alignment vertical="center"/>
    </xf>
    <xf numFmtId="191" fontId="78" fillId="2" borderId="897"/>
    <xf numFmtId="191" fontId="78" fillId="2" borderId="897"/>
    <xf numFmtId="274" fontId="173" fillId="0" borderId="675" applyNumberFormat="0" applyFill="0" applyAlignment="0" applyProtection="0">
      <alignment vertical="center"/>
    </xf>
    <xf numFmtId="0" fontId="253" fillId="0" borderId="675" applyNumberFormat="0" applyFill="0" applyAlignment="0" applyProtection="0">
      <alignment vertical="center"/>
    </xf>
    <xf numFmtId="0" fontId="300" fillId="0" borderId="675" applyNumberFormat="0" applyFill="0" applyAlignment="0" applyProtection="0">
      <alignment vertical="center"/>
    </xf>
    <xf numFmtId="274" fontId="173" fillId="0" borderId="675" applyNumberFormat="0" applyFill="0" applyAlignment="0" applyProtection="0">
      <alignment vertical="center"/>
    </xf>
    <xf numFmtId="0" fontId="173" fillId="0" borderId="675" applyNumberFormat="0" applyFill="0" applyAlignment="0" applyProtection="0">
      <alignment vertical="center"/>
    </xf>
    <xf numFmtId="0" fontId="173" fillId="0" borderId="675" applyNumberFormat="0" applyFill="0" applyAlignment="0" applyProtection="0">
      <alignment vertical="center"/>
    </xf>
    <xf numFmtId="0" fontId="300" fillId="0" borderId="675" applyNumberFormat="0" applyFill="0" applyAlignment="0" applyProtection="0">
      <alignment vertical="center"/>
    </xf>
    <xf numFmtId="0" fontId="253" fillId="0" borderId="675" applyNumberFormat="0" applyFill="0" applyAlignment="0" applyProtection="0">
      <alignment vertical="center"/>
    </xf>
    <xf numFmtId="0" fontId="253" fillId="0" borderId="675" applyNumberFormat="0" applyFill="0" applyAlignment="0" applyProtection="0">
      <alignment vertical="center"/>
    </xf>
    <xf numFmtId="0" fontId="140" fillId="9" borderId="900" applyNumberFormat="0" applyAlignment="0" applyProtection="0">
      <alignment vertical="center"/>
    </xf>
    <xf numFmtId="0" fontId="140" fillId="9" borderId="900" applyNumberFormat="0" applyAlignment="0" applyProtection="0">
      <alignment vertical="center"/>
    </xf>
    <xf numFmtId="0" fontId="140" fillId="9" borderId="900" applyNumberFormat="0" applyAlignment="0" applyProtection="0">
      <alignment vertical="center"/>
    </xf>
    <xf numFmtId="0" fontId="140" fillId="9" borderId="900" applyNumberFormat="0" applyAlignment="0" applyProtection="0">
      <alignment vertical="center"/>
    </xf>
    <xf numFmtId="0" fontId="140" fillId="9" borderId="900" applyNumberFormat="0" applyAlignment="0" applyProtection="0">
      <alignment vertical="center"/>
    </xf>
    <xf numFmtId="0" fontId="114" fillId="22" borderId="900" applyNumberFormat="0" applyAlignment="0" applyProtection="0">
      <alignment vertical="center"/>
    </xf>
    <xf numFmtId="0" fontId="114" fillId="22" borderId="900" applyNumberFormat="0" applyAlignment="0" applyProtection="0">
      <alignment vertical="center"/>
    </xf>
    <xf numFmtId="0" fontId="173" fillId="0" borderId="903" applyNumberFormat="0" applyFill="0" applyAlignment="0" applyProtection="0">
      <alignment vertical="center"/>
    </xf>
    <xf numFmtId="0" fontId="152" fillId="22" borderId="902" applyNumberFormat="0" applyAlignment="0" applyProtection="0">
      <alignment vertical="center"/>
    </xf>
    <xf numFmtId="0" fontId="152" fillId="22" borderId="919" applyNumberFormat="0" applyAlignment="0" applyProtection="0">
      <alignment vertical="center"/>
    </xf>
    <xf numFmtId="0" fontId="140" fillId="9" borderId="909" applyNumberFormat="0" applyAlignment="0" applyProtection="0">
      <alignment vertical="center"/>
    </xf>
    <xf numFmtId="191" fontId="78" fillId="2" borderId="963"/>
    <xf numFmtId="0" fontId="69" fillId="0" borderId="677">
      <alignment vertical="justify" wrapText="1"/>
    </xf>
    <xf numFmtId="191" fontId="78" fillId="2" borderId="963"/>
    <xf numFmtId="191" fontId="78" fillId="2" borderId="941"/>
    <xf numFmtId="274" fontId="140" fillId="9" borderId="661" applyNumberFormat="0" applyAlignment="0" applyProtection="0">
      <alignment vertical="center"/>
    </xf>
    <xf numFmtId="0" fontId="254" fillId="9" borderId="661" applyNumberFormat="0" applyAlignment="0" applyProtection="0">
      <alignment vertical="center"/>
    </xf>
    <xf numFmtId="0" fontId="301" fillId="9" borderId="661" applyNumberFormat="0" applyAlignment="0" applyProtection="0">
      <alignment vertical="center"/>
    </xf>
    <xf numFmtId="274" fontId="140" fillId="9" borderId="661" applyNumberFormat="0" applyAlignment="0" applyProtection="0">
      <alignment vertical="center"/>
    </xf>
    <xf numFmtId="0" fontId="140" fillId="9" borderId="661" applyNumberFormat="0" applyAlignment="0" applyProtection="0">
      <alignment vertical="center"/>
    </xf>
    <xf numFmtId="0" fontId="140" fillId="9" borderId="661" applyNumberFormat="0" applyAlignment="0" applyProtection="0">
      <alignment vertical="center"/>
    </xf>
    <xf numFmtId="0" fontId="301" fillId="9" borderId="661" applyNumberFormat="0" applyAlignment="0" applyProtection="0">
      <alignment vertical="center"/>
    </xf>
    <xf numFmtId="0" fontId="254" fillId="9" borderId="661" applyNumberFormat="0" applyAlignment="0" applyProtection="0">
      <alignment vertical="center"/>
    </xf>
    <xf numFmtId="0" fontId="254" fillId="9" borderId="661" applyNumberFormat="0" applyAlignment="0" applyProtection="0">
      <alignment vertical="center"/>
    </xf>
    <xf numFmtId="10" fontId="58" fillId="25" borderId="968" applyNumberFormat="0" applyBorder="0" applyAlignment="0" applyProtection="0"/>
    <xf numFmtId="0" fontId="114" fillId="22" borderId="909" applyNumberFormat="0" applyAlignment="0" applyProtection="0">
      <alignment vertical="center"/>
    </xf>
    <xf numFmtId="0" fontId="130" fillId="0" borderId="915">
      <alignment horizontal="left" vertical="center"/>
    </xf>
    <xf numFmtId="191" fontId="78" fillId="2" borderId="963"/>
    <xf numFmtId="0" fontId="114" fillId="22" borderId="959" applyNumberFormat="0" applyAlignment="0" applyProtection="0">
      <alignment vertical="center"/>
    </xf>
    <xf numFmtId="0" fontId="140" fillId="9" borderId="900" applyNumberFormat="0" applyAlignment="0" applyProtection="0">
      <alignment vertical="center"/>
    </xf>
    <xf numFmtId="274" fontId="114" fillId="22" borderId="900" applyNumberFormat="0" applyAlignment="0" applyProtection="0">
      <alignment vertical="center"/>
    </xf>
    <xf numFmtId="274" fontId="114" fillId="22"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0" fontId="140" fillId="9" borderId="900" applyNumberFormat="0" applyAlignment="0" applyProtection="0">
      <alignment vertical="center"/>
    </xf>
    <xf numFmtId="0"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140" fillId="9" borderId="900" applyNumberFormat="0" applyAlignment="0" applyProtection="0">
      <alignment vertical="center"/>
    </xf>
    <xf numFmtId="274" fontId="56" fillId="30" borderId="901" applyNumberFormat="0" applyFont="0" applyAlignment="0" applyProtection="0">
      <alignment vertical="center"/>
    </xf>
    <xf numFmtId="274" fontId="56" fillId="30" borderId="901" applyNumberFormat="0" applyFont="0" applyAlignment="0" applyProtection="0">
      <alignment vertical="center"/>
    </xf>
    <xf numFmtId="274" fontId="152" fillId="22" borderId="902" applyNumberFormat="0" applyAlignment="0" applyProtection="0">
      <alignment vertical="center"/>
    </xf>
    <xf numFmtId="274" fontId="173" fillId="0" borderId="903" applyNumberFormat="0" applyFill="0" applyAlignment="0" applyProtection="0">
      <alignment vertical="center"/>
    </xf>
    <xf numFmtId="274" fontId="173" fillId="0" borderId="903" applyNumberFormat="0" applyFill="0" applyAlignment="0" applyProtection="0">
      <alignment vertical="center"/>
    </xf>
    <xf numFmtId="0" fontId="130" fillId="0" borderId="908">
      <alignment horizontal="left" vertical="center"/>
    </xf>
    <xf numFmtId="0" fontId="56" fillId="30" borderId="918" applyNumberFormat="0" applyFont="0" applyAlignment="0" applyProtection="0">
      <alignment vertical="center"/>
    </xf>
    <xf numFmtId="0" fontId="104" fillId="0" borderId="0"/>
    <xf numFmtId="0" fontId="140" fillId="9" borderId="900" applyNumberFormat="0" applyAlignment="0" applyProtection="0">
      <alignment vertical="center"/>
    </xf>
    <xf numFmtId="191" fontId="78" fillId="2" borderId="963"/>
    <xf numFmtId="221" fontId="63" fillId="0" borderId="907" applyFill="0" applyBorder="0" applyAlignment="0"/>
    <xf numFmtId="1" fontId="78" fillId="0" borderId="907" applyFill="0" applyBorder="0">
      <alignment horizontal="center"/>
    </xf>
    <xf numFmtId="221" fontId="188" fillId="25" borderId="907">
      <alignment horizontal="right" vertical="center"/>
      <protection locked="0"/>
    </xf>
    <xf numFmtId="0" fontId="92" fillId="0" borderId="0"/>
    <xf numFmtId="10" fontId="58" fillId="25" borderId="913" applyNumberFormat="0" applyBorder="0" applyAlignment="0" applyProtection="0"/>
    <xf numFmtId="0" fontId="56" fillId="30" borderId="910" applyNumberFormat="0" applyFont="0" applyAlignment="0" applyProtection="0">
      <alignment vertical="center"/>
    </xf>
    <xf numFmtId="0" fontId="173" fillId="0" borderId="912" applyNumberFormat="0" applyFill="0" applyAlignment="0" applyProtection="0">
      <alignment vertical="center"/>
    </xf>
    <xf numFmtId="274" fontId="140" fillId="9" borderId="937" applyNumberFormat="0" applyAlignment="0" applyProtection="0">
      <alignment vertical="center"/>
    </xf>
    <xf numFmtId="191" fontId="78" fillId="2" borderId="941"/>
    <xf numFmtId="191" fontId="78" fillId="2" borderId="941"/>
    <xf numFmtId="221" fontId="188" fillId="25" borderId="968">
      <alignment horizontal="right" vertical="center"/>
      <protection locked="0"/>
    </xf>
    <xf numFmtId="191" fontId="78" fillId="2" borderId="963"/>
    <xf numFmtId="191" fontId="78" fillId="2" borderId="914"/>
    <xf numFmtId="191" fontId="78" fillId="2" borderId="914"/>
    <xf numFmtId="191" fontId="78" fillId="2" borderId="914"/>
    <xf numFmtId="191" fontId="78" fillId="2" borderId="914"/>
    <xf numFmtId="263" fontId="63" fillId="0" borderId="946">
      <alignment horizontal="left" vertical="center"/>
    </xf>
    <xf numFmtId="274" fontId="152" fillId="22" borderId="673" applyNumberFormat="0" applyAlignment="0" applyProtection="0">
      <alignment vertical="center"/>
    </xf>
    <xf numFmtId="0" fontId="259" fillId="22" borderId="673" applyNumberFormat="0" applyAlignment="0" applyProtection="0">
      <alignment vertical="center"/>
    </xf>
    <xf numFmtId="0" fontId="307" fillId="22" borderId="673" applyNumberFormat="0" applyAlignment="0" applyProtection="0">
      <alignment vertical="center"/>
    </xf>
    <xf numFmtId="274" fontId="152" fillId="22" borderId="673" applyNumberFormat="0" applyAlignment="0" applyProtection="0">
      <alignment vertical="center"/>
    </xf>
    <xf numFmtId="0" fontId="152" fillId="22" borderId="673" applyNumberFormat="0" applyAlignment="0" applyProtection="0">
      <alignment vertical="center"/>
    </xf>
    <xf numFmtId="0" fontId="152" fillId="22" borderId="673" applyNumberFormat="0" applyAlignment="0" applyProtection="0">
      <alignment vertical="center"/>
    </xf>
    <xf numFmtId="0" fontId="307" fillId="22" borderId="673" applyNumberFormat="0" applyAlignment="0" applyProtection="0">
      <alignment vertical="center"/>
    </xf>
    <xf numFmtId="0" fontId="259" fillId="22" borderId="673" applyNumberFormat="0" applyAlignment="0" applyProtection="0">
      <alignment vertical="center"/>
    </xf>
    <xf numFmtId="0" fontId="259" fillId="22" borderId="673" applyNumberFormat="0" applyAlignment="0" applyProtection="0">
      <alignment vertical="center"/>
    </xf>
    <xf numFmtId="0" fontId="254" fillId="9" borderId="937" applyNumberFormat="0" applyAlignment="0" applyProtection="0">
      <alignment vertical="center"/>
    </xf>
    <xf numFmtId="0" fontId="114" fillId="22" borderId="959" applyNumberFormat="0" applyAlignment="0" applyProtection="0">
      <alignment vertical="center"/>
    </xf>
    <xf numFmtId="0" fontId="140" fillId="9" borderId="959" applyNumberFormat="0" applyAlignment="0" applyProtection="0">
      <alignment vertical="center"/>
    </xf>
    <xf numFmtId="0" fontId="248" fillId="22" borderId="937" applyNumberFormat="0" applyAlignment="0" applyProtection="0">
      <alignment vertical="center"/>
    </xf>
    <xf numFmtId="0" fontId="56" fillId="30" borderId="960" applyNumberFormat="0" applyFont="0" applyAlignment="0" applyProtection="0">
      <alignment vertical="center"/>
    </xf>
    <xf numFmtId="274" fontId="56" fillId="30" borderId="938" applyNumberFormat="0" applyFon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14" fillId="22" borderId="937" applyNumberFormat="0" applyAlignment="0" applyProtection="0">
      <alignment vertical="center"/>
    </xf>
    <xf numFmtId="10" fontId="58" fillId="25" borderId="957" applyNumberFormat="0" applyBorder="0" applyAlignment="0" applyProtection="0"/>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0" fontId="253" fillId="0" borderId="962" applyNumberFormat="0" applyFill="0" applyAlignment="0" applyProtection="0">
      <alignment vertical="center"/>
    </xf>
    <xf numFmtId="247" fontId="57" fillId="0" borderId="968">
      <alignment horizontal="right" vertical="center" shrinkToFit="1"/>
    </xf>
    <xf numFmtId="0" fontId="130" fillId="0" borderId="958">
      <alignment horizontal="left" vertical="center"/>
    </xf>
    <xf numFmtId="0" fontId="114" fillId="22" borderId="917" applyNumberFormat="0" applyAlignment="0" applyProtection="0">
      <alignment vertical="center"/>
    </xf>
    <xf numFmtId="221" fontId="63" fillId="0" borderId="913" applyFill="0" applyBorder="0" applyAlignment="0"/>
    <xf numFmtId="191" fontId="78" fillId="2" borderId="963"/>
    <xf numFmtId="191" fontId="78" fillId="2" borderId="963"/>
    <xf numFmtId="0" fontId="140" fillId="9" borderId="917" applyNumberFormat="0" applyAlignment="0" applyProtection="0">
      <alignment vertical="center"/>
    </xf>
    <xf numFmtId="0" fontId="69" fillId="0" borderId="945">
      <alignment vertical="justify" wrapText="1"/>
    </xf>
    <xf numFmtId="37" fontId="69" fillId="0" borderId="942" applyAlignment="0"/>
    <xf numFmtId="0" fontId="56" fillId="30" borderId="938" applyNumberFormat="0" applyFont="0" applyAlignment="0" applyProtection="0">
      <alignment vertical="center"/>
    </xf>
    <xf numFmtId="0" fontId="114" fillId="22" borderId="937" applyNumberFormat="0" applyAlignment="0" applyProtection="0">
      <alignment vertical="center"/>
    </xf>
    <xf numFmtId="0" fontId="114" fillId="22" borderId="937" applyNumberFormat="0" applyAlignment="0" applyProtection="0">
      <alignment vertical="center"/>
    </xf>
    <xf numFmtId="0" fontId="173" fillId="0" borderId="940" applyNumberFormat="0" applyFill="0" applyAlignment="0" applyProtection="0">
      <alignment vertical="center"/>
    </xf>
    <xf numFmtId="0" fontId="173" fillId="0" borderId="940" applyNumberFormat="0" applyFill="0" applyAlignment="0" applyProtection="0">
      <alignment vertical="center"/>
    </xf>
    <xf numFmtId="0" fontId="134" fillId="0" borderId="944"/>
    <xf numFmtId="0" fontId="152" fillId="22" borderId="961" applyNumberFormat="0" applyAlignment="0" applyProtection="0">
      <alignment vertical="center"/>
    </xf>
    <xf numFmtId="0" fontId="134" fillId="0" borderId="966"/>
    <xf numFmtId="0" fontId="56" fillId="30" borderId="918" applyNumberFormat="0" applyFont="0" applyAlignment="0" applyProtection="0">
      <alignment vertical="center"/>
    </xf>
    <xf numFmtId="0" fontId="56" fillId="30" borderId="918" applyNumberFormat="0" applyFont="0" applyAlignment="0" applyProtection="0">
      <alignment vertical="center"/>
    </xf>
    <xf numFmtId="0" fontId="173" fillId="0" borderId="962" applyNumberFormat="0" applyFill="0" applyAlignment="0" applyProtection="0">
      <alignment vertical="center"/>
    </xf>
    <xf numFmtId="0" fontId="134" fillId="0" borderId="922"/>
    <xf numFmtId="274" fontId="245" fillId="0" borderId="0">
      <alignment vertical="center"/>
    </xf>
    <xf numFmtId="0" fontId="173" fillId="0" borderId="920" applyNumberFormat="0" applyFill="0" applyAlignment="0" applyProtection="0">
      <alignment vertical="center"/>
    </xf>
    <xf numFmtId="0" fontId="114" fillId="22" borderId="917" applyNumberFormat="0" applyAlignment="0" applyProtection="0">
      <alignment vertical="center"/>
    </xf>
    <xf numFmtId="247" fontId="57" fillId="0" borderId="913">
      <alignment horizontal="right" vertical="center" shrinkToFit="1"/>
    </xf>
    <xf numFmtId="1" fontId="78" fillId="0" borderId="913" applyFill="0" applyBorder="0">
      <alignment horizontal="center"/>
    </xf>
    <xf numFmtId="0" fontId="56" fillId="30" borderId="918" applyNumberFormat="0" applyFont="0" applyAlignment="0" applyProtection="0">
      <alignment vertical="center"/>
    </xf>
    <xf numFmtId="0" fontId="57" fillId="0" borderId="0"/>
    <xf numFmtId="0" fontId="57" fillId="0" borderId="0"/>
    <xf numFmtId="0" fontId="56" fillId="0" borderId="0">
      <alignment vertical="center"/>
    </xf>
    <xf numFmtId="0" fontId="57" fillId="0" borderId="0"/>
    <xf numFmtId="37" fontId="69" fillId="0" borderId="916" applyAlignment="0"/>
    <xf numFmtId="221" fontId="188" fillId="25" borderId="913">
      <alignment horizontal="right" vertical="center"/>
      <protection locked="0"/>
    </xf>
    <xf numFmtId="0" fontId="261" fillId="0" borderId="0">
      <alignment vertical="center"/>
    </xf>
    <xf numFmtId="0" fontId="52" fillId="0" borderId="0">
      <alignment vertical="center"/>
    </xf>
    <xf numFmtId="0" fontId="173" fillId="0" borderId="962" applyNumberFormat="0" applyFill="0" applyAlignment="0" applyProtection="0">
      <alignment vertical="center"/>
    </xf>
    <xf numFmtId="0" fontId="152" fillId="22" borderId="961" applyNumberFormat="0" applyAlignment="0" applyProtection="0">
      <alignment vertical="center"/>
    </xf>
    <xf numFmtId="0" fontId="114" fillId="22" borderId="1104" applyNumberFormat="0" applyAlignment="0" applyProtection="0">
      <alignment vertical="center"/>
    </xf>
    <xf numFmtId="0" fontId="32" fillId="0" borderId="0">
      <alignment vertical="center"/>
    </xf>
    <xf numFmtId="0" fontId="363" fillId="0" borderId="0"/>
    <xf numFmtId="274" fontId="140" fillId="9" borderId="959" applyNumberFormat="0" applyAlignment="0" applyProtection="0">
      <alignment vertical="center"/>
    </xf>
    <xf numFmtId="0" fontId="69" fillId="0" borderId="923">
      <alignment vertical="justify" wrapText="1"/>
    </xf>
    <xf numFmtId="263" fontId="63" fillId="0" borderId="968">
      <alignment horizontal="left" vertical="center"/>
    </xf>
    <xf numFmtId="0" fontId="152" fillId="22" borderId="919" applyNumberFormat="0" applyAlignment="0" applyProtection="0">
      <alignment vertical="center"/>
    </xf>
    <xf numFmtId="0" fontId="240" fillId="0" borderId="0"/>
    <xf numFmtId="191" fontId="78" fillId="2" borderId="941"/>
    <xf numFmtId="191" fontId="78" fillId="2" borderId="941"/>
    <xf numFmtId="0" fontId="129" fillId="0" borderId="965">
      <alignment horizontal="left" vertical="center"/>
      <protection locked="0"/>
    </xf>
    <xf numFmtId="0" fontId="56" fillId="30" borderId="960" applyNumberFormat="0" applyFont="0" applyAlignment="0" applyProtection="0">
      <alignment vertical="center"/>
    </xf>
    <xf numFmtId="0" fontId="152" fillId="22" borderId="961" applyNumberFormat="0" applyAlignment="0" applyProtection="0">
      <alignment vertical="center"/>
    </xf>
    <xf numFmtId="0" fontId="173" fillId="0" borderId="962" applyNumberFormat="0" applyFill="0" applyAlignment="0" applyProtection="0">
      <alignment vertical="center"/>
    </xf>
    <xf numFmtId="274" fontId="56" fillId="30" borderId="960" applyNumberFormat="0" applyFont="0" applyAlignment="0" applyProtection="0">
      <alignment vertical="center"/>
    </xf>
    <xf numFmtId="221" fontId="63" fillId="0" borderId="968" applyFill="0" applyBorder="0" applyAlignment="0"/>
    <xf numFmtId="191" fontId="78" fillId="2" borderId="941"/>
    <xf numFmtId="0" fontId="140" fillId="9" borderId="959" applyNumberFormat="0" applyAlignment="0" applyProtection="0">
      <alignment vertical="center"/>
    </xf>
    <xf numFmtId="274" fontId="173" fillId="0" borderId="940" applyNumberFormat="0" applyFill="0" applyAlignment="0" applyProtection="0">
      <alignment vertical="center"/>
    </xf>
    <xf numFmtId="0" fontId="152" fillId="22" borderId="961" applyNumberFormat="0" applyAlignment="0" applyProtection="0">
      <alignment vertical="center"/>
    </xf>
    <xf numFmtId="274" fontId="152" fillId="22" borderId="939" applyNumberFormat="0" applyAlignment="0" applyProtection="0">
      <alignment vertical="center"/>
    </xf>
    <xf numFmtId="274" fontId="140" fillId="9" borderId="937" applyNumberFormat="0" applyAlignment="0" applyProtection="0">
      <alignment vertical="center"/>
    </xf>
    <xf numFmtId="0" fontId="140" fillId="9" borderId="937" applyNumberFormat="0" applyAlignment="0" applyProtection="0">
      <alignment vertical="center"/>
    </xf>
    <xf numFmtId="10" fontId="58" fillId="25" borderId="935" applyNumberFormat="0" applyBorder="0" applyAlignment="0" applyProtection="0"/>
    <xf numFmtId="0" fontId="130" fillId="0" borderId="936">
      <alignment horizontal="left" vertical="center"/>
    </xf>
    <xf numFmtId="274" fontId="114" fillId="22"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14" fillId="22" borderId="917" applyNumberFormat="0" applyAlignment="0" applyProtection="0">
      <alignment vertical="center"/>
    </xf>
    <xf numFmtId="0" fontId="152" fillId="22" borderId="939" applyNumberFormat="0" applyAlignment="0" applyProtection="0">
      <alignment vertical="center"/>
    </xf>
    <xf numFmtId="0" fontId="56" fillId="0" borderId="0"/>
    <xf numFmtId="274" fontId="140" fillId="9" borderId="917" applyNumberFormat="0" applyAlignment="0" applyProtection="0">
      <alignment vertical="center"/>
    </xf>
    <xf numFmtId="274" fontId="140" fillId="9" borderId="917" applyNumberFormat="0" applyAlignment="0" applyProtection="0">
      <alignment vertical="center"/>
    </xf>
    <xf numFmtId="0"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0" fontId="200" fillId="0" borderId="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0" fontId="217" fillId="0" borderId="0">
      <alignment vertical="center"/>
    </xf>
    <xf numFmtId="274" fontId="140" fillId="9" borderId="917" applyNumberFormat="0" applyAlignment="0" applyProtection="0">
      <alignment vertical="center"/>
    </xf>
    <xf numFmtId="274" fontId="56" fillId="30" borderId="918" applyNumberFormat="0" applyFont="0" applyAlignment="0" applyProtection="0">
      <alignment vertical="center"/>
    </xf>
    <xf numFmtId="274" fontId="152" fillId="22" borderId="919" applyNumberFormat="0" applyAlignment="0" applyProtection="0">
      <alignment vertical="center"/>
    </xf>
    <xf numFmtId="274" fontId="152" fillId="22" borderId="919" applyNumberFormat="0" applyAlignment="0" applyProtection="0">
      <alignment vertical="center"/>
    </xf>
    <xf numFmtId="274" fontId="173" fillId="0" borderId="920" applyNumberFormat="0" applyFill="0" applyAlignment="0" applyProtection="0">
      <alignment vertical="center"/>
    </xf>
    <xf numFmtId="274" fontId="173" fillId="0" borderId="920" applyNumberFormat="0" applyFill="0" applyAlignment="0" applyProtection="0">
      <alignment vertical="center"/>
    </xf>
    <xf numFmtId="0" fontId="129" fillId="0" borderId="943">
      <alignment horizontal="left" vertical="center"/>
      <protection locked="0"/>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56" fillId="30" borderId="960" applyNumberFormat="0" applyFont="0" applyAlignment="0" applyProtection="0">
      <alignment vertical="center"/>
    </xf>
    <xf numFmtId="274" fontId="152" fillId="22" borderId="961" applyNumberFormat="0" applyAlignment="0" applyProtection="0">
      <alignment vertical="center"/>
    </xf>
    <xf numFmtId="274" fontId="152" fillId="22" borderId="961" applyNumberFormat="0" applyAlignment="0" applyProtection="0">
      <alignment vertical="center"/>
    </xf>
    <xf numFmtId="274" fontId="152" fillId="22" borderId="961" applyNumberFormat="0" applyAlignment="0" applyProtection="0">
      <alignment vertical="center"/>
    </xf>
    <xf numFmtId="229" fontId="32" fillId="0" borderId="0">
      <alignment vertical="center"/>
    </xf>
    <xf numFmtId="229" fontId="32" fillId="0" borderId="0">
      <alignment vertical="center"/>
    </xf>
    <xf numFmtId="274" fontId="173" fillId="0" borderId="962" applyNumberFormat="0" applyFill="0" applyAlignment="0" applyProtection="0">
      <alignment vertical="center"/>
    </xf>
    <xf numFmtId="0" fontId="253" fillId="0" borderId="920" applyNumberFormat="0" applyFill="0" applyAlignment="0" applyProtection="0">
      <alignment vertical="center"/>
    </xf>
    <xf numFmtId="0" fontId="254" fillId="9" borderId="917" applyNumberFormat="0" applyAlignment="0" applyProtection="0">
      <alignment vertical="center"/>
    </xf>
    <xf numFmtId="0" fontId="259" fillId="22" borderId="919" applyNumberFormat="0" applyAlignment="0" applyProtection="0">
      <alignment vertical="center"/>
    </xf>
    <xf numFmtId="191" fontId="78" fillId="2" borderId="963"/>
    <xf numFmtId="0" fontId="56" fillId="0" borderId="0"/>
    <xf numFmtId="191" fontId="78" fillId="2" borderId="963"/>
    <xf numFmtId="10" fontId="58" fillId="25" borderId="968" applyNumberFormat="0" applyBorder="0" applyAlignment="0" applyProtection="0"/>
    <xf numFmtId="221" fontId="63" fillId="0" borderId="924" applyFill="0" applyBorder="0" applyAlignment="0"/>
    <xf numFmtId="0" fontId="140" fillId="9" borderId="959" applyNumberFormat="0" applyAlignment="0" applyProtection="0">
      <alignment vertical="center"/>
    </xf>
    <xf numFmtId="263" fontId="63" fillId="0" borderId="924">
      <alignment horizontal="left" vertical="center"/>
    </xf>
    <xf numFmtId="191" fontId="78" fillId="2" borderId="963"/>
    <xf numFmtId="191" fontId="78" fillId="2" borderId="963"/>
    <xf numFmtId="0" fontId="114" fillId="22" borderId="959" applyNumberFormat="0" applyAlignment="0" applyProtection="0">
      <alignment vertical="center"/>
    </xf>
    <xf numFmtId="0" fontId="56" fillId="30" borderId="960" applyNumberFormat="0" applyFont="0" applyAlignment="0" applyProtection="0">
      <alignment vertical="center"/>
    </xf>
    <xf numFmtId="0" fontId="173" fillId="0" borderId="962" applyNumberFormat="0" applyFill="0" applyAlignment="0" applyProtection="0">
      <alignment vertical="center"/>
    </xf>
    <xf numFmtId="0" fontId="140" fillId="9" borderId="959" applyNumberFormat="0" applyAlignment="0" applyProtection="0">
      <alignment vertical="center"/>
    </xf>
    <xf numFmtId="0" fontId="114" fillId="22" borderId="959" applyNumberFormat="0" applyAlignment="0" applyProtection="0">
      <alignment vertical="center"/>
    </xf>
    <xf numFmtId="274" fontId="140" fillId="9" borderId="959" applyNumberFormat="0" applyAlignment="0" applyProtection="0">
      <alignment vertical="center"/>
    </xf>
    <xf numFmtId="0" fontId="56" fillId="30" borderId="960" applyNumberFormat="0" applyFont="0" applyAlignment="0" applyProtection="0">
      <alignment vertical="center"/>
    </xf>
    <xf numFmtId="1" fontId="78" fillId="0" borderId="924" applyFill="0" applyBorder="0">
      <alignment horizontal="center"/>
    </xf>
    <xf numFmtId="191" fontId="78" fillId="2" borderId="914"/>
    <xf numFmtId="0" fontId="32" fillId="0" borderId="0">
      <alignment vertical="center"/>
    </xf>
    <xf numFmtId="191" fontId="78" fillId="2" borderId="914"/>
    <xf numFmtId="191" fontId="78" fillId="2" borderId="914"/>
    <xf numFmtId="191" fontId="78" fillId="2" borderId="914"/>
    <xf numFmtId="191" fontId="78" fillId="2" borderId="914"/>
    <xf numFmtId="191" fontId="78" fillId="2" borderId="914"/>
    <xf numFmtId="191" fontId="78" fillId="2" borderId="914"/>
    <xf numFmtId="191" fontId="78" fillId="2" borderId="914"/>
    <xf numFmtId="191" fontId="78" fillId="2" borderId="914"/>
    <xf numFmtId="191" fontId="78" fillId="2" borderId="914"/>
    <xf numFmtId="0" fontId="217" fillId="0" borderId="0">
      <alignment vertical="center"/>
    </xf>
    <xf numFmtId="0" fontId="217" fillId="0" borderId="0">
      <alignment vertical="center"/>
    </xf>
    <xf numFmtId="0" fontId="217" fillId="0" borderId="0">
      <alignment vertical="center"/>
    </xf>
    <xf numFmtId="191" fontId="78" fillId="2" borderId="914"/>
    <xf numFmtId="0" fontId="217" fillId="0" borderId="0">
      <alignment vertical="center"/>
    </xf>
    <xf numFmtId="0" fontId="217" fillId="0" borderId="0">
      <alignment vertical="center"/>
    </xf>
    <xf numFmtId="0" fontId="114" fillId="22" borderId="917" applyNumberFormat="0" applyAlignment="0" applyProtection="0">
      <alignment vertical="center"/>
    </xf>
    <xf numFmtId="0" fontId="217" fillId="0" borderId="0">
      <alignment vertical="center"/>
    </xf>
    <xf numFmtId="0" fontId="217" fillId="0" borderId="0">
      <alignment vertical="center"/>
    </xf>
    <xf numFmtId="0" fontId="217" fillId="0" borderId="0">
      <alignment vertical="center"/>
    </xf>
    <xf numFmtId="0" fontId="114" fillId="22" borderId="917" applyNumberFormat="0" applyAlignment="0" applyProtection="0">
      <alignment vertical="center"/>
    </xf>
    <xf numFmtId="0" fontId="217" fillId="0" borderId="0">
      <alignment vertical="center"/>
    </xf>
    <xf numFmtId="0" fontId="114" fillId="22" borderId="917" applyNumberFormat="0" applyAlignment="0" applyProtection="0">
      <alignment vertical="center"/>
    </xf>
    <xf numFmtId="0" fontId="129" fillId="0" borderId="921">
      <alignment horizontal="left" vertical="center"/>
      <protection locked="0"/>
    </xf>
    <xf numFmtId="0" fontId="130" fillId="0" borderId="915">
      <alignment horizontal="left" vertical="center"/>
    </xf>
    <xf numFmtId="0" fontId="140" fillId="9" borderId="917" applyNumberFormat="0" applyAlignment="0" applyProtection="0">
      <alignment vertical="center"/>
    </xf>
    <xf numFmtId="10" fontId="58" fillId="25" borderId="924" applyNumberFormat="0" applyBorder="0" applyAlignment="0" applyProtection="0"/>
    <xf numFmtId="0" fontId="140" fillId="9" borderId="917" applyNumberFormat="0" applyAlignment="0" applyProtection="0">
      <alignment vertical="center"/>
    </xf>
    <xf numFmtId="0" fontId="140" fillId="9" borderId="917" applyNumberFormat="0" applyAlignment="0" applyProtection="0">
      <alignment vertical="center"/>
    </xf>
    <xf numFmtId="0" fontId="56" fillId="30" borderId="918" applyNumberFormat="0" applyFont="0" applyAlignment="0" applyProtection="0">
      <alignment vertical="center"/>
    </xf>
    <xf numFmtId="0" fontId="56" fillId="30" borderId="918" applyNumberFormat="0" applyFont="0" applyAlignment="0" applyProtection="0">
      <alignment vertical="center"/>
    </xf>
    <xf numFmtId="0" fontId="56" fillId="30" borderId="918" applyNumberFormat="0" applyFont="0" applyAlignment="0" applyProtection="0">
      <alignment vertical="center"/>
    </xf>
    <xf numFmtId="0" fontId="152" fillId="22" borderId="919" applyNumberFormat="0" applyAlignment="0" applyProtection="0">
      <alignment vertical="center"/>
    </xf>
    <xf numFmtId="0" fontId="152" fillId="22" borderId="919" applyNumberFormat="0" applyAlignment="0" applyProtection="0">
      <alignment vertical="center"/>
    </xf>
    <xf numFmtId="0" fontId="152" fillId="22" borderId="919" applyNumberFormat="0" applyAlignment="0" applyProtection="0">
      <alignment vertical="center"/>
    </xf>
    <xf numFmtId="0" fontId="173" fillId="0" borderId="920" applyNumberFormat="0" applyFill="0" applyAlignment="0" applyProtection="0">
      <alignment vertical="center"/>
    </xf>
    <xf numFmtId="247" fontId="57" fillId="0" borderId="924">
      <alignment horizontal="right" vertical="center" shrinkToFit="1"/>
    </xf>
    <xf numFmtId="221" fontId="188" fillId="25" borderId="924">
      <alignment horizontal="right" vertical="center"/>
      <protection locked="0"/>
    </xf>
    <xf numFmtId="0" fontId="173" fillId="0" borderId="920" applyNumberFormat="0" applyFill="0" applyAlignment="0" applyProtection="0">
      <alignment vertical="center"/>
    </xf>
    <xf numFmtId="0" fontId="140" fillId="9" borderId="917" applyNumberFormat="0" applyAlignment="0" applyProtection="0">
      <alignment vertical="center"/>
    </xf>
    <xf numFmtId="0" fontId="57" fillId="0" borderId="0"/>
    <xf numFmtId="0" fontId="152" fillId="22" borderId="919" applyNumberFormat="0" applyAlignment="0" applyProtection="0">
      <alignment vertical="center"/>
    </xf>
    <xf numFmtId="274" fontId="114" fillId="22" borderId="917" applyNumberFormat="0" applyAlignment="0" applyProtection="0">
      <alignment vertical="center"/>
    </xf>
    <xf numFmtId="274" fontId="114" fillId="22" borderId="917" applyNumberFormat="0" applyAlignment="0" applyProtection="0">
      <alignment vertical="center"/>
    </xf>
    <xf numFmtId="10" fontId="58" fillId="25" borderId="924" applyNumberFormat="0" applyBorder="0" applyAlignment="0" applyProtection="0"/>
    <xf numFmtId="274" fontId="140" fillId="9" borderId="917" applyNumberFormat="0" applyAlignment="0" applyProtection="0">
      <alignment vertical="center"/>
    </xf>
    <xf numFmtId="274" fontId="140" fillId="9" borderId="917" applyNumberFormat="0" applyAlignment="0" applyProtection="0">
      <alignment vertical="center"/>
    </xf>
    <xf numFmtId="0"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56" fillId="30" borderId="918" applyNumberFormat="0" applyFont="0" applyAlignment="0" applyProtection="0">
      <alignment vertical="center"/>
    </xf>
    <xf numFmtId="274" fontId="56" fillId="30" borderId="918" applyNumberFormat="0" applyFont="0" applyAlignment="0" applyProtection="0">
      <alignment vertical="center"/>
    </xf>
    <xf numFmtId="274" fontId="152" fillId="22" borderId="919" applyNumberFormat="0" applyAlignment="0" applyProtection="0">
      <alignment vertical="center"/>
    </xf>
    <xf numFmtId="274" fontId="152" fillId="22" borderId="919" applyNumberFormat="0" applyAlignment="0" applyProtection="0">
      <alignment vertical="center"/>
    </xf>
    <xf numFmtId="274" fontId="152" fillId="22" borderId="919" applyNumberFormat="0" applyAlignment="0" applyProtection="0">
      <alignment vertical="center"/>
    </xf>
    <xf numFmtId="274" fontId="173" fillId="0" borderId="920" applyNumberFormat="0" applyFill="0" applyAlignment="0" applyProtection="0">
      <alignment vertical="center"/>
    </xf>
    <xf numFmtId="274" fontId="173" fillId="0" borderId="920" applyNumberFormat="0" applyFill="0" applyAlignment="0" applyProtection="0">
      <alignment vertical="center"/>
    </xf>
    <xf numFmtId="274" fontId="173" fillId="0" borderId="920" applyNumberFormat="0" applyFill="0" applyAlignment="0" applyProtection="0">
      <alignment vertical="center"/>
    </xf>
    <xf numFmtId="0" fontId="248" fillId="22" borderId="917" applyNumberFormat="0" applyAlignment="0" applyProtection="0">
      <alignment vertical="center"/>
    </xf>
    <xf numFmtId="0" fontId="253" fillId="0" borderId="920" applyNumberFormat="0" applyFill="0" applyAlignment="0" applyProtection="0">
      <alignment vertical="center"/>
    </xf>
    <xf numFmtId="0" fontId="254" fillId="9" borderId="917" applyNumberFormat="0" applyAlignment="0" applyProtection="0">
      <alignment vertical="center"/>
    </xf>
    <xf numFmtId="0" fontId="259" fillId="22" borderId="919" applyNumberFormat="0" applyAlignment="0" applyProtection="0">
      <alignment vertical="center"/>
    </xf>
    <xf numFmtId="221" fontId="63" fillId="0" borderId="924" applyFill="0" applyBorder="0" applyAlignment="0"/>
    <xf numFmtId="0" fontId="92" fillId="0" borderId="0"/>
    <xf numFmtId="0" fontId="104" fillId="0" borderId="0"/>
    <xf numFmtId="263" fontId="63" fillId="0" borderId="924">
      <alignment horizontal="left" vertical="center"/>
    </xf>
    <xf numFmtId="0" fontId="92" fillId="0" borderId="0"/>
    <xf numFmtId="247" fontId="57" fillId="0" borderId="924">
      <alignment horizontal="right" vertical="center" shrinkToFit="1"/>
    </xf>
    <xf numFmtId="1" fontId="78" fillId="0" borderId="924" applyFill="0" applyBorder="0">
      <alignment horizontal="center"/>
    </xf>
    <xf numFmtId="221" fontId="188" fillId="25" borderId="924">
      <alignment horizontal="right" vertical="center"/>
      <protection locked="0"/>
    </xf>
    <xf numFmtId="0" fontId="240" fillId="0" borderId="0"/>
    <xf numFmtId="0" fontId="140" fillId="9" borderId="1168" applyNumberFormat="0" applyAlignment="0" applyProtection="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63" fontId="63" fillId="0" borderId="779">
      <alignment horizontal="lef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191" fontId="78" fillId="2" borderId="785"/>
    <xf numFmtId="191" fontId="78" fillId="2" borderId="785"/>
    <xf numFmtId="191" fontId="78" fillId="2" borderId="785"/>
    <xf numFmtId="0" fontId="32" fillId="0" borderId="0">
      <alignment vertical="center"/>
    </xf>
    <xf numFmtId="178" fontId="32" fillId="0" borderId="0" applyFont="0" applyFill="0" applyBorder="0" applyAlignment="0" applyProtection="0">
      <alignment vertical="center"/>
    </xf>
    <xf numFmtId="191" fontId="78" fillId="2" borderId="785"/>
    <xf numFmtId="191" fontId="78" fillId="2" borderId="785"/>
    <xf numFmtId="191" fontId="78" fillId="2" borderId="785"/>
    <xf numFmtId="191" fontId="78" fillId="2" borderId="785"/>
    <xf numFmtId="191" fontId="78" fillId="2" borderId="785"/>
    <xf numFmtId="191" fontId="78" fillId="2" borderId="785"/>
    <xf numFmtId="191" fontId="78" fillId="2" borderId="785"/>
    <xf numFmtId="191" fontId="78" fillId="2" borderId="785"/>
    <xf numFmtId="191" fontId="78" fillId="2" borderId="785"/>
    <xf numFmtId="191" fontId="78" fillId="2" borderId="785"/>
    <xf numFmtId="0" fontId="114" fillId="22" borderId="781" applyNumberFormat="0" applyAlignment="0" applyProtection="0">
      <alignment vertical="center"/>
    </xf>
    <xf numFmtId="0" fontId="114" fillId="22" borderId="781" applyNumberFormat="0" applyAlignment="0" applyProtection="0">
      <alignment vertical="center"/>
    </xf>
    <xf numFmtId="0" fontId="114" fillId="22" borderId="781" applyNumberFormat="0" applyAlignment="0" applyProtection="0">
      <alignment vertical="center"/>
    </xf>
    <xf numFmtId="0" fontId="129" fillId="0" borderId="787">
      <alignment horizontal="left" vertical="center"/>
      <protection locked="0"/>
    </xf>
    <xf numFmtId="0" fontId="130" fillId="0" borderId="780">
      <alignment horizontal="left" vertical="center"/>
    </xf>
    <xf numFmtId="0" fontId="140" fillId="9" borderId="781" applyNumberFormat="0" applyAlignment="0" applyProtection="0">
      <alignment vertical="center"/>
    </xf>
    <xf numFmtId="10" fontId="58" fillId="25" borderId="779" applyNumberFormat="0" applyBorder="0" applyAlignment="0" applyProtection="0"/>
    <xf numFmtId="0" fontId="140" fillId="9" borderId="781" applyNumberFormat="0" applyAlignment="0" applyProtection="0">
      <alignment vertical="center"/>
    </xf>
    <xf numFmtId="0" fontId="140" fillId="9" borderId="781" applyNumberFormat="0" applyAlignment="0" applyProtection="0">
      <alignment vertical="center"/>
    </xf>
    <xf numFmtId="0" fontId="56" fillId="30" borderId="782" applyNumberFormat="0" applyFont="0" applyAlignment="0" applyProtection="0">
      <alignment vertical="center"/>
    </xf>
    <xf numFmtId="0" fontId="56" fillId="30" borderId="782" applyNumberFormat="0" applyFont="0" applyAlignment="0" applyProtection="0">
      <alignment vertical="center"/>
    </xf>
    <xf numFmtId="0" fontId="56" fillId="30" borderId="782" applyNumberFormat="0" applyFont="0" applyAlignment="0" applyProtection="0">
      <alignment vertical="center"/>
    </xf>
    <xf numFmtId="0" fontId="152" fillId="22" borderId="783" applyNumberFormat="0" applyAlignment="0" applyProtection="0">
      <alignment vertical="center"/>
    </xf>
    <xf numFmtId="0" fontId="152" fillId="22" borderId="783" applyNumberFormat="0" applyAlignment="0" applyProtection="0">
      <alignment vertical="center"/>
    </xf>
    <xf numFmtId="0" fontId="152" fillId="22" borderId="783" applyNumberFormat="0" applyAlignment="0" applyProtection="0">
      <alignment vertical="center"/>
    </xf>
    <xf numFmtId="0" fontId="134" fillId="0" borderId="788"/>
    <xf numFmtId="0" fontId="173" fillId="0" borderId="784" applyNumberFormat="0" applyFill="0" applyAlignment="0" applyProtection="0">
      <alignment vertical="center"/>
    </xf>
    <xf numFmtId="0" fontId="173" fillId="0" borderId="784" applyNumberFormat="0" applyFill="0" applyAlignment="0" applyProtection="0">
      <alignment vertical="center"/>
    </xf>
    <xf numFmtId="0" fontId="173" fillId="0" borderId="784" applyNumberFormat="0" applyFill="0" applyAlignment="0" applyProtection="0">
      <alignment vertical="center"/>
    </xf>
    <xf numFmtId="0" fontId="114" fillId="22" borderId="781" applyNumberFormat="0" applyAlignment="0" applyProtection="0">
      <alignment vertical="center"/>
    </xf>
    <xf numFmtId="0" fontId="114" fillId="22" borderId="781" applyNumberFormat="0" applyAlignment="0" applyProtection="0">
      <alignment vertical="center"/>
    </xf>
    <xf numFmtId="247" fontId="57" fillId="0" borderId="779">
      <alignment horizontal="right" vertical="center" shrinkToFit="1"/>
    </xf>
    <xf numFmtId="1" fontId="78" fillId="0" borderId="779" applyFill="0" applyBorder="0">
      <alignment horizontal="center"/>
    </xf>
    <xf numFmtId="0" fontId="56" fillId="30" borderId="782" applyNumberFormat="0" applyFont="0" applyAlignment="0" applyProtection="0">
      <alignment vertical="center"/>
    </xf>
    <xf numFmtId="37" fontId="69" fillId="0" borderId="786" applyAlignment="0"/>
    <xf numFmtId="221" fontId="188" fillId="25" borderId="779">
      <alignment horizontal="right" vertical="center"/>
      <protection locked="0"/>
    </xf>
    <xf numFmtId="0" fontId="173" fillId="0" borderId="784" applyNumberFormat="0" applyFill="0" applyAlignment="0" applyProtection="0">
      <alignment vertical="center"/>
    </xf>
    <xf numFmtId="0" fontId="173" fillId="0" borderId="784" applyNumberFormat="0" applyFill="0" applyAlignment="0" applyProtection="0">
      <alignment vertical="center"/>
    </xf>
    <xf numFmtId="0" fontId="69" fillId="0" borderId="789">
      <alignment vertical="justify" wrapText="1"/>
    </xf>
    <xf numFmtId="0" fontId="140" fillId="9" borderId="781" applyNumberFormat="0" applyAlignment="0" applyProtection="0">
      <alignment vertical="center"/>
    </xf>
    <xf numFmtId="0" fontId="140" fillId="9" borderId="781" applyNumberFormat="0" applyAlignment="0" applyProtection="0">
      <alignment vertical="center"/>
    </xf>
    <xf numFmtId="0" fontId="152" fillId="22" borderId="783" applyNumberFormat="0" applyAlignment="0" applyProtection="0">
      <alignment vertical="center"/>
    </xf>
    <xf numFmtId="0" fontId="152" fillId="22" borderId="783" applyNumberFormat="0" applyAlignment="0" applyProtection="0">
      <alignment vertical="center"/>
    </xf>
    <xf numFmtId="274" fontId="114" fillId="22" borderId="781" applyNumberFormat="0" applyAlignment="0" applyProtection="0">
      <alignment vertical="center"/>
    </xf>
    <xf numFmtId="274" fontId="114" fillId="22" borderId="781" applyNumberFormat="0" applyAlignment="0" applyProtection="0">
      <alignment vertical="center"/>
    </xf>
    <xf numFmtId="274" fontId="114" fillId="22" borderId="781" applyNumberFormat="0" applyAlignment="0" applyProtection="0">
      <alignment vertical="center"/>
    </xf>
    <xf numFmtId="0" fontId="130" fillId="0" borderId="780">
      <alignment horizontal="left" vertical="center"/>
    </xf>
    <xf numFmtId="10" fontId="58" fillId="25" borderId="779" applyNumberFormat="0" applyBorder="0" applyAlignment="0" applyProtection="0"/>
    <xf numFmtId="10" fontId="58" fillId="25" borderId="779" applyNumberFormat="0" applyBorder="0" applyAlignment="0" applyProtection="0"/>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0" fontId="140" fillId="9" borderId="781" applyNumberFormat="0" applyAlignment="0" applyProtection="0">
      <alignment vertical="center"/>
    </xf>
    <xf numFmtId="0"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140" fillId="9" borderId="781" applyNumberFormat="0" applyAlignment="0" applyProtection="0">
      <alignment vertical="center"/>
    </xf>
    <xf numFmtId="274" fontId="56" fillId="30" borderId="782" applyNumberFormat="0" applyFont="0" applyAlignment="0" applyProtection="0">
      <alignment vertical="center"/>
    </xf>
    <xf numFmtId="274" fontId="56" fillId="30" borderId="782" applyNumberFormat="0" applyFont="0" applyAlignment="0" applyProtection="0">
      <alignment vertical="center"/>
    </xf>
    <xf numFmtId="274" fontId="56" fillId="30" borderId="782" applyNumberFormat="0" applyFont="0" applyAlignment="0" applyProtection="0">
      <alignment vertical="center"/>
    </xf>
    <xf numFmtId="274" fontId="152" fillId="22" borderId="783" applyNumberFormat="0" applyAlignment="0" applyProtection="0">
      <alignment vertical="center"/>
    </xf>
    <xf numFmtId="274" fontId="152" fillId="22" borderId="783" applyNumberFormat="0" applyAlignment="0" applyProtection="0">
      <alignment vertical="center"/>
    </xf>
    <xf numFmtId="274" fontId="152" fillId="22" borderId="783" applyNumberFormat="0" applyAlignment="0" applyProtection="0">
      <alignment vertical="center"/>
    </xf>
    <xf numFmtId="274" fontId="173" fillId="0" borderId="784" applyNumberFormat="0" applyFill="0" applyAlignment="0" applyProtection="0">
      <alignment vertical="center"/>
    </xf>
    <xf numFmtId="274" fontId="173" fillId="0" borderId="784" applyNumberFormat="0" applyFill="0" applyAlignment="0" applyProtection="0">
      <alignment vertical="center"/>
    </xf>
    <xf numFmtId="274" fontId="173" fillId="0" borderId="784" applyNumberFormat="0" applyFill="0" applyAlignment="0" applyProtection="0">
      <alignment vertical="center"/>
    </xf>
    <xf numFmtId="0" fontId="248" fillId="22" borderId="781" applyNumberFormat="0" applyAlignment="0" applyProtection="0">
      <alignment vertical="center"/>
    </xf>
    <xf numFmtId="0" fontId="253" fillId="0" borderId="784" applyNumberFormat="0" applyFill="0" applyAlignment="0" applyProtection="0">
      <alignment vertical="center"/>
    </xf>
    <xf numFmtId="0" fontId="254" fillId="9" borderId="781" applyNumberFormat="0" applyAlignment="0" applyProtection="0">
      <alignment vertical="center"/>
    </xf>
    <xf numFmtId="0" fontId="259" fillId="22" borderId="783" applyNumberFormat="0" applyAlignment="0" applyProtection="0">
      <alignment vertical="center"/>
    </xf>
    <xf numFmtId="0" fontId="32" fillId="0" borderId="0">
      <alignment vertical="center"/>
    </xf>
    <xf numFmtId="178" fontId="32" fillId="0" borderId="0" applyFont="0" applyFill="0" applyBorder="0" applyAlignment="0" applyProtection="0">
      <alignment vertical="center"/>
    </xf>
    <xf numFmtId="221" fontId="63" fillId="0" borderId="790" applyFill="0" applyBorder="0" applyAlignment="0"/>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63" fontId="63" fillId="0" borderId="790">
      <alignment horizontal="lef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221" fontId="63" fillId="0" borderId="790" applyFill="0" applyBorder="0" applyAlignment="0"/>
    <xf numFmtId="10" fontId="58" fillId="25" borderId="790" applyNumberFormat="0" applyBorder="0" applyAlignment="0" applyProtection="0"/>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247" fontId="57" fillId="0" borderId="790">
      <alignment horizontal="right" vertical="center" shrinkToFit="1"/>
    </xf>
    <xf numFmtId="1" fontId="78" fillId="0" borderId="790" applyFill="0" applyBorder="0">
      <alignment horizontal="center"/>
    </xf>
    <xf numFmtId="9" fontId="32" fillId="0" borderId="0" applyFont="0" applyFill="0" applyBorder="0" applyAlignment="0" applyProtection="0">
      <alignment vertical="center"/>
    </xf>
    <xf numFmtId="221" fontId="188" fillId="25" borderId="790">
      <alignment horizontal="right" vertical="center"/>
      <protection locked="0"/>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63" fontId="63" fillId="0" borderId="790">
      <alignment horizontal="lef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0" fontId="32" fillId="0" borderId="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191" fontId="78" fillId="2" borderId="791"/>
    <xf numFmtId="191" fontId="78" fillId="2" borderId="791"/>
    <xf numFmtId="191" fontId="78" fillId="2" borderId="791"/>
    <xf numFmtId="0" fontId="140" fillId="9" borderId="794" applyNumberFormat="0" applyAlignment="0" applyProtection="0">
      <alignment vertical="center"/>
    </xf>
    <xf numFmtId="0" fontId="140" fillId="9" borderId="794" applyNumberFormat="0" applyAlignment="0" applyProtection="0">
      <alignment vertical="center"/>
    </xf>
    <xf numFmtId="0" fontId="130" fillId="0" borderId="792">
      <alignment horizontal="left" vertical="center"/>
    </xf>
    <xf numFmtId="0" fontId="140" fillId="9" borderId="794" applyNumberFormat="0" applyAlignment="0" applyProtection="0">
      <alignment vertical="center"/>
    </xf>
    <xf numFmtId="0" fontId="140" fillId="9" borderId="781"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10" fontId="58" fillId="25" borderId="790" applyNumberFormat="0" applyBorder="0" applyAlignment="0" applyProtection="0"/>
    <xf numFmtId="0" fontId="140" fillId="9" borderId="794" applyNumberFormat="0" applyAlignment="0" applyProtection="0">
      <alignment vertical="center"/>
    </xf>
    <xf numFmtId="0" fontId="56" fillId="30" borderId="795" applyNumberFormat="0" applyFont="0" applyAlignment="0" applyProtection="0">
      <alignment vertical="center"/>
    </xf>
    <xf numFmtId="0" fontId="152" fillId="22" borderId="796" applyNumberFormat="0" applyAlignment="0" applyProtection="0">
      <alignment vertical="center"/>
    </xf>
    <xf numFmtId="0" fontId="173" fillId="0" borderId="797" applyNumberFormat="0" applyFill="0" applyAlignment="0" applyProtection="0">
      <alignment vertical="center"/>
    </xf>
    <xf numFmtId="0" fontId="114" fillId="22" borderId="781" applyNumberFormat="0" applyAlignment="0" applyProtection="0">
      <alignment vertical="center"/>
    </xf>
    <xf numFmtId="191" fontId="78" fillId="2" borderId="791"/>
    <xf numFmtId="191" fontId="78" fillId="2" borderId="791"/>
    <xf numFmtId="191" fontId="78" fillId="2" borderId="791"/>
    <xf numFmtId="0" fontId="140" fillId="9" borderId="781" applyNumberFormat="0" applyAlignment="0" applyProtection="0">
      <alignment vertical="center"/>
    </xf>
    <xf numFmtId="191" fontId="78" fillId="2" borderId="791"/>
    <xf numFmtId="0" fontId="56" fillId="30" borderId="782" applyNumberFormat="0" applyFont="0" applyAlignment="0" applyProtection="0">
      <alignment vertical="center"/>
    </xf>
    <xf numFmtId="0" fontId="152" fillId="22" borderId="783" applyNumberFormat="0" applyAlignment="0" applyProtection="0">
      <alignment vertical="center"/>
    </xf>
    <xf numFmtId="191" fontId="78" fillId="2" borderId="791"/>
    <xf numFmtId="0" fontId="173" fillId="0" borderId="784" applyNumberFormat="0" applyFill="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91" fontId="78" fillId="2" borderId="791"/>
    <xf numFmtId="191" fontId="78" fillId="2" borderId="791"/>
    <xf numFmtId="0" fontId="32" fillId="0" borderId="0">
      <alignment vertical="center"/>
    </xf>
    <xf numFmtId="0" fontId="32" fillId="0" borderId="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0" fontId="114" fillId="22" borderId="794" applyNumberFormat="0" applyAlignment="0" applyProtection="0">
      <alignment vertical="center"/>
    </xf>
    <xf numFmtId="191" fontId="78" fillId="2" borderId="791"/>
    <xf numFmtId="191" fontId="78" fillId="2" borderId="791"/>
    <xf numFmtId="191" fontId="78" fillId="2" borderId="791"/>
    <xf numFmtId="0" fontId="114" fillId="22" borderId="794" applyNumberFormat="0" applyAlignment="0" applyProtection="0">
      <alignment vertical="center"/>
    </xf>
    <xf numFmtId="0" fontId="114" fillId="22" borderId="794" applyNumberFormat="0" applyAlignment="0" applyProtection="0">
      <alignment vertical="center"/>
    </xf>
    <xf numFmtId="221" fontId="63" fillId="0" borderId="790" applyFill="0" applyBorder="0" applyAlignment="0"/>
    <xf numFmtId="0" fontId="129" fillId="0" borderId="798">
      <alignment horizontal="left" vertical="center"/>
      <protection locked="0"/>
    </xf>
    <xf numFmtId="0" fontId="140" fillId="9" borderId="794"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0" fontId="56" fillId="30" borderId="795" applyNumberFormat="0" applyFont="0" applyAlignment="0" applyProtection="0">
      <alignment vertical="center"/>
    </xf>
    <xf numFmtId="0" fontId="56" fillId="30" borderId="795" applyNumberFormat="0" applyFont="0" applyAlignment="0" applyProtection="0">
      <alignment vertical="center"/>
    </xf>
    <xf numFmtId="0" fontId="152" fillId="22" borderId="796" applyNumberFormat="0" applyAlignment="0" applyProtection="0">
      <alignment vertical="center"/>
    </xf>
    <xf numFmtId="0" fontId="152" fillId="22" borderId="796" applyNumberFormat="0" applyAlignment="0" applyProtection="0">
      <alignment vertical="center"/>
    </xf>
    <xf numFmtId="0" fontId="134" fillId="0" borderId="799"/>
    <xf numFmtId="0" fontId="173" fillId="0" borderId="797" applyNumberFormat="0" applyFill="0" applyAlignment="0" applyProtection="0">
      <alignment vertical="center"/>
    </xf>
    <xf numFmtId="0" fontId="173" fillId="0" borderId="797" applyNumberFormat="0" applyFill="0" applyAlignment="0" applyProtection="0">
      <alignment vertical="center"/>
    </xf>
    <xf numFmtId="0" fontId="114" fillId="22" borderId="794" applyNumberFormat="0" applyAlignment="0" applyProtection="0">
      <alignment vertical="center"/>
    </xf>
    <xf numFmtId="0" fontId="114" fillId="22" borderId="794" applyNumberFormat="0" applyAlignment="0" applyProtection="0">
      <alignment vertical="center"/>
    </xf>
    <xf numFmtId="247" fontId="57" fillId="0" borderId="790">
      <alignment horizontal="right" vertical="center" shrinkToFit="1"/>
    </xf>
    <xf numFmtId="1" fontId="78" fillId="0" borderId="790" applyFill="0" applyBorder="0">
      <alignment horizontal="center"/>
    </xf>
    <xf numFmtId="0" fontId="56" fillId="30" borderId="795" applyNumberFormat="0" applyFont="0" applyAlignment="0" applyProtection="0">
      <alignment vertical="center"/>
    </xf>
    <xf numFmtId="37" fontId="69" fillId="0" borderId="793" applyAlignment="0"/>
    <xf numFmtId="221" fontId="188" fillId="25" borderId="790">
      <alignment horizontal="right" vertical="center"/>
      <protection locked="0"/>
    </xf>
    <xf numFmtId="0" fontId="173" fillId="0" borderId="797" applyNumberFormat="0" applyFill="0" applyAlignment="0" applyProtection="0">
      <alignment vertical="center"/>
    </xf>
    <xf numFmtId="0" fontId="173" fillId="0" borderId="797" applyNumberFormat="0" applyFill="0" applyAlignment="0" applyProtection="0">
      <alignment vertical="center"/>
    </xf>
    <xf numFmtId="0" fontId="69" fillId="0" borderId="800">
      <alignment vertical="justify" wrapText="1"/>
    </xf>
    <xf numFmtId="0" fontId="140" fillId="9" borderId="794" applyNumberFormat="0" applyAlignment="0" applyProtection="0">
      <alignment vertical="center"/>
    </xf>
    <xf numFmtId="0" fontId="140" fillId="9" borderId="794" applyNumberFormat="0" applyAlignment="0" applyProtection="0">
      <alignment vertical="center"/>
    </xf>
    <xf numFmtId="263" fontId="63" fillId="0" borderId="790">
      <alignment horizontal="left" vertical="center"/>
    </xf>
    <xf numFmtId="0" fontId="152" fillId="22" borderId="796" applyNumberFormat="0" applyAlignment="0" applyProtection="0">
      <alignment vertical="center"/>
    </xf>
    <xf numFmtId="0" fontId="152" fillId="22" borderId="796" applyNumberFormat="0" applyAlignment="0" applyProtection="0">
      <alignment vertical="center"/>
    </xf>
    <xf numFmtId="0" fontId="152" fillId="22" borderId="813" applyNumberFormat="0" applyAlignment="0" applyProtection="0">
      <alignment vertical="center"/>
    </xf>
    <xf numFmtId="0" fontId="173" fillId="0" borderId="814" applyNumberFormat="0" applyFill="0" applyAlignment="0" applyProtection="0">
      <alignment vertical="center"/>
    </xf>
    <xf numFmtId="191" fontId="78" fillId="2" borderId="857"/>
    <xf numFmtId="0" fontId="140" fillId="9" borderId="794"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0" fontId="140" fillId="9" borderId="811" applyNumberFormat="0" applyAlignment="0" applyProtection="0">
      <alignment vertical="center"/>
    </xf>
    <xf numFmtId="0" fontId="140" fillId="9" borderId="803" applyNumberFormat="0" applyAlignment="0" applyProtection="0">
      <alignment vertical="center"/>
    </xf>
    <xf numFmtId="191" fontId="78" fillId="2" borderId="857"/>
    <xf numFmtId="191" fontId="78" fillId="2" borderId="857"/>
    <xf numFmtId="191" fontId="78" fillId="2" borderId="835"/>
    <xf numFmtId="10" fontId="58" fillId="25" borderId="862" applyNumberFormat="0" applyBorder="0" applyAlignment="0" applyProtection="0"/>
    <xf numFmtId="0" fontId="114" fillId="22" borderId="803" applyNumberFormat="0" applyAlignment="0" applyProtection="0">
      <alignment vertical="center"/>
    </xf>
    <xf numFmtId="0" fontId="130" fillId="0" borderId="809">
      <alignment horizontal="left" vertical="center"/>
    </xf>
    <xf numFmtId="191" fontId="78" fillId="2" borderId="857"/>
    <xf numFmtId="0" fontId="114" fillId="22" borderId="853" applyNumberFormat="0" applyAlignment="0" applyProtection="0">
      <alignment vertical="center"/>
    </xf>
    <xf numFmtId="0" fontId="140" fillId="9" borderId="794" applyNumberFormat="0" applyAlignment="0" applyProtection="0">
      <alignment vertical="center"/>
    </xf>
    <xf numFmtId="274" fontId="114" fillId="22" borderId="794" applyNumberFormat="0" applyAlignment="0" applyProtection="0">
      <alignment vertical="center"/>
    </xf>
    <xf numFmtId="274" fontId="114" fillId="22" borderId="794" applyNumberFormat="0" applyAlignment="0" applyProtection="0">
      <alignment vertical="center"/>
    </xf>
    <xf numFmtId="274" fontId="114" fillId="22" borderId="794" applyNumberFormat="0" applyAlignment="0" applyProtection="0">
      <alignment vertical="center"/>
    </xf>
    <xf numFmtId="0" fontId="130" fillId="0" borderId="792">
      <alignment horizontal="left" vertical="center"/>
    </xf>
    <xf numFmtId="10" fontId="58" fillId="25" borderId="790" applyNumberFormat="0" applyBorder="0" applyAlignment="0" applyProtection="0"/>
    <xf numFmtId="10" fontId="58" fillId="25" borderId="790" applyNumberFormat="0" applyBorder="0" applyAlignment="0" applyProtection="0"/>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0" fontId="140" fillId="9" borderId="794" applyNumberFormat="0" applyAlignment="0" applyProtection="0">
      <alignment vertical="center"/>
    </xf>
    <xf numFmtId="0"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140" fillId="9" borderId="794" applyNumberFormat="0" applyAlignment="0" applyProtection="0">
      <alignment vertical="center"/>
    </xf>
    <xf numFmtId="274" fontId="56" fillId="30" borderId="795" applyNumberFormat="0" applyFont="0" applyAlignment="0" applyProtection="0">
      <alignment vertical="center"/>
    </xf>
    <xf numFmtId="274" fontId="56" fillId="30" borderId="795" applyNumberFormat="0" applyFont="0" applyAlignment="0" applyProtection="0">
      <alignment vertical="center"/>
    </xf>
    <xf numFmtId="274" fontId="56" fillId="30" borderId="795" applyNumberFormat="0" applyFont="0" applyAlignment="0" applyProtection="0">
      <alignment vertical="center"/>
    </xf>
    <xf numFmtId="274" fontId="152" fillId="22" borderId="796" applyNumberFormat="0" applyAlignment="0" applyProtection="0">
      <alignment vertical="center"/>
    </xf>
    <xf numFmtId="274" fontId="152" fillId="22" borderId="796" applyNumberFormat="0" applyAlignment="0" applyProtection="0">
      <alignment vertical="center"/>
    </xf>
    <xf numFmtId="274" fontId="152" fillId="22" borderId="796" applyNumberFormat="0" applyAlignment="0" applyProtection="0">
      <alignment vertical="center"/>
    </xf>
    <xf numFmtId="274" fontId="173" fillId="0" borderId="797" applyNumberFormat="0" applyFill="0" applyAlignment="0" applyProtection="0">
      <alignment vertical="center"/>
    </xf>
    <xf numFmtId="274" fontId="173" fillId="0" borderId="797" applyNumberFormat="0" applyFill="0" applyAlignment="0" applyProtection="0">
      <alignment vertical="center"/>
    </xf>
    <xf numFmtId="274" fontId="173" fillId="0" borderId="797" applyNumberFormat="0" applyFill="0" applyAlignment="0" applyProtection="0">
      <alignment vertical="center"/>
    </xf>
    <xf numFmtId="0" fontId="248" fillId="22" borderId="794" applyNumberFormat="0" applyAlignment="0" applyProtection="0">
      <alignment vertical="center"/>
    </xf>
    <xf numFmtId="0" fontId="130" fillId="0" borderId="802">
      <alignment horizontal="left" vertical="center"/>
    </xf>
    <xf numFmtId="0" fontId="173" fillId="0" borderId="834" applyNumberFormat="0" applyFill="0" applyAlignment="0" applyProtection="0">
      <alignment vertical="center"/>
    </xf>
    <xf numFmtId="0" fontId="253" fillId="0" borderId="797" applyNumberFormat="0" applyFill="0" applyAlignment="0" applyProtection="0">
      <alignment vertical="center"/>
    </xf>
    <xf numFmtId="0" fontId="254" fillId="9" borderId="794" applyNumberFormat="0" applyAlignment="0" applyProtection="0">
      <alignment vertical="center"/>
    </xf>
    <xf numFmtId="0" fontId="259" fillId="22" borderId="796" applyNumberFormat="0" applyAlignment="0" applyProtection="0">
      <alignment vertical="center"/>
    </xf>
    <xf numFmtId="0" fontId="56" fillId="30" borderId="812" applyNumberFormat="0" applyFont="0" applyAlignment="0" applyProtection="0">
      <alignment vertical="center"/>
    </xf>
    <xf numFmtId="0" fontId="32" fillId="0" borderId="0">
      <alignment vertical="center"/>
    </xf>
    <xf numFmtId="178" fontId="32" fillId="0" borderId="0" applyFont="0" applyFill="0" applyBorder="0" applyAlignment="0" applyProtection="0">
      <alignment vertical="center"/>
    </xf>
    <xf numFmtId="221" fontId="63" fillId="0" borderId="801" applyFill="0" applyBorder="0" applyAlignment="0"/>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63" fontId="63" fillId="0" borderId="801">
      <alignment horizontal="left" vertical="center"/>
    </xf>
    <xf numFmtId="0" fontId="140" fillId="9" borderId="794" applyNumberFormat="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140" fillId="9" borderId="794" applyNumberFormat="0" applyAlignment="0" applyProtection="0">
      <alignment vertical="center"/>
    </xf>
    <xf numFmtId="0" fontId="32" fillId="0" borderId="0">
      <alignment vertical="center"/>
    </xf>
    <xf numFmtId="0" fontId="32" fillId="0" borderId="0">
      <alignment vertical="center"/>
    </xf>
    <xf numFmtId="191" fontId="78" fillId="2" borderId="857"/>
    <xf numFmtId="0" fontId="140" fillId="9" borderId="794" applyNumberFormat="0" applyAlignment="0" applyProtection="0">
      <alignment vertical="center"/>
    </xf>
    <xf numFmtId="0" fontId="32" fillId="0" borderId="0">
      <alignment vertical="center"/>
    </xf>
    <xf numFmtId="178" fontId="32" fillId="0" borderId="0" applyFont="0" applyFill="0" applyBorder="0" applyAlignment="0" applyProtection="0">
      <alignment vertical="center"/>
    </xf>
    <xf numFmtId="221" fontId="63" fillId="0" borderId="801" applyFill="0" applyBorder="0" applyAlignment="0"/>
    <xf numFmtId="10" fontId="58" fillId="25" borderId="801" applyNumberFormat="0" applyBorder="0" applyAlignment="0" applyProtection="0"/>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247" fontId="57" fillId="0" borderId="801">
      <alignment horizontal="right" vertical="center" shrinkToFit="1"/>
    </xf>
    <xf numFmtId="1" fontId="78" fillId="0" borderId="801" applyFill="0" applyBorder="0">
      <alignment horizontal="center"/>
    </xf>
    <xf numFmtId="9" fontId="32" fillId="0" borderId="0" applyFont="0" applyFill="0" applyBorder="0" applyAlignment="0" applyProtection="0">
      <alignment vertical="center"/>
    </xf>
    <xf numFmtId="221" fontId="188" fillId="25" borderId="801">
      <alignment horizontal="right" vertical="center"/>
      <protection locked="0"/>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63" fontId="63" fillId="0" borderId="801">
      <alignment horizontal="lef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10" fontId="58" fillId="25" borderId="807" applyNumberFormat="0" applyBorder="0" applyAlignment="0" applyProtection="0"/>
    <xf numFmtId="0" fontId="114" fillId="22" borderId="811" applyNumberFormat="0" applyAlignment="0" applyProtection="0">
      <alignment vertical="center"/>
    </xf>
    <xf numFmtId="0" fontId="56" fillId="30" borderId="804" applyNumberFormat="0" applyFont="0" applyAlignment="0" applyProtection="0">
      <alignment vertical="center"/>
    </xf>
    <xf numFmtId="0" fontId="152" fillId="22" borderId="805" applyNumberFormat="0" applyAlignment="0" applyProtection="0">
      <alignment vertical="center"/>
    </xf>
    <xf numFmtId="0" fontId="173" fillId="0" borderId="806" applyNumberFormat="0" applyFill="0" applyAlignment="0" applyProtection="0">
      <alignment vertical="center"/>
    </xf>
    <xf numFmtId="0" fontId="140" fillId="9" borderId="831" applyNumberFormat="0" applyAlignment="0" applyProtection="0">
      <alignment vertical="center"/>
    </xf>
    <xf numFmtId="274" fontId="140" fillId="9" borderId="831" applyNumberFormat="0" applyAlignment="0" applyProtection="0">
      <alignment vertical="center"/>
    </xf>
    <xf numFmtId="0" fontId="134" fillId="0" borderId="860"/>
    <xf numFmtId="191" fontId="78" fillId="2" borderId="835"/>
    <xf numFmtId="274" fontId="140" fillId="9" borderId="853" applyNumberFormat="0" applyAlignment="0" applyProtection="0">
      <alignment vertical="center"/>
    </xf>
    <xf numFmtId="191" fontId="78" fillId="2" borderId="835"/>
    <xf numFmtId="191" fontId="78" fillId="2" borderId="835"/>
    <xf numFmtId="221" fontId="188" fillId="25" borderId="862">
      <alignment horizontal="right" vertical="center"/>
      <protection locked="0"/>
    </xf>
    <xf numFmtId="191" fontId="78" fillId="2" borderId="835"/>
    <xf numFmtId="191" fontId="78" fillId="2" borderId="857"/>
    <xf numFmtId="191" fontId="78" fillId="2" borderId="857"/>
    <xf numFmtId="191" fontId="78" fillId="2" borderId="857"/>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263" fontId="63" fillId="0" borderId="840">
      <alignment horizontal="left" vertical="center"/>
    </xf>
    <xf numFmtId="221" fontId="63" fillId="0" borderId="840" applyFill="0" applyBorder="0" applyAlignment="0"/>
    <xf numFmtId="191" fontId="78" fillId="2" borderId="857"/>
    <xf numFmtId="0" fontId="259" fillId="22" borderId="833" applyNumberFormat="0" applyAlignment="0" applyProtection="0">
      <alignment vertical="center"/>
    </xf>
    <xf numFmtId="0" fontId="254" fillId="9" borderId="831" applyNumberFormat="0" applyAlignment="0" applyProtection="0">
      <alignment vertical="center"/>
    </xf>
    <xf numFmtId="0" fontId="253" fillId="0" borderId="834" applyNumberFormat="0" applyFill="0" applyAlignment="0" applyProtection="0">
      <alignment vertical="center"/>
    </xf>
    <xf numFmtId="0" fontId="114" fillId="22" borderId="853" applyNumberFormat="0" applyAlignment="0" applyProtection="0">
      <alignment vertical="center"/>
    </xf>
    <xf numFmtId="0" fontId="129" fillId="0" borderId="859">
      <alignment horizontal="left" vertical="center"/>
      <protection locked="0"/>
    </xf>
    <xf numFmtId="0" fontId="140" fillId="9" borderId="853" applyNumberFormat="0" applyAlignment="0" applyProtection="0">
      <alignment vertical="center"/>
    </xf>
    <xf numFmtId="0" fontId="140" fillId="9" borderId="853" applyNumberFormat="0" applyAlignment="0" applyProtection="0">
      <alignment vertical="center"/>
    </xf>
    <xf numFmtId="0" fontId="248" fillId="22" borderId="831" applyNumberFormat="0" applyAlignment="0" applyProtection="0">
      <alignment vertical="center"/>
    </xf>
    <xf numFmtId="274" fontId="173" fillId="0" borderId="834" applyNumberFormat="0" applyFill="0" applyAlignment="0" applyProtection="0">
      <alignment vertical="center"/>
    </xf>
    <xf numFmtId="0" fontId="56" fillId="30" borderId="854" applyNumberFormat="0" applyFont="0" applyAlignment="0" applyProtection="0">
      <alignment vertical="center"/>
    </xf>
    <xf numFmtId="274" fontId="152" fillId="22" borderId="833" applyNumberFormat="0" applyAlignment="0" applyProtection="0">
      <alignment vertical="center"/>
    </xf>
    <xf numFmtId="274" fontId="56" fillId="30" borderId="832" applyNumberFormat="0" applyFont="0" applyAlignment="0" applyProtection="0">
      <alignment vertical="center"/>
    </xf>
    <xf numFmtId="274" fontId="56" fillId="30" borderId="832" applyNumberFormat="0" applyFon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14" fillId="22" borderId="831" applyNumberFormat="0" applyAlignment="0" applyProtection="0">
      <alignment vertical="center"/>
    </xf>
    <xf numFmtId="274" fontId="114" fillId="22" borderId="831" applyNumberFormat="0" applyAlignment="0" applyProtection="0">
      <alignment vertical="center"/>
    </xf>
    <xf numFmtId="0" fontId="130" fillId="0" borderId="852">
      <alignment horizontal="left" vertical="center"/>
    </xf>
    <xf numFmtId="10" fontId="58" fillId="25" borderId="851" applyNumberFormat="0" applyBorder="0" applyAlignment="0" applyProtection="0"/>
    <xf numFmtId="0"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73" fillId="0" borderId="856" applyNumberFormat="0" applyFill="0" applyAlignment="0" applyProtection="0">
      <alignment vertical="center"/>
    </xf>
    <xf numFmtId="0" fontId="248" fillId="22" borderId="853" applyNumberFormat="0" applyAlignment="0" applyProtection="0">
      <alignment vertical="center"/>
    </xf>
    <xf numFmtId="0" fontId="253" fillId="0" borderId="856" applyNumberFormat="0" applyFill="0" applyAlignment="0" applyProtection="0">
      <alignment vertical="center"/>
    </xf>
    <xf numFmtId="221" fontId="63" fillId="0" borderId="862" applyFill="0" applyBorder="0" applyAlignment="0"/>
    <xf numFmtId="247" fontId="57" fillId="0" borderId="862">
      <alignment horizontal="right" vertical="center" shrinkToFit="1"/>
    </xf>
    <xf numFmtId="263" fontId="63" fillId="0" borderId="862">
      <alignment horizontal="left" vertical="center"/>
    </xf>
    <xf numFmtId="0" fontId="130" fillId="0" borderId="852">
      <alignment horizontal="left" vertical="center"/>
    </xf>
    <xf numFmtId="0" fontId="140" fillId="9" borderId="853" applyNumberFormat="0" applyAlignment="0" applyProtection="0">
      <alignment vertical="center"/>
    </xf>
    <xf numFmtId="0" fontId="114" fillId="22" borderId="811" applyNumberFormat="0" applyAlignment="0" applyProtection="0">
      <alignment vertical="center"/>
    </xf>
    <xf numFmtId="0" fontId="114" fillId="22" borderId="811" applyNumberFormat="0" applyAlignment="0" applyProtection="0">
      <alignment vertical="center"/>
    </xf>
    <xf numFmtId="0" fontId="140" fillId="9" borderId="853" applyNumberFormat="0" applyAlignment="0" applyProtection="0">
      <alignment vertical="center"/>
    </xf>
    <xf numFmtId="221" fontId="63" fillId="0" borderId="807" applyFill="0" applyBorder="0" applyAlignment="0"/>
    <xf numFmtId="191" fontId="78" fillId="2" borderId="857"/>
    <xf numFmtId="191" fontId="78" fillId="2" borderId="857"/>
    <xf numFmtId="191" fontId="78" fillId="2" borderId="857"/>
    <xf numFmtId="0" fontId="129" fillId="0" borderId="815">
      <alignment horizontal="left" vertical="center"/>
      <protection locked="0"/>
    </xf>
    <xf numFmtId="0" fontId="140" fillId="9" borderId="811" applyNumberFormat="0" applyAlignment="0" applyProtection="0">
      <alignment vertical="center"/>
    </xf>
    <xf numFmtId="0" fontId="140" fillId="9" borderId="811" applyNumberFormat="0" applyAlignment="0" applyProtection="0">
      <alignment vertical="center"/>
    </xf>
    <xf numFmtId="0" fontId="69" fillId="0" borderId="839">
      <alignment vertical="justify" wrapText="1"/>
    </xf>
    <xf numFmtId="0" fontId="173" fillId="0" borderId="834" applyNumberFormat="0" applyFill="0" applyAlignment="0" applyProtection="0">
      <alignment vertical="center"/>
    </xf>
    <xf numFmtId="37" fontId="69" fillId="0" borderId="836" applyAlignment="0"/>
    <xf numFmtId="0" fontId="56" fillId="30" borderId="832" applyNumberFormat="0" applyFont="0" applyAlignment="0" applyProtection="0">
      <alignment vertical="center"/>
    </xf>
    <xf numFmtId="0" fontId="114" fillId="22" borderId="831" applyNumberFormat="0" applyAlignment="0" applyProtection="0">
      <alignment vertical="center"/>
    </xf>
    <xf numFmtId="0" fontId="114" fillId="22" borderId="831" applyNumberFormat="0" applyAlignment="0" applyProtection="0">
      <alignment vertical="center"/>
    </xf>
    <xf numFmtId="0" fontId="173" fillId="0" borderId="834" applyNumberFormat="0" applyFill="0" applyAlignment="0" applyProtection="0">
      <alignment vertical="center"/>
    </xf>
    <xf numFmtId="0" fontId="173" fillId="0" borderId="834" applyNumberFormat="0" applyFill="0" applyAlignment="0" applyProtection="0">
      <alignment vertical="center"/>
    </xf>
    <xf numFmtId="0" fontId="134" fillId="0" borderId="838"/>
    <xf numFmtId="0" fontId="152" fillId="22" borderId="855" applyNumberFormat="0" applyAlignment="0" applyProtection="0">
      <alignment vertical="center"/>
    </xf>
    <xf numFmtId="0" fontId="134" fillId="0" borderId="860"/>
    <xf numFmtId="0" fontId="56" fillId="30" borderId="812" applyNumberFormat="0" applyFont="0" applyAlignment="0" applyProtection="0">
      <alignment vertical="center"/>
    </xf>
    <xf numFmtId="0" fontId="56" fillId="30" borderId="812" applyNumberFormat="0" applyFont="0" applyAlignment="0" applyProtection="0">
      <alignment vertical="center"/>
    </xf>
    <xf numFmtId="0" fontId="152" fillId="22" borderId="833" applyNumberFormat="0" applyAlignment="0" applyProtection="0">
      <alignment vertical="center"/>
    </xf>
    <xf numFmtId="0" fontId="152" fillId="22" borderId="833" applyNumberFormat="0" applyAlignment="0" applyProtection="0">
      <alignment vertical="center"/>
    </xf>
    <xf numFmtId="0" fontId="152" fillId="22" borderId="813" applyNumberFormat="0" applyAlignment="0" applyProtection="0">
      <alignment vertical="center"/>
    </xf>
    <xf numFmtId="0" fontId="152" fillId="22" borderId="813" applyNumberFormat="0" applyAlignment="0" applyProtection="0">
      <alignment vertical="center"/>
    </xf>
    <xf numFmtId="0" fontId="56" fillId="30" borderId="832" applyNumberFormat="0" applyFont="0" applyAlignment="0" applyProtection="0">
      <alignment vertical="center"/>
    </xf>
    <xf numFmtId="0" fontId="56" fillId="30" borderId="832" applyNumberFormat="0" applyFont="0" applyAlignment="0" applyProtection="0">
      <alignment vertical="center"/>
    </xf>
    <xf numFmtId="0" fontId="173" fillId="0" borderId="856" applyNumberFormat="0" applyFill="0" applyAlignment="0" applyProtection="0">
      <alignment vertical="center"/>
    </xf>
    <xf numFmtId="0" fontId="173" fillId="0" borderId="856" applyNumberFormat="0" applyFill="0" applyAlignment="0" applyProtection="0">
      <alignment vertical="center"/>
    </xf>
    <xf numFmtId="0" fontId="114" fillId="22" borderId="853" applyNumberFormat="0" applyAlignment="0" applyProtection="0">
      <alignment vertical="center"/>
    </xf>
    <xf numFmtId="0" fontId="134" fillId="0" borderId="816"/>
    <xf numFmtId="0" fontId="173" fillId="0" borderId="814" applyNumberFormat="0" applyFill="0" applyAlignment="0" applyProtection="0">
      <alignment vertical="center"/>
    </xf>
    <xf numFmtId="0" fontId="173" fillId="0" borderId="814" applyNumberFormat="0" applyFill="0" applyAlignment="0" applyProtection="0">
      <alignment vertical="center"/>
    </xf>
    <xf numFmtId="0" fontId="114" fillId="22" borderId="811" applyNumberFormat="0" applyAlignment="0" applyProtection="0">
      <alignment vertical="center"/>
    </xf>
    <xf numFmtId="0" fontId="114" fillId="22" borderId="811" applyNumberFormat="0" applyAlignment="0" applyProtection="0">
      <alignment vertical="center"/>
    </xf>
    <xf numFmtId="247" fontId="57" fillId="0" borderId="807">
      <alignment horizontal="right" vertical="center" shrinkToFit="1"/>
    </xf>
    <xf numFmtId="1" fontId="78" fillId="0" borderId="807" applyFill="0" applyBorder="0">
      <alignment horizontal="center"/>
    </xf>
    <xf numFmtId="0" fontId="56" fillId="30" borderId="812" applyNumberFormat="0" applyFont="0" applyAlignment="0" applyProtection="0">
      <alignment vertical="center"/>
    </xf>
    <xf numFmtId="37" fontId="69" fillId="0" borderId="810" applyAlignment="0"/>
    <xf numFmtId="221" fontId="188" fillId="25" borderId="807">
      <alignment horizontal="right" vertical="center"/>
      <protection locked="0"/>
    </xf>
    <xf numFmtId="0" fontId="173" fillId="0" borderId="856" applyNumberFormat="0" applyFill="0" applyAlignment="0" applyProtection="0">
      <alignment vertical="center"/>
    </xf>
    <xf numFmtId="0" fontId="152" fillId="22" borderId="855" applyNumberFormat="0" applyAlignment="0" applyProtection="0">
      <alignment vertical="center"/>
    </xf>
    <xf numFmtId="0" fontId="152" fillId="22" borderId="855" applyNumberFormat="0" applyAlignment="0" applyProtection="0">
      <alignment vertical="center"/>
    </xf>
    <xf numFmtId="0" fontId="140" fillId="9" borderId="831" applyNumberFormat="0" applyAlignment="0" applyProtection="0">
      <alignment vertical="center"/>
    </xf>
    <xf numFmtId="0" fontId="114" fillId="22" borderId="831" applyNumberFormat="0" applyAlignment="0" applyProtection="0">
      <alignment vertical="center"/>
    </xf>
    <xf numFmtId="0" fontId="114" fillId="22" borderId="831" applyNumberFormat="0" applyAlignment="0" applyProtection="0">
      <alignment vertical="center"/>
    </xf>
    <xf numFmtId="274" fontId="114" fillId="22" borderId="853" applyNumberFormat="0" applyAlignment="0" applyProtection="0">
      <alignment vertical="center"/>
    </xf>
    <xf numFmtId="0" fontId="140" fillId="9" borderId="853" applyNumberFormat="0" applyAlignment="0" applyProtection="0">
      <alignment vertical="center"/>
    </xf>
    <xf numFmtId="274" fontId="140" fillId="9" borderId="853" applyNumberFormat="0" applyAlignment="0" applyProtection="0">
      <alignment vertical="center"/>
    </xf>
    <xf numFmtId="0" fontId="173" fillId="0" borderId="814" applyNumberFormat="0" applyFill="0" applyAlignment="0" applyProtection="0">
      <alignment vertical="center"/>
    </xf>
    <xf numFmtId="0" fontId="173" fillId="0" borderId="814" applyNumberFormat="0" applyFill="0" applyAlignment="0" applyProtection="0">
      <alignment vertical="center"/>
    </xf>
    <xf numFmtId="0" fontId="254" fillId="9" borderId="853" applyNumberFormat="0" applyAlignment="0" applyProtection="0">
      <alignment vertical="center"/>
    </xf>
    <xf numFmtId="0" fontId="259" fillId="22" borderId="855" applyNumberFormat="0" applyAlignment="0" applyProtection="0">
      <alignment vertical="center"/>
    </xf>
    <xf numFmtId="0" fontId="69" fillId="0" borderId="817">
      <alignment vertical="justify" wrapText="1"/>
    </xf>
    <xf numFmtId="0" fontId="140" fillId="9" borderId="811" applyNumberFormat="0" applyAlignment="0" applyProtection="0">
      <alignment vertical="center"/>
    </xf>
    <xf numFmtId="0" fontId="140" fillId="9" borderId="811" applyNumberFormat="0" applyAlignment="0" applyProtection="0">
      <alignment vertical="center"/>
    </xf>
    <xf numFmtId="263" fontId="63" fillId="0" borderId="807">
      <alignment horizontal="left" vertical="center"/>
    </xf>
    <xf numFmtId="263" fontId="63" fillId="0" borderId="862">
      <alignment horizontal="left" vertical="center"/>
    </xf>
    <xf numFmtId="0" fontId="152" fillId="22" borderId="813" applyNumberFormat="0" applyAlignment="0" applyProtection="0">
      <alignment vertical="center"/>
    </xf>
    <xf numFmtId="0" fontId="152" fillId="22" borderId="813" applyNumberFormat="0" applyAlignment="0" applyProtection="0">
      <alignment vertical="center"/>
    </xf>
    <xf numFmtId="191" fontId="78" fillId="2" borderId="835"/>
    <xf numFmtId="191" fontId="78" fillId="2" borderId="835"/>
    <xf numFmtId="191" fontId="78" fillId="2" borderId="835"/>
    <xf numFmtId="191" fontId="78" fillId="2" borderId="857"/>
    <xf numFmtId="191" fontId="78" fillId="2" borderId="857"/>
    <xf numFmtId="191" fontId="78" fillId="2" borderId="857"/>
    <xf numFmtId="0" fontId="129" fillId="0" borderId="859">
      <alignment horizontal="left" vertical="center"/>
      <protection locked="0"/>
    </xf>
    <xf numFmtId="0" fontId="56" fillId="30" borderId="854" applyNumberFormat="0" applyFont="0" applyAlignment="0" applyProtection="0">
      <alignment vertical="center"/>
    </xf>
    <xf numFmtId="0" fontId="56" fillId="30" borderId="854" applyNumberFormat="0" applyFont="0" applyAlignment="0" applyProtection="0">
      <alignment vertical="center"/>
    </xf>
    <xf numFmtId="0" fontId="152" fillId="22" borderId="855" applyNumberFormat="0" applyAlignment="0" applyProtection="0">
      <alignment vertical="center"/>
    </xf>
    <xf numFmtId="0" fontId="152" fillId="22" borderId="855" applyNumberFormat="0" applyAlignment="0" applyProtection="0">
      <alignment vertical="center"/>
    </xf>
    <xf numFmtId="0" fontId="152" fillId="22" borderId="855" applyNumberFormat="0" applyAlignment="0" applyProtection="0">
      <alignment vertical="center"/>
    </xf>
    <xf numFmtId="0" fontId="173" fillId="0" borderId="856" applyNumberFormat="0" applyFill="0" applyAlignment="0" applyProtection="0">
      <alignment vertical="center"/>
    </xf>
    <xf numFmtId="0" fontId="173" fillId="0" borderId="856" applyNumberFormat="0" applyFill="0" applyAlignment="0" applyProtection="0">
      <alignment vertical="center"/>
    </xf>
    <xf numFmtId="191" fontId="78" fillId="2" borderId="857"/>
    <xf numFmtId="274" fontId="56" fillId="30" borderId="854" applyNumberFormat="0" applyFont="0" applyAlignment="0" applyProtection="0">
      <alignment vertical="center"/>
    </xf>
    <xf numFmtId="221" fontId="63" fillId="0" borderId="862" applyFill="0" applyBorder="0" applyAlignment="0"/>
    <xf numFmtId="0" fontId="140" fillId="9" borderId="831" applyNumberFormat="0" applyAlignment="0" applyProtection="0">
      <alignment vertical="center"/>
    </xf>
    <xf numFmtId="191" fontId="78" fillId="2" borderId="835"/>
    <xf numFmtId="0" fontId="140" fillId="9" borderId="831" applyNumberFormat="0" applyAlignment="0" applyProtection="0">
      <alignment vertical="center"/>
    </xf>
    <xf numFmtId="0" fontId="140" fillId="9" borderId="853" applyNumberFormat="0" applyAlignment="0" applyProtection="0">
      <alignment vertical="center"/>
    </xf>
    <xf numFmtId="0" fontId="114" fillId="22" borderId="853" applyNumberFormat="0" applyAlignment="0" applyProtection="0">
      <alignment vertical="center"/>
    </xf>
    <xf numFmtId="274" fontId="173" fillId="0" borderId="834" applyNumberFormat="0" applyFill="0" applyAlignment="0" applyProtection="0">
      <alignment vertical="center"/>
    </xf>
    <xf numFmtId="274" fontId="173" fillId="0" borderId="834" applyNumberFormat="0" applyFill="0" applyAlignment="0" applyProtection="0">
      <alignment vertical="center"/>
    </xf>
    <xf numFmtId="0" fontId="152" fillId="22" borderId="855" applyNumberFormat="0" applyAlignment="0" applyProtection="0">
      <alignment vertical="center"/>
    </xf>
    <xf numFmtId="274" fontId="152" fillId="22" borderId="833" applyNumberFormat="0" applyAlignment="0" applyProtection="0">
      <alignment vertical="center"/>
    </xf>
    <xf numFmtId="274" fontId="152" fillId="22" borderId="833" applyNumberFormat="0" applyAlignment="0" applyProtection="0">
      <alignment vertical="center"/>
    </xf>
    <xf numFmtId="274" fontId="56" fillId="30" borderId="832" applyNumberFormat="0" applyFon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0" fontId="140" fillId="9" borderId="831" applyNumberFormat="0" applyAlignment="0" applyProtection="0">
      <alignment vertical="center"/>
    </xf>
    <xf numFmtId="274" fontId="140" fillId="9" borderId="831" applyNumberFormat="0" applyAlignment="0" applyProtection="0">
      <alignment vertical="center"/>
    </xf>
    <xf numFmtId="10" fontId="58" fillId="25" borderId="829" applyNumberFormat="0" applyBorder="0" applyAlignment="0" applyProtection="0"/>
    <xf numFmtId="10" fontId="58" fillId="25" borderId="829" applyNumberFormat="0" applyBorder="0" applyAlignment="0" applyProtection="0"/>
    <xf numFmtId="0" fontId="130" fillId="0" borderId="830">
      <alignment horizontal="left" vertical="center"/>
    </xf>
    <xf numFmtId="274" fontId="114" fillId="22" borderId="831" applyNumberFormat="0" applyAlignment="0" applyProtection="0">
      <alignment vertical="center"/>
    </xf>
    <xf numFmtId="274" fontId="114" fillId="22" borderId="853" applyNumberFormat="0" applyAlignment="0" applyProtection="0">
      <alignment vertical="center"/>
    </xf>
    <xf numFmtId="274" fontId="114" fillId="22"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73" fillId="0" borderId="856" applyNumberFormat="0" applyFill="0" applyAlignment="0" applyProtection="0">
      <alignment vertical="center"/>
    </xf>
    <xf numFmtId="274" fontId="114" fillId="22" borderId="811" applyNumberFormat="0" applyAlignment="0" applyProtection="0">
      <alignment vertical="center"/>
    </xf>
    <xf numFmtId="274" fontId="114" fillId="22" borderId="811" applyNumberFormat="0" applyAlignment="0" applyProtection="0">
      <alignment vertical="center"/>
    </xf>
    <xf numFmtId="274" fontId="114" fillId="22" borderId="811" applyNumberFormat="0" applyAlignment="0" applyProtection="0">
      <alignment vertical="center"/>
    </xf>
    <xf numFmtId="191" fontId="78" fillId="2" borderId="857"/>
    <xf numFmtId="0" fontId="130" fillId="0" borderId="809">
      <alignment horizontal="left" vertical="center"/>
    </xf>
    <xf numFmtId="0" fontId="152" fillId="22" borderId="833" applyNumberFormat="0" applyAlignment="0" applyProtection="0">
      <alignment vertical="center"/>
    </xf>
    <xf numFmtId="0" fontId="152" fillId="22" borderId="833" applyNumberFormat="0" applyAlignment="0" applyProtection="0">
      <alignment vertical="center"/>
    </xf>
    <xf numFmtId="10" fontId="58" fillId="25" borderId="807" applyNumberFormat="0" applyBorder="0" applyAlignment="0" applyProtection="0"/>
    <xf numFmtId="10" fontId="58" fillId="25" borderId="807" applyNumberFormat="0" applyBorder="0" applyAlignment="0" applyProtection="0"/>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0" fontId="140" fillId="9" borderId="811" applyNumberFormat="0" applyAlignment="0" applyProtection="0">
      <alignment vertical="center"/>
    </xf>
    <xf numFmtId="0"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0" fontId="140" fillId="9" borderId="831" applyNumberFormat="0" applyAlignment="0" applyProtection="0">
      <alignment vertical="center"/>
    </xf>
    <xf numFmtId="0" fontId="140" fillId="9" borderId="831" applyNumberFormat="0" applyAlignment="0" applyProtection="0">
      <alignment vertical="center"/>
    </xf>
    <xf numFmtId="274" fontId="56" fillId="30" borderId="812" applyNumberFormat="0" applyFont="0" applyAlignment="0" applyProtection="0">
      <alignment vertical="center"/>
    </xf>
    <xf numFmtId="274" fontId="56" fillId="30" borderId="812" applyNumberFormat="0" applyFont="0" applyAlignment="0" applyProtection="0">
      <alignment vertical="center"/>
    </xf>
    <xf numFmtId="274" fontId="56" fillId="30" borderId="812" applyNumberFormat="0" applyFont="0" applyAlignment="0" applyProtection="0">
      <alignment vertical="center"/>
    </xf>
    <xf numFmtId="274" fontId="152" fillId="22" borderId="813" applyNumberFormat="0" applyAlignment="0" applyProtection="0">
      <alignment vertical="center"/>
    </xf>
    <xf numFmtId="274" fontId="152" fillId="22" borderId="813" applyNumberFormat="0" applyAlignment="0" applyProtection="0">
      <alignment vertical="center"/>
    </xf>
    <xf numFmtId="274" fontId="152" fillId="22" borderId="813" applyNumberFormat="0" applyAlignment="0" applyProtection="0">
      <alignment vertical="center"/>
    </xf>
    <xf numFmtId="37" fontId="69" fillId="0" borderId="858" applyAlignment="0"/>
    <xf numFmtId="274" fontId="173" fillId="0" borderId="814" applyNumberFormat="0" applyFill="0" applyAlignment="0" applyProtection="0">
      <alignment vertical="center"/>
    </xf>
    <xf numFmtId="274" fontId="173" fillId="0" borderId="814" applyNumberFormat="0" applyFill="0" applyAlignment="0" applyProtection="0">
      <alignment vertical="center"/>
    </xf>
    <xf numFmtId="274" fontId="173" fillId="0" borderId="814" applyNumberFormat="0" applyFill="0" applyAlignment="0" applyProtection="0">
      <alignment vertical="center"/>
    </xf>
    <xf numFmtId="0" fontId="248" fillId="22" borderId="811" applyNumberFormat="0" applyAlignment="0" applyProtection="0">
      <alignment vertical="center"/>
    </xf>
    <xf numFmtId="0" fontId="129" fillId="0" borderId="837">
      <alignment horizontal="left" vertical="center"/>
      <protection locked="0"/>
    </xf>
    <xf numFmtId="10" fontId="58" fillId="25" borderId="851" applyNumberFormat="0" applyBorder="0" applyAlignment="0" applyProtection="0"/>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56" fillId="30" borderId="854" applyNumberFormat="0" applyFont="0" applyAlignment="0" applyProtection="0">
      <alignment vertical="center"/>
    </xf>
    <xf numFmtId="274" fontId="56" fillId="30" borderId="854" applyNumberFormat="0" applyFont="0" applyAlignment="0" applyProtection="0">
      <alignment vertical="center"/>
    </xf>
    <xf numFmtId="274" fontId="152" fillId="22" borderId="855" applyNumberFormat="0" applyAlignment="0" applyProtection="0">
      <alignment vertical="center"/>
    </xf>
    <xf numFmtId="274" fontId="152" fillId="22" borderId="855" applyNumberFormat="0" applyAlignment="0" applyProtection="0">
      <alignment vertical="center"/>
    </xf>
    <xf numFmtId="274" fontId="152" fillId="22" borderId="855" applyNumberFormat="0" applyAlignment="0" applyProtection="0">
      <alignment vertical="center"/>
    </xf>
    <xf numFmtId="274" fontId="173" fillId="0" borderId="856" applyNumberFormat="0" applyFill="0" applyAlignment="0" applyProtection="0">
      <alignment vertical="center"/>
    </xf>
    <xf numFmtId="0" fontId="253" fillId="0" borderId="814" applyNumberFormat="0" applyFill="0" applyAlignment="0" applyProtection="0">
      <alignment vertical="center"/>
    </xf>
    <xf numFmtId="0" fontId="254" fillId="9" borderId="811" applyNumberFormat="0" applyAlignment="0" applyProtection="0">
      <alignment vertical="center"/>
    </xf>
    <xf numFmtId="0" fontId="259" fillId="22" borderId="813" applyNumberFormat="0" applyAlignment="0" applyProtection="0">
      <alignment vertical="center"/>
    </xf>
    <xf numFmtId="191" fontId="78" fillId="2" borderId="857"/>
    <xf numFmtId="191" fontId="78" fillId="2" borderId="857"/>
    <xf numFmtId="10" fontId="58" fillId="25" borderId="862" applyNumberFormat="0" applyBorder="0" applyAlignment="0" applyProtection="0"/>
    <xf numFmtId="221" fontId="63" fillId="0" borderId="818" applyFill="0" applyBorder="0" applyAlignment="0"/>
    <xf numFmtId="0" fontId="140" fillId="9" borderId="853" applyNumberFormat="0" applyAlignment="0" applyProtection="0">
      <alignment vertical="center"/>
    </xf>
    <xf numFmtId="263" fontId="63" fillId="0" borderId="818">
      <alignment horizontal="left" vertical="center"/>
    </xf>
    <xf numFmtId="191" fontId="78" fillId="2" borderId="857"/>
    <xf numFmtId="191" fontId="78" fillId="2" borderId="857"/>
    <xf numFmtId="0" fontId="114" fillId="22" borderId="853" applyNumberFormat="0" applyAlignment="0" applyProtection="0">
      <alignment vertical="center"/>
    </xf>
    <xf numFmtId="0" fontId="56" fillId="30" borderId="854" applyNumberFormat="0" applyFont="0" applyAlignment="0" applyProtection="0">
      <alignment vertical="center"/>
    </xf>
    <xf numFmtId="0" fontId="173" fillId="0" borderId="856" applyNumberFormat="0" applyFill="0" applyAlignment="0" applyProtection="0">
      <alignment vertical="center"/>
    </xf>
    <xf numFmtId="0" fontId="140" fillId="9" borderId="853" applyNumberFormat="0" applyAlignment="0" applyProtection="0">
      <alignment vertical="center"/>
    </xf>
    <xf numFmtId="0" fontId="114" fillId="22" borderId="853" applyNumberFormat="0" applyAlignment="0" applyProtection="0">
      <alignment vertical="center"/>
    </xf>
    <xf numFmtId="274" fontId="140" fillId="9" borderId="853" applyNumberFormat="0" applyAlignment="0" applyProtection="0">
      <alignment vertical="center"/>
    </xf>
    <xf numFmtId="0" fontId="56" fillId="30" borderId="854" applyNumberFormat="0" applyFont="0" applyAlignment="0" applyProtection="0">
      <alignment vertical="center"/>
    </xf>
    <xf numFmtId="0" fontId="173" fillId="0" borderId="856" applyNumberFormat="0" applyFill="0" applyAlignment="0" applyProtection="0">
      <alignment vertical="center"/>
    </xf>
    <xf numFmtId="0" fontId="140" fillId="9" borderId="853" applyNumberFormat="0" applyAlignment="0" applyProtection="0">
      <alignment vertical="center"/>
    </xf>
    <xf numFmtId="191" fontId="78" fillId="2" borderId="835"/>
    <xf numFmtId="221" fontId="63" fillId="0" borderId="818" applyFill="0" applyBorder="0" applyAlignment="0"/>
    <xf numFmtId="10" fontId="58" fillId="25" borderId="818" applyNumberFormat="0" applyBorder="0" applyAlignment="0" applyProtection="0"/>
    <xf numFmtId="247" fontId="57" fillId="0" borderId="818">
      <alignment horizontal="right" vertical="center" shrinkToFit="1"/>
    </xf>
    <xf numFmtId="1" fontId="78" fillId="0" borderId="818" applyFill="0" applyBorder="0">
      <alignment horizontal="center"/>
    </xf>
    <xf numFmtId="221" fontId="188" fillId="25" borderId="818">
      <alignment horizontal="right" vertical="center"/>
      <protection locked="0"/>
    </xf>
    <xf numFmtId="0" fontId="69" fillId="0" borderId="861">
      <alignment vertical="justify" wrapText="1"/>
    </xf>
    <xf numFmtId="263" fontId="63" fillId="0" borderId="818">
      <alignment horizontal="left" vertical="center"/>
    </xf>
    <xf numFmtId="191" fontId="78" fillId="2" borderId="835"/>
    <xf numFmtId="191" fontId="78" fillId="2" borderId="808"/>
    <xf numFmtId="191" fontId="78" fillId="2" borderId="808"/>
    <xf numFmtId="191" fontId="78" fillId="2" borderId="808"/>
    <xf numFmtId="0" fontId="32" fillId="0" borderId="0">
      <alignment vertical="center"/>
    </xf>
    <xf numFmtId="178" fontId="32" fillId="0" borderId="0" applyFont="0" applyFill="0" applyBorder="0" applyAlignment="0" applyProtection="0">
      <alignment vertical="center"/>
    </xf>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191" fontId="78" fillId="2" borderId="808"/>
    <xf numFmtId="0" fontId="114" fillId="22" borderId="811" applyNumberFormat="0" applyAlignment="0" applyProtection="0">
      <alignment vertical="center"/>
    </xf>
    <xf numFmtId="0" fontId="114" fillId="22" borderId="811" applyNumberFormat="0" applyAlignment="0" applyProtection="0">
      <alignment vertical="center"/>
    </xf>
    <xf numFmtId="0" fontId="114" fillId="22" borderId="811" applyNumberFormat="0" applyAlignment="0" applyProtection="0">
      <alignment vertical="center"/>
    </xf>
    <xf numFmtId="0" fontId="129" fillId="0" borderId="815">
      <alignment horizontal="left" vertical="center"/>
      <protection locked="0"/>
    </xf>
    <xf numFmtId="0" fontId="130" fillId="0" borderId="809">
      <alignment horizontal="left" vertical="center"/>
    </xf>
    <xf numFmtId="0" fontId="140" fillId="9" borderId="811" applyNumberFormat="0" applyAlignment="0" applyProtection="0">
      <alignment vertical="center"/>
    </xf>
    <xf numFmtId="10" fontId="58" fillId="25" borderId="818" applyNumberFormat="0" applyBorder="0" applyAlignment="0" applyProtection="0"/>
    <xf numFmtId="0" fontId="140" fillId="9" borderId="811" applyNumberFormat="0" applyAlignment="0" applyProtection="0">
      <alignment vertical="center"/>
    </xf>
    <xf numFmtId="0" fontId="140" fillId="9" borderId="811" applyNumberFormat="0" applyAlignment="0" applyProtection="0">
      <alignment vertical="center"/>
    </xf>
    <xf numFmtId="0" fontId="56" fillId="30" borderId="812" applyNumberFormat="0" applyFont="0" applyAlignment="0" applyProtection="0">
      <alignment vertical="center"/>
    </xf>
    <xf numFmtId="0" fontId="56" fillId="30" borderId="812" applyNumberFormat="0" applyFont="0" applyAlignment="0" applyProtection="0">
      <alignment vertical="center"/>
    </xf>
    <xf numFmtId="0" fontId="56" fillId="30" borderId="812" applyNumberFormat="0" applyFont="0" applyAlignment="0" applyProtection="0">
      <alignment vertical="center"/>
    </xf>
    <xf numFmtId="0" fontId="152" fillId="22" borderId="813" applyNumberFormat="0" applyAlignment="0" applyProtection="0">
      <alignment vertical="center"/>
    </xf>
    <xf numFmtId="0" fontId="152" fillId="22" borderId="813" applyNumberFormat="0" applyAlignment="0" applyProtection="0">
      <alignment vertical="center"/>
    </xf>
    <xf numFmtId="0" fontId="152" fillId="22" borderId="813" applyNumberFormat="0" applyAlignment="0" applyProtection="0">
      <alignment vertical="center"/>
    </xf>
    <xf numFmtId="0" fontId="134" fillId="0" borderId="816"/>
    <xf numFmtId="0" fontId="173" fillId="0" borderId="814" applyNumberFormat="0" applyFill="0" applyAlignment="0" applyProtection="0">
      <alignment vertical="center"/>
    </xf>
    <xf numFmtId="0" fontId="173" fillId="0" borderId="814" applyNumberFormat="0" applyFill="0" applyAlignment="0" applyProtection="0">
      <alignment vertical="center"/>
    </xf>
    <xf numFmtId="0" fontId="173" fillId="0" borderId="814" applyNumberFormat="0" applyFill="0" applyAlignment="0" applyProtection="0">
      <alignment vertical="center"/>
    </xf>
    <xf numFmtId="0" fontId="114" fillId="22" borderId="811" applyNumberFormat="0" applyAlignment="0" applyProtection="0">
      <alignment vertical="center"/>
    </xf>
    <xf numFmtId="0" fontId="114" fillId="22" borderId="811" applyNumberFormat="0" applyAlignment="0" applyProtection="0">
      <alignment vertical="center"/>
    </xf>
    <xf numFmtId="247" fontId="57" fillId="0" borderId="818">
      <alignment horizontal="right" vertical="center" shrinkToFit="1"/>
    </xf>
    <xf numFmtId="1" fontId="78" fillId="0" borderId="818" applyFill="0" applyBorder="0">
      <alignment horizontal="center"/>
    </xf>
    <xf numFmtId="0" fontId="56" fillId="30" borderId="812" applyNumberFormat="0" applyFont="0" applyAlignment="0" applyProtection="0">
      <alignment vertical="center"/>
    </xf>
    <xf numFmtId="37" fontId="69" fillId="0" borderId="810" applyAlignment="0"/>
    <xf numFmtId="221" fontId="188" fillId="25" borderId="818">
      <alignment horizontal="right" vertical="center"/>
      <protection locked="0"/>
    </xf>
    <xf numFmtId="0" fontId="173" fillId="0" borderId="814" applyNumberFormat="0" applyFill="0" applyAlignment="0" applyProtection="0">
      <alignment vertical="center"/>
    </xf>
    <xf numFmtId="0" fontId="173" fillId="0" borderId="814" applyNumberFormat="0" applyFill="0" applyAlignment="0" applyProtection="0">
      <alignment vertical="center"/>
    </xf>
    <xf numFmtId="0" fontId="69" fillId="0" borderId="817">
      <alignment vertical="justify" wrapText="1"/>
    </xf>
    <xf numFmtId="0" fontId="140" fillId="9" borderId="811" applyNumberFormat="0" applyAlignment="0" applyProtection="0">
      <alignment vertical="center"/>
    </xf>
    <xf numFmtId="0" fontId="140" fillId="9" borderId="811" applyNumberFormat="0" applyAlignment="0" applyProtection="0">
      <alignment vertical="center"/>
    </xf>
    <xf numFmtId="0" fontId="152" fillId="22" borderId="813" applyNumberFormat="0" applyAlignment="0" applyProtection="0">
      <alignment vertical="center"/>
    </xf>
    <xf numFmtId="0" fontId="152" fillId="22" borderId="813" applyNumberFormat="0" applyAlignment="0" applyProtection="0">
      <alignment vertical="center"/>
    </xf>
    <xf numFmtId="274" fontId="114" fillId="22" borderId="811" applyNumberFormat="0" applyAlignment="0" applyProtection="0">
      <alignment vertical="center"/>
    </xf>
    <xf numFmtId="274" fontId="114" fillId="22" borderId="811" applyNumberFormat="0" applyAlignment="0" applyProtection="0">
      <alignment vertical="center"/>
    </xf>
    <xf numFmtId="274" fontId="114" fillId="22" borderId="811" applyNumberFormat="0" applyAlignment="0" applyProtection="0">
      <alignment vertical="center"/>
    </xf>
    <xf numFmtId="0" fontId="130" fillId="0" borderId="809">
      <alignment horizontal="left" vertical="center"/>
    </xf>
    <xf numFmtId="10" fontId="58" fillId="25" borderId="818" applyNumberFormat="0" applyBorder="0" applyAlignment="0" applyProtection="0"/>
    <xf numFmtId="10" fontId="58" fillId="25" borderId="818" applyNumberFormat="0" applyBorder="0" applyAlignment="0" applyProtection="0"/>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0" fontId="140" fillId="9" borderId="811" applyNumberFormat="0" applyAlignment="0" applyProtection="0">
      <alignment vertical="center"/>
    </xf>
    <xf numFmtId="0"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140" fillId="9" borderId="811" applyNumberFormat="0" applyAlignment="0" applyProtection="0">
      <alignment vertical="center"/>
    </xf>
    <xf numFmtId="274" fontId="56" fillId="30" borderId="812" applyNumberFormat="0" applyFont="0" applyAlignment="0" applyProtection="0">
      <alignment vertical="center"/>
    </xf>
    <xf numFmtId="274" fontId="56" fillId="30" borderId="812" applyNumberFormat="0" applyFont="0" applyAlignment="0" applyProtection="0">
      <alignment vertical="center"/>
    </xf>
    <xf numFmtId="274" fontId="56" fillId="30" borderId="812" applyNumberFormat="0" applyFont="0" applyAlignment="0" applyProtection="0">
      <alignment vertical="center"/>
    </xf>
    <xf numFmtId="274" fontId="152" fillId="22" borderId="813" applyNumberFormat="0" applyAlignment="0" applyProtection="0">
      <alignment vertical="center"/>
    </xf>
    <xf numFmtId="274" fontId="152" fillId="22" borderId="813" applyNumberFormat="0" applyAlignment="0" applyProtection="0">
      <alignment vertical="center"/>
    </xf>
    <xf numFmtId="274" fontId="152" fillId="22" borderId="813" applyNumberFormat="0" applyAlignment="0" applyProtection="0">
      <alignment vertical="center"/>
    </xf>
    <xf numFmtId="274" fontId="173" fillId="0" borderId="814" applyNumberFormat="0" applyFill="0" applyAlignment="0" applyProtection="0">
      <alignment vertical="center"/>
    </xf>
    <xf numFmtId="274" fontId="173" fillId="0" borderId="814" applyNumberFormat="0" applyFill="0" applyAlignment="0" applyProtection="0">
      <alignment vertical="center"/>
    </xf>
    <xf numFmtId="274" fontId="173" fillId="0" borderId="814" applyNumberFormat="0" applyFill="0" applyAlignment="0" applyProtection="0">
      <alignment vertical="center"/>
    </xf>
    <xf numFmtId="0" fontId="248" fillId="22" borderId="811" applyNumberFormat="0" applyAlignment="0" applyProtection="0">
      <alignment vertical="center"/>
    </xf>
    <xf numFmtId="0" fontId="253" fillId="0" borderId="814" applyNumberFormat="0" applyFill="0" applyAlignment="0" applyProtection="0">
      <alignment vertical="center"/>
    </xf>
    <xf numFmtId="0" fontId="254" fillId="9" borderId="811" applyNumberFormat="0" applyAlignment="0" applyProtection="0">
      <alignment vertical="center"/>
    </xf>
    <xf numFmtId="0" fontId="259" fillId="22" borderId="813" applyNumberFormat="0" applyAlignment="0" applyProtection="0">
      <alignment vertical="center"/>
    </xf>
    <xf numFmtId="0" fontId="32" fillId="0" borderId="0">
      <alignment vertical="center"/>
    </xf>
    <xf numFmtId="178" fontId="32" fillId="0" borderId="0" applyFont="0" applyFill="0" applyBorder="0" applyAlignment="0" applyProtection="0">
      <alignment vertical="center"/>
    </xf>
    <xf numFmtId="221" fontId="63" fillId="0" borderId="818" applyFill="0" applyBorder="0" applyAlignment="0"/>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63" fontId="63" fillId="0" borderId="818">
      <alignment horizontal="lef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221" fontId="63" fillId="0" borderId="818" applyFill="0" applyBorder="0" applyAlignment="0"/>
    <xf numFmtId="10" fontId="58" fillId="25" borderId="818" applyNumberFormat="0" applyBorder="0" applyAlignment="0" applyProtection="0"/>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9" fontId="32" fillId="0" borderId="0" applyFont="0" applyFill="0" applyBorder="0" applyAlignment="0" applyProtection="0">
      <alignment vertical="center"/>
    </xf>
    <xf numFmtId="247" fontId="57" fillId="0" borderId="818">
      <alignment horizontal="right" vertical="center" shrinkToFit="1"/>
    </xf>
    <xf numFmtId="1" fontId="78" fillId="0" borderId="818" applyFill="0" applyBorder="0">
      <alignment horizontal="center"/>
    </xf>
    <xf numFmtId="9" fontId="32" fillId="0" borderId="0" applyFont="0" applyFill="0" applyBorder="0" applyAlignment="0" applyProtection="0">
      <alignment vertical="center"/>
    </xf>
    <xf numFmtId="221" fontId="188" fillId="25" borderId="818">
      <alignment horizontal="right" vertical="center"/>
      <protection locked="0"/>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263" fontId="63" fillId="0" borderId="818">
      <alignment horizontal="lef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274" fontId="140" fillId="9" borderId="853" applyNumberFormat="0" applyAlignment="0" applyProtection="0">
      <alignment vertical="center"/>
    </xf>
    <xf numFmtId="191" fontId="78" fillId="2" borderId="819"/>
    <xf numFmtId="191" fontId="78" fillId="2" borderId="835"/>
    <xf numFmtId="191" fontId="78" fillId="2" borderId="819"/>
    <xf numFmtId="191" fontId="78" fillId="2" borderId="857"/>
    <xf numFmtId="191" fontId="78" fillId="2" borderId="819"/>
    <xf numFmtId="0" fontId="140" fillId="9" borderId="822" applyNumberFormat="0" applyAlignment="0" applyProtection="0">
      <alignment vertical="center"/>
    </xf>
    <xf numFmtId="0" fontId="140" fillId="9" borderId="822" applyNumberFormat="0" applyAlignment="0" applyProtection="0">
      <alignment vertical="center"/>
    </xf>
    <xf numFmtId="0" fontId="130" fillId="0" borderId="820">
      <alignment horizontal="left" vertical="center"/>
    </xf>
    <xf numFmtId="0" fontId="140" fillId="9" borderId="822" applyNumberFormat="0" applyAlignment="0" applyProtection="0">
      <alignment vertical="center"/>
    </xf>
    <xf numFmtId="0" fontId="140" fillId="9" borderId="811"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10" fontId="58" fillId="25" borderId="818" applyNumberFormat="0" applyBorder="0" applyAlignment="0" applyProtection="0"/>
    <xf numFmtId="0" fontId="140" fillId="9" borderId="822" applyNumberFormat="0" applyAlignment="0" applyProtection="0">
      <alignment vertical="center"/>
    </xf>
    <xf numFmtId="0" fontId="56" fillId="30" borderId="823" applyNumberFormat="0" applyFont="0" applyAlignment="0" applyProtection="0">
      <alignment vertical="center"/>
    </xf>
    <xf numFmtId="0" fontId="152" fillId="22" borderId="824" applyNumberFormat="0" applyAlignment="0" applyProtection="0">
      <alignment vertical="center"/>
    </xf>
    <xf numFmtId="0" fontId="173" fillId="0" borderId="825" applyNumberFormat="0" applyFill="0" applyAlignment="0" applyProtection="0">
      <alignment vertical="center"/>
    </xf>
    <xf numFmtId="0" fontId="114" fillId="22" borderId="811" applyNumberFormat="0" applyAlignment="0" applyProtection="0">
      <alignment vertical="center"/>
    </xf>
    <xf numFmtId="191" fontId="78" fillId="2" borderId="819"/>
    <xf numFmtId="191" fontId="78" fillId="2" borderId="819"/>
    <xf numFmtId="191" fontId="78" fillId="2" borderId="819"/>
    <xf numFmtId="0" fontId="140" fillId="9" borderId="811" applyNumberFormat="0" applyAlignment="0" applyProtection="0">
      <alignment vertical="center"/>
    </xf>
    <xf numFmtId="191" fontId="78" fillId="2" borderId="819"/>
    <xf numFmtId="0" fontId="56" fillId="30" borderId="812" applyNumberFormat="0" applyFont="0" applyAlignment="0" applyProtection="0">
      <alignment vertical="center"/>
    </xf>
    <xf numFmtId="0" fontId="152" fillId="22" borderId="813" applyNumberFormat="0" applyAlignment="0" applyProtection="0">
      <alignment vertical="center"/>
    </xf>
    <xf numFmtId="191" fontId="78" fillId="2" borderId="819"/>
    <xf numFmtId="0" fontId="173" fillId="0" borderId="814" applyNumberFormat="0" applyFill="0" applyAlignment="0" applyProtection="0">
      <alignment vertical="center"/>
    </xf>
    <xf numFmtId="191" fontId="78" fillId="2" borderId="819"/>
    <xf numFmtId="191" fontId="78" fillId="2" borderId="819"/>
    <xf numFmtId="1" fontId="78" fillId="0" borderId="862" applyFill="0" applyBorder="0">
      <alignment horizontal="center"/>
    </xf>
    <xf numFmtId="191" fontId="78" fillId="2" borderId="857"/>
    <xf numFmtId="191" fontId="78" fillId="2" borderId="857"/>
    <xf numFmtId="0" fontId="114" fillId="22" borderId="853"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14" fillId="22" borderId="822" applyNumberFormat="0" applyAlignment="0" applyProtection="0">
      <alignment vertical="center"/>
    </xf>
    <xf numFmtId="191" fontId="78" fillId="2" borderId="819"/>
    <xf numFmtId="191" fontId="78" fillId="2" borderId="819"/>
    <xf numFmtId="191" fontId="78" fillId="2" borderId="819"/>
    <xf numFmtId="0" fontId="114" fillId="22" borderId="822" applyNumberFormat="0" applyAlignment="0" applyProtection="0">
      <alignment vertical="center"/>
    </xf>
    <xf numFmtId="0" fontId="114" fillId="22" borderId="822" applyNumberFormat="0" applyAlignment="0" applyProtection="0">
      <alignment vertical="center"/>
    </xf>
    <xf numFmtId="221" fontId="63" fillId="0" borderId="818" applyFill="0" applyBorder="0" applyAlignment="0"/>
    <xf numFmtId="0" fontId="129" fillId="0" borderId="826">
      <alignment horizontal="left" vertical="center"/>
      <protection locked="0"/>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56" fillId="30" borderId="823" applyNumberFormat="0" applyFont="0" applyAlignment="0" applyProtection="0">
      <alignment vertical="center"/>
    </xf>
    <xf numFmtId="0" fontId="56" fillId="30" borderId="823" applyNumberFormat="0" applyFont="0" applyAlignment="0" applyProtection="0">
      <alignment vertical="center"/>
    </xf>
    <xf numFmtId="0" fontId="152" fillId="22" borderId="824" applyNumberFormat="0" applyAlignment="0" applyProtection="0">
      <alignment vertical="center"/>
    </xf>
    <xf numFmtId="0" fontId="152" fillId="22" borderId="824" applyNumberFormat="0" applyAlignment="0" applyProtection="0">
      <alignment vertical="center"/>
    </xf>
    <xf numFmtId="0" fontId="134" fillId="0" borderId="827"/>
    <xf numFmtId="0" fontId="173" fillId="0" borderId="825" applyNumberFormat="0" applyFill="0" applyAlignment="0" applyProtection="0">
      <alignment vertical="center"/>
    </xf>
    <xf numFmtId="0" fontId="173" fillId="0" borderId="825" applyNumberFormat="0" applyFill="0" applyAlignment="0" applyProtection="0">
      <alignment vertical="center"/>
    </xf>
    <xf numFmtId="0" fontId="114" fillId="22" borderId="822" applyNumberFormat="0" applyAlignment="0" applyProtection="0">
      <alignment vertical="center"/>
    </xf>
    <xf numFmtId="0" fontId="114" fillId="22" borderId="822" applyNumberFormat="0" applyAlignment="0" applyProtection="0">
      <alignment vertical="center"/>
    </xf>
    <xf numFmtId="247" fontId="57" fillId="0" borderId="818">
      <alignment horizontal="right" vertical="center" shrinkToFit="1"/>
    </xf>
    <xf numFmtId="1" fontId="78" fillId="0" borderId="818" applyFill="0" applyBorder="0">
      <alignment horizontal="center"/>
    </xf>
    <xf numFmtId="0" fontId="56" fillId="30" borderId="823" applyNumberFormat="0" applyFont="0" applyAlignment="0" applyProtection="0">
      <alignment vertical="center"/>
    </xf>
    <xf numFmtId="37" fontId="69" fillId="0" borderId="821" applyAlignment="0"/>
    <xf numFmtId="221" fontId="188" fillId="25" borderId="818">
      <alignment horizontal="right" vertical="center"/>
      <protection locked="0"/>
    </xf>
    <xf numFmtId="0" fontId="173" fillId="0" borderId="825" applyNumberFormat="0" applyFill="0" applyAlignment="0" applyProtection="0">
      <alignment vertical="center"/>
    </xf>
    <xf numFmtId="0" fontId="173" fillId="0" borderId="825" applyNumberFormat="0" applyFill="0" applyAlignment="0" applyProtection="0">
      <alignment vertical="center"/>
    </xf>
    <xf numFmtId="0" fontId="69" fillId="0" borderId="828">
      <alignment vertical="justify" wrapText="1"/>
    </xf>
    <xf numFmtId="0" fontId="140" fillId="9" borderId="822" applyNumberFormat="0" applyAlignment="0" applyProtection="0">
      <alignment vertical="center"/>
    </xf>
    <xf numFmtId="0" fontId="140" fillId="9" borderId="822" applyNumberFormat="0" applyAlignment="0" applyProtection="0">
      <alignment vertical="center"/>
    </xf>
    <xf numFmtId="263" fontId="63" fillId="0" borderId="818">
      <alignment horizontal="left" vertical="center"/>
    </xf>
    <xf numFmtId="0" fontId="152" fillId="22" borderId="824" applyNumberFormat="0" applyAlignment="0" applyProtection="0">
      <alignment vertical="center"/>
    </xf>
    <xf numFmtId="0" fontId="152" fillId="22" borderId="824"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31" applyNumberFormat="0" applyAlignment="0" applyProtection="0">
      <alignment vertical="center"/>
    </xf>
    <xf numFmtId="0" fontId="114" fillId="22" borderId="831" applyNumberFormat="0" applyAlignment="0" applyProtection="0">
      <alignment vertical="center"/>
    </xf>
    <xf numFmtId="0" fontId="140" fillId="9" borderId="822" applyNumberFormat="0" applyAlignment="0" applyProtection="0">
      <alignment vertical="center"/>
    </xf>
    <xf numFmtId="274" fontId="114" fillId="22" borderId="822" applyNumberFormat="0" applyAlignment="0" applyProtection="0">
      <alignment vertical="center"/>
    </xf>
    <xf numFmtId="274" fontId="114" fillId="22" borderId="822" applyNumberFormat="0" applyAlignment="0" applyProtection="0">
      <alignment vertical="center"/>
    </xf>
    <xf numFmtId="274" fontId="114" fillId="22" borderId="822" applyNumberFormat="0" applyAlignment="0" applyProtection="0">
      <alignment vertical="center"/>
    </xf>
    <xf numFmtId="0" fontId="130" fillId="0" borderId="820">
      <alignment horizontal="left" vertical="center"/>
    </xf>
    <xf numFmtId="10" fontId="58" fillId="25" borderId="818" applyNumberFormat="0" applyBorder="0" applyAlignment="0" applyProtection="0"/>
    <xf numFmtId="10" fontId="58" fillId="25" borderId="818" applyNumberFormat="0" applyBorder="0" applyAlignment="0" applyProtection="0"/>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140" fillId="9" borderId="822" applyNumberFormat="0" applyAlignment="0" applyProtection="0">
      <alignment vertical="center"/>
    </xf>
    <xf numFmtId="274" fontId="56" fillId="30" borderId="823" applyNumberFormat="0" applyFont="0" applyAlignment="0" applyProtection="0">
      <alignment vertical="center"/>
    </xf>
    <xf numFmtId="274" fontId="56" fillId="30" borderId="823" applyNumberFormat="0" applyFont="0" applyAlignment="0" applyProtection="0">
      <alignment vertical="center"/>
    </xf>
    <xf numFmtId="274" fontId="56" fillId="30" borderId="823" applyNumberFormat="0" applyFont="0" applyAlignment="0" applyProtection="0">
      <alignment vertical="center"/>
    </xf>
    <xf numFmtId="274" fontId="152" fillId="22" borderId="824" applyNumberFormat="0" applyAlignment="0" applyProtection="0">
      <alignment vertical="center"/>
    </xf>
    <xf numFmtId="274" fontId="152" fillId="22" borderId="824" applyNumberFormat="0" applyAlignment="0" applyProtection="0">
      <alignment vertical="center"/>
    </xf>
    <xf numFmtId="274" fontId="152" fillId="22" borderId="824" applyNumberFormat="0" applyAlignment="0" applyProtection="0">
      <alignment vertical="center"/>
    </xf>
    <xf numFmtId="274" fontId="173" fillId="0" borderId="825" applyNumberFormat="0" applyFill="0" applyAlignment="0" applyProtection="0">
      <alignment vertical="center"/>
    </xf>
    <xf numFmtId="274" fontId="173" fillId="0" borderId="825" applyNumberFormat="0" applyFill="0" applyAlignment="0" applyProtection="0">
      <alignment vertical="center"/>
    </xf>
    <xf numFmtId="274" fontId="173" fillId="0" borderId="825" applyNumberFormat="0" applyFill="0" applyAlignment="0" applyProtection="0">
      <alignment vertical="center"/>
    </xf>
    <xf numFmtId="0" fontId="248" fillId="22" borderId="822" applyNumberFormat="0" applyAlignment="0" applyProtection="0">
      <alignment vertical="center"/>
    </xf>
    <xf numFmtId="0" fontId="130" fillId="0" borderId="830">
      <alignment horizontal="left" vertical="center"/>
    </xf>
    <xf numFmtId="0" fontId="253" fillId="0" borderId="825" applyNumberFormat="0" applyFill="0" applyAlignment="0" applyProtection="0">
      <alignment vertical="center"/>
    </xf>
    <xf numFmtId="0" fontId="254" fillId="9" borderId="822" applyNumberFormat="0" applyAlignment="0" applyProtection="0">
      <alignment vertical="center"/>
    </xf>
    <xf numFmtId="0" fontId="259" fillId="22" borderId="824" applyNumberFormat="0" applyAlignment="0" applyProtection="0">
      <alignment vertical="center"/>
    </xf>
    <xf numFmtId="221" fontId="63" fillId="0" borderId="829" applyFill="0" applyBorder="0" applyAlignment="0"/>
    <xf numFmtId="263" fontId="63" fillId="0" borderId="829">
      <alignment horizontal="left" vertical="center"/>
    </xf>
    <xf numFmtId="0" fontId="140" fillId="9" borderId="822" applyNumberFormat="0" applyAlignment="0" applyProtection="0">
      <alignment vertical="center"/>
    </xf>
    <xf numFmtId="0" fontId="140" fillId="9" borderId="822" applyNumberFormat="0" applyAlignment="0" applyProtection="0">
      <alignment vertical="center"/>
    </xf>
    <xf numFmtId="0" fontId="140" fillId="9" borderId="822" applyNumberFormat="0" applyAlignment="0" applyProtection="0">
      <alignment vertical="center"/>
    </xf>
    <xf numFmtId="221" fontId="63" fillId="0" borderId="829" applyFill="0" applyBorder="0" applyAlignment="0"/>
    <xf numFmtId="10" fontId="58" fillId="25" borderId="829" applyNumberFormat="0" applyBorder="0" applyAlignment="0" applyProtection="0"/>
    <xf numFmtId="247" fontId="57" fillId="0" borderId="829">
      <alignment horizontal="right" vertical="center" shrinkToFit="1"/>
    </xf>
    <xf numFmtId="1" fontId="78" fillId="0" borderId="829" applyFill="0" applyBorder="0">
      <alignment horizontal="center"/>
    </xf>
    <xf numFmtId="221" fontId="188" fillId="25" borderId="829">
      <alignment horizontal="right" vertical="center"/>
      <protection locked="0"/>
    </xf>
    <xf numFmtId="263" fontId="63" fillId="0" borderId="829">
      <alignment horizontal="left" vertical="center"/>
    </xf>
    <xf numFmtId="191" fontId="78" fillId="2" borderId="835"/>
    <xf numFmtId="0" fontId="56" fillId="30" borderId="832" applyNumberFormat="0" applyFont="0" applyAlignment="0" applyProtection="0">
      <alignment vertical="center"/>
    </xf>
    <xf numFmtId="0" fontId="152" fillId="22" borderId="833" applyNumberFormat="0" applyAlignment="0" applyProtection="0">
      <alignment vertical="center"/>
    </xf>
    <xf numFmtId="0" fontId="173" fillId="0" borderId="834" applyNumberFormat="0" applyFill="0" applyAlignment="0" applyProtection="0">
      <alignment vertical="center"/>
    </xf>
    <xf numFmtId="221" fontId="63" fillId="0" borderId="840" applyFill="0" applyBorder="0" applyAlignment="0"/>
    <xf numFmtId="10" fontId="58" fillId="25" borderId="840" applyNumberFormat="0" applyBorder="0" applyAlignment="0" applyProtection="0"/>
    <xf numFmtId="247" fontId="57" fillId="0" borderId="840">
      <alignment horizontal="right" vertical="center" shrinkToFit="1"/>
    </xf>
    <xf numFmtId="1" fontId="78" fillId="0" borderId="840" applyFill="0" applyBorder="0">
      <alignment horizontal="center"/>
    </xf>
    <xf numFmtId="221" fontId="188" fillId="25" borderId="840">
      <alignment horizontal="right" vertical="center"/>
      <protection locked="0"/>
    </xf>
    <xf numFmtId="263" fontId="63" fillId="0" borderId="840">
      <alignment horizontal="left" vertical="center"/>
    </xf>
    <xf numFmtId="191" fontId="78" fillId="2" borderId="835"/>
    <xf numFmtId="191" fontId="78" fillId="2" borderId="835"/>
    <xf numFmtId="191" fontId="78" fillId="2" borderId="835"/>
    <xf numFmtId="191" fontId="78" fillId="2" borderId="835"/>
    <xf numFmtId="191" fontId="78" fillId="2" borderId="835"/>
    <xf numFmtId="191" fontId="78" fillId="2" borderId="835"/>
    <xf numFmtId="191" fontId="78" fillId="2" borderId="835"/>
    <xf numFmtId="191" fontId="78" fillId="2" borderId="835"/>
    <xf numFmtId="191" fontId="78" fillId="2" borderId="835"/>
    <xf numFmtId="191" fontId="78" fillId="2" borderId="835"/>
    <xf numFmtId="191" fontId="78" fillId="2" borderId="835"/>
    <xf numFmtId="191" fontId="78" fillId="2" borderId="835"/>
    <xf numFmtId="191" fontId="78" fillId="2" borderId="835"/>
    <xf numFmtId="0" fontId="114" fillId="22" borderId="831" applyNumberFormat="0" applyAlignment="0" applyProtection="0">
      <alignment vertical="center"/>
    </xf>
    <xf numFmtId="0" fontId="114" fillId="22" borderId="831" applyNumberFormat="0" applyAlignment="0" applyProtection="0">
      <alignment vertical="center"/>
    </xf>
    <xf numFmtId="0" fontId="114" fillId="22" borderId="831" applyNumberFormat="0" applyAlignment="0" applyProtection="0">
      <alignment vertical="center"/>
    </xf>
    <xf numFmtId="0" fontId="129" fillId="0" borderId="837">
      <alignment horizontal="left" vertical="center"/>
      <protection locked="0"/>
    </xf>
    <xf numFmtId="0" fontId="130" fillId="0" borderId="830">
      <alignment horizontal="left" vertical="center"/>
    </xf>
    <xf numFmtId="0" fontId="140" fillId="9" borderId="831" applyNumberFormat="0" applyAlignment="0" applyProtection="0">
      <alignment vertical="center"/>
    </xf>
    <xf numFmtId="10" fontId="58" fillId="25" borderId="840" applyNumberFormat="0" applyBorder="0" applyAlignment="0" applyProtection="0"/>
    <xf numFmtId="0" fontId="140" fillId="9" borderId="831" applyNumberFormat="0" applyAlignment="0" applyProtection="0">
      <alignment vertical="center"/>
    </xf>
    <xf numFmtId="0" fontId="140" fillId="9" borderId="831" applyNumberFormat="0" applyAlignment="0" applyProtection="0">
      <alignment vertical="center"/>
    </xf>
    <xf numFmtId="0" fontId="56" fillId="30" borderId="832" applyNumberFormat="0" applyFont="0" applyAlignment="0" applyProtection="0">
      <alignment vertical="center"/>
    </xf>
    <xf numFmtId="0" fontId="56" fillId="30" borderId="832" applyNumberFormat="0" applyFont="0" applyAlignment="0" applyProtection="0">
      <alignment vertical="center"/>
    </xf>
    <xf numFmtId="0" fontId="56" fillId="30" borderId="832" applyNumberFormat="0" applyFont="0" applyAlignment="0" applyProtection="0">
      <alignment vertical="center"/>
    </xf>
    <xf numFmtId="0" fontId="152" fillId="22" borderId="833" applyNumberFormat="0" applyAlignment="0" applyProtection="0">
      <alignment vertical="center"/>
    </xf>
    <xf numFmtId="0" fontId="152" fillId="22" borderId="833" applyNumberFormat="0" applyAlignment="0" applyProtection="0">
      <alignment vertical="center"/>
    </xf>
    <xf numFmtId="0" fontId="152" fillId="22" borderId="833" applyNumberFormat="0" applyAlignment="0" applyProtection="0">
      <alignment vertical="center"/>
    </xf>
    <xf numFmtId="0" fontId="134" fillId="0" borderId="838"/>
    <xf numFmtId="0" fontId="173" fillId="0" borderId="834" applyNumberFormat="0" applyFill="0" applyAlignment="0" applyProtection="0">
      <alignment vertical="center"/>
    </xf>
    <xf numFmtId="0" fontId="173" fillId="0" borderId="834" applyNumberFormat="0" applyFill="0" applyAlignment="0" applyProtection="0">
      <alignment vertical="center"/>
    </xf>
    <xf numFmtId="0" fontId="173" fillId="0" borderId="834" applyNumberFormat="0" applyFill="0" applyAlignment="0" applyProtection="0">
      <alignment vertical="center"/>
    </xf>
    <xf numFmtId="0" fontId="114" fillId="22" borderId="831" applyNumberFormat="0" applyAlignment="0" applyProtection="0">
      <alignment vertical="center"/>
    </xf>
    <xf numFmtId="0" fontId="114" fillId="22" borderId="831" applyNumberFormat="0" applyAlignment="0" applyProtection="0">
      <alignment vertical="center"/>
    </xf>
    <xf numFmtId="247" fontId="57" fillId="0" borderId="840">
      <alignment horizontal="right" vertical="center" shrinkToFit="1"/>
    </xf>
    <xf numFmtId="1" fontId="78" fillId="0" borderId="840" applyFill="0" applyBorder="0">
      <alignment horizontal="center"/>
    </xf>
    <xf numFmtId="0" fontId="56" fillId="30" borderId="832" applyNumberFormat="0" applyFont="0" applyAlignment="0" applyProtection="0">
      <alignment vertical="center"/>
    </xf>
    <xf numFmtId="37" fontId="69" fillId="0" borderId="836" applyAlignment="0"/>
    <xf numFmtId="221" fontId="188" fillId="25" borderId="840">
      <alignment horizontal="right" vertical="center"/>
      <protection locked="0"/>
    </xf>
    <xf numFmtId="0" fontId="173" fillId="0" borderId="834" applyNumberFormat="0" applyFill="0" applyAlignment="0" applyProtection="0">
      <alignment vertical="center"/>
    </xf>
    <xf numFmtId="0" fontId="173" fillId="0" borderId="834" applyNumberFormat="0" applyFill="0" applyAlignment="0" applyProtection="0">
      <alignment vertical="center"/>
    </xf>
    <xf numFmtId="0" fontId="69" fillId="0" borderId="839">
      <alignment vertical="justify" wrapText="1"/>
    </xf>
    <xf numFmtId="0" fontId="140" fillId="9" borderId="831" applyNumberFormat="0" applyAlignment="0" applyProtection="0">
      <alignment vertical="center"/>
    </xf>
    <xf numFmtId="0" fontId="140" fillId="9" borderId="831" applyNumberFormat="0" applyAlignment="0" applyProtection="0">
      <alignment vertical="center"/>
    </xf>
    <xf numFmtId="0" fontId="152" fillId="22" borderId="833" applyNumberFormat="0" applyAlignment="0" applyProtection="0">
      <alignment vertical="center"/>
    </xf>
    <xf numFmtId="0" fontId="152" fillId="22" borderId="833" applyNumberFormat="0" applyAlignment="0" applyProtection="0">
      <alignment vertical="center"/>
    </xf>
    <xf numFmtId="274" fontId="114" fillId="22" borderId="831" applyNumberFormat="0" applyAlignment="0" applyProtection="0">
      <alignment vertical="center"/>
    </xf>
    <xf numFmtId="274" fontId="114" fillId="22" borderId="831" applyNumberFormat="0" applyAlignment="0" applyProtection="0">
      <alignment vertical="center"/>
    </xf>
    <xf numFmtId="274" fontId="114" fillId="22" borderId="831" applyNumberFormat="0" applyAlignment="0" applyProtection="0">
      <alignment vertical="center"/>
    </xf>
    <xf numFmtId="0" fontId="130" fillId="0" borderId="830">
      <alignment horizontal="left" vertical="center"/>
    </xf>
    <xf numFmtId="10" fontId="58" fillId="25" borderId="840" applyNumberFormat="0" applyBorder="0" applyAlignment="0" applyProtection="0"/>
    <xf numFmtId="10" fontId="58" fillId="25" borderId="840" applyNumberFormat="0" applyBorder="0" applyAlignment="0" applyProtection="0"/>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0" fontId="140" fillId="9" borderId="831" applyNumberFormat="0" applyAlignment="0" applyProtection="0">
      <alignment vertical="center"/>
    </xf>
    <xf numFmtId="0"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140" fillId="9" borderId="831" applyNumberFormat="0" applyAlignment="0" applyProtection="0">
      <alignment vertical="center"/>
    </xf>
    <xf numFmtId="274" fontId="56" fillId="30" borderId="832" applyNumberFormat="0" applyFont="0" applyAlignment="0" applyProtection="0">
      <alignment vertical="center"/>
    </xf>
    <xf numFmtId="274" fontId="56" fillId="30" borderId="832" applyNumberFormat="0" applyFont="0" applyAlignment="0" applyProtection="0">
      <alignment vertical="center"/>
    </xf>
    <xf numFmtId="274" fontId="56" fillId="30" borderId="832" applyNumberFormat="0" applyFont="0" applyAlignment="0" applyProtection="0">
      <alignment vertical="center"/>
    </xf>
    <xf numFmtId="274" fontId="152" fillId="22" borderId="833" applyNumberFormat="0" applyAlignment="0" applyProtection="0">
      <alignment vertical="center"/>
    </xf>
    <xf numFmtId="274" fontId="152" fillId="22" borderId="833" applyNumberFormat="0" applyAlignment="0" applyProtection="0">
      <alignment vertical="center"/>
    </xf>
    <xf numFmtId="274" fontId="152" fillId="22" borderId="833" applyNumberFormat="0" applyAlignment="0" applyProtection="0">
      <alignment vertical="center"/>
    </xf>
    <xf numFmtId="274" fontId="173" fillId="0" borderId="834" applyNumberFormat="0" applyFill="0" applyAlignment="0" applyProtection="0">
      <alignment vertical="center"/>
    </xf>
    <xf numFmtId="274" fontId="173" fillId="0" borderId="834" applyNumberFormat="0" applyFill="0" applyAlignment="0" applyProtection="0">
      <alignment vertical="center"/>
    </xf>
    <xf numFmtId="274" fontId="173" fillId="0" borderId="834" applyNumberFormat="0" applyFill="0" applyAlignment="0" applyProtection="0">
      <alignment vertical="center"/>
    </xf>
    <xf numFmtId="0" fontId="248" fillId="22" borderId="831" applyNumberFormat="0" applyAlignment="0" applyProtection="0">
      <alignment vertical="center"/>
    </xf>
    <xf numFmtId="0" fontId="253" fillId="0" borderId="834" applyNumberFormat="0" applyFill="0" applyAlignment="0" applyProtection="0">
      <alignment vertical="center"/>
    </xf>
    <xf numFmtId="0" fontId="254" fillId="9" borderId="831" applyNumberFormat="0" applyAlignment="0" applyProtection="0">
      <alignment vertical="center"/>
    </xf>
    <xf numFmtId="0" fontId="259" fillId="22" borderId="833" applyNumberFormat="0" applyAlignment="0" applyProtection="0">
      <alignment vertical="center"/>
    </xf>
    <xf numFmtId="221" fontId="63" fillId="0" borderId="840" applyFill="0" applyBorder="0" applyAlignment="0"/>
    <xf numFmtId="263" fontId="63" fillId="0" borderId="840">
      <alignment horizontal="left" vertical="center"/>
    </xf>
    <xf numFmtId="221" fontId="63" fillId="0" borderId="840" applyFill="0" applyBorder="0" applyAlignment="0"/>
    <xf numFmtId="10" fontId="58" fillId="25" borderId="840" applyNumberFormat="0" applyBorder="0" applyAlignment="0" applyProtection="0"/>
    <xf numFmtId="247" fontId="57" fillId="0" borderId="840">
      <alignment horizontal="right" vertical="center" shrinkToFit="1"/>
    </xf>
    <xf numFmtId="1" fontId="78" fillId="0" borderId="840" applyFill="0" applyBorder="0">
      <alignment horizontal="center"/>
    </xf>
    <xf numFmtId="221" fontId="188" fillId="25" borderId="840">
      <alignment horizontal="right" vertical="center"/>
      <protection locked="0"/>
    </xf>
    <xf numFmtId="263" fontId="63" fillId="0" borderId="840">
      <alignment horizontal="left" vertical="center"/>
    </xf>
    <xf numFmtId="191" fontId="78" fillId="2" borderId="841"/>
    <xf numFmtId="191" fontId="78" fillId="2" borderId="841"/>
    <xf numFmtId="191" fontId="78" fillId="2" borderId="841"/>
    <xf numFmtId="0" fontId="140" fillId="9" borderId="844" applyNumberFormat="0" applyAlignment="0" applyProtection="0">
      <alignment vertical="center"/>
    </xf>
    <xf numFmtId="0" fontId="140" fillId="9" borderId="844" applyNumberFormat="0" applyAlignment="0" applyProtection="0">
      <alignment vertical="center"/>
    </xf>
    <xf numFmtId="0" fontId="130" fillId="0" borderId="842">
      <alignment horizontal="left" vertical="center"/>
    </xf>
    <xf numFmtId="0" fontId="140" fillId="9" borderId="844" applyNumberFormat="0" applyAlignment="0" applyProtection="0">
      <alignment vertical="center"/>
    </xf>
    <xf numFmtId="0" fontId="140" fillId="9" borderId="831"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10" fontId="58" fillId="25" borderId="840" applyNumberFormat="0" applyBorder="0" applyAlignment="0" applyProtection="0"/>
    <xf numFmtId="0" fontId="140" fillId="9" borderId="844" applyNumberFormat="0" applyAlignment="0" applyProtection="0">
      <alignment vertical="center"/>
    </xf>
    <xf numFmtId="0" fontId="56" fillId="30" borderId="845" applyNumberFormat="0" applyFont="0" applyAlignment="0" applyProtection="0">
      <alignment vertical="center"/>
    </xf>
    <xf numFmtId="0" fontId="152" fillId="22" borderId="846" applyNumberFormat="0" applyAlignment="0" applyProtection="0">
      <alignment vertical="center"/>
    </xf>
    <xf numFmtId="0" fontId="173" fillId="0" borderId="847" applyNumberFormat="0" applyFill="0" applyAlignment="0" applyProtection="0">
      <alignment vertical="center"/>
    </xf>
    <xf numFmtId="0" fontId="114" fillId="22" borderId="831" applyNumberFormat="0" applyAlignment="0" applyProtection="0">
      <alignment vertical="center"/>
    </xf>
    <xf numFmtId="191" fontId="78" fillId="2" borderId="841"/>
    <xf numFmtId="191" fontId="78" fillId="2" borderId="841"/>
    <xf numFmtId="191" fontId="78" fillId="2" borderId="841"/>
    <xf numFmtId="0" fontId="140" fillId="9" borderId="831" applyNumberFormat="0" applyAlignment="0" applyProtection="0">
      <alignment vertical="center"/>
    </xf>
    <xf numFmtId="191" fontId="78" fillId="2" borderId="841"/>
    <xf numFmtId="0" fontId="56" fillId="30" borderId="832" applyNumberFormat="0" applyFont="0" applyAlignment="0" applyProtection="0">
      <alignment vertical="center"/>
    </xf>
    <xf numFmtId="0" fontId="152" fillId="22" borderId="833" applyNumberFormat="0" applyAlignment="0" applyProtection="0">
      <alignment vertical="center"/>
    </xf>
    <xf numFmtId="191" fontId="78" fillId="2" borderId="841"/>
    <xf numFmtId="0" fontId="173" fillId="0" borderId="834" applyNumberFormat="0" applyFill="0" applyAlignment="0" applyProtection="0">
      <alignment vertical="center"/>
    </xf>
    <xf numFmtId="191" fontId="78" fillId="2" borderId="841"/>
    <xf numFmtId="191" fontId="78" fillId="2" borderId="841"/>
    <xf numFmtId="191" fontId="78" fillId="2" borderId="857"/>
    <xf numFmtId="191" fontId="78" fillId="2" borderId="857"/>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114" fillId="22" borderId="844" applyNumberFormat="0" applyAlignment="0" applyProtection="0">
      <alignment vertical="center"/>
    </xf>
    <xf numFmtId="191" fontId="78" fillId="2" borderId="841"/>
    <xf numFmtId="191" fontId="78" fillId="2" borderId="841"/>
    <xf numFmtId="191" fontId="78" fillId="2" borderId="841"/>
    <xf numFmtId="0" fontId="114" fillId="22" borderId="844" applyNumberFormat="0" applyAlignment="0" applyProtection="0">
      <alignment vertical="center"/>
    </xf>
    <xf numFmtId="0" fontId="114" fillId="22" borderId="844" applyNumberFormat="0" applyAlignment="0" applyProtection="0">
      <alignment vertical="center"/>
    </xf>
    <xf numFmtId="221" fontId="63" fillId="0" borderId="840" applyFill="0" applyBorder="0" applyAlignment="0"/>
    <xf numFmtId="0" fontId="129" fillId="0" borderId="848">
      <alignment horizontal="left" vertical="center"/>
      <protection locked="0"/>
    </xf>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56" fillId="30" borderId="845" applyNumberFormat="0" applyFont="0" applyAlignment="0" applyProtection="0">
      <alignment vertical="center"/>
    </xf>
    <xf numFmtId="0" fontId="56" fillId="30" borderId="845" applyNumberFormat="0" applyFont="0" applyAlignment="0" applyProtection="0">
      <alignment vertical="center"/>
    </xf>
    <xf numFmtId="0" fontId="152" fillId="22" borderId="846" applyNumberFormat="0" applyAlignment="0" applyProtection="0">
      <alignment vertical="center"/>
    </xf>
    <xf numFmtId="0" fontId="152" fillId="22" borderId="846" applyNumberFormat="0" applyAlignment="0" applyProtection="0">
      <alignment vertical="center"/>
    </xf>
    <xf numFmtId="0" fontId="134" fillId="0" borderId="849"/>
    <xf numFmtId="0" fontId="173" fillId="0" borderId="847" applyNumberFormat="0" applyFill="0" applyAlignment="0" applyProtection="0">
      <alignment vertical="center"/>
    </xf>
    <xf numFmtId="0" fontId="173" fillId="0" borderId="847" applyNumberFormat="0" applyFill="0" applyAlignment="0" applyProtection="0">
      <alignment vertical="center"/>
    </xf>
    <xf numFmtId="0" fontId="114" fillId="22" borderId="844" applyNumberFormat="0" applyAlignment="0" applyProtection="0">
      <alignment vertical="center"/>
    </xf>
    <xf numFmtId="0" fontId="114" fillId="22" borderId="844" applyNumberFormat="0" applyAlignment="0" applyProtection="0">
      <alignment vertical="center"/>
    </xf>
    <xf numFmtId="247" fontId="57" fillId="0" borderId="840">
      <alignment horizontal="right" vertical="center" shrinkToFit="1"/>
    </xf>
    <xf numFmtId="1" fontId="78" fillId="0" borderId="840" applyFill="0" applyBorder="0">
      <alignment horizontal="center"/>
    </xf>
    <xf numFmtId="0" fontId="56" fillId="30" borderId="845" applyNumberFormat="0" applyFont="0" applyAlignment="0" applyProtection="0">
      <alignment vertical="center"/>
    </xf>
    <xf numFmtId="37" fontId="69" fillId="0" borderId="843" applyAlignment="0"/>
    <xf numFmtId="221" fontId="188" fillId="25" borderId="840">
      <alignment horizontal="right" vertical="center"/>
      <protection locked="0"/>
    </xf>
    <xf numFmtId="0" fontId="173" fillId="0" borderId="847" applyNumberFormat="0" applyFill="0" applyAlignment="0" applyProtection="0">
      <alignment vertical="center"/>
    </xf>
    <xf numFmtId="0" fontId="173" fillId="0" borderId="847" applyNumberFormat="0" applyFill="0" applyAlignment="0" applyProtection="0">
      <alignment vertical="center"/>
    </xf>
    <xf numFmtId="0" fontId="69" fillId="0" borderId="850">
      <alignment vertical="justify" wrapText="1"/>
    </xf>
    <xf numFmtId="0" fontId="140" fillId="9" borderId="844" applyNumberFormat="0" applyAlignment="0" applyProtection="0">
      <alignment vertical="center"/>
    </xf>
    <xf numFmtId="0" fontId="140" fillId="9" borderId="844" applyNumberFormat="0" applyAlignment="0" applyProtection="0">
      <alignment vertical="center"/>
    </xf>
    <xf numFmtId="263" fontId="63" fillId="0" borderId="840">
      <alignment horizontal="left" vertical="center"/>
    </xf>
    <xf numFmtId="0" fontId="152" fillId="22" borderId="846" applyNumberFormat="0" applyAlignment="0" applyProtection="0">
      <alignment vertical="center"/>
    </xf>
    <xf numFmtId="0" fontId="152" fillId="22" borderId="846"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53" applyNumberFormat="0" applyAlignment="0" applyProtection="0">
      <alignment vertical="center"/>
    </xf>
    <xf numFmtId="0" fontId="114" fillId="22" borderId="853" applyNumberFormat="0" applyAlignment="0" applyProtection="0">
      <alignment vertical="center"/>
    </xf>
    <xf numFmtId="0" fontId="140" fillId="9" borderId="844" applyNumberFormat="0" applyAlignment="0" applyProtection="0">
      <alignment vertical="center"/>
    </xf>
    <xf numFmtId="274" fontId="114" fillId="22" borderId="844" applyNumberFormat="0" applyAlignment="0" applyProtection="0">
      <alignment vertical="center"/>
    </xf>
    <xf numFmtId="274" fontId="114" fillId="22" borderId="844" applyNumberFormat="0" applyAlignment="0" applyProtection="0">
      <alignment vertical="center"/>
    </xf>
    <xf numFmtId="274" fontId="114" fillId="22" borderId="844" applyNumberFormat="0" applyAlignment="0" applyProtection="0">
      <alignment vertical="center"/>
    </xf>
    <xf numFmtId="0" fontId="130" fillId="0" borderId="842">
      <alignment horizontal="left" vertical="center"/>
    </xf>
    <xf numFmtId="10" fontId="58" fillId="25" borderId="840" applyNumberFormat="0" applyBorder="0" applyAlignment="0" applyProtection="0"/>
    <xf numFmtId="10" fontId="58" fillId="25" borderId="840" applyNumberFormat="0" applyBorder="0" applyAlignment="0" applyProtection="0"/>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140" fillId="9" borderId="844" applyNumberFormat="0" applyAlignment="0" applyProtection="0">
      <alignment vertical="center"/>
    </xf>
    <xf numFmtId="274" fontId="56" fillId="30" borderId="845" applyNumberFormat="0" applyFont="0" applyAlignment="0" applyProtection="0">
      <alignment vertical="center"/>
    </xf>
    <xf numFmtId="274" fontId="56" fillId="30" borderId="845" applyNumberFormat="0" applyFont="0" applyAlignment="0" applyProtection="0">
      <alignment vertical="center"/>
    </xf>
    <xf numFmtId="274" fontId="56" fillId="30" borderId="845" applyNumberFormat="0" applyFont="0" applyAlignment="0" applyProtection="0">
      <alignment vertical="center"/>
    </xf>
    <xf numFmtId="274" fontId="152" fillId="22" borderId="846" applyNumberFormat="0" applyAlignment="0" applyProtection="0">
      <alignment vertical="center"/>
    </xf>
    <xf numFmtId="274" fontId="152" fillId="22" borderId="846" applyNumberFormat="0" applyAlignment="0" applyProtection="0">
      <alignment vertical="center"/>
    </xf>
    <xf numFmtId="274" fontId="152" fillId="22" borderId="846" applyNumberFormat="0" applyAlignment="0" applyProtection="0">
      <alignment vertical="center"/>
    </xf>
    <xf numFmtId="274" fontId="173" fillId="0" borderId="847" applyNumberFormat="0" applyFill="0" applyAlignment="0" applyProtection="0">
      <alignment vertical="center"/>
    </xf>
    <xf numFmtId="274" fontId="173" fillId="0" borderId="847" applyNumberFormat="0" applyFill="0" applyAlignment="0" applyProtection="0">
      <alignment vertical="center"/>
    </xf>
    <xf numFmtId="274" fontId="173" fillId="0" borderId="847" applyNumberFormat="0" applyFill="0" applyAlignment="0" applyProtection="0">
      <alignment vertical="center"/>
    </xf>
    <xf numFmtId="0" fontId="248" fillId="22" borderId="844" applyNumberFormat="0" applyAlignment="0" applyProtection="0">
      <alignment vertical="center"/>
    </xf>
    <xf numFmtId="0" fontId="130" fillId="0" borderId="852">
      <alignment horizontal="left" vertical="center"/>
    </xf>
    <xf numFmtId="0" fontId="253" fillId="0" borderId="847" applyNumberFormat="0" applyFill="0" applyAlignment="0" applyProtection="0">
      <alignment vertical="center"/>
    </xf>
    <xf numFmtId="0" fontId="254" fillId="9" borderId="844" applyNumberFormat="0" applyAlignment="0" applyProtection="0">
      <alignment vertical="center"/>
    </xf>
    <xf numFmtId="0" fontId="259" fillId="22" borderId="846" applyNumberFormat="0" applyAlignment="0" applyProtection="0">
      <alignment vertical="center"/>
    </xf>
    <xf numFmtId="221" fontId="63" fillId="0" borderId="851" applyFill="0" applyBorder="0" applyAlignment="0"/>
    <xf numFmtId="263" fontId="63" fillId="0" borderId="851">
      <alignment horizontal="left" vertical="center"/>
    </xf>
    <xf numFmtId="0" fontId="140" fillId="9" borderId="844" applyNumberFormat="0" applyAlignment="0" applyProtection="0">
      <alignment vertical="center"/>
    </xf>
    <xf numFmtId="0" fontId="140" fillId="9" borderId="844" applyNumberFormat="0" applyAlignment="0" applyProtection="0">
      <alignment vertical="center"/>
    </xf>
    <xf numFmtId="0" fontId="140" fillId="9" borderId="844" applyNumberFormat="0" applyAlignment="0" applyProtection="0">
      <alignment vertical="center"/>
    </xf>
    <xf numFmtId="221" fontId="63" fillId="0" borderId="851" applyFill="0" applyBorder="0" applyAlignment="0"/>
    <xf numFmtId="10" fontId="58" fillId="25" borderId="851" applyNumberFormat="0" applyBorder="0" applyAlignment="0" applyProtection="0"/>
    <xf numFmtId="0" fontId="56" fillId="30" borderId="854" applyNumberFormat="0" applyFont="0" applyAlignment="0" applyProtection="0">
      <alignment vertical="center"/>
    </xf>
    <xf numFmtId="247" fontId="57" fillId="0" borderId="851">
      <alignment horizontal="right" vertical="center" shrinkToFit="1"/>
    </xf>
    <xf numFmtId="1" fontId="78" fillId="0" borderId="851" applyFill="0" applyBorder="0">
      <alignment horizontal="center"/>
    </xf>
    <xf numFmtId="221" fontId="188" fillId="25" borderId="851">
      <alignment horizontal="right" vertical="center"/>
      <protection locked="0"/>
    </xf>
    <xf numFmtId="263" fontId="63" fillId="0" borderId="851">
      <alignment horizontal="left" vertical="center"/>
    </xf>
    <xf numFmtId="0" fontId="56" fillId="30" borderId="854" applyNumberFormat="0" applyFont="0" applyAlignment="0" applyProtection="0">
      <alignment vertical="center"/>
    </xf>
    <xf numFmtId="0" fontId="152" fillId="22" borderId="855" applyNumberFormat="0" applyAlignment="0" applyProtection="0">
      <alignment vertical="center"/>
    </xf>
    <xf numFmtId="0" fontId="173" fillId="0" borderId="856" applyNumberFormat="0" applyFill="0" applyAlignment="0" applyProtection="0">
      <alignment vertical="center"/>
    </xf>
    <xf numFmtId="0" fontId="114" fillId="22" borderId="853" applyNumberFormat="0" applyAlignment="0" applyProtection="0">
      <alignment vertical="center"/>
    </xf>
    <xf numFmtId="0" fontId="114" fillId="22" borderId="853" applyNumberFormat="0" applyAlignment="0" applyProtection="0">
      <alignment vertical="center"/>
    </xf>
    <xf numFmtId="247" fontId="57" fillId="0" borderId="862">
      <alignment horizontal="right" vertical="center" shrinkToFit="1"/>
    </xf>
    <xf numFmtId="1" fontId="78" fillId="0" borderId="862" applyFill="0" applyBorder="0">
      <alignment horizontal="center"/>
    </xf>
    <xf numFmtId="0" fontId="56" fillId="30" borderId="854" applyNumberFormat="0" applyFont="0" applyAlignment="0" applyProtection="0">
      <alignment vertical="center"/>
    </xf>
    <xf numFmtId="37" fontId="69" fillId="0" borderId="858" applyAlignment="0"/>
    <xf numFmtId="221" fontId="188" fillId="25" borderId="862">
      <alignment horizontal="right" vertical="center"/>
      <protection locked="0"/>
    </xf>
    <xf numFmtId="0" fontId="173" fillId="0" borderId="856" applyNumberFormat="0" applyFill="0" applyAlignment="0" applyProtection="0">
      <alignment vertical="center"/>
    </xf>
    <xf numFmtId="0" fontId="173" fillId="0" borderId="856" applyNumberFormat="0" applyFill="0" applyAlignment="0" applyProtection="0">
      <alignment vertical="center"/>
    </xf>
    <xf numFmtId="0" fontId="69" fillId="0" borderId="861">
      <alignment vertical="justify" wrapText="1"/>
    </xf>
    <xf numFmtId="0" fontId="140" fillId="9" borderId="853" applyNumberFormat="0" applyAlignment="0" applyProtection="0">
      <alignment vertical="center"/>
    </xf>
    <xf numFmtId="0" fontId="140" fillId="9" borderId="853" applyNumberFormat="0" applyAlignment="0" applyProtection="0">
      <alignment vertical="center"/>
    </xf>
    <xf numFmtId="0" fontId="152" fillId="22" borderId="855" applyNumberFormat="0" applyAlignment="0" applyProtection="0">
      <alignment vertical="center"/>
    </xf>
    <xf numFmtId="0" fontId="152" fillId="22" borderId="855" applyNumberFormat="0" applyAlignment="0" applyProtection="0">
      <alignment vertical="center"/>
    </xf>
    <xf numFmtId="274" fontId="114" fillId="22" borderId="853" applyNumberFormat="0" applyAlignment="0" applyProtection="0">
      <alignment vertical="center"/>
    </xf>
    <xf numFmtId="274" fontId="114" fillId="22" borderId="853" applyNumberFormat="0" applyAlignment="0" applyProtection="0">
      <alignment vertical="center"/>
    </xf>
    <xf numFmtId="274" fontId="114" fillId="22" borderId="853" applyNumberFormat="0" applyAlignment="0" applyProtection="0">
      <alignment vertical="center"/>
    </xf>
    <xf numFmtId="0" fontId="130" fillId="0" borderId="852">
      <alignment horizontal="left" vertical="center"/>
    </xf>
    <xf numFmtId="10" fontId="58" fillId="25" borderId="862" applyNumberFormat="0" applyBorder="0" applyAlignment="0" applyProtection="0"/>
    <xf numFmtId="10" fontId="58" fillId="25" borderId="862" applyNumberFormat="0" applyBorder="0" applyAlignment="0" applyProtection="0"/>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0" fontId="140" fillId="9" borderId="853" applyNumberFormat="0" applyAlignment="0" applyProtection="0">
      <alignment vertical="center"/>
    </xf>
    <xf numFmtId="0"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140" fillId="9" borderId="853" applyNumberFormat="0" applyAlignment="0" applyProtection="0">
      <alignment vertical="center"/>
    </xf>
    <xf numFmtId="274" fontId="56" fillId="30" borderId="854" applyNumberFormat="0" applyFont="0" applyAlignment="0" applyProtection="0">
      <alignment vertical="center"/>
    </xf>
    <xf numFmtId="274" fontId="56" fillId="30" borderId="854" applyNumberFormat="0" applyFont="0" applyAlignment="0" applyProtection="0">
      <alignment vertical="center"/>
    </xf>
    <xf numFmtId="274" fontId="56" fillId="30" borderId="854" applyNumberFormat="0" applyFont="0" applyAlignment="0" applyProtection="0">
      <alignment vertical="center"/>
    </xf>
    <xf numFmtId="274" fontId="152" fillId="22" borderId="855" applyNumberFormat="0" applyAlignment="0" applyProtection="0">
      <alignment vertical="center"/>
    </xf>
    <xf numFmtId="274" fontId="152" fillId="22" borderId="855" applyNumberFormat="0" applyAlignment="0" applyProtection="0">
      <alignment vertical="center"/>
    </xf>
    <xf numFmtId="274" fontId="152" fillId="22" borderId="855" applyNumberFormat="0" applyAlignment="0" applyProtection="0">
      <alignment vertical="center"/>
    </xf>
    <xf numFmtId="274" fontId="173" fillId="0" borderId="856" applyNumberFormat="0" applyFill="0" applyAlignment="0" applyProtection="0">
      <alignment vertical="center"/>
    </xf>
    <xf numFmtId="274" fontId="173" fillId="0" borderId="856" applyNumberFormat="0" applyFill="0" applyAlignment="0" applyProtection="0">
      <alignment vertical="center"/>
    </xf>
    <xf numFmtId="274" fontId="173" fillId="0" borderId="856" applyNumberFormat="0" applyFill="0" applyAlignment="0" applyProtection="0">
      <alignment vertical="center"/>
    </xf>
    <xf numFmtId="0" fontId="248" fillId="22" borderId="853" applyNumberFormat="0" applyAlignment="0" applyProtection="0">
      <alignment vertical="center"/>
    </xf>
    <xf numFmtId="0" fontId="253" fillId="0" borderId="856" applyNumberFormat="0" applyFill="0" applyAlignment="0" applyProtection="0">
      <alignment vertical="center"/>
    </xf>
    <xf numFmtId="0" fontId="254" fillId="9" borderId="853" applyNumberFormat="0" applyAlignment="0" applyProtection="0">
      <alignment vertical="center"/>
    </xf>
    <xf numFmtId="0" fontId="259" fillId="22" borderId="855" applyNumberFormat="0" applyAlignment="0" applyProtection="0">
      <alignment vertical="center"/>
    </xf>
    <xf numFmtId="221" fontId="63" fillId="0" borderId="862" applyFill="0" applyBorder="0" applyAlignment="0"/>
    <xf numFmtId="263" fontId="63" fillId="0" borderId="862">
      <alignment horizontal="left" vertical="center"/>
    </xf>
    <xf numFmtId="221" fontId="63" fillId="0" borderId="862" applyFill="0" applyBorder="0" applyAlignment="0"/>
    <xf numFmtId="10" fontId="58" fillId="25" borderId="862" applyNumberFormat="0" applyBorder="0" applyAlignment="0" applyProtection="0"/>
    <xf numFmtId="247" fontId="57" fillId="0" borderId="862">
      <alignment horizontal="right" vertical="center" shrinkToFit="1"/>
    </xf>
    <xf numFmtId="1" fontId="78" fillId="0" borderId="862" applyFill="0" applyBorder="0">
      <alignment horizontal="center"/>
    </xf>
    <xf numFmtId="221" fontId="188" fillId="25" borderId="862">
      <alignment horizontal="right" vertical="center"/>
      <protection locked="0"/>
    </xf>
    <xf numFmtId="263" fontId="63" fillId="0" borderId="862">
      <alignment horizontal="left" vertical="center"/>
    </xf>
    <xf numFmtId="191" fontId="78" fillId="2" borderId="863"/>
    <xf numFmtId="191" fontId="78" fillId="2" borderId="863"/>
    <xf numFmtId="191" fontId="78" fillId="2" borderId="863"/>
    <xf numFmtId="0" fontId="140" fillId="9" borderId="866" applyNumberFormat="0" applyAlignment="0" applyProtection="0">
      <alignment vertical="center"/>
    </xf>
    <xf numFmtId="0" fontId="140" fillId="9" borderId="866" applyNumberFormat="0" applyAlignment="0" applyProtection="0">
      <alignment vertical="center"/>
    </xf>
    <xf numFmtId="0" fontId="130" fillId="0" borderId="864">
      <alignment horizontal="left" vertical="center"/>
    </xf>
    <xf numFmtId="0" fontId="140" fillId="9" borderId="866" applyNumberFormat="0" applyAlignment="0" applyProtection="0">
      <alignment vertical="center"/>
    </xf>
    <xf numFmtId="0" fontId="140" fillId="9" borderId="853"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10" fontId="58" fillId="25" borderId="862" applyNumberFormat="0" applyBorder="0" applyAlignment="0" applyProtection="0"/>
    <xf numFmtId="0" fontId="140" fillId="9" borderId="866" applyNumberFormat="0" applyAlignment="0" applyProtection="0">
      <alignment vertical="center"/>
    </xf>
    <xf numFmtId="0" fontId="56" fillId="30" borderId="867" applyNumberFormat="0" applyFont="0" applyAlignment="0" applyProtection="0">
      <alignment vertical="center"/>
    </xf>
    <xf numFmtId="0" fontId="152" fillId="22" borderId="868" applyNumberFormat="0" applyAlignment="0" applyProtection="0">
      <alignment vertical="center"/>
    </xf>
    <xf numFmtId="0" fontId="173" fillId="0" borderId="869" applyNumberFormat="0" applyFill="0" applyAlignment="0" applyProtection="0">
      <alignment vertical="center"/>
    </xf>
    <xf numFmtId="0" fontId="114" fillId="22" borderId="853" applyNumberFormat="0" applyAlignment="0" applyProtection="0">
      <alignment vertical="center"/>
    </xf>
    <xf numFmtId="191" fontId="78" fillId="2" borderId="863"/>
    <xf numFmtId="191" fontId="78" fillId="2" borderId="863"/>
    <xf numFmtId="191" fontId="78" fillId="2" borderId="863"/>
    <xf numFmtId="0" fontId="140" fillId="9" borderId="853" applyNumberFormat="0" applyAlignment="0" applyProtection="0">
      <alignment vertical="center"/>
    </xf>
    <xf numFmtId="191" fontId="78" fillId="2" borderId="863"/>
    <xf numFmtId="0" fontId="56" fillId="30" borderId="854" applyNumberFormat="0" applyFont="0" applyAlignment="0" applyProtection="0">
      <alignment vertical="center"/>
    </xf>
    <xf numFmtId="0" fontId="152" fillId="22" borderId="855" applyNumberFormat="0" applyAlignment="0" applyProtection="0">
      <alignment vertical="center"/>
    </xf>
    <xf numFmtId="191" fontId="78" fillId="2" borderId="863"/>
    <xf numFmtId="0" fontId="173" fillId="0" borderId="856" applyNumberFormat="0" applyFill="0" applyAlignment="0" applyProtection="0">
      <alignment vertical="center"/>
    </xf>
    <xf numFmtId="191" fontId="78" fillId="2" borderId="863"/>
    <xf numFmtId="191" fontId="78" fillId="2" borderId="863"/>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114" fillId="22" borderId="866" applyNumberFormat="0" applyAlignment="0" applyProtection="0">
      <alignment vertical="center"/>
    </xf>
    <xf numFmtId="191" fontId="78" fillId="2" borderId="863"/>
    <xf numFmtId="191" fontId="78" fillId="2" borderId="863"/>
    <xf numFmtId="191" fontId="78" fillId="2" borderId="863"/>
    <xf numFmtId="0" fontId="114" fillId="22" borderId="866" applyNumberFormat="0" applyAlignment="0" applyProtection="0">
      <alignment vertical="center"/>
    </xf>
    <xf numFmtId="0" fontId="114" fillId="22" borderId="866" applyNumberFormat="0" applyAlignment="0" applyProtection="0">
      <alignment vertical="center"/>
    </xf>
    <xf numFmtId="221" fontId="63" fillId="0" borderId="862" applyFill="0" applyBorder="0" applyAlignment="0"/>
    <xf numFmtId="0" fontId="129" fillId="0" borderId="870">
      <alignment horizontal="left" vertical="center"/>
      <protection locked="0"/>
    </xf>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56" fillId="30" borderId="867" applyNumberFormat="0" applyFont="0" applyAlignment="0" applyProtection="0">
      <alignment vertical="center"/>
    </xf>
    <xf numFmtId="0" fontId="56" fillId="30" borderId="867" applyNumberFormat="0" applyFont="0" applyAlignment="0" applyProtection="0">
      <alignment vertical="center"/>
    </xf>
    <xf numFmtId="0" fontId="152" fillId="22" borderId="868" applyNumberFormat="0" applyAlignment="0" applyProtection="0">
      <alignment vertical="center"/>
    </xf>
    <xf numFmtId="0" fontId="152" fillId="22" borderId="868" applyNumberFormat="0" applyAlignment="0" applyProtection="0">
      <alignment vertical="center"/>
    </xf>
    <xf numFmtId="0" fontId="134" fillId="0" borderId="871"/>
    <xf numFmtId="0" fontId="173" fillId="0" borderId="869" applyNumberFormat="0" applyFill="0" applyAlignment="0" applyProtection="0">
      <alignment vertical="center"/>
    </xf>
    <xf numFmtId="0" fontId="173" fillId="0" borderId="869" applyNumberFormat="0" applyFill="0" applyAlignment="0" applyProtection="0">
      <alignment vertical="center"/>
    </xf>
    <xf numFmtId="0" fontId="114" fillId="22" borderId="866" applyNumberFormat="0" applyAlignment="0" applyProtection="0">
      <alignment vertical="center"/>
    </xf>
    <xf numFmtId="0" fontId="114" fillId="22" borderId="866" applyNumberFormat="0" applyAlignment="0" applyProtection="0">
      <alignment vertical="center"/>
    </xf>
    <xf numFmtId="247" fontId="57" fillId="0" borderId="862">
      <alignment horizontal="right" vertical="center" shrinkToFit="1"/>
    </xf>
    <xf numFmtId="1" fontId="78" fillId="0" borderId="862" applyFill="0" applyBorder="0">
      <alignment horizontal="center"/>
    </xf>
    <xf numFmtId="0" fontId="56" fillId="30" borderId="867" applyNumberFormat="0" applyFont="0" applyAlignment="0" applyProtection="0">
      <alignment vertical="center"/>
    </xf>
    <xf numFmtId="37" fontId="69" fillId="0" borderId="865" applyAlignment="0"/>
    <xf numFmtId="221" fontId="188" fillId="25" borderId="862">
      <alignment horizontal="right" vertical="center"/>
      <protection locked="0"/>
    </xf>
    <xf numFmtId="0" fontId="173" fillId="0" borderId="869" applyNumberFormat="0" applyFill="0" applyAlignment="0" applyProtection="0">
      <alignment vertical="center"/>
    </xf>
    <xf numFmtId="0" fontId="173" fillId="0" borderId="869" applyNumberFormat="0" applyFill="0" applyAlignment="0" applyProtection="0">
      <alignment vertical="center"/>
    </xf>
    <xf numFmtId="0" fontId="69" fillId="0" borderId="872">
      <alignment vertical="justify" wrapText="1"/>
    </xf>
    <xf numFmtId="0" fontId="140" fillId="9" borderId="866" applyNumberFormat="0" applyAlignment="0" applyProtection="0">
      <alignment vertical="center"/>
    </xf>
    <xf numFmtId="0" fontId="140" fillId="9" borderId="866" applyNumberFormat="0" applyAlignment="0" applyProtection="0">
      <alignment vertical="center"/>
    </xf>
    <xf numFmtId="263" fontId="63" fillId="0" borderId="862">
      <alignment horizontal="left" vertical="center"/>
    </xf>
    <xf numFmtId="0" fontId="152" fillId="22" borderId="868" applyNumberFormat="0" applyAlignment="0" applyProtection="0">
      <alignment vertical="center"/>
    </xf>
    <xf numFmtId="0" fontId="152" fillId="22" borderId="868"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75" applyNumberFormat="0" applyAlignment="0" applyProtection="0">
      <alignment vertical="center"/>
    </xf>
    <xf numFmtId="0" fontId="114" fillId="22" borderId="875" applyNumberFormat="0" applyAlignment="0" applyProtection="0">
      <alignment vertical="center"/>
    </xf>
    <xf numFmtId="0" fontId="140" fillId="9" borderId="866" applyNumberFormat="0" applyAlignment="0" applyProtection="0">
      <alignment vertical="center"/>
    </xf>
    <xf numFmtId="274" fontId="114" fillId="22" borderId="866" applyNumberFormat="0" applyAlignment="0" applyProtection="0">
      <alignment vertical="center"/>
    </xf>
    <xf numFmtId="274" fontId="114" fillId="22" borderId="866" applyNumberFormat="0" applyAlignment="0" applyProtection="0">
      <alignment vertical="center"/>
    </xf>
    <xf numFmtId="274" fontId="114" fillId="22" borderId="866" applyNumberFormat="0" applyAlignment="0" applyProtection="0">
      <alignment vertical="center"/>
    </xf>
    <xf numFmtId="0" fontId="130" fillId="0" borderId="864">
      <alignment horizontal="left" vertical="center"/>
    </xf>
    <xf numFmtId="10" fontId="58" fillId="25" borderId="862" applyNumberFormat="0" applyBorder="0" applyAlignment="0" applyProtection="0"/>
    <xf numFmtId="10" fontId="58" fillId="25" borderId="862" applyNumberFormat="0" applyBorder="0" applyAlignment="0" applyProtection="0"/>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140" fillId="9" borderId="866" applyNumberFormat="0" applyAlignment="0" applyProtection="0">
      <alignment vertical="center"/>
    </xf>
    <xf numFmtId="274" fontId="56" fillId="30" borderId="867" applyNumberFormat="0" applyFont="0" applyAlignment="0" applyProtection="0">
      <alignment vertical="center"/>
    </xf>
    <xf numFmtId="274" fontId="56" fillId="30" borderId="867" applyNumberFormat="0" applyFont="0" applyAlignment="0" applyProtection="0">
      <alignment vertical="center"/>
    </xf>
    <xf numFmtId="274" fontId="56" fillId="30" borderId="867" applyNumberFormat="0" applyFont="0" applyAlignment="0" applyProtection="0">
      <alignment vertical="center"/>
    </xf>
    <xf numFmtId="274" fontId="152" fillId="22" borderId="868" applyNumberFormat="0" applyAlignment="0" applyProtection="0">
      <alignment vertical="center"/>
    </xf>
    <xf numFmtId="274" fontId="152" fillId="22" borderId="868" applyNumberFormat="0" applyAlignment="0" applyProtection="0">
      <alignment vertical="center"/>
    </xf>
    <xf numFmtId="274" fontId="152" fillId="22" borderId="868" applyNumberFormat="0" applyAlignment="0" applyProtection="0">
      <alignment vertical="center"/>
    </xf>
    <xf numFmtId="274" fontId="173" fillId="0" borderId="869" applyNumberFormat="0" applyFill="0" applyAlignment="0" applyProtection="0">
      <alignment vertical="center"/>
    </xf>
    <xf numFmtId="274" fontId="173" fillId="0" borderId="869" applyNumberFormat="0" applyFill="0" applyAlignment="0" applyProtection="0">
      <alignment vertical="center"/>
    </xf>
    <xf numFmtId="274" fontId="173" fillId="0" borderId="869" applyNumberFormat="0" applyFill="0" applyAlignment="0" applyProtection="0">
      <alignment vertical="center"/>
    </xf>
    <xf numFmtId="0" fontId="248" fillId="22" borderId="866" applyNumberFormat="0" applyAlignment="0" applyProtection="0">
      <alignment vertical="center"/>
    </xf>
    <xf numFmtId="0" fontId="130" fillId="0" borderId="874">
      <alignment horizontal="left" vertical="center"/>
    </xf>
    <xf numFmtId="0" fontId="253" fillId="0" borderId="869" applyNumberFormat="0" applyFill="0" applyAlignment="0" applyProtection="0">
      <alignment vertical="center"/>
    </xf>
    <xf numFmtId="0" fontId="254" fillId="9" borderId="866" applyNumberFormat="0" applyAlignment="0" applyProtection="0">
      <alignment vertical="center"/>
    </xf>
    <xf numFmtId="0" fontId="259" fillId="22" borderId="868" applyNumberFormat="0" applyAlignment="0" applyProtection="0">
      <alignment vertical="center"/>
    </xf>
    <xf numFmtId="221" fontId="63" fillId="0" borderId="873" applyFill="0" applyBorder="0" applyAlignment="0"/>
    <xf numFmtId="263" fontId="63" fillId="0" borderId="873">
      <alignment horizontal="left" vertical="center"/>
    </xf>
    <xf numFmtId="0" fontId="140" fillId="9" borderId="866" applyNumberFormat="0" applyAlignment="0" applyProtection="0">
      <alignment vertical="center"/>
    </xf>
    <xf numFmtId="0" fontId="140" fillId="9" borderId="866" applyNumberFormat="0" applyAlignment="0" applyProtection="0">
      <alignment vertical="center"/>
    </xf>
    <xf numFmtId="0" fontId="140" fillId="9" borderId="866" applyNumberFormat="0" applyAlignment="0" applyProtection="0">
      <alignment vertical="center"/>
    </xf>
    <xf numFmtId="221" fontId="63" fillId="0" borderId="873" applyFill="0" applyBorder="0" applyAlignment="0"/>
    <xf numFmtId="10" fontId="58" fillId="25" borderId="873" applyNumberFormat="0" applyBorder="0" applyAlignment="0" applyProtection="0"/>
    <xf numFmtId="247" fontId="57" fillId="0" borderId="873">
      <alignment horizontal="right" vertical="center" shrinkToFit="1"/>
    </xf>
    <xf numFmtId="1" fontId="78" fillId="0" borderId="873" applyFill="0" applyBorder="0">
      <alignment horizontal="center"/>
    </xf>
    <xf numFmtId="221" fontId="188" fillId="25" borderId="873">
      <alignment horizontal="right" vertical="center"/>
      <protection locked="0"/>
    </xf>
    <xf numFmtId="263" fontId="63" fillId="0" borderId="873">
      <alignment horizontal="left" vertical="center"/>
    </xf>
    <xf numFmtId="0" fontId="56" fillId="30" borderId="876" applyNumberFormat="0" applyFont="0" applyAlignment="0" applyProtection="0">
      <alignment vertical="center"/>
    </xf>
    <xf numFmtId="0" fontId="152" fillId="22" borderId="877" applyNumberFormat="0" applyAlignment="0" applyProtection="0">
      <alignment vertical="center"/>
    </xf>
    <xf numFmtId="0" fontId="173" fillId="0" borderId="878" applyNumberFormat="0" applyFill="0" applyAlignment="0" applyProtection="0">
      <alignment vertical="center"/>
    </xf>
    <xf numFmtId="0" fontId="32" fillId="0" borderId="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0" fontId="114" fillId="22" borderId="875" applyNumberFormat="0" applyAlignment="0" applyProtection="0">
      <alignment vertical="center"/>
    </xf>
    <xf numFmtId="0" fontId="140" fillId="9" borderId="875" applyNumberFormat="0" applyAlignment="0" applyProtection="0">
      <alignment vertical="center"/>
    </xf>
    <xf numFmtId="0" fontId="140" fillId="9" borderId="875" applyNumberFormat="0" applyAlignment="0" applyProtection="0">
      <alignment vertical="center"/>
    </xf>
    <xf numFmtId="0" fontId="56" fillId="30" borderId="876" applyNumberFormat="0" applyFont="0" applyAlignment="0" applyProtection="0">
      <alignment vertical="center"/>
    </xf>
    <xf numFmtId="0" fontId="152" fillId="22" borderId="877" applyNumberFormat="0" applyAlignment="0" applyProtection="0">
      <alignment vertical="center"/>
    </xf>
    <xf numFmtId="0" fontId="173" fillId="0" borderId="878" applyNumberFormat="0" applyFill="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0" fontId="140" fillId="9" borderId="875" applyNumberFormat="0" applyAlignment="0" applyProtection="0">
      <alignment vertical="center"/>
    </xf>
    <xf numFmtId="0" fontId="140" fillId="9" borderId="875" applyNumberFormat="0" applyAlignment="0" applyProtection="0">
      <alignment vertical="center"/>
    </xf>
    <xf numFmtId="0" fontId="32" fillId="0" borderId="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0" fontId="114" fillId="22" borderId="881" applyNumberFormat="0" applyAlignment="0" applyProtection="0">
      <alignment vertical="center"/>
    </xf>
    <xf numFmtId="0" fontId="130" fillId="0" borderId="880">
      <alignment horizontal="left" vertical="center"/>
    </xf>
    <xf numFmtId="0" fontId="140" fillId="9" borderId="881" applyNumberFormat="0" applyAlignment="0" applyProtection="0">
      <alignment vertical="center"/>
    </xf>
    <xf numFmtId="10" fontId="58" fillId="25" borderId="879" applyNumberFormat="0" applyBorder="0" applyAlignment="0" applyProtection="0"/>
    <xf numFmtId="0" fontId="56" fillId="30" borderId="882" applyNumberFormat="0" applyFont="0" applyAlignment="0" applyProtection="0">
      <alignment vertical="center"/>
    </xf>
    <xf numFmtId="0" fontId="152" fillId="22" borderId="883" applyNumberFormat="0" applyAlignment="0" applyProtection="0">
      <alignment vertical="center"/>
    </xf>
    <xf numFmtId="0" fontId="173" fillId="0" borderId="884" applyNumberFormat="0" applyFill="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0" fontId="140" fillId="9" borderId="887" applyNumberFormat="0" applyAlignment="0" applyProtection="0">
      <alignment vertical="center"/>
    </xf>
    <xf numFmtId="0" fontId="114" fillId="22" borderId="887" applyNumberFormat="0" applyAlignment="0" applyProtection="0">
      <alignment vertical="center"/>
    </xf>
    <xf numFmtId="0" fontId="140" fillId="9" borderId="887" applyNumberFormat="0" applyAlignment="0" applyProtection="0">
      <alignment vertical="center"/>
    </xf>
    <xf numFmtId="0" fontId="130" fillId="0" borderId="886">
      <alignment horizontal="left" vertical="center"/>
    </xf>
    <xf numFmtId="0" fontId="140" fillId="9" borderId="887" applyNumberFormat="0" applyAlignment="0" applyProtection="0">
      <alignment vertical="center"/>
    </xf>
    <xf numFmtId="10" fontId="58" fillId="25" borderId="885" applyNumberFormat="0" applyBorder="0" applyAlignment="0" applyProtection="0"/>
    <xf numFmtId="0" fontId="56" fillId="30" borderId="888" applyNumberFormat="0" applyFont="0" applyAlignment="0" applyProtection="0">
      <alignment vertical="center"/>
    </xf>
    <xf numFmtId="0" fontId="152" fillId="22" borderId="889" applyNumberFormat="0" applyAlignment="0" applyProtection="0">
      <alignment vertical="center"/>
    </xf>
    <xf numFmtId="0" fontId="173" fillId="0" borderId="890" applyNumberFormat="0" applyFill="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0" fontId="32" fillId="0" borderId="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0" fontId="32" fillId="0" borderId="0">
      <alignment vertical="center"/>
    </xf>
    <xf numFmtId="178" fontId="32" fillId="0" borderId="0" applyFont="0" applyFill="0" applyBorder="0" applyAlignment="0" applyProtection="0">
      <alignment vertical="center"/>
    </xf>
    <xf numFmtId="9" fontId="32" fillId="0" borderId="0" applyFont="0" applyFill="0" applyBorder="0" applyAlignment="0" applyProtection="0">
      <alignment vertical="center"/>
    </xf>
    <xf numFmtId="0" fontId="173" fillId="0" borderId="890" applyNumberFormat="0" applyFill="0" applyAlignment="0" applyProtection="0">
      <alignment vertical="center"/>
    </xf>
    <xf numFmtId="0" fontId="152" fillId="22" borderId="889" applyNumberFormat="0" applyAlignment="0" applyProtection="0">
      <alignment vertical="center"/>
    </xf>
    <xf numFmtId="0" fontId="114" fillId="22" borderId="887" applyNumberFormat="0" applyAlignment="0" applyProtection="0">
      <alignment vertical="center"/>
    </xf>
    <xf numFmtId="0" fontId="56" fillId="30" borderId="888" applyNumberFormat="0" applyFont="0" applyAlignment="0" applyProtection="0">
      <alignment vertical="center"/>
    </xf>
    <xf numFmtId="0" fontId="130" fillId="0" borderId="886">
      <alignment horizontal="left" vertical="center"/>
    </xf>
    <xf numFmtId="10" fontId="58" fillId="25" borderId="879" applyNumberFormat="0" applyBorder="0" applyAlignment="0" applyProtection="0"/>
    <xf numFmtId="0" fontId="140" fillId="9" borderId="881" applyNumberFormat="0" applyAlignment="0" applyProtection="0">
      <alignment vertical="center"/>
    </xf>
    <xf numFmtId="0" fontId="140" fillId="9" borderId="887" applyNumberFormat="0" applyAlignment="0" applyProtection="0">
      <alignment vertical="center"/>
    </xf>
    <xf numFmtId="0" fontId="32" fillId="0" borderId="0">
      <alignment vertical="center"/>
    </xf>
    <xf numFmtId="0" fontId="32" fillId="0" borderId="0">
      <alignment vertical="center"/>
    </xf>
    <xf numFmtId="0" fontId="217" fillId="0" borderId="0">
      <alignment vertical="center"/>
    </xf>
    <xf numFmtId="178" fontId="217" fillId="0" borderId="0" applyFont="0" applyFill="0" applyBorder="0" applyAlignment="0" applyProtection="0">
      <alignment vertical="center"/>
    </xf>
    <xf numFmtId="0" fontId="32" fillId="0" borderId="0">
      <alignment vertical="center"/>
    </xf>
    <xf numFmtId="178" fontId="52" fillId="0" borderId="0" applyFont="0" applyFill="0" applyBorder="0" applyAlignment="0" applyProtection="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261" fillId="0" borderId="0" applyFont="0" applyFill="0" applyBorder="0" applyAlignment="0" applyProtection="0">
      <alignment vertical="center"/>
    </xf>
    <xf numFmtId="0" fontId="57" fillId="0" borderId="0" applyNumberFormat="0" applyFont="0" applyFill="0" applyBorder="0" applyAlignment="0" applyProtection="0"/>
    <xf numFmtId="178" fontId="217" fillId="0" borderId="0" applyFont="0" applyFill="0" applyBorder="0" applyAlignment="0" applyProtection="0">
      <alignment vertical="center"/>
    </xf>
    <xf numFmtId="0" fontId="261" fillId="0" borderId="0">
      <alignment vertical="center"/>
    </xf>
    <xf numFmtId="178" fontId="32" fillId="0" borderId="0" applyFont="0" applyFill="0" applyBorder="0" applyAlignment="0" applyProtection="0">
      <alignment vertical="center"/>
    </xf>
    <xf numFmtId="0" fontId="32" fillId="0" borderId="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9" fontId="32" fillId="0" borderId="0" applyFont="0" applyFill="0" applyBorder="0" applyAlignment="0" applyProtection="0">
      <alignment vertical="center"/>
    </xf>
    <xf numFmtId="0" fontId="57" fillId="0" borderId="0"/>
    <xf numFmtId="263" fontId="63" fillId="0" borderId="1197">
      <alignment horizontal="left" vertical="center"/>
    </xf>
    <xf numFmtId="0" fontId="111" fillId="0" borderId="0"/>
    <xf numFmtId="0" fontId="114" fillId="22" borderId="887" applyNumberFormat="0" applyAlignment="0" applyProtection="0">
      <alignment vertical="center"/>
    </xf>
    <xf numFmtId="0" fontId="248" fillId="22" borderId="887" applyNumberFormat="0" applyAlignment="0" applyProtection="0">
      <alignment vertical="center"/>
    </xf>
    <xf numFmtId="274" fontId="114" fillId="22" borderId="887" applyNumberFormat="0" applyAlignment="0" applyProtection="0">
      <alignment vertical="center"/>
    </xf>
    <xf numFmtId="0" fontId="114" fillId="22" borderId="887" applyNumberFormat="0" applyAlignment="0" applyProtection="0">
      <alignment vertical="center"/>
    </xf>
    <xf numFmtId="0" fontId="248" fillId="22" borderId="887" applyNumberFormat="0" applyAlignment="0" applyProtection="0">
      <alignment vertical="center"/>
    </xf>
    <xf numFmtId="274" fontId="56" fillId="30" borderId="721" applyNumberFormat="0" applyFont="0" applyAlignment="0" applyProtection="0">
      <alignment vertical="center"/>
    </xf>
    <xf numFmtId="274" fontId="152" fillId="22" borderId="889" applyNumberFormat="0" applyAlignment="0" applyProtection="0">
      <alignment vertical="center"/>
    </xf>
    <xf numFmtId="274" fontId="56" fillId="30" borderId="888" applyNumberFormat="0" applyFont="0" applyAlignment="0" applyProtection="0">
      <alignment vertical="center"/>
    </xf>
    <xf numFmtId="274" fontId="140" fillId="9" borderId="887" applyNumberFormat="0" applyAlignment="0" applyProtection="0">
      <alignment vertical="center"/>
    </xf>
    <xf numFmtId="274" fontId="114" fillId="22" borderId="831"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0" fontId="130" fillId="0" borderId="886">
      <alignment horizontal="left" vertical="center"/>
    </xf>
    <xf numFmtId="0" fontId="130" fillId="0" borderId="886">
      <alignment horizontal="left" vertical="center"/>
    </xf>
    <xf numFmtId="0" fontId="140" fillId="9" borderId="887" applyNumberFormat="0" applyAlignment="0" applyProtection="0">
      <alignment vertical="center"/>
    </xf>
    <xf numFmtId="0" fontId="140" fillId="9" borderId="887" applyNumberFormat="0" applyAlignment="0" applyProtection="0">
      <alignment vertical="center"/>
    </xf>
    <xf numFmtId="274" fontId="173" fillId="0" borderId="695" applyNumberFormat="0" applyFill="0" applyAlignment="0" applyProtection="0">
      <alignment vertical="center"/>
    </xf>
    <xf numFmtId="274" fontId="173" fillId="0" borderId="695" applyNumberFormat="0" applyFill="0" applyAlignment="0" applyProtection="0">
      <alignment vertical="center"/>
    </xf>
    <xf numFmtId="274" fontId="173" fillId="0" borderId="695" applyNumberFormat="0" applyFill="0" applyAlignment="0" applyProtection="0">
      <alignment vertical="center"/>
    </xf>
    <xf numFmtId="0" fontId="173" fillId="0" borderId="695" applyNumberFormat="0" applyFill="0" applyAlignment="0" applyProtection="0">
      <alignment vertical="center"/>
    </xf>
    <xf numFmtId="0" fontId="140" fillId="9" borderId="887" applyNumberFormat="0" applyAlignment="0" applyProtection="0">
      <alignment vertical="center"/>
    </xf>
    <xf numFmtId="0" fontId="140" fillId="9" borderId="720" applyNumberFormat="0" applyAlignment="0" applyProtection="0">
      <alignment vertical="center"/>
    </xf>
    <xf numFmtId="0" fontId="129" fillId="0" borderId="892">
      <alignment horizontal="left" vertical="center"/>
      <protection locked="0"/>
    </xf>
    <xf numFmtId="10" fontId="58" fillId="25" borderId="679" applyNumberFormat="0" applyBorder="0" applyAlignment="0" applyProtection="0"/>
    <xf numFmtId="10" fontId="58" fillId="25" borderId="679" applyNumberFormat="0" applyBorder="0" applyAlignment="0" applyProtection="0"/>
    <xf numFmtId="191" fontId="78" fillId="2" borderId="891"/>
    <xf numFmtId="191" fontId="78" fillId="2" borderId="891"/>
    <xf numFmtId="191" fontId="78" fillId="2" borderId="891"/>
    <xf numFmtId="191" fontId="78" fillId="2" borderId="891"/>
    <xf numFmtId="0" fontId="114" fillId="22" borderId="881" applyNumberFormat="0" applyAlignment="0" applyProtection="0">
      <alignment vertical="center"/>
    </xf>
    <xf numFmtId="274" fontId="114" fillId="22" borderId="881" applyNumberFormat="0" applyAlignment="0" applyProtection="0">
      <alignment vertical="center"/>
    </xf>
    <xf numFmtId="274" fontId="114" fillId="22" borderId="881" applyNumberFormat="0" applyAlignment="0" applyProtection="0">
      <alignment vertical="center"/>
    </xf>
    <xf numFmtId="274" fontId="114" fillId="22" borderId="881"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191" fontId="78" fillId="2" borderId="1187"/>
    <xf numFmtId="0"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0" fontId="140" fillId="9" borderId="881" applyNumberFormat="0" applyAlignment="0" applyProtection="0">
      <alignment vertical="center"/>
    </xf>
    <xf numFmtId="0"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0"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274" fontId="140" fillId="9" borderId="881" applyNumberFormat="0" applyAlignment="0" applyProtection="0">
      <alignment vertical="center"/>
    </xf>
    <xf numFmtId="0" fontId="92" fillId="0" borderId="0"/>
    <xf numFmtId="0" fontId="56" fillId="30" borderId="888" applyNumberFormat="0" applyFont="0" applyAlignment="0" applyProtection="0">
      <alignment vertical="center"/>
    </xf>
    <xf numFmtId="0" fontId="56" fillId="30" borderId="888" applyNumberFormat="0" applyFont="0" applyAlignment="0" applyProtection="0">
      <alignment vertical="center"/>
    </xf>
    <xf numFmtId="274" fontId="56" fillId="30" borderId="888" applyNumberFormat="0" applyFont="0" applyAlignment="0" applyProtection="0">
      <alignment vertical="center"/>
    </xf>
    <xf numFmtId="274" fontId="56" fillId="30" borderId="888" applyNumberFormat="0" applyFont="0" applyAlignment="0" applyProtection="0">
      <alignment vertical="center"/>
    </xf>
    <xf numFmtId="274" fontId="56" fillId="30" borderId="888" applyNumberFormat="0" applyFont="0" applyAlignment="0" applyProtection="0">
      <alignment vertical="center"/>
    </xf>
    <xf numFmtId="0" fontId="152" fillId="22" borderId="889" applyNumberFormat="0" applyAlignment="0" applyProtection="0">
      <alignment vertical="center"/>
    </xf>
    <xf numFmtId="0" fontId="152" fillId="22" borderId="889" applyNumberFormat="0" applyAlignment="0" applyProtection="0">
      <alignment vertical="center"/>
    </xf>
    <xf numFmtId="274" fontId="152" fillId="22" borderId="889" applyNumberFormat="0" applyAlignment="0" applyProtection="0">
      <alignment vertical="center"/>
    </xf>
    <xf numFmtId="274" fontId="152" fillId="22" borderId="889" applyNumberFormat="0" applyAlignment="0" applyProtection="0">
      <alignment vertical="center"/>
    </xf>
    <xf numFmtId="274" fontId="152" fillId="22" borderId="889"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0"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274" fontId="140" fillId="9" borderId="887" applyNumberFormat="0" applyAlignment="0" applyProtection="0">
      <alignment vertical="center"/>
    </xf>
    <xf numFmtId="10" fontId="58" fillId="25" borderId="885" applyNumberFormat="0" applyBorder="0" applyAlignment="0" applyProtection="0"/>
    <xf numFmtId="10" fontId="58" fillId="25" borderId="885" applyNumberFormat="0" applyBorder="0" applyAlignment="0" applyProtection="0"/>
    <xf numFmtId="10" fontId="58" fillId="25" borderId="885" applyNumberFormat="0" applyBorder="0" applyAlignment="0" applyProtection="0"/>
    <xf numFmtId="0" fontId="140" fillId="9" borderId="887" applyNumberFormat="0" applyAlignment="0" applyProtection="0">
      <alignment vertical="center"/>
    </xf>
    <xf numFmtId="0" fontId="140" fillId="9" borderId="831" applyNumberFormat="0" applyAlignment="0" applyProtection="0">
      <alignment vertical="center"/>
    </xf>
    <xf numFmtId="0" fontId="173" fillId="0" borderId="890" applyNumberFormat="0" applyFill="0" applyAlignment="0" applyProtection="0">
      <alignment vertical="center"/>
    </xf>
    <xf numFmtId="0" fontId="173" fillId="0" borderId="890" applyNumberFormat="0" applyFill="0" applyAlignment="0" applyProtection="0">
      <alignment vertical="center"/>
    </xf>
    <xf numFmtId="274" fontId="173" fillId="0" borderId="890" applyNumberFormat="0" applyFill="0" applyAlignment="0" applyProtection="0">
      <alignment vertical="center"/>
    </xf>
    <xf numFmtId="274" fontId="173" fillId="0" borderId="890" applyNumberFormat="0" applyFill="0" applyAlignment="0" applyProtection="0">
      <alignment vertical="center"/>
    </xf>
    <xf numFmtId="274" fontId="173" fillId="0" borderId="890" applyNumberFormat="0" applyFill="0" applyAlignment="0" applyProtection="0">
      <alignment vertical="center"/>
    </xf>
    <xf numFmtId="0" fontId="130" fillId="0" borderId="886">
      <alignment horizontal="left" vertical="center"/>
    </xf>
    <xf numFmtId="0" fontId="130" fillId="0" borderId="886">
      <alignment horizontal="left" vertical="center"/>
    </xf>
    <xf numFmtId="0" fontId="140" fillId="9" borderId="887" applyNumberFormat="0" applyAlignment="0" applyProtection="0">
      <alignment vertical="center"/>
    </xf>
    <xf numFmtId="9" fontId="153" fillId="0" borderId="0" applyFont="0" applyFill="0" applyBorder="0" applyAlignment="0" applyProtection="0">
      <alignment vertical="center"/>
    </xf>
    <xf numFmtId="274" fontId="114" fillId="22" borderId="720" applyNumberFormat="0" applyAlignment="0" applyProtection="0">
      <alignment vertical="center"/>
    </xf>
    <xf numFmtId="0" fontId="56" fillId="30" borderId="888" applyNumberFormat="0" applyFont="0" applyAlignment="0" applyProtection="0">
      <alignment vertical="center"/>
    </xf>
    <xf numFmtId="274" fontId="56" fillId="30" borderId="888" applyNumberFormat="0" applyFont="0" applyAlignment="0" applyProtection="0">
      <alignment vertical="center"/>
    </xf>
    <xf numFmtId="274" fontId="114" fillId="22" borderId="887" applyNumberFormat="0" applyAlignment="0" applyProtection="0">
      <alignment vertical="center"/>
    </xf>
    <xf numFmtId="274" fontId="114" fillId="22" borderId="887" applyNumberFormat="0" applyAlignment="0" applyProtection="0">
      <alignment vertical="center"/>
    </xf>
    <xf numFmtId="274" fontId="114" fillId="22" borderId="887" applyNumberFormat="0" applyAlignment="0" applyProtection="0">
      <alignment vertical="center"/>
    </xf>
    <xf numFmtId="0" fontId="114" fillId="22" borderId="887" applyNumberFormat="0" applyAlignment="0" applyProtection="0">
      <alignment vertical="center"/>
    </xf>
    <xf numFmtId="0" fontId="114" fillId="22" borderId="887" applyNumberFormat="0" applyAlignment="0" applyProtection="0">
      <alignment vertical="center"/>
    </xf>
    <xf numFmtId="0" fontId="65" fillId="0" borderId="0" applyNumberFormat="0" applyFill="0" applyBorder="0" applyAlignment="0" applyProtection="0">
      <alignment vertical="center"/>
    </xf>
    <xf numFmtId="0" fontId="173" fillId="0" borderId="806" applyNumberFormat="0" applyFill="0" applyAlignment="0" applyProtection="0">
      <alignment vertical="center"/>
    </xf>
    <xf numFmtId="274" fontId="173" fillId="0" borderId="806" applyNumberFormat="0" applyFill="0" applyAlignment="0" applyProtection="0">
      <alignment vertical="center"/>
    </xf>
    <xf numFmtId="274" fontId="173" fillId="0" borderId="806" applyNumberFormat="0" applyFill="0" applyAlignment="0" applyProtection="0">
      <alignment vertical="center"/>
    </xf>
    <xf numFmtId="274" fontId="173" fillId="0" borderId="806" applyNumberFormat="0" applyFill="0" applyAlignment="0" applyProtection="0">
      <alignment vertical="center"/>
    </xf>
    <xf numFmtId="0" fontId="114" fillId="22" borderId="881" applyNumberFormat="0" applyAlignment="0" applyProtection="0">
      <alignment vertical="center"/>
    </xf>
    <xf numFmtId="274" fontId="114" fillId="22" borderId="881" applyNumberFormat="0" applyAlignment="0" applyProtection="0">
      <alignment vertical="center"/>
    </xf>
    <xf numFmtId="0" fontId="248" fillId="22" borderId="881" applyNumberFormat="0" applyAlignment="0" applyProtection="0">
      <alignment vertical="center"/>
    </xf>
    <xf numFmtId="0" fontId="114" fillId="22" borderId="881" applyNumberFormat="0" applyAlignment="0" applyProtection="0">
      <alignment vertical="center"/>
    </xf>
    <xf numFmtId="274" fontId="56" fillId="30" borderId="832" applyNumberFormat="0" applyFont="0" applyAlignment="0" applyProtection="0">
      <alignment vertical="center"/>
    </xf>
    <xf numFmtId="9" fontId="295" fillId="0" borderId="0" applyFont="0" applyFill="0" applyBorder="0" applyAlignment="0" applyProtection="0">
      <alignment vertical="center"/>
    </xf>
    <xf numFmtId="9" fontId="52" fillId="0" borderId="0" applyFont="0" applyFill="0" applyBorder="0" applyAlignment="0" applyProtection="0">
      <alignment vertical="center"/>
    </xf>
    <xf numFmtId="9" fontId="213" fillId="0" borderId="0" applyFont="0" applyFill="0" applyBorder="0" applyAlignment="0" applyProtection="0">
      <alignment vertical="center"/>
    </xf>
    <xf numFmtId="9" fontId="213" fillId="0" borderId="0" applyFont="0" applyFill="0" applyBorder="0" applyAlignment="0" applyProtection="0">
      <alignment vertical="center"/>
    </xf>
    <xf numFmtId="180" fontId="56" fillId="0" borderId="0" applyFont="0" applyFill="0" applyBorder="0" applyAlignment="0" applyProtection="0">
      <alignment vertical="center"/>
    </xf>
    <xf numFmtId="178" fontId="213" fillId="0" borderId="0" applyFont="0" applyFill="0" applyBorder="0" applyAlignment="0" applyProtection="0">
      <alignment vertical="center"/>
    </xf>
    <xf numFmtId="178" fontId="200" fillId="0" borderId="0" applyFont="0" applyFill="0" applyBorder="0" applyAlignment="0" applyProtection="0">
      <alignment vertical="center"/>
    </xf>
    <xf numFmtId="178" fontId="57" fillId="0" borderId="0" applyFont="0" applyFill="0" applyBorder="0" applyAlignment="0" applyProtection="0"/>
    <xf numFmtId="180" fontId="56" fillId="0" borderId="0" applyFont="0" applyFill="0" applyBorder="0" applyAlignment="0" applyProtection="0">
      <alignment vertical="center"/>
    </xf>
    <xf numFmtId="178" fontId="57" fillId="0" borderId="0" applyFont="0" applyFill="0" applyBorder="0" applyAlignment="0" applyProtection="0"/>
    <xf numFmtId="0" fontId="240" fillId="0" borderId="0"/>
    <xf numFmtId="274" fontId="173" fillId="0" borderId="1313" applyNumberFormat="0" applyFill="0" applyAlignment="0" applyProtection="0">
      <alignment vertical="center"/>
    </xf>
    <xf numFmtId="0" fontId="195" fillId="0" borderId="0" applyFont="0" applyFill="0" applyBorder="0" applyAlignment="0" applyProtection="0"/>
    <xf numFmtId="0" fontId="195" fillId="0" borderId="0" applyFont="0" applyFill="0" applyBorder="0" applyAlignment="0" applyProtection="0"/>
    <xf numFmtId="274" fontId="140" fillId="9" borderId="1216" applyNumberFormat="0" applyAlignment="0" applyProtection="0">
      <alignment vertical="center"/>
    </xf>
    <xf numFmtId="0" fontId="56" fillId="0" borderId="0"/>
    <xf numFmtId="0" fontId="62" fillId="0" borderId="0"/>
    <xf numFmtId="0" fontId="254" fillId="9" borderId="1190" applyNumberFormat="0" applyAlignment="0" applyProtection="0">
      <alignment vertical="center"/>
    </xf>
    <xf numFmtId="0" fontId="253" fillId="0" borderId="1193" applyNumberFormat="0" applyFill="0" applyAlignment="0" applyProtection="0">
      <alignment vertical="center"/>
    </xf>
    <xf numFmtId="274" fontId="140" fillId="9" borderId="1177" applyNumberFormat="0" applyAlignment="0" applyProtection="0">
      <alignment vertical="center"/>
    </xf>
    <xf numFmtId="274" fontId="140" fillId="9" borderId="1168" applyNumberFormat="0" applyAlignment="0" applyProtection="0">
      <alignment vertical="center"/>
    </xf>
    <xf numFmtId="0" fontId="140" fillId="9" borderId="1168" applyNumberFormat="0" applyAlignment="0" applyProtection="0">
      <alignment vertical="center"/>
    </xf>
    <xf numFmtId="0" fontId="173" fillId="0" borderId="1158" applyNumberFormat="0" applyFill="0" applyAlignment="0" applyProtection="0">
      <alignment vertical="center"/>
    </xf>
    <xf numFmtId="0" fontId="152" fillId="22" borderId="1157" applyNumberFormat="0" applyAlignment="0" applyProtection="0">
      <alignment vertical="center"/>
    </xf>
    <xf numFmtId="191" fontId="78" fillId="2" borderId="1165"/>
    <xf numFmtId="191" fontId="78" fillId="2" borderId="1165"/>
    <xf numFmtId="0" fontId="140" fillId="9" borderId="1168" applyNumberFormat="0" applyAlignment="0" applyProtection="0">
      <alignment vertical="center"/>
    </xf>
    <xf numFmtId="0" fontId="140" fillId="9" borderId="1168" applyNumberFormat="0" applyAlignment="0" applyProtection="0">
      <alignment vertical="center"/>
    </xf>
    <xf numFmtId="0" fontId="140" fillId="9" borderId="1168" applyNumberFormat="0" applyAlignment="0" applyProtection="0">
      <alignment vertical="center"/>
    </xf>
    <xf numFmtId="191" fontId="78" fillId="2" borderId="1165"/>
    <xf numFmtId="0" fontId="253" fillId="0" borderId="1158" applyNumberFormat="0" applyFill="0" applyAlignment="0" applyProtection="0">
      <alignment vertical="center"/>
    </xf>
    <xf numFmtId="274" fontId="173" fillId="0" borderId="1158" applyNumberFormat="0" applyFill="0" applyAlignment="0" applyProtection="0">
      <alignment vertical="center"/>
    </xf>
    <xf numFmtId="274" fontId="173" fillId="0" borderId="1158" applyNumberFormat="0" applyFill="0" applyAlignment="0" applyProtection="0">
      <alignment vertical="center"/>
    </xf>
    <xf numFmtId="274" fontId="152" fillId="22" borderId="1157" applyNumberFormat="0" applyAlignment="0" applyProtection="0">
      <alignment vertical="center"/>
    </xf>
    <xf numFmtId="274" fontId="56" fillId="30" borderId="1156" applyNumberFormat="0" applyFont="0" applyAlignment="0" applyProtection="0">
      <alignment vertical="center"/>
    </xf>
    <xf numFmtId="274" fontId="56" fillId="30" borderId="1156" applyNumberFormat="0" applyFon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0"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0" fontId="152" fillId="22" borderId="1157" applyNumberFormat="0" applyAlignment="0" applyProtection="0">
      <alignment vertical="center"/>
    </xf>
    <xf numFmtId="263" fontId="63" fillId="0" borderId="1142">
      <alignment horizontal="left" vertical="center"/>
    </xf>
    <xf numFmtId="0" fontId="248" fillId="22" borderId="1135" applyNumberFormat="0" applyAlignment="0" applyProtection="0">
      <alignment vertical="center"/>
    </xf>
    <xf numFmtId="274" fontId="173" fillId="0" borderId="1138" applyNumberFormat="0" applyFill="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14" fillId="22" borderId="1135" applyNumberFormat="0" applyAlignment="0" applyProtection="0">
      <alignment vertical="center"/>
    </xf>
    <xf numFmtId="37" fontId="69" fillId="0" borderId="1134" applyAlignment="0"/>
    <xf numFmtId="0" fontId="140" fillId="9" borderId="1135" applyNumberFormat="0" applyAlignment="0" applyProtection="0">
      <alignment vertical="center"/>
    </xf>
    <xf numFmtId="0" fontId="130" fillId="0" borderId="1133">
      <alignment horizontal="left" vertical="center"/>
    </xf>
    <xf numFmtId="191" fontId="78" fillId="2" borderId="1132"/>
    <xf numFmtId="191" fontId="78" fillId="2" borderId="1132"/>
    <xf numFmtId="0" fontId="57" fillId="0" borderId="0"/>
    <xf numFmtId="0" fontId="57" fillId="0" borderId="0"/>
    <xf numFmtId="0" fontId="57" fillId="0" borderId="0"/>
    <xf numFmtId="0" fontId="57" fillId="0" borderId="0"/>
    <xf numFmtId="178" fontId="52" fillId="0" borderId="0" applyFont="0" applyFill="0" applyBorder="0" applyAlignment="0" applyProtection="0">
      <alignment vertical="center"/>
    </xf>
    <xf numFmtId="247" fontId="57" fillId="0" borderId="1186">
      <alignment horizontal="right" vertical="center" shrinkToFit="1"/>
    </xf>
    <xf numFmtId="274" fontId="56" fillId="30" borderId="1178" applyNumberFormat="0" applyFon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0" fontId="114" fillId="22" borderId="1168" applyNumberFormat="0" applyAlignment="0" applyProtection="0">
      <alignment vertical="center"/>
    </xf>
    <xf numFmtId="229" fontId="56" fillId="0" borderId="0" applyFont="0" applyFill="0" applyBorder="0" applyAlignment="0" applyProtection="0">
      <alignment vertical="center"/>
    </xf>
    <xf numFmtId="274" fontId="140" fillId="9" borderId="1155" applyNumberFormat="0" applyAlignment="0" applyProtection="0">
      <alignment vertical="center"/>
    </xf>
    <xf numFmtId="0" fontId="152" fillId="22" borderId="1157" applyNumberFormat="0" applyAlignment="0" applyProtection="0">
      <alignment vertical="center"/>
    </xf>
    <xf numFmtId="10" fontId="58" fillId="25" borderId="1142" applyNumberFormat="0" applyBorder="0" applyAlignment="0" applyProtection="0"/>
    <xf numFmtId="0" fontId="140" fillId="9" borderId="1146" applyNumberFormat="0" applyAlignment="0" applyProtection="0">
      <alignment vertical="center"/>
    </xf>
    <xf numFmtId="0" fontId="140" fillId="9" borderId="1146" applyNumberFormat="0" applyAlignment="0" applyProtection="0">
      <alignment vertical="center"/>
    </xf>
    <xf numFmtId="0" fontId="140" fillId="9" borderId="1146" applyNumberFormat="0" applyAlignment="0" applyProtection="0">
      <alignment vertical="center"/>
    </xf>
    <xf numFmtId="0" fontId="134" fillId="0" borderId="1151"/>
    <xf numFmtId="0" fontId="152" fillId="22" borderId="1148" applyNumberFormat="0" applyAlignment="0" applyProtection="0">
      <alignment vertical="center"/>
    </xf>
    <xf numFmtId="0" fontId="152" fillId="22" borderId="1148" applyNumberFormat="0" applyAlignment="0" applyProtection="0">
      <alignment vertical="center"/>
    </xf>
    <xf numFmtId="0" fontId="140" fillId="9" borderId="1146" applyNumberFormat="0" applyAlignment="0" applyProtection="0">
      <alignment vertical="center"/>
    </xf>
    <xf numFmtId="191" fontId="78" fillId="2" borderId="1143"/>
    <xf numFmtId="0" fontId="140" fillId="9" borderId="1146" applyNumberFormat="0" applyAlignment="0" applyProtection="0">
      <alignment vertical="center"/>
    </xf>
    <xf numFmtId="191" fontId="78" fillId="2" borderId="1143"/>
    <xf numFmtId="191" fontId="78" fillId="2" borderId="1181"/>
    <xf numFmtId="191" fontId="78" fillId="2" borderId="1143"/>
    <xf numFmtId="221" fontId="188" fillId="25" borderId="1142">
      <alignment horizontal="right" vertical="center"/>
      <protection locked="0"/>
    </xf>
    <xf numFmtId="0" fontId="140" fillId="9" borderId="1310" applyNumberFormat="0" applyAlignment="0" applyProtection="0">
      <alignment vertical="center"/>
    </xf>
    <xf numFmtId="221" fontId="63" fillId="0" borderId="1142" applyFill="0" applyBorder="0" applyAlignment="0"/>
    <xf numFmtId="274" fontId="173" fillId="0" borderId="1138" applyNumberFormat="0" applyFill="0" applyAlignment="0" applyProtection="0">
      <alignment vertical="center"/>
    </xf>
    <xf numFmtId="274" fontId="56" fillId="30" borderId="1136" applyNumberFormat="0" applyFon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10" fontId="58" fillId="25" borderId="1142" applyNumberFormat="0" applyBorder="0" applyAlignment="0" applyProtection="0"/>
    <xf numFmtId="10" fontId="58" fillId="25" borderId="1142" applyNumberFormat="0" applyBorder="0" applyAlignment="0" applyProtection="0"/>
    <xf numFmtId="0" fontId="140" fillId="9" borderId="1135" applyNumberFormat="0" applyAlignment="0" applyProtection="0">
      <alignment vertical="center"/>
    </xf>
    <xf numFmtId="0" fontId="140" fillId="9" borderId="1135" applyNumberFormat="0" applyAlignment="0" applyProtection="0">
      <alignment vertical="center"/>
    </xf>
    <xf numFmtId="0" fontId="69" fillId="0" borderId="1141">
      <alignment vertical="justify" wrapText="1"/>
    </xf>
    <xf numFmtId="247" fontId="57" fillId="0" borderId="1142">
      <alignment horizontal="right" vertical="center" shrinkToFit="1"/>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0" fontId="140" fillId="9" borderId="1177"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47" fontId="57" fillId="0" borderId="885">
      <alignment horizontal="right" vertical="center" shrinkToFit="1"/>
    </xf>
    <xf numFmtId="1" fontId="78" fillId="0" borderId="885" applyFill="0" applyBorder="0">
      <alignment horizontal="center"/>
    </xf>
    <xf numFmtId="221" fontId="188" fillId="25" borderId="885">
      <alignment horizontal="right" vertical="center"/>
      <protection locked="0"/>
    </xf>
    <xf numFmtId="263" fontId="63" fillId="0" borderId="885">
      <alignment horizontal="left" vertical="center"/>
    </xf>
    <xf numFmtId="0" fontId="111" fillId="0" borderId="0"/>
    <xf numFmtId="0" fontId="240" fillId="0" borderId="0"/>
    <xf numFmtId="0" fontId="56" fillId="30" borderId="888" applyNumberFormat="0" applyFont="0" applyAlignment="0" applyProtection="0">
      <alignment vertical="center"/>
    </xf>
    <xf numFmtId="0" fontId="114" fillId="22" borderId="887" applyNumberFormat="0" applyAlignment="0" applyProtection="0">
      <alignment vertical="center"/>
    </xf>
    <xf numFmtId="0" fontId="173" fillId="0" borderId="890" applyNumberFormat="0" applyFill="0" applyAlignment="0" applyProtection="0">
      <alignment vertical="center"/>
    </xf>
    <xf numFmtId="274" fontId="114" fillId="22" borderId="887" applyNumberFormat="0" applyAlignment="0" applyProtection="0">
      <alignment vertical="center"/>
    </xf>
    <xf numFmtId="0" fontId="140" fillId="9" borderId="887" applyNumberFormat="0" applyAlignment="0" applyProtection="0">
      <alignment vertical="center"/>
    </xf>
    <xf numFmtId="274" fontId="140" fillId="9" borderId="887" applyNumberFormat="0" applyAlignment="0" applyProtection="0">
      <alignment vertical="center"/>
    </xf>
    <xf numFmtId="0" fontId="259" fillId="22" borderId="889" applyNumberFormat="0" applyAlignment="0" applyProtection="0">
      <alignment vertical="center"/>
    </xf>
    <xf numFmtId="191" fontId="78" fillId="2" borderId="897"/>
    <xf numFmtId="0" fontId="130" fillId="0" borderId="898">
      <alignment horizontal="left" vertical="center"/>
    </xf>
    <xf numFmtId="0" fontId="140" fillId="9" borderId="900" applyNumberFormat="0" applyAlignment="0" applyProtection="0">
      <alignment vertical="center"/>
    </xf>
    <xf numFmtId="0" fontId="140" fillId="9" borderId="900" applyNumberFormat="0" applyAlignment="0" applyProtection="0">
      <alignment vertical="center"/>
    </xf>
    <xf numFmtId="0" fontId="114" fillId="22" borderId="900" applyNumberFormat="0" applyAlignment="0" applyProtection="0">
      <alignment vertical="center"/>
    </xf>
    <xf numFmtId="191" fontId="78" fillId="2" borderId="897"/>
    <xf numFmtId="191" fontId="78" fillId="2" borderId="897"/>
    <xf numFmtId="0" fontId="114" fillId="22" borderId="900" applyNumberFormat="0" applyAlignment="0" applyProtection="0">
      <alignment vertical="center"/>
    </xf>
    <xf numFmtId="221" fontId="63" fillId="0" borderId="893" applyFill="0" applyBorder="0" applyAlignment="0"/>
    <xf numFmtId="0" fontId="129" fillId="0" borderId="904">
      <alignment horizontal="left" vertical="center"/>
      <protection locked="0"/>
    </xf>
    <xf numFmtId="0" fontId="140" fillId="9" borderId="900" applyNumberFormat="0" applyAlignment="0" applyProtection="0">
      <alignment vertical="center"/>
    </xf>
    <xf numFmtId="0" fontId="140" fillId="9" borderId="900" applyNumberFormat="0" applyAlignment="0" applyProtection="0">
      <alignment vertical="center"/>
    </xf>
    <xf numFmtId="0" fontId="56" fillId="30" borderId="901" applyNumberFormat="0" applyFont="0" applyAlignment="0" applyProtection="0">
      <alignment vertical="center"/>
    </xf>
    <xf numFmtId="0" fontId="56" fillId="30" borderId="901" applyNumberFormat="0" applyFont="0" applyAlignment="0" applyProtection="0">
      <alignment vertical="center"/>
    </xf>
    <xf numFmtId="0" fontId="152" fillId="22" borderId="902" applyNumberFormat="0" applyAlignment="0" applyProtection="0">
      <alignment vertical="center"/>
    </xf>
    <xf numFmtId="0" fontId="152" fillId="22" borderId="902" applyNumberFormat="0" applyAlignment="0" applyProtection="0">
      <alignment vertical="center"/>
    </xf>
    <xf numFmtId="0" fontId="134" fillId="0" borderId="905"/>
    <xf numFmtId="0" fontId="173" fillId="0" borderId="903" applyNumberFormat="0" applyFill="0" applyAlignment="0" applyProtection="0">
      <alignment vertical="center"/>
    </xf>
    <xf numFmtId="0" fontId="114" fillId="22" borderId="900" applyNumberFormat="0" applyAlignment="0" applyProtection="0">
      <alignment vertical="center"/>
    </xf>
    <xf numFmtId="247" fontId="57" fillId="0" borderId="893">
      <alignment horizontal="right" vertical="center" shrinkToFit="1"/>
    </xf>
    <xf numFmtId="1" fontId="78" fillId="0" borderId="893" applyFill="0" applyBorder="0">
      <alignment horizontal="center"/>
    </xf>
    <xf numFmtId="0" fontId="56" fillId="30" borderId="901" applyNumberFormat="0" applyFont="0" applyAlignment="0" applyProtection="0">
      <alignment vertical="center"/>
    </xf>
    <xf numFmtId="221" fontId="188" fillId="25" borderId="893">
      <alignment horizontal="right" vertical="center"/>
      <protection locked="0"/>
    </xf>
    <xf numFmtId="0" fontId="173" fillId="0" borderId="903" applyNumberFormat="0" applyFill="0" applyAlignment="0" applyProtection="0">
      <alignment vertical="center"/>
    </xf>
    <xf numFmtId="0" fontId="69" fillId="0" borderId="906">
      <alignment vertical="justify" wrapText="1"/>
    </xf>
    <xf numFmtId="0" fontId="140" fillId="9" borderId="900" applyNumberFormat="0" applyAlignment="0" applyProtection="0">
      <alignment vertical="center"/>
    </xf>
    <xf numFmtId="263" fontId="63" fillId="0" borderId="893">
      <alignment horizontal="left" vertical="center"/>
    </xf>
    <xf numFmtId="0" fontId="152" fillId="22" borderId="902" applyNumberFormat="0" applyAlignment="0" applyProtection="0">
      <alignment vertical="center"/>
    </xf>
    <xf numFmtId="0" fontId="173" fillId="0" borderId="920" applyNumberFormat="0" applyFill="0" applyAlignment="0" applyProtection="0">
      <alignment vertical="center"/>
    </xf>
    <xf numFmtId="191" fontId="78" fillId="2" borderId="963"/>
    <xf numFmtId="0" fontId="140" fillId="9" borderId="900" applyNumberFormat="0" applyAlignment="0" applyProtection="0">
      <alignment vertical="center"/>
    </xf>
    <xf numFmtId="0" fontId="140" fillId="9" borderId="900" applyNumberFormat="0" applyAlignment="0" applyProtection="0">
      <alignment vertical="center"/>
    </xf>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0" fontId="173" fillId="0" borderId="890" applyNumberFormat="0" applyFill="0" applyAlignment="0" applyProtection="0">
      <alignment vertical="center"/>
    </xf>
    <xf numFmtId="274" fontId="173" fillId="0" borderId="890" applyNumberFormat="0" applyFill="0" applyAlignment="0" applyProtection="0">
      <alignment vertical="center"/>
    </xf>
    <xf numFmtId="0" fontId="253" fillId="0" borderId="890" applyNumberFormat="0" applyFill="0" applyAlignment="0" applyProtection="0">
      <alignment vertical="center"/>
    </xf>
    <xf numFmtId="0" fontId="173" fillId="0" borderId="890" applyNumberFormat="0" applyFill="0" applyAlignment="0" applyProtection="0">
      <alignment vertical="center"/>
    </xf>
    <xf numFmtId="191" fontId="78" fillId="2" borderId="891"/>
    <xf numFmtId="274" fontId="140" fillId="9" borderId="720" applyNumberFormat="0" applyAlignment="0" applyProtection="0">
      <alignment vertical="center"/>
    </xf>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221" fontId="63" fillId="0" borderId="924" applyFill="0" applyBorder="0" applyAlignment="0"/>
    <xf numFmtId="191" fontId="78" fillId="2" borderId="891"/>
    <xf numFmtId="191" fontId="78" fillId="2" borderId="891"/>
    <xf numFmtId="37" fontId="69" fillId="0" borderId="899" applyAlignment="0"/>
    <xf numFmtId="0" fontId="152" fillId="22" borderId="889" applyNumberFormat="0" applyAlignment="0" applyProtection="0">
      <alignment vertical="center"/>
    </xf>
    <xf numFmtId="274" fontId="152" fillId="22" borderId="889" applyNumberFormat="0" applyAlignment="0" applyProtection="0">
      <alignment vertical="center"/>
    </xf>
    <xf numFmtId="0" fontId="259" fillId="22" borderId="889" applyNumberFormat="0" applyAlignment="0" applyProtection="0">
      <alignment vertical="center"/>
    </xf>
    <xf numFmtId="0" fontId="152" fillId="22" borderId="889" applyNumberFormat="0" applyAlignment="0" applyProtection="0">
      <alignment vertical="center"/>
    </xf>
    <xf numFmtId="0" fontId="140" fillId="9" borderId="887" applyNumberFormat="0" applyAlignment="0" applyProtection="0">
      <alignment vertical="center"/>
    </xf>
    <xf numFmtId="191" fontId="78" fillId="2" borderId="897"/>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0" fontId="173" fillId="0" borderId="806" applyNumberFormat="0" applyFill="0" applyAlignment="0" applyProtection="0">
      <alignment vertical="center"/>
    </xf>
    <xf numFmtId="274" fontId="173" fillId="0" borderId="806" applyNumberFormat="0" applyFill="0" applyAlignment="0" applyProtection="0">
      <alignment vertical="center"/>
    </xf>
    <xf numFmtId="0" fontId="253" fillId="0" borderId="806" applyNumberFormat="0" applyFill="0" applyAlignment="0" applyProtection="0">
      <alignment vertical="center"/>
    </xf>
    <xf numFmtId="0" fontId="173" fillId="0" borderId="806" applyNumberFormat="0" applyFill="0" applyAlignment="0" applyProtection="0">
      <alignment vertical="center"/>
    </xf>
    <xf numFmtId="0" fontId="140" fillId="9" borderId="881" applyNumberFormat="0" applyAlignment="0" applyProtection="0">
      <alignment vertical="center"/>
    </xf>
    <xf numFmtId="274" fontId="140" fillId="9" borderId="881" applyNumberFormat="0" applyAlignment="0" applyProtection="0">
      <alignment vertical="center"/>
    </xf>
    <xf numFmtId="0" fontId="254" fillId="9" borderId="881" applyNumberFormat="0" applyAlignment="0" applyProtection="0">
      <alignment vertical="center"/>
    </xf>
    <xf numFmtId="0" fontId="140" fillId="9" borderId="881" applyNumberFormat="0" applyAlignment="0" applyProtection="0">
      <alignment vertical="center"/>
    </xf>
    <xf numFmtId="0" fontId="140" fillId="9" borderId="1146" applyNumberFormat="0" applyAlignment="0" applyProtection="0">
      <alignment vertical="center"/>
    </xf>
    <xf numFmtId="0"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0" fontId="65" fillId="0" borderId="0" applyNumberFormat="0" applyFill="0" applyBorder="0" applyAlignment="0" applyProtection="0">
      <alignment vertical="center"/>
    </xf>
    <xf numFmtId="0" fontId="140" fillId="9" borderId="900" applyNumberFormat="0" applyAlignment="0" applyProtection="0">
      <alignment vertical="center"/>
    </xf>
    <xf numFmtId="274" fontId="140" fillId="9" borderId="1146" applyNumberFormat="0" applyAlignment="0" applyProtection="0">
      <alignment vertical="center"/>
    </xf>
    <xf numFmtId="1" fontId="78" fillId="0" borderId="1164" applyFill="0" applyBorder="0">
      <alignment horizontal="center"/>
    </xf>
    <xf numFmtId="191" fontId="78" fillId="2" borderId="891"/>
    <xf numFmtId="274" fontId="152" fillId="22" borderId="796" applyNumberFormat="0" applyAlignment="0" applyProtection="0">
      <alignment vertical="center"/>
    </xf>
    <xf numFmtId="191" fontId="78" fillId="2" borderId="891"/>
    <xf numFmtId="191" fontId="78" fillId="2" borderId="891"/>
    <xf numFmtId="0" fontId="56" fillId="30" borderId="1156" applyNumberFormat="0" applyFont="0" applyAlignment="0" applyProtection="0">
      <alignment vertical="center"/>
    </xf>
    <xf numFmtId="191" fontId="78" fillId="2" borderId="891"/>
    <xf numFmtId="274" fontId="114" fillId="22"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68" applyNumberFormat="0" applyAlignment="0" applyProtection="0">
      <alignment vertical="center"/>
    </xf>
    <xf numFmtId="0" fontId="57" fillId="0" borderId="0"/>
    <xf numFmtId="0" fontId="57" fillId="0" borderId="0"/>
    <xf numFmtId="274" fontId="140" fillId="9" borderId="1177" applyNumberFormat="0" applyAlignment="0" applyProtection="0">
      <alignment vertical="center"/>
    </xf>
    <xf numFmtId="274" fontId="152" fillId="22" borderId="1179" applyNumberFormat="0" applyAlignment="0" applyProtection="0">
      <alignment vertical="center"/>
    </xf>
    <xf numFmtId="0" fontId="259" fillId="22" borderId="1179" applyNumberFormat="0" applyAlignment="0" applyProtection="0">
      <alignment vertical="center"/>
    </xf>
    <xf numFmtId="0" fontId="200" fillId="0" borderId="0">
      <alignment vertical="center"/>
    </xf>
    <xf numFmtId="263" fontId="63" fillId="0" borderId="1186">
      <alignment horizontal="left" vertical="center"/>
    </xf>
    <xf numFmtId="0" fontId="140" fillId="9" borderId="1190" applyNumberFormat="0" applyAlignment="0" applyProtection="0">
      <alignment vertical="center"/>
    </xf>
    <xf numFmtId="274" fontId="114" fillId="22" borderId="1190" applyNumberFormat="0" applyAlignment="0" applyProtection="0">
      <alignment vertical="center"/>
    </xf>
    <xf numFmtId="0" fontId="130" fillId="0" borderId="1198">
      <alignment horizontal="left" vertical="center"/>
    </xf>
    <xf numFmtId="221" fontId="188" fillId="25" borderId="1197">
      <alignment horizontal="right" vertical="center"/>
      <protection locked="0"/>
    </xf>
    <xf numFmtId="0" fontId="104" fillId="0" borderId="0"/>
    <xf numFmtId="0" fontId="140" fillId="9" borderId="1216" applyNumberFormat="0" applyAlignment="0" applyProtection="0">
      <alignment vertical="center"/>
    </xf>
    <xf numFmtId="247" fontId="57" fillId="0" borderId="1214">
      <alignment horizontal="right" vertical="center" shrinkToFit="1"/>
    </xf>
    <xf numFmtId="178" fontId="52" fillId="0" borderId="0" applyBorder="0" applyProtection="0">
      <alignment horizontal="right" vertical="center"/>
    </xf>
    <xf numFmtId="0" fontId="32" fillId="0" borderId="0">
      <alignment vertical="center"/>
    </xf>
    <xf numFmtId="0" fontId="271" fillId="0" borderId="0" applyNumberFormat="0" applyFill="0" applyBorder="0" applyAlignment="0" applyProtection="0">
      <alignment vertical="center"/>
    </xf>
    <xf numFmtId="0" fontId="348" fillId="0" borderId="37" applyNumberFormat="0" applyFill="0" applyAlignment="0" applyProtection="0">
      <alignment vertical="center"/>
    </xf>
    <xf numFmtId="0" fontId="349" fillId="0" borderId="38" applyNumberFormat="0" applyFill="0" applyAlignment="0" applyProtection="0">
      <alignment vertical="center"/>
    </xf>
    <xf numFmtId="0" fontId="350" fillId="0" borderId="39" applyNumberFormat="0" applyFill="0" applyAlignment="0" applyProtection="0">
      <alignment vertical="center"/>
    </xf>
    <xf numFmtId="0" fontId="350" fillId="0" borderId="0" applyNumberFormat="0" applyFill="0" applyBorder="0" applyAlignment="0" applyProtection="0">
      <alignment vertical="center"/>
    </xf>
    <xf numFmtId="0" fontId="351" fillId="67" borderId="0" applyNumberFormat="0" applyBorder="0" applyAlignment="0" applyProtection="0">
      <alignment vertical="center"/>
    </xf>
    <xf numFmtId="0" fontId="352" fillId="64" borderId="0" applyNumberFormat="0" applyBorder="0" applyAlignment="0" applyProtection="0">
      <alignment vertical="center"/>
    </xf>
    <xf numFmtId="0" fontId="353" fillId="69" borderId="0" applyNumberFormat="0" applyBorder="0" applyAlignment="0" applyProtection="0">
      <alignment vertical="center"/>
    </xf>
    <xf numFmtId="0" fontId="354" fillId="68" borderId="35" applyNumberFormat="0" applyAlignment="0" applyProtection="0">
      <alignment vertical="center"/>
    </xf>
    <xf numFmtId="0" fontId="355" fillId="65" borderId="42" applyNumberFormat="0" applyAlignment="0" applyProtection="0">
      <alignment vertical="center"/>
    </xf>
    <xf numFmtId="0" fontId="356" fillId="65" borderId="35" applyNumberFormat="0" applyAlignment="0" applyProtection="0">
      <alignment vertical="center"/>
    </xf>
    <xf numFmtId="0" fontId="357" fillId="0" borderId="40" applyNumberFormat="0" applyFill="0" applyAlignment="0" applyProtection="0">
      <alignment vertical="center"/>
    </xf>
    <xf numFmtId="0" fontId="358" fillId="66" borderId="36" applyNumberFormat="0" applyAlignment="0" applyProtection="0">
      <alignment vertical="center"/>
    </xf>
    <xf numFmtId="0" fontId="359" fillId="0" borderId="0" applyNumberFormat="0" applyFill="0" applyBorder="0" applyAlignment="0" applyProtection="0">
      <alignment vertical="center"/>
    </xf>
    <xf numFmtId="0" fontId="32" fillId="70" borderId="41" applyNumberFormat="0" applyFont="0" applyAlignment="0" applyProtection="0">
      <alignment vertical="center"/>
    </xf>
    <xf numFmtId="0" fontId="360" fillId="0" borderId="0" applyNumberFormat="0" applyFill="0" applyBorder="0" applyAlignment="0" applyProtection="0">
      <alignment vertical="center"/>
    </xf>
    <xf numFmtId="0" fontId="361" fillId="0" borderId="43" applyNumberFormat="0" applyFill="0" applyAlignment="0" applyProtection="0">
      <alignment vertical="center"/>
    </xf>
    <xf numFmtId="0" fontId="362" fillId="58" borderId="0" applyNumberFormat="0" applyBorder="0" applyAlignment="0" applyProtection="0">
      <alignment vertical="center"/>
    </xf>
    <xf numFmtId="0" fontId="32" fillId="40" borderId="0" applyNumberFormat="0" applyBorder="0" applyAlignment="0" applyProtection="0">
      <alignment vertical="center"/>
    </xf>
    <xf numFmtId="0" fontId="32" fillId="46" borderId="0" applyNumberFormat="0" applyBorder="0" applyAlignment="0" applyProtection="0">
      <alignment vertical="center"/>
    </xf>
    <xf numFmtId="0" fontId="362" fillId="52" borderId="0" applyNumberFormat="0" applyBorder="0" applyAlignment="0" applyProtection="0">
      <alignment vertical="center"/>
    </xf>
    <xf numFmtId="0" fontId="362" fillId="59" borderId="0" applyNumberFormat="0" applyBorder="0" applyAlignment="0" applyProtection="0">
      <alignment vertical="center"/>
    </xf>
    <xf numFmtId="0" fontId="32" fillId="41" borderId="0" applyNumberFormat="0" applyBorder="0" applyAlignment="0" applyProtection="0">
      <alignment vertical="center"/>
    </xf>
    <xf numFmtId="0" fontId="32" fillId="47" borderId="0" applyNumberFormat="0" applyBorder="0" applyAlignment="0" applyProtection="0">
      <alignment vertical="center"/>
    </xf>
    <xf numFmtId="0" fontId="362" fillId="53" borderId="0" applyNumberFormat="0" applyBorder="0" applyAlignment="0" applyProtection="0">
      <alignment vertical="center"/>
    </xf>
    <xf numFmtId="0" fontId="362" fillId="60" borderId="0" applyNumberFormat="0" applyBorder="0" applyAlignment="0" applyProtection="0">
      <alignment vertical="center"/>
    </xf>
    <xf numFmtId="0" fontId="32" fillId="42" borderId="0" applyNumberFormat="0" applyBorder="0" applyAlignment="0" applyProtection="0">
      <alignment vertical="center"/>
    </xf>
    <xf numFmtId="0" fontId="32" fillId="48" borderId="0" applyNumberFormat="0" applyBorder="0" applyAlignment="0" applyProtection="0">
      <alignment vertical="center"/>
    </xf>
    <xf numFmtId="0" fontId="362" fillId="54" borderId="0" applyNumberFormat="0" applyBorder="0" applyAlignment="0" applyProtection="0">
      <alignment vertical="center"/>
    </xf>
    <xf numFmtId="0" fontId="362" fillId="61" borderId="0" applyNumberFormat="0" applyBorder="0" applyAlignment="0" applyProtection="0">
      <alignment vertical="center"/>
    </xf>
    <xf numFmtId="0" fontId="32" fillId="43" borderId="0" applyNumberFormat="0" applyBorder="0" applyAlignment="0" applyProtection="0">
      <alignment vertical="center"/>
    </xf>
    <xf numFmtId="0" fontId="32" fillId="49" borderId="0" applyNumberFormat="0" applyBorder="0" applyAlignment="0" applyProtection="0">
      <alignment vertical="center"/>
    </xf>
    <xf numFmtId="0" fontId="362" fillId="55" borderId="0" applyNumberFormat="0" applyBorder="0" applyAlignment="0" applyProtection="0">
      <alignment vertical="center"/>
    </xf>
    <xf numFmtId="0" fontId="362" fillId="62" borderId="0" applyNumberFormat="0" applyBorder="0" applyAlignment="0" applyProtection="0">
      <alignment vertical="center"/>
    </xf>
    <xf numFmtId="0" fontId="32" fillId="44" borderId="0" applyNumberFormat="0" applyBorder="0" applyAlignment="0" applyProtection="0">
      <alignment vertical="center"/>
    </xf>
    <xf numFmtId="0" fontId="32" fillId="50" borderId="0" applyNumberFormat="0" applyBorder="0" applyAlignment="0" applyProtection="0">
      <alignment vertical="center"/>
    </xf>
    <xf numFmtId="0" fontId="362" fillId="56" borderId="0" applyNumberFormat="0" applyBorder="0" applyAlignment="0" applyProtection="0">
      <alignment vertical="center"/>
    </xf>
    <xf numFmtId="0" fontId="362" fillId="63" borderId="0" applyNumberFormat="0" applyBorder="0" applyAlignment="0" applyProtection="0">
      <alignment vertical="center"/>
    </xf>
    <xf numFmtId="0" fontId="32" fillId="45" borderId="0" applyNumberFormat="0" applyBorder="0" applyAlignment="0" applyProtection="0">
      <alignment vertical="center"/>
    </xf>
    <xf numFmtId="0" fontId="32" fillId="51" borderId="0" applyNumberFormat="0" applyBorder="0" applyAlignment="0" applyProtection="0">
      <alignment vertical="center"/>
    </xf>
    <xf numFmtId="0" fontId="362" fillId="57" borderId="0" applyNumberFormat="0" applyBorder="0" applyAlignment="0" applyProtection="0">
      <alignment vertical="center"/>
    </xf>
    <xf numFmtId="0" fontId="32" fillId="0" borderId="0">
      <alignment vertical="center"/>
    </xf>
    <xf numFmtId="0" fontId="32" fillId="70" borderId="41" applyNumberFormat="0" applyFont="0" applyAlignment="0" applyProtection="0">
      <alignment vertical="center"/>
    </xf>
    <xf numFmtId="0" fontId="32" fillId="40" borderId="0" applyNumberFormat="0" applyBorder="0" applyAlignment="0" applyProtection="0">
      <alignment vertical="center"/>
    </xf>
    <xf numFmtId="0" fontId="32" fillId="46" borderId="0" applyNumberFormat="0" applyBorder="0" applyAlignment="0" applyProtection="0">
      <alignment vertical="center"/>
    </xf>
    <xf numFmtId="0" fontId="32" fillId="41" borderId="0" applyNumberFormat="0" applyBorder="0" applyAlignment="0" applyProtection="0">
      <alignment vertical="center"/>
    </xf>
    <xf numFmtId="0" fontId="32" fillId="47" borderId="0" applyNumberFormat="0" applyBorder="0" applyAlignment="0" applyProtection="0">
      <alignment vertical="center"/>
    </xf>
    <xf numFmtId="0" fontId="32" fillId="42" borderId="0" applyNumberFormat="0" applyBorder="0" applyAlignment="0" applyProtection="0">
      <alignment vertical="center"/>
    </xf>
    <xf numFmtId="0" fontId="32" fillId="48" borderId="0" applyNumberFormat="0" applyBorder="0" applyAlignment="0" applyProtection="0">
      <alignment vertical="center"/>
    </xf>
    <xf numFmtId="0" fontId="32" fillId="43" borderId="0" applyNumberFormat="0" applyBorder="0" applyAlignment="0" applyProtection="0">
      <alignment vertical="center"/>
    </xf>
    <xf numFmtId="0" fontId="32" fillId="49" borderId="0" applyNumberFormat="0" applyBorder="0" applyAlignment="0" applyProtection="0">
      <alignment vertical="center"/>
    </xf>
    <xf numFmtId="0" fontId="32" fillId="44" borderId="0" applyNumberFormat="0" applyBorder="0" applyAlignment="0" applyProtection="0">
      <alignment vertical="center"/>
    </xf>
    <xf numFmtId="0" fontId="32" fillId="50" borderId="0" applyNumberFormat="0" applyBorder="0" applyAlignment="0" applyProtection="0">
      <alignment vertical="center"/>
    </xf>
    <xf numFmtId="0" fontId="32" fillId="45" borderId="0" applyNumberFormat="0" applyBorder="0" applyAlignment="0" applyProtection="0">
      <alignment vertical="center"/>
    </xf>
    <xf numFmtId="0" fontId="32" fillId="51" borderId="0" applyNumberFormat="0" applyBorder="0" applyAlignment="0" applyProtection="0">
      <alignment vertical="center"/>
    </xf>
    <xf numFmtId="0" fontId="32" fillId="0" borderId="0">
      <alignment vertical="center"/>
    </xf>
    <xf numFmtId="0" fontId="32" fillId="0" borderId="0">
      <alignment vertical="center"/>
    </xf>
    <xf numFmtId="0" fontId="32" fillId="40" borderId="0" applyNumberFormat="0" applyBorder="0" applyAlignment="0" applyProtection="0">
      <alignment vertical="center"/>
    </xf>
    <xf numFmtId="0" fontId="32" fillId="46" borderId="0" applyNumberFormat="0" applyBorder="0" applyAlignment="0" applyProtection="0">
      <alignment vertical="center"/>
    </xf>
    <xf numFmtId="0" fontId="32" fillId="41" borderId="0" applyNumberFormat="0" applyBorder="0" applyAlignment="0" applyProtection="0">
      <alignment vertical="center"/>
    </xf>
    <xf numFmtId="0" fontId="32" fillId="47" borderId="0" applyNumberFormat="0" applyBorder="0" applyAlignment="0" applyProtection="0">
      <alignment vertical="center"/>
    </xf>
    <xf numFmtId="0" fontId="32" fillId="42" borderId="0" applyNumberFormat="0" applyBorder="0" applyAlignment="0" applyProtection="0">
      <alignment vertical="center"/>
    </xf>
    <xf numFmtId="0" fontId="32" fillId="48" borderId="0" applyNumberFormat="0" applyBorder="0" applyAlignment="0" applyProtection="0">
      <alignment vertical="center"/>
    </xf>
    <xf numFmtId="0" fontId="32" fillId="43" borderId="0" applyNumberFormat="0" applyBorder="0" applyAlignment="0" applyProtection="0">
      <alignment vertical="center"/>
    </xf>
    <xf numFmtId="0" fontId="32" fillId="49" borderId="0" applyNumberFormat="0" applyBorder="0" applyAlignment="0" applyProtection="0">
      <alignment vertical="center"/>
    </xf>
    <xf numFmtId="0" fontId="32" fillId="44" borderId="0" applyNumberFormat="0" applyBorder="0" applyAlignment="0" applyProtection="0">
      <alignment vertical="center"/>
    </xf>
    <xf numFmtId="0" fontId="32" fillId="50" borderId="0" applyNumberFormat="0" applyBorder="0" applyAlignment="0" applyProtection="0">
      <alignment vertical="center"/>
    </xf>
    <xf numFmtId="0" fontId="32" fillId="45" borderId="0" applyNumberFormat="0" applyBorder="0" applyAlignment="0" applyProtection="0">
      <alignment vertical="center"/>
    </xf>
    <xf numFmtId="0" fontId="32" fillId="51" borderId="0" applyNumberFormat="0" applyBorder="0" applyAlignment="0" applyProtection="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32" fillId="0" borderId="0">
      <alignment vertical="center"/>
    </xf>
    <xf numFmtId="0" fontId="140" fillId="9" borderId="887" applyNumberFormat="0" applyAlignment="0" applyProtection="0">
      <alignment vertical="center"/>
    </xf>
    <xf numFmtId="274" fontId="140" fillId="9" borderId="887" applyNumberFormat="0" applyAlignment="0" applyProtection="0">
      <alignment vertical="center"/>
    </xf>
    <xf numFmtId="0" fontId="254" fillId="9" borderId="887" applyNumberFormat="0" applyAlignment="0" applyProtection="0">
      <alignment vertical="center"/>
    </xf>
    <xf numFmtId="0" fontId="140" fillId="9" borderId="887" applyNumberFormat="0" applyAlignment="0" applyProtection="0">
      <alignment vertical="center"/>
    </xf>
    <xf numFmtId="0" fontId="173" fillId="0" borderId="695" applyNumberFormat="0" applyFill="0" applyAlignment="0" applyProtection="0">
      <alignment vertical="center"/>
    </xf>
    <xf numFmtId="274" fontId="173" fillId="0" borderId="695" applyNumberFormat="0" applyFill="0" applyAlignment="0" applyProtection="0">
      <alignment vertical="center"/>
    </xf>
    <xf numFmtId="0" fontId="253" fillId="0" borderId="695" applyNumberFormat="0" applyFill="0" applyAlignment="0" applyProtection="0">
      <alignment vertical="center"/>
    </xf>
    <xf numFmtId="0" fontId="173" fillId="0" borderId="695" applyNumberFormat="0" applyFill="0" applyAlignment="0" applyProtection="0">
      <alignment vertical="center"/>
    </xf>
    <xf numFmtId="274" fontId="140" fillId="9" borderId="831" applyNumberFormat="0" applyAlignment="0" applyProtection="0">
      <alignment vertical="center"/>
    </xf>
    <xf numFmtId="10" fontId="58" fillId="25" borderId="1142" applyNumberFormat="0" applyBorder="0" applyAlignment="0" applyProtection="0"/>
    <xf numFmtId="221" fontId="188" fillId="25" borderId="1142">
      <alignment horizontal="right" vertical="center"/>
      <protection locked="0"/>
    </xf>
    <xf numFmtId="274" fontId="152" fillId="22" borderId="685" applyNumberFormat="0" applyAlignment="0" applyProtection="0">
      <alignment vertical="center"/>
    </xf>
    <xf numFmtId="274" fontId="140" fillId="9" borderId="1135" applyNumberFormat="0" applyAlignment="0" applyProtection="0">
      <alignment vertical="center"/>
    </xf>
    <xf numFmtId="0" fontId="140" fillId="9" borderId="1135" applyNumberFormat="0" applyAlignment="0" applyProtection="0">
      <alignment vertical="center"/>
    </xf>
    <xf numFmtId="0" fontId="140" fillId="9" borderId="1190" applyNumberFormat="0" applyAlignment="0" applyProtection="0">
      <alignment vertical="center"/>
    </xf>
    <xf numFmtId="0" fontId="152" fillId="22" borderId="1137" applyNumberFormat="0" applyAlignment="0" applyProtection="0">
      <alignment vertical="center"/>
    </xf>
    <xf numFmtId="191" fontId="78" fillId="2" borderId="1220"/>
    <xf numFmtId="274" fontId="140" fillId="9" borderId="1135" applyNumberFormat="0" applyAlignment="0" applyProtection="0">
      <alignment vertical="center"/>
    </xf>
    <xf numFmtId="0" fontId="152" fillId="22" borderId="1137" applyNumberFormat="0" applyAlignment="0" applyProtection="0">
      <alignment vertical="center"/>
    </xf>
    <xf numFmtId="0" fontId="152" fillId="22" borderId="1137" applyNumberFormat="0" applyAlignment="0" applyProtection="0">
      <alignment vertical="center"/>
    </xf>
    <xf numFmtId="0" fontId="173" fillId="0" borderId="1219" applyNumberFormat="0" applyFill="0" applyAlignment="0" applyProtection="0">
      <alignment vertical="center"/>
    </xf>
    <xf numFmtId="274" fontId="140" fillId="9" borderId="1135" applyNumberFormat="0" applyAlignment="0" applyProtection="0">
      <alignment vertical="center"/>
    </xf>
    <xf numFmtId="274" fontId="140" fillId="9" borderId="1216" applyNumberFormat="0" applyAlignment="0" applyProtection="0">
      <alignment vertical="center"/>
    </xf>
    <xf numFmtId="274" fontId="56" fillId="30" borderId="1136" applyNumberFormat="0" applyFont="0" applyAlignment="0" applyProtection="0">
      <alignment vertical="center"/>
    </xf>
    <xf numFmtId="0"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216" applyNumberFormat="0" applyAlignment="0" applyProtection="0">
      <alignment vertical="center"/>
    </xf>
    <xf numFmtId="0" fontId="152" fillId="22" borderId="1137" applyNumberFormat="0" applyAlignment="0" applyProtection="0">
      <alignment vertical="center"/>
    </xf>
    <xf numFmtId="274" fontId="140" fillId="9" borderId="1135" applyNumberFormat="0" applyAlignment="0" applyProtection="0">
      <alignment vertical="center"/>
    </xf>
    <xf numFmtId="274" fontId="114" fillId="22" borderId="1155" applyNumberFormat="0" applyAlignment="0" applyProtection="0">
      <alignment vertical="center"/>
    </xf>
    <xf numFmtId="274" fontId="140" fillId="9" borderId="1155" applyNumberFormat="0" applyAlignment="0" applyProtection="0">
      <alignment vertical="center"/>
    </xf>
    <xf numFmtId="0" fontId="259" fillId="22" borderId="1192" applyNumberFormat="0" applyAlignment="0" applyProtection="0">
      <alignment vertical="center"/>
    </xf>
    <xf numFmtId="191" fontId="78" fillId="2" borderId="891"/>
    <xf numFmtId="191" fontId="78" fillId="2" borderId="1143"/>
    <xf numFmtId="263" fontId="63" fillId="0" borderId="1164">
      <alignment horizontal="left" vertical="center"/>
    </xf>
    <xf numFmtId="37" fontId="69" fillId="0" borderId="1145" applyAlignment="0"/>
    <xf numFmtId="10" fontId="58" fillId="25" borderId="1164" applyNumberFormat="0" applyBorder="0" applyAlignment="0" applyProtection="0"/>
    <xf numFmtId="10" fontId="58" fillId="25" borderId="1142" applyNumberFormat="0" applyBorder="0" applyAlignment="0" applyProtection="0"/>
    <xf numFmtId="191" fontId="78" fillId="2" borderId="1165"/>
    <xf numFmtId="247" fontId="57" fillId="0" borderId="1164">
      <alignment horizontal="right" vertical="center" shrinkToFit="1"/>
    </xf>
    <xf numFmtId="274" fontId="140" fillId="9" borderId="1177" applyNumberFormat="0" applyAlignment="0" applyProtection="0">
      <alignment vertical="center"/>
    </xf>
    <xf numFmtId="0" fontId="56" fillId="0" borderId="0"/>
    <xf numFmtId="201" fontId="63" fillId="0" borderId="0" applyFont="0" applyFill="0" applyBorder="0" applyAlignment="0" applyProtection="0"/>
    <xf numFmtId="0" fontId="140" fillId="9" borderId="1146" applyNumberFormat="0" applyAlignment="0" applyProtection="0">
      <alignment vertical="center"/>
    </xf>
    <xf numFmtId="10" fontId="58" fillId="25" borderId="1164" applyNumberFormat="0" applyBorder="0" applyAlignment="0" applyProtection="0"/>
    <xf numFmtId="221" fontId="188" fillId="25" borderId="1142">
      <alignment horizontal="right" vertical="center"/>
      <protection locked="0"/>
    </xf>
    <xf numFmtId="0" fontId="56" fillId="30" borderId="1169" applyNumberFormat="0" applyFont="0" applyAlignment="0" applyProtection="0">
      <alignment vertical="center"/>
    </xf>
    <xf numFmtId="274" fontId="140" fillId="9" borderId="1146" applyNumberFormat="0" applyAlignment="0" applyProtection="0">
      <alignment vertical="center"/>
    </xf>
    <xf numFmtId="191" fontId="78" fillId="2" borderId="1181"/>
    <xf numFmtId="0" fontId="140" fillId="9" borderId="1168" applyNumberFormat="0" applyAlignment="0" applyProtection="0">
      <alignment vertical="center"/>
    </xf>
    <xf numFmtId="0" fontId="56" fillId="30" borderId="1191" applyNumberFormat="0" applyFont="0" applyAlignment="0" applyProtection="0">
      <alignment vertical="center"/>
    </xf>
    <xf numFmtId="0" fontId="56" fillId="30" borderId="1191" applyNumberFormat="0" applyFont="0" applyAlignment="0" applyProtection="0">
      <alignment vertical="center"/>
    </xf>
    <xf numFmtId="0" fontId="140" fillId="9" borderId="1216" applyNumberFormat="0" applyAlignment="0" applyProtection="0">
      <alignment vertical="center"/>
    </xf>
    <xf numFmtId="274" fontId="140" fillId="9" borderId="1216" applyNumberFormat="0" applyAlignment="0" applyProtection="0">
      <alignment vertical="center"/>
    </xf>
    <xf numFmtId="191" fontId="78" fillId="2" borderId="1143"/>
    <xf numFmtId="1" fontId="78" fillId="0" borderId="1164" applyFill="0" applyBorder="0">
      <alignment horizontal="center"/>
    </xf>
    <xf numFmtId="0" fontId="173" fillId="0" borderId="1149" applyNumberFormat="0" applyFill="0" applyAlignment="0" applyProtection="0">
      <alignment vertical="center"/>
    </xf>
    <xf numFmtId="0" fontId="173" fillId="0" borderId="1171" applyNumberFormat="0" applyFill="0" applyAlignment="0" applyProtection="0">
      <alignment vertical="center"/>
    </xf>
    <xf numFmtId="0" fontId="140" fillId="9" borderId="1168" applyNumberFormat="0" applyAlignment="0" applyProtection="0">
      <alignment vertical="center"/>
    </xf>
    <xf numFmtId="274" fontId="140" fillId="9" borderId="1168" applyNumberFormat="0" applyAlignment="0" applyProtection="0">
      <alignment vertical="center"/>
    </xf>
    <xf numFmtId="274" fontId="140" fillId="9" borderId="1190" applyNumberFormat="0" applyAlignment="0" applyProtection="0">
      <alignment vertical="center"/>
    </xf>
    <xf numFmtId="0" fontId="140" fillId="9" borderId="1190" applyNumberFormat="0" applyAlignment="0" applyProtection="0">
      <alignment vertical="center"/>
    </xf>
    <xf numFmtId="274" fontId="140" fillId="9" borderId="1216" applyNumberFormat="0" applyAlignment="0" applyProtection="0">
      <alignment vertical="center"/>
    </xf>
    <xf numFmtId="274" fontId="140" fillId="9" borderId="1135" applyNumberFormat="0" applyAlignment="0" applyProtection="0">
      <alignment vertical="center"/>
    </xf>
    <xf numFmtId="0" fontId="69" fillId="0" borderId="1163">
      <alignment vertical="justify" wrapText="1"/>
    </xf>
    <xf numFmtId="191" fontId="78" fillId="2" borderId="891"/>
    <xf numFmtId="1" fontId="78" fillId="0" borderId="1142" applyFill="0" applyBorder="0">
      <alignment horizontal="center"/>
    </xf>
    <xf numFmtId="274" fontId="140" fillId="9" borderId="1135" applyNumberFormat="0" applyAlignment="0" applyProtection="0">
      <alignment vertical="center"/>
    </xf>
    <xf numFmtId="0" fontId="130" fillId="0" borderId="1154">
      <alignment horizontal="left" vertical="center"/>
    </xf>
    <xf numFmtId="274" fontId="140" fillId="9" borderId="1155" applyNumberFormat="0" applyAlignment="0" applyProtection="0">
      <alignment vertical="center"/>
    </xf>
    <xf numFmtId="0" fontId="140" fillId="9" borderId="1135" applyNumberFormat="0" applyAlignment="0" applyProtection="0">
      <alignment vertical="center"/>
    </xf>
    <xf numFmtId="191" fontId="78" fillId="2" borderId="1132"/>
    <xf numFmtId="0" fontId="56" fillId="30" borderId="1136" applyNumberFormat="0" applyFont="0" applyAlignment="0" applyProtection="0">
      <alignment vertical="center"/>
    </xf>
    <xf numFmtId="274" fontId="140" fillId="9" borderId="1135" applyNumberFormat="0" applyAlignment="0" applyProtection="0">
      <alignment vertical="center"/>
    </xf>
    <xf numFmtId="10" fontId="58" fillId="25" borderId="1164" applyNumberFormat="0" applyBorder="0" applyAlignment="0" applyProtection="0"/>
    <xf numFmtId="274" fontId="140" fillId="9" borderId="1155" applyNumberFormat="0" applyAlignment="0" applyProtection="0">
      <alignment vertical="center"/>
    </xf>
    <xf numFmtId="201" fontId="63" fillId="0" borderId="0" applyFont="0" applyFill="0" applyBorder="0" applyAlignment="0" applyProtection="0"/>
    <xf numFmtId="0" fontId="140" fillId="9" borderId="900" applyNumberFormat="0" applyAlignment="0" applyProtection="0">
      <alignment vertical="center"/>
    </xf>
    <xf numFmtId="0" fontId="140" fillId="9" borderId="917" applyNumberFormat="0" applyAlignment="0" applyProtection="0">
      <alignment vertical="center"/>
    </xf>
    <xf numFmtId="0" fontId="140" fillId="9" borderId="900" applyNumberFormat="0" applyAlignment="0" applyProtection="0">
      <alignment vertical="center"/>
    </xf>
    <xf numFmtId="0" fontId="173" fillId="0" borderId="903" applyNumberFormat="0" applyFill="0" applyAlignment="0" applyProtection="0">
      <alignment vertical="center"/>
    </xf>
    <xf numFmtId="191" fontId="78" fillId="2" borderId="891"/>
    <xf numFmtId="191" fontId="78" fillId="2" borderId="891"/>
    <xf numFmtId="0" fontId="261" fillId="0" borderId="0">
      <alignment vertical="center"/>
    </xf>
    <xf numFmtId="0" fontId="261" fillId="0" borderId="0">
      <alignment vertical="center"/>
    </xf>
    <xf numFmtId="178" fontId="32" fillId="0" borderId="0" applyFont="0" applyFill="0" applyBorder="0" applyAlignment="0" applyProtection="0">
      <alignment vertical="center"/>
    </xf>
    <xf numFmtId="0" fontId="32" fillId="0" borderId="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261" fillId="0" borderId="0">
      <alignment vertical="center"/>
    </xf>
    <xf numFmtId="0" fontId="261" fillId="0" borderId="0">
      <alignment vertical="center"/>
    </xf>
    <xf numFmtId="9" fontId="261" fillId="0" borderId="0" applyFont="0" applyFill="0" applyBorder="0" applyAlignment="0" applyProtection="0">
      <alignment vertical="center"/>
    </xf>
    <xf numFmtId="0" fontId="261" fillId="0" borderId="0">
      <alignment vertical="center"/>
    </xf>
    <xf numFmtId="0" fontId="32" fillId="0" borderId="0">
      <alignment vertical="center"/>
    </xf>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191" fontId="78" fillId="2" borderId="891"/>
    <xf numFmtId="274" fontId="56" fillId="30" borderId="918" applyNumberFormat="0" applyFon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140" fillId="9" borderId="917" applyNumberFormat="0" applyAlignment="0" applyProtection="0">
      <alignment vertical="center"/>
    </xf>
    <xf numFmtId="274" fontId="56" fillId="30" borderId="960" applyNumberFormat="0" applyFont="0" applyAlignment="0" applyProtection="0">
      <alignment vertical="center"/>
    </xf>
    <xf numFmtId="0" fontId="173" fillId="0" borderId="940" applyNumberFormat="0" applyFill="0" applyAlignment="0" applyProtection="0">
      <alignment vertical="center"/>
    </xf>
    <xf numFmtId="0" fontId="140" fillId="9" borderId="917" applyNumberFormat="0" applyAlignment="0" applyProtection="0">
      <alignment vertical="center"/>
    </xf>
    <xf numFmtId="0" fontId="129" fillId="0" borderId="921">
      <alignment horizontal="left" vertical="center"/>
      <protection locked="0"/>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44" fillId="14" borderId="0" applyNumberFormat="0" applyBorder="0" applyAlignment="0" applyProtection="0">
      <alignment vertical="center"/>
    </xf>
    <xf numFmtId="0" fontId="244" fillId="11" borderId="0" applyNumberFormat="0" applyBorder="0" applyAlignment="0" applyProtection="0">
      <alignment vertical="center"/>
    </xf>
    <xf numFmtId="0" fontId="244" fillId="12" borderId="0" applyNumberFormat="0" applyBorder="0" applyAlignment="0" applyProtection="0">
      <alignment vertical="center"/>
    </xf>
    <xf numFmtId="0" fontId="244" fillId="15" borderId="0" applyNumberFormat="0" applyBorder="0" applyAlignment="0" applyProtection="0">
      <alignment vertical="center"/>
    </xf>
    <xf numFmtId="0" fontId="244" fillId="16" borderId="0" applyNumberFormat="0" applyBorder="0" applyAlignment="0" applyProtection="0">
      <alignment vertical="center"/>
    </xf>
    <xf numFmtId="0" fontId="244" fillId="17" borderId="0" applyNumberFormat="0" applyBorder="0" applyAlignment="0" applyProtection="0">
      <alignment vertical="center"/>
    </xf>
    <xf numFmtId="0" fontId="244" fillId="18" borderId="0" applyNumberFormat="0" applyBorder="0" applyAlignment="0" applyProtection="0">
      <alignment vertical="center"/>
    </xf>
    <xf numFmtId="0" fontId="244" fillId="19" borderId="0" applyNumberFormat="0" applyBorder="0" applyAlignment="0" applyProtection="0">
      <alignment vertical="center"/>
    </xf>
    <xf numFmtId="0" fontId="244" fillId="20" borderId="0" applyNumberFormat="0" applyBorder="0" applyAlignment="0" applyProtection="0">
      <alignment vertical="center"/>
    </xf>
    <xf numFmtId="0" fontId="244" fillId="15" borderId="0" applyNumberFormat="0" applyBorder="0" applyAlignment="0" applyProtection="0">
      <alignment vertical="center"/>
    </xf>
    <xf numFmtId="0" fontId="244" fillId="16" borderId="0" applyNumberFormat="0" applyBorder="0" applyAlignment="0" applyProtection="0">
      <alignment vertical="center"/>
    </xf>
    <xf numFmtId="0" fontId="244" fillId="21" borderId="0" applyNumberFormat="0" applyBorder="0" applyAlignment="0" applyProtection="0">
      <alignment vertical="center"/>
    </xf>
    <xf numFmtId="0" fontId="129" fillId="0" borderId="1112">
      <alignment horizontal="left" vertical="center"/>
      <protection locked="0"/>
    </xf>
    <xf numFmtId="0" fontId="249" fillId="5" borderId="0" applyNumberFormat="0" applyBorder="0" applyAlignment="0" applyProtection="0">
      <alignment vertical="center"/>
    </xf>
    <xf numFmtId="0" fontId="240" fillId="0" borderId="0"/>
    <xf numFmtId="0" fontId="104" fillId="0" borderId="0"/>
    <xf numFmtId="0" fontId="92" fillId="0" borderId="0"/>
    <xf numFmtId="0" fontId="111" fillId="0" borderId="0"/>
    <xf numFmtId="0" fontId="111" fillId="0" borderId="0"/>
    <xf numFmtId="0" fontId="92" fillId="0" borderId="0"/>
    <xf numFmtId="0" fontId="111" fillId="0" borderId="0"/>
    <xf numFmtId="274" fontId="114" fillId="22" borderId="1104" applyNumberFormat="0" applyAlignment="0" applyProtection="0">
      <alignment vertical="center"/>
    </xf>
    <xf numFmtId="274" fontId="114" fillId="22" borderId="1104" applyNumberFormat="0" applyAlignment="0" applyProtection="0">
      <alignment vertical="center"/>
    </xf>
    <xf numFmtId="274" fontId="114" fillId="22" borderId="1104" applyNumberFormat="0" applyAlignment="0" applyProtection="0">
      <alignment vertical="center"/>
    </xf>
    <xf numFmtId="274" fontId="114" fillId="22" borderId="1155" applyNumberFormat="0" applyAlignment="0" applyProtection="0">
      <alignment vertical="center"/>
    </xf>
    <xf numFmtId="274" fontId="114" fillId="22" borderId="1177" applyNumberFormat="0" applyAlignment="0" applyProtection="0">
      <alignment vertical="center"/>
    </xf>
    <xf numFmtId="274" fontId="114" fillId="22" borderId="1177" applyNumberFormat="0" applyAlignment="0" applyProtection="0">
      <alignment vertical="center"/>
    </xf>
    <xf numFmtId="274" fontId="114" fillId="22" borderId="1135" applyNumberFormat="0" applyAlignment="0" applyProtection="0">
      <alignment vertical="center"/>
    </xf>
    <xf numFmtId="274" fontId="114" fillId="22" borderId="1135" applyNumberFormat="0" applyAlignment="0" applyProtection="0">
      <alignment vertical="center"/>
    </xf>
    <xf numFmtId="274" fontId="114" fillId="22"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0" fontId="114" fillId="22" borderId="1177" applyNumberFormat="0" applyAlignment="0" applyProtection="0">
      <alignment vertical="center"/>
    </xf>
    <xf numFmtId="191" fontId="78" fillId="2" borderId="1159"/>
    <xf numFmtId="221" fontId="188" fillId="25" borderId="1142">
      <alignment horizontal="right" vertical="center"/>
      <protection locked="0"/>
    </xf>
    <xf numFmtId="191" fontId="78" fillId="2" borderId="1132"/>
    <xf numFmtId="191" fontId="78" fillId="2" borderId="1132"/>
    <xf numFmtId="191" fontId="78" fillId="2" borderId="1132"/>
    <xf numFmtId="0" fontId="114" fillId="22" borderId="1135" applyNumberFormat="0" applyAlignment="0" applyProtection="0">
      <alignment vertical="center"/>
    </xf>
    <xf numFmtId="0" fontId="114" fillId="22" borderId="1135" applyNumberFormat="0" applyAlignment="0" applyProtection="0">
      <alignment vertical="center"/>
    </xf>
    <xf numFmtId="0" fontId="129" fillId="0" borderId="1139">
      <alignment horizontal="left" vertical="center"/>
      <protection locked="0"/>
    </xf>
    <xf numFmtId="0" fontId="56" fillId="30" borderId="1136" applyNumberFormat="0" applyFont="0" applyAlignment="0" applyProtection="0">
      <alignment vertical="center"/>
    </xf>
    <xf numFmtId="0" fontId="56" fillId="30" borderId="1136" applyNumberFormat="0" applyFont="0" applyAlignment="0" applyProtection="0">
      <alignment vertical="center"/>
    </xf>
    <xf numFmtId="0" fontId="152" fillId="22" borderId="1137" applyNumberFormat="0" applyAlignment="0" applyProtection="0">
      <alignment vertical="center"/>
    </xf>
    <xf numFmtId="0" fontId="114" fillId="22" borderId="1135" applyNumberFormat="0" applyAlignment="0" applyProtection="0">
      <alignment vertical="center"/>
    </xf>
    <xf numFmtId="0" fontId="114" fillId="22" borderId="1135" applyNumberFormat="0" applyAlignment="0" applyProtection="0">
      <alignment vertical="center"/>
    </xf>
    <xf numFmtId="0" fontId="248" fillId="22" borderId="887" applyNumberFormat="0" applyAlignment="0" applyProtection="0">
      <alignment vertical="center"/>
    </xf>
    <xf numFmtId="0" fontId="114" fillId="22" borderId="887" applyNumberFormat="0" applyAlignment="0" applyProtection="0">
      <alignment vertical="center"/>
    </xf>
    <xf numFmtId="0" fontId="64" fillId="24" borderId="7"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0" fontId="140" fillId="9" borderId="1168" applyNumberFormat="0" applyAlignment="0" applyProtection="0">
      <alignment vertical="center"/>
    </xf>
    <xf numFmtId="221" fontId="63" fillId="0" borderId="885" applyFill="0" applyBorder="0" applyAlignment="0"/>
    <xf numFmtId="191" fontId="78" fillId="2" borderId="1181"/>
    <xf numFmtId="0" fontId="140" fillId="9" borderId="1168" applyNumberFormat="0" applyAlignment="0" applyProtection="0">
      <alignment vertical="center"/>
    </xf>
    <xf numFmtId="0" fontId="251" fillId="0" borderId="0" applyNumberFormat="0" applyFill="0" applyBorder="0" applyAlignment="0" applyProtection="0">
      <alignment vertical="center"/>
    </xf>
    <xf numFmtId="0" fontId="258" fillId="6" borderId="0" applyNumberFormat="0" applyBorder="0" applyAlignment="0" applyProtection="0">
      <alignment vertical="center"/>
    </xf>
    <xf numFmtId="274" fontId="140" fillId="9" borderId="1168" applyNumberFormat="0" applyAlignment="0" applyProtection="0">
      <alignment vertical="center"/>
    </xf>
    <xf numFmtId="0" fontId="129" fillId="0" borderId="892">
      <alignment horizontal="left" vertical="center"/>
      <protection locked="0"/>
    </xf>
    <xf numFmtId="0" fontId="129" fillId="0" borderId="892">
      <alignment horizontal="left" vertical="center"/>
      <protection locked="0"/>
    </xf>
    <xf numFmtId="0" fontId="255" fillId="0" borderId="14" applyNumberFormat="0" applyFill="0" applyAlignment="0" applyProtection="0">
      <alignment vertical="center"/>
    </xf>
    <xf numFmtId="0" fontId="256" fillId="0" borderId="15" applyNumberFormat="0" applyFill="0" applyAlignment="0" applyProtection="0">
      <alignment vertical="center"/>
    </xf>
    <xf numFmtId="0" fontId="257" fillId="0" borderId="16" applyNumberFormat="0" applyFill="0" applyAlignment="0" applyProtection="0">
      <alignment vertical="center"/>
    </xf>
    <xf numFmtId="0" fontId="257" fillId="0" borderId="0" applyNumberFormat="0" applyFill="0" applyBorder="0" applyAlignment="0" applyProtection="0">
      <alignment vertical="center"/>
    </xf>
    <xf numFmtId="10" fontId="58" fillId="31" borderId="893" applyNumberFormat="0" applyBorder="0" applyAlignment="0" applyProtection="0"/>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140"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4" fillId="9" borderId="887" applyNumberFormat="0" applyAlignment="0" applyProtection="0">
      <alignment vertical="center"/>
    </xf>
    <xf numFmtId="0" fontId="252" fillId="0" borderId="18" applyNumberFormat="0" applyFill="0" applyAlignment="0" applyProtection="0">
      <alignment vertical="center"/>
    </xf>
    <xf numFmtId="0" fontId="250" fillId="29" borderId="0" applyNumberFormat="0" applyBorder="0" applyAlignment="0" applyProtection="0">
      <alignment vertical="center"/>
    </xf>
    <xf numFmtId="274" fontId="140" fillId="9" borderId="1190" applyNumberFormat="0" applyAlignment="0" applyProtection="0">
      <alignment vertical="center"/>
    </xf>
    <xf numFmtId="0" fontId="111" fillId="0" borderId="0"/>
    <xf numFmtId="0" fontId="259" fillId="22" borderId="805" applyNumberFormat="0" applyAlignment="0" applyProtection="0">
      <alignment vertical="center"/>
    </xf>
    <xf numFmtId="0" fontId="259" fillId="22" borderId="805" applyNumberFormat="0" applyAlignment="0" applyProtection="0">
      <alignment vertical="center"/>
    </xf>
    <xf numFmtId="0" fontId="152" fillId="22" borderId="805" applyNumberFormat="0" applyAlignment="0" applyProtection="0">
      <alignment vertical="center"/>
    </xf>
    <xf numFmtId="0" fontId="134" fillId="0" borderId="894"/>
    <xf numFmtId="0" fontId="134" fillId="0" borderId="894"/>
    <xf numFmtId="0" fontId="253" fillId="0" borderId="890" applyNumberFormat="0" applyFill="0" applyAlignment="0" applyProtection="0">
      <alignment vertical="center"/>
    </xf>
    <xf numFmtId="0" fontId="173" fillId="0" borderId="890" applyNumberFormat="0" applyFill="0" applyAlignment="0" applyProtection="0">
      <alignment vertical="center"/>
    </xf>
    <xf numFmtId="0" fontId="247" fillId="0" borderId="0" applyNumberFormat="0" applyFill="0" applyBorder="0" applyAlignment="0" applyProtection="0">
      <alignment vertical="center"/>
    </xf>
    <xf numFmtId="247" fontId="57" fillId="0" borderId="885">
      <alignment horizontal="right" vertical="center" shrinkToFit="1"/>
    </xf>
    <xf numFmtId="1" fontId="78" fillId="0" borderId="885" applyFill="0" applyBorder="0">
      <alignment horizontal="center"/>
    </xf>
    <xf numFmtId="37" fontId="69" fillId="0" borderId="895" applyAlignment="0"/>
    <xf numFmtId="37" fontId="69" fillId="0" borderId="895" applyAlignment="0"/>
    <xf numFmtId="221" fontId="188" fillId="25" borderId="885">
      <alignment horizontal="right" vertical="center"/>
      <protection locked="0"/>
    </xf>
    <xf numFmtId="178" fontId="217" fillId="0" borderId="0" applyFont="0" applyFill="0" applyBorder="0" applyAlignment="0" applyProtection="0">
      <alignment vertical="center"/>
    </xf>
    <xf numFmtId="178" fontId="32" fillId="0" borderId="0" applyFont="0" applyFill="0" applyBorder="0" applyAlignment="0" applyProtection="0">
      <alignment vertical="center"/>
    </xf>
    <xf numFmtId="178" fontId="56" fillId="0" borderId="0" applyFont="0" applyFill="0" applyBorder="0" applyAlignment="0" applyProtection="0"/>
    <xf numFmtId="178" fontId="32" fillId="0" borderId="0" applyFont="0" applyFill="0" applyBorder="0" applyAlignment="0" applyProtection="0">
      <alignment vertical="center"/>
    </xf>
    <xf numFmtId="178" fontId="217" fillId="0" borderId="0" applyFont="0" applyFill="0" applyBorder="0" applyAlignment="0" applyProtection="0">
      <alignment vertical="center"/>
    </xf>
    <xf numFmtId="178" fontId="56" fillId="0" borderId="0" applyFont="0" applyFill="0" applyBorder="0" applyAlignment="0" applyProtection="0">
      <alignment vertical="center"/>
    </xf>
    <xf numFmtId="178" fontId="268" fillId="0" borderId="0" applyFont="0" applyFill="0" applyBorder="0" applyAlignment="0" applyProtection="0"/>
    <xf numFmtId="178" fontId="52" fillId="0" borderId="0" applyFont="0" applyFill="0" applyBorder="0" applyAlignment="0" applyProtection="0">
      <alignment vertical="center"/>
    </xf>
    <xf numFmtId="178" fontId="57" fillId="0" borderId="0" applyFont="0" applyFill="0" applyBorder="0" applyAlignment="0" applyProtection="0"/>
    <xf numFmtId="178" fontId="217" fillId="0" borderId="0" applyFont="0" applyFill="0" applyBorder="0" applyAlignment="0" applyProtection="0"/>
    <xf numFmtId="0" fontId="92" fillId="0" borderId="0"/>
    <xf numFmtId="178" fontId="217" fillId="0" borderId="0" applyFont="0" applyFill="0" applyBorder="0" applyAlignment="0" applyProtection="0"/>
    <xf numFmtId="178" fontId="217" fillId="0" borderId="0" applyFont="0" applyFill="0" applyBorder="0" applyAlignment="0" applyProtection="0">
      <alignment vertical="center"/>
    </xf>
    <xf numFmtId="178" fontId="32" fillId="0" borderId="0" applyFont="0" applyFill="0" applyBorder="0" applyAlignment="0" applyProtection="0">
      <alignment vertical="center"/>
    </xf>
    <xf numFmtId="178" fontId="32" fillId="0" borderId="0" applyFont="0" applyFill="0" applyBorder="0" applyAlignment="0" applyProtection="0">
      <alignment vertical="center"/>
    </xf>
    <xf numFmtId="178" fontId="213" fillId="0" borderId="0" applyFont="0" applyFill="0" applyBorder="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0" fontId="69" fillId="0" borderId="896">
      <alignment vertical="justify" wrapText="1"/>
    </xf>
    <xf numFmtId="263" fontId="63" fillId="0" borderId="885">
      <alignment horizontal="left" vertical="center"/>
    </xf>
    <xf numFmtId="0" fontId="261" fillId="0" borderId="0">
      <alignment vertical="center"/>
    </xf>
    <xf numFmtId="221" fontId="188" fillId="25" borderId="1175">
      <alignment horizontal="right" vertical="center"/>
      <protection locked="0"/>
    </xf>
    <xf numFmtId="263" fontId="63" fillId="0" borderId="1175">
      <alignment horizontal="left" vertical="center"/>
    </xf>
    <xf numFmtId="274" fontId="114" fillId="22" borderId="1177" applyNumberFormat="0" applyAlignment="0" applyProtection="0">
      <alignment vertical="center"/>
    </xf>
    <xf numFmtId="10" fontId="58" fillId="25" borderId="1186" applyNumberFormat="0" applyBorder="0" applyAlignment="0" applyProtection="0"/>
    <xf numFmtId="274" fontId="140" fillId="9" borderId="1177" applyNumberFormat="0" applyAlignment="0" applyProtection="0">
      <alignment vertical="center"/>
    </xf>
    <xf numFmtId="1" fontId="78" fillId="0" borderId="1186" applyFill="0" applyBorder="0">
      <alignment horizontal="center"/>
    </xf>
    <xf numFmtId="191" fontId="78" fillId="2" borderId="1187"/>
    <xf numFmtId="0" fontId="140" fillId="9" borderId="1190" applyNumberFormat="0" applyAlignment="0" applyProtection="0">
      <alignment vertical="center"/>
    </xf>
    <xf numFmtId="0" fontId="140" fillId="9" borderId="1190" applyNumberFormat="0" applyAlignment="0" applyProtection="0">
      <alignment vertical="center"/>
    </xf>
    <xf numFmtId="0" fontId="173" fillId="0" borderId="1193" applyNumberFormat="0" applyFill="0" applyAlignment="0" applyProtection="0">
      <alignment vertical="center"/>
    </xf>
    <xf numFmtId="0" fontId="57" fillId="0" borderId="0"/>
    <xf numFmtId="10" fontId="58" fillId="25" borderId="1186" applyNumberFormat="0" applyBorder="0" applyAlignment="0" applyProtection="0"/>
    <xf numFmtId="274" fontId="140" fillId="9" borderId="1190" applyNumberFormat="0" applyAlignment="0" applyProtection="0">
      <alignment vertical="center"/>
    </xf>
    <xf numFmtId="274" fontId="140" fillId="9" borderId="1190" applyNumberFormat="0" applyAlignment="0" applyProtection="0">
      <alignment vertical="center"/>
    </xf>
    <xf numFmtId="10" fontId="58" fillId="25" borderId="1197" applyNumberFormat="0" applyBorder="0" applyAlignment="0" applyProtection="0"/>
    <xf numFmtId="0" fontId="339" fillId="0" borderId="0">
      <alignment vertical="center"/>
    </xf>
    <xf numFmtId="0" fontId="85" fillId="0" borderId="0">
      <alignment vertical="center"/>
    </xf>
    <xf numFmtId="0" fontId="32" fillId="0" borderId="0">
      <alignment vertical="center"/>
    </xf>
    <xf numFmtId="0" fontId="217" fillId="0" borderId="0"/>
    <xf numFmtId="0" fontId="140" fillId="9" borderId="1216" applyNumberFormat="0" applyAlignment="0" applyProtection="0">
      <alignment vertical="center"/>
    </xf>
    <xf numFmtId="0" fontId="32" fillId="0" borderId="0">
      <alignment vertical="center"/>
    </xf>
    <xf numFmtId="0" fontId="114" fillId="22" borderId="1216" applyNumberFormat="0" applyAlignment="0" applyProtection="0">
      <alignment vertical="center"/>
    </xf>
    <xf numFmtId="0" fontId="32" fillId="0" borderId="0">
      <alignment vertical="center"/>
    </xf>
    <xf numFmtId="0" fontId="32" fillId="0" borderId="0">
      <alignment vertical="center"/>
    </xf>
    <xf numFmtId="274" fontId="114" fillId="22" borderId="1216" applyNumberFormat="0" applyAlignment="0" applyProtection="0">
      <alignment vertical="center"/>
    </xf>
    <xf numFmtId="0" fontId="32" fillId="0" borderId="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9" fontId="32" fillId="0" borderId="0" applyFont="0" applyFill="0" applyBorder="0" applyAlignment="0" applyProtection="0">
      <alignment vertical="center"/>
    </xf>
    <xf numFmtId="178" fontId="32" fillId="0" borderId="0" applyFont="0" applyFill="0" applyBorder="0" applyAlignment="0" applyProtection="0">
      <alignment vertical="center"/>
    </xf>
    <xf numFmtId="0" fontId="32" fillId="0" borderId="0">
      <alignment vertical="center"/>
    </xf>
    <xf numFmtId="9" fontId="32" fillId="0" borderId="0" applyFont="0" applyFill="0" applyBorder="0" applyAlignment="0" applyProtection="0">
      <alignment vertical="center"/>
    </xf>
    <xf numFmtId="263" fontId="63" fillId="0" borderId="924">
      <alignment horizontal="left" vertical="center"/>
    </xf>
    <xf numFmtId="274" fontId="140" fillId="9" borderId="959" applyNumberFormat="0" applyAlignment="0" applyProtection="0">
      <alignment vertical="center"/>
    </xf>
    <xf numFmtId="191" fontId="78" fillId="2" borderId="925"/>
    <xf numFmtId="191" fontId="78" fillId="2" borderId="941"/>
    <xf numFmtId="191" fontId="78" fillId="2" borderId="925"/>
    <xf numFmtId="191" fontId="78" fillId="2" borderId="963"/>
    <xf numFmtId="191" fontId="78" fillId="2" borderId="925"/>
    <xf numFmtId="0" fontId="140" fillId="9" borderId="928" applyNumberFormat="0" applyAlignment="0" applyProtection="0">
      <alignment vertical="center"/>
    </xf>
    <xf numFmtId="0" fontId="140" fillId="9" borderId="928" applyNumberFormat="0" applyAlignment="0" applyProtection="0">
      <alignment vertical="center"/>
    </xf>
    <xf numFmtId="0" fontId="130" fillId="0" borderId="926">
      <alignment horizontal="left" vertical="center"/>
    </xf>
    <xf numFmtId="0" fontId="140" fillId="9" borderId="928" applyNumberFormat="0" applyAlignment="0" applyProtection="0">
      <alignment vertical="center"/>
    </xf>
    <xf numFmtId="0" fontId="140" fillId="9" borderId="917"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10" fontId="58" fillId="25" borderId="924" applyNumberFormat="0" applyBorder="0" applyAlignment="0" applyProtection="0"/>
    <xf numFmtId="0" fontId="140" fillId="9" borderId="928" applyNumberFormat="0" applyAlignment="0" applyProtection="0">
      <alignment vertical="center"/>
    </xf>
    <xf numFmtId="0" fontId="56" fillId="30" borderId="929" applyNumberFormat="0" applyFont="0" applyAlignment="0" applyProtection="0">
      <alignment vertical="center"/>
    </xf>
    <xf numFmtId="0" fontId="152" fillId="22" borderId="930" applyNumberFormat="0" applyAlignment="0" applyProtection="0">
      <alignment vertical="center"/>
    </xf>
    <xf numFmtId="0" fontId="173" fillId="0" borderId="931" applyNumberFormat="0" applyFill="0" applyAlignment="0" applyProtection="0">
      <alignment vertical="center"/>
    </xf>
    <xf numFmtId="0" fontId="114" fillId="22" borderId="917" applyNumberFormat="0" applyAlignment="0" applyProtection="0">
      <alignment vertical="center"/>
    </xf>
    <xf numFmtId="191" fontId="78" fillId="2" borderId="925"/>
    <xf numFmtId="191" fontId="78" fillId="2" borderId="925"/>
    <xf numFmtId="191" fontId="78" fillId="2" borderId="925"/>
    <xf numFmtId="0" fontId="140" fillId="9" borderId="917" applyNumberFormat="0" applyAlignment="0" applyProtection="0">
      <alignment vertical="center"/>
    </xf>
    <xf numFmtId="191" fontId="78" fillId="2" borderId="925"/>
    <xf numFmtId="0" fontId="56" fillId="30" borderId="918" applyNumberFormat="0" applyFont="0" applyAlignment="0" applyProtection="0">
      <alignment vertical="center"/>
    </xf>
    <xf numFmtId="0" fontId="152" fillId="22" borderId="919" applyNumberFormat="0" applyAlignment="0" applyProtection="0">
      <alignment vertical="center"/>
    </xf>
    <xf numFmtId="191" fontId="78" fillId="2" borderId="925"/>
    <xf numFmtId="0" fontId="173" fillId="0" borderId="920" applyNumberFormat="0" applyFill="0" applyAlignment="0" applyProtection="0">
      <alignment vertical="center"/>
    </xf>
    <xf numFmtId="191" fontId="78" fillId="2" borderId="925"/>
    <xf numFmtId="191" fontId="78" fillId="2" borderId="925"/>
    <xf numFmtId="1" fontId="78" fillId="0" borderId="968" applyFill="0" applyBorder="0">
      <alignment horizontal="center"/>
    </xf>
    <xf numFmtId="191" fontId="78" fillId="2" borderId="963"/>
    <xf numFmtId="191" fontId="78" fillId="2" borderId="963"/>
    <xf numFmtId="0" fontId="114" fillId="22" borderId="959"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14" fillId="22" borderId="928" applyNumberFormat="0" applyAlignment="0" applyProtection="0">
      <alignment vertical="center"/>
    </xf>
    <xf numFmtId="191" fontId="78" fillId="2" borderId="925"/>
    <xf numFmtId="191" fontId="78" fillId="2" borderId="925"/>
    <xf numFmtId="191" fontId="78" fillId="2" borderId="925"/>
    <xf numFmtId="0" fontId="114" fillId="22" borderId="928" applyNumberFormat="0" applyAlignment="0" applyProtection="0">
      <alignment vertical="center"/>
    </xf>
    <xf numFmtId="0" fontId="114" fillId="22" borderId="928" applyNumberFormat="0" applyAlignment="0" applyProtection="0">
      <alignment vertical="center"/>
    </xf>
    <xf numFmtId="221" fontId="63" fillId="0" borderId="924" applyFill="0" applyBorder="0" applyAlignment="0"/>
    <xf numFmtId="0" fontId="129" fillId="0" borderId="932">
      <alignment horizontal="left" vertical="center"/>
      <protection locked="0"/>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56" fillId="30" borderId="929" applyNumberFormat="0" applyFont="0" applyAlignment="0" applyProtection="0">
      <alignment vertical="center"/>
    </xf>
    <xf numFmtId="0" fontId="56" fillId="30" borderId="929" applyNumberFormat="0" applyFont="0" applyAlignment="0" applyProtection="0">
      <alignment vertical="center"/>
    </xf>
    <xf numFmtId="0" fontId="152" fillId="22" borderId="930" applyNumberFormat="0" applyAlignment="0" applyProtection="0">
      <alignment vertical="center"/>
    </xf>
    <xf numFmtId="0" fontId="152" fillId="22" borderId="930" applyNumberFormat="0" applyAlignment="0" applyProtection="0">
      <alignment vertical="center"/>
    </xf>
    <xf numFmtId="0" fontId="134" fillId="0" borderId="933"/>
    <xf numFmtId="0" fontId="173" fillId="0" borderId="931" applyNumberFormat="0" applyFill="0" applyAlignment="0" applyProtection="0">
      <alignment vertical="center"/>
    </xf>
    <xf numFmtId="0" fontId="173" fillId="0" borderId="931" applyNumberFormat="0" applyFill="0" applyAlignment="0" applyProtection="0">
      <alignment vertical="center"/>
    </xf>
    <xf numFmtId="0" fontId="114" fillId="22" borderId="928" applyNumberFormat="0" applyAlignment="0" applyProtection="0">
      <alignment vertical="center"/>
    </xf>
    <xf numFmtId="0" fontId="114" fillId="22" borderId="928" applyNumberFormat="0" applyAlignment="0" applyProtection="0">
      <alignment vertical="center"/>
    </xf>
    <xf numFmtId="247" fontId="57" fillId="0" borderId="924">
      <alignment horizontal="right" vertical="center" shrinkToFit="1"/>
    </xf>
    <xf numFmtId="1" fontId="78" fillId="0" borderId="924" applyFill="0" applyBorder="0">
      <alignment horizontal="center"/>
    </xf>
    <xf numFmtId="0" fontId="56" fillId="30" borderId="929" applyNumberFormat="0" applyFont="0" applyAlignment="0" applyProtection="0">
      <alignment vertical="center"/>
    </xf>
    <xf numFmtId="37" fontId="69" fillId="0" borderId="927" applyAlignment="0"/>
    <xf numFmtId="221" fontId="188" fillId="25" borderId="924">
      <alignment horizontal="right" vertical="center"/>
      <protection locked="0"/>
    </xf>
    <xf numFmtId="0" fontId="173" fillId="0" borderId="931" applyNumberFormat="0" applyFill="0" applyAlignment="0" applyProtection="0">
      <alignment vertical="center"/>
    </xf>
    <xf numFmtId="0" fontId="173" fillId="0" borderId="931" applyNumberFormat="0" applyFill="0" applyAlignment="0" applyProtection="0">
      <alignment vertical="center"/>
    </xf>
    <xf numFmtId="0" fontId="69" fillId="0" borderId="934">
      <alignment vertical="justify" wrapText="1"/>
    </xf>
    <xf numFmtId="0" fontId="140" fillId="9" borderId="928" applyNumberFormat="0" applyAlignment="0" applyProtection="0">
      <alignment vertical="center"/>
    </xf>
    <xf numFmtId="0" fontId="140" fillId="9" borderId="928" applyNumberFormat="0" applyAlignment="0" applyProtection="0">
      <alignment vertical="center"/>
    </xf>
    <xf numFmtId="263" fontId="63" fillId="0" borderId="924">
      <alignment horizontal="left" vertical="center"/>
    </xf>
    <xf numFmtId="0" fontId="152" fillId="22" borderId="930" applyNumberFormat="0" applyAlignment="0" applyProtection="0">
      <alignment vertical="center"/>
    </xf>
    <xf numFmtId="0" fontId="152" fillId="22" borderId="930"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37" applyNumberFormat="0" applyAlignment="0" applyProtection="0">
      <alignment vertical="center"/>
    </xf>
    <xf numFmtId="0" fontId="114" fillId="22" borderId="937" applyNumberFormat="0" applyAlignment="0" applyProtection="0">
      <alignment vertical="center"/>
    </xf>
    <xf numFmtId="0" fontId="140" fillId="9" borderId="928" applyNumberFormat="0" applyAlignment="0" applyProtection="0">
      <alignment vertical="center"/>
    </xf>
    <xf numFmtId="274" fontId="114" fillId="22" borderId="928" applyNumberFormat="0" applyAlignment="0" applyProtection="0">
      <alignment vertical="center"/>
    </xf>
    <xf numFmtId="274" fontId="114" fillId="22" borderId="928" applyNumberFormat="0" applyAlignment="0" applyProtection="0">
      <alignment vertical="center"/>
    </xf>
    <xf numFmtId="274" fontId="114" fillId="22" borderId="928" applyNumberFormat="0" applyAlignment="0" applyProtection="0">
      <alignment vertical="center"/>
    </xf>
    <xf numFmtId="0" fontId="130" fillId="0" borderId="926">
      <alignment horizontal="left" vertical="center"/>
    </xf>
    <xf numFmtId="10" fontId="58" fillId="25" borderId="924" applyNumberFormat="0" applyBorder="0" applyAlignment="0" applyProtection="0"/>
    <xf numFmtId="10" fontId="58" fillId="25" borderId="924" applyNumberFormat="0" applyBorder="0" applyAlignment="0" applyProtection="0"/>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140" fillId="9" borderId="928" applyNumberFormat="0" applyAlignment="0" applyProtection="0">
      <alignment vertical="center"/>
    </xf>
    <xf numFmtId="274" fontId="56" fillId="30" borderId="929" applyNumberFormat="0" applyFont="0" applyAlignment="0" applyProtection="0">
      <alignment vertical="center"/>
    </xf>
    <xf numFmtId="274" fontId="56" fillId="30" borderId="929" applyNumberFormat="0" applyFont="0" applyAlignment="0" applyProtection="0">
      <alignment vertical="center"/>
    </xf>
    <xf numFmtId="274" fontId="56" fillId="30" borderId="929" applyNumberFormat="0" applyFont="0" applyAlignment="0" applyProtection="0">
      <alignment vertical="center"/>
    </xf>
    <xf numFmtId="274" fontId="152" fillId="22" borderId="930" applyNumberFormat="0" applyAlignment="0" applyProtection="0">
      <alignment vertical="center"/>
    </xf>
    <xf numFmtId="274" fontId="152" fillId="22" borderId="930" applyNumberFormat="0" applyAlignment="0" applyProtection="0">
      <alignment vertical="center"/>
    </xf>
    <xf numFmtId="274" fontId="152" fillId="22" borderId="930" applyNumberFormat="0" applyAlignment="0" applyProtection="0">
      <alignment vertical="center"/>
    </xf>
    <xf numFmtId="274" fontId="173" fillId="0" borderId="931" applyNumberFormat="0" applyFill="0" applyAlignment="0" applyProtection="0">
      <alignment vertical="center"/>
    </xf>
    <xf numFmtId="274" fontId="173" fillId="0" borderId="931" applyNumberFormat="0" applyFill="0" applyAlignment="0" applyProtection="0">
      <alignment vertical="center"/>
    </xf>
    <xf numFmtId="274" fontId="173" fillId="0" borderId="931" applyNumberFormat="0" applyFill="0" applyAlignment="0" applyProtection="0">
      <alignment vertical="center"/>
    </xf>
    <xf numFmtId="0" fontId="248" fillId="22" borderId="928" applyNumberFormat="0" applyAlignment="0" applyProtection="0">
      <alignment vertical="center"/>
    </xf>
    <xf numFmtId="0" fontId="130" fillId="0" borderId="936">
      <alignment horizontal="left" vertical="center"/>
    </xf>
    <xf numFmtId="0" fontId="253" fillId="0" borderId="931" applyNumberFormat="0" applyFill="0" applyAlignment="0" applyProtection="0">
      <alignment vertical="center"/>
    </xf>
    <xf numFmtId="0" fontId="254" fillId="9" borderId="928" applyNumberFormat="0" applyAlignment="0" applyProtection="0">
      <alignment vertical="center"/>
    </xf>
    <xf numFmtId="0" fontId="259" fillId="22" borderId="930" applyNumberFormat="0" applyAlignment="0" applyProtection="0">
      <alignment vertical="center"/>
    </xf>
    <xf numFmtId="221" fontId="63" fillId="0" borderId="935" applyFill="0" applyBorder="0" applyAlignment="0"/>
    <xf numFmtId="263" fontId="63" fillId="0" borderId="935">
      <alignment horizontal="left" vertical="center"/>
    </xf>
    <xf numFmtId="0" fontId="140" fillId="9" borderId="928" applyNumberFormat="0" applyAlignment="0" applyProtection="0">
      <alignment vertical="center"/>
    </xf>
    <xf numFmtId="0" fontId="140" fillId="9" borderId="928" applyNumberFormat="0" applyAlignment="0" applyProtection="0">
      <alignment vertical="center"/>
    </xf>
    <xf numFmtId="0" fontId="140" fillId="9" borderId="928" applyNumberFormat="0" applyAlignment="0" applyProtection="0">
      <alignment vertical="center"/>
    </xf>
    <xf numFmtId="221" fontId="63" fillId="0" borderId="935" applyFill="0" applyBorder="0" applyAlignment="0"/>
    <xf numFmtId="10" fontId="58" fillId="25" borderId="935" applyNumberFormat="0" applyBorder="0" applyAlignment="0" applyProtection="0"/>
    <xf numFmtId="247" fontId="57" fillId="0" borderId="935">
      <alignment horizontal="right" vertical="center" shrinkToFit="1"/>
    </xf>
    <xf numFmtId="1" fontId="78" fillId="0" borderId="935" applyFill="0" applyBorder="0">
      <alignment horizontal="center"/>
    </xf>
    <xf numFmtId="221" fontId="188" fillId="25" borderId="935">
      <alignment horizontal="right" vertical="center"/>
      <protection locked="0"/>
    </xf>
    <xf numFmtId="263" fontId="63" fillId="0" borderId="935">
      <alignment horizontal="left" vertical="center"/>
    </xf>
    <xf numFmtId="191" fontId="78" fillId="2" borderId="941"/>
    <xf numFmtId="0" fontId="56" fillId="30" borderId="938" applyNumberFormat="0" applyFont="0" applyAlignment="0" applyProtection="0">
      <alignment vertical="center"/>
    </xf>
    <xf numFmtId="0" fontId="152" fillId="22" borderId="939" applyNumberFormat="0" applyAlignment="0" applyProtection="0">
      <alignment vertical="center"/>
    </xf>
    <xf numFmtId="0" fontId="173" fillId="0" borderId="940" applyNumberFormat="0" applyFill="0" applyAlignment="0" applyProtection="0">
      <alignment vertical="center"/>
    </xf>
    <xf numFmtId="221" fontId="63" fillId="0" borderId="946" applyFill="0" applyBorder="0" applyAlignment="0"/>
    <xf numFmtId="10" fontId="58" fillId="25" borderId="946" applyNumberFormat="0" applyBorder="0" applyAlignment="0" applyProtection="0"/>
    <xf numFmtId="247" fontId="57" fillId="0" borderId="946">
      <alignment horizontal="right" vertical="center" shrinkToFit="1"/>
    </xf>
    <xf numFmtId="1" fontId="78" fillId="0" borderId="946" applyFill="0" applyBorder="0">
      <alignment horizontal="center"/>
    </xf>
    <xf numFmtId="221" fontId="188" fillId="25" borderId="946">
      <alignment horizontal="right" vertical="center"/>
      <protection locked="0"/>
    </xf>
    <xf numFmtId="263" fontId="63" fillId="0" borderId="946">
      <alignment horizontal="left" vertical="center"/>
    </xf>
    <xf numFmtId="191" fontId="78" fillId="2" borderId="941"/>
    <xf numFmtId="191" fontId="78" fillId="2" borderId="941"/>
    <xf numFmtId="191" fontId="78" fillId="2" borderId="941"/>
    <xf numFmtId="191" fontId="78" fillId="2" borderId="941"/>
    <xf numFmtId="191" fontId="78" fillId="2" borderId="941"/>
    <xf numFmtId="191" fontId="78" fillId="2" borderId="941"/>
    <xf numFmtId="191" fontId="78" fillId="2" borderId="941"/>
    <xf numFmtId="191" fontId="78" fillId="2" borderId="941"/>
    <xf numFmtId="191" fontId="78" fillId="2" borderId="941"/>
    <xf numFmtId="191" fontId="78" fillId="2" borderId="941"/>
    <xf numFmtId="191" fontId="78" fillId="2" borderId="941"/>
    <xf numFmtId="191" fontId="78" fillId="2" borderId="941"/>
    <xf numFmtId="191" fontId="78" fillId="2" borderId="941"/>
    <xf numFmtId="0" fontId="114" fillId="22" borderId="937" applyNumberFormat="0" applyAlignment="0" applyProtection="0">
      <alignment vertical="center"/>
    </xf>
    <xf numFmtId="0" fontId="114" fillId="22" borderId="937" applyNumberFormat="0" applyAlignment="0" applyProtection="0">
      <alignment vertical="center"/>
    </xf>
    <xf numFmtId="0" fontId="114" fillId="22" borderId="937" applyNumberFormat="0" applyAlignment="0" applyProtection="0">
      <alignment vertical="center"/>
    </xf>
    <xf numFmtId="0" fontId="129" fillId="0" borderId="943">
      <alignment horizontal="left" vertical="center"/>
      <protection locked="0"/>
    </xf>
    <xf numFmtId="0" fontId="130" fillId="0" borderId="936">
      <alignment horizontal="left" vertical="center"/>
    </xf>
    <xf numFmtId="0" fontId="140" fillId="9" borderId="937" applyNumberFormat="0" applyAlignment="0" applyProtection="0">
      <alignment vertical="center"/>
    </xf>
    <xf numFmtId="10" fontId="58" fillId="25" borderId="946" applyNumberFormat="0" applyBorder="0" applyAlignment="0" applyProtection="0"/>
    <xf numFmtId="0" fontId="140" fillId="9" borderId="937" applyNumberFormat="0" applyAlignment="0" applyProtection="0">
      <alignment vertical="center"/>
    </xf>
    <xf numFmtId="0" fontId="140" fillId="9" borderId="937" applyNumberFormat="0" applyAlignment="0" applyProtection="0">
      <alignment vertical="center"/>
    </xf>
    <xf numFmtId="0" fontId="56" fillId="30" borderId="938" applyNumberFormat="0" applyFont="0" applyAlignment="0" applyProtection="0">
      <alignment vertical="center"/>
    </xf>
    <xf numFmtId="0" fontId="56" fillId="30" borderId="938" applyNumberFormat="0" applyFont="0" applyAlignment="0" applyProtection="0">
      <alignment vertical="center"/>
    </xf>
    <xf numFmtId="0" fontId="56" fillId="30" borderId="938" applyNumberFormat="0" applyFont="0" applyAlignment="0" applyProtection="0">
      <alignment vertical="center"/>
    </xf>
    <xf numFmtId="0" fontId="152" fillId="22" borderId="939" applyNumberFormat="0" applyAlignment="0" applyProtection="0">
      <alignment vertical="center"/>
    </xf>
    <xf numFmtId="0" fontId="152" fillId="22" borderId="939" applyNumberFormat="0" applyAlignment="0" applyProtection="0">
      <alignment vertical="center"/>
    </xf>
    <xf numFmtId="0" fontId="152" fillId="22" borderId="939" applyNumberFormat="0" applyAlignment="0" applyProtection="0">
      <alignment vertical="center"/>
    </xf>
    <xf numFmtId="0" fontId="134" fillId="0" borderId="944"/>
    <xf numFmtId="0" fontId="173" fillId="0" borderId="940" applyNumberFormat="0" applyFill="0" applyAlignment="0" applyProtection="0">
      <alignment vertical="center"/>
    </xf>
    <xf numFmtId="0" fontId="173" fillId="0" borderId="940" applyNumberFormat="0" applyFill="0" applyAlignment="0" applyProtection="0">
      <alignment vertical="center"/>
    </xf>
    <xf numFmtId="0" fontId="173" fillId="0" borderId="940" applyNumberFormat="0" applyFill="0" applyAlignment="0" applyProtection="0">
      <alignment vertical="center"/>
    </xf>
    <xf numFmtId="0" fontId="114" fillId="22" borderId="937" applyNumberFormat="0" applyAlignment="0" applyProtection="0">
      <alignment vertical="center"/>
    </xf>
    <xf numFmtId="0" fontId="114" fillId="22" borderId="937" applyNumberFormat="0" applyAlignment="0" applyProtection="0">
      <alignment vertical="center"/>
    </xf>
    <xf numFmtId="247" fontId="57" fillId="0" borderId="946">
      <alignment horizontal="right" vertical="center" shrinkToFit="1"/>
    </xf>
    <xf numFmtId="1" fontId="78" fillId="0" borderId="946" applyFill="0" applyBorder="0">
      <alignment horizontal="center"/>
    </xf>
    <xf numFmtId="0" fontId="56" fillId="30" borderId="938" applyNumberFormat="0" applyFont="0" applyAlignment="0" applyProtection="0">
      <alignment vertical="center"/>
    </xf>
    <xf numFmtId="37" fontId="69" fillId="0" borderId="942" applyAlignment="0"/>
    <xf numFmtId="221" fontId="188" fillId="25" borderId="946">
      <alignment horizontal="right" vertical="center"/>
      <protection locked="0"/>
    </xf>
    <xf numFmtId="0" fontId="173" fillId="0" borderId="940" applyNumberFormat="0" applyFill="0" applyAlignment="0" applyProtection="0">
      <alignment vertical="center"/>
    </xf>
    <xf numFmtId="0" fontId="173" fillId="0" borderId="940" applyNumberFormat="0" applyFill="0" applyAlignment="0" applyProtection="0">
      <alignment vertical="center"/>
    </xf>
    <xf numFmtId="0" fontId="69" fillId="0" borderId="945">
      <alignment vertical="justify" wrapText="1"/>
    </xf>
    <xf numFmtId="0" fontId="140" fillId="9" borderId="937" applyNumberFormat="0" applyAlignment="0" applyProtection="0">
      <alignment vertical="center"/>
    </xf>
    <xf numFmtId="0" fontId="140" fillId="9" borderId="937" applyNumberFormat="0" applyAlignment="0" applyProtection="0">
      <alignment vertical="center"/>
    </xf>
    <xf numFmtId="0" fontId="152" fillId="22" borderId="939" applyNumberFormat="0" applyAlignment="0" applyProtection="0">
      <alignment vertical="center"/>
    </xf>
    <xf numFmtId="0" fontId="152" fillId="22" borderId="939" applyNumberFormat="0" applyAlignment="0" applyProtection="0">
      <alignment vertical="center"/>
    </xf>
    <xf numFmtId="274" fontId="114" fillId="22" borderId="937" applyNumberFormat="0" applyAlignment="0" applyProtection="0">
      <alignment vertical="center"/>
    </xf>
    <xf numFmtId="274" fontId="114" fillId="22" borderId="937" applyNumberFormat="0" applyAlignment="0" applyProtection="0">
      <alignment vertical="center"/>
    </xf>
    <xf numFmtId="274" fontId="114" fillId="22" borderId="937" applyNumberFormat="0" applyAlignment="0" applyProtection="0">
      <alignment vertical="center"/>
    </xf>
    <xf numFmtId="0" fontId="130" fillId="0" borderId="936">
      <alignment horizontal="left" vertical="center"/>
    </xf>
    <xf numFmtId="10" fontId="58" fillId="25" borderId="946" applyNumberFormat="0" applyBorder="0" applyAlignment="0" applyProtection="0"/>
    <xf numFmtId="10" fontId="58" fillId="25" borderId="946" applyNumberFormat="0" applyBorder="0" applyAlignment="0" applyProtection="0"/>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0" fontId="140" fillId="9" borderId="937" applyNumberFormat="0" applyAlignment="0" applyProtection="0">
      <alignment vertical="center"/>
    </xf>
    <xf numFmtId="0"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140" fillId="9" borderId="937" applyNumberFormat="0" applyAlignment="0" applyProtection="0">
      <alignment vertical="center"/>
    </xf>
    <xf numFmtId="274" fontId="56" fillId="30" borderId="938" applyNumberFormat="0" applyFont="0" applyAlignment="0" applyProtection="0">
      <alignment vertical="center"/>
    </xf>
    <xf numFmtId="274" fontId="56" fillId="30" borderId="938" applyNumberFormat="0" applyFont="0" applyAlignment="0" applyProtection="0">
      <alignment vertical="center"/>
    </xf>
    <xf numFmtId="274" fontId="56" fillId="30" borderId="938" applyNumberFormat="0" applyFont="0" applyAlignment="0" applyProtection="0">
      <alignment vertical="center"/>
    </xf>
    <xf numFmtId="274" fontId="152" fillId="22" borderId="939" applyNumberFormat="0" applyAlignment="0" applyProtection="0">
      <alignment vertical="center"/>
    </xf>
    <xf numFmtId="274" fontId="152" fillId="22" borderId="939" applyNumberFormat="0" applyAlignment="0" applyProtection="0">
      <alignment vertical="center"/>
    </xf>
    <xf numFmtId="274" fontId="152" fillId="22" borderId="939" applyNumberFormat="0" applyAlignment="0" applyProtection="0">
      <alignment vertical="center"/>
    </xf>
    <xf numFmtId="274" fontId="173" fillId="0" borderId="940" applyNumberFormat="0" applyFill="0" applyAlignment="0" applyProtection="0">
      <alignment vertical="center"/>
    </xf>
    <xf numFmtId="274" fontId="173" fillId="0" borderId="940" applyNumberFormat="0" applyFill="0" applyAlignment="0" applyProtection="0">
      <alignment vertical="center"/>
    </xf>
    <xf numFmtId="274" fontId="173" fillId="0" borderId="940" applyNumberFormat="0" applyFill="0" applyAlignment="0" applyProtection="0">
      <alignment vertical="center"/>
    </xf>
    <xf numFmtId="0" fontId="248" fillId="22" borderId="937" applyNumberFormat="0" applyAlignment="0" applyProtection="0">
      <alignment vertical="center"/>
    </xf>
    <xf numFmtId="0" fontId="253" fillId="0" borderId="940" applyNumberFormat="0" applyFill="0" applyAlignment="0" applyProtection="0">
      <alignment vertical="center"/>
    </xf>
    <xf numFmtId="0" fontId="254" fillId="9" borderId="937" applyNumberFormat="0" applyAlignment="0" applyProtection="0">
      <alignment vertical="center"/>
    </xf>
    <xf numFmtId="0" fontId="259" fillId="22" borderId="939" applyNumberFormat="0" applyAlignment="0" applyProtection="0">
      <alignment vertical="center"/>
    </xf>
    <xf numFmtId="221" fontId="63" fillId="0" borderId="946" applyFill="0" applyBorder="0" applyAlignment="0"/>
    <xf numFmtId="263" fontId="63" fillId="0" borderId="946">
      <alignment horizontal="left" vertical="center"/>
    </xf>
    <xf numFmtId="221" fontId="63" fillId="0" borderId="946" applyFill="0" applyBorder="0" applyAlignment="0"/>
    <xf numFmtId="10" fontId="58" fillId="25" borderId="946" applyNumberFormat="0" applyBorder="0" applyAlignment="0" applyProtection="0"/>
    <xf numFmtId="247" fontId="57" fillId="0" borderId="946">
      <alignment horizontal="right" vertical="center" shrinkToFit="1"/>
    </xf>
    <xf numFmtId="1" fontId="78" fillId="0" borderId="946" applyFill="0" applyBorder="0">
      <alignment horizontal="center"/>
    </xf>
    <xf numFmtId="221" fontId="188" fillId="25" borderId="946">
      <alignment horizontal="right" vertical="center"/>
      <protection locked="0"/>
    </xf>
    <xf numFmtId="263" fontId="63" fillId="0" borderId="946">
      <alignment horizontal="left" vertical="center"/>
    </xf>
    <xf numFmtId="191" fontId="78" fillId="2" borderId="947"/>
    <xf numFmtId="191" fontId="78" fillId="2" borderId="947"/>
    <xf numFmtId="191" fontId="78" fillId="2" borderId="947"/>
    <xf numFmtId="0" fontId="140" fillId="9" borderId="950" applyNumberFormat="0" applyAlignment="0" applyProtection="0">
      <alignment vertical="center"/>
    </xf>
    <xf numFmtId="0" fontId="140" fillId="9" borderId="950" applyNumberFormat="0" applyAlignment="0" applyProtection="0">
      <alignment vertical="center"/>
    </xf>
    <xf numFmtId="0" fontId="130" fillId="0" borderId="948">
      <alignment horizontal="left" vertical="center"/>
    </xf>
    <xf numFmtId="0" fontId="140" fillId="9" borderId="950" applyNumberFormat="0" applyAlignment="0" applyProtection="0">
      <alignment vertical="center"/>
    </xf>
    <xf numFmtId="0" fontId="140" fillId="9" borderId="937"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10" fontId="58" fillId="25" borderId="946" applyNumberFormat="0" applyBorder="0" applyAlignment="0" applyProtection="0"/>
    <xf numFmtId="0" fontId="140" fillId="9" borderId="950" applyNumberFormat="0" applyAlignment="0" applyProtection="0">
      <alignment vertical="center"/>
    </xf>
    <xf numFmtId="0" fontId="56" fillId="30" borderId="951" applyNumberFormat="0" applyFont="0" applyAlignment="0" applyProtection="0">
      <alignment vertical="center"/>
    </xf>
    <xf numFmtId="0" fontId="152" fillId="22" borderId="952" applyNumberFormat="0" applyAlignment="0" applyProtection="0">
      <alignment vertical="center"/>
    </xf>
    <xf numFmtId="0" fontId="173" fillId="0" borderId="953" applyNumberFormat="0" applyFill="0" applyAlignment="0" applyProtection="0">
      <alignment vertical="center"/>
    </xf>
    <xf numFmtId="0" fontId="114" fillId="22" borderId="937" applyNumberFormat="0" applyAlignment="0" applyProtection="0">
      <alignment vertical="center"/>
    </xf>
    <xf numFmtId="191" fontId="78" fillId="2" borderId="947"/>
    <xf numFmtId="191" fontId="78" fillId="2" borderId="947"/>
    <xf numFmtId="191" fontId="78" fillId="2" borderId="947"/>
    <xf numFmtId="0" fontId="140" fillId="9" borderId="937" applyNumberFormat="0" applyAlignment="0" applyProtection="0">
      <alignment vertical="center"/>
    </xf>
    <xf numFmtId="191" fontId="78" fillId="2" borderId="947"/>
    <xf numFmtId="0" fontId="56" fillId="30" borderId="938" applyNumberFormat="0" applyFont="0" applyAlignment="0" applyProtection="0">
      <alignment vertical="center"/>
    </xf>
    <xf numFmtId="0" fontId="152" fillId="22" borderId="939" applyNumberFormat="0" applyAlignment="0" applyProtection="0">
      <alignment vertical="center"/>
    </xf>
    <xf numFmtId="191" fontId="78" fillId="2" borderId="947"/>
    <xf numFmtId="0" fontId="173" fillId="0" borderId="940" applyNumberFormat="0" applyFill="0" applyAlignment="0" applyProtection="0">
      <alignment vertical="center"/>
    </xf>
    <xf numFmtId="191" fontId="78" fillId="2" borderId="947"/>
    <xf numFmtId="191" fontId="78" fillId="2" borderId="947"/>
    <xf numFmtId="191" fontId="78" fillId="2" borderId="963"/>
    <xf numFmtId="191" fontId="78" fillId="2" borderId="963"/>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114" fillId="22" borderId="950" applyNumberFormat="0" applyAlignment="0" applyProtection="0">
      <alignment vertical="center"/>
    </xf>
    <xf numFmtId="191" fontId="78" fillId="2" borderId="947"/>
    <xf numFmtId="191" fontId="78" fillId="2" borderId="947"/>
    <xf numFmtId="191" fontId="78" fillId="2" borderId="947"/>
    <xf numFmtId="0" fontId="114" fillId="22" borderId="950" applyNumberFormat="0" applyAlignment="0" applyProtection="0">
      <alignment vertical="center"/>
    </xf>
    <xf numFmtId="0" fontId="114" fillId="22" borderId="950" applyNumberFormat="0" applyAlignment="0" applyProtection="0">
      <alignment vertical="center"/>
    </xf>
    <xf numFmtId="221" fontId="63" fillId="0" borderId="946" applyFill="0" applyBorder="0" applyAlignment="0"/>
    <xf numFmtId="0" fontId="129" fillId="0" borderId="954">
      <alignment horizontal="left" vertical="center"/>
      <protection locked="0"/>
    </xf>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56" fillId="30" borderId="951" applyNumberFormat="0" applyFont="0" applyAlignment="0" applyProtection="0">
      <alignment vertical="center"/>
    </xf>
    <xf numFmtId="0" fontId="56" fillId="30" borderId="951" applyNumberFormat="0" applyFont="0" applyAlignment="0" applyProtection="0">
      <alignment vertical="center"/>
    </xf>
    <xf numFmtId="0" fontId="152" fillId="22" borderId="952" applyNumberFormat="0" applyAlignment="0" applyProtection="0">
      <alignment vertical="center"/>
    </xf>
    <xf numFmtId="0" fontId="152" fillId="22" borderId="952" applyNumberFormat="0" applyAlignment="0" applyProtection="0">
      <alignment vertical="center"/>
    </xf>
    <xf numFmtId="0" fontId="134" fillId="0" borderId="955"/>
    <xf numFmtId="0" fontId="173" fillId="0" borderId="953" applyNumberFormat="0" applyFill="0" applyAlignment="0" applyProtection="0">
      <alignment vertical="center"/>
    </xf>
    <xf numFmtId="0" fontId="173" fillId="0" borderId="953" applyNumberFormat="0" applyFill="0" applyAlignment="0" applyProtection="0">
      <alignment vertical="center"/>
    </xf>
    <xf numFmtId="0" fontId="114" fillId="22" borderId="950" applyNumberFormat="0" applyAlignment="0" applyProtection="0">
      <alignment vertical="center"/>
    </xf>
    <xf numFmtId="0" fontId="114" fillId="22" borderId="950" applyNumberFormat="0" applyAlignment="0" applyProtection="0">
      <alignment vertical="center"/>
    </xf>
    <xf numFmtId="247" fontId="57" fillId="0" borderId="946">
      <alignment horizontal="right" vertical="center" shrinkToFit="1"/>
    </xf>
    <xf numFmtId="1" fontId="78" fillId="0" borderId="946" applyFill="0" applyBorder="0">
      <alignment horizontal="center"/>
    </xf>
    <xf numFmtId="0" fontId="56" fillId="30" borderId="951" applyNumberFormat="0" applyFont="0" applyAlignment="0" applyProtection="0">
      <alignment vertical="center"/>
    </xf>
    <xf numFmtId="37" fontId="69" fillId="0" borderId="949" applyAlignment="0"/>
    <xf numFmtId="221" fontId="188" fillId="25" borderId="946">
      <alignment horizontal="right" vertical="center"/>
      <protection locked="0"/>
    </xf>
    <xf numFmtId="0" fontId="173" fillId="0" borderId="953" applyNumberFormat="0" applyFill="0" applyAlignment="0" applyProtection="0">
      <alignment vertical="center"/>
    </xf>
    <xf numFmtId="0" fontId="173" fillId="0" borderId="953" applyNumberFormat="0" applyFill="0" applyAlignment="0" applyProtection="0">
      <alignment vertical="center"/>
    </xf>
    <xf numFmtId="0" fontId="69" fillId="0" borderId="956">
      <alignment vertical="justify" wrapText="1"/>
    </xf>
    <xf numFmtId="0" fontId="140" fillId="9" borderId="950" applyNumberFormat="0" applyAlignment="0" applyProtection="0">
      <alignment vertical="center"/>
    </xf>
    <xf numFmtId="0" fontId="140" fillId="9" borderId="950" applyNumberFormat="0" applyAlignment="0" applyProtection="0">
      <alignment vertical="center"/>
    </xf>
    <xf numFmtId="263" fontId="63" fillId="0" borderId="946">
      <alignment horizontal="left" vertical="center"/>
    </xf>
    <xf numFmtId="0" fontId="152" fillId="22" borderId="952" applyNumberFormat="0" applyAlignment="0" applyProtection="0">
      <alignment vertical="center"/>
    </xf>
    <xf numFmtId="0" fontId="152" fillId="22" borderId="952"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9" applyNumberFormat="0" applyAlignment="0" applyProtection="0">
      <alignment vertical="center"/>
    </xf>
    <xf numFmtId="0" fontId="114" fillId="22" borderId="959" applyNumberFormat="0" applyAlignment="0" applyProtection="0">
      <alignment vertical="center"/>
    </xf>
    <xf numFmtId="0" fontId="140" fillId="9" borderId="950" applyNumberFormat="0" applyAlignment="0" applyProtection="0">
      <alignment vertical="center"/>
    </xf>
    <xf numFmtId="274" fontId="114" fillId="22" borderId="950" applyNumberFormat="0" applyAlignment="0" applyProtection="0">
      <alignment vertical="center"/>
    </xf>
    <xf numFmtId="274" fontId="114" fillId="22" borderId="950" applyNumberFormat="0" applyAlignment="0" applyProtection="0">
      <alignment vertical="center"/>
    </xf>
    <xf numFmtId="274" fontId="114" fillId="22" borderId="950" applyNumberFormat="0" applyAlignment="0" applyProtection="0">
      <alignment vertical="center"/>
    </xf>
    <xf numFmtId="0" fontId="130" fillId="0" borderId="948">
      <alignment horizontal="left" vertical="center"/>
    </xf>
    <xf numFmtId="10" fontId="58" fillId="25" borderId="946" applyNumberFormat="0" applyBorder="0" applyAlignment="0" applyProtection="0"/>
    <xf numFmtId="10" fontId="58" fillId="25" borderId="946" applyNumberFormat="0" applyBorder="0" applyAlignment="0" applyProtection="0"/>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140" fillId="9" borderId="950" applyNumberFormat="0" applyAlignment="0" applyProtection="0">
      <alignment vertical="center"/>
    </xf>
    <xf numFmtId="274" fontId="56" fillId="30" borderId="951" applyNumberFormat="0" applyFont="0" applyAlignment="0" applyProtection="0">
      <alignment vertical="center"/>
    </xf>
    <xf numFmtId="274" fontId="56" fillId="30" borderId="951" applyNumberFormat="0" applyFont="0" applyAlignment="0" applyProtection="0">
      <alignment vertical="center"/>
    </xf>
    <xf numFmtId="274" fontId="56" fillId="30" borderId="951" applyNumberFormat="0" applyFont="0" applyAlignment="0" applyProtection="0">
      <alignment vertical="center"/>
    </xf>
    <xf numFmtId="274" fontId="152" fillId="22" borderId="952" applyNumberFormat="0" applyAlignment="0" applyProtection="0">
      <alignment vertical="center"/>
    </xf>
    <xf numFmtId="274" fontId="152" fillId="22" borderId="952" applyNumberFormat="0" applyAlignment="0" applyProtection="0">
      <alignment vertical="center"/>
    </xf>
    <xf numFmtId="274" fontId="152" fillId="22" borderId="952" applyNumberFormat="0" applyAlignment="0" applyProtection="0">
      <alignment vertical="center"/>
    </xf>
    <xf numFmtId="274" fontId="173" fillId="0" borderId="953" applyNumberFormat="0" applyFill="0" applyAlignment="0" applyProtection="0">
      <alignment vertical="center"/>
    </xf>
    <xf numFmtId="274" fontId="173" fillId="0" borderId="953" applyNumberFormat="0" applyFill="0" applyAlignment="0" applyProtection="0">
      <alignment vertical="center"/>
    </xf>
    <xf numFmtId="274" fontId="173" fillId="0" borderId="953" applyNumberFormat="0" applyFill="0" applyAlignment="0" applyProtection="0">
      <alignment vertical="center"/>
    </xf>
    <xf numFmtId="0" fontId="248" fillId="22" borderId="950" applyNumberFormat="0" applyAlignment="0" applyProtection="0">
      <alignment vertical="center"/>
    </xf>
    <xf numFmtId="0" fontId="130" fillId="0" borderId="958">
      <alignment horizontal="left" vertical="center"/>
    </xf>
    <xf numFmtId="0" fontId="253" fillId="0" borderId="953" applyNumberFormat="0" applyFill="0" applyAlignment="0" applyProtection="0">
      <alignment vertical="center"/>
    </xf>
    <xf numFmtId="0" fontId="254" fillId="9" borderId="950" applyNumberFormat="0" applyAlignment="0" applyProtection="0">
      <alignment vertical="center"/>
    </xf>
    <xf numFmtId="0" fontId="259" fillId="22" borderId="952" applyNumberFormat="0" applyAlignment="0" applyProtection="0">
      <alignment vertical="center"/>
    </xf>
    <xf numFmtId="221" fontId="63" fillId="0" borderId="957" applyFill="0" applyBorder="0" applyAlignment="0"/>
    <xf numFmtId="263" fontId="63" fillId="0" borderId="957">
      <alignment horizontal="left" vertical="center"/>
    </xf>
    <xf numFmtId="0" fontId="140" fillId="9" borderId="950" applyNumberFormat="0" applyAlignment="0" applyProtection="0">
      <alignment vertical="center"/>
    </xf>
    <xf numFmtId="0" fontId="140" fillId="9" borderId="950" applyNumberFormat="0" applyAlignment="0" applyProtection="0">
      <alignment vertical="center"/>
    </xf>
    <xf numFmtId="0" fontId="140" fillId="9" borderId="950" applyNumberFormat="0" applyAlignment="0" applyProtection="0">
      <alignment vertical="center"/>
    </xf>
    <xf numFmtId="221" fontId="63" fillId="0" borderId="957" applyFill="0" applyBorder="0" applyAlignment="0"/>
    <xf numFmtId="10" fontId="58" fillId="25" borderId="957" applyNumberFormat="0" applyBorder="0" applyAlignment="0" applyProtection="0"/>
    <xf numFmtId="0" fontId="56" fillId="30" borderId="960" applyNumberFormat="0" applyFont="0" applyAlignment="0" applyProtection="0">
      <alignment vertical="center"/>
    </xf>
    <xf numFmtId="247" fontId="57" fillId="0" borderId="957">
      <alignment horizontal="right" vertical="center" shrinkToFit="1"/>
    </xf>
    <xf numFmtId="1" fontId="78" fillId="0" borderId="957" applyFill="0" applyBorder="0">
      <alignment horizontal="center"/>
    </xf>
    <xf numFmtId="221" fontId="188" fillId="25" borderId="957">
      <alignment horizontal="right" vertical="center"/>
      <protection locked="0"/>
    </xf>
    <xf numFmtId="263" fontId="63" fillId="0" borderId="957">
      <alignment horizontal="left" vertical="center"/>
    </xf>
    <xf numFmtId="0" fontId="56" fillId="30" borderId="960" applyNumberFormat="0" applyFont="0" applyAlignment="0" applyProtection="0">
      <alignment vertical="center"/>
    </xf>
    <xf numFmtId="0" fontId="152" fillId="22" borderId="961" applyNumberFormat="0" applyAlignment="0" applyProtection="0">
      <alignment vertical="center"/>
    </xf>
    <xf numFmtId="0" fontId="173" fillId="0" borderId="962" applyNumberFormat="0" applyFill="0" applyAlignment="0" applyProtection="0">
      <alignment vertical="center"/>
    </xf>
    <xf numFmtId="0" fontId="114" fillId="22" borderId="959" applyNumberFormat="0" applyAlignment="0" applyProtection="0">
      <alignment vertical="center"/>
    </xf>
    <xf numFmtId="0" fontId="114" fillId="22" borderId="959" applyNumberFormat="0" applyAlignment="0" applyProtection="0">
      <alignment vertical="center"/>
    </xf>
    <xf numFmtId="247" fontId="57" fillId="0" borderId="968">
      <alignment horizontal="right" vertical="center" shrinkToFit="1"/>
    </xf>
    <xf numFmtId="1" fontId="78" fillId="0" borderId="968" applyFill="0" applyBorder="0">
      <alignment horizontal="center"/>
    </xf>
    <xf numFmtId="0" fontId="56" fillId="30" borderId="960" applyNumberFormat="0" applyFont="0" applyAlignment="0" applyProtection="0">
      <alignment vertical="center"/>
    </xf>
    <xf numFmtId="37" fontId="69" fillId="0" borderId="964" applyAlignment="0"/>
    <xf numFmtId="221" fontId="188" fillId="25" borderId="968">
      <alignment horizontal="right" vertical="center"/>
      <protection locked="0"/>
    </xf>
    <xf numFmtId="0" fontId="173" fillId="0" borderId="962" applyNumberFormat="0" applyFill="0" applyAlignment="0" applyProtection="0">
      <alignment vertical="center"/>
    </xf>
    <xf numFmtId="0" fontId="173" fillId="0" borderId="962" applyNumberFormat="0" applyFill="0" applyAlignment="0" applyProtection="0">
      <alignment vertical="center"/>
    </xf>
    <xf numFmtId="0" fontId="69" fillId="0" borderId="967">
      <alignment vertical="justify" wrapText="1"/>
    </xf>
    <xf numFmtId="0" fontId="140" fillId="9" borderId="959" applyNumberFormat="0" applyAlignment="0" applyProtection="0">
      <alignment vertical="center"/>
    </xf>
    <xf numFmtId="0" fontId="140" fillId="9" borderId="959" applyNumberFormat="0" applyAlignment="0" applyProtection="0">
      <alignment vertical="center"/>
    </xf>
    <xf numFmtId="0" fontId="152" fillId="22" borderId="961" applyNumberFormat="0" applyAlignment="0" applyProtection="0">
      <alignment vertical="center"/>
    </xf>
    <xf numFmtId="0" fontId="152" fillId="22" borderId="961" applyNumberFormat="0" applyAlignment="0" applyProtection="0">
      <alignment vertical="center"/>
    </xf>
    <xf numFmtId="274" fontId="114" fillId="22" borderId="959" applyNumberFormat="0" applyAlignment="0" applyProtection="0">
      <alignment vertical="center"/>
    </xf>
    <xf numFmtId="274" fontId="114" fillId="22" borderId="959" applyNumberFormat="0" applyAlignment="0" applyProtection="0">
      <alignment vertical="center"/>
    </xf>
    <xf numFmtId="274" fontId="114" fillId="22" borderId="959" applyNumberFormat="0" applyAlignment="0" applyProtection="0">
      <alignment vertical="center"/>
    </xf>
    <xf numFmtId="0" fontId="130" fillId="0" borderId="958">
      <alignment horizontal="left" vertical="center"/>
    </xf>
    <xf numFmtId="10" fontId="58" fillId="25" borderId="968" applyNumberFormat="0" applyBorder="0" applyAlignment="0" applyProtection="0"/>
    <xf numFmtId="10" fontId="58" fillId="25" borderId="968" applyNumberFormat="0" applyBorder="0" applyAlignment="0" applyProtection="0"/>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0" fontId="140" fillId="9" borderId="959" applyNumberFormat="0" applyAlignment="0" applyProtection="0">
      <alignment vertical="center"/>
    </xf>
    <xf numFmtId="0"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140" fillId="9" borderId="959" applyNumberFormat="0" applyAlignment="0" applyProtection="0">
      <alignment vertical="center"/>
    </xf>
    <xf numFmtId="274" fontId="56" fillId="30" borderId="960" applyNumberFormat="0" applyFont="0" applyAlignment="0" applyProtection="0">
      <alignment vertical="center"/>
    </xf>
    <xf numFmtId="274" fontId="56" fillId="30" borderId="960" applyNumberFormat="0" applyFont="0" applyAlignment="0" applyProtection="0">
      <alignment vertical="center"/>
    </xf>
    <xf numFmtId="274" fontId="56" fillId="30" borderId="960" applyNumberFormat="0" applyFont="0" applyAlignment="0" applyProtection="0">
      <alignment vertical="center"/>
    </xf>
    <xf numFmtId="274" fontId="152" fillId="22" borderId="961" applyNumberFormat="0" applyAlignment="0" applyProtection="0">
      <alignment vertical="center"/>
    </xf>
    <xf numFmtId="274" fontId="152" fillId="22" borderId="961" applyNumberFormat="0" applyAlignment="0" applyProtection="0">
      <alignment vertical="center"/>
    </xf>
    <xf numFmtId="274" fontId="152" fillId="22" borderId="961" applyNumberFormat="0" applyAlignment="0" applyProtection="0">
      <alignment vertical="center"/>
    </xf>
    <xf numFmtId="274" fontId="173" fillId="0" borderId="962" applyNumberFormat="0" applyFill="0" applyAlignment="0" applyProtection="0">
      <alignment vertical="center"/>
    </xf>
    <xf numFmtId="274" fontId="173" fillId="0" borderId="962" applyNumberFormat="0" applyFill="0" applyAlignment="0" applyProtection="0">
      <alignment vertical="center"/>
    </xf>
    <xf numFmtId="274" fontId="173" fillId="0" borderId="962" applyNumberFormat="0" applyFill="0" applyAlignment="0" applyProtection="0">
      <alignment vertical="center"/>
    </xf>
    <xf numFmtId="0" fontId="248" fillId="22" borderId="959" applyNumberFormat="0" applyAlignment="0" applyProtection="0">
      <alignment vertical="center"/>
    </xf>
    <xf numFmtId="0" fontId="253" fillId="0" borderId="962" applyNumberFormat="0" applyFill="0" applyAlignment="0" applyProtection="0">
      <alignment vertical="center"/>
    </xf>
    <xf numFmtId="0" fontId="254" fillId="9" borderId="959" applyNumberFormat="0" applyAlignment="0" applyProtection="0">
      <alignment vertical="center"/>
    </xf>
    <xf numFmtId="0" fontId="259" fillId="22" borderId="961" applyNumberFormat="0" applyAlignment="0" applyProtection="0">
      <alignment vertical="center"/>
    </xf>
    <xf numFmtId="221" fontId="63" fillId="0" borderId="968" applyFill="0" applyBorder="0" applyAlignment="0"/>
    <xf numFmtId="263" fontId="63" fillId="0" borderId="968">
      <alignment horizontal="left" vertical="center"/>
    </xf>
    <xf numFmtId="221" fontId="63" fillId="0" borderId="968" applyFill="0" applyBorder="0" applyAlignment="0"/>
    <xf numFmtId="10" fontId="58" fillId="25" borderId="968" applyNumberFormat="0" applyBorder="0" applyAlignment="0" applyProtection="0"/>
    <xf numFmtId="247" fontId="57" fillId="0" borderId="968">
      <alignment horizontal="right" vertical="center" shrinkToFit="1"/>
    </xf>
    <xf numFmtId="1" fontId="78" fillId="0" borderId="968" applyFill="0" applyBorder="0">
      <alignment horizontal="center"/>
    </xf>
    <xf numFmtId="221" fontId="188" fillId="25" borderId="968">
      <alignment horizontal="right" vertical="center"/>
      <protection locked="0"/>
    </xf>
    <xf numFmtId="263" fontId="63" fillId="0" borderId="968">
      <alignment horizontal="left" vertical="center"/>
    </xf>
    <xf numFmtId="191" fontId="78" fillId="2" borderId="969"/>
    <xf numFmtId="191" fontId="78" fillId="2" borderId="969"/>
    <xf numFmtId="191" fontId="78" fillId="2" borderId="969"/>
    <xf numFmtId="0" fontId="140" fillId="9" borderId="972" applyNumberFormat="0" applyAlignment="0" applyProtection="0">
      <alignment vertical="center"/>
    </xf>
    <xf numFmtId="0" fontId="140" fillId="9" borderId="972" applyNumberFormat="0" applyAlignment="0" applyProtection="0">
      <alignment vertical="center"/>
    </xf>
    <xf numFmtId="0" fontId="130" fillId="0" borderId="970">
      <alignment horizontal="left" vertical="center"/>
    </xf>
    <xf numFmtId="0" fontId="140" fillId="9" borderId="972" applyNumberFormat="0" applyAlignment="0" applyProtection="0">
      <alignment vertical="center"/>
    </xf>
    <xf numFmtId="0" fontId="140" fillId="9" borderId="959"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10" fontId="58" fillId="25" borderId="968" applyNumberFormat="0" applyBorder="0" applyAlignment="0" applyProtection="0"/>
    <xf numFmtId="0" fontId="140" fillId="9" borderId="972" applyNumberFormat="0" applyAlignment="0" applyProtection="0">
      <alignment vertical="center"/>
    </xf>
    <xf numFmtId="0" fontId="56" fillId="30" borderId="973" applyNumberFormat="0" applyFont="0" applyAlignment="0" applyProtection="0">
      <alignment vertical="center"/>
    </xf>
    <xf numFmtId="0" fontId="152" fillId="22" borderId="974" applyNumberFormat="0" applyAlignment="0" applyProtection="0">
      <alignment vertical="center"/>
    </xf>
    <xf numFmtId="0" fontId="173" fillId="0" borderId="975" applyNumberFormat="0" applyFill="0" applyAlignment="0" applyProtection="0">
      <alignment vertical="center"/>
    </xf>
    <xf numFmtId="0" fontId="114" fillId="22" borderId="959" applyNumberFormat="0" applyAlignment="0" applyProtection="0">
      <alignment vertical="center"/>
    </xf>
    <xf numFmtId="191" fontId="78" fillId="2" borderId="969"/>
    <xf numFmtId="191" fontId="78" fillId="2" borderId="969"/>
    <xf numFmtId="191" fontId="78" fillId="2" borderId="969"/>
    <xf numFmtId="0" fontId="140" fillId="9" borderId="959" applyNumberFormat="0" applyAlignment="0" applyProtection="0">
      <alignment vertical="center"/>
    </xf>
    <xf numFmtId="191" fontId="78" fillId="2" borderId="969"/>
    <xf numFmtId="0" fontId="56" fillId="30" borderId="960" applyNumberFormat="0" applyFont="0" applyAlignment="0" applyProtection="0">
      <alignment vertical="center"/>
    </xf>
    <xf numFmtId="0" fontId="152" fillId="22" borderId="961" applyNumberFormat="0" applyAlignment="0" applyProtection="0">
      <alignment vertical="center"/>
    </xf>
    <xf numFmtId="191" fontId="78" fillId="2" borderId="969"/>
    <xf numFmtId="0" fontId="173" fillId="0" borderId="962" applyNumberFormat="0" applyFill="0" applyAlignment="0" applyProtection="0">
      <alignment vertical="center"/>
    </xf>
    <xf numFmtId="191" fontId="78" fillId="2" borderId="969"/>
    <xf numFmtId="191" fontId="78" fillId="2" borderId="969"/>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114" fillId="22" borderId="972" applyNumberFormat="0" applyAlignment="0" applyProtection="0">
      <alignment vertical="center"/>
    </xf>
    <xf numFmtId="191" fontId="78" fillId="2" borderId="969"/>
    <xf numFmtId="191" fontId="78" fillId="2" borderId="969"/>
    <xf numFmtId="191" fontId="78" fillId="2" borderId="969"/>
    <xf numFmtId="0" fontId="114" fillId="22" borderId="972" applyNumberFormat="0" applyAlignment="0" applyProtection="0">
      <alignment vertical="center"/>
    </xf>
    <xf numFmtId="0" fontId="114" fillId="22" borderId="972" applyNumberFormat="0" applyAlignment="0" applyProtection="0">
      <alignment vertical="center"/>
    </xf>
    <xf numFmtId="221" fontId="63" fillId="0" borderId="968" applyFill="0" applyBorder="0" applyAlignment="0"/>
    <xf numFmtId="0" fontId="129" fillId="0" borderId="976">
      <alignment horizontal="left" vertical="center"/>
      <protection locked="0"/>
    </xf>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56" fillId="30" borderId="973" applyNumberFormat="0" applyFont="0" applyAlignment="0" applyProtection="0">
      <alignment vertical="center"/>
    </xf>
    <xf numFmtId="0" fontId="56" fillId="30" borderId="973" applyNumberFormat="0" applyFont="0" applyAlignment="0" applyProtection="0">
      <alignment vertical="center"/>
    </xf>
    <xf numFmtId="0" fontId="152" fillId="22" borderId="974" applyNumberFormat="0" applyAlignment="0" applyProtection="0">
      <alignment vertical="center"/>
    </xf>
    <xf numFmtId="0" fontId="152" fillId="22" borderId="974" applyNumberFormat="0" applyAlignment="0" applyProtection="0">
      <alignment vertical="center"/>
    </xf>
    <xf numFmtId="0" fontId="134" fillId="0" borderId="977"/>
    <xf numFmtId="0" fontId="173" fillId="0" borderId="975" applyNumberFormat="0" applyFill="0" applyAlignment="0" applyProtection="0">
      <alignment vertical="center"/>
    </xf>
    <xf numFmtId="0" fontId="173" fillId="0" borderId="975" applyNumberFormat="0" applyFill="0" applyAlignment="0" applyProtection="0">
      <alignment vertical="center"/>
    </xf>
    <xf numFmtId="0" fontId="114" fillId="22" borderId="972" applyNumberFormat="0" applyAlignment="0" applyProtection="0">
      <alignment vertical="center"/>
    </xf>
    <xf numFmtId="0" fontId="114" fillId="22" borderId="972" applyNumberFormat="0" applyAlignment="0" applyProtection="0">
      <alignment vertical="center"/>
    </xf>
    <xf numFmtId="247" fontId="57" fillId="0" borderId="968">
      <alignment horizontal="right" vertical="center" shrinkToFit="1"/>
    </xf>
    <xf numFmtId="1" fontId="78" fillId="0" borderId="968" applyFill="0" applyBorder="0">
      <alignment horizontal="center"/>
    </xf>
    <xf numFmtId="0" fontId="56" fillId="30" borderId="973" applyNumberFormat="0" applyFont="0" applyAlignment="0" applyProtection="0">
      <alignment vertical="center"/>
    </xf>
    <xf numFmtId="37" fontId="69" fillId="0" borderId="971" applyAlignment="0"/>
    <xf numFmtId="221" fontId="188" fillId="25" borderId="968">
      <alignment horizontal="right" vertical="center"/>
      <protection locked="0"/>
    </xf>
    <xf numFmtId="0" fontId="173" fillId="0" borderId="975" applyNumberFormat="0" applyFill="0" applyAlignment="0" applyProtection="0">
      <alignment vertical="center"/>
    </xf>
    <xf numFmtId="0" fontId="173" fillId="0" borderId="975" applyNumberFormat="0" applyFill="0" applyAlignment="0" applyProtection="0">
      <alignment vertical="center"/>
    </xf>
    <xf numFmtId="0" fontId="69" fillId="0" borderId="978">
      <alignment vertical="justify" wrapText="1"/>
    </xf>
    <xf numFmtId="0" fontId="140" fillId="9" borderId="972" applyNumberFormat="0" applyAlignment="0" applyProtection="0">
      <alignment vertical="center"/>
    </xf>
    <xf numFmtId="0" fontId="140" fillId="9" borderId="972" applyNumberFormat="0" applyAlignment="0" applyProtection="0">
      <alignment vertical="center"/>
    </xf>
    <xf numFmtId="263" fontId="63" fillId="0" borderId="968">
      <alignment horizontal="left" vertical="center"/>
    </xf>
    <xf numFmtId="0" fontId="152" fillId="22" borderId="974" applyNumberFormat="0" applyAlignment="0" applyProtection="0">
      <alignment vertical="center"/>
    </xf>
    <xf numFmtId="0" fontId="152" fillId="22" borderId="974"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81" applyNumberFormat="0" applyAlignment="0" applyProtection="0">
      <alignment vertical="center"/>
    </xf>
    <xf numFmtId="0" fontId="114" fillId="22" borderId="981" applyNumberFormat="0" applyAlignment="0" applyProtection="0">
      <alignment vertical="center"/>
    </xf>
    <xf numFmtId="0" fontId="140" fillId="9" borderId="972" applyNumberFormat="0" applyAlignment="0" applyProtection="0">
      <alignment vertical="center"/>
    </xf>
    <xf numFmtId="274" fontId="114" fillId="22" borderId="972" applyNumberFormat="0" applyAlignment="0" applyProtection="0">
      <alignment vertical="center"/>
    </xf>
    <xf numFmtId="274" fontId="114" fillId="22" borderId="972" applyNumberFormat="0" applyAlignment="0" applyProtection="0">
      <alignment vertical="center"/>
    </xf>
    <xf numFmtId="274" fontId="114" fillId="22" borderId="972" applyNumberFormat="0" applyAlignment="0" applyProtection="0">
      <alignment vertical="center"/>
    </xf>
    <xf numFmtId="0" fontId="130" fillId="0" borderId="970">
      <alignment horizontal="left" vertical="center"/>
    </xf>
    <xf numFmtId="10" fontId="58" fillId="25" borderId="968" applyNumberFormat="0" applyBorder="0" applyAlignment="0" applyProtection="0"/>
    <xf numFmtId="10" fontId="58" fillId="25" borderId="968" applyNumberFormat="0" applyBorder="0" applyAlignment="0" applyProtection="0"/>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140" fillId="9" borderId="972" applyNumberFormat="0" applyAlignment="0" applyProtection="0">
      <alignment vertical="center"/>
    </xf>
    <xf numFmtId="274" fontId="56" fillId="30" borderId="973" applyNumberFormat="0" applyFont="0" applyAlignment="0" applyProtection="0">
      <alignment vertical="center"/>
    </xf>
    <xf numFmtId="274" fontId="56" fillId="30" borderId="973" applyNumberFormat="0" applyFont="0" applyAlignment="0" applyProtection="0">
      <alignment vertical="center"/>
    </xf>
    <xf numFmtId="274" fontId="56" fillId="30" borderId="973" applyNumberFormat="0" applyFont="0" applyAlignment="0" applyProtection="0">
      <alignment vertical="center"/>
    </xf>
    <xf numFmtId="274" fontId="152" fillId="22" borderId="974" applyNumberFormat="0" applyAlignment="0" applyProtection="0">
      <alignment vertical="center"/>
    </xf>
    <xf numFmtId="274" fontId="152" fillId="22" borderId="974" applyNumberFormat="0" applyAlignment="0" applyProtection="0">
      <alignment vertical="center"/>
    </xf>
    <xf numFmtId="274" fontId="152" fillId="22" borderId="974" applyNumberFormat="0" applyAlignment="0" applyProtection="0">
      <alignment vertical="center"/>
    </xf>
    <xf numFmtId="274" fontId="173" fillId="0" borderId="975" applyNumberFormat="0" applyFill="0" applyAlignment="0" applyProtection="0">
      <alignment vertical="center"/>
    </xf>
    <xf numFmtId="274" fontId="173" fillId="0" borderId="975" applyNumberFormat="0" applyFill="0" applyAlignment="0" applyProtection="0">
      <alignment vertical="center"/>
    </xf>
    <xf numFmtId="274" fontId="173" fillId="0" borderId="975" applyNumberFormat="0" applyFill="0" applyAlignment="0" applyProtection="0">
      <alignment vertical="center"/>
    </xf>
    <xf numFmtId="0" fontId="248" fillId="22" borderId="972" applyNumberFormat="0" applyAlignment="0" applyProtection="0">
      <alignment vertical="center"/>
    </xf>
    <xf numFmtId="0" fontId="130" fillId="0" borderId="980">
      <alignment horizontal="left" vertical="center"/>
    </xf>
    <xf numFmtId="0" fontId="253" fillId="0" borderId="975" applyNumberFormat="0" applyFill="0" applyAlignment="0" applyProtection="0">
      <alignment vertical="center"/>
    </xf>
    <xf numFmtId="0" fontId="254" fillId="9" borderId="972" applyNumberFormat="0" applyAlignment="0" applyProtection="0">
      <alignment vertical="center"/>
    </xf>
    <xf numFmtId="0" fontId="259" fillId="22" borderId="974" applyNumberFormat="0" applyAlignment="0" applyProtection="0">
      <alignment vertical="center"/>
    </xf>
    <xf numFmtId="221" fontId="63" fillId="0" borderId="979" applyFill="0" applyBorder="0" applyAlignment="0"/>
    <xf numFmtId="263" fontId="63" fillId="0" borderId="979">
      <alignment horizontal="left" vertical="center"/>
    </xf>
    <xf numFmtId="0" fontId="140" fillId="9" borderId="972" applyNumberFormat="0" applyAlignment="0" applyProtection="0">
      <alignment vertical="center"/>
    </xf>
    <xf numFmtId="0" fontId="140" fillId="9" borderId="972" applyNumberFormat="0" applyAlignment="0" applyProtection="0">
      <alignment vertical="center"/>
    </xf>
    <xf numFmtId="0" fontId="140" fillId="9" borderId="972" applyNumberFormat="0" applyAlignment="0" applyProtection="0">
      <alignment vertical="center"/>
    </xf>
    <xf numFmtId="221" fontId="63" fillId="0" borderId="979" applyFill="0" applyBorder="0" applyAlignment="0"/>
    <xf numFmtId="10" fontId="58" fillId="25" borderId="979" applyNumberFormat="0" applyBorder="0" applyAlignment="0" applyProtection="0"/>
    <xf numFmtId="247" fontId="57" fillId="0" borderId="979">
      <alignment horizontal="right" vertical="center" shrinkToFit="1"/>
    </xf>
    <xf numFmtId="1" fontId="78" fillId="0" borderId="979" applyFill="0" applyBorder="0">
      <alignment horizontal="center"/>
    </xf>
    <xf numFmtId="221" fontId="188" fillId="25" borderId="979">
      <alignment horizontal="right" vertical="center"/>
      <protection locked="0"/>
    </xf>
    <xf numFmtId="263" fontId="63" fillId="0" borderId="979">
      <alignment horizontal="left" vertical="center"/>
    </xf>
    <xf numFmtId="0" fontId="56" fillId="30" borderId="982" applyNumberFormat="0" applyFont="0" applyAlignment="0" applyProtection="0">
      <alignment vertical="center"/>
    </xf>
    <xf numFmtId="0" fontId="152" fillId="22" borderId="983" applyNumberFormat="0" applyAlignment="0" applyProtection="0">
      <alignment vertical="center"/>
    </xf>
    <xf numFmtId="0" fontId="173" fillId="0" borderId="984" applyNumberFormat="0" applyFill="0" applyAlignment="0" applyProtection="0">
      <alignment vertical="center"/>
    </xf>
    <xf numFmtId="0" fontId="114" fillId="22" borderId="986" applyNumberFormat="0" applyAlignment="0" applyProtection="0">
      <alignment vertical="center"/>
    </xf>
    <xf numFmtId="0" fontId="140" fillId="9" borderId="986" applyNumberFormat="0" applyAlignment="0" applyProtection="0">
      <alignment vertical="center"/>
    </xf>
    <xf numFmtId="0" fontId="140" fillId="9" borderId="986" applyNumberFormat="0" applyAlignment="0" applyProtection="0">
      <alignment vertical="center"/>
    </xf>
    <xf numFmtId="0" fontId="56" fillId="30" borderId="987" applyNumberFormat="0" applyFont="0" applyAlignment="0" applyProtection="0">
      <alignment vertical="center"/>
    </xf>
    <xf numFmtId="0" fontId="152" fillId="22" borderId="988" applyNumberFormat="0" applyAlignment="0" applyProtection="0">
      <alignment vertical="center"/>
    </xf>
    <xf numFmtId="0" fontId="173" fillId="0" borderId="989" applyNumberFormat="0" applyFill="0" applyAlignment="0" applyProtection="0">
      <alignment vertical="center"/>
    </xf>
    <xf numFmtId="0" fontId="140" fillId="9" borderId="986" applyNumberFormat="0" applyAlignment="0" applyProtection="0">
      <alignment vertical="center"/>
    </xf>
    <xf numFmtId="0" fontId="140" fillId="9" borderId="986" applyNumberFormat="0" applyAlignment="0" applyProtection="0">
      <alignment vertical="center"/>
    </xf>
    <xf numFmtId="0" fontId="140" fillId="9" borderId="1310" applyNumberFormat="0" applyAlignment="0" applyProtection="0">
      <alignment vertical="center"/>
    </xf>
    <xf numFmtId="0" fontId="114" fillId="22" borderId="992" applyNumberFormat="0" applyAlignment="0" applyProtection="0">
      <alignment vertical="center"/>
    </xf>
    <xf numFmtId="0" fontId="130" fillId="0" borderId="991">
      <alignment horizontal="left" vertical="center"/>
    </xf>
    <xf numFmtId="0" fontId="140" fillId="9" borderId="992" applyNumberFormat="0" applyAlignment="0" applyProtection="0">
      <alignment vertical="center"/>
    </xf>
    <xf numFmtId="10" fontId="58" fillId="25" borderId="985" applyNumberFormat="0" applyBorder="0" applyAlignment="0" applyProtection="0"/>
    <xf numFmtId="0" fontId="56" fillId="30" borderId="993" applyNumberFormat="0" applyFont="0" applyAlignment="0" applyProtection="0">
      <alignment vertical="center"/>
    </xf>
    <xf numFmtId="0" fontId="152" fillId="22" borderId="994" applyNumberFormat="0" applyAlignment="0" applyProtection="0">
      <alignment vertical="center"/>
    </xf>
    <xf numFmtId="0" fontId="173" fillId="0" borderId="995" applyNumberFormat="0" applyFill="0" applyAlignment="0" applyProtection="0">
      <alignment vertical="center"/>
    </xf>
    <xf numFmtId="0" fontId="140" fillId="9" borderId="998" applyNumberFormat="0" applyAlignment="0" applyProtection="0">
      <alignment vertical="center"/>
    </xf>
    <xf numFmtId="0" fontId="114" fillId="22" borderId="998" applyNumberFormat="0" applyAlignment="0" applyProtection="0">
      <alignment vertical="center"/>
    </xf>
    <xf numFmtId="0" fontId="140" fillId="9" borderId="998" applyNumberFormat="0" applyAlignment="0" applyProtection="0">
      <alignment vertical="center"/>
    </xf>
    <xf numFmtId="0" fontId="130" fillId="0" borderId="997">
      <alignment horizontal="left" vertical="center"/>
    </xf>
    <xf numFmtId="0" fontId="140" fillId="9" borderId="998" applyNumberFormat="0" applyAlignment="0" applyProtection="0">
      <alignment vertical="center"/>
    </xf>
    <xf numFmtId="10" fontId="58" fillId="25" borderId="996" applyNumberFormat="0" applyBorder="0" applyAlignment="0" applyProtection="0"/>
    <xf numFmtId="0" fontId="56" fillId="30" borderId="999" applyNumberFormat="0" applyFont="0" applyAlignment="0" applyProtection="0">
      <alignment vertical="center"/>
    </xf>
    <xf numFmtId="0" fontId="152" fillId="22" borderId="1000" applyNumberFormat="0" applyAlignment="0" applyProtection="0">
      <alignment vertical="center"/>
    </xf>
    <xf numFmtId="0" fontId="173" fillId="0" borderId="1001" applyNumberFormat="0" applyFill="0" applyAlignment="0" applyProtection="0">
      <alignment vertical="center"/>
    </xf>
    <xf numFmtId="0" fontId="140" fillId="9" borderId="1310" applyNumberFormat="0" applyAlignment="0" applyProtection="0">
      <alignment vertical="center"/>
    </xf>
    <xf numFmtId="0" fontId="173" fillId="0" borderId="1001" applyNumberFormat="0" applyFill="0" applyAlignment="0" applyProtection="0">
      <alignment vertical="center"/>
    </xf>
    <xf numFmtId="0" fontId="152" fillId="22" borderId="1000" applyNumberFormat="0" applyAlignment="0" applyProtection="0">
      <alignment vertical="center"/>
    </xf>
    <xf numFmtId="0" fontId="114" fillId="22" borderId="998" applyNumberFormat="0" applyAlignment="0" applyProtection="0">
      <alignment vertical="center"/>
    </xf>
    <xf numFmtId="0" fontId="56" fillId="30" borderId="999" applyNumberFormat="0" applyFont="0" applyAlignment="0" applyProtection="0">
      <alignment vertical="center"/>
    </xf>
    <xf numFmtId="0" fontId="130" fillId="0" borderId="997">
      <alignment horizontal="left" vertical="center"/>
    </xf>
    <xf numFmtId="10" fontId="58" fillId="25" borderId="990" applyNumberFormat="0" applyBorder="0" applyAlignment="0" applyProtection="0"/>
    <xf numFmtId="0" fontId="140" fillId="9" borderId="992" applyNumberFormat="0" applyAlignment="0" applyProtection="0">
      <alignment vertical="center"/>
    </xf>
    <xf numFmtId="0" fontId="140" fillId="9" borderId="998" applyNumberFormat="0" applyAlignment="0" applyProtection="0">
      <alignment vertical="center"/>
    </xf>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0" fontId="114" fillId="22" borderId="998" applyNumberFormat="0" applyAlignment="0" applyProtection="0">
      <alignment vertical="center"/>
    </xf>
    <xf numFmtId="0" fontId="114" fillId="22" borderId="998" applyNumberFormat="0" applyAlignment="0" applyProtection="0">
      <alignment vertical="center"/>
    </xf>
    <xf numFmtId="221" fontId="63" fillId="0" borderId="996" applyFill="0" applyBorder="0" applyAlignment="0"/>
    <xf numFmtId="0" fontId="129" fillId="0" borderId="1004">
      <alignment horizontal="left" vertical="center"/>
      <protection locked="0"/>
    </xf>
    <xf numFmtId="0" fontId="130" fillId="0" borderId="997">
      <alignment horizontal="left" vertical="center"/>
    </xf>
    <xf numFmtId="0" fontId="140" fillId="9" borderId="998" applyNumberFormat="0" applyAlignment="0" applyProtection="0">
      <alignment vertical="center"/>
    </xf>
    <xf numFmtId="10" fontId="58" fillId="25" borderId="996" applyNumberFormat="0" applyBorder="0" applyAlignment="0" applyProtection="0"/>
    <xf numFmtId="0" fontId="140" fillId="9" borderId="998" applyNumberFormat="0" applyAlignment="0" applyProtection="0">
      <alignment vertical="center"/>
    </xf>
    <xf numFmtId="0" fontId="140" fillId="9" borderId="998" applyNumberFormat="0" applyAlignment="0" applyProtection="0">
      <alignment vertical="center"/>
    </xf>
    <xf numFmtId="0" fontId="56" fillId="30" borderId="999" applyNumberFormat="0" applyFont="0" applyAlignment="0" applyProtection="0">
      <alignment vertical="center"/>
    </xf>
    <xf numFmtId="0" fontId="56" fillId="30" borderId="999" applyNumberFormat="0" applyFont="0" applyAlignment="0" applyProtection="0">
      <alignment vertical="center"/>
    </xf>
    <xf numFmtId="0" fontId="152" fillId="22" borderId="1000" applyNumberFormat="0" applyAlignment="0" applyProtection="0">
      <alignment vertical="center"/>
    </xf>
    <xf numFmtId="0" fontId="152" fillId="22" borderId="1000" applyNumberFormat="0" applyAlignment="0" applyProtection="0">
      <alignment vertical="center"/>
    </xf>
    <xf numFmtId="0" fontId="134" fillId="0" borderId="1005"/>
    <xf numFmtId="0" fontId="173" fillId="0" borderId="1001" applyNumberFormat="0" applyFill="0" applyAlignment="0" applyProtection="0">
      <alignment vertical="center"/>
    </xf>
    <xf numFmtId="0" fontId="173" fillId="0" borderId="1001" applyNumberFormat="0" applyFill="0" applyAlignment="0" applyProtection="0">
      <alignment vertical="center"/>
    </xf>
    <xf numFmtId="0" fontId="114" fillId="22" borderId="998" applyNumberFormat="0" applyAlignment="0" applyProtection="0">
      <alignment vertical="center"/>
    </xf>
    <xf numFmtId="0" fontId="114" fillId="22" borderId="998" applyNumberFormat="0" applyAlignment="0" applyProtection="0">
      <alignment vertical="center"/>
    </xf>
    <xf numFmtId="247" fontId="57" fillId="0" borderId="996">
      <alignment horizontal="right" vertical="center" shrinkToFit="1"/>
    </xf>
    <xf numFmtId="1" fontId="78" fillId="0" borderId="996" applyFill="0" applyBorder="0">
      <alignment horizontal="center"/>
    </xf>
    <xf numFmtId="0" fontId="56" fillId="30" borderId="999" applyNumberFormat="0" applyFont="0" applyAlignment="0" applyProtection="0">
      <alignment vertical="center"/>
    </xf>
    <xf numFmtId="37" fontId="69" fillId="0" borderId="1003" applyAlignment="0"/>
    <xf numFmtId="221" fontId="188" fillId="25" borderId="996">
      <alignment horizontal="right" vertical="center"/>
      <protection locked="0"/>
    </xf>
    <xf numFmtId="0" fontId="173" fillId="0" borderId="1001" applyNumberFormat="0" applyFill="0" applyAlignment="0" applyProtection="0">
      <alignment vertical="center"/>
    </xf>
    <xf numFmtId="0" fontId="173" fillId="0" borderId="1001" applyNumberFormat="0" applyFill="0" applyAlignment="0" applyProtection="0">
      <alignment vertical="center"/>
    </xf>
    <xf numFmtId="0" fontId="69" fillId="0" borderId="1006">
      <alignment vertical="justify" wrapText="1"/>
    </xf>
    <xf numFmtId="0" fontId="140" fillId="9" borderId="998" applyNumberFormat="0" applyAlignment="0" applyProtection="0">
      <alignment vertical="center"/>
    </xf>
    <xf numFmtId="0" fontId="140" fillId="9" borderId="998" applyNumberFormat="0" applyAlignment="0" applyProtection="0">
      <alignment vertical="center"/>
    </xf>
    <xf numFmtId="263" fontId="63" fillId="0" borderId="996">
      <alignment horizontal="left" vertical="center"/>
    </xf>
    <xf numFmtId="0" fontId="152" fillId="22" borderId="1000" applyNumberFormat="0" applyAlignment="0" applyProtection="0">
      <alignment vertical="center"/>
    </xf>
    <xf numFmtId="0" fontId="152" fillId="22" borderId="1000" applyNumberFormat="0" applyAlignment="0" applyProtection="0">
      <alignment vertical="center"/>
    </xf>
    <xf numFmtId="274" fontId="114" fillId="22" borderId="998" applyNumberFormat="0" applyAlignment="0" applyProtection="0">
      <alignment vertical="center"/>
    </xf>
    <xf numFmtId="274" fontId="114" fillId="22" borderId="998" applyNumberFormat="0" applyAlignment="0" applyProtection="0">
      <alignment vertical="center"/>
    </xf>
    <xf numFmtId="274" fontId="114" fillId="22" borderId="998" applyNumberFormat="0" applyAlignment="0" applyProtection="0">
      <alignment vertical="center"/>
    </xf>
    <xf numFmtId="0" fontId="130" fillId="0" borderId="997">
      <alignment horizontal="left" vertical="center"/>
    </xf>
    <xf numFmtId="10" fontId="58" fillId="25" borderId="996" applyNumberFormat="0" applyBorder="0" applyAlignment="0" applyProtection="0"/>
    <xf numFmtId="10" fontId="58" fillId="25" borderId="996" applyNumberFormat="0" applyBorder="0" applyAlignment="0" applyProtection="0"/>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0" fontId="140" fillId="9" borderId="998" applyNumberFormat="0" applyAlignment="0" applyProtection="0">
      <alignment vertical="center"/>
    </xf>
    <xf numFmtId="0"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56" fillId="30" borderId="999" applyNumberFormat="0" applyFont="0" applyAlignment="0" applyProtection="0">
      <alignment vertical="center"/>
    </xf>
    <xf numFmtId="274" fontId="56" fillId="30" borderId="999" applyNumberFormat="0" applyFont="0" applyAlignment="0" applyProtection="0">
      <alignment vertical="center"/>
    </xf>
    <xf numFmtId="274" fontId="56" fillId="30" borderId="999" applyNumberFormat="0" applyFont="0" applyAlignment="0" applyProtection="0">
      <alignment vertical="center"/>
    </xf>
    <xf numFmtId="274" fontId="152" fillId="22" borderId="1000" applyNumberFormat="0" applyAlignment="0" applyProtection="0">
      <alignment vertical="center"/>
    </xf>
    <xf numFmtId="274" fontId="152" fillId="22" borderId="1000" applyNumberFormat="0" applyAlignment="0" applyProtection="0">
      <alignment vertical="center"/>
    </xf>
    <xf numFmtId="274" fontId="152" fillId="22" borderId="1000" applyNumberFormat="0" applyAlignment="0" applyProtection="0">
      <alignment vertical="center"/>
    </xf>
    <xf numFmtId="274" fontId="173" fillId="0" borderId="1001" applyNumberFormat="0" applyFill="0" applyAlignment="0" applyProtection="0">
      <alignment vertical="center"/>
    </xf>
    <xf numFmtId="274" fontId="173" fillId="0" borderId="1001" applyNumberFormat="0" applyFill="0" applyAlignment="0" applyProtection="0">
      <alignment vertical="center"/>
    </xf>
    <xf numFmtId="274" fontId="173" fillId="0" borderId="1001" applyNumberFormat="0" applyFill="0" applyAlignment="0" applyProtection="0">
      <alignment vertical="center"/>
    </xf>
    <xf numFmtId="0" fontId="248" fillId="22" borderId="998" applyNumberFormat="0" applyAlignment="0" applyProtection="0">
      <alignment vertical="center"/>
    </xf>
    <xf numFmtId="0" fontId="253" fillId="0" borderId="1001" applyNumberFormat="0" applyFill="0" applyAlignment="0" applyProtection="0">
      <alignment vertical="center"/>
    </xf>
    <xf numFmtId="0" fontId="254" fillId="9" borderId="998" applyNumberFormat="0" applyAlignment="0" applyProtection="0">
      <alignment vertical="center"/>
    </xf>
    <xf numFmtId="0" fontId="259" fillId="22" borderId="1000" applyNumberFormat="0" applyAlignment="0" applyProtection="0">
      <alignment vertical="center"/>
    </xf>
    <xf numFmtId="221" fontId="63" fillId="0" borderId="996" applyFill="0" applyBorder="0" applyAlignment="0"/>
    <xf numFmtId="263" fontId="63" fillId="0" borderId="996">
      <alignment horizontal="left" vertical="center"/>
    </xf>
    <xf numFmtId="221" fontId="63" fillId="0" borderId="996" applyFill="0" applyBorder="0" applyAlignment="0"/>
    <xf numFmtId="10" fontId="58" fillId="25" borderId="996" applyNumberFormat="0" applyBorder="0" applyAlignment="0" applyProtection="0"/>
    <xf numFmtId="0" fontId="92" fillId="0" borderId="0"/>
    <xf numFmtId="0" fontId="240" fillId="0" borderId="0"/>
    <xf numFmtId="247" fontId="57" fillId="0" borderId="996">
      <alignment horizontal="right" vertical="center" shrinkToFit="1"/>
    </xf>
    <xf numFmtId="1" fontId="78" fillId="0" borderId="996" applyFill="0" applyBorder="0">
      <alignment horizontal="center"/>
    </xf>
    <xf numFmtId="221" fontId="188" fillId="25" borderId="996">
      <alignment horizontal="right" vertical="center"/>
      <protection locked="0"/>
    </xf>
    <xf numFmtId="0" fontId="92" fillId="0" borderId="0"/>
    <xf numFmtId="0" fontId="104" fillId="0" borderId="0"/>
    <xf numFmtId="263" fontId="63" fillId="0" borderId="996">
      <alignment horizontal="left" vertical="center"/>
    </xf>
    <xf numFmtId="0" fontId="92" fillId="0" borderId="0"/>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0" fontId="114" fillId="22" borderId="998" applyNumberFormat="0" applyAlignment="0" applyProtection="0">
      <alignment vertical="center"/>
    </xf>
    <xf numFmtId="0" fontId="114" fillId="22" borderId="998" applyNumberFormat="0" applyAlignment="0" applyProtection="0">
      <alignment vertical="center"/>
    </xf>
    <xf numFmtId="0" fontId="114" fillId="22" borderId="998" applyNumberFormat="0" applyAlignment="0" applyProtection="0">
      <alignment vertical="center"/>
    </xf>
    <xf numFmtId="0" fontId="129" fillId="0" borderId="1004">
      <alignment horizontal="left" vertical="center"/>
      <protection locked="0"/>
    </xf>
    <xf numFmtId="0" fontId="130" fillId="0" borderId="997">
      <alignment horizontal="left" vertical="center"/>
    </xf>
    <xf numFmtId="0" fontId="140" fillId="9" borderId="998" applyNumberFormat="0" applyAlignment="0" applyProtection="0">
      <alignment vertical="center"/>
    </xf>
    <xf numFmtId="10" fontId="58" fillId="25" borderId="996" applyNumberFormat="0" applyBorder="0" applyAlignment="0" applyProtection="0"/>
    <xf numFmtId="0" fontId="140" fillId="9" borderId="998" applyNumberFormat="0" applyAlignment="0" applyProtection="0">
      <alignment vertical="center"/>
    </xf>
    <xf numFmtId="0" fontId="140" fillId="9" borderId="998" applyNumberFormat="0" applyAlignment="0" applyProtection="0">
      <alignment vertical="center"/>
    </xf>
    <xf numFmtId="0" fontId="56" fillId="30" borderId="999" applyNumberFormat="0" applyFont="0" applyAlignment="0" applyProtection="0">
      <alignment vertical="center"/>
    </xf>
    <xf numFmtId="0" fontId="56" fillId="30" borderId="999" applyNumberFormat="0" applyFont="0" applyAlignment="0" applyProtection="0">
      <alignment vertical="center"/>
    </xf>
    <xf numFmtId="0" fontId="56" fillId="30" borderId="999" applyNumberFormat="0" applyFont="0" applyAlignment="0" applyProtection="0">
      <alignment vertical="center"/>
    </xf>
    <xf numFmtId="0" fontId="152" fillId="22" borderId="1000" applyNumberFormat="0" applyAlignment="0" applyProtection="0">
      <alignment vertical="center"/>
    </xf>
    <xf numFmtId="0" fontId="152" fillId="22" borderId="1000" applyNumberFormat="0" applyAlignment="0" applyProtection="0">
      <alignment vertical="center"/>
    </xf>
    <xf numFmtId="0" fontId="152" fillId="22" borderId="1000" applyNumberFormat="0" applyAlignment="0" applyProtection="0">
      <alignment vertical="center"/>
    </xf>
    <xf numFmtId="0" fontId="134" fillId="0" borderId="1005"/>
    <xf numFmtId="0" fontId="173" fillId="0" borderId="1001" applyNumberFormat="0" applyFill="0" applyAlignment="0" applyProtection="0">
      <alignment vertical="center"/>
    </xf>
    <xf numFmtId="0" fontId="173" fillId="0" borderId="1001" applyNumberFormat="0" applyFill="0" applyAlignment="0" applyProtection="0">
      <alignment vertical="center"/>
    </xf>
    <xf numFmtId="0" fontId="173" fillId="0" borderId="1001" applyNumberFormat="0" applyFill="0" applyAlignment="0" applyProtection="0">
      <alignment vertical="center"/>
    </xf>
    <xf numFmtId="0" fontId="114" fillId="22" borderId="998" applyNumberFormat="0" applyAlignment="0" applyProtection="0">
      <alignment vertical="center"/>
    </xf>
    <xf numFmtId="0" fontId="114" fillId="22" borderId="998" applyNumberFormat="0" applyAlignment="0" applyProtection="0">
      <alignment vertical="center"/>
    </xf>
    <xf numFmtId="247" fontId="57" fillId="0" borderId="996">
      <alignment horizontal="right" vertical="center" shrinkToFit="1"/>
    </xf>
    <xf numFmtId="1" fontId="78" fillId="0" borderId="996" applyFill="0" applyBorder="0">
      <alignment horizontal="center"/>
    </xf>
    <xf numFmtId="0" fontId="56" fillId="30" borderId="999" applyNumberFormat="0" applyFont="0" applyAlignment="0" applyProtection="0">
      <alignment vertical="center"/>
    </xf>
    <xf numFmtId="37" fontId="69" fillId="0" borderId="1003" applyAlignment="0"/>
    <xf numFmtId="221" fontId="188" fillId="25" borderId="996">
      <alignment horizontal="right" vertical="center"/>
      <protection locked="0"/>
    </xf>
    <xf numFmtId="0" fontId="173" fillId="0" borderId="1001" applyNumberFormat="0" applyFill="0" applyAlignment="0" applyProtection="0">
      <alignment vertical="center"/>
    </xf>
    <xf numFmtId="0" fontId="173" fillId="0" borderId="1001" applyNumberFormat="0" applyFill="0" applyAlignment="0" applyProtection="0">
      <alignment vertical="center"/>
    </xf>
    <xf numFmtId="0" fontId="69" fillId="0" borderId="1006">
      <alignment vertical="justify" wrapText="1"/>
    </xf>
    <xf numFmtId="0" fontId="140" fillId="9" borderId="998" applyNumberFormat="0" applyAlignment="0" applyProtection="0">
      <alignment vertical="center"/>
    </xf>
    <xf numFmtId="0" fontId="140" fillId="9" borderId="998" applyNumberFormat="0" applyAlignment="0" applyProtection="0">
      <alignment vertical="center"/>
    </xf>
    <xf numFmtId="0" fontId="152" fillId="22" borderId="1000" applyNumberFormat="0" applyAlignment="0" applyProtection="0">
      <alignment vertical="center"/>
    </xf>
    <xf numFmtId="0" fontId="152" fillId="22" borderId="1000" applyNumberFormat="0" applyAlignment="0" applyProtection="0">
      <alignment vertical="center"/>
    </xf>
    <xf numFmtId="274" fontId="114" fillId="22" borderId="998" applyNumberFormat="0" applyAlignment="0" applyProtection="0">
      <alignment vertical="center"/>
    </xf>
    <xf numFmtId="274" fontId="114" fillId="22" borderId="998" applyNumberFormat="0" applyAlignment="0" applyProtection="0">
      <alignment vertical="center"/>
    </xf>
    <xf numFmtId="274" fontId="114" fillId="22" borderId="998" applyNumberFormat="0" applyAlignment="0" applyProtection="0">
      <alignment vertical="center"/>
    </xf>
    <xf numFmtId="0" fontId="130" fillId="0" borderId="997">
      <alignment horizontal="left" vertical="center"/>
    </xf>
    <xf numFmtId="10" fontId="58" fillId="25" borderId="996" applyNumberFormat="0" applyBorder="0" applyAlignment="0" applyProtection="0"/>
    <xf numFmtId="10" fontId="58" fillId="25" borderId="996" applyNumberFormat="0" applyBorder="0" applyAlignment="0" applyProtection="0"/>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0" fontId="140" fillId="9" borderId="998" applyNumberFormat="0" applyAlignment="0" applyProtection="0">
      <alignment vertical="center"/>
    </xf>
    <xf numFmtId="0"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140" fillId="9" borderId="998" applyNumberFormat="0" applyAlignment="0" applyProtection="0">
      <alignment vertical="center"/>
    </xf>
    <xf numFmtId="274" fontId="56" fillId="30" borderId="999" applyNumberFormat="0" applyFont="0" applyAlignment="0" applyProtection="0">
      <alignment vertical="center"/>
    </xf>
    <xf numFmtId="274" fontId="56" fillId="30" borderId="999" applyNumberFormat="0" applyFont="0" applyAlignment="0" applyProtection="0">
      <alignment vertical="center"/>
    </xf>
    <xf numFmtId="274" fontId="56" fillId="30" borderId="999" applyNumberFormat="0" applyFont="0" applyAlignment="0" applyProtection="0">
      <alignment vertical="center"/>
    </xf>
    <xf numFmtId="274" fontId="152" fillId="22" borderId="1000" applyNumberFormat="0" applyAlignment="0" applyProtection="0">
      <alignment vertical="center"/>
    </xf>
    <xf numFmtId="274" fontId="152" fillId="22" borderId="1000" applyNumberFormat="0" applyAlignment="0" applyProtection="0">
      <alignment vertical="center"/>
    </xf>
    <xf numFmtId="274" fontId="152" fillId="22" borderId="1000" applyNumberFormat="0" applyAlignment="0" applyProtection="0">
      <alignment vertical="center"/>
    </xf>
    <xf numFmtId="274" fontId="173" fillId="0" borderId="1001" applyNumberFormat="0" applyFill="0" applyAlignment="0" applyProtection="0">
      <alignment vertical="center"/>
    </xf>
    <xf numFmtId="274" fontId="173" fillId="0" borderId="1001" applyNumberFormat="0" applyFill="0" applyAlignment="0" applyProtection="0">
      <alignment vertical="center"/>
    </xf>
    <xf numFmtId="274" fontId="173" fillId="0" borderId="1001" applyNumberFormat="0" applyFill="0" applyAlignment="0" applyProtection="0">
      <alignment vertical="center"/>
    </xf>
    <xf numFmtId="0" fontId="248" fillId="22" borderId="998" applyNumberFormat="0" applyAlignment="0" applyProtection="0">
      <alignment vertical="center"/>
    </xf>
    <xf numFmtId="0" fontId="253" fillId="0" borderId="1001" applyNumberFormat="0" applyFill="0" applyAlignment="0" applyProtection="0">
      <alignment vertical="center"/>
    </xf>
    <xf numFmtId="0" fontId="254" fillId="9" borderId="998" applyNumberFormat="0" applyAlignment="0" applyProtection="0">
      <alignment vertical="center"/>
    </xf>
    <xf numFmtId="0" fontId="259" fillId="22" borderId="1000" applyNumberFormat="0" applyAlignment="0" applyProtection="0">
      <alignment vertical="center"/>
    </xf>
    <xf numFmtId="0" fontId="254" fillId="9" borderId="1104" applyNumberFormat="0" applyAlignment="0" applyProtection="0">
      <alignment vertical="center"/>
    </xf>
    <xf numFmtId="221" fontId="63" fillId="0" borderId="1007" applyFill="0" applyBorder="0" applyAlignment="0"/>
    <xf numFmtId="263" fontId="63" fillId="0" borderId="1007">
      <alignment horizontal="left" vertical="center"/>
    </xf>
    <xf numFmtId="221" fontId="63" fillId="0" borderId="1007" applyFill="0" applyBorder="0" applyAlignment="0"/>
    <xf numFmtId="10" fontId="58" fillId="25" borderId="1007" applyNumberFormat="0" applyBorder="0" applyAlignment="0" applyProtection="0"/>
    <xf numFmtId="247" fontId="57" fillId="0" borderId="1007">
      <alignment horizontal="right" vertical="center" shrinkToFit="1"/>
    </xf>
    <xf numFmtId="1" fontId="78" fillId="0" borderId="1007" applyFill="0" applyBorder="0">
      <alignment horizontal="center"/>
    </xf>
    <xf numFmtId="221" fontId="188" fillId="25" borderId="1007">
      <alignment horizontal="right" vertical="center"/>
      <protection locked="0"/>
    </xf>
    <xf numFmtId="0" fontId="104" fillId="0" borderId="0"/>
    <xf numFmtId="263" fontId="63" fillId="0" borderId="1007">
      <alignment horizontal="left" vertical="center"/>
    </xf>
    <xf numFmtId="0" fontId="240" fillId="0" borderId="0"/>
    <xf numFmtId="191" fontId="78" fillId="2" borderId="1008"/>
    <xf numFmtId="191" fontId="78" fillId="2" borderId="1008"/>
    <xf numFmtId="191" fontId="78" fillId="2" borderId="1008"/>
    <xf numFmtId="0" fontId="140" fillId="9" borderId="1011" applyNumberFormat="0" applyAlignment="0" applyProtection="0">
      <alignment vertical="center"/>
    </xf>
    <xf numFmtId="0" fontId="140" fillId="9" borderId="1011" applyNumberFormat="0" applyAlignment="0" applyProtection="0">
      <alignment vertical="center"/>
    </xf>
    <xf numFmtId="0" fontId="130" fillId="0" borderId="1009">
      <alignment horizontal="left" vertical="center"/>
    </xf>
    <xf numFmtId="0" fontId="140" fillId="9" borderId="1011" applyNumberFormat="0" applyAlignment="0" applyProtection="0">
      <alignment vertical="center"/>
    </xf>
    <xf numFmtId="0" fontId="140" fillId="9" borderId="998"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10" fontId="58" fillId="25" borderId="1007" applyNumberFormat="0" applyBorder="0" applyAlignment="0" applyProtection="0"/>
    <xf numFmtId="0" fontId="140" fillId="9" borderId="1011" applyNumberFormat="0" applyAlignment="0" applyProtection="0">
      <alignment vertical="center"/>
    </xf>
    <xf numFmtId="0" fontId="56" fillId="30" borderId="1012" applyNumberFormat="0" applyFont="0" applyAlignment="0" applyProtection="0">
      <alignment vertical="center"/>
    </xf>
    <xf numFmtId="0" fontId="152" fillId="22" borderId="1013" applyNumberFormat="0" applyAlignment="0" applyProtection="0">
      <alignment vertical="center"/>
    </xf>
    <xf numFmtId="0" fontId="173" fillId="0" borderId="1014" applyNumberFormat="0" applyFill="0" applyAlignment="0" applyProtection="0">
      <alignment vertical="center"/>
    </xf>
    <xf numFmtId="0" fontId="114" fillId="22" borderId="998" applyNumberFormat="0" applyAlignment="0" applyProtection="0">
      <alignment vertical="center"/>
    </xf>
    <xf numFmtId="191" fontId="78" fillId="2" borderId="1008"/>
    <xf numFmtId="191" fontId="78" fillId="2" borderId="1008"/>
    <xf numFmtId="191" fontId="78" fillId="2" borderId="1008"/>
    <xf numFmtId="0" fontId="140" fillId="9" borderId="998" applyNumberFormat="0" applyAlignment="0" applyProtection="0">
      <alignment vertical="center"/>
    </xf>
    <xf numFmtId="191" fontId="78" fillId="2" borderId="1008"/>
    <xf numFmtId="0" fontId="56" fillId="30" borderId="999" applyNumberFormat="0" applyFont="0" applyAlignment="0" applyProtection="0">
      <alignment vertical="center"/>
    </xf>
    <xf numFmtId="0" fontId="152" fillId="22" borderId="1000" applyNumberFormat="0" applyAlignment="0" applyProtection="0">
      <alignment vertical="center"/>
    </xf>
    <xf numFmtId="191" fontId="78" fillId="2" borderId="1008"/>
    <xf numFmtId="0" fontId="173" fillId="0" borderId="1001" applyNumberFormat="0" applyFill="0" applyAlignment="0" applyProtection="0">
      <alignment vertical="center"/>
    </xf>
    <xf numFmtId="191" fontId="78" fillId="2" borderId="1008"/>
    <xf numFmtId="191" fontId="78" fillId="2" borderId="1008"/>
    <xf numFmtId="0" fontId="140" fillId="9" borderId="1011"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0" fontId="114" fillId="22" borderId="1011" applyNumberFormat="0" applyAlignment="0" applyProtection="0">
      <alignment vertical="center"/>
    </xf>
    <xf numFmtId="191" fontId="78" fillId="2" borderId="1008"/>
    <xf numFmtId="191" fontId="78" fillId="2" borderId="1008"/>
    <xf numFmtId="191" fontId="78" fillId="2" borderId="1008"/>
    <xf numFmtId="0" fontId="114" fillId="22" borderId="1011" applyNumberFormat="0" applyAlignment="0" applyProtection="0">
      <alignment vertical="center"/>
    </xf>
    <xf numFmtId="0" fontId="114" fillId="22" borderId="1011" applyNumberFormat="0" applyAlignment="0" applyProtection="0">
      <alignment vertical="center"/>
    </xf>
    <xf numFmtId="221" fontId="63" fillId="0" borderId="1007" applyFill="0" applyBorder="0" applyAlignment="0"/>
    <xf numFmtId="0" fontId="129" fillId="0" borderId="1015">
      <alignment horizontal="left" vertical="center"/>
      <protection locked="0"/>
    </xf>
    <xf numFmtId="0" fontId="140" fillId="9" borderId="1011"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0" fontId="56" fillId="30" borderId="1012" applyNumberFormat="0" applyFont="0" applyAlignment="0" applyProtection="0">
      <alignment vertical="center"/>
    </xf>
    <xf numFmtId="0" fontId="56" fillId="30" borderId="1012" applyNumberFormat="0" applyFont="0" applyAlignment="0" applyProtection="0">
      <alignment vertical="center"/>
    </xf>
    <xf numFmtId="0" fontId="152" fillId="22" borderId="1013" applyNumberFormat="0" applyAlignment="0" applyProtection="0">
      <alignment vertical="center"/>
    </xf>
    <xf numFmtId="0" fontId="152" fillId="22" borderId="1013" applyNumberFormat="0" applyAlignment="0" applyProtection="0">
      <alignment vertical="center"/>
    </xf>
    <xf numFmtId="0" fontId="134" fillId="0" borderId="1016"/>
    <xf numFmtId="0" fontId="173" fillId="0" borderId="1014" applyNumberFormat="0" applyFill="0" applyAlignment="0" applyProtection="0">
      <alignment vertical="center"/>
    </xf>
    <xf numFmtId="0" fontId="173" fillId="0" borderId="1014" applyNumberFormat="0" applyFill="0" applyAlignment="0" applyProtection="0">
      <alignment vertical="center"/>
    </xf>
    <xf numFmtId="0" fontId="114" fillId="22" borderId="1011" applyNumberFormat="0" applyAlignment="0" applyProtection="0">
      <alignment vertical="center"/>
    </xf>
    <xf numFmtId="0" fontId="114" fillId="22" borderId="1011" applyNumberFormat="0" applyAlignment="0" applyProtection="0">
      <alignment vertical="center"/>
    </xf>
    <xf numFmtId="247" fontId="57" fillId="0" borderId="1007">
      <alignment horizontal="right" vertical="center" shrinkToFit="1"/>
    </xf>
    <xf numFmtId="1" fontId="78" fillId="0" borderId="1007" applyFill="0" applyBorder="0">
      <alignment horizontal="center"/>
    </xf>
    <xf numFmtId="0" fontId="56" fillId="30" borderId="1012" applyNumberFormat="0" applyFont="0" applyAlignment="0" applyProtection="0">
      <alignment vertical="center"/>
    </xf>
    <xf numFmtId="37" fontId="69" fillId="0" borderId="1010" applyAlignment="0"/>
    <xf numFmtId="221" fontId="188" fillId="25" borderId="1007">
      <alignment horizontal="right" vertical="center"/>
      <protection locked="0"/>
    </xf>
    <xf numFmtId="0" fontId="173" fillId="0" borderId="1014" applyNumberFormat="0" applyFill="0" applyAlignment="0" applyProtection="0">
      <alignment vertical="center"/>
    </xf>
    <xf numFmtId="0" fontId="173" fillId="0" borderId="1014" applyNumberFormat="0" applyFill="0" applyAlignment="0" applyProtection="0">
      <alignment vertical="center"/>
    </xf>
    <xf numFmtId="0" fontId="69" fillId="0" borderId="1017">
      <alignment vertical="justify" wrapText="1"/>
    </xf>
    <xf numFmtId="0" fontId="140" fillId="9" borderId="1011" applyNumberFormat="0" applyAlignment="0" applyProtection="0">
      <alignment vertical="center"/>
    </xf>
    <xf numFmtId="0" fontId="140" fillId="9" borderId="1011" applyNumberFormat="0" applyAlignment="0" applyProtection="0">
      <alignment vertical="center"/>
    </xf>
    <xf numFmtId="263" fontId="63" fillId="0" borderId="1007">
      <alignment horizontal="left" vertical="center"/>
    </xf>
    <xf numFmtId="0" fontId="152" fillId="22" borderId="1013" applyNumberFormat="0" applyAlignment="0" applyProtection="0">
      <alignment vertical="center"/>
    </xf>
    <xf numFmtId="0" fontId="152" fillId="22" borderId="1013" applyNumberFormat="0" applyAlignment="0" applyProtection="0">
      <alignment vertical="center"/>
    </xf>
    <xf numFmtId="0" fontId="152" fillId="22" borderId="1030" applyNumberFormat="0" applyAlignment="0" applyProtection="0">
      <alignment vertical="center"/>
    </xf>
    <xf numFmtId="0" fontId="173" fillId="0" borderId="1031" applyNumberFormat="0" applyFill="0" applyAlignment="0" applyProtection="0">
      <alignment vertical="center"/>
    </xf>
    <xf numFmtId="191" fontId="78" fillId="2" borderId="1074"/>
    <xf numFmtId="0" fontId="140" fillId="9" borderId="1011"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0" fontId="140" fillId="9" borderId="1028" applyNumberFormat="0" applyAlignment="0" applyProtection="0">
      <alignment vertical="center"/>
    </xf>
    <xf numFmtId="0" fontId="140" fillId="9" borderId="1020" applyNumberFormat="0" applyAlignment="0" applyProtection="0">
      <alignment vertical="center"/>
    </xf>
    <xf numFmtId="191" fontId="78" fillId="2" borderId="1074"/>
    <xf numFmtId="191" fontId="78" fillId="2" borderId="1074"/>
    <xf numFmtId="191" fontId="78" fillId="2" borderId="1052"/>
    <xf numFmtId="10" fontId="58" fillId="25" borderId="1079" applyNumberFormat="0" applyBorder="0" applyAlignment="0" applyProtection="0"/>
    <xf numFmtId="0" fontId="114" fillId="22" borderId="1020" applyNumberFormat="0" applyAlignment="0" applyProtection="0">
      <alignment vertical="center"/>
    </xf>
    <xf numFmtId="0" fontId="130" fillId="0" borderId="1026">
      <alignment horizontal="left" vertical="center"/>
    </xf>
    <xf numFmtId="191" fontId="78" fillId="2" borderId="1074"/>
    <xf numFmtId="0" fontId="114" fillId="22" borderId="1070" applyNumberFormat="0" applyAlignment="0" applyProtection="0">
      <alignment vertical="center"/>
    </xf>
    <xf numFmtId="0" fontId="140" fillId="9" borderId="1011" applyNumberFormat="0" applyAlignment="0" applyProtection="0">
      <alignment vertical="center"/>
    </xf>
    <xf numFmtId="274" fontId="114" fillId="22" borderId="1011" applyNumberFormat="0" applyAlignment="0" applyProtection="0">
      <alignment vertical="center"/>
    </xf>
    <xf numFmtId="274" fontId="114" fillId="22" borderId="1011" applyNumberFormat="0" applyAlignment="0" applyProtection="0">
      <alignment vertical="center"/>
    </xf>
    <xf numFmtId="274" fontId="114" fillId="22" borderId="1011" applyNumberFormat="0" applyAlignment="0" applyProtection="0">
      <alignment vertical="center"/>
    </xf>
    <xf numFmtId="0" fontId="130" fillId="0" borderId="1009">
      <alignment horizontal="left" vertical="center"/>
    </xf>
    <xf numFmtId="10" fontId="58" fillId="25" borderId="1007" applyNumberFormat="0" applyBorder="0" applyAlignment="0" applyProtection="0"/>
    <xf numFmtId="10" fontId="58" fillId="25" borderId="1007" applyNumberFormat="0" applyBorder="0" applyAlignment="0" applyProtection="0"/>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0" fontId="140" fillId="9" borderId="1011" applyNumberFormat="0" applyAlignment="0" applyProtection="0">
      <alignment vertical="center"/>
    </xf>
    <xf numFmtId="0"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140" fillId="9" borderId="1011" applyNumberFormat="0" applyAlignment="0" applyProtection="0">
      <alignment vertical="center"/>
    </xf>
    <xf numFmtId="274" fontId="56" fillId="30" borderId="1012" applyNumberFormat="0" applyFont="0" applyAlignment="0" applyProtection="0">
      <alignment vertical="center"/>
    </xf>
    <xf numFmtId="274" fontId="56" fillId="30" borderId="1012" applyNumberFormat="0" applyFont="0" applyAlignment="0" applyProtection="0">
      <alignment vertical="center"/>
    </xf>
    <xf numFmtId="274" fontId="56" fillId="30" borderId="1012" applyNumberFormat="0" applyFont="0" applyAlignment="0" applyProtection="0">
      <alignment vertical="center"/>
    </xf>
    <xf numFmtId="274" fontId="152" fillId="22" borderId="1013" applyNumberFormat="0" applyAlignment="0" applyProtection="0">
      <alignment vertical="center"/>
    </xf>
    <xf numFmtId="274" fontId="152" fillId="22" borderId="1013" applyNumberFormat="0" applyAlignment="0" applyProtection="0">
      <alignment vertical="center"/>
    </xf>
    <xf numFmtId="274" fontId="152" fillId="22" borderId="1013" applyNumberFormat="0" applyAlignment="0" applyProtection="0">
      <alignment vertical="center"/>
    </xf>
    <xf numFmtId="274" fontId="173" fillId="0" borderId="1014" applyNumberFormat="0" applyFill="0" applyAlignment="0" applyProtection="0">
      <alignment vertical="center"/>
    </xf>
    <xf numFmtId="274" fontId="173" fillId="0" borderId="1014" applyNumberFormat="0" applyFill="0" applyAlignment="0" applyProtection="0">
      <alignment vertical="center"/>
    </xf>
    <xf numFmtId="274" fontId="173" fillId="0" borderId="1014" applyNumberFormat="0" applyFill="0" applyAlignment="0" applyProtection="0">
      <alignment vertical="center"/>
    </xf>
    <xf numFmtId="0" fontId="248" fillId="22" borderId="1011" applyNumberFormat="0" applyAlignment="0" applyProtection="0">
      <alignment vertical="center"/>
    </xf>
    <xf numFmtId="0" fontId="130" fillId="0" borderId="1019">
      <alignment horizontal="left" vertical="center"/>
    </xf>
    <xf numFmtId="0" fontId="173" fillId="0" borderId="1051" applyNumberFormat="0" applyFill="0" applyAlignment="0" applyProtection="0">
      <alignment vertical="center"/>
    </xf>
    <xf numFmtId="0" fontId="253" fillId="0" borderId="1014" applyNumberFormat="0" applyFill="0" applyAlignment="0" applyProtection="0">
      <alignment vertical="center"/>
    </xf>
    <xf numFmtId="0" fontId="254" fillId="9" borderId="1011" applyNumberFormat="0" applyAlignment="0" applyProtection="0">
      <alignment vertical="center"/>
    </xf>
    <xf numFmtId="0" fontId="259" fillId="22" borderId="1013" applyNumberFormat="0" applyAlignment="0" applyProtection="0">
      <alignment vertical="center"/>
    </xf>
    <xf numFmtId="0" fontId="56" fillId="30" borderId="1029" applyNumberFormat="0" applyFont="0" applyAlignment="0" applyProtection="0">
      <alignment vertical="center"/>
    </xf>
    <xf numFmtId="221" fontId="63" fillId="0" borderId="1018" applyFill="0" applyBorder="0" applyAlignment="0"/>
    <xf numFmtId="263" fontId="63" fillId="0" borderId="1018">
      <alignment horizontal="left" vertical="center"/>
    </xf>
    <xf numFmtId="0" fontId="140" fillId="9" borderId="1011" applyNumberFormat="0" applyAlignment="0" applyProtection="0">
      <alignment vertical="center"/>
    </xf>
    <xf numFmtId="0" fontId="111" fillId="0" borderId="0"/>
    <xf numFmtId="0" fontId="140" fillId="9" borderId="1011" applyNumberFormat="0" applyAlignment="0" applyProtection="0">
      <alignment vertical="center"/>
    </xf>
    <xf numFmtId="191" fontId="78" fillId="2" borderId="1074"/>
    <xf numFmtId="0" fontId="140" fillId="9" borderId="1011" applyNumberFormat="0" applyAlignment="0" applyProtection="0">
      <alignment vertical="center"/>
    </xf>
    <xf numFmtId="221" fontId="63" fillId="0" borderId="1018" applyFill="0" applyBorder="0" applyAlignment="0"/>
    <xf numFmtId="10" fontId="58" fillId="25" borderId="1018" applyNumberFormat="0" applyBorder="0" applyAlignment="0" applyProtection="0"/>
    <xf numFmtId="247" fontId="57" fillId="0" borderId="1018">
      <alignment horizontal="right" vertical="center" shrinkToFit="1"/>
    </xf>
    <xf numFmtId="1" fontId="78" fillId="0" borderId="1018" applyFill="0" applyBorder="0">
      <alignment horizontal="center"/>
    </xf>
    <xf numFmtId="221" fontId="188" fillId="25" borderId="1018">
      <alignment horizontal="right" vertical="center"/>
      <protection locked="0"/>
    </xf>
    <xf numFmtId="0" fontId="111" fillId="0" borderId="0"/>
    <xf numFmtId="263" fontId="63" fillId="0" borderId="1018">
      <alignment horizontal="left" vertical="center"/>
    </xf>
    <xf numFmtId="0" fontId="240" fillId="0" borderId="0"/>
    <xf numFmtId="10" fontId="58" fillId="25" borderId="1024" applyNumberFormat="0" applyBorder="0" applyAlignment="0" applyProtection="0"/>
    <xf numFmtId="0" fontId="114" fillId="22" borderId="1028" applyNumberFormat="0" applyAlignment="0" applyProtection="0">
      <alignment vertical="center"/>
    </xf>
    <xf numFmtId="0" fontId="56" fillId="30" borderId="1021" applyNumberFormat="0" applyFont="0" applyAlignment="0" applyProtection="0">
      <alignment vertical="center"/>
    </xf>
    <xf numFmtId="0" fontId="152" fillId="22" borderId="1022" applyNumberFormat="0" applyAlignment="0" applyProtection="0">
      <alignment vertical="center"/>
    </xf>
    <xf numFmtId="0" fontId="173" fillId="0" borderId="1023" applyNumberFormat="0" applyFill="0" applyAlignment="0" applyProtection="0">
      <alignment vertical="center"/>
    </xf>
    <xf numFmtId="0" fontId="140" fillId="9" borderId="1048" applyNumberFormat="0" applyAlignment="0" applyProtection="0">
      <alignment vertical="center"/>
    </xf>
    <xf numFmtId="274" fontId="140" fillId="9" borderId="1048" applyNumberFormat="0" applyAlignment="0" applyProtection="0">
      <alignment vertical="center"/>
    </xf>
    <xf numFmtId="0" fontId="134" fillId="0" borderId="1077"/>
    <xf numFmtId="191" fontId="78" fillId="2" borderId="1052"/>
    <xf numFmtId="274" fontId="140" fillId="9" borderId="1070" applyNumberFormat="0" applyAlignment="0" applyProtection="0">
      <alignment vertical="center"/>
    </xf>
    <xf numFmtId="191" fontId="78" fillId="2" borderId="1052"/>
    <xf numFmtId="191" fontId="78" fillId="2" borderId="1052"/>
    <xf numFmtId="221" fontId="188" fillId="25" borderId="1079">
      <alignment horizontal="right" vertical="center"/>
      <protection locked="0"/>
    </xf>
    <xf numFmtId="191" fontId="78" fillId="2" borderId="1052"/>
    <xf numFmtId="191" fontId="78" fillId="2" borderId="1074"/>
    <xf numFmtId="191" fontId="78" fillId="2" borderId="1074"/>
    <xf numFmtId="191" fontId="78" fillId="2" borderId="1074"/>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263" fontId="63" fillId="0" borderId="1057">
      <alignment horizontal="left" vertical="center"/>
    </xf>
    <xf numFmtId="221" fontId="63" fillId="0" borderId="1057" applyFill="0" applyBorder="0" applyAlignment="0"/>
    <xf numFmtId="191" fontId="78" fillId="2" borderId="1074"/>
    <xf numFmtId="0" fontId="259" fillId="22" borderId="1050" applyNumberFormat="0" applyAlignment="0" applyProtection="0">
      <alignment vertical="center"/>
    </xf>
    <xf numFmtId="0" fontId="254" fillId="9" borderId="1048" applyNumberFormat="0" applyAlignment="0" applyProtection="0">
      <alignment vertical="center"/>
    </xf>
    <xf numFmtId="0" fontId="253" fillId="0" borderId="1051" applyNumberFormat="0" applyFill="0" applyAlignment="0" applyProtection="0">
      <alignment vertical="center"/>
    </xf>
    <xf numFmtId="0" fontId="114" fillId="22" borderId="1070" applyNumberFormat="0" applyAlignment="0" applyProtection="0">
      <alignment vertical="center"/>
    </xf>
    <xf numFmtId="0" fontId="129" fillId="0" borderId="1076">
      <alignment horizontal="left" vertical="center"/>
      <protection locked="0"/>
    </xf>
    <xf numFmtId="0" fontId="140" fillId="9" borderId="1070" applyNumberFormat="0" applyAlignment="0" applyProtection="0">
      <alignment vertical="center"/>
    </xf>
    <xf numFmtId="0" fontId="140" fillId="9" borderId="1070" applyNumberFormat="0" applyAlignment="0" applyProtection="0">
      <alignment vertical="center"/>
    </xf>
    <xf numFmtId="0" fontId="248" fillId="22" borderId="1048" applyNumberFormat="0" applyAlignment="0" applyProtection="0">
      <alignment vertical="center"/>
    </xf>
    <xf numFmtId="274" fontId="173" fillId="0" borderId="1051" applyNumberFormat="0" applyFill="0" applyAlignment="0" applyProtection="0">
      <alignment vertical="center"/>
    </xf>
    <xf numFmtId="0" fontId="56" fillId="30" borderId="1071" applyNumberFormat="0" applyFont="0" applyAlignment="0" applyProtection="0">
      <alignment vertical="center"/>
    </xf>
    <xf numFmtId="274" fontId="152" fillId="22" borderId="1050" applyNumberFormat="0" applyAlignment="0" applyProtection="0">
      <alignment vertical="center"/>
    </xf>
    <xf numFmtId="274" fontId="56" fillId="30" borderId="1049" applyNumberFormat="0" applyFont="0" applyAlignment="0" applyProtection="0">
      <alignment vertical="center"/>
    </xf>
    <xf numFmtId="274" fontId="56" fillId="30" borderId="1049" applyNumberFormat="0" applyFon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14" fillId="22" borderId="1048" applyNumberFormat="0" applyAlignment="0" applyProtection="0">
      <alignment vertical="center"/>
    </xf>
    <xf numFmtId="274" fontId="114" fillId="22" borderId="1048" applyNumberFormat="0" applyAlignment="0" applyProtection="0">
      <alignment vertical="center"/>
    </xf>
    <xf numFmtId="0" fontId="130" fillId="0" borderId="1069">
      <alignment horizontal="left" vertical="center"/>
    </xf>
    <xf numFmtId="10" fontId="58" fillId="25" borderId="1068" applyNumberFormat="0" applyBorder="0" applyAlignment="0" applyProtection="0"/>
    <xf numFmtId="0"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73" fillId="0" borderId="1073" applyNumberFormat="0" applyFill="0" applyAlignment="0" applyProtection="0">
      <alignment vertical="center"/>
    </xf>
    <xf numFmtId="0" fontId="248" fillId="22" borderId="1070" applyNumberFormat="0" applyAlignment="0" applyProtection="0">
      <alignment vertical="center"/>
    </xf>
    <xf numFmtId="0" fontId="253" fillId="0" borderId="1073" applyNumberFormat="0" applyFill="0" applyAlignment="0" applyProtection="0">
      <alignment vertical="center"/>
    </xf>
    <xf numFmtId="221" fontId="63" fillId="0" borderId="1079" applyFill="0" applyBorder="0" applyAlignment="0"/>
    <xf numFmtId="247" fontId="57" fillId="0" borderId="1079">
      <alignment horizontal="right" vertical="center" shrinkToFit="1"/>
    </xf>
    <xf numFmtId="263" fontId="63" fillId="0" borderId="1079">
      <alignment horizontal="left" vertical="center"/>
    </xf>
    <xf numFmtId="0" fontId="130" fillId="0" borderId="1069">
      <alignment horizontal="left" vertical="center"/>
    </xf>
    <xf numFmtId="0" fontId="140" fillId="9" borderId="1070" applyNumberFormat="0" applyAlignment="0" applyProtection="0">
      <alignment vertical="center"/>
    </xf>
    <xf numFmtId="0" fontId="114" fillId="22" borderId="1028" applyNumberFormat="0" applyAlignment="0" applyProtection="0">
      <alignment vertical="center"/>
    </xf>
    <xf numFmtId="0" fontId="114" fillId="22" borderId="1028" applyNumberFormat="0" applyAlignment="0" applyProtection="0">
      <alignment vertical="center"/>
    </xf>
    <xf numFmtId="0" fontId="140" fillId="9" borderId="1070" applyNumberFormat="0" applyAlignment="0" applyProtection="0">
      <alignment vertical="center"/>
    </xf>
    <xf numFmtId="221" fontId="63" fillId="0" borderId="1024" applyFill="0" applyBorder="0" applyAlignment="0"/>
    <xf numFmtId="191" fontId="78" fillId="2" borderId="1074"/>
    <xf numFmtId="191" fontId="78" fillId="2" borderId="1074"/>
    <xf numFmtId="191" fontId="78" fillId="2" borderId="1074"/>
    <xf numFmtId="0" fontId="129" fillId="0" borderId="1032">
      <alignment horizontal="left" vertical="center"/>
      <protection locked="0"/>
    </xf>
    <xf numFmtId="0" fontId="140" fillId="9" borderId="1028" applyNumberFormat="0" applyAlignment="0" applyProtection="0">
      <alignment vertical="center"/>
    </xf>
    <xf numFmtId="0" fontId="140" fillId="9" borderId="1028" applyNumberFormat="0" applyAlignment="0" applyProtection="0">
      <alignment vertical="center"/>
    </xf>
    <xf numFmtId="0" fontId="69" fillId="0" borderId="1056">
      <alignment vertical="justify" wrapText="1"/>
    </xf>
    <xf numFmtId="0" fontId="173" fillId="0" borderId="1051" applyNumberFormat="0" applyFill="0" applyAlignment="0" applyProtection="0">
      <alignment vertical="center"/>
    </xf>
    <xf numFmtId="37" fontId="69" fillId="0" borderId="1053" applyAlignment="0"/>
    <xf numFmtId="0" fontId="56" fillId="30" borderId="1049" applyNumberFormat="0" applyFont="0" applyAlignment="0" applyProtection="0">
      <alignment vertical="center"/>
    </xf>
    <xf numFmtId="0" fontId="114" fillId="22" borderId="1048" applyNumberFormat="0" applyAlignment="0" applyProtection="0">
      <alignment vertical="center"/>
    </xf>
    <xf numFmtId="0" fontId="114" fillId="22" borderId="1048" applyNumberFormat="0" applyAlignment="0" applyProtection="0">
      <alignment vertical="center"/>
    </xf>
    <xf numFmtId="0" fontId="173" fillId="0" borderId="1051" applyNumberFormat="0" applyFill="0" applyAlignment="0" applyProtection="0">
      <alignment vertical="center"/>
    </xf>
    <xf numFmtId="0" fontId="173" fillId="0" borderId="1051" applyNumberFormat="0" applyFill="0" applyAlignment="0" applyProtection="0">
      <alignment vertical="center"/>
    </xf>
    <xf numFmtId="0" fontId="134" fillId="0" borderId="1055"/>
    <xf numFmtId="0" fontId="152" fillId="22" borderId="1072" applyNumberFormat="0" applyAlignment="0" applyProtection="0">
      <alignment vertical="center"/>
    </xf>
    <xf numFmtId="0" fontId="134" fillId="0" borderId="1077"/>
    <xf numFmtId="0" fontId="56" fillId="30" borderId="1029" applyNumberFormat="0" applyFont="0" applyAlignment="0" applyProtection="0">
      <alignment vertical="center"/>
    </xf>
    <xf numFmtId="0" fontId="56" fillId="30" borderId="1029" applyNumberFormat="0" applyFont="0" applyAlignment="0" applyProtection="0">
      <alignment vertical="center"/>
    </xf>
    <xf numFmtId="0" fontId="152" fillId="22" borderId="1050" applyNumberFormat="0" applyAlignment="0" applyProtection="0">
      <alignment vertical="center"/>
    </xf>
    <xf numFmtId="0" fontId="152" fillId="22" borderId="1050" applyNumberFormat="0" applyAlignment="0" applyProtection="0">
      <alignment vertical="center"/>
    </xf>
    <xf numFmtId="0" fontId="152" fillId="22" borderId="1030" applyNumberFormat="0" applyAlignment="0" applyProtection="0">
      <alignment vertical="center"/>
    </xf>
    <xf numFmtId="0" fontId="152" fillId="22" borderId="1030" applyNumberFormat="0" applyAlignment="0" applyProtection="0">
      <alignment vertical="center"/>
    </xf>
    <xf numFmtId="0" fontId="56" fillId="30" borderId="1049" applyNumberFormat="0" applyFont="0" applyAlignment="0" applyProtection="0">
      <alignment vertical="center"/>
    </xf>
    <xf numFmtId="0" fontId="56" fillId="30" borderId="1049" applyNumberFormat="0" applyFont="0" applyAlignment="0" applyProtection="0">
      <alignment vertical="center"/>
    </xf>
    <xf numFmtId="0" fontId="173" fillId="0" borderId="1073" applyNumberFormat="0" applyFill="0" applyAlignment="0" applyProtection="0">
      <alignment vertical="center"/>
    </xf>
    <xf numFmtId="0" fontId="173" fillId="0" borderId="1073" applyNumberFormat="0" applyFill="0" applyAlignment="0" applyProtection="0">
      <alignment vertical="center"/>
    </xf>
    <xf numFmtId="0" fontId="114" fillId="22" borderId="1070" applyNumberFormat="0" applyAlignment="0" applyProtection="0">
      <alignment vertical="center"/>
    </xf>
    <xf numFmtId="0" fontId="134" fillId="0" borderId="1033"/>
    <xf numFmtId="0" fontId="173" fillId="0" borderId="1031" applyNumberFormat="0" applyFill="0" applyAlignment="0" applyProtection="0">
      <alignment vertical="center"/>
    </xf>
    <xf numFmtId="0" fontId="173" fillId="0" borderId="1031" applyNumberFormat="0" applyFill="0" applyAlignment="0" applyProtection="0">
      <alignment vertical="center"/>
    </xf>
    <xf numFmtId="0" fontId="114" fillId="22" borderId="1028" applyNumberFormat="0" applyAlignment="0" applyProtection="0">
      <alignment vertical="center"/>
    </xf>
    <xf numFmtId="0" fontId="114" fillId="22" borderId="1028" applyNumberFormat="0" applyAlignment="0" applyProtection="0">
      <alignment vertical="center"/>
    </xf>
    <xf numFmtId="247" fontId="57" fillId="0" borderId="1024">
      <alignment horizontal="right" vertical="center" shrinkToFit="1"/>
    </xf>
    <xf numFmtId="1" fontId="78" fillId="0" borderId="1024" applyFill="0" applyBorder="0">
      <alignment horizontal="center"/>
    </xf>
    <xf numFmtId="0" fontId="56" fillId="30" borderId="1029" applyNumberFormat="0" applyFont="0" applyAlignment="0" applyProtection="0">
      <alignment vertical="center"/>
    </xf>
    <xf numFmtId="37" fontId="69" fillId="0" borderId="1027" applyAlignment="0"/>
    <xf numFmtId="221" fontId="188" fillId="25" borderId="1024">
      <alignment horizontal="right" vertical="center"/>
      <protection locked="0"/>
    </xf>
    <xf numFmtId="0" fontId="173" fillId="0" borderId="1073" applyNumberFormat="0" applyFill="0" applyAlignment="0" applyProtection="0">
      <alignment vertical="center"/>
    </xf>
    <xf numFmtId="0" fontId="152" fillId="22" borderId="1072" applyNumberFormat="0" applyAlignment="0" applyProtection="0">
      <alignment vertical="center"/>
    </xf>
    <xf numFmtId="0" fontId="152" fillId="22" borderId="1072" applyNumberFormat="0" applyAlignment="0" applyProtection="0">
      <alignment vertical="center"/>
    </xf>
    <xf numFmtId="0" fontId="140" fillId="9" borderId="1048" applyNumberFormat="0" applyAlignment="0" applyProtection="0">
      <alignment vertical="center"/>
    </xf>
    <xf numFmtId="0" fontId="114" fillId="22" borderId="1048" applyNumberFormat="0" applyAlignment="0" applyProtection="0">
      <alignment vertical="center"/>
    </xf>
    <xf numFmtId="0" fontId="114" fillId="22" borderId="1048" applyNumberFormat="0" applyAlignment="0" applyProtection="0">
      <alignment vertical="center"/>
    </xf>
    <xf numFmtId="274" fontId="114" fillId="22" borderId="1070" applyNumberFormat="0" applyAlignment="0" applyProtection="0">
      <alignment vertical="center"/>
    </xf>
    <xf numFmtId="0" fontId="140" fillId="9" borderId="1070" applyNumberFormat="0" applyAlignment="0" applyProtection="0">
      <alignment vertical="center"/>
    </xf>
    <xf numFmtId="274" fontId="140" fillId="9" borderId="1070" applyNumberFormat="0" applyAlignment="0" applyProtection="0">
      <alignment vertical="center"/>
    </xf>
    <xf numFmtId="0" fontId="173" fillId="0" borderId="1031" applyNumberFormat="0" applyFill="0" applyAlignment="0" applyProtection="0">
      <alignment vertical="center"/>
    </xf>
    <xf numFmtId="0" fontId="173" fillId="0" borderId="1031" applyNumberFormat="0" applyFill="0" applyAlignment="0" applyProtection="0">
      <alignment vertical="center"/>
    </xf>
    <xf numFmtId="0" fontId="254" fillId="9" borderId="1070" applyNumberFormat="0" applyAlignment="0" applyProtection="0">
      <alignment vertical="center"/>
    </xf>
    <xf numFmtId="0" fontId="259" fillId="22" borderId="1072" applyNumberFormat="0" applyAlignment="0" applyProtection="0">
      <alignment vertical="center"/>
    </xf>
    <xf numFmtId="0" fontId="69" fillId="0" borderId="1034">
      <alignment vertical="justify" wrapText="1"/>
    </xf>
    <xf numFmtId="0" fontId="140" fillId="9" borderId="1028" applyNumberFormat="0" applyAlignment="0" applyProtection="0">
      <alignment vertical="center"/>
    </xf>
    <xf numFmtId="0" fontId="140" fillId="9" borderId="1028" applyNumberFormat="0" applyAlignment="0" applyProtection="0">
      <alignment vertical="center"/>
    </xf>
    <xf numFmtId="263" fontId="63" fillId="0" borderId="1024">
      <alignment horizontal="left" vertical="center"/>
    </xf>
    <xf numFmtId="263" fontId="63" fillId="0" borderId="1079">
      <alignment horizontal="left" vertical="center"/>
    </xf>
    <xf numFmtId="0" fontId="152" fillId="22" borderId="1030" applyNumberFormat="0" applyAlignment="0" applyProtection="0">
      <alignment vertical="center"/>
    </xf>
    <xf numFmtId="0" fontId="152" fillId="22" borderId="1030" applyNumberFormat="0" applyAlignment="0" applyProtection="0">
      <alignment vertical="center"/>
    </xf>
    <xf numFmtId="191" fontId="78" fillId="2" borderId="1052"/>
    <xf numFmtId="191" fontId="78" fillId="2" borderId="1052"/>
    <xf numFmtId="191" fontId="78" fillId="2" borderId="1052"/>
    <xf numFmtId="191" fontId="78" fillId="2" borderId="1074"/>
    <xf numFmtId="191" fontId="78" fillId="2" borderId="1074"/>
    <xf numFmtId="191" fontId="78" fillId="2" borderId="1074"/>
    <xf numFmtId="0" fontId="129" fillId="0" borderId="1076">
      <alignment horizontal="left" vertical="center"/>
      <protection locked="0"/>
    </xf>
    <xf numFmtId="0" fontId="56" fillId="30" borderId="1071" applyNumberFormat="0" applyFont="0" applyAlignment="0" applyProtection="0">
      <alignment vertical="center"/>
    </xf>
    <xf numFmtId="0" fontId="56" fillId="30" borderId="1071" applyNumberFormat="0" applyFont="0" applyAlignment="0" applyProtection="0">
      <alignment vertical="center"/>
    </xf>
    <xf numFmtId="0" fontId="152" fillId="22" borderId="1072" applyNumberFormat="0" applyAlignment="0" applyProtection="0">
      <alignment vertical="center"/>
    </xf>
    <xf numFmtId="0" fontId="152" fillId="22" borderId="1072" applyNumberFormat="0" applyAlignment="0" applyProtection="0">
      <alignment vertical="center"/>
    </xf>
    <xf numFmtId="0" fontId="152" fillId="22" borderId="1072" applyNumberFormat="0" applyAlignment="0" applyProtection="0">
      <alignment vertical="center"/>
    </xf>
    <xf numFmtId="0" fontId="173" fillId="0" borderId="1073" applyNumberFormat="0" applyFill="0" applyAlignment="0" applyProtection="0">
      <alignment vertical="center"/>
    </xf>
    <xf numFmtId="0" fontId="173" fillId="0" borderId="1073" applyNumberFormat="0" applyFill="0" applyAlignment="0" applyProtection="0">
      <alignment vertical="center"/>
    </xf>
    <xf numFmtId="191" fontId="78" fillId="2" borderId="1074"/>
    <xf numFmtId="274" fontId="56" fillId="30" borderId="1071" applyNumberFormat="0" applyFont="0" applyAlignment="0" applyProtection="0">
      <alignment vertical="center"/>
    </xf>
    <xf numFmtId="221" fontId="63" fillId="0" borderId="1079" applyFill="0" applyBorder="0" applyAlignment="0"/>
    <xf numFmtId="0" fontId="140" fillId="9" borderId="1048" applyNumberFormat="0" applyAlignment="0" applyProtection="0">
      <alignment vertical="center"/>
    </xf>
    <xf numFmtId="191" fontId="78" fillId="2" borderId="1052"/>
    <xf numFmtId="0" fontId="140" fillId="9" borderId="1048" applyNumberFormat="0" applyAlignment="0" applyProtection="0">
      <alignment vertical="center"/>
    </xf>
    <xf numFmtId="0" fontId="140" fillId="9" borderId="1070" applyNumberFormat="0" applyAlignment="0" applyProtection="0">
      <alignment vertical="center"/>
    </xf>
    <xf numFmtId="0" fontId="114" fillId="22" borderId="1070" applyNumberFormat="0" applyAlignment="0" applyProtection="0">
      <alignment vertical="center"/>
    </xf>
    <xf numFmtId="274" fontId="173" fillId="0" borderId="1051" applyNumberFormat="0" applyFill="0" applyAlignment="0" applyProtection="0">
      <alignment vertical="center"/>
    </xf>
    <xf numFmtId="274" fontId="173" fillId="0" borderId="1051" applyNumberFormat="0" applyFill="0" applyAlignment="0" applyProtection="0">
      <alignment vertical="center"/>
    </xf>
    <xf numFmtId="0" fontId="152" fillId="22" borderId="1072" applyNumberFormat="0" applyAlignment="0" applyProtection="0">
      <alignment vertical="center"/>
    </xf>
    <xf numFmtId="274" fontId="152" fillId="22" borderId="1050" applyNumberFormat="0" applyAlignment="0" applyProtection="0">
      <alignment vertical="center"/>
    </xf>
    <xf numFmtId="274" fontId="152" fillId="22" borderId="1050" applyNumberFormat="0" applyAlignment="0" applyProtection="0">
      <alignment vertical="center"/>
    </xf>
    <xf numFmtId="274" fontId="56" fillId="30" borderId="1049" applyNumberFormat="0" applyFon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0" fontId="140" fillId="9" borderId="1048" applyNumberFormat="0" applyAlignment="0" applyProtection="0">
      <alignment vertical="center"/>
    </xf>
    <xf numFmtId="274" fontId="140" fillId="9" borderId="1048" applyNumberFormat="0" applyAlignment="0" applyProtection="0">
      <alignment vertical="center"/>
    </xf>
    <xf numFmtId="10" fontId="58" fillId="25" borderId="1046" applyNumberFormat="0" applyBorder="0" applyAlignment="0" applyProtection="0"/>
    <xf numFmtId="10" fontId="58" fillId="25" borderId="1046" applyNumberFormat="0" applyBorder="0" applyAlignment="0" applyProtection="0"/>
    <xf numFmtId="0" fontId="130" fillId="0" borderId="1047">
      <alignment horizontal="left" vertical="center"/>
    </xf>
    <xf numFmtId="274" fontId="114" fillId="22" borderId="1048" applyNumberFormat="0" applyAlignment="0" applyProtection="0">
      <alignment vertical="center"/>
    </xf>
    <xf numFmtId="274" fontId="114" fillId="22" borderId="1070" applyNumberFormat="0" applyAlignment="0" applyProtection="0">
      <alignment vertical="center"/>
    </xf>
    <xf numFmtId="274" fontId="114" fillId="22"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73" fillId="0" borderId="1073" applyNumberFormat="0" applyFill="0" applyAlignment="0" applyProtection="0">
      <alignment vertical="center"/>
    </xf>
    <xf numFmtId="274" fontId="114" fillId="22" borderId="1028" applyNumberFormat="0" applyAlignment="0" applyProtection="0">
      <alignment vertical="center"/>
    </xf>
    <xf numFmtId="274" fontId="114" fillId="22" borderId="1028" applyNumberFormat="0" applyAlignment="0" applyProtection="0">
      <alignment vertical="center"/>
    </xf>
    <xf numFmtId="274" fontId="114" fillId="22" borderId="1028" applyNumberFormat="0" applyAlignment="0" applyProtection="0">
      <alignment vertical="center"/>
    </xf>
    <xf numFmtId="191" fontId="78" fillId="2" borderId="1074"/>
    <xf numFmtId="0" fontId="130" fillId="0" borderId="1026">
      <alignment horizontal="left" vertical="center"/>
    </xf>
    <xf numFmtId="0" fontId="152" fillId="22" borderId="1050" applyNumberFormat="0" applyAlignment="0" applyProtection="0">
      <alignment vertical="center"/>
    </xf>
    <xf numFmtId="0" fontId="152" fillId="22" borderId="1050" applyNumberFormat="0" applyAlignment="0" applyProtection="0">
      <alignment vertical="center"/>
    </xf>
    <xf numFmtId="10" fontId="58" fillId="25" borderId="1024" applyNumberFormat="0" applyBorder="0" applyAlignment="0" applyProtection="0"/>
    <xf numFmtId="10" fontId="58" fillId="25" borderId="1024" applyNumberFormat="0" applyBorder="0" applyAlignment="0" applyProtection="0"/>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0" fontId="140" fillId="9" borderId="1028" applyNumberFormat="0" applyAlignment="0" applyProtection="0">
      <alignment vertical="center"/>
    </xf>
    <xf numFmtId="0"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0" fontId="140" fillId="9" borderId="1048" applyNumberFormat="0" applyAlignment="0" applyProtection="0">
      <alignment vertical="center"/>
    </xf>
    <xf numFmtId="0" fontId="140" fillId="9" borderId="1048" applyNumberFormat="0" applyAlignment="0" applyProtection="0">
      <alignment vertical="center"/>
    </xf>
    <xf numFmtId="274" fontId="56" fillId="30" borderId="1029" applyNumberFormat="0" applyFont="0" applyAlignment="0" applyProtection="0">
      <alignment vertical="center"/>
    </xf>
    <xf numFmtId="274" fontId="56" fillId="30" borderId="1029" applyNumberFormat="0" applyFont="0" applyAlignment="0" applyProtection="0">
      <alignment vertical="center"/>
    </xf>
    <xf numFmtId="274" fontId="56" fillId="30" borderId="1029" applyNumberFormat="0" applyFont="0" applyAlignment="0" applyProtection="0">
      <alignment vertical="center"/>
    </xf>
    <xf numFmtId="274" fontId="152" fillId="22" borderId="1030" applyNumberFormat="0" applyAlignment="0" applyProtection="0">
      <alignment vertical="center"/>
    </xf>
    <xf numFmtId="274" fontId="152" fillId="22" borderId="1030" applyNumberFormat="0" applyAlignment="0" applyProtection="0">
      <alignment vertical="center"/>
    </xf>
    <xf numFmtId="274" fontId="152" fillId="22" borderId="1030" applyNumberFormat="0" applyAlignment="0" applyProtection="0">
      <alignment vertical="center"/>
    </xf>
    <xf numFmtId="37" fontId="69" fillId="0" borderId="1075" applyAlignment="0"/>
    <xf numFmtId="274" fontId="173" fillId="0" borderId="1031" applyNumberFormat="0" applyFill="0" applyAlignment="0" applyProtection="0">
      <alignment vertical="center"/>
    </xf>
    <xf numFmtId="274" fontId="173" fillId="0" borderId="1031" applyNumberFormat="0" applyFill="0" applyAlignment="0" applyProtection="0">
      <alignment vertical="center"/>
    </xf>
    <xf numFmtId="274" fontId="173" fillId="0" borderId="1031" applyNumberFormat="0" applyFill="0" applyAlignment="0" applyProtection="0">
      <alignment vertical="center"/>
    </xf>
    <xf numFmtId="0" fontId="248" fillId="22" borderId="1028" applyNumberFormat="0" applyAlignment="0" applyProtection="0">
      <alignment vertical="center"/>
    </xf>
    <xf numFmtId="0" fontId="129" fillId="0" borderId="1054">
      <alignment horizontal="left" vertical="center"/>
      <protection locked="0"/>
    </xf>
    <xf numFmtId="10" fontId="58" fillId="25" borderId="1068" applyNumberFormat="0" applyBorder="0" applyAlignment="0" applyProtection="0"/>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56" fillId="30" borderId="1071" applyNumberFormat="0" applyFont="0" applyAlignment="0" applyProtection="0">
      <alignment vertical="center"/>
    </xf>
    <xf numFmtId="274" fontId="56" fillId="30" borderId="1071" applyNumberFormat="0" applyFont="0" applyAlignment="0" applyProtection="0">
      <alignment vertical="center"/>
    </xf>
    <xf numFmtId="274" fontId="152" fillId="22" borderId="1072" applyNumberFormat="0" applyAlignment="0" applyProtection="0">
      <alignment vertical="center"/>
    </xf>
    <xf numFmtId="274" fontId="152" fillId="22" borderId="1072" applyNumberFormat="0" applyAlignment="0" applyProtection="0">
      <alignment vertical="center"/>
    </xf>
    <xf numFmtId="274" fontId="152" fillId="22" borderId="1072" applyNumberFormat="0" applyAlignment="0" applyProtection="0">
      <alignment vertical="center"/>
    </xf>
    <xf numFmtId="274" fontId="173" fillId="0" borderId="1073" applyNumberFormat="0" applyFill="0" applyAlignment="0" applyProtection="0">
      <alignment vertical="center"/>
    </xf>
    <xf numFmtId="0" fontId="253" fillId="0" borderId="1031" applyNumberFormat="0" applyFill="0" applyAlignment="0" applyProtection="0">
      <alignment vertical="center"/>
    </xf>
    <xf numFmtId="0" fontId="254" fillId="9" borderId="1028" applyNumberFormat="0" applyAlignment="0" applyProtection="0">
      <alignment vertical="center"/>
    </xf>
    <xf numFmtId="0" fontId="259" fillId="22" borderId="1030" applyNumberFormat="0" applyAlignment="0" applyProtection="0">
      <alignment vertical="center"/>
    </xf>
    <xf numFmtId="191" fontId="78" fillId="2" borderId="1074"/>
    <xf numFmtId="191" fontId="78" fillId="2" borderId="1074"/>
    <xf numFmtId="10" fontId="58" fillId="25" borderId="1079" applyNumberFormat="0" applyBorder="0" applyAlignment="0" applyProtection="0"/>
    <xf numFmtId="221" fontId="63" fillId="0" borderId="1035" applyFill="0" applyBorder="0" applyAlignment="0"/>
    <xf numFmtId="0" fontId="140" fillId="9" borderId="1070" applyNumberFormat="0" applyAlignment="0" applyProtection="0">
      <alignment vertical="center"/>
    </xf>
    <xf numFmtId="263" fontId="63" fillId="0" borderId="1035">
      <alignment horizontal="left" vertical="center"/>
    </xf>
    <xf numFmtId="191" fontId="78" fillId="2" borderId="1074"/>
    <xf numFmtId="191" fontId="78" fillId="2" borderId="1074"/>
    <xf numFmtId="0" fontId="114" fillId="22" borderId="1070" applyNumberFormat="0" applyAlignment="0" applyProtection="0">
      <alignment vertical="center"/>
    </xf>
    <xf numFmtId="0" fontId="56" fillId="30" borderId="1071" applyNumberFormat="0" applyFont="0" applyAlignment="0" applyProtection="0">
      <alignment vertical="center"/>
    </xf>
    <xf numFmtId="0" fontId="173" fillId="0" borderId="1073" applyNumberFormat="0" applyFill="0" applyAlignment="0" applyProtection="0">
      <alignment vertical="center"/>
    </xf>
    <xf numFmtId="0" fontId="140" fillId="9" borderId="1070" applyNumberFormat="0" applyAlignment="0" applyProtection="0">
      <alignment vertical="center"/>
    </xf>
    <xf numFmtId="0" fontId="114" fillId="22" borderId="1070" applyNumberFormat="0" applyAlignment="0" applyProtection="0">
      <alignment vertical="center"/>
    </xf>
    <xf numFmtId="274" fontId="140" fillId="9" borderId="1070" applyNumberFormat="0" applyAlignment="0" applyProtection="0">
      <alignment vertical="center"/>
    </xf>
    <xf numFmtId="0" fontId="56" fillId="30" borderId="1071" applyNumberFormat="0" applyFont="0" applyAlignment="0" applyProtection="0">
      <alignment vertical="center"/>
    </xf>
    <xf numFmtId="0" fontId="173" fillId="0" borderId="1073" applyNumberFormat="0" applyFill="0" applyAlignment="0" applyProtection="0">
      <alignment vertical="center"/>
    </xf>
    <xf numFmtId="0" fontId="140" fillId="9" borderId="1070" applyNumberFormat="0" applyAlignment="0" applyProtection="0">
      <alignment vertical="center"/>
    </xf>
    <xf numFmtId="191" fontId="78" fillId="2" borderId="1052"/>
    <xf numFmtId="221" fontId="63" fillId="0" borderId="1035" applyFill="0" applyBorder="0" applyAlignment="0"/>
    <xf numFmtId="10" fontId="58" fillId="25" borderId="1035" applyNumberFormat="0" applyBorder="0" applyAlignment="0" applyProtection="0"/>
    <xf numFmtId="247" fontId="57" fillId="0" borderId="1035">
      <alignment horizontal="right" vertical="center" shrinkToFit="1"/>
    </xf>
    <xf numFmtId="1" fontId="78" fillId="0" borderId="1035" applyFill="0" applyBorder="0">
      <alignment horizontal="center"/>
    </xf>
    <xf numFmtId="221" fontId="188" fillId="25" borderId="1035">
      <alignment horizontal="right" vertical="center"/>
      <protection locked="0"/>
    </xf>
    <xf numFmtId="0" fontId="69" fillId="0" borderId="1078">
      <alignment vertical="justify" wrapText="1"/>
    </xf>
    <xf numFmtId="263" fontId="63" fillId="0" borderId="1035">
      <alignment horizontal="left" vertical="center"/>
    </xf>
    <xf numFmtId="191" fontId="78" fillId="2" borderId="1052"/>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191" fontId="78" fillId="2" borderId="1025"/>
    <xf numFmtId="0" fontId="114" fillId="22" borderId="1028" applyNumberFormat="0" applyAlignment="0" applyProtection="0">
      <alignment vertical="center"/>
    </xf>
    <xf numFmtId="0" fontId="114" fillId="22" borderId="1028" applyNumberFormat="0" applyAlignment="0" applyProtection="0">
      <alignment vertical="center"/>
    </xf>
    <xf numFmtId="0" fontId="114" fillId="22" borderId="1028" applyNumberFormat="0" applyAlignment="0" applyProtection="0">
      <alignment vertical="center"/>
    </xf>
    <xf numFmtId="0" fontId="129" fillId="0" borderId="1032">
      <alignment horizontal="left" vertical="center"/>
      <protection locked="0"/>
    </xf>
    <xf numFmtId="0" fontId="130" fillId="0" borderId="1026">
      <alignment horizontal="left" vertical="center"/>
    </xf>
    <xf numFmtId="0" fontId="140" fillId="9" borderId="1028" applyNumberFormat="0" applyAlignment="0" applyProtection="0">
      <alignment vertical="center"/>
    </xf>
    <xf numFmtId="10" fontId="58" fillId="25" borderId="1035" applyNumberFormat="0" applyBorder="0" applyAlignment="0" applyProtection="0"/>
    <xf numFmtId="0" fontId="140" fillId="9" borderId="1028" applyNumberFormat="0" applyAlignment="0" applyProtection="0">
      <alignment vertical="center"/>
    </xf>
    <xf numFmtId="0" fontId="140" fillId="9" borderId="1028" applyNumberFormat="0" applyAlignment="0" applyProtection="0">
      <alignment vertical="center"/>
    </xf>
    <xf numFmtId="0" fontId="56" fillId="30" borderId="1029" applyNumberFormat="0" applyFont="0" applyAlignment="0" applyProtection="0">
      <alignment vertical="center"/>
    </xf>
    <xf numFmtId="0" fontId="56" fillId="30" borderId="1029" applyNumberFormat="0" applyFont="0" applyAlignment="0" applyProtection="0">
      <alignment vertical="center"/>
    </xf>
    <xf numFmtId="0" fontId="56" fillId="30" borderId="1029" applyNumberFormat="0" applyFont="0" applyAlignment="0" applyProtection="0">
      <alignment vertical="center"/>
    </xf>
    <xf numFmtId="0" fontId="152" fillId="22" borderId="1030" applyNumberFormat="0" applyAlignment="0" applyProtection="0">
      <alignment vertical="center"/>
    </xf>
    <xf numFmtId="0" fontId="152" fillId="22" borderId="1030" applyNumberFormat="0" applyAlignment="0" applyProtection="0">
      <alignment vertical="center"/>
    </xf>
    <xf numFmtId="0" fontId="152" fillId="22" borderId="1030" applyNumberFormat="0" applyAlignment="0" applyProtection="0">
      <alignment vertical="center"/>
    </xf>
    <xf numFmtId="0" fontId="134" fillId="0" borderId="1033"/>
    <xf numFmtId="0" fontId="173" fillId="0" borderId="1031" applyNumberFormat="0" applyFill="0" applyAlignment="0" applyProtection="0">
      <alignment vertical="center"/>
    </xf>
    <xf numFmtId="0" fontId="173" fillId="0" borderId="1031" applyNumberFormat="0" applyFill="0" applyAlignment="0" applyProtection="0">
      <alignment vertical="center"/>
    </xf>
    <xf numFmtId="0" fontId="173" fillId="0" borderId="1031" applyNumberFormat="0" applyFill="0" applyAlignment="0" applyProtection="0">
      <alignment vertical="center"/>
    </xf>
    <xf numFmtId="0" fontId="114" fillId="22" borderId="1028" applyNumberFormat="0" applyAlignment="0" applyProtection="0">
      <alignment vertical="center"/>
    </xf>
    <xf numFmtId="0" fontId="114" fillId="22" borderId="1028" applyNumberFormat="0" applyAlignment="0" applyProtection="0">
      <alignment vertical="center"/>
    </xf>
    <xf numFmtId="247" fontId="57" fillId="0" borderId="1035">
      <alignment horizontal="right" vertical="center" shrinkToFit="1"/>
    </xf>
    <xf numFmtId="1" fontId="78" fillId="0" borderId="1035" applyFill="0" applyBorder="0">
      <alignment horizontal="center"/>
    </xf>
    <xf numFmtId="0" fontId="56" fillId="30" borderId="1029" applyNumberFormat="0" applyFont="0" applyAlignment="0" applyProtection="0">
      <alignment vertical="center"/>
    </xf>
    <xf numFmtId="37" fontId="69" fillId="0" borderId="1027" applyAlignment="0"/>
    <xf numFmtId="221" fontId="188" fillId="25" borderId="1035">
      <alignment horizontal="right" vertical="center"/>
      <protection locked="0"/>
    </xf>
    <xf numFmtId="0" fontId="173" fillId="0" borderId="1031" applyNumberFormat="0" applyFill="0" applyAlignment="0" applyProtection="0">
      <alignment vertical="center"/>
    </xf>
    <xf numFmtId="0" fontId="173" fillId="0" borderId="1031" applyNumberFormat="0" applyFill="0" applyAlignment="0" applyProtection="0">
      <alignment vertical="center"/>
    </xf>
    <xf numFmtId="0" fontId="69" fillId="0" borderId="1034">
      <alignment vertical="justify" wrapText="1"/>
    </xf>
    <xf numFmtId="0" fontId="140" fillId="9" borderId="1028" applyNumberFormat="0" applyAlignment="0" applyProtection="0">
      <alignment vertical="center"/>
    </xf>
    <xf numFmtId="0" fontId="140" fillId="9" borderId="1028" applyNumberFormat="0" applyAlignment="0" applyProtection="0">
      <alignment vertical="center"/>
    </xf>
    <xf numFmtId="0" fontId="152" fillId="22" borderId="1030" applyNumberFormat="0" applyAlignment="0" applyProtection="0">
      <alignment vertical="center"/>
    </xf>
    <xf numFmtId="0" fontId="152" fillId="22" borderId="1030" applyNumberFormat="0" applyAlignment="0" applyProtection="0">
      <alignment vertical="center"/>
    </xf>
    <xf numFmtId="274" fontId="114" fillId="22" borderId="1028" applyNumberFormat="0" applyAlignment="0" applyProtection="0">
      <alignment vertical="center"/>
    </xf>
    <xf numFmtId="274" fontId="114" fillId="22" borderId="1028" applyNumberFormat="0" applyAlignment="0" applyProtection="0">
      <alignment vertical="center"/>
    </xf>
    <xf numFmtId="274" fontId="114" fillId="22" borderId="1028" applyNumberFormat="0" applyAlignment="0" applyProtection="0">
      <alignment vertical="center"/>
    </xf>
    <xf numFmtId="0" fontId="130" fillId="0" borderId="1026">
      <alignment horizontal="left" vertical="center"/>
    </xf>
    <xf numFmtId="10" fontId="58" fillId="25" borderId="1035" applyNumberFormat="0" applyBorder="0" applyAlignment="0" applyProtection="0"/>
    <xf numFmtId="10" fontId="58" fillId="25" borderId="1035" applyNumberFormat="0" applyBorder="0" applyAlignment="0" applyProtection="0"/>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0" fontId="140" fillId="9" borderId="1028" applyNumberFormat="0" applyAlignment="0" applyProtection="0">
      <alignment vertical="center"/>
    </xf>
    <xf numFmtId="0"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140" fillId="9" borderId="1028" applyNumberFormat="0" applyAlignment="0" applyProtection="0">
      <alignment vertical="center"/>
    </xf>
    <xf numFmtId="274" fontId="56" fillId="30" borderId="1029" applyNumberFormat="0" applyFont="0" applyAlignment="0" applyProtection="0">
      <alignment vertical="center"/>
    </xf>
    <xf numFmtId="274" fontId="56" fillId="30" borderId="1029" applyNumberFormat="0" applyFont="0" applyAlignment="0" applyProtection="0">
      <alignment vertical="center"/>
    </xf>
    <xf numFmtId="274" fontId="56" fillId="30" borderId="1029" applyNumberFormat="0" applyFont="0" applyAlignment="0" applyProtection="0">
      <alignment vertical="center"/>
    </xf>
    <xf numFmtId="274" fontId="152" fillId="22" borderId="1030" applyNumberFormat="0" applyAlignment="0" applyProtection="0">
      <alignment vertical="center"/>
    </xf>
    <xf numFmtId="274" fontId="152" fillId="22" borderId="1030" applyNumberFormat="0" applyAlignment="0" applyProtection="0">
      <alignment vertical="center"/>
    </xf>
    <xf numFmtId="274" fontId="152" fillId="22" borderId="1030" applyNumberFormat="0" applyAlignment="0" applyProtection="0">
      <alignment vertical="center"/>
    </xf>
    <xf numFmtId="274" fontId="173" fillId="0" borderId="1031" applyNumberFormat="0" applyFill="0" applyAlignment="0" applyProtection="0">
      <alignment vertical="center"/>
    </xf>
    <xf numFmtId="274" fontId="173" fillId="0" borderId="1031" applyNumberFormat="0" applyFill="0" applyAlignment="0" applyProtection="0">
      <alignment vertical="center"/>
    </xf>
    <xf numFmtId="274" fontId="173" fillId="0" borderId="1031" applyNumberFormat="0" applyFill="0" applyAlignment="0" applyProtection="0">
      <alignment vertical="center"/>
    </xf>
    <xf numFmtId="0" fontId="248" fillId="22" borderId="1028" applyNumberFormat="0" applyAlignment="0" applyProtection="0">
      <alignment vertical="center"/>
    </xf>
    <xf numFmtId="0" fontId="253" fillId="0" borderId="1031" applyNumberFormat="0" applyFill="0" applyAlignment="0" applyProtection="0">
      <alignment vertical="center"/>
    </xf>
    <xf numFmtId="0" fontId="254" fillId="9" borderId="1028" applyNumberFormat="0" applyAlignment="0" applyProtection="0">
      <alignment vertical="center"/>
    </xf>
    <xf numFmtId="0" fontId="259" fillId="22" borderId="1030" applyNumberFormat="0" applyAlignment="0" applyProtection="0">
      <alignment vertical="center"/>
    </xf>
    <xf numFmtId="221" fontId="63" fillId="0" borderId="1035" applyFill="0" applyBorder="0" applyAlignment="0"/>
    <xf numFmtId="0" fontId="240" fillId="0" borderId="0"/>
    <xf numFmtId="0" fontId="104" fillId="0" borderId="0"/>
    <xf numFmtId="263" fontId="63" fillId="0" borderId="1035">
      <alignment horizontal="left" vertical="center"/>
    </xf>
    <xf numFmtId="0" fontId="104" fillId="0" borderId="0"/>
    <xf numFmtId="0" fontId="92" fillId="0" borderId="0"/>
    <xf numFmtId="221" fontId="63" fillId="0" borderId="1035" applyFill="0" applyBorder="0" applyAlignment="0"/>
    <xf numFmtId="10" fontId="58" fillId="25" borderId="1035" applyNumberFormat="0" applyBorder="0" applyAlignment="0" applyProtection="0"/>
    <xf numFmtId="247" fontId="57" fillId="0" borderId="1035">
      <alignment horizontal="right" vertical="center" shrinkToFit="1"/>
    </xf>
    <xf numFmtId="1" fontId="78" fillId="0" borderId="1035" applyFill="0" applyBorder="0">
      <alignment horizontal="center"/>
    </xf>
    <xf numFmtId="221" fontId="188" fillId="25" borderId="1035">
      <alignment horizontal="right" vertical="center"/>
      <protection locked="0"/>
    </xf>
    <xf numFmtId="0" fontId="104" fillId="0" borderId="0"/>
    <xf numFmtId="263" fontId="63" fillId="0" borderId="1035">
      <alignment horizontal="left" vertical="center"/>
    </xf>
    <xf numFmtId="0" fontId="104" fillId="0" borderId="0"/>
    <xf numFmtId="0" fontId="92" fillId="0" borderId="0"/>
    <xf numFmtId="274" fontId="140" fillId="9" borderId="1070" applyNumberFormat="0" applyAlignment="0" applyProtection="0">
      <alignment vertical="center"/>
    </xf>
    <xf numFmtId="191" fontId="78" fillId="2" borderId="1036"/>
    <xf numFmtId="191" fontId="78" fillId="2" borderId="1052"/>
    <xf numFmtId="191" fontId="78" fillId="2" borderId="1036"/>
    <xf numFmtId="191" fontId="78" fillId="2" borderId="1074"/>
    <xf numFmtId="191" fontId="78" fillId="2" borderId="1036"/>
    <xf numFmtId="0" fontId="140" fillId="9" borderId="1039" applyNumberFormat="0" applyAlignment="0" applyProtection="0">
      <alignment vertical="center"/>
    </xf>
    <xf numFmtId="0" fontId="140" fillId="9" borderId="1039" applyNumberFormat="0" applyAlignment="0" applyProtection="0">
      <alignment vertical="center"/>
    </xf>
    <xf numFmtId="0" fontId="130" fillId="0" borderId="1037">
      <alignment horizontal="left" vertical="center"/>
    </xf>
    <xf numFmtId="0" fontId="140" fillId="9" borderId="1039" applyNumberFormat="0" applyAlignment="0" applyProtection="0">
      <alignment vertical="center"/>
    </xf>
    <xf numFmtId="0" fontId="140" fillId="9" borderId="1028"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10" fontId="58" fillId="25" borderId="1035" applyNumberFormat="0" applyBorder="0" applyAlignment="0" applyProtection="0"/>
    <xf numFmtId="0" fontId="140" fillId="9" borderId="1039" applyNumberFormat="0" applyAlignment="0" applyProtection="0">
      <alignment vertical="center"/>
    </xf>
    <xf numFmtId="0" fontId="56" fillId="30" borderId="1040" applyNumberFormat="0" applyFont="0" applyAlignment="0" applyProtection="0">
      <alignment vertical="center"/>
    </xf>
    <xf numFmtId="0" fontId="152" fillId="22" borderId="1041" applyNumberFormat="0" applyAlignment="0" applyProtection="0">
      <alignment vertical="center"/>
    </xf>
    <xf numFmtId="0" fontId="173" fillId="0" borderId="1042" applyNumberFormat="0" applyFill="0" applyAlignment="0" applyProtection="0">
      <alignment vertical="center"/>
    </xf>
    <xf numFmtId="0" fontId="114" fillId="22" borderId="1028" applyNumberFormat="0" applyAlignment="0" applyProtection="0">
      <alignment vertical="center"/>
    </xf>
    <xf numFmtId="191" fontId="78" fillId="2" borderId="1036"/>
    <xf numFmtId="191" fontId="78" fillId="2" borderId="1036"/>
    <xf numFmtId="191" fontId="78" fillId="2" borderId="1036"/>
    <xf numFmtId="0" fontId="140" fillId="9" borderId="1028" applyNumberFormat="0" applyAlignment="0" applyProtection="0">
      <alignment vertical="center"/>
    </xf>
    <xf numFmtId="191" fontId="78" fillId="2" borderId="1036"/>
    <xf numFmtId="0" fontId="56" fillId="30" borderId="1029" applyNumberFormat="0" applyFont="0" applyAlignment="0" applyProtection="0">
      <alignment vertical="center"/>
    </xf>
    <xf numFmtId="0" fontId="152" fillId="22" borderId="1030" applyNumberFormat="0" applyAlignment="0" applyProtection="0">
      <alignment vertical="center"/>
    </xf>
    <xf numFmtId="191" fontId="78" fillId="2" borderId="1036"/>
    <xf numFmtId="0" fontId="173" fillId="0" borderId="1031" applyNumberFormat="0" applyFill="0" applyAlignment="0" applyProtection="0">
      <alignment vertical="center"/>
    </xf>
    <xf numFmtId="191" fontId="78" fillId="2" borderId="1036"/>
    <xf numFmtId="191" fontId="78" fillId="2" borderId="1036"/>
    <xf numFmtId="1" fontId="78" fillId="0" borderId="1079" applyFill="0" applyBorder="0">
      <alignment horizontal="center"/>
    </xf>
    <xf numFmtId="191" fontId="78" fillId="2" borderId="1074"/>
    <xf numFmtId="191" fontId="78" fillId="2" borderId="1074"/>
    <xf numFmtId="0" fontId="114" fillId="22" borderId="1070"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14" fillId="22" borderId="1039" applyNumberFormat="0" applyAlignment="0" applyProtection="0">
      <alignment vertical="center"/>
    </xf>
    <xf numFmtId="191" fontId="78" fillId="2" borderId="1036"/>
    <xf numFmtId="191" fontId="78" fillId="2" borderId="1036"/>
    <xf numFmtId="191" fontId="78" fillId="2" borderId="1036"/>
    <xf numFmtId="0" fontId="114" fillId="22" borderId="1039" applyNumberFormat="0" applyAlignment="0" applyProtection="0">
      <alignment vertical="center"/>
    </xf>
    <xf numFmtId="0" fontId="114" fillId="22" borderId="1039" applyNumberFormat="0" applyAlignment="0" applyProtection="0">
      <alignment vertical="center"/>
    </xf>
    <xf numFmtId="221" fontId="63" fillId="0" borderId="1035" applyFill="0" applyBorder="0" applyAlignment="0"/>
    <xf numFmtId="0" fontId="129" fillId="0" borderId="1043">
      <alignment horizontal="left" vertical="center"/>
      <protection locked="0"/>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56" fillId="30" borderId="1040" applyNumberFormat="0" applyFont="0" applyAlignment="0" applyProtection="0">
      <alignment vertical="center"/>
    </xf>
    <xf numFmtId="0" fontId="56" fillId="30" borderId="1040" applyNumberFormat="0" applyFont="0" applyAlignment="0" applyProtection="0">
      <alignment vertical="center"/>
    </xf>
    <xf numFmtId="0" fontId="152" fillId="22" borderId="1041" applyNumberFormat="0" applyAlignment="0" applyProtection="0">
      <alignment vertical="center"/>
    </xf>
    <xf numFmtId="0" fontId="152" fillId="22" borderId="1041" applyNumberFormat="0" applyAlignment="0" applyProtection="0">
      <alignment vertical="center"/>
    </xf>
    <xf numFmtId="0" fontId="134" fillId="0" borderId="1044"/>
    <xf numFmtId="0" fontId="173" fillId="0" borderId="1042" applyNumberFormat="0" applyFill="0" applyAlignment="0" applyProtection="0">
      <alignment vertical="center"/>
    </xf>
    <xf numFmtId="0" fontId="173" fillId="0" borderId="1042" applyNumberFormat="0" applyFill="0" applyAlignment="0" applyProtection="0">
      <alignment vertical="center"/>
    </xf>
    <xf numFmtId="0" fontId="114" fillId="22" borderId="1039" applyNumberFormat="0" applyAlignment="0" applyProtection="0">
      <alignment vertical="center"/>
    </xf>
    <xf numFmtId="0" fontId="114" fillId="22" borderId="1039" applyNumberFormat="0" applyAlignment="0" applyProtection="0">
      <alignment vertical="center"/>
    </xf>
    <xf numFmtId="247" fontId="57" fillId="0" borderId="1035">
      <alignment horizontal="right" vertical="center" shrinkToFit="1"/>
    </xf>
    <xf numFmtId="1" fontId="78" fillId="0" borderId="1035" applyFill="0" applyBorder="0">
      <alignment horizontal="center"/>
    </xf>
    <xf numFmtId="0" fontId="56" fillId="30" borderId="1040" applyNumberFormat="0" applyFont="0" applyAlignment="0" applyProtection="0">
      <alignment vertical="center"/>
    </xf>
    <xf numFmtId="37" fontId="69" fillId="0" borderId="1038" applyAlignment="0"/>
    <xf numFmtId="221" fontId="188" fillId="25" borderId="1035">
      <alignment horizontal="right" vertical="center"/>
      <protection locked="0"/>
    </xf>
    <xf numFmtId="0" fontId="173" fillId="0" borderId="1042" applyNumberFormat="0" applyFill="0" applyAlignment="0" applyProtection="0">
      <alignment vertical="center"/>
    </xf>
    <xf numFmtId="0" fontId="173" fillId="0" borderId="1042" applyNumberFormat="0" applyFill="0" applyAlignment="0" applyProtection="0">
      <alignment vertical="center"/>
    </xf>
    <xf numFmtId="0" fontId="69" fillId="0" borderId="1045">
      <alignment vertical="justify" wrapText="1"/>
    </xf>
    <xf numFmtId="0" fontId="140" fillId="9" borderId="1039" applyNumberFormat="0" applyAlignment="0" applyProtection="0">
      <alignment vertical="center"/>
    </xf>
    <xf numFmtId="0" fontId="140" fillId="9" borderId="1039" applyNumberFormat="0" applyAlignment="0" applyProtection="0">
      <alignment vertical="center"/>
    </xf>
    <xf numFmtId="263" fontId="63" fillId="0" borderId="1035">
      <alignment horizontal="left" vertical="center"/>
    </xf>
    <xf numFmtId="0" fontId="152" fillId="22" borderId="1041" applyNumberFormat="0" applyAlignment="0" applyProtection="0">
      <alignment vertical="center"/>
    </xf>
    <xf numFmtId="0" fontId="152" fillId="22" borderId="1041"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48" applyNumberFormat="0" applyAlignment="0" applyProtection="0">
      <alignment vertical="center"/>
    </xf>
    <xf numFmtId="0" fontId="114" fillId="22" borderId="1048" applyNumberFormat="0" applyAlignment="0" applyProtection="0">
      <alignment vertical="center"/>
    </xf>
    <xf numFmtId="0" fontId="140" fillId="9" borderId="1039" applyNumberFormat="0" applyAlignment="0" applyProtection="0">
      <alignment vertical="center"/>
    </xf>
    <xf numFmtId="274" fontId="114" fillId="22" borderId="1039" applyNumberFormat="0" applyAlignment="0" applyProtection="0">
      <alignment vertical="center"/>
    </xf>
    <xf numFmtId="274" fontId="114" fillId="22" borderId="1039" applyNumberFormat="0" applyAlignment="0" applyProtection="0">
      <alignment vertical="center"/>
    </xf>
    <xf numFmtId="274" fontId="114" fillId="22" borderId="1039" applyNumberFormat="0" applyAlignment="0" applyProtection="0">
      <alignment vertical="center"/>
    </xf>
    <xf numFmtId="0" fontId="130" fillId="0" borderId="1037">
      <alignment horizontal="left" vertical="center"/>
    </xf>
    <xf numFmtId="10" fontId="58" fillId="25" borderId="1035" applyNumberFormat="0" applyBorder="0" applyAlignment="0" applyProtection="0"/>
    <xf numFmtId="10" fontId="58" fillId="25" borderId="1035" applyNumberFormat="0" applyBorder="0" applyAlignment="0" applyProtection="0"/>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140" fillId="9" borderId="1039" applyNumberFormat="0" applyAlignment="0" applyProtection="0">
      <alignment vertical="center"/>
    </xf>
    <xf numFmtId="274" fontId="56" fillId="30" borderId="1040" applyNumberFormat="0" applyFont="0" applyAlignment="0" applyProtection="0">
      <alignment vertical="center"/>
    </xf>
    <xf numFmtId="274" fontId="56" fillId="30" borderId="1040" applyNumberFormat="0" applyFont="0" applyAlignment="0" applyProtection="0">
      <alignment vertical="center"/>
    </xf>
    <xf numFmtId="274" fontId="56" fillId="30" borderId="1040" applyNumberFormat="0" applyFont="0" applyAlignment="0" applyProtection="0">
      <alignment vertical="center"/>
    </xf>
    <xf numFmtId="274" fontId="152" fillId="22" borderId="1041" applyNumberFormat="0" applyAlignment="0" applyProtection="0">
      <alignment vertical="center"/>
    </xf>
    <xf numFmtId="274" fontId="152" fillId="22" borderId="1041" applyNumberFormat="0" applyAlignment="0" applyProtection="0">
      <alignment vertical="center"/>
    </xf>
    <xf numFmtId="274" fontId="152" fillId="22" borderId="1041" applyNumberFormat="0" applyAlignment="0" applyProtection="0">
      <alignment vertical="center"/>
    </xf>
    <xf numFmtId="274" fontId="173" fillId="0" borderId="1042" applyNumberFormat="0" applyFill="0" applyAlignment="0" applyProtection="0">
      <alignment vertical="center"/>
    </xf>
    <xf numFmtId="274" fontId="173" fillId="0" borderId="1042" applyNumberFormat="0" applyFill="0" applyAlignment="0" applyProtection="0">
      <alignment vertical="center"/>
    </xf>
    <xf numFmtId="274" fontId="173" fillId="0" borderId="1042" applyNumberFormat="0" applyFill="0" applyAlignment="0" applyProtection="0">
      <alignment vertical="center"/>
    </xf>
    <xf numFmtId="0" fontId="248" fillId="22" borderId="1039" applyNumberFormat="0" applyAlignment="0" applyProtection="0">
      <alignment vertical="center"/>
    </xf>
    <xf numFmtId="0" fontId="130" fillId="0" borderId="1047">
      <alignment horizontal="left" vertical="center"/>
    </xf>
    <xf numFmtId="0" fontId="253" fillId="0" borderId="1042" applyNumberFormat="0" applyFill="0" applyAlignment="0" applyProtection="0">
      <alignment vertical="center"/>
    </xf>
    <xf numFmtId="0" fontId="254" fillId="9" borderId="1039" applyNumberFormat="0" applyAlignment="0" applyProtection="0">
      <alignment vertical="center"/>
    </xf>
    <xf numFmtId="0" fontId="259" fillId="22" borderId="1041" applyNumberFormat="0" applyAlignment="0" applyProtection="0">
      <alignment vertical="center"/>
    </xf>
    <xf numFmtId="221" fontId="63" fillId="0" borderId="1046" applyFill="0" applyBorder="0" applyAlignment="0"/>
    <xf numFmtId="263" fontId="63" fillId="0" borderId="1046">
      <alignment horizontal="left" vertical="center"/>
    </xf>
    <xf numFmtId="0" fontId="140" fillId="9" borderId="1039" applyNumberFormat="0" applyAlignment="0" applyProtection="0">
      <alignment vertical="center"/>
    </xf>
    <xf numFmtId="0" fontId="140" fillId="9" borderId="1039" applyNumberFormat="0" applyAlignment="0" applyProtection="0">
      <alignment vertical="center"/>
    </xf>
    <xf numFmtId="0" fontId="140" fillId="9" borderId="1039" applyNumberFormat="0" applyAlignment="0" applyProtection="0">
      <alignment vertical="center"/>
    </xf>
    <xf numFmtId="221" fontId="63" fillId="0" borderId="1046" applyFill="0" applyBorder="0" applyAlignment="0"/>
    <xf numFmtId="10" fontId="58" fillId="25" borderId="1046" applyNumberFormat="0" applyBorder="0" applyAlignment="0" applyProtection="0"/>
    <xf numFmtId="247" fontId="57" fillId="0" borderId="1046">
      <alignment horizontal="right" vertical="center" shrinkToFit="1"/>
    </xf>
    <xf numFmtId="1" fontId="78" fillId="0" borderId="1046" applyFill="0" applyBorder="0">
      <alignment horizontal="center"/>
    </xf>
    <xf numFmtId="221" fontId="188" fillId="25" borderId="1046">
      <alignment horizontal="right" vertical="center"/>
      <protection locked="0"/>
    </xf>
    <xf numFmtId="263" fontId="63" fillId="0" borderId="1046">
      <alignment horizontal="left" vertical="center"/>
    </xf>
    <xf numFmtId="191" fontId="78" fillId="2" borderId="1052"/>
    <xf numFmtId="0" fontId="56" fillId="30" borderId="1049" applyNumberFormat="0" applyFont="0" applyAlignment="0" applyProtection="0">
      <alignment vertical="center"/>
    </xf>
    <xf numFmtId="0" fontId="152" fillId="22" borderId="1050" applyNumberFormat="0" applyAlignment="0" applyProtection="0">
      <alignment vertical="center"/>
    </xf>
    <xf numFmtId="0" fontId="173" fillId="0" borderId="1051" applyNumberFormat="0" applyFill="0" applyAlignment="0" applyProtection="0">
      <alignment vertical="center"/>
    </xf>
    <xf numFmtId="221" fontId="63" fillId="0" borderId="1057" applyFill="0" applyBorder="0" applyAlignment="0"/>
    <xf numFmtId="10" fontId="58" fillId="25" borderId="1057" applyNumberFormat="0" applyBorder="0" applyAlignment="0" applyProtection="0"/>
    <xf numFmtId="247" fontId="57" fillId="0" borderId="1057">
      <alignment horizontal="right" vertical="center" shrinkToFit="1"/>
    </xf>
    <xf numFmtId="1" fontId="78" fillId="0" borderId="1057" applyFill="0" applyBorder="0">
      <alignment horizontal="center"/>
    </xf>
    <xf numFmtId="221" fontId="188" fillId="25" borderId="1057">
      <alignment horizontal="right" vertical="center"/>
      <protection locked="0"/>
    </xf>
    <xf numFmtId="263" fontId="63" fillId="0" borderId="1057">
      <alignment horizontal="left" vertical="center"/>
    </xf>
    <xf numFmtId="191" fontId="78" fillId="2" borderId="1052"/>
    <xf numFmtId="191" fontId="78" fillId="2" borderId="1052"/>
    <xf numFmtId="191" fontId="78" fillId="2" borderId="1052"/>
    <xf numFmtId="191" fontId="78" fillId="2" borderId="1052"/>
    <xf numFmtId="191" fontId="78" fillId="2" borderId="1052"/>
    <xf numFmtId="191" fontId="78" fillId="2" borderId="1052"/>
    <xf numFmtId="191" fontId="78" fillId="2" borderId="1052"/>
    <xf numFmtId="191" fontId="78" fillId="2" borderId="1052"/>
    <xf numFmtId="191" fontId="78" fillId="2" borderId="1052"/>
    <xf numFmtId="191" fontId="78" fillId="2" borderId="1052"/>
    <xf numFmtId="191" fontId="78" fillId="2" borderId="1052"/>
    <xf numFmtId="191" fontId="78" fillId="2" borderId="1052"/>
    <xf numFmtId="191" fontId="78" fillId="2" borderId="1052"/>
    <xf numFmtId="0" fontId="114" fillId="22" borderId="1048" applyNumberFormat="0" applyAlignment="0" applyProtection="0">
      <alignment vertical="center"/>
    </xf>
    <xf numFmtId="0" fontId="114" fillId="22" borderId="1048" applyNumberFormat="0" applyAlignment="0" applyProtection="0">
      <alignment vertical="center"/>
    </xf>
    <xf numFmtId="0" fontId="114" fillId="22" borderId="1048" applyNumberFormat="0" applyAlignment="0" applyProtection="0">
      <alignment vertical="center"/>
    </xf>
    <xf numFmtId="0" fontId="129" fillId="0" borderId="1054">
      <alignment horizontal="left" vertical="center"/>
      <protection locked="0"/>
    </xf>
    <xf numFmtId="0" fontId="130" fillId="0" borderId="1047">
      <alignment horizontal="left" vertical="center"/>
    </xf>
    <xf numFmtId="0" fontId="140" fillId="9" borderId="1048" applyNumberFormat="0" applyAlignment="0" applyProtection="0">
      <alignment vertical="center"/>
    </xf>
    <xf numFmtId="10" fontId="58" fillId="25" borderId="1057" applyNumberFormat="0" applyBorder="0" applyAlignment="0" applyProtection="0"/>
    <xf numFmtId="0" fontId="140" fillId="9" borderId="1048" applyNumberFormat="0" applyAlignment="0" applyProtection="0">
      <alignment vertical="center"/>
    </xf>
    <xf numFmtId="0" fontId="140" fillId="9" borderId="1048" applyNumberFormat="0" applyAlignment="0" applyProtection="0">
      <alignment vertical="center"/>
    </xf>
    <xf numFmtId="0" fontId="56" fillId="30" borderId="1049" applyNumberFormat="0" applyFont="0" applyAlignment="0" applyProtection="0">
      <alignment vertical="center"/>
    </xf>
    <xf numFmtId="0" fontId="56" fillId="30" borderId="1049" applyNumberFormat="0" applyFont="0" applyAlignment="0" applyProtection="0">
      <alignment vertical="center"/>
    </xf>
    <xf numFmtId="0" fontId="56" fillId="30" borderId="1049" applyNumberFormat="0" applyFont="0" applyAlignment="0" applyProtection="0">
      <alignment vertical="center"/>
    </xf>
    <xf numFmtId="0" fontId="152" fillId="22" borderId="1050" applyNumberFormat="0" applyAlignment="0" applyProtection="0">
      <alignment vertical="center"/>
    </xf>
    <xf numFmtId="0" fontId="152" fillId="22" borderId="1050" applyNumberFormat="0" applyAlignment="0" applyProtection="0">
      <alignment vertical="center"/>
    </xf>
    <xf numFmtId="0" fontId="152" fillId="22" borderId="1050" applyNumberFormat="0" applyAlignment="0" applyProtection="0">
      <alignment vertical="center"/>
    </xf>
    <xf numFmtId="0" fontId="134" fillId="0" borderId="1055"/>
    <xf numFmtId="0" fontId="173" fillId="0" borderId="1051" applyNumberFormat="0" applyFill="0" applyAlignment="0" applyProtection="0">
      <alignment vertical="center"/>
    </xf>
    <xf numFmtId="0" fontId="173" fillId="0" borderId="1051" applyNumberFormat="0" applyFill="0" applyAlignment="0" applyProtection="0">
      <alignment vertical="center"/>
    </xf>
    <xf numFmtId="0" fontId="173" fillId="0" borderId="1051" applyNumberFormat="0" applyFill="0" applyAlignment="0" applyProtection="0">
      <alignment vertical="center"/>
    </xf>
    <xf numFmtId="0" fontId="114" fillId="22" borderId="1048" applyNumberFormat="0" applyAlignment="0" applyProtection="0">
      <alignment vertical="center"/>
    </xf>
    <xf numFmtId="0" fontId="114" fillId="22" borderId="1048" applyNumberFormat="0" applyAlignment="0" applyProtection="0">
      <alignment vertical="center"/>
    </xf>
    <xf numFmtId="247" fontId="57" fillId="0" borderId="1057">
      <alignment horizontal="right" vertical="center" shrinkToFit="1"/>
    </xf>
    <xf numFmtId="1" fontId="78" fillId="0" borderId="1057" applyFill="0" applyBorder="0">
      <alignment horizontal="center"/>
    </xf>
    <xf numFmtId="0" fontId="56" fillId="30" borderId="1049" applyNumberFormat="0" applyFont="0" applyAlignment="0" applyProtection="0">
      <alignment vertical="center"/>
    </xf>
    <xf numFmtId="37" fontId="69" fillId="0" borderId="1053" applyAlignment="0"/>
    <xf numFmtId="221" fontId="188" fillId="25" borderId="1057">
      <alignment horizontal="right" vertical="center"/>
      <protection locked="0"/>
    </xf>
    <xf numFmtId="0" fontId="173" fillId="0" borderId="1051" applyNumberFormat="0" applyFill="0" applyAlignment="0" applyProtection="0">
      <alignment vertical="center"/>
    </xf>
    <xf numFmtId="0" fontId="173" fillId="0" borderId="1051" applyNumberFormat="0" applyFill="0" applyAlignment="0" applyProtection="0">
      <alignment vertical="center"/>
    </xf>
    <xf numFmtId="0" fontId="69" fillId="0" borderId="1056">
      <alignment vertical="justify" wrapText="1"/>
    </xf>
    <xf numFmtId="0" fontId="140" fillId="9" borderId="1048" applyNumberFormat="0" applyAlignment="0" applyProtection="0">
      <alignment vertical="center"/>
    </xf>
    <xf numFmtId="0" fontId="140" fillId="9" borderId="1048" applyNumberFormat="0" applyAlignment="0" applyProtection="0">
      <alignment vertical="center"/>
    </xf>
    <xf numFmtId="0" fontId="152" fillId="22" borderId="1050" applyNumberFormat="0" applyAlignment="0" applyProtection="0">
      <alignment vertical="center"/>
    </xf>
    <xf numFmtId="0" fontId="152" fillId="22" borderId="1050" applyNumberFormat="0" applyAlignment="0" applyProtection="0">
      <alignment vertical="center"/>
    </xf>
    <xf numFmtId="274" fontId="114" fillId="22" borderId="1048" applyNumberFormat="0" applyAlignment="0" applyProtection="0">
      <alignment vertical="center"/>
    </xf>
    <xf numFmtId="274" fontId="114" fillId="22" borderId="1048" applyNumberFormat="0" applyAlignment="0" applyProtection="0">
      <alignment vertical="center"/>
    </xf>
    <xf numFmtId="274" fontId="114" fillId="22" borderId="1048" applyNumberFormat="0" applyAlignment="0" applyProtection="0">
      <alignment vertical="center"/>
    </xf>
    <xf numFmtId="0" fontId="130" fillId="0" borderId="1047">
      <alignment horizontal="left" vertical="center"/>
    </xf>
    <xf numFmtId="10" fontId="58" fillId="25" borderId="1057" applyNumberFormat="0" applyBorder="0" applyAlignment="0" applyProtection="0"/>
    <xf numFmtId="10" fontId="58" fillId="25" borderId="1057" applyNumberFormat="0" applyBorder="0" applyAlignment="0" applyProtection="0"/>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0" fontId="140" fillId="9" borderId="1048" applyNumberFormat="0" applyAlignment="0" applyProtection="0">
      <alignment vertical="center"/>
    </xf>
    <xf numFmtId="0"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140" fillId="9" borderId="1048" applyNumberFormat="0" applyAlignment="0" applyProtection="0">
      <alignment vertical="center"/>
    </xf>
    <xf numFmtId="274" fontId="56" fillId="30" borderId="1049" applyNumberFormat="0" applyFont="0" applyAlignment="0" applyProtection="0">
      <alignment vertical="center"/>
    </xf>
    <xf numFmtId="274" fontId="56" fillId="30" borderId="1049" applyNumberFormat="0" applyFont="0" applyAlignment="0" applyProtection="0">
      <alignment vertical="center"/>
    </xf>
    <xf numFmtId="274" fontId="56" fillId="30" borderId="1049" applyNumberFormat="0" applyFont="0" applyAlignment="0" applyProtection="0">
      <alignment vertical="center"/>
    </xf>
    <xf numFmtId="274" fontId="152" fillId="22" borderId="1050" applyNumberFormat="0" applyAlignment="0" applyProtection="0">
      <alignment vertical="center"/>
    </xf>
    <xf numFmtId="274" fontId="152" fillId="22" borderId="1050" applyNumberFormat="0" applyAlignment="0" applyProtection="0">
      <alignment vertical="center"/>
    </xf>
    <xf numFmtId="274" fontId="152" fillId="22" borderId="1050" applyNumberFormat="0" applyAlignment="0" applyProtection="0">
      <alignment vertical="center"/>
    </xf>
    <xf numFmtId="274" fontId="173" fillId="0" borderId="1051" applyNumberFormat="0" applyFill="0" applyAlignment="0" applyProtection="0">
      <alignment vertical="center"/>
    </xf>
    <xf numFmtId="274" fontId="173" fillId="0" borderId="1051" applyNumberFormat="0" applyFill="0" applyAlignment="0" applyProtection="0">
      <alignment vertical="center"/>
    </xf>
    <xf numFmtId="274" fontId="173" fillId="0" borderId="1051" applyNumberFormat="0" applyFill="0" applyAlignment="0" applyProtection="0">
      <alignment vertical="center"/>
    </xf>
    <xf numFmtId="0" fontId="248" fillId="22" borderId="1048" applyNumberFormat="0" applyAlignment="0" applyProtection="0">
      <alignment vertical="center"/>
    </xf>
    <xf numFmtId="0" fontId="253" fillId="0" borderId="1051" applyNumberFormat="0" applyFill="0" applyAlignment="0" applyProtection="0">
      <alignment vertical="center"/>
    </xf>
    <xf numFmtId="0" fontId="254" fillId="9" borderId="1048" applyNumberFormat="0" applyAlignment="0" applyProtection="0">
      <alignment vertical="center"/>
    </xf>
    <xf numFmtId="0" fontId="259" fillId="22" borderId="1050" applyNumberFormat="0" applyAlignment="0" applyProtection="0">
      <alignment vertical="center"/>
    </xf>
    <xf numFmtId="221" fontId="63" fillId="0" borderId="1057" applyFill="0" applyBorder="0" applyAlignment="0"/>
    <xf numFmtId="263" fontId="63" fillId="0" borderId="1057">
      <alignment horizontal="left" vertical="center"/>
    </xf>
    <xf numFmtId="221" fontId="63" fillId="0" borderId="1057" applyFill="0" applyBorder="0" applyAlignment="0"/>
    <xf numFmtId="10" fontId="58" fillId="25" borderId="1057" applyNumberFormat="0" applyBorder="0" applyAlignment="0" applyProtection="0"/>
    <xf numFmtId="247" fontId="57" fillId="0" borderId="1057">
      <alignment horizontal="right" vertical="center" shrinkToFit="1"/>
    </xf>
    <xf numFmtId="1" fontId="78" fillId="0" borderId="1057" applyFill="0" applyBorder="0">
      <alignment horizontal="center"/>
    </xf>
    <xf numFmtId="221" fontId="188" fillId="25" borderId="1057">
      <alignment horizontal="right" vertical="center"/>
      <protection locked="0"/>
    </xf>
    <xf numFmtId="263" fontId="63" fillId="0" borderId="1057">
      <alignment horizontal="left" vertical="center"/>
    </xf>
    <xf numFmtId="191" fontId="78" fillId="2" borderId="1058"/>
    <xf numFmtId="191" fontId="78" fillId="2" borderId="1058"/>
    <xf numFmtId="191" fontId="78" fillId="2" borderId="1058"/>
    <xf numFmtId="0" fontId="140" fillId="9" borderId="1061" applyNumberFormat="0" applyAlignment="0" applyProtection="0">
      <alignment vertical="center"/>
    </xf>
    <xf numFmtId="0" fontId="140" fillId="9" borderId="1061" applyNumberFormat="0" applyAlignment="0" applyProtection="0">
      <alignment vertical="center"/>
    </xf>
    <xf numFmtId="0" fontId="130" fillId="0" borderId="1059">
      <alignment horizontal="left" vertical="center"/>
    </xf>
    <xf numFmtId="0" fontId="140" fillId="9" borderId="1061" applyNumberFormat="0" applyAlignment="0" applyProtection="0">
      <alignment vertical="center"/>
    </xf>
    <xf numFmtId="0" fontId="140" fillId="9" borderId="1048"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10" fontId="58" fillId="25" borderId="1057" applyNumberFormat="0" applyBorder="0" applyAlignment="0" applyProtection="0"/>
    <xf numFmtId="0" fontId="140" fillId="9" borderId="1061" applyNumberFormat="0" applyAlignment="0" applyProtection="0">
      <alignment vertical="center"/>
    </xf>
    <xf numFmtId="0" fontId="56" fillId="30" borderId="1062" applyNumberFormat="0" applyFont="0" applyAlignment="0" applyProtection="0">
      <alignment vertical="center"/>
    </xf>
    <xf numFmtId="0" fontId="152" fillId="22" borderId="1063" applyNumberFormat="0" applyAlignment="0" applyProtection="0">
      <alignment vertical="center"/>
    </xf>
    <xf numFmtId="0" fontId="173" fillId="0" borderId="1064" applyNumberFormat="0" applyFill="0" applyAlignment="0" applyProtection="0">
      <alignment vertical="center"/>
    </xf>
    <xf numFmtId="0" fontId="114" fillId="22" borderId="1048" applyNumberFormat="0" applyAlignment="0" applyProtection="0">
      <alignment vertical="center"/>
    </xf>
    <xf numFmtId="191" fontId="78" fillId="2" borderId="1058"/>
    <xf numFmtId="191" fontId="78" fillId="2" borderId="1058"/>
    <xf numFmtId="191" fontId="78" fillId="2" borderId="1058"/>
    <xf numFmtId="0" fontId="140" fillId="9" borderId="1048" applyNumberFormat="0" applyAlignment="0" applyProtection="0">
      <alignment vertical="center"/>
    </xf>
    <xf numFmtId="191" fontId="78" fillId="2" borderId="1058"/>
    <xf numFmtId="0" fontId="56" fillId="30" borderId="1049" applyNumberFormat="0" applyFont="0" applyAlignment="0" applyProtection="0">
      <alignment vertical="center"/>
    </xf>
    <xf numFmtId="0" fontId="152" fillId="22" borderId="1050" applyNumberFormat="0" applyAlignment="0" applyProtection="0">
      <alignment vertical="center"/>
    </xf>
    <xf numFmtId="191" fontId="78" fillId="2" borderId="1058"/>
    <xf numFmtId="0" fontId="173" fillId="0" borderId="1051" applyNumberFormat="0" applyFill="0" applyAlignment="0" applyProtection="0">
      <alignment vertical="center"/>
    </xf>
    <xf numFmtId="191" fontId="78" fillId="2" borderId="1058"/>
    <xf numFmtId="191" fontId="78" fillId="2" borderId="1058"/>
    <xf numFmtId="191" fontId="78" fillId="2" borderId="1074"/>
    <xf numFmtId="191" fontId="78" fillId="2" borderId="1074"/>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114" fillId="22" borderId="1061" applyNumberFormat="0" applyAlignment="0" applyProtection="0">
      <alignment vertical="center"/>
    </xf>
    <xf numFmtId="191" fontId="78" fillId="2" borderId="1058"/>
    <xf numFmtId="191" fontId="78" fillId="2" borderId="1058"/>
    <xf numFmtId="191" fontId="78" fillId="2" borderId="1058"/>
    <xf numFmtId="0" fontId="114" fillId="22" borderId="1061" applyNumberFormat="0" applyAlignment="0" applyProtection="0">
      <alignment vertical="center"/>
    </xf>
    <xf numFmtId="0" fontId="114" fillId="22" borderId="1061" applyNumberFormat="0" applyAlignment="0" applyProtection="0">
      <alignment vertical="center"/>
    </xf>
    <xf numFmtId="221" fontId="63" fillId="0" borderId="1057" applyFill="0" applyBorder="0" applyAlignment="0"/>
    <xf numFmtId="0" fontId="129" fillId="0" borderId="1065">
      <alignment horizontal="left" vertical="center"/>
      <protection locked="0"/>
    </xf>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56" fillId="30" borderId="1062" applyNumberFormat="0" applyFont="0" applyAlignment="0" applyProtection="0">
      <alignment vertical="center"/>
    </xf>
    <xf numFmtId="0" fontId="56" fillId="30" borderId="1062" applyNumberFormat="0" applyFont="0" applyAlignment="0" applyProtection="0">
      <alignment vertical="center"/>
    </xf>
    <xf numFmtId="0" fontId="152" fillId="22" borderId="1063" applyNumberFormat="0" applyAlignment="0" applyProtection="0">
      <alignment vertical="center"/>
    </xf>
    <xf numFmtId="0" fontId="152" fillId="22" borderId="1063" applyNumberFormat="0" applyAlignment="0" applyProtection="0">
      <alignment vertical="center"/>
    </xf>
    <xf numFmtId="0" fontId="134" fillId="0" borderId="1066"/>
    <xf numFmtId="0" fontId="173" fillId="0" borderId="1064" applyNumberFormat="0" applyFill="0" applyAlignment="0" applyProtection="0">
      <alignment vertical="center"/>
    </xf>
    <xf numFmtId="0" fontId="173" fillId="0" borderId="1064" applyNumberFormat="0" applyFill="0" applyAlignment="0" applyProtection="0">
      <alignment vertical="center"/>
    </xf>
    <xf numFmtId="0" fontId="114" fillId="22" borderId="1061" applyNumberFormat="0" applyAlignment="0" applyProtection="0">
      <alignment vertical="center"/>
    </xf>
    <xf numFmtId="0" fontId="114" fillId="22" borderId="1061" applyNumberFormat="0" applyAlignment="0" applyProtection="0">
      <alignment vertical="center"/>
    </xf>
    <xf numFmtId="247" fontId="57" fillId="0" borderId="1057">
      <alignment horizontal="right" vertical="center" shrinkToFit="1"/>
    </xf>
    <xf numFmtId="1" fontId="78" fillId="0" borderId="1057" applyFill="0" applyBorder="0">
      <alignment horizontal="center"/>
    </xf>
    <xf numFmtId="0" fontId="56" fillId="30" borderId="1062" applyNumberFormat="0" applyFont="0" applyAlignment="0" applyProtection="0">
      <alignment vertical="center"/>
    </xf>
    <xf numFmtId="37" fontId="69" fillId="0" borderId="1060" applyAlignment="0"/>
    <xf numFmtId="221" fontId="188" fillId="25" borderId="1057">
      <alignment horizontal="right" vertical="center"/>
      <protection locked="0"/>
    </xf>
    <xf numFmtId="0" fontId="173" fillId="0" borderId="1064" applyNumberFormat="0" applyFill="0" applyAlignment="0" applyProtection="0">
      <alignment vertical="center"/>
    </xf>
    <xf numFmtId="0" fontId="173" fillId="0" borderId="1064" applyNumberFormat="0" applyFill="0" applyAlignment="0" applyProtection="0">
      <alignment vertical="center"/>
    </xf>
    <xf numFmtId="0" fontId="69" fillId="0" borderId="1067">
      <alignment vertical="justify" wrapText="1"/>
    </xf>
    <xf numFmtId="0" fontId="140" fillId="9" borderId="1061" applyNumberFormat="0" applyAlignment="0" applyProtection="0">
      <alignment vertical="center"/>
    </xf>
    <xf numFmtId="0" fontId="140" fillId="9" borderId="1061" applyNumberFormat="0" applyAlignment="0" applyProtection="0">
      <alignment vertical="center"/>
    </xf>
    <xf numFmtId="263" fontId="63" fillId="0" borderId="1057">
      <alignment horizontal="left" vertical="center"/>
    </xf>
    <xf numFmtId="0" fontId="152" fillId="22" borderId="1063" applyNumberFormat="0" applyAlignment="0" applyProtection="0">
      <alignment vertical="center"/>
    </xf>
    <xf numFmtId="0" fontId="152" fillId="22" borderId="1063"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70" applyNumberFormat="0" applyAlignment="0" applyProtection="0">
      <alignment vertical="center"/>
    </xf>
    <xf numFmtId="0" fontId="114" fillId="22" borderId="1070" applyNumberFormat="0" applyAlignment="0" applyProtection="0">
      <alignment vertical="center"/>
    </xf>
    <xf numFmtId="0" fontId="140" fillId="9" borderId="1061" applyNumberFormat="0" applyAlignment="0" applyProtection="0">
      <alignment vertical="center"/>
    </xf>
    <xf numFmtId="274" fontId="114" fillId="22" borderId="1061" applyNumberFormat="0" applyAlignment="0" applyProtection="0">
      <alignment vertical="center"/>
    </xf>
    <xf numFmtId="274" fontId="114" fillId="22" borderId="1061" applyNumberFormat="0" applyAlignment="0" applyProtection="0">
      <alignment vertical="center"/>
    </xf>
    <xf numFmtId="274" fontId="114" fillId="22" borderId="1061" applyNumberFormat="0" applyAlignment="0" applyProtection="0">
      <alignment vertical="center"/>
    </xf>
    <xf numFmtId="0" fontId="130" fillId="0" borderId="1059">
      <alignment horizontal="left" vertical="center"/>
    </xf>
    <xf numFmtId="10" fontId="58" fillId="25" borderId="1057" applyNumberFormat="0" applyBorder="0" applyAlignment="0" applyProtection="0"/>
    <xf numFmtId="10" fontId="58" fillId="25" borderId="1057" applyNumberFormat="0" applyBorder="0" applyAlignment="0" applyProtection="0"/>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140" fillId="9" borderId="1061" applyNumberFormat="0" applyAlignment="0" applyProtection="0">
      <alignment vertical="center"/>
    </xf>
    <xf numFmtId="274" fontId="56" fillId="30" borderId="1062" applyNumberFormat="0" applyFont="0" applyAlignment="0" applyProtection="0">
      <alignment vertical="center"/>
    </xf>
    <xf numFmtId="274" fontId="56" fillId="30" borderId="1062" applyNumberFormat="0" applyFont="0" applyAlignment="0" applyProtection="0">
      <alignment vertical="center"/>
    </xf>
    <xf numFmtId="274" fontId="56" fillId="30" borderId="1062" applyNumberFormat="0" applyFont="0" applyAlignment="0" applyProtection="0">
      <alignment vertical="center"/>
    </xf>
    <xf numFmtId="274" fontId="152" fillId="22" borderId="1063" applyNumberFormat="0" applyAlignment="0" applyProtection="0">
      <alignment vertical="center"/>
    </xf>
    <xf numFmtId="274" fontId="152" fillId="22" borderId="1063" applyNumberFormat="0" applyAlignment="0" applyProtection="0">
      <alignment vertical="center"/>
    </xf>
    <xf numFmtId="274" fontId="152" fillId="22" borderId="1063" applyNumberFormat="0" applyAlignment="0" applyProtection="0">
      <alignment vertical="center"/>
    </xf>
    <xf numFmtId="274" fontId="173" fillId="0" borderId="1064" applyNumberFormat="0" applyFill="0" applyAlignment="0" applyProtection="0">
      <alignment vertical="center"/>
    </xf>
    <xf numFmtId="274" fontId="173" fillId="0" borderId="1064" applyNumberFormat="0" applyFill="0" applyAlignment="0" applyProtection="0">
      <alignment vertical="center"/>
    </xf>
    <xf numFmtId="274" fontId="173" fillId="0" borderId="1064" applyNumberFormat="0" applyFill="0" applyAlignment="0" applyProtection="0">
      <alignment vertical="center"/>
    </xf>
    <xf numFmtId="0" fontId="248" fillId="22" borderId="1061" applyNumberFormat="0" applyAlignment="0" applyProtection="0">
      <alignment vertical="center"/>
    </xf>
    <xf numFmtId="0" fontId="130" fillId="0" borderId="1069">
      <alignment horizontal="left" vertical="center"/>
    </xf>
    <xf numFmtId="0" fontId="253" fillId="0" borderId="1064" applyNumberFormat="0" applyFill="0" applyAlignment="0" applyProtection="0">
      <alignment vertical="center"/>
    </xf>
    <xf numFmtId="0" fontId="254" fillId="9" borderId="1061" applyNumberFormat="0" applyAlignment="0" applyProtection="0">
      <alignment vertical="center"/>
    </xf>
    <xf numFmtId="0" fontId="259" fillId="22" borderId="1063" applyNumberFormat="0" applyAlignment="0" applyProtection="0">
      <alignment vertical="center"/>
    </xf>
    <xf numFmtId="221" fontId="63" fillId="0" borderId="1068" applyFill="0" applyBorder="0" applyAlignment="0"/>
    <xf numFmtId="263" fontId="63" fillId="0" borderId="1068">
      <alignment horizontal="left" vertical="center"/>
    </xf>
    <xf numFmtId="0" fontId="140" fillId="9" borderId="1061" applyNumberFormat="0" applyAlignment="0" applyProtection="0">
      <alignment vertical="center"/>
    </xf>
    <xf numFmtId="0" fontId="140" fillId="9" borderId="1061" applyNumberFormat="0" applyAlignment="0" applyProtection="0">
      <alignment vertical="center"/>
    </xf>
    <xf numFmtId="0" fontId="140" fillId="9" borderId="1061" applyNumberFormat="0" applyAlignment="0" applyProtection="0">
      <alignment vertical="center"/>
    </xf>
    <xf numFmtId="221" fontId="63" fillId="0" borderId="1068" applyFill="0" applyBorder="0" applyAlignment="0"/>
    <xf numFmtId="10" fontId="58" fillId="25" borderId="1068" applyNumberFormat="0" applyBorder="0" applyAlignment="0" applyProtection="0"/>
    <xf numFmtId="0" fontId="56" fillId="30" borderId="1071" applyNumberFormat="0" applyFont="0" applyAlignment="0" applyProtection="0">
      <alignment vertical="center"/>
    </xf>
    <xf numFmtId="247" fontId="57" fillId="0" borderId="1068">
      <alignment horizontal="right" vertical="center" shrinkToFit="1"/>
    </xf>
    <xf numFmtId="1" fontId="78" fillId="0" borderId="1068" applyFill="0" applyBorder="0">
      <alignment horizontal="center"/>
    </xf>
    <xf numFmtId="221" fontId="188" fillId="25" borderId="1068">
      <alignment horizontal="right" vertical="center"/>
      <protection locked="0"/>
    </xf>
    <xf numFmtId="263" fontId="63" fillId="0" borderId="1068">
      <alignment horizontal="left" vertical="center"/>
    </xf>
    <xf numFmtId="0" fontId="56" fillId="30" borderId="1071" applyNumberFormat="0" applyFont="0" applyAlignment="0" applyProtection="0">
      <alignment vertical="center"/>
    </xf>
    <xf numFmtId="0" fontId="152" fillId="22" borderId="1072" applyNumberFormat="0" applyAlignment="0" applyProtection="0">
      <alignment vertical="center"/>
    </xf>
    <xf numFmtId="0" fontId="173" fillId="0" borderId="1073" applyNumberFormat="0" applyFill="0" applyAlignment="0" applyProtection="0">
      <alignment vertical="center"/>
    </xf>
    <xf numFmtId="0" fontId="114" fillId="22" borderId="1070" applyNumberFormat="0" applyAlignment="0" applyProtection="0">
      <alignment vertical="center"/>
    </xf>
    <xf numFmtId="0" fontId="114" fillId="22" borderId="1070" applyNumberFormat="0" applyAlignment="0" applyProtection="0">
      <alignment vertical="center"/>
    </xf>
    <xf numFmtId="247" fontId="57" fillId="0" borderId="1079">
      <alignment horizontal="right" vertical="center" shrinkToFit="1"/>
    </xf>
    <xf numFmtId="1" fontId="78" fillId="0" borderId="1079" applyFill="0" applyBorder="0">
      <alignment horizontal="center"/>
    </xf>
    <xf numFmtId="0" fontId="56" fillId="30" borderId="1071" applyNumberFormat="0" applyFont="0" applyAlignment="0" applyProtection="0">
      <alignment vertical="center"/>
    </xf>
    <xf numFmtId="37" fontId="69" fillId="0" borderId="1075" applyAlignment="0"/>
    <xf numFmtId="221" fontId="188" fillId="25" borderId="1079">
      <alignment horizontal="right" vertical="center"/>
      <protection locked="0"/>
    </xf>
    <xf numFmtId="0" fontId="173" fillId="0" borderId="1073" applyNumberFormat="0" applyFill="0" applyAlignment="0" applyProtection="0">
      <alignment vertical="center"/>
    </xf>
    <xf numFmtId="0" fontId="173" fillId="0" borderId="1073" applyNumberFormat="0" applyFill="0" applyAlignment="0" applyProtection="0">
      <alignment vertical="center"/>
    </xf>
    <xf numFmtId="0" fontId="69" fillId="0" borderId="1078">
      <alignment vertical="justify" wrapText="1"/>
    </xf>
    <xf numFmtId="0" fontId="140" fillId="9" borderId="1070" applyNumberFormat="0" applyAlignment="0" applyProtection="0">
      <alignment vertical="center"/>
    </xf>
    <xf numFmtId="0" fontId="140" fillId="9" borderId="1070" applyNumberFormat="0" applyAlignment="0" applyProtection="0">
      <alignment vertical="center"/>
    </xf>
    <xf numFmtId="0" fontId="152" fillId="22" borderId="1072" applyNumberFormat="0" applyAlignment="0" applyProtection="0">
      <alignment vertical="center"/>
    </xf>
    <xf numFmtId="0" fontId="152" fillId="22" borderId="1072" applyNumberFormat="0" applyAlignment="0" applyProtection="0">
      <alignment vertical="center"/>
    </xf>
    <xf numFmtId="274" fontId="114" fillId="22" borderId="1070" applyNumberFormat="0" applyAlignment="0" applyProtection="0">
      <alignment vertical="center"/>
    </xf>
    <xf numFmtId="274" fontId="114" fillId="22" borderId="1070" applyNumberFormat="0" applyAlignment="0" applyProtection="0">
      <alignment vertical="center"/>
    </xf>
    <xf numFmtId="274" fontId="114" fillId="22" borderId="1070" applyNumberFormat="0" applyAlignment="0" applyProtection="0">
      <alignment vertical="center"/>
    </xf>
    <xf numFmtId="0" fontId="130" fillId="0" borderId="1069">
      <alignment horizontal="left" vertical="center"/>
    </xf>
    <xf numFmtId="10" fontId="58" fillId="25" borderId="1079" applyNumberFormat="0" applyBorder="0" applyAlignment="0" applyProtection="0"/>
    <xf numFmtId="10" fontId="58" fillId="25" borderId="1079" applyNumberFormat="0" applyBorder="0" applyAlignment="0" applyProtection="0"/>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0" fontId="140" fillId="9" borderId="1070" applyNumberFormat="0" applyAlignment="0" applyProtection="0">
      <alignment vertical="center"/>
    </xf>
    <xf numFmtId="0"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140" fillId="9" borderId="1070" applyNumberFormat="0" applyAlignment="0" applyProtection="0">
      <alignment vertical="center"/>
    </xf>
    <xf numFmtId="274" fontId="56" fillId="30" borderId="1071" applyNumberFormat="0" applyFont="0" applyAlignment="0" applyProtection="0">
      <alignment vertical="center"/>
    </xf>
    <xf numFmtId="274" fontId="56" fillId="30" borderId="1071" applyNumberFormat="0" applyFont="0" applyAlignment="0" applyProtection="0">
      <alignment vertical="center"/>
    </xf>
    <xf numFmtId="274" fontId="56" fillId="30" borderId="1071" applyNumberFormat="0" applyFont="0" applyAlignment="0" applyProtection="0">
      <alignment vertical="center"/>
    </xf>
    <xf numFmtId="274" fontId="152" fillId="22" borderId="1072" applyNumberFormat="0" applyAlignment="0" applyProtection="0">
      <alignment vertical="center"/>
    </xf>
    <xf numFmtId="274" fontId="152" fillId="22" borderId="1072" applyNumberFormat="0" applyAlignment="0" applyProtection="0">
      <alignment vertical="center"/>
    </xf>
    <xf numFmtId="274" fontId="152" fillId="22" borderId="1072" applyNumberFormat="0" applyAlignment="0" applyProtection="0">
      <alignment vertical="center"/>
    </xf>
    <xf numFmtId="274" fontId="173" fillId="0" borderId="1073" applyNumberFormat="0" applyFill="0" applyAlignment="0" applyProtection="0">
      <alignment vertical="center"/>
    </xf>
    <xf numFmtId="274" fontId="173" fillId="0" borderId="1073" applyNumberFormat="0" applyFill="0" applyAlignment="0" applyProtection="0">
      <alignment vertical="center"/>
    </xf>
    <xf numFmtId="274" fontId="173" fillId="0" borderId="1073" applyNumberFormat="0" applyFill="0" applyAlignment="0" applyProtection="0">
      <alignment vertical="center"/>
    </xf>
    <xf numFmtId="0" fontId="248" fillId="22" borderId="1070" applyNumberFormat="0" applyAlignment="0" applyProtection="0">
      <alignment vertical="center"/>
    </xf>
    <xf numFmtId="0" fontId="253" fillId="0" borderId="1073" applyNumberFormat="0" applyFill="0" applyAlignment="0" applyProtection="0">
      <alignment vertical="center"/>
    </xf>
    <xf numFmtId="0" fontId="254" fillId="9" borderId="1070" applyNumberFormat="0" applyAlignment="0" applyProtection="0">
      <alignment vertical="center"/>
    </xf>
    <xf numFmtId="0" fontId="259" fillId="22" borderId="1072" applyNumberFormat="0" applyAlignment="0" applyProtection="0">
      <alignment vertical="center"/>
    </xf>
    <xf numFmtId="221" fontId="63" fillId="0" borderId="1079" applyFill="0" applyBorder="0" applyAlignment="0"/>
    <xf numFmtId="263" fontId="63" fillId="0" borderId="1079">
      <alignment horizontal="left" vertical="center"/>
    </xf>
    <xf numFmtId="221" fontId="63" fillId="0" borderId="1079" applyFill="0" applyBorder="0" applyAlignment="0"/>
    <xf numFmtId="10" fontId="58" fillId="25" borderId="1079" applyNumberFormat="0" applyBorder="0" applyAlignment="0" applyProtection="0"/>
    <xf numFmtId="247" fontId="57" fillId="0" borderId="1079">
      <alignment horizontal="right" vertical="center" shrinkToFit="1"/>
    </xf>
    <xf numFmtId="1" fontId="78" fillId="0" borderId="1079" applyFill="0" applyBorder="0">
      <alignment horizontal="center"/>
    </xf>
    <xf numFmtId="221" fontId="188" fillId="25" borderId="1079">
      <alignment horizontal="right" vertical="center"/>
      <protection locked="0"/>
    </xf>
    <xf numFmtId="263" fontId="63" fillId="0" borderId="1079">
      <alignment horizontal="left" vertical="center"/>
    </xf>
    <xf numFmtId="191" fontId="78" fillId="2" borderId="1080"/>
    <xf numFmtId="191" fontId="78" fillId="2" borderId="1080"/>
    <xf numFmtId="191" fontId="78" fillId="2" borderId="1080"/>
    <xf numFmtId="0" fontId="140" fillId="9" borderId="1083" applyNumberFormat="0" applyAlignment="0" applyProtection="0">
      <alignment vertical="center"/>
    </xf>
    <xf numFmtId="0" fontId="140" fillId="9" borderId="1083" applyNumberFormat="0" applyAlignment="0" applyProtection="0">
      <alignment vertical="center"/>
    </xf>
    <xf numFmtId="0" fontId="130" fillId="0" borderId="1081">
      <alignment horizontal="left" vertical="center"/>
    </xf>
    <xf numFmtId="0" fontId="140" fillId="9" borderId="1083" applyNumberFormat="0" applyAlignment="0" applyProtection="0">
      <alignment vertical="center"/>
    </xf>
    <xf numFmtId="0" fontId="140" fillId="9" borderId="1070"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10" fontId="58" fillId="25" borderId="1079" applyNumberFormat="0" applyBorder="0" applyAlignment="0" applyProtection="0"/>
    <xf numFmtId="0" fontId="140" fillId="9" borderId="1083" applyNumberFormat="0" applyAlignment="0" applyProtection="0">
      <alignment vertical="center"/>
    </xf>
    <xf numFmtId="0" fontId="56" fillId="30" borderId="1084" applyNumberFormat="0" applyFont="0" applyAlignment="0" applyProtection="0">
      <alignment vertical="center"/>
    </xf>
    <xf numFmtId="0" fontId="152" fillId="22" borderId="1085" applyNumberFormat="0" applyAlignment="0" applyProtection="0">
      <alignment vertical="center"/>
    </xf>
    <xf numFmtId="0" fontId="173" fillId="0" borderId="1086" applyNumberFormat="0" applyFill="0" applyAlignment="0" applyProtection="0">
      <alignment vertical="center"/>
    </xf>
    <xf numFmtId="0" fontId="114" fillId="22" borderId="1070" applyNumberFormat="0" applyAlignment="0" applyProtection="0">
      <alignment vertical="center"/>
    </xf>
    <xf numFmtId="191" fontId="78" fillId="2" borderId="1080"/>
    <xf numFmtId="191" fontId="78" fillId="2" borderId="1080"/>
    <xf numFmtId="191" fontId="78" fillId="2" borderId="1080"/>
    <xf numFmtId="0" fontId="140" fillId="9" borderId="1070" applyNumberFormat="0" applyAlignment="0" applyProtection="0">
      <alignment vertical="center"/>
    </xf>
    <xf numFmtId="191" fontId="78" fillId="2" borderId="1080"/>
    <xf numFmtId="0" fontId="56" fillId="30" borderId="1071" applyNumberFormat="0" applyFont="0" applyAlignment="0" applyProtection="0">
      <alignment vertical="center"/>
    </xf>
    <xf numFmtId="0" fontId="152" fillId="22" borderId="1072" applyNumberFormat="0" applyAlignment="0" applyProtection="0">
      <alignment vertical="center"/>
    </xf>
    <xf numFmtId="191" fontId="78" fillId="2" borderId="1080"/>
    <xf numFmtId="0" fontId="173" fillId="0" borderId="1073" applyNumberFormat="0" applyFill="0" applyAlignment="0" applyProtection="0">
      <alignment vertical="center"/>
    </xf>
    <xf numFmtId="191" fontId="78" fillId="2" borderId="1080"/>
    <xf numFmtId="191" fontId="78" fillId="2" borderId="1080"/>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114" fillId="22" borderId="1083" applyNumberFormat="0" applyAlignment="0" applyProtection="0">
      <alignment vertical="center"/>
    </xf>
    <xf numFmtId="191" fontId="78" fillId="2" borderId="1080"/>
    <xf numFmtId="191" fontId="78" fillId="2" borderId="1080"/>
    <xf numFmtId="191" fontId="78" fillId="2" borderId="1080"/>
    <xf numFmtId="0" fontId="114" fillId="22" borderId="1083" applyNumberFormat="0" applyAlignment="0" applyProtection="0">
      <alignment vertical="center"/>
    </xf>
    <xf numFmtId="0" fontId="114" fillId="22" borderId="1083" applyNumberFormat="0" applyAlignment="0" applyProtection="0">
      <alignment vertical="center"/>
    </xf>
    <xf numFmtId="221" fontId="63" fillId="0" borderId="1079" applyFill="0" applyBorder="0" applyAlignment="0"/>
    <xf numFmtId="0" fontId="129" fillId="0" borderId="1087">
      <alignment horizontal="left" vertical="center"/>
      <protection locked="0"/>
    </xf>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56" fillId="30" borderId="1084" applyNumberFormat="0" applyFont="0" applyAlignment="0" applyProtection="0">
      <alignment vertical="center"/>
    </xf>
    <xf numFmtId="0" fontId="56" fillId="30" borderId="1084" applyNumberFormat="0" applyFont="0" applyAlignment="0" applyProtection="0">
      <alignment vertical="center"/>
    </xf>
    <xf numFmtId="0" fontId="152" fillId="22" borderId="1085" applyNumberFormat="0" applyAlignment="0" applyProtection="0">
      <alignment vertical="center"/>
    </xf>
    <xf numFmtId="0" fontId="152" fillId="22" borderId="1085" applyNumberFormat="0" applyAlignment="0" applyProtection="0">
      <alignment vertical="center"/>
    </xf>
    <xf numFmtId="0" fontId="134" fillId="0" borderId="1088"/>
    <xf numFmtId="0" fontId="173" fillId="0" borderId="1086" applyNumberFormat="0" applyFill="0" applyAlignment="0" applyProtection="0">
      <alignment vertical="center"/>
    </xf>
    <xf numFmtId="0" fontId="173" fillId="0" borderId="1086" applyNumberFormat="0" applyFill="0" applyAlignment="0" applyProtection="0">
      <alignment vertical="center"/>
    </xf>
    <xf numFmtId="0" fontId="114" fillId="22" borderId="1083" applyNumberFormat="0" applyAlignment="0" applyProtection="0">
      <alignment vertical="center"/>
    </xf>
    <xf numFmtId="0" fontId="114" fillId="22" borderId="1083" applyNumberFormat="0" applyAlignment="0" applyProtection="0">
      <alignment vertical="center"/>
    </xf>
    <xf numFmtId="247" fontId="57" fillId="0" borderId="1079">
      <alignment horizontal="right" vertical="center" shrinkToFit="1"/>
    </xf>
    <xf numFmtId="1" fontId="78" fillId="0" borderId="1079" applyFill="0" applyBorder="0">
      <alignment horizontal="center"/>
    </xf>
    <xf numFmtId="0" fontId="56" fillId="30" borderId="1084" applyNumberFormat="0" applyFont="0" applyAlignment="0" applyProtection="0">
      <alignment vertical="center"/>
    </xf>
    <xf numFmtId="37" fontId="69" fillId="0" borderId="1082" applyAlignment="0"/>
    <xf numFmtId="221" fontId="188" fillId="25" borderId="1079">
      <alignment horizontal="right" vertical="center"/>
      <protection locked="0"/>
    </xf>
    <xf numFmtId="0" fontId="173" fillId="0" borderId="1086" applyNumberFormat="0" applyFill="0" applyAlignment="0" applyProtection="0">
      <alignment vertical="center"/>
    </xf>
    <xf numFmtId="0" fontId="173" fillId="0" borderId="1086" applyNumberFormat="0" applyFill="0" applyAlignment="0" applyProtection="0">
      <alignment vertical="center"/>
    </xf>
    <xf numFmtId="0" fontId="69" fillId="0" borderId="1089">
      <alignment vertical="justify" wrapText="1"/>
    </xf>
    <xf numFmtId="0" fontId="140" fillId="9" borderId="1083" applyNumberFormat="0" applyAlignment="0" applyProtection="0">
      <alignment vertical="center"/>
    </xf>
    <xf numFmtId="0" fontId="140" fillId="9" borderId="1083" applyNumberFormat="0" applyAlignment="0" applyProtection="0">
      <alignment vertical="center"/>
    </xf>
    <xf numFmtId="263" fontId="63" fillId="0" borderId="1079">
      <alignment horizontal="left" vertical="center"/>
    </xf>
    <xf numFmtId="0" fontId="152" fillId="22" borderId="1085" applyNumberFormat="0" applyAlignment="0" applyProtection="0">
      <alignment vertical="center"/>
    </xf>
    <xf numFmtId="0" fontId="152" fillId="22" borderId="1085"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92" applyNumberFormat="0" applyAlignment="0" applyProtection="0">
      <alignment vertical="center"/>
    </xf>
    <xf numFmtId="0" fontId="114" fillId="22" borderId="1092" applyNumberFormat="0" applyAlignment="0" applyProtection="0">
      <alignment vertical="center"/>
    </xf>
    <xf numFmtId="0" fontId="140" fillId="9" borderId="1083" applyNumberFormat="0" applyAlignment="0" applyProtection="0">
      <alignment vertical="center"/>
    </xf>
    <xf numFmtId="274" fontId="114" fillId="22" borderId="1083" applyNumberFormat="0" applyAlignment="0" applyProtection="0">
      <alignment vertical="center"/>
    </xf>
    <xf numFmtId="274" fontId="114" fillId="22" borderId="1083" applyNumberFormat="0" applyAlignment="0" applyProtection="0">
      <alignment vertical="center"/>
    </xf>
    <xf numFmtId="274" fontId="114" fillId="22" borderId="1083" applyNumberFormat="0" applyAlignment="0" applyProtection="0">
      <alignment vertical="center"/>
    </xf>
    <xf numFmtId="0" fontId="130" fillId="0" borderId="1081">
      <alignment horizontal="left" vertical="center"/>
    </xf>
    <xf numFmtId="10" fontId="58" fillId="25" borderId="1079" applyNumberFormat="0" applyBorder="0" applyAlignment="0" applyProtection="0"/>
    <xf numFmtId="10" fontId="58" fillId="25" borderId="1079" applyNumberFormat="0" applyBorder="0" applyAlignment="0" applyProtection="0"/>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140" fillId="9" borderId="1083" applyNumberFormat="0" applyAlignment="0" applyProtection="0">
      <alignment vertical="center"/>
    </xf>
    <xf numFmtId="274" fontId="56" fillId="30" borderId="1084" applyNumberFormat="0" applyFont="0" applyAlignment="0" applyProtection="0">
      <alignment vertical="center"/>
    </xf>
    <xf numFmtId="274" fontId="56" fillId="30" borderId="1084" applyNumberFormat="0" applyFont="0" applyAlignment="0" applyProtection="0">
      <alignment vertical="center"/>
    </xf>
    <xf numFmtId="274" fontId="56" fillId="30" borderId="1084" applyNumberFormat="0" applyFont="0" applyAlignment="0" applyProtection="0">
      <alignment vertical="center"/>
    </xf>
    <xf numFmtId="274" fontId="152" fillId="22" borderId="1085" applyNumberFormat="0" applyAlignment="0" applyProtection="0">
      <alignment vertical="center"/>
    </xf>
    <xf numFmtId="274" fontId="152" fillId="22" borderId="1085" applyNumberFormat="0" applyAlignment="0" applyProtection="0">
      <alignment vertical="center"/>
    </xf>
    <xf numFmtId="274" fontId="152" fillId="22" borderId="1085" applyNumberFormat="0" applyAlignment="0" applyProtection="0">
      <alignment vertical="center"/>
    </xf>
    <xf numFmtId="274" fontId="173" fillId="0" borderId="1086" applyNumberFormat="0" applyFill="0" applyAlignment="0" applyProtection="0">
      <alignment vertical="center"/>
    </xf>
    <xf numFmtId="274" fontId="173" fillId="0" borderId="1086" applyNumberFormat="0" applyFill="0" applyAlignment="0" applyProtection="0">
      <alignment vertical="center"/>
    </xf>
    <xf numFmtId="274" fontId="173" fillId="0" borderId="1086" applyNumberFormat="0" applyFill="0" applyAlignment="0" applyProtection="0">
      <alignment vertical="center"/>
    </xf>
    <xf numFmtId="0" fontId="248" fillId="22" borderId="1083" applyNumberFormat="0" applyAlignment="0" applyProtection="0">
      <alignment vertical="center"/>
    </xf>
    <xf numFmtId="0" fontId="130" fillId="0" borderId="1091">
      <alignment horizontal="left" vertical="center"/>
    </xf>
    <xf numFmtId="0" fontId="253" fillId="0" borderId="1086" applyNumberFormat="0" applyFill="0" applyAlignment="0" applyProtection="0">
      <alignment vertical="center"/>
    </xf>
    <xf numFmtId="0" fontId="254" fillId="9" borderId="1083" applyNumberFormat="0" applyAlignment="0" applyProtection="0">
      <alignment vertical="center"/>
    </xf>
    <xf numFmtId="0" fontId="259" fillId="22" borderId="1085" applyNumberFormat="0" applyAlignment="0" applyProtection="0">
      <alignment vertical="center"/>
    </xf>
    <xf numFmtId="221" fontId="63" fillId="0" borderId="1090" applyFill="0" applyBorder="0" applyAlignment="0"/>
    <xf numFmtId="263" fontId="63" fillId="0" borderId="1090">
      <alignment horizontal="left" vertical="center"/>
    </xf>
    <xf numFmtId="0" fontId="140" fillId="9" borderId="1083" applyNumberFormat="0" applyAlignment="0" applyProtection="0">
      <alignment vertical="center"/>
    </xf>
    <xf numFmtId="0" fontId="140" fillId="9" borderId="1083" applyNumberFormat="0" applyAlignment="0" applyProtection="0">
      <alignment vertical="center"/>
    </xf>
    <xf numFmtId="0" fontId="140" fillId="9" borderId="1083" applyNumberFormat="0" applyAlignment="0" applyProtection="0">
      <alignment vertical="center"/>
    </xf>
    <xf numFmtId="221" fontId="63" fillId="0" borderId="1090" applyFill="0" applyBorder="0" applyAlignment="0"/>
    <xf numFmtId="10" fontId="58" fillId="25" borderId="1090" applyNumberFormat="0" applyBorder="0" applyAlignment="0" applyProtection="0"/>
    <xf numFmtId="247" fontId="57" fillId="0" borderId="1090">
      <alignment horizontal="right" vertical="center" shrinkToFit="1"/>
    </xf>
    <xf numFmtId="1" fontId="78" fillId="0" borderId="1090" applyFill="0" applyBorder="0">
      <alignment horizontal="center"/>
    </xf>
    <xf numFmtId="221" fontId="188" fillId="25" borderId="1090">
      <alignment horizontal="right" vertical="center"/>
      <protection locked="0"/>
    </xf>
    <xf numFmtId="263" fontId="63" fillId="0" borderId="1090">
      <alignment horizontal="left" vertical="center"/>
    </xf>
    <xf numFmtId="0" fontId="56" fillId="30" borderId="1093" applyNumberFormat="0" applyFont="0" applyAlignment="0" applyProtection="0">
      <alignment vertical="center"/>
    </xf>
    <xf numFmtId="0" fontId="152" fillId="22" borderId="1094" applyNumberFormat="0" applyAlignment="0" applyProtection="0">
      <alignment vertical="center"/>
    </xf>
    <xf numFmtId="0" fontId="173" fillId="0" borderId="1095" applyNumberFormat="0" applyFill="0" applyAlignment="0" applyProtection="0">
      <alignment vertical="center"/>
    </xf>
    <xf numFmtId="0" fontId="140" fillId="9" borderId="1310" applyNumberFormat="0" applyAlignment="0" applyProtection="0">
      <alignment vertical="center"/>
    </xf>
    <xf numFmtId="0" fontId="114" fillId="22" borderId="1092" applyNumberFormat="0" applyAlignment="0" applyProtection="0">
      <alignment vertical="center"/>
    </xf>
    <xf numFmtId="0" fontId="140" fillId="9" borderId="1092" applyNumberFormat="0" applyAlignment="0" applyProtection="0">
      <alignment vertical="center"/>
    </xf>
    <xf numFmtId="0" fontId="140" fillId="9" borderId="1092" applyNumberFormat="0" applyAlignment="0" applyProtection="0">
      <alignment vertical="center"/>
    </xf>
    <xf numFmtId="0" fontId="56" fillId="30" borderId="1093" applyNumberFormat="0" applyFont="0" applyAlignment="0" applyProtection="0">
      <alignment vertical="center"/>
    </xf>
    <xf numFmtId="0" fontId="152" fillId="22" borderId="1094" applyNumberFormat="0" applyAlignment="0" applyProtection="0">
      <alignment vertical="center"/>
    </xf>
    <xf numFmtId="0" fontId="173" fillId="0" borderId="1095" applyNumberFormat="0" applyFill="0" applyAlignment="0" applyProtection="0">
      <alignment vertical="center"/>
    </xf>
    <xf numFmtId="0" fontId="300" fillId="0" borderId="1313" applyNumberFormat="0" applyFill="0" applyAlignment="0" applyProtection="0">
      <alignment vertical="center"/>
    </xf>
    <xf numFmtId="0" fontId="140" fillId="9" borderId="1092" applyNumberFormat="0" applyAlignment="0" applyProtection="0">
      <alignment vertical="center"/>
    </xf>
    <xf numFmtId="0" fontId="140" fillId="9" borderId="1092" applyNumberFormat="0" applyAlignment="0" applyProtection="0">
      <alignment vertical="center"/>
    </xf>
    <xf numFmtId="0" fontId="140" fillId="9" borderId="1310" applyNumberFormat="0" applyAlignment="0" applyProtection="0">
      <alignment vertical="center"/>
    </xf>
    <xf numFmtId="0" fontId="114" fillId="22" borderId="1098" applyNumberFormat="0" applyAlignment="0" applyProtection="0">
      <alignment vertical="center"/>
    </xf>
    <xf numFmtId="0" fontId="130" fillId="0" borderId="1097">
      <alignment horizontal="left" vertical="center"/>
    </xf>
    <xf numFmtId="0" fontId="140" fillId="9" borderId="1098" applyNumberFormat="0" applyAlignment="0" applyProtection="0">
      <alignment vertical="center"/>
    </xf>
    <xf numFmtId="10" fontId="58" fillId="25" borderId="1096" applyNumberFormat="0" applyBorder="0" applyAlignment="0" applyProtection="0"/>
    <xf numFmtId="0" fontId="56" fillId="30" borderId="1099" applyNumberFormat="0" applyFont="0" applyAlignment="0" applyProtection="0">
      <alignment vertical="center"/>
    </xf>
    <xf numFmtId="0" fontId="152" fillId="22" borderId="1100" applyNumberFormat="0" applyAlignment="0" applyProtection="0">
      <alignment vertical="center"/>
    </xf>
    <xf numFmtId="0" fontId="173" fillId="0" borderId="1101" applyNumberFormat="0" applyFill="0" applyAlignment="0" applyProtection="0">
      <alignment vertical="center"/>
    </xf>
    <xf numFmtId="0" fontId="140" fillId="9" borderId="1104" applyNumberFormat="0" applyAlignment="0" applyProtection="0">
      <alignment vertical="center"/>
    </xf>
    <xf numFmtId="0" fontId="114" fillId="22" borderId="1104" applyNumberFormat="0" applyAlignment="0" applyProtection="0">
      <alignment vertical="center"/>
    </xf>
    <xf numFmtId="0" fontId="140" fillId="9" borderId="1104" applyNumberFormat="0" applyAlignment="0" applyProtection="0">
      <alignment vertical="center"/>
    </xf>
    <xf numFmtId="0" fontId="130" fillId="0" borderId="1103">
      <alignment horizontal="left" vertical="center"/>
    </xf>
    <xf numFmtId="0" fontId="140" fillId="9" borderId="1104" applyNumberFormat="0" applyAlignment="0" applyProtection="0">
      <alignment vertical="center"/>
    </xf>
    <xf numFmtId="10" fontId="58" fillId="25" borderId="1102" applyNumberFormat="0" applyBorder="0" applyAlignment="0" applyProtection="0"/>
    <xf numFmtId="0" fontId="56" fillId="30" borderId="1105" applyNumberFormat="0" applyFont="0" applyAlignment="0" applyProtection="0">
      <alignment vertical="center"/>
    </xf>
    <xf numFmtId="0" fontId="152" fillId="22" borderId="1106" applyNumberFormat="0" applyAlignment="0" applyProtection="0">
      <alignment vertical="center"/>
    </xf>
    <xf numFmtId="0" fontId="173" fillId="0" borderId="1107" applyNumberFormat="0" applyFill="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73" fillId="0" borderId="1107" applyNumberFormat="0" applyFill="0" applyAlignment="0" applyProtection="0">
      <alignment vertical="center"/>
    </xf>
    <xf numFmtId="0" fontId="152" fillId="22" borderId="1106" applyNumberFormat="0" applyAlignment="0" applyProtection="0">
      <alignment vertical="center"/>
    </xf>
    <xf numFmtId="0" fontId="114" fillId="22" borderId="1104" applyNumberFormat="0" applyAlignment="0" applyProtection="0">
      <alignment vertical="center"/>
    </xf>
    <xf numFmtId="0" fontId="56" fillId="30" borderId="1105" applyNumberFormat="0" applyFont="0" applyAlignment="0" applyProtection="0">
      <alignment vertical="center"/>
    </xf>
    <xf numFmtId="0" fontId="130" fillId="0" borderId="1103">
      <alignment horizontal="left" vertical="center"/>
    </xf>
    <xf numFmtId="10" fontId="58" fillId="25" borderId="1096" applyNumberFormat="0" applyBorder="0" applyAlignment="0" applyProtection="0"/>
    <xf numFmtId="0" fontId="140" fillId="9" borderId="1098" applyNumberFormat="0" applyAlignment="0" applyProtection="0">
      <alignment vertical="center"/>
    </xf>
    <xf numFmtId="0" fontId="140" fillId="9" borderId="1104" applyNumberFormat="0" applyAlignment="0" applyProtection="0">
      <alignment vertical="center"/>
    </xf>
    <xf numFmtId="0" fontId="114" fillId="22" borderId="1104" applyNumberFormat="0" applyAlignment="0" applyProtection="0">
      <alignment vertical="center"/>
    </xf>
    <xf numFmtId="0" fontId="140" fillId="9" borderId="1146" applyNumberFormat="0" applyAlignment="0" applyProtection="0">
      <alignment vertical="center"/>
    </xf>
    <xf numFmtId="191" fontId="78" fillId="2" borderId="1143"/>
    <xf numFmtId="0" fontId="140" fillId="9" borderId="1146" applyNumberFormat="0" applyAlignment="0" applyProtection="0">
      <alignment vertical="center"/>
    </xf>
    <xf numFmtId="0" fontId="173" fillId="0" borderId="1138" applyNumberFormat="0" applyFill="0" applyAlignment="0" applyProtection="0">
      <alignment vertical="center"/>
    </xf>
    <xf numFmtId="191" fontId="78" fillId="2" borderId="1143"/>
    <xf numFmtId="10" fontId="58" fillId="25" borderId="1142" applyNumberFormat="0" applyBorder="0" applyAlignment="0" applyProtection="0"/>
    <xf numFmtId="0" fontId="114" fillId="22" borderId="1098" applyNumberFormat="0" applyAlignment="0" applyProtection="0">
      <alignment vertical="center"/>
    </xf>
    <xf numFmtId="0" fontId="248" fillId="22" borderId="1098" applyNumberFormat="0" applyAlignment="0" applyProtection="0">
      <alignment vertical="center"/>
    </xf>
    <xf numFmtId="274" fontId="114" fillId="22" borderId="1098" applyNumberFormat="0" applyAlignment="0" applyProtection="0">
      <alignment vertical="center"/>
    </xf>
    <xf numFmtId="0" fontId="114" fillId="22" borderId="1098" applyNumberFormat="0" applyAlignment="0" applyProtection="0">
      <alignment vertical="center"/>
    </xf>
    <xf numFmtId="274" fontId="56" fillId="30" borderId="938" applyNumberFormat="0" applyFont="0" applyAlignment="0" applyProtection="0">
      <alignment vertical="center"/>
    </xf>
    <xf numFmtId="274" fontId="173" fillId="0" borderId="1138" applyNumberFormat="0" applyFill="0" applyAlignment="0" applyProtection="0">
      <alignment vertical="center"/>
    </xf>
    <xf numFmtId="274" fontId="56" fillId="30" borderId="1136" applyNumberFormat="0" applyFont="0" applyAlignment="0" applyProtection="0">
      <alignment vertical="center"/>
    </xf>
    <xf numFmtId="274" fontId="114" fillId="22" borderId="1048"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0" fontId="130" fillId="0" borderId="1037">
      <alignment horizontal="left" vertical="center"/>
    </xf>
    <xf numFmtId="0" fontId="130" fillId="0" borderId="1037">
      <alignment horizontal="left" vertical="center"/>
    </xf>
    <xf numFmtId="0" fontId="140" fillId="9" borderId="1098" applyNumberFormat="0" applyAlignment="0" applyProtection="0">
      <alignment vertical="center"/>
    </xf>
    <xf numFmtId="0" fontId="140" fillId="9" borderId="1098" applyNumberFormat="0" applyAlignment="0" applyProtection="0">
      <alignment vertical="center"/>
    </xf>
    <xf numFmtId="274" fontId="173" fillId="0" borderId="912" applyNumberFormat="0" applyFill="0" applyAlignment="0" applyProtection="0">
      <alignment vertical="center"/>
    </xf>
    <xf numFmtId="274" fontId="173" fillId="0" borderId="912" applyNumberFormat="0" applyFill="0" applyAlignment="0" applyProtection="0">
      <alignment vertical="center"/>
    </xf>
    <xf numFmtId="274" fontId="173" fillId="0" borderId="912" applyNumberFormat="0" applyFill="0" applyAlignment="0" applyProtection="0">
      <alignment vertical="center"/>
    </xf>
    <xf numFmtId="0" fontId="173" fillId="0" borderId="912" applyNumberFormat="0" applyFill="0" applyAlignment="0" applyProtection="0">
      <alignment vertical="center"/>
    </xf>
    <xf numFmtId="191" fontId="78" fillId="2" borderId="1132"/>
    <xf numFmtId="0" fontId="140" fillId="9" borderId="937" applyNumberFormat="0" applyAlignment="0" applyProtection="0">
      <alignment vertical="center"/>
    </xf>
    <xf numFmtId="191" fontId="78" fillId="2" borderId="1132"/>
    <xf numFmtId="10" fontId="58" fillId="25" borderId="893" applyNumberFormat="0" applyBorder="0" applyAlignment="0" applyProtection="0"/>
    <xf numFmtId="10" fontId="58" fillId="25" borderId="893" applyNumberFormat="0" applyBorder="0" applyAlignment="0" applyProtection="0"/>
    <xf numFmtId="191" fontId="78" fillId="2" borderId="1132"/>
    <xf numFmtId="1" fontId="78" fillId="0" borderId="1142" applyFill="0" applyBorder="0">
      <alignment horizontal="center"/>
    </xf>
    <xf numFmtId="0" fontId="140" fillId="9" borderId="1177" applyNumberFormat="0" applyAlignment="0" applyProtection="0">
      <alignment vertical="center"/>
    </xf>
    <xf numFmtId="0" fontId="140" fillId="9" borderId="1177" applyNumberFormat="0" applyAlignment="0" applyProtection="0">
      <alignment vertical="center"/>
    </xf>
    <xf numFmtId="0" fontId="114" fillId="22" borderId="1098" applyNumberFormat="0" applyAlignment="0" applyProtection="0">
      <alignment vertical="center"/>
    </xf>
    <xf numFmtId="274" fontId="114" fillId="22" borderId="1098" applyNumberFormat="0" applyAlignment="0" applyProtection="0">
      <alignment vertical="center"/>
    </xf>
    <xf numFmtId="274" fontId="114" fillId="22" borderId="1098" applyNumberFormat="0" applyAlignment="0" applyProtection="0">
      <alignment vertical="center"/>
    </xf>
    <xf numFmtId="274" fontId="114" fillId="22" borderId="1098" applyNumberFormat="0" applyAlignment="0" applyProtection="0">
      <alignment vertical="center"/>
    </xf>
    <xf numFmtId="0"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0"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0" fontId="56" fillId="30" borderId="1099" applyNumberFormat="0" applyFont="0" applyAlignment="0" applyProtection="0">
      <alignment vertical="center"/>
    </xf>
    <xf numFmtId="0" fontId="56" fillId="30" borderId="1099" applyNumberFormat="0" applyFont="0" applyAlignment="0" applyProtection="0">
      <alignment vertical="center"/>
    </xf>
    <xf numFmtId="274" fontId="56" fillId="30" borderId="1099" applyNumberFormat="0" applyFont="0" applyAlignment="0" applyProtection="0">
      <alignment vertical="center"/>
    </xf>
    <xf numFmtId="274" fontId="56" fillId="30" borderId="1099" applyNumberFormat="0" applyFont="0" applyAlignment="0" applyProtection="0">
      <alignment vertical="center"/>
    </xf>
    <xf numFmtId="274" fontId="56" fillId="30" borderId="1099" applyNumberFormat="0" applyFont="0" applyAlignment="0" applyProtection="0">
      <alignment vertical="center"/>
    </xf>
    <xf numFmtId="0" fontId="152" fillId="22" borderId="1094" applyNumberFormat="0" applyAlignment="0" applyProtection="0">
      <alignment vertical="center"/>
    </xf>
    <xf numFmtId="0" fontId="152" fillId="22" borderId="1094" applyNumberFormat="0" applyAlignment="0" applyProtection="0">
      <alignment vertical="center"/>
    </xf>
    <xf numFmtId="274" fontId="152" fillId="22" borderId="1094" applyNumberFormat="0" applyAlignment="0" applyProtection="0">
      <alignment vertical="center"/>
    </xf>
    <xf numFmtId="274" fontId="152" fillId="22" borderId="1094" applyNumberFormat="0" applyAlignment="0" applyProtection="0">
      <alignment vertical="center"/>
    </xf>
    <xf numFmtId="274" fontId="152" fillId="22" borderId="1094"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0"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274" fontId="140" fillId="9" borderId="1098" applyNumberFormat="0" applyAlignment="0" applyProtection="0">
      <alignment vertical="center"/>
    </xf>
    <xf numFmtId="10" fontId="58" fillId="25" borderId="996" applyNumberFormat="0" applyBorder="0" applyAlignment="0" applyProtection="0"/>
    <xf numFmtId="10" fontId="58" fillId="25" borderId="996" applyNumberFormat="0" applyBorder="0" applyAlignment="0" applyProtection="0"/>
    <xf numFmtId="10" fontId="58" fillId="25" borderId="996" applyNumberFormat="0" applyBorder="0" applyAlignment="0" applyProtection="0"/>
    <xf numFmtId="0" fontId="140" fillId="9" borderId="1098" applyNumberFormat="0" applyAlignment="0" applyProtection="0">
      <alignment vertical="center"/>
    </xf>
    <xf numFmtId="0" fontId="140" fillId="9" borderId="1048" applyNumberFormat="0" applyAlignment="0" applyProtection="0">
      <alignment vertical="center"/>
    </xf>
    <xf numFmtId="0" fontId="173" fillId="0" borderId="1101" applyNumberFormat="0" applyFill="0" applyAlignment="0" applyProtection="0">
      <alignment vertical="center"/>
    </xf>
    <xf numFmtId="0" fontId="173" fillId="0" borderId="1101" applyNumberFormat="0" applyFill="0" applyAlignment="0" applyProtection="0">
      <alignment vertical="center"/>
    </xf>
    <xf numFmtId="274" fontId="173" fillId="0" borderId="1101" applyNumberFormat="0" applyFill="0" applyAlignment="0" applyProtection="0">
      <alignment vertical="center"/>
    </xf>
    <xf numFmtId="274" fontId="173" fillId="0" borderId="1101" applyNumberFormat="0" applyFill="0" applyAlignment="0" applyProtection="0">
      <alignment vertical="center"/>
    </xf>
    <xf numFmtId="274" fontId="173" fillId="0" borderId="1101" applyNumberFormat="0" applyFill="0" applyAlignment="0" applyProtection="0">
      <alignment vertical="center"/>
    </xf>
    <xf numFmtId="0" fontId="130" fillId="0" borderId="1019">
      <alignment horizontal="left" vertical="center"/>
    </xf>
    <xf numFmtId="0" fontId="130" fillId="0" borderId="1019">
      <alignment horizontal="left" vertical="center"/>
    </xf>
    <xf numFmtId="0" fontId="140" fillId="9" borderId="1098" applyNumberFormat="0" applyAlignment="0" applyProtection="0">
      <alignment vertical="center"/>
    </xf>
    <xf numFmtId="274" fontId="114" fillId="22" borderId="937" applyNumberFormat="0" applyAlignment="0" applyProtection="0">
      <alignment vertical="center"/>
    </xf>
    <xf numFmtId="0" fontId="56" fillId="30" borderId="1099" applyNumberFormat="0" applyFont="0" applyAlignment="0" applyProtection="0">
      <alignment vertical="center"/>
    </xf>
    <xf numFmtId="274" fontId="56" fillId="30" borderId="1099" applyNumberFormat="0" applyFont="0" applyAlignment="0" applyProtection="0">
      <alignment vertical="center"/>
    </xf>
    <xf numFmtId="274" fontId="114" fillId="22" borderId="1098" applyNumberFormat="0" applyAlignment="0" applyProtection="0">
      <alignment vertical="center"/>
    </xf>
    <xf numFmtId="274" fontId="114" fillId="22" borderId="1098" applyNumberFormat="0" applyAlignment="0" applyProtection="0">
      <alignment vertical="center"/>
    </xf>
    <xf numFmtId="274" fontId="114" fillId="22" borderId="1098" applyNumberFormat="0" applyAlignment="0" applyProtection="0">
      <alignment vertical="center"/>
    </xf>
    <xf numFmtId="0" fontId="114" fillId="22" borderId="1098" applyNumberFormat="0" applyAlignment="0" applyProtection="0">
      <alignment vertical="center"/>
    </xf>
    <xf numFmtId="0" fontId="114" fillId="22" borderId="1098" applyNumberFormat="0" applyAlignment="0" applyProtection="0">
      <alignment vertical="center"/>
    </xf>
    <xf numFmtId="0" fontId="173" fillId="0" borderId="1023" applyNumberFormat="0" applyFill="0" applyAlignment="0" applyProtection="0">
      <alignment vertical="center"/>
    </xf>
    <xf numFmtId="274" fontId="173" fillId="0" borderId="1023" applyNumberFormat="0" applyFill="0" applyAlignment="0" applyProtection="0">
      <alignment vertical="center"/>
    </xf>
    <xf numFmtId="274" fontId="173" fillId="0" borderId="1023" applyNumberFormat="0" applyFill="0" applyAlignment="0" applyProtection="0">
      <alignment vertical="center"/>
    </xf>
    <xf numFmtId="274" fontId="173" fillId="0" borderId="1023" applyNumberFormat="0" applyFill="0" applyAlignment="0" applyProtection="0">
      <alignment vertical="center"/>
    </xf>
    <xf numFmtId="0" fontId="140" fillId="9" borderId="1104" applyNumberFormat="0" applyAlignment="0" applyProtection="0">
      <alignment vertical="center"/>
    </xf>
    <xf numFmtId="0" fontId="114" fillId="22" borderId="1098" applyNumberFormat="0" applyAlignment="0" applyProtection="0">
      <alignment vertical="center"/>
    </xf>
    <xf numFmtId="274" fontId="114" fillId="22" borderId="1098" applyNumberFormat="0" applyAlignment="0" applyProtection="0">
      <alignment vertical="center"/>
    </xf>
    <xf numFmtId="0" fontId="248" fillId="22" borderId="1098" applyNumberFormat="0" applyAlignment="0" applyProtection="0">
      <alignment vertical="center"/>
    </xf>
    <xf numFmtId="0" fontId="114" fillId="22" borderId="1098" applyNumberFormat="0" applyAlignment="0" applyProtection="0">
      <alignment vertical="center"/>
    </xf>
    <xf numFmtId="274" fontId="56" fillId="30" borderId="1049" applyNumberFormat="0" applyFont="0" applyAlignment="0" applyProtection="0">
      <alignment vertical="center"/>
    </xf>
    <xf numFmtId="0" fontId="92" fillId="0" borderId="0"/>
    <xf numFmtId="0" fontId="240" fillId="0" borderId="0"/>
    <xf numFmtId="0" fontId="56" fillId="30" borderId="1105" applyNumberFormat="0" applyFont="0" applyAlignment="0" applyProtection="0">
      <alignment vertical="center"/>
    </xf>
    <xf numFmtId="0" fontId="111" fillId="0" borderId="0"/>
    <xf numFmtId="0" fontId="240" fillId="0" borderId="0"/>
    <xf numFmtId="0" fontId="111" fillId="0" borderId="0"/>
    <xf numFmtId="0" fontId="240" fillId="0" borderId="0"/>
    <xf numFmtId="0" fontId="240" fillId="0" borderId="0"/>
    <xf numFmtId="0" fontId="92" fillId="0" borderId="0"/>
    <xf numFmtId="0" fontId="111" fillId="0" borderId="0"/>
    <xf numFmtId="0" fontId="111" fillId="0" borderId="0"/>
    <xf numFmtId="0" fontId="104" fillId="0" borderId="0"/>
    <xf numFmtId="0" fontId="111" fillId="0" borderId="0"/>
    <xf numFmtId="0" fontId="104" fillId="0" borderId="0"/>
    <xf numFmtId="0" fontId="111" fillId="0" borderId="0"/>
    <xf numFmtId="0" fontId="104" fillId="0" borderId="0"/>
    <xf numFmtId="0" fontId="111" fillId="0" borderId="0"/>
    <xf numFmtId="0" fontId="104" fillId="0" borderId="0"/>
    <xf numFmtId="0" fontId="111" fillId="0" borderId="0"/>
    <xf numFmtId="0" fontId="104" fillId="0" borderId="0"/>
    <xf numFmtId="0" fontId="56" fillId="30" borderId="1311" applyNumberFormat="0" applyFont="0" applyAlignment="0" applyProtection="0">
      <alignment vertical="center"/>
    </xf>
    <xf numFmtId="0" fontId="114" fillId="22" borderId="1104" applyNumberFormat="0" applyAlignment="0" applyProtection="0">
      <alignment vertical="center"/>
    </xf>
    <xf numFmtId="0" fontId="111" fillId="0" borderId="0"/>
    <xf numFmtId="0" fontId="92" fillId="0" borderId="0"/>
    <xf numFmtId="0" fontId="240" fillId="0" borderId="0"/>
    <xf numFmtId="0" fontId="240" fillId="0" borderId="0"/>
    <xf numFmtId="0" fontId="253" fillId="0" borderId="1313" applyNumberFormat="0" applyFill="0" applyAlignment="0" applyProtection="0">
      <alignment vertical="center"/>
    </xf>
    <xf numFmtId="274" fontId="173" fillId="0" borderId="1313" applyNumberFormat="0" applyFill="0" applyAlignment="0" applyProtection="0">
      <alignment vertical="center"/>
    </xf>
    <xf numFmtId="0" fontId="114" fillId="22" borderId="1104" applyNumberFormat="0" applyAlignment="0" applyProtection="0">
      <alignment vertical="center"/>
    </xf>
    <xf numFmtId="0" fontId="114" fillId="22" borderId="1104" applyNumberFormat="0" applyAlignment="0" applyProtection="0">
      <alignment vertical="center"/>
    </xf>
    <xf numFmtId="0" fontId="114" fillId="22" borderId="1104" applyNumberFormat="0" applyAlignment="0" applyProtection="0">
      <alignment vertical="center"/>
    </xf>
    <xf numFmtId="0" fontId="129" fillId="0" borderId="1112">
      <alignment horizontal="left" vertical="center"/>
      <protection locked="0"/>
    </xf>
    <xf numFmtId="0" fontId="130" fillId="0" borderId="1037">
      <alignment horizontal="left" vertical="center"/>
    </xf>
    <xf numFmtId="0" fontId="140" fillId="9" borderId="1104" applyNumberFormat="0" applyAlignment="0" applyProtection="0">
      <alignment vertical="center"/>
    </xf>
    <xf numFmtId="0" fontId="140" fillId="9" borderId="1104" applyNumberFormat="0" applyAlignment="0" applyProtection="0">
      <alignment vertical="center"/>
    </xf>
    <xf numFmtId="0" fontId="140" fillId="9" borderId="1104" applyNumberFormat="0" applyAlignment="0" applyProtection="0">
      <alignment vertical="center"/>
    </xf>
    <xf numFmtId="0" fontId="56" fillId="30" borderId="1105" applyNumberFormat="0" applyFont="0" applyAlignment="0" applyProtection="0">
      <alignment vertical="center"/>
    </xf>
    <xf numFmtId="0" fontId="56" fillId="30" borderId="1105" applyNumberFormat="0" applyFont="0" applyAlignment="0" applyProtection="0">
      <alignment vertical="center"/>
    </xf>
    <xf numFmtId="0" fontId="56" fillId="30" borderId="1105" applyNumberFormat="0" applyFont="0" applyAlignment="0" applyProtection="0">
      <alignment vertical="center"/>
    </xf>
    <xf numFmtId="0" fontId="152" fillId="22" borderId="1094" applyNumberFormat="0" applyAlignment="0" applyProtection="0">
      <alignment vertical="center"/>
    </xf>
    <xf numFmtId="0" fontId="152" fillId="22" borderId="1094" applyNumberFormat="0" applyAlignment="0" applyProtection="0">
      <alignment vertical="center"/>
    </xf>
    <xf numFmtId="0" fontId="152" fillId="22" borderId="1094" applyNumberFormat="0" applyAlignment="0" applyProtection="0">
      <alignment vertical="center"/>
    </xf>
    <xf numFmtId="0" fontId="134" fillId="0" borderId="1113"/>
    <xf numFmtId="0" fontId="173" fillId="0" borderId="1101" applyNumberFormat="0" applyFill="0" applyAlignment="0" applyProtection="0">
      <alignment vertical="center"/>
    </xf>
    <xf numFmtId="0" fontId="173" fillId="0" borderId="1101" applyNumberFormat="0" applyFill="0" applyAlignment="0" applyProtection="0">
      <alignment vertical="center"/>
    </xf>
    <xf numFmtId="274" fontId="114" fillId="22" borderId="1104" applyNumberFormat="0" applyAlignment="0" applyProtection="0">
      <alignment vertical="center"/>
    </xf>
    <xf numFmtId="274" fontId="114" fillId="22" borderId="1104" applyNumberFormat="0" applyAlignment="0" applyProtection="0">
      <alignment vertical="center"/>
    </xf>
    <xf numFmtId="0" fontId="130" fillId="0" borderId="1037">
      <alignment horizontal="lef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73" fillId="0" borderId="1101" applyNumberFormat="0" applyFill="0" applyAlignment="0" applyProtection="0">
      <alignment vertical="center"/>
    </xf>
    <xf numFmtId="221" fontId="63" fillId="0" borderId="1114" applyFill="0" applyBorder="0" applyAlignment="0"/>
    <xf numFmtId="0" fontId="104" fillId="0" borderId="0"/>
    <xf numFmtId="0" fontId="140" fillId="9" borderId="1118" applyNumberFormat="0" applyAlignment="0" applyProtection="0">
      <alignment vertical="center"/>
    </xf>
    <xf numFmtId="0" fontId="140" fillId="9" borderId="1118" applyNumberFormat="0" applyAlignment="0" applyProtection="0">
      <alignment vertical="center"/>
    </xf>
    <xf numFmtId="0" fontId="114" fillId="22" borderId="1118" applyNumberFormat="0" applyAlignment="0" applyProtection="0">
      <alignment vertical="center"/>
    </xf>
    <xf numFmtId="0" fontId="114" fillId="22" borderId="1118" applyNumberFormat="0" applyAlignment="0" applyProtection="0">
      <alignment vertical="center"/>
    </xf>
    <xf numFmtId="221" fontId="63" fillId="0" borderId="1114" applyFill="0" applyBorder="0" applyAlignment="0"/>
    <xf numFmtId="0" fontId="129" fillId="0" borderId="1122">
      <alignment horizontal="left" vertical="center"/>
      <protection locked="0"/>
    </xf>
    <xf numFmtId="0" fontId="140" fillId="9" borderId="1118" applyNumberFormat="0" applyAlignment="0" applyProtection="0">
      <alignment vertical="center"/>
    </xf>
    <xf numFmtId="0" fontId="140" fillId="9" borderId="1118" applyNumberFormat="0" applyAlignment="0" applyProtection="0">
      <alignment vertical="center"/>
    </xf>
    <xf numFmtId="0" fontId="140" fillId="9" borderId="1118" applyNumberFormat="0" applyAlignment="0" applyProtection="0">
      <alignment vertical="center"/>
    </xf>
    <xf numFmtId="0" fontId="56" fillId="30" borderId="1119" applyNumberFormat="0" applyFont="0" applyAlignment="0" applyProtection="0">
      <alignment vertical="center"/>
    </xf>
    <xf numFmtId="0" fontId="56" fillId="30" borderId="1119" applyNumberFormat="0" applyFon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63" fontId="63" fillId="0" borderId="1125">
      <alignment horizontal="left" vertical="center"/>
    </xf>
    <xf numFmtId="0" fontId="114" fillId="22" borderId="1135" applyNumberFormat="0" applyAlignment="0" applyProtection="0">
      <alignment vertical="center"/>
    </xf>
    <xf numFmtId="0" fontId="152" fillId="22" borderId="1129"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0" fontId="173" fillId="0" borderId="1180" applyNumberFormat="0" applyFill="0" applyAlignment="0" applyProtection="0">
      <alignment vertical="center"/>
    </xf>
    <xf numFmtId="0" fontId="152" fillId="22" borderId="1179" applyNumberFormat="0" applyAlignment="0" applyProtection="0">
      <alignment vertical="center"/>
    </xf>
    <xf numFmtId="0" fontId="254" fillId="9" borderId="1177" applyNumberFormat="0" applyAlignment="0" applyProtection="0">
      <alignment vertical="center"/>
    </xf>
    <xf numFmtId="0" fontId="69" fillId="0" borderId="1141">
      <alignment vertical="justify" wrapText="1"/>
    </xf>
    <xf numFmtId="0" fontId="152" fillId="22" borderId="1137" applyNumberFormat="0" applyAlignment="0" applyProtection="0">
      <alignment vertical="center"/>
    </xf>
    <xf numFmtId="191" fontId="78" fillId="2" borderId="1159"/>
    <xf numFmtId="0" fontId="173" fillId="0" borderId="1180" applyNumberFormat="0" applyFill="0" applyAlignment="0" applyProtection="0">
      <alignment vertical="center"/>
    </xf>
    <xf numFmtId="274" fontId="56" fillId="30" borderId="1178" applyNumberFormat="0" applyFont="0" applyAlignment="0" applyProtection="0">
      <alignment vertical="center"/>
    </xf>
    <xf numFmtId="191" fontId="78" fillId="2" borderId="1159"/>
    <xf numFmtId="0" fontId="140" fillId="9" borderId="1177" applyNumberFormat="0" applyAlignment="0" applyProtection="0">
      <alignment vertical="center"/>
    </xf>
    <xf numFmtId="274" fontId="173" fillId="0" borderId="1158" applyNumberFormat="0" applyFill="0" applyAlignment="0" applyProtection="0">
      <alignment vertical="center"/>
    </xf>
    <xf numFmtId="10" fontId="58" fillId="25" borderId="1153" applyNumberFormat="0" applyBorder="0" applyAlignment="0" applyProtection="0"/>
    <xf numFmtId="274" fontId="140" fillId="9" borderId="1177" applyNumberFormat="0" applyAlignment="0" applyProtection="0">
      <alignment vertical="center"/>
    </xf>
    <xf numFmtId="10" fontId="58" fillId="25" borderId="1131" applyNumberFormat="0" applyBorder="0" applyAlignment="0" applyProtection="0"/>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56" fillId="30" borderId="1136" applyNumberFormat="0" applyFont="0" applyAlignment="0" applyProtection="0">
      <alignment vertical="center"/>
    </xf>
    <xf numFmtId="274" fontId="152" fillId="22" borderId="1137" applyNumberFormat="0" applyAlignment="0" applyProtection="0">
      <alignment vertical="center"/>
    </xf>
    <xf numFmtId="274" fontId="152" fillId="22" borderId="1137" applyNumberFormat="0" applyAlignment="0" applyProtection="0">
      <alignment vertical="center"/>
    </xf>
    <xf numFmtId="274" fontId="152" fillId="22" borderId="1137" applyNumberFormat="0" applyAlignment="0" applyProtection="0">
      <alignment vertical="center"/>
    </xf>
    <xf numFmtId="37" fontId="69" fillId="0" borderId="1182" applyAlignment="0"/>
    <xf numFmtId="274" fontId="173" fillId="0" borderId="1138" applyNumberFormat="0" applyFill="0" applyAlignment="0" applyProtection="0">
      <alignment vertical="center"/>
    </xf>
    <xf numFmtId="274" fontId="173" fillId="0" borderId="1138" applyNumberFormat="0" applyFill="0" applyAlignment="0" applyProtection="0">
      <alignment vertical="center"/>
    </xf>
    <xf numFmtId="0" fontId="248" fillId="22" borderId="1135" applyNumberFormat="0" applyAlignment="0" applyProtection="0">
      <alignment vertical="center"/>
    </xf>
    <xf numFmtId="0" fontId="129" fillId="0" borderId="1161">
      <alignment horizontal="left" vertical="center"/>
      <protection locked="0"/>
    </xf>
    <xf numFmtId="10" fontId="58" fillId="25" borderId="1175" applyNumberFormat="0" applyBorder="0" applyAlignment="0" applyProtection="0"/>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140" fillId="9" borderId="1177" applyNumberFormat="0" applyAlignment="0" applyProtection="0">
      <alignment vertical="center"/>
    </xf>
    <xf numFmtId="274" fontId="56" fillId="30" borderId="1178" applyNumberFormat="0" applyFont="0" applyAlignment="0" applyProtection="0">
      <alignment vertical="center"/>
    </xf>
    <xf numFmtId="274" fontId="56" fillId="30" borderId="1178" applyNumberFormat="0" applyFont="0" applyAlignment="0" applyProtection="0">
      <alignment vertical="center"/>
    </xf>
    <xf numFmtId="274" fontId="152" fillId="22" borderId="1179" applyNumberFormat="0" applyAlignment="0" applyProtection="0">
      <alignment vertical="center"/>
    </xf>
    <xf numFmtId="274" fontId="152" fillId="22" borderId="1179" applyNumberFormat="0" applyAlignment="0" applyProtection="0">
      <alignment vertical="center"/>
    </xf>
    <xf numFmtId="274" fontId="173" fillId="0" borderId="1180" applyNumberFormat="0" applyFill="0" applyAlignment="0" applyProtection="0">
      <alignment vertical="center"/>
    </xf>
    <xf numFmtId="0" fontId="253" fillId="0" borderId="1138" applyNumberFormat="0" applyFill="0" applyAlignment="0" applyProtection="0">
      <alignment vertical="center"/>
    </xf>
    <xf numFmtId="0" fontId="254" fillId="9" borderId="1135" applyNumberFormat="0" applyAlignment="0" applyProtection="0">
      <alignment vertical="center"/>
    </xf>
    <xf numFmtId="0" fontId="259" fillId="22" borderId="1137" applyNumberFormat="0" applyAlignment="0" applyProtection="0">
      <alignment vertical="center"/>
    </xf>
    <xf numFmtId="10" fontId="58" fillId="25" borderId="1186" applyNumberFormat="0" applyBorder="0" applyAlignment="0" applyProtection="0"/>
    <xf numFmtId="221" fontId="63" fillId="0" borderId="1142" applyFill="0" applyBorder="0" applyAlignment="0"/>
    <xf numFmtId="0" fontId="140" fillId="9" borderId="1177" applyNumberFormat="0" applyAlignment="0" applyProtection="0">
      <alignment vertical="center"/>
    </xf>
    <xf numFmtId="263" fontId="63" fillId="0" borderId="1142">
      <alignment horizontal="left" vertical="center"/>
    </xf>
    <xf numFmtId="191" fontId="78" fillId="2" borderId="1181"/>
    <xf numFmtId="191" fontId="78" fillId="2" borderId="1181"/>
    <xf numFmtId="191" fontId="78" fillId="2" borderId="1132"/>
    <xf numFmtId="0" fontId="140" fillId="9" borderId="1135" applyNumberFormat="0" applyAlignment="0" applyProtection="0">
      <alignment vertical="center"/>
    </xf>
    <xf numFmtId="0" fontId="173" fillId="0" borderId="1138" applyNumberFormat="0" applyFill="0" applyAlignment="0" applyProtection="0">
      <alignment vertical="center"/>
    </xf>
    <xf numFmtId="0" fontId="173" fillId="0" borderId="1138" applyNumberFormat="0" applyFill="0" applyAlignment="0" applyProtection="0">
      <alignment vertical="center"/>
    </xf>
    <xf numFmtId="274" fontId="114" fillId="22" borderId="1135" applyNumberFormat="0" applyAlignment="0" applyProtection="0">
      <alignment vertical="center"/>
    </xf>
    <xf numFmtId="0" fontId="140" fillId="9" borderId="1135" applyNumberFormat="0" applyAlignment="0" applyProtection="0">
      <alignment vertical="center"/>
    </xf>
    <xf numFmtId="247" fontId="57" fillId="0" borderId="1142">
      <alignment horizontal="right" vertical="center" shrinkToFit="1"/>
    </xf>
    <xf numFmtId="263" fontId="63" fillId="0" borderId="1142">
      <alignment horizontal="left" vertical="center"/>
    </xf>
    <xf numFmtId="191" fontId="78" fillId="2" borderId="1143"/>
    <xf numFmtId="0" fontId="56" fillId="30" borderId="1147" applyNumberFormat="0" applyFont="0" applyAlignment="0" applyProtection="0">
      <alignment vertical="center"/>
    </xf>
    <xf numFmtId="1" fontId="78" fillId="0" borderId="1142" applyFill="0" applyBorder="0">
      <alignment horizontal="center"/>
    </xf>
    <xf numFmtId="0" fontId="152" fillId="22" borderId="1148"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56" fillId="30" borderId="1147" applyNumberFormat="0" applyFont="0" applyAlignment="0" applyProtection="0">
      <alignment vertical="center"/>
    </xf>
    <xf numFmtId="274" fontId="56" fillId="30" borderId="1147" applyNumberFormat="0" applyFont="0" applyAlignment="0" applyProtection="0">
      <alignment vertical="center"/>
    </xf>
    <xf numFmtId="274" fontId="56" fillId="30" borderId="1147" applyNumberFormat="0" applyFont="0" applyAlignment="0" applyProtection="0">
      <alignment vertical="center"/>
    </xf>
    <xf numFmtId="274" fontId="152" fillId="22" borderId="1148" applyNumberFormat="0" applyAlignment="0" applyProtection="0">
      <alignment vertical="center"/>
    </xf>
    <xf numFmtId="274" fontId="173" fillId="0" borderId="1149" applyNumberFormat="0" applyFill="0" applyAlignment="0" applyProtection="0">
      <alignment vertical="center"/>
    </xf>
    <xf numFmtId="274" fontId="173" fillId="0" borderId="1149" applyNumberFormat="0" applyFill="0" applyAlignment="0" applyProtection="0">
      <alignment vertical="center"/>
    </xf>
    <xf numFmtId="274" fontId="173" fillId="0" borderId="1149" applyNumberFormat="0" applyFill="0" applyAlignment="0" applyProtection="0">
      <alignment vertical="center"/>
    </xf>
    <xf numFmtId="0" fontId="130" fillId="0" borderId="1154">
      <alignment horizontal="left" vertical="center"/>
    </xf>
    <xf numFmtId="0" fontId="253" fillId="0" borderId="1149" applyNumberFormat="0" applyFill="0" applyAlignment="0" applyProtection="0">
      <alignment vertical="center"/>
    </xf>
    <xf numFmtId="0" fontId="254" fillId="9" borderId="1146" applyNumberFormat="0" applyAlignment="0" applyProtection="0">
      <alignment vertical="center"/>
    </xf>
    <xf numFmtId="0" fontId="259" fillId="22" borderId="1148" applyNumberFormat="0" applyAlignment="0" applyProtection="0">
      <alignment vertical="center"/>
    </xf>
    <xf numFmtId="221" fontId="63" fillId="0" borderId="1153" applyFill="0" applyBorder="0" applyAlignment="0"/>
    <xf numFmtId="263" fontId="63" fillId="0" borderId="1153">
      <alignment horizontal="left" vertical="center"/>
    </xf>
    <xf numFmtId="0" fontId="140" fillId="9" borderId="1146" applyNumberFormat="0" applyAlignment="0" applyProtection="0">
      <alignment vertical="center"/>
    </xf>
    <xf numFmtId="221" fontId="63" fillId="0" borderId="1153" applyFill="0" applyBorder="0" applyAlignment="0"/>
    <xf numFmtId="10" fontId="58" fillId="25" borderId="1153" applyNumberFormat="0" applyBorder="0" applyAlignment="0" applyProtection="0"/>
    <xf numFmtId="247" fontId="57" fillId="0" borderId="1153">
      <alignment horizontal="right" vertical="center" shrinkToFit="1"/>
    </xf>
    <xf numFmtId="1" fontId="78" fillId="0" borderId="1153" applyFill="0" applyBorder="0">
      <alignment horizontal="center"/>
    </xf>
    <xf numFmtId="263" fontId="63" fillId="0" borderId="1153">
      <alignment horizontal="left" vertical="center"/>
    </xf>
    <xf numFmtId="0" fontId="56" fillId="30" borderId="1156" applyNumberFormat="0" applyFont="0" applyAlignment="0" applyProtection="0">
      <alignment vertical="center"/>
    </xf>
    <xf numFmtId="0" fontId="152" fillId="22" borderId="1157" applyNumberFormat="0" applyAlignment="0" applyProtection="0">
      <alignment vertical="center"/>
    </xf>
    <xf numFmtId="0" fontId="173" fillId="0" borderId="1158" applyNumberFormat="0" applyFill="0" applyAlignment="0" applyProtection="0">
      <alignment vertical="center"/>
    </xf>
    <xf numFmtId="10" fontId="58" fillId="25" borderId="1164" applyNumberFormat="0" applyBorder="0" applyAlignment="0" applyProtection="0"/>
    <xf numFmtId="247" fontId="57" fillId="0" borderId="1164">
      <alignment horizontal="right" vertical="center" shrinkToFit="1"/>
    </xf>
    <xf numFmtId="263" fontId="63" fillId="0" borderId="1164">
      <alignment horizontal="left" vertical="center"/>
    </xf>
    <xf numFmtId="191" fontId="78" fillId="2" borderId="1159"/>
    <xf numFmtId="191" fontId="78" fillId="2" borderId="1159"/>
    <xf numFmtId="191" fontId="78" fillId="2" borderId="1159"/>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0" fontId="173" fillId="0" borderId="1101" applyNumberFormat="0" applyFill="0" applyAlignment="0" applyProtection="0">
      <alignment vertical="center"/>
    </xf>
    <xf numFmtId="274" fontId="173" fillId="0" borderId="1101" applyNumberFormat="0" applyFill="0" applyAlignment="0" applyProtection="0">
      <alignment vertical="center"/>
    </xf>
    <xf numFmtId="0" fontId="253" fillId="0" borderId="1101" applyNumberFormat="0" applyFill="0" applyAlignment="0" applyProtection="0">
      <alignment vertical="center"/>
    </xf>
    <xf numFmtId="0" fontId="173" fillId="0" borderId="1101" applyNumberFormat="0" applyFill="0" applyAlignment="0" applyProtection="0">
      <alignment vertical="center"/>
    </xf>
    <xf numFmtId="191" fontId="78" fillId="2" borderId="1002"/>
    <xf numFmtId="274" fontId="140" fillId="9" borderId="937" applyNumberFormat="0" applyAlignment="0" applyProtection="0">
      <alignment vertical="center"/>
    </xf>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274" fontId="140" fillId="9" borderId="1216" applyNumberFormat="0" applyAlignment="0" applyProtection="0">
      <alignment vertical="center"/>
    </xf>
    <xf numFmtId="274" fontId="140" fillId="9" borderId="1216" applyNumberFormat="0" applyAlignment="0" applyProtection="0">
      <alignment vertical="center"/>
    </xf>
    <xf numFmtId="191" fontId="78" fillId="2" borderId="1002"/>
    <xf numFmtId="191" fontId="78" fillId="2" borderId="1002"/>
    <xf numFmtId="221" fontId="188" fillId="25" borderId="1153">
      <alignment horizontal="right" vertical="center"/>
      <protection locked="0"/>
    </xf>
    <xf numFmtId="0" fontId="152" fillId="22" borderId="1094" applyNumberFormat="0" applyAlignment="0" applyProtection="0">
      <alignment vertical="center"/>
    </xf>
    <xf numFmtId="274" fontId="152" fillId="22" borderId="1094" applyNumberFormat="0" applyAlignment="0" applyProtection="0">
      <alignment vertical="center"/>
    </xf>
    <xf numFmtId="0" fontId="259" fillId="22" borderId="1094" applyNumberFormat="0" applyAlignment="0" applyProtection="0">
      <alignment vertical="center"/>
    </xf>
    <xf numFmtId="0" fontId="152" fillId="22" borderId="1094" applyNumberFormat="0" applyAlignment="0" applyProtection="0">
      <alignment vertical="center"/>
    </xf>
    <xf numFmtId="274" fontId="114" fillId="22" borderId="1146" applyNumberFormat="0" applyAlignment="0" applyProtection="0">
      <alignment vertical="center"/>
    </xf>
    <xf numFmtId="274" fontId="152" fillId="22" borderId="1148" applyNumberFormat="0" applyAlignment="0" applyProtection="0">
      <alignment vertical="center"/>
    </xf>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0" fontId="173" fillId="0" borderId="1023" applyNumberFormat="0" applyFill="0" applyAlignment="0" applyProtection="0">
      <alignment vertical="center"/>
    </xf>
    <xf numFmtId="274" fontId="173" fillId="0" borderId="1023" applyNumberFormat="0" applyFill="0" applyAlignment="0" applyProtection="0">
      <alignment vertical="center"/>
    </xf>
    <xf numFmtId="0" fontId="253" fillId="0" borderId="1023" applyNumberFormat="0" applyFill="0" applyAlignment="0" applyProtection="0">
      <alignment vertical="center"/>
    </xf>
    <xf numFmtId="0" fontId="173" fillId="0" borderId="1023" applyNumberFormat="0" applyFill="0" applyAlignment="0" applyProtection="0">
      <alignment vertical="center"/>
    </xf>
    <xf numFmtId="0" fontId="140" fillId="9" borderId="1098" applyNumberFormat="0" applyAlignment="0" applyProtection="0">
      <alignment vertical="center"/>
    </xf>
    <xf numFmtId="274" fontId="140" fillId="9" borderId="1098" applyNumberFormat="0" applyAlignment="0" applyProtection="0">
      <alignment vertical="center"/>
    </xf>
    <xf numFmtId="0" fontId="254" fillId="9" borderId="1098" applyNumberFormat="0" applyAlignment="0" applyProtection="0">
      <alignment vertical="center"/>
    </xf>
    <xf numFmtId="0" fontId="140" fillId="9" borderId="1098" applyNumberFormat="0" applyAlignment="0" applyProtection="0">
      <alignment vertical="center"/>
    </xf>
    <xf numFmtId="0" fontId="114" fillId="22" borderId="1310" applyNumberFormat="0" applyAlignment="0" applyProtection="0">
      <alignment vertical="center"/>
    </xf>
    <xf numFmtId="221" fontId="63" fillId="0" borderId="1164" applyFill="0" applyBorder="0" applyAlignment="0"/>
    <xf numFmtId="191" fontId="78" fillId="2" borderId="1002"/>
    <xf numFmtId="274" fontId="152" fillId="22" borderId="1013" applyNumberFormat="0" applyAlignment="0" applyProtection="0">
      <alignment vertical="center"/>
    </xf>
    <xf numFmtId="191" fontId="78" fillId="2" borderId="1002"/>
    <xf numFmtId="191" fontId="78" fillId="2" borderId="1002"/>
    <xf numFmtId="191" fontId="78" fillId="2" borderId="1002"/>
    <xf numFmtId="0" fontId="292" fillId="22" borderId="1310" applyNumberFormat="0" applyAlignment="0" applyProtection="0">
      <alignment vertical="center"/>
    </xf>
    <xf numFmtId="0" fontId="92" fillId="0" borderId="0"/>
    <xf numFmtId="221" fontId="63" fillId="0" borderId="1142" applyFill="0" applyBorder="0" applyAlignment="0"/>
    <xf numFmtId="191" fontId="78" fillId="2" borderId="1132"/>
    <xf numFmtId="0" fontId="140" fillId="9" borderId="1146" applyNumberFormat="0" applyAlignment="0" applyProtection="0">
      <alignment vertical="center"/>
    </xf>
    <xf numFmtId="0" fontId="259" fillId="22" borderId="1137" applyNumberFormat="0" applyAlignment="0" applyProtection="0">
      <alignment vertical="center"/>
    </xf>
    <xf numFmtId="191" fontId="78" fillId="2" borderId="1181"/>
    <xf numFmtId="274" fontId="152" fillId="22" borderId="1137" applyNumberFormat="0" applyAlignment="0" applyProtection="0">
      <alignment vertical="center"/>
    </xf>
    <xf numFmtId="263" fontId="63" fillId="0" borderId="1142">
      <alignment horizontal="left" vertical="center"/>
    </xf>
    <xf numFmtId="0" fontId="152" fillId="22" borderId="1137" applyNumberFormat="0" applyAlignment="0" applyProtection="0">
      <alignment vertical="center"/>
    </xf>
    <xf numFmtId="274" fontId="140" fillId="9" borderId="1135" applyNumberFormat="0" applyAlignment="0" applyProtection="0">
      <alignment vertical="center"/>
    </xf>
    <xf numFmtId="10" fontId="58" fillId="25" borderId="1142" applyNumberFormat="0" applyBorder="0" applyAlignment="0" applyProtection="0"/>
    <xf numFmtId="0" fontId="114" fillId="22" borderId="1135" applyNumberFormat="0" applyAlignment="0" applyProtection="0">
      <alignment vertical="center"/>
    </xf>
    <xf numFmtId="274" fontId="140" fillId="9" borderId="1135" applyNumberFormat="0" applyAlignment="0" applyProtection="0">
      <alignment vertical="center"/>
    </xf>
    <xf numFmtId="0" fontId="56" fillId="30" borderId="1178" applyNumberFormat="0" applyFont="0" applyAlignment="0" applyProtection="0">
      <alignment vertical="center"/>
    </xf>
    <xf numFmtId="0" fontId="140" fillId="9" borderId="1146" applyNumberFormat="0" applyAlignment="0" applyProtection="0">
      <alignment vertical="center"/>
    </xf>
    <xf numFmtId="274" fontId="140" fillId="9" borderId="1135" applyNumberFormat="0" applyAlignment="0" applyProtection="0">
      <alignment vertical="center"/>
    </xf>
    <xf numFmtId="0" fontId="56" fillId="30" borderId="1178" applyNumberFormat="0" applyFont="0" applyAlignment="0" applyProtection="0">
      <alignment vertical="center"/>
    </xf>
    <xf numFmtId="0" fontId="114" fillId="22" borderId="1146" applyNumberFormat="0" applyAlignment="0" applyProtection="0">
      <alignment vertical="center"/>
    </xf>
    <xf numFmtId="0" fontId="140" fillId="9" borderId="1146" applyNumberFormat="0" applyAlignment="0" applyProtection="0">
      <alignment vertical="center"/>
    </xf>
    <xf numFmtId="0" fontId="254" fillId="9" borderId="1135" applyNumberFormat="0" applyAlignment="0" applyProtection="0">
      <alignment vertical="center"/>
    </xf>
    <xf numFmtId="191" fontId="78" fillId="2" borderId="1181"/>
    <xf numFmtId="274" fontId="152" fillId="22" borderId="1137" applyNumberFormat="0" applyAlignment="0" applyProtection="0">
      <alignment vertical="center"/>
    </xf>
    <xf numFmtId="0" fontId="56" fillId="30" borderId="1136" applyNumberFormat="0" applyFont="0" applyAlignment="0" applyProtection="0">
      <alignment vertical="center"/>
    </xf>
    <xf numFmtId="274" fontId="140" fillId="9" borderId="1135" applyNumberFormat="0" applyAlignment="0" applyProtection="0">
      <alignment vertical="center"/>
    </xf>
    <xf numFmtId="0" fontId="173" fillId="0" borderId="1149" applyNumberFormat="0" applyFill="0" applyAlignment="0" applyProtection="0">
      <alignment vertical="center"/>
    </xf>
    <xf numFmtId="274" fontId="140" fillId="9" borderId="1135" applyNumberFormat="0" applyAlignment="0" applyProtection="0">
      <alignment vertical="center"/>
    </xf>
    <xf numFmtId="0" fontId="140" fillId="9" borderId="1146" applyNumberFormat="0" applyAlignment="0" applyProtection="0">
      <alignment vertical="center"/>
    </xf>
    <xf numFmtId="274" fontId="140" fillId="9" borderId="1135" applyNumberFormat="0" applyAlignment="0" applyProtection="0">
      <alignment vertical="center"/>
    </xf>
    <xf numFmtId="0" fontId="114" fillId="22" borderId="1146" applyNumberFormat="0" applyAlignment="0" applyProtection="0">
      <alignment vertical="center"/>
    </xf>
    <xf numFmtId="0" fontId="140" fillId="9" borderId="1146" applyNumberFormat="0" applyAlignment="0" applyProtection="0">
      <alignment vertical="center"/>
    </xf>
    <xf numFmtId="0" fontId="253" fillId="0" borderId="1138" applyNumberFormat="0" applyFill="0" applyAlignment="0" applyProtection="0">
      <alignment vertical="center"/>
    </xf>
    <xf numFmtId="1" fontId="78" fillId="0" borderId="1186" applyFill="0" applyBorder="0">
      <alignment horizontal="center"/>
    </xf>
    <xf numFmtId="274" fontId="152" fillId="22" borderId="1137" applyNumberFormat="0" applyAlignment="0" applyProtection="0">
      <alignment vertical="center"/>
    </xf>
    <xf numFmtId="191" fontId="78" fillId="2" borderId="1143"/>
    <xf numFmtId="274" fontId="140" fillId="9" borderId="1135" applyNumberFormat="0" applyAlignment="0" applyProtection="0">
      <alignment vertical="center"/>
    </xf>
    <xf numFmtId="0" fontId="152" fillId="22" borderId="1148" applyNumberFormat="0" applyAlignment="0" applyProtection="0">
      <alignment vertical="center"/>
    </xf>
    <xf numFmtId="274" fontId="140" fillId="9" borderId="1135" applyNumberFormat="0" applyAlignment="0" applyProtection="0">
      <alignment vertical="center"/>
    </xf>
    <xf numFmtId="0" fontId="140" fillId="9" borderId="1146" applyNumberFormat="0" applyAlignment="0" applyProtection="0">
      <alignment vertical="center"/>
    </xf>
    <xf numFmtId="274" fontId="140" fillId="9" borderId="1135" applyNumberFormat="0" applyAlignment="0" applyProtection="0">
      <alignment vertical="center"/>
    </xf>
    <xf numFmtId="0" fontId="140" fillId="9" borderId="1098" applyNumberFormat="0" applyAlignment="0" applyProtection="0">
      <alignment vertical="center"/>
    </xf>
    <xf numFmtId="274" fontId="140" fillId="9" borderId="1098" applyNumberFormat="0" applyAlignment="0" applyProtection="0">
      <alignment vertical="center"/>
    </xf>
    <xf numFmtId="0" fontId="254" fillId="9" borderId="1098" applyNumberFormat="0" applyAlignment="0" applyProtection="0">
      <alignment vertical="center"/>
    </xf>
    <xf numFmtId="0" fontId="140" fillId="9" borderId="1098" applyNumberFormat="0" applyAlignment="0" applyProtection="0">
      <alignment vertical="center"/>
    </xf>
    <xf numFmtId="0" fontId="173" fillId="0" borderId="912" applyNumberFormat="0" applyFill="0" applyAlignment="0" applyProtection="0">
      <alignment vertical="center"/>
    </xf>
    <xf numFmtId="274" fontId="173" fillId="0" borderId="912" applyNumberFormat="0" applyFill="0" applyAlignment="0" applyProtection="0">
      <alignment vertical="center"/>
    </xf>
    <xf numFmtId="0" fontId="253" fillId="0" borderId="912" applyNumberFormat="0" applyFill="0" applyAlignment="0" applyProtection="0">
      <alignment vertical="center"/>
    </xf>
    <xf numFmtId="0" fontId="173" fillId="0" borderId="912" applyNumberFormat="0" applyFill="0" applyAlignment="0" applyProtection="0">
      <alignment vertical="center"/>
    </xf>
    <xf numFmtId="274" fontId="140" fillId="9" borderId="1048" applyNumberFormat="0" applyAlignment="0" applyProtection="0">
      <alignment vertical="center"/>
    </xf>
    <xf numFmtId="0" fontId="114" fillId="22" borderId="1104" applyNumberFormat="0" applyAlignment="0" applyProtection="0">
      <alignment vertical="center"/>
    </xf>
    <xf numFmtId="274" fontId="152" fillId="22" borderId="902" applyNumberFormat="0" applyAlignment="0" applyProtection="0">
      <alignment vertical="center"/>
    </xf>
    <xf numFmtId="0" fontId="104" fillId="0" borderId="0"/>
    <xf numFmtId="0" fontId="111" fillId="0" borderId="0"/>
    <xf numFmtId="0" fontId="111" fillId="0" borderId="0"/>
    <xf numFmtId="191" fontId="78" fillId="2" borderId="1002"/>
    <xf numFmtId="0" fontId="92" fillId="0" borderId="0"/>
    <xf numFmtId="0" fontId="92" fillId="0" borderId="0"/>
    <xf numFmtId="0" fontId="92" fillId="0" borderId="0"/>
    <xf numFmtId="0" fontId="92" fillId="0" borderId="0"/>
    <xf numFmtId="0" fontId="104" fillId="0" borderId="0"/>
    <xf numFmtId="191" fontId="78" fillId="2" borderId="1002"/>
    <xf numFmtId="0" fontId="104" fillId="0" borderId="0"/>
    <xf numFmtId="0" fontId="104" fillId="0" borderId="0"/>
    <xf numFmtId="0" fontId="104" fillId="0" borderId="0"/>
    <xf numFmtId="0" fontId="111" fillId="0" borderId="0"/>
    <xf numFmtId="0" fontId="248" fillId="22" borderId="1146" applyNumberFormat="0" applyAlignment="0" applyProtection="0">
      <alignment vertical="center"/>
    </xf>
    <xf numFmtId="191" fontId="78" fillId="2" borderId="1159"/>
    <xf numFmtId="191" fontId="78" fillId="2" borderId="1159"/>
    <xf numFmtId="0" fontId="140" fillId="9" borderId="1146" applyNumberFormat="0" applyAlignment="0" applyProtection="0">
      <alignment vertical="center"/>
    </xf>
    <xf numFmtId="191" fontId="78" fillId="2" borderId="1002"/>
    <xf numFmtId="191" fontId="78" fillId="2" borderId="1002"/>
    <xf numFmtId="274" fontId="140" fillId="9" borderId="1216" applyNumberFormat="0" applyAlignment="0" applyProtection="0">
      <alignment vertical="center"/>
    </xf>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191" fontId="78" fillId="2" borderId="1002"/>
    <xf numFmtId="0" fontId="140" fillId="9" borderId="1216" applyNumberFormat="0" applyAlignment="0" applyProtection="0">
      <alignment vertical="center"/>
    </xf>
    <xf numFmtId="0" fontId="130" fillId="0" borderId="1215">
      <alignment horizontal="left" vertical="center"/>
    </xf>
    <xf numFmtId="0" fontId="129" fillId="0" borderId="1222">
      <alignment horizontal="left" vertical="center"/>
      <protection locked="0"/>
    </xf>
    <xf numFmtId="221" fontId="63" fillId="0" borderId="1214" applyFill="0" applyBorder="0" applyAlignment="0"/>
    <xf numFmtId="0" fontId="114" fillId="22" borderId="1216" applyNumberFormat="0" applyAlignment="0" applyProtection="0">
      <alignment vertical="center"/>
    </xf>
    <xf numFmtId="0" fontId="114" fillId="22" borderId="1216" applyNumberFormat="0" applyAlignment="0" applyProtection="0">
      <alignment vertical="center"/>
    </xf>
    <xf numFmtId="274" fontId="152" fillId="22" borderId="1192" applyNumberFormat="0" applyAlignment="0" applyProtection="0">
      <alignment vertical="center"/>
    </xf>
    <xf numFmtId="221" fontId="63" fillId="0" borderId="1175" applyFill="0" applyBorder="0" applyAlignment="0"/>
    <xf numFmtId="0" fontId="140" fillId="9" borderId="1168" applyNumberFormat="0" applyAlignment="0" applyProtection="0">
      <alignment vertical="center"/>
    </xf>
    <xf numFmtId="263" fontId="63" fillId="0" borderId="1175">
      <alignment horizontal="lef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274" fontId="140" fillId="9" borderId="1146" applyNumberFormat="0" applyAlignment="0" applyProtection="0">
      <alignment vertical="center"/>
    </xf>
    <xf numFmtId="0" fontId="130" fillId="0" borderId="1144">
      <alignment horizontal="left" vertical="center"/>
    </xf>
    <xf numFmtId="0" fontId="140" fillId="9" borderId="1155" applyNumberFormat="0" applyAlignment="0" applyProtection="0">
      <alignment vertical="center"/>
    </xf>
    <xf numFmtId="0" fontId="152" fillId="22" borderId="1148" applyNumberFormat="0" applyAlignment="0" applyProtection="0">
      <alignment vertical="center"/>
    </xf>
    <xf numFmtId="0" fontId="173" fillId="0" borderId="1149" applyNumberFormat="0" applyFill="0" applyAlignment="0" applyProtection="0">
      <alignment vertical="center"/>
    </xf>
    <xf numFmtId="0" fontId="56" fillId="30" borderId="1147" applyNumberFormat="0" applyFont="0" applyAlignment="0" applyProtection="0">
      <alignment vertical="center"/>
    </xf>
    <xf numFmtId="0" fontId="173" fillId="0" borderId="1149" applyNumberFormat="0" applyFill="0" applyAlignment="0" applyProtection="0">
      <alignment vertical="center"/>
    </xf>
    <xf numFmtId="0" fontId="56" fillId="30" borderId="1147" applyNumberFormat="0" applyFont="0" applyAlignment="0" applyProtection="0">
      <alignment vertical="center"/>
    </xf>
    <xf numFmtId="0" fontId="140" fillId="9" borderId="1146" applyNumberFormat="0" applyAlignment="0" applyProtection="0">
      <alignment vertical="center"/>
    </xf>
    <xf numFmtId="191" fontId="78" fillId="2" borderId="1159"/>
    <xf numFmtId="1" fontId="78" fillId="0" borderId="1142" applyFill="0" applyBorder="0">
      <alignment horizontal="center"/>
    </xf>
    <xf numFmtId="274" fontId="140" fillId="9" borderId="1135" applyNumberFormat="0" applyAlignment="0" applyProtection="0">
      <alignment vertical="center"/>
    </xf>
    <xf numFmtId="0" fontId="130" fillId="0" borderId="1133">
      <alignment horizontal="left" vertical="center"/>
    </xf>
    <xf numFmtId="0" fontId="173" fillId="0" borderId="1138" applyNumberFormat="0" applyFill="0" applyAlignment="0" applyProtection="0">
      <alignment vertical="center"/>
    </xf>
    <xf numFmtId="0" fontId="173" fillId="0" borderId="1138" applyNumberFormat="0" applyFill="0" applyAlignment="0" applyProtection="0">
      <alignment vertical="center"/>
    </xf>
    <xf numFmtId="0" fontId="56" fillId="30" borderId="1136" applyNumberFormat="0" applyFont="0" applyAlignment="0" applyProtection="0">
      <alignment vertical="center"/>
    </xf>
    <xf numFmtId="0" fontId="114" fillId="22"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274" fontId="140" fillId="9" borderId="1135" applyNumberFormat="0" applyAlignment="0" applyProtection="0">
      <alignment vertical="center"/>
    </xf>
    <xf numFmtId="10" fontId="58" fillId="25" borderId="1131" applyNumberFormat="0" applyBorder="0" applyAlignment="0" applyProtection="0"/>
    <xf numFmtId="274" fontId="173" fillId="0" borderId="1180" applyNumberFormat="0" applyFill="0" applyAlignment="0" applyProtection="0">
      <alignment vertical="center"/>
    </xf>
    <xf numFmtId="0" fontId="130" fillId="0" borderId="1154">
      <alignment horizontal="left" vertical="center"/>
    </xf>
    <xf numFmtId="1" fontId="78" fillId="0" borderId="1131" applyFill="0" applyBorder="0">
      <alignment horizontal="center"/>
    </xf>
    <xf numFmtId="247" fontId="57" fillId="0" borderId="1131">
      <alignment horizontal="right" vertical="center" shrinkToFit="1"/>
    </xf>
    <xf numFmtId="0" fontId="114" fillId="22" borderId="1135" applyNumberFormat="0" applyAlignment="0" applyProtection="0">
      <alignment vertical="center"/>
    </xf>
    <xf numFmtId="0" fontId="114" fillId="22" borderId="1135" applyNumberFormat="0" applyAlignment="0" applyProtection="0">
      <alignment vertical="center"/>
    </xf>
    <xf numFmtId="0" fontId="173" fillId="0" borderId="1138" applyNumberFormat="0" applyFill="0" applyAlignment="0" applyProtection="0">
      <alignment vertical="center"/>
    </xf>
    <xf numFmtId="0" fontId="173" fillId="0" borderId="1138" applyNumberFormat="0" applyFill="0" applyAlignment="0" applyProtection="0">
      <alignment vertical="center"/>
    </xf>
    <xf numFmtId="0" fontId="134" fillId="0" borderId="1140"/>
    <xf numFmtId="0" fontId="114" fillId="22" borderId="1177" applyNumberFormat="0" applyAlignment="0" applyProtection="0">
      <alignment vertical="center"/>
    </xf>
    <xf numFmtId="0" fontId="173" fillId="0" borderId="1180" applyNumberFormat="0" applyFill="0" applyAlignment="0" applyProtection="0">
      <alignment vertical="center"/>
    </xf>
    <xf numFmtId="0" fontId="173" fillId="0" borderId="1180" applyNumberFormat="0" applyFill="0" applyAlignment="0" applyProtection="0">
      <alignment vertical="center"/>
    </xf>
    <xf numFmtId="0" fontId="56" fillId="30" borderId="1156" applyNumberFormat="0" applyFont="0" applyAlignment="0" applyProtection="0">
      <alignment vertical="center"/>
    </xf>
    <xf numFmtId="0" fontId="56" fillId="30" borderId="1156" applyNumberFormat="0" applyFont="0" applyAlignment="0" applyProtection="0">
      <alignment vertical="center"/>
    </xf>
    <xf numFmtId="0" fontId="152" fillId="22" borderId="1137" applyNumberFormat="0" applyAlignment="0" applyProtection="0">
      <alignment vertical="center"/>
    </xf>
    <xf numFmtId="0" fontId="152" fillId="22" borderId="1137" applyNumberFormat="0" applyAlignment="0" applyProtection="0">
      <alignment vertical="center"/>
    </xf>
    <xf numFmtId="0" fontId="152" fillId="22" borderId="1157" applyNumberFormat="0" applyAlignment="0" applyProtection="0">
      <alignment vertical="center"/>
    </xf>
    <xf numFmtId="0" fontId="152" fillId="22" borderId="1157" applyNumberFormat="0" applyAlignment="0" applyProtection="0">
      <alignment vertical="center"/>
    </xf>
    <xf numFmtId="0" fontId="56" fillId="30" borderId="1136" applyNumberFormat="0" applyFont="0" applyAlignment="0" applyProtection="0">
      <alignment vertical="center"/>
    </xf>
    <xf numFmtId="0" fontId="56" fillId="30" borderId="1136" applyNumberFormat="0" applyFont="0" applyAlignment="0" applyProtection="0">
      <alignment vertical="center"/>
    </xf>
    <xf numFmtId="0" fontId="134" fillId="0" borderId="1184"/>
    <xf numFmtId="0" fontId="152" fillId="22" borderId="1179" applyNumberFormat="0" applyAlignment="0" applyProtection="0">
      <alignment vertical="center"/>
    </xf>
    <xf numFmtId="0" fontId="134" fillId="0" borderId="1162"/>
    <xf numFmtId="0" fontId="173" fillId="0" borderId="1158" applyNumberFormat="0" applyFill="0" applyAlignment="0" applyProtection="0">
      <alignment vertical="center"/>
    </xf>
    <xf numFmtId="0" fontId="173" fillId="0" borderId="1158" applyNumberFormat="0" applyFill="0" applyAlignment="0" applyProtection="0">
      <alignment vertical="center"/>
    </xf>
    <xf numFmtId="0" fontId="114" fillId="22" borderId="1155" applyNumberFormat="0" applyAlignment="0" applyProtection="0">
      <alignment vertical="center"/>
    </xf>
    <xf numFmtId="0" fontId="114" fillId="22" borderId="1155" applyNumberFormat="0" applyAlignment="0" applyProtection="0">
      <alignment vertical="center"/>
    </xf>
    <xf numFmtId="0" fontId="56" fillId="30" borderId="1156" applyNumberFormat="0" applyFont="0" applyAlignment="0" applyProtection="0">
      <alignment vertical="center"/>
    </xf>
    <xf numFmtId="37" fontId="69" fillId="0" borderId="1160" applyAlignment="0"/>
    <xf numFmtId="0" fontId="173" fillId="0" borderId="1158" applyNumberFormat="0" applyFill="0" applyAlignment="0" applyProtection="0">
      <alignment vertical="center"/>
    </xf>
    <xf numFmtId="0" fontId="69" fillId="0" borderId="1163">
      <alignment vertical="justify" wrapText="1"/>
    </xf>
    <xf numFmtId="0" fontId="140" fillId="9" borderId="1135" applyNumberFormat="0" applyAlignment="0" applyProtection="0">
      <alignment vertical="center"/>
    </xf>
    <xf numFmtId="0" fontId="140" fillId="9" borderId="1135" applyNumberFormat="0" applyAlignment="0" applyProtection="0">
      <alignment vertical="center"/>
    </xf>
    <xf numFmtId="0" fontId="129" fillId="0" borderId="1139">
      <alignment horizontal="left" vertical="center"/>
      <protection locked="0"/>
    </xf>
    <xf numFmtId="191" fontId="78" fillId="2" borderId="1181"/>
    <xf numFmtId="191" fontId="78" fillId="2" borderId="1181"/>
    <xf numFmtId="191" fontId="78" fillId="2" borderId="1181"/>
    <xf numFmtId="221" fontId="63" fillId="0" borderId="1131" applyFill="0" applyBorder="0" applyAlignment="0"/>
    <xf numFmtId="0" fontId="140" fillId="9" borderId="1177" applyNumberFormat="0" applyAlignment="0" applyProtection="0">
      <alignment vertical="center"/>
    </xf>
    <xf numFmtId="0" fontId="114" fillId="22" borderId="1135" applyNumberFormat="0" applyAlignment="0" applyProtection="0">
      <alignment vertical="center"/>
    </xf>
    <xf numFmtId="0" fontId="114" fillId="22" borderId="1135" applyNumberFormat="0" applyAlignment="0" applyProtection="0">
      <alignment vertical="center"/>
    </xf>
    <xf numFmtId="0" fontId="140" fillId="9" borderId="1177" applyNumberFormat="0" applyAlignment="0" applyProtection="0">
      <alignment vertical="center"/>
    </xf>
    <xf numFmtId="0" fontId="130" fillId="0" borderId="1176">
      <alignment horizontal="left" vertical="center"/>
    </xf>
    <xf numFmtId="263" fontId="63" fillId="0" borderId="1186">
      <alignment horizontal="left" vertical="center"/>
    </xf>
    <xf numFmtId="247" fontId="57" fillId="0" borderId="1186">
      <alignment horizontal="right" vertical="center" shrinkToFit="1"/>
    </xf>
    <xf numFmtId="221" fontId="63" fillId="0" borderId="1186" applyFill="0" applyBorder="0" applyAlignment="0"/>
    <xf numFmtId="0" fontId="253" fillId="0" borderId="1180" applyNumberFormat="0" applyFill="0" applyAlignment="0" applyProtection="0">
      <alignment vertical="center"/>
    </xf>
    <xf numFmtId="0" fontId="248" fillId="22" borderId="1177" applyNumberFormat="0" applyAlignment="0" applyProtection="0">
      <alignment vertical="center"/>
    </xf>
    <xf numFmtId="274" fontId="173" fillId="0" borderId="1180" applyNumberFormat="0" applyFill="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140" fillId="9" borderId="1155" applyNumberFormat="0" applyAlignment="0" applyProtection="0">
      <alignment vertical="center"/>
    </xf>
    <xf numFmtId="274" fontId="56" fillId="30" borderId="1156" applyNumberFormat="0" applyFont="0" applyAlignment="0" applyProtection="0">
      <alignment vertical="center"/>
    </xf>
    <xf numFmtId="274" fontId="56" fillId="30" borderId="1156" applyNumberFormat="0" applyFont="0" applyAlignment="0" applyProtection="0">
      <alignment vertical="center"/>
    </xf>
    <xf numFmtId="274" fontId="152" fillId="22" borderId="1157" applyNumberFormat="0" applyAlignment="0" applyProtection="0">
      <alignment vertical="center"/>
    </xf>
    <xf numFmtId="0" fontId="56" fillId="30" borderId="1178" applyNumberFormat="0" applyFont="0" applyAlignment="0" applyProtection="0">
      <alignment vertical="center"/>
    </xf>
    <xf numFmtId="274" fontId="173" fillId="0" borderId="1158" applyNumberFormat="0" applyFill="0" applyAlignment="0" applyProtection="0">
      <alignment vertical="center"/>
    </xf>
    <xf numFmtId="0" fontId="248" fillId="22" borderId="1155" applyNumberFormat="0" applyAlignment="0" applyProtection="0">
      <alignment vertical="center"/>
    </xf>
    <xf numFmtId="0" fontId="140" fillId="9" borderId="1177" applyNumberFormat="0" applyAlignment="0" applyProtection="0">
      <alignment vertical="center"/>
    </xf>
    <xf numFmtId="0" fontId="140" fillId="9" borderId="1177" applyNumberFormat="0" applyAlignment="0" applyProtection="0">
      <alignment vertical="center"/>
    </xf>
    <xf numFmtId="0" fontId="129" fillId="0" borderId="1183">
      <alignment horizontal="left" vertical="center"/>
      <protection locked="0"/>
    </xf>
    <xf numFmtId="0" fontId="114" fillId="22" borderId="1177" applyNumberFormat="0" applyAlignment="0" applyProtection="0">
      <alignment vertical="center"/>
    </xf>
    <xf numFmtId="0" fontId="253" fillId="0" borderId="1158" applyNumberFormat="0" applyFill="0" applyAlignment="0" applyProtection="0">
      <alignment vertical="center"/>
    </xf>
    <xf numFmtId="0" fontId="254" fillId="9" borderId="1155" applyNumberFormat="0" applyAlignment="0" applyProtection="0">
      <alignment vertical="center"/>
    </xf>
    <xf numFmtId="0" fontId="259" fillId="22" borderId="1157" applyNumberFormat="0" applyAlignment="0" applyProtection="0">
      <alignment vertical="center"/>
    </xf>
    <xf numFmtId="191" fontId="78" fillId="2" borderId="1181"/>
    <xf numFmtId="221" fontId="63" fillId="0" borderId="1164" applyFill="0" applyBorder="0" applyAlignment="0"/>
    <xf numFmtId="263" fontId="63" fillId="0" borderId="1164">
      <alignment horizontal="left" vertical="center"/>
    </xf>
    <xf numFmtId="191" fontId="78" fillId="2" borderId="1132"/>
    <xf numFmtId="191" fontId="78" fillId="2" borderId="1132"/>
    <xf numFmtId="191" fontId="78" fillId="2" borderId="1132"/>
    <xf numFmtId="191" fontId="78" fillId="2" borderId="1132"/>
    <xf numFmtId="191" fontId="78" fillId="2" borderId="1132"/>
    <xf numFmtId="191" fontId="78" fillId="2" borderId="1132"/>
    <xf numFmtId="191" fontId="78" fillId="2" borderId="1132"/>
    <xf numFmtId="191" fontId="78" fillId="2" borderId="1132"/>
    <xf numFmtId="191" fontId="78" fillId="2" borderId="1132"/>
    <xf numFmtId="191" fontId="78" fillId="2" borderId="1132"/>
    <xf numFmtId="191" fontId="78" fillId="2" borderId="1132"/>
    <xf numFmtId="191" fontId="78" fillId="2" borderId="1132"/>
    <xf numFmtId="191" fontId="78" fillId="2" borderId="1132"/>
    <xf numFmtId="191" fontId="78" fillId="2" borderId="1181"/>
    <xf numFmtId="191" fontId="78" fillId="2" borderId="1181"/>
    <xf numFmtId="191" fontId="78" fillId="2" borderId="1181"/>
    <xf numFmtId="191" fontId="78" fillId="2" borderId="1159"/>
    <xf numFmtId="221" fontId="188" fillId="25" borderId="1186">
      <alignment horizontal="right" vertical="center"/>
      <protection locked="0"/>
    </xf>
    <xf numFmtId="191" fontId="78" fillId="2" borderId="1159"/>
    <xf numFmtId="191" fontId="78" fillId="2" borderId="1159"/>
    <xf numFmtId="274" fontId="140" fillId="9" borderId="1177" applyNumberFormat="0" applyAlignment="0" applyProtection="0">
      <alignment vertical="center"/>
    </xf>
    <xf numFmtId="191" fontId="78" fillId="2" borderId="1159"/>
    <xf numFmtId="263" fontId="63" fillId="0" borderId="1125">
      <alignment horizontal="left" vertical="center"/>
    </xf>
    <xf numFmtId="221" fontId="63" fillId="0" borderId="1125" applyFill="0" applyBorder="0" applyAlignment="0"/>
    <xf numFmtId="0" fontId="259" fillId="22" borderId="1120" applyNumberFormat="0" applyAlignment="0" applyProtection="0">
      <alignment vertical="center"/>
    </xf>
    <xf numFmtId="0" fontId="254" fillId="9" borderId="1118" applyNumberFormat="0" applyAlignment="0" applyProtection="0">
      <alignment vertical="center"/>
    </xf>
    <xf numFmtId="0" fontId="253" fillId="0" borderId="1121" applyNumberFormat="0" applyFill="0" applyAlignment="0" applyProtection="0">
      <alignment vertical="center"/>
    </xf>
    <xf numFmtId="0" fontId="173" fillId="0" borderId="1158" applyNumberFormat="0" applyFill="0" applyAlignment="0" applyProtection="0">
      <alignment vertical="center"/>
    </xf>
    <xf numFmtId="0" fontId="130" fillId="0" borderId="1126">
      <alignment horizontal="left" vertical="center"/>
    </xf>
    <xf numFmtId="0" fontId="248" fillId="22" borderId="1118" applyNumberFormat="0" applyAlignment="0" applyProtection="0">
      <alignment vertical="center"/>
    </xf>
    <xf numFmtId="274" fontId="173" fillId="0" borderId="1121" applyNumberFormat="0" applyFill="0" applyAlignment="0" applyProtection="0">
      <alignment vertical="center"/>
    </xf>
    <xf numFmtId="274" fontId="173" fillId="0" borderId="1121" applyNumberFormat="0" applyFill="0" applyAlignment="0" applyProtection="0">
      <alignment vertical="center"/>
    </xf>
    <xf numFmtId="274" fontId="173" fillId="0" borderId="1121" applyNumberFormat="0" applyFill="0" applyAlignment="0" applyProtection="0">
      <alignment vertical="center"/>
    </xf>
    <xf numFmtId="274" fontId="152" fillId="22" borderId="1120" applyNumberFormat="0" applyAlignment="0" applyProtection="0">
      <alignment vertical="center"/>
    </xf>
    <xf numFmtId="274" fontId="152" fillId="22" borderId="1120" applyNumberFormat="0" applyAlignment="0" applyProtection="0">
      <alignment vertical="center"/>
    </xf>
    <xf numFmtId="274" fontId="152" fillId="22" borderId="1120" applyNumberFormat="0" applyAlignment="0" applyProtection="0">
      <alignment vertical="center"/>
    </xf>
    <xf numFmtId="274" fontId="56" fillId="30" borderId="1119" applyNumberFormat="0" applyFont="0" applyAlignment="0" applyProtection="0">
      <alignment vertical="center"/>
    </xf>
    <xf numFmtId="274" fontId="56" fillId="30" borderId="1119" applyNumberFormat="0" applyFont="0" applyAlignment="0" applyProtection="0">
      <alignment vertical="center"/>
    </xf>
    <xf numFmtId="274" fontId="56" fillId="30" borderId="1119" applyNumberFormat="0" applyFon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0" fontId="140" fillId="9" borderId="1118" applyNumberFormat="0" applyAlignment="0" applyProtection="0">
      <alignment vertical="center"/>
    </xf>
    <xf numFmtId="0"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274" fontId="140" fillId="9" borderId="1118" applyNumberFormat="0" applyAlignment="0" applyProtection="0">
      <alignment vertical="center"/>
    </xf>
    <xf numFmtId="10" fontId="58" fillId="25" borderId="1114" applyNumberFormat="0" applyBorder="0" applyAlignment="0" applyProtection="0"/>
    <xf numFmtId="10" fontId="58" fillId="25" borderId="1114" applyNumberFormat="0" applyBorder="0" applyAlignment="0" applyProtection="0"/>
    <xf numFmtId="0" fontId="130" fillId="0" borderId="1116">
      <alignment horizontal="left" vertical="center"/>
    </xf>
    <xf numFmtId="274" fontId="114" fillId="22" borderId="1118" applyNumberFormat="0" applyAlignment="0" applyProtection="0">
      <alignment vertical="center"/>
    </xf>
    <xf numFmtId="274" fontId="114" fillId="22" borderId="1118" applyNumberFormat="0" applyAlignment="0" applyProtection="0">
      <alignment vertical="center"/>
    </xf>
    <xf numFmtId="274" fontId="114" fillId="22" borderId="1118" applyNumberFormat="0" applyAlignment="0" applyProtection="0">
      <alignment vertical="center"/>
    </xf>
    <xf numFmtId="0" fontId="140" fillId="9" borderId="1118" applyNumberFormat="0" applyAlignment="0" applyProtection="0">
      <alignment vertical="center"/>
    </xf>
    <xf numFmtId="0" fontId="114" fillId="22" borderId="1177" applyNumberFormat="0" applyAlignment="0" applyProtection="0">
      <alignment vertical="center"/>
    </xf>
    <xf numFmtId="191" fontId="78" fillId="2" borderId="1181"/>
    <xf numFmtId="0" fontId="130" fillId="0" borderId="1133">
      <alignment horizontal="left" vertical="center"/>
    </xf>
    <xf numFmtId="0" fontId="114" fillId="22" borderId="1127" applyNumberFormat="0" applyAlignment="0" applyProtection="0">
      <alignment vertical="center"/>
    </xf>
    <xf numFmtId="191" fontId="78" fillId="2" borderId="1181"/>
    <xf numFmtId="191" fontId="78" fillId="2" borderId="1181"/>
    <xf numFmtId="0" fontId="140" fillId="9" borderId="1127" applyNumberFormat="0" applyAlignment="0" applyProtection="0">
      <alignment vertical="center"/>
    </xf>
    <xf numFmtId="0" fontId="140" fillId="9" borderId="1135" applyNumberFormat="0" applyAlignment="0" applyProtection="0">
      <alignment vertical="center"/>
    </xf>
    <xf numFmtId="0" fontId="140" fillId="9" borderId="1118" applyNumberFormat="0" applyAlignment="0" applyProtection="0">
      <alignment vertical="center"/>
    </xf>
    <xf numFmtId="0" fontId="140" fillId="9" borderId="1118" applyNumberFormat="0" applyAlignment="0" applyProtection="0">
      <alignment vertical="center"/>
    </xf>
    <xf numFmtId="0" fontId="140" fillId="9" borderId="1118" applyNumberFormat="0" applyAlignment="0" applyProtection="0">
      <alignment vertical="center"/>
    </xf>
    <xf numFmtId="191" fontId="78" fillId="2" borderId="1181"/>
    <xf numFmtId="0" fontId="173" fillId="0" borderId="1138" applyNumberFormat="0" applyFill="0" applyAlignment="0" applyProtection="0">
      <alignment vertical="center"/>
    </xf>
    <xf numFmtId="0" fontId="152" fillId="22" borderId="1137" applyNumberFormat="0" applyAlignment="0" applyProtection="0">
      <alignment vertical="center"/>
    </xf>
    <xf numFmtId="0" fontId="152" fillId="22" borderId="1120" applyNumberFormat="0" applyAlignment="0" applyProtection="0">
      <alignment vertical="center"/>
    </xf>
    <xf numFmtId="0" fontId="152" fillId="22" borderId="1120" applyNumberFormat="0" applyAlignment="0" applyProtection="0">
      <alignment vertical="center"/>
    </xf>
    <xf numFmtId="263" fontId="63" fillId="0" borderId="1114">
      <alignment horizontal="left" vertical="center"/>
    </xf>
    <xf numFmtId="0" fontId="140" fillId="9" borderId="1118" applyNumberFormat="0" applyAlignment="0" applyProtection="0">
      <alignment vertical="center"/>
    </xf>
    <xf numFmtId="0" fontId="140" fillId="9" borderId="1118" applyNumberFormat="0" applyAlignment="0" applyProtection="0">
      <alignment vertical="center"/>
    </xf>
    <xf numFmtId="0" fontId="69" fillId="0" borderId="1124">
      <alignment vertical="justify" wrapText="1"/>
    </xf>
    <xf numFmtId="0" fontId="173" fillId="0" borderId="1121" applyNumberFormat="0" applyFill="0" applyAlignment="0" applyProtection="0">
      <alignment vertical="center"/>
    </xf>
    <xf numFmtId="0" fontId="173" fillId="0" borderId="1121" applyNumberFormat="0" applyFill="0" applyAlignment="0" applyProtection="0">
      <alignment vertical="center"/>
    </xf>
    <xf numFmtId="221" fontId="188" fillId="25" borderId="1114">
      <alignment horizontal="right" vertical="center"/>
      <protection locked="0"/>
    </xf>
    <xf numFmtId="37" fontId="69" fillId="0" borderId="1117" applyAlignment="0"/>
    <xf numFmtId="0" fontId="56" fillId="30" borderId="1119" applyNumberFormat="0" applyFont="0" applyAlignment="0" applyProtection="0">
      <alignment vertical="center"/>
    </xf>
    <xf numFmtId="1" fontId="78" fillId="0" borderId="1114" applyFill="0" applyBorder="0">
      <alignment horizontal="center"/>
    </xf>
    <xf numFmtId="247" fontId="57" fillId="0" borderId="1114">
      <alignment horizontal="right" vertical="center" shrinkToFit="1"/>
    </xf>
    <xf numFmtId="0" fontId="114" fillId="22" borderId="1118" applyNumberFormat="0" applyAlignment="0" applyProtection="0">
      <alignment vertical="center"/>
    </xf>
    <xf numFmtId="0" fontId="114" fillId="22" borderId="1118" applyNumberFormat="0" applyAlignment="0" applyProtection="0">
      <alignment vertical="center"/>
    </xf>
    <xf numFmtId="0" fontId="173" fillId="0" borderId="1121" applyNumberFormat="0" applyFill="0" applyAlignment="0" applyProtection="0">
      <alignment vertical="center"/>
    </xf>
    <xf numFmtId="0" fontId="173" fillId="0" borderId="1121" applyNumberFormat="0" applyFill="0" applyAlignment="0" applyProtection="0">
      <alignment vertical="center"/>
    </xf>
    <xf numFmtId="0" fontId="134" fillId="0" borderId="1123"/>
    <xf numFmtId="0" fontId="152" fillId="22" borderId="1120" applyNumberFormat="0" applyAlignment="0" applyProtection="0">
      <alignment vertical="center"/>
    </xf>
    <xf numFmtId="0" fontId="152" fillId="22" borderId="1120" applyNumberFormat="0" applyAlignment="0" applyProtection="0">
      <alignment vertical="center"/>
    </xf>
    <xf numFmtId="0" fontId="140" fillId="9" borderId="1118" applyNumberFormat="0" applyAlignment="0" applyProtection="0">
      <alignment vertical="center"/>
    </xf>
    <xf numFmtId="191" fontId="78" fillId="2" borderId="1115"/>
    <xf numFmtId="191" fontId="78" fillId="2" borderId="1115"/>
    <xf numFmtId="0" fontId="173" fillId="0" borderId="1101" applyNumberFormat="0" applyFill="0" applyAlignment="0" applyProtection="0">
      <alignment vertical="center"/>
    </xf>
    <xf numFmtId="191" fontId="78" fillId="2" borderId="1115"/>
    <xf numFmtId="191" fontId="78" fillId="2" borderId="1115"/>
    <xf numFmtId="0" fontId="140" fillId="9" borderId="1104" applyNumberFormat="0" applyAlignment="0" applyProtection="0">
      <alignment vertical="center"/>
    </xf>
    <xf numFmtId="191" fontId="78" fillId="2" borderId="1115"/>
    <xf numFmtId="191" fontId="78" fillId="2" borderId="1115"/>
    <xf numFmtId="191" fontId="78" fillId="2" borderId="1115"/>
    <xf numFmtId="0" fontId="114" fillId="22" borderId="1104" applyNumberFormat="0" applyAlignment="0" applyProtection="0">
      <alignment vertical="center"/>
    </xf>
    <xf numFmtId="0" fontId="173" fillId="0" borderId="1121" applyNumberFormat="0" applyFill="0" applyAlignment="0" applyProtection="0">
      <alignment vertical="center"/>
    </xf>
    <xf numFmtId="0" fontId="152" fillId="22" borderId="1120" applyNumberFormat="0" applyAlignment="0" applyProtection="0">
      <alignment vertical="center"/>
    </xf>
    <xf numFmtId="0" fontId="56" fillId="30" borderId="1119" applyNumberFormat="0" applyFont="0" applyAlignment="0" applyProtection="0">
      <alignment vertical="center"/>
    </xf>
    <xf numFmtId="0" fontId="140" fillId="9" borderId="1118" applyNumberFormat="0" applyAlignment="0" applyProtection="0">
      <alignment vertical="center"/>
    </xf>
    <xf numFmtId="10" fontId="58" fillId="25" borderId="1114" applyNumberFormat="0" applyBorder="0" applyAlignment="0" applyProtection="0"/>
    <xf numFmtId="0" fontId="140" fillId="9" borderId="1118" applyNumberFormat="0" applyAlignment="0" applyProtection="0">
      <alignment vertical="center"/>
    </xf>
    <xf numFmtId="0" fontId="140" fillId="9" borderId="1118" applyNumberFormat="0" applyAlignment="0" applyProtection="0">
      <alignment vertical="center"/>
    </xf>
    <xf numFmtId="0" fontId="140" fillId="9" borderId="1118" applyNumberFormat="0" applyAlignment="0" applyProtection="0">
      <alignment vertical="center"/>
    </xf>
    <xf numFmtId="0" fontId="140" fillId="9" borderId="1118" applyNumberFormat="0" applyAlignment="0" applyProtection="0">
      <alignment vertical="center"/>
    </xf>
    <xf numFmtId="0" fontId="140" fillId="9" borderId="1104" applyNumberFormat="0" applyAlignment="0" applyProtection="0">
      <alignment vertical="center"/>
    </xf>
    <xf numFmtId="0" fontId="140" fillId="9" borderId="1118" applyNumberFormat="0" applyAlignment="0" applyProtection="0">
      <alignment vertical="center"/>
    </xf>
    <xf numFmtId="0" fontId="130" fillId="0" borderId="1116">
      <alignment horizontal="left" vertical="center"/>
    </xf>
    <xf numFmtId="0" fontId="140" fillId="9" borderId="1118" applyNumberFormat="0" applyAlignment="0" applyProtection="0">
      <alignment vertical="center"/>
    </xf>
    <xf numFmtId="0" fontId="140" fillId="9" borderId="1118" applyNumberFormat="0" applyAlignment="0" applyProtection="0">
      <alignment vertical="center"/>
    </xf>
    <xf numFmtId="191" fontId="78" fillId="2" borderId="1115"/>
    <xf numFmtId="191" fontId="78" fillId="2" borderId="1115"/>
    <xf numFmtId="191" fontId="78" fillId="2" borderId="1115"/>
    <xf numFmtId="263" fontId="63" fillId="0" borderId="1114">
      <alignment horizontal="left" vertical="center"/>
    </xf>
    <xf numFmtId="221" fontId="188" fillId="25" borderId="1114">
      <alignment horizontal="right" vertical="center"/>
      <protection locked="0"/>
    </xf>
    <xf numFmtId="1" fontId="78" fillId="0" borderId="1114" applyFill="0" applyBorder="0">
      <alignment horizontal="center"/>
    </xf>
    <xf numFmtId="247" fontId="57" fillId="0" borderId="1114">
      <alignment horizontal="right" vertical="center" shrinkToFit="1"/>
    </xf>
    <xf numFmtId="10" fontId="58" fillId="25" borderId="1114" applyNumberFormat="0" applyBorder="0" applyAlignment="0" applyProtection="0"/>
    <xf numFmtId="221" fontId="63" fillId="0" borderId="1114" applyFill="0" applyBorder="0" applyAlignment="0"/>
    <xf numFmtId="263" fontId="63" fillId="0" borderId="1114">
      <alignment horizontal="lef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0" fontId="140" fillId="9" borderId="1104" applyNumberFormat="0" applyAlignment="0" applyProtection="0">
      <alignment vertical="center"/>
    </xf>
    <xf numFmtId="0"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40" fillId="9" borderId="1104" applyNumberFormat="0" applyAlignment="0" applyProtection="0">
      <alignment vertical="center"/>
    </xf>
    <xf numFmtId="274" fontId="114" fillId="22" borderId="1104" applyNumberFormat="0" applyAlignment="0" applyProtection="0">
      <alignment vertical="center"/>
    </xf>
    <xf numFmtId="0" fontId="152" fillId="22" borderId="1094" applyNumberFormat="0" applyAlignment="0" applyProtection="0">
      <alignment vertical="center"/>
    </xf>
    <xf numFmtId="0" fontId="152" fillId="22" borderId="1094" applyNumberFormat="0" applyAlignment="0" applyProtection="0">
      <alignment vertical="center"/>
    </xf>
    <xf numFmtId="0" fontId="140" fillId="9" borderId="1104" applyNumberFormat="0" applyAlignment="0" applyProtection="0">
      <alignment vertical="center"/>
    </xf>
    <xf numFmtId="0" fontId="140" fillId="9" borderId="1104" applyNumberFormat="0" applyAlignment="0" applyProtection="0">
      <alignment vertical="center"/>
    </xf>
    <xf numFmtId="0" fontId="69" fillId="0" borderId="1111">
      <alignment vertical="justify" wrapText="1"/>
    </xf>
    <xf numFmtId="0" fontId="173" fillId="0" borderId="1101" applyNumberFormat="0" applyFill="0" applyAlignment="0" applyProtection="0">
      <alignment vertical="center"/>
    </xf>
    <xf numFmtId="0" fontId="173" fillId="0" borderId="1101" applyNumberFormat="0" applyFill="0" applyAlignment="0" applyProtection="0">
      <alignment vertical="center"/>
    </xf>
    <xf numFmtId="0" fontId="56" fillId="30" borderId="1105" applyNumberFormat="0" applyFont="0" applyAlignment="0" applyProtection="0">
      <alignment vertical="center"/>
    </xf>
    <xf numFmtId="0" fontId="114" fillId="22" borderId="1104" applyNumberFormat="0" applyAlignment="0" applyProtection="0">
      <alignment vertical="center"/>
    </xf>
    <xf numFmtId="0" fontId="114" fillId="22" borderId="1104" applyNumberFormat="0" applyAlignment="0" applyProtection="0">
      <alignment vertical="center"/>
    </xf>
    <xf numFmtId="0" fontId="173" fillId="0" borderId="1101" applyNumberFormat="0" applyFill="0" applyAlignment="0" applyProtection="0">
      <alignment vertical="center"/>
    </xf>
    <xf numFmtId="0" fontId="240" fillId="0" borderId="0"/>
    <xf numFmtId="0" fontId="104" fillId="0" borderId="0"/>
    <xf numFmtId="0" fontId="111" fillId="0" borderId="0"/>
    <xf numFmtId="0" fontId="248" fillId="22" borderId="1098" applyNumberFormat="0" applyAlignment="0" applyProtection="0">
      <alignment vertical="center"/>
    </xf>
    <xf numFmtId="0" fontId="114" fillId="22" borderId="1098" applyNumberFormat="0" applyAlignment="0" applyProtection="0">
      <alignment vertical="center"/>
    </xf>
    <xf numFmtId="221" fontId="63" fillId="0" borderId="996" applyFill="0" applyBorder="0" applyAlignment="0"/>
    <xf numFmtId="0" fontId="129" fillId="0" borderId="1108">
      <alignment horizontal="left" vertical="center"/>
      <protection locked="0"/>
    </xf>
    <xf numFmtId="0" fontId="129" fillId="0" borderId="1108">
      <alignment horizontal="left" vertical="center"/>
      <protection locked="0"/>
    </xf>
    <xf numFmtId="10" fontId="58" fillId="31" borderId="1102" applyNumberFormat="0" applyBorder="0" applyAlignment="0" applyProtection="0"/>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140"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4" fillId="9" borderId="1098" applyNumberFormat="0" applyAlignment="0" applyProtection="0">
      <alignment vertical="center"/>
    </xf>
    <xf numFmtId="0" fontId="259" fillId="22" borderId="1022" applyNumberFormat="0" applyAlignment="0" applyProtection="0">
      <alignment vertical="center"/>
    </xf>
    <xf numFmtId="0" fontId="259" fillId="22" borderId="1022" applyNumberFormat="0" applyAlignment="0" applyProtection="0">
      <alignment vertical="center"/>
    </xf>
    <xf numFmtId="0" fontId="152" fillId="22" borderId="1022" applyNumberFormat="0" applyAlignment="0" applyProtection="0">
      <alignment vertical="center"/>
    </xf>
    <xf numFmtId="0" fontId="134" fillId="0" borderId="1109"/>
    <xf numFmtId="0" fontId="134" fillId="0" borderId="1109"/>
    <xf numFmtId="0" fontId="253" fillId="0" borderId="1101" applyNumberFormat="0" applyFill="0" applyAlignment="0" applyProtection="0">
      <alignment vertical="center"/>
    </xf>
    <xf numFmtId="0" fontId="173" fillId="0" borderId="1101" applyNumberFormat="0" applyFill="0" applyAlignment="0" applyProtection="0">
      <alignment vertical="center"/>
    </xf>
    <xf numFmtId="247" fontId="57" fillId="0" borderId="996">
      <alignment horizontal="right" vertical="center" shrinkToFit="1"/>
    </xf>
    <xf numFmtId="1" fontId="78" fillId="0" borderId="996" applyFill="0" applyBorder="0">
      <alignment horizontal="center"/>
    </xf>
    <xf numFmtId="37" fontId="69" fillId="0" borderId="1110" applyAlignment="0"/>
    <xf numFmtId="37" fontId="69" fillId="0" borderId="1110" applyAlignment="0"/>
    <xf numFmtId="221" fontId="188" fillId="25" borderId="996">
      <alignment horizontal="right" vertical="center"/>
      <protection locked="0"/>
    </xf>
    <xf numFmtId="0" fontId="92" fillId="0" borderId="0"/>
    <xf numFmtId="0" fontId="111" fillId="0" borderId="0"/>
    <xf numFmtId="0" fontId="104" fillId="0" borderId="0"/>
    <xf numFmtId="0" fontId="69" fillId="0" borderId="1111">
      <alignment vertical="justify" wrapText="1"/>
    </xf>
    <xf numFmtId="263" fontId="63" fillId="0" borderId="996">
      <alignment horizontal="lef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56" fillId="30" borderId="1217" applyNumberFormat="0" applyFont="0" applyAlignment="0" applyProtection="0">
      <alignment vertical="center"/>
    </xf>
    <xf numFmtId="274" fontId="56" fillId="30" borderId="1217" applyNumberFormat="0" applyFont="0" applyAlignment="0" applyProtection="0">
      <alignment vertical="center"/>
    </xf>
    <xf numFmtId="274" fontId="56" fillId="30" borderId="1217" applyNumberFormat="0" applyFont="0" applyAlignment="0" applyProtection="0">
      <alignment vertical="center"/>
    </xf>
    <xf numFmtId="274" fontId="152" fillId="22" borderId="1218" applyNumberFormat="0" applyAlignment="0" applyProtection="0">
      <alignment vertical="center"/>
    </xf>
    <xf numFmtId="274" fontId="152" fillId="22" borderId="1218" applyNumberFormat="0" applyAlignment="0" applyProtection="0">
      <alignment vertical="center"/>
    </xf>
    <xf numFmtId="274" fontId="152" fillId="22" borderId="1218" applyNumberFormat="0" applyAlignment="0" applyProtection="0">
      <alignment vertical="center"/>
    </xf>
    <xf numFmtId="274" fontId="173" fillId="0" borderId="1219" applyNumberFormat="0" applyFill="0" applyAlignment="0" applyProtection="0">
      <alignment vertical="center"/>
    </xf>
    <xf numFmtId="274" fontId="173" fillId="0" borderId="1219" applyNumberFormat="0" applyFill="0" applyAlignment="0" applyProtection="0">
      <alignment vertical="center"/>
    </xf>
    <xf numFmtId="274" fontId="173" fillId="0" borderId="1219" applyNumberFormat="0" applyFill="0" applyAlignment="0" applyProtection="0">
      <alignment vertical="center"/>
    </xf>
    <xf numFmtId="0" fontId="248" fillId="22" borderId="1216" applyNumberFormat="0" applyAlignment="0" applyProtection="0">
      <alignment vertical="center"/>
    </xf>
    <xf numFmtId="0" fontId="253" fillId="0" borderId="1219" applyNumberFormat="0" applyFill="0" applyAlignment="0" applyProtection="0">
      <alignment vertical="center"/>
    </xf>
    <xf numFmtId="0" fontId="254" fillId="9" borderId="1216" applyNumberFormat="0" applyAlignment="0" applyProtection="0">
      <alignment vertical="center"/>
    </xf>
    <xf numFmtId="0" fontId="259" fillId="22" borderId="1218" applyNumberFormat="0" applyAlignment="0" applyProtection="0">
      <alignment vertical="center"/>
    </xf>
    <xf numFmtId="221" fontId="63" fillId="0" borderId="1214" applyFill="0" applyBorder="0" applyAlignment="0"/>
    <xf numFmtId="263" fontId="63" fillId="0" borderId="1214">
      <alignment horizontal="left" vertical="center"/>
    </xf>
    <xf numFmtId="221" fontId="63" fillId="0" borderId="1214" applyFill="0" applyBorder="0" applyAlignment="0"/>
    <xf numFmtId="10" fontId="58" fillId="25" borderId="1214" applyNumberFormat="0" applyBorder="0" applyAlignment="0" applyProtection="0"/>
    <xf numFmtId="247" fontId="57" fillId="0" borderId="1214">
      <alignment horizontal="right" vertical="center" shrinkToFit="1"/>
    </xf>
    <xf numFmtId="1" fontId="78" fillId="0" borderId="1214" applyFill="0" applyBorder="0">
      <alignment horizontal="center"/>
    </xf>
    <xf numFmtId="0" fontId="140" fillId="9" borderId="1310" applyNumberFormat="0" applyAlignment="0" applyProtection="0">
      <alignment vertical="center"/>
    </xf>
    <xf numFmtId="221" fontId="188" fillId="25" borderId="1214">
      <alignment horizontal="right" vertical="center"/>
      <protection locked="0"/>
    </xf>
    <xf numFmtId="0" fontId="240" fillId="0" borderId="0"/>
    <xf numFmtId="263" fontId="63" fillId="0" borderId="1214">
      <alignment horizontal="left" vertical="center"/>
    </xf>
    <xf numFmtId="191" fontId="78" fillId="2" borderId="1220"/>
    <xf numFmtId="191" fontId="78" fillId="2" borderId="1220"/>
    <xf numFmtId="191" fontId="78" fillId="2" borderId="1220"/>
    <xf numFmtId="0" fontId="240" fillId="0" borderId="0"/>
    <xf numFmtId="191" fontId="78" fillId="2" borderId="1220"/>
    <xf numFmtId="191" fontId="78" fillId="2" borderId="1220"/>
    <xf numFmtId="191" fontId="78" fillId="2" borderId="1220"/>
    <xf numFmtId="191" fontId="78" fillId="2" borderId="1220"/>
    <xf numFmtId="191" fontId="78" fillId="2" borderId="1220"/>
    <xf numFmtId="191" fontId="78" fillId="2" borderId="1220"/>
    <xf numFmtId="191" fontId="78" fillId="2" borderId="1220"/>
    <xf numFmtId="191" fontId="78" fillId="2" borderId="1220"/>
    <xf numFmtId="191" fontId="78" fillId="2" borderId="1220"/>
    <xf numFmtId="191" fontId="78" fillId="2" borderId="1220"/>
    <xf numFmtId="0" fontId="114" fillId="22" borderId="1216" applyNumberFormat="0" applyAlignment="0" applyProtection="0">
      <alignment vertical="center"/>
    </xf>
    <xf numFmtId="0" fontId="114" fillId="22" borderId="1216" applyNumberFormat="0" applyAlignment="0" applyProtection="0">
      <alignment vertical="center"/>
    </xf>
    <xf numFmtId="0" fontId="114" fillId="22" borderId="1216" applyNumberFormat="0" applyAlignment="0" applyProtection="0">
      <alignment vertical="center"/>
    </xf>
    <xf numFmtId="0" fontId="129" fillId="0" borderId="1222">
      <alignment horizontal="left" vertical="center"/>
      <protection locked="0"/>
    </xf>
    <xf numFmtId="0" fontId="130" fillId="0" borderId="1215">
      <alignment horizontal="left" vertical="center"/>
    </xf>
    <xf numFmtId="0" fontId="140" fillId="9" borderId="1216" applyNumberFormat="0" applyAlignment="0" applyProtection="0">
      <alignment vertical="center"/>
    </xf>
    <xf numFmtId="10" fontId="58" fillId="25" borderId="1214" applyNumberFormat="0" applyBorder="0" applyAlignment="0" applyProtection="0"/>
    <xf numFmtId="0" fontId="140" fillId="9" borderId="1216" applyNumberFormat="0" applyAlignment="0" applyProtection="0">
      <alignment vertical="center"/>
    </xf>
    <xf numFmtId="0" fontId="140" fillId="9" borderId="1216" applyNumberFormat="0" applyAlignment="0" applyProtection="0">
      <alignment vertical="center"/>
    </xf>
    <xf numFmtId="0" fontId="56" fillId="30" borderId="1217" applyNumberFormat="0" applyFont="0" applyAlignment="0" applyProtection="0">
      <alignment vertical="center"/>
    </xf>
    <xf numFmtId="0" fontId="56" fillId="30" borderId="1217" applyNumberFormat="0" applyFont="0" applyAlignment="0" applyProtection="0">
      <alignment vertical="center"/>
    </xf>
    <xf numFmtId="0" fontId="56" fillId="30" borderId="1217" applyNumberFormat="0" applyFont="0" applyAlignment="0" applyProtection="0">
      <alignment vertical="center"/>
    </xf>
    <xf numFmtId="0" fontId="152" fillId="22" borderId="1218" applyNumberFormat="0" applyAlignment="0" applyProtection="0">
      <alignment vertical="center"/>
    </xf>
    <xf numFmtId="0" fontId="152" fillId="22" borderId="1218" applyNumberFormat="0" applyAlignment="0" applyProtection="0">
      <alignment vertical="center"/>
    </xf>
    <xf numFmtId="0" fontId="152" fillId="22" borderId="1218" applyNumberFormat="0" applyAlignment="0" applyProtection="0">
      <alignment vertical="center"/>
    </xf>
    <xf numFmtId="0" fontId="134" fillId="0" borderId="1223"/>
    <xf numFmtId="0" fontId="173" fillId="0" borderId="1219" applyNumberFormat="0" applyFill="0" applyAlignment="0" applyProtection="0">
      <alignment vertical="center"/>
    </xf>
    <xf numFmtId="0" fontId="173" fillId="0" borderId="1219" applyNumberFormat="0" applyFill="0" applyAlignment="0" applyProtection="0">
      <alignment vertical="center"/>
    </xf>
    <xf numFmtId="0" fontId="173" fillId="0" borderId="1219" applyNumberFormat="0" applyFill="0" applyAlignment="0" applyProtection="0">
      <alignment vertical="center"/>
    </xf>
    <xf numFmtId="0" fontId="114" fillId="22" borderId="1216" applyNumberFormat="0" applyAlignment="0" applyProtection="0">
      <alignment vertical="center"/>
    </xf>
    <xf numFmtId="0" fontId="114" fillId="22" borderId="1216" applyNumberFormat="0" applyAlignment="0" applyProtection="0">
      <alignment vertical="center"/>
    </xf>
    <xf numFmtId="247" fontId="57" fillId="0" borderId="1214">
      <alignment horizontal="right" vertical="center" shrinkToFit="1"/>
    </xf>
    <xf numFmtId="1" fontId="78" fillId="0" borderId="1214" applyFill="0" applyBorder="0">
      <alignment horizontal="center"/>
    </xf>
    <xf numFmtId="0" fontId="56" fillId="30" borderId="1217" applyNumberFormat="0" applyFont="0" applyAlignment="0" applyProtection="0">
      <alignment vertical="center"/>
    </xf>
    <xf numFmtId="37" fontId="69" fillId="0" borderId="1221" applyAlignment="0"/>
    <xf numFmtId="221" fontId="188" fillId="25" borderId="1214">
      <alignment horizontal="right" vertical="center"/>
      <protection locked="0"/>
    </xf>
    <xf numFmtId="0" fontId="173" fillId="0" borderId="1219" applyNumberFormat="0" applyFill="0" applyAlignment="0" applyProtection="0">
      <alignment vertical="center"/>
    </xf>
    <xf numFmtId="0" fontId="173" fillId="0" borderId="1219" applyNumberFormat="0" applyFill="0" applyAlignment="0" applyProtection="0">
      <alignment vertical="center"/>
    </xf>
    <xf numFmtId="0" fontId="69" fillId="0" borderId="1224">
      <alignment vertical="justify" wrapText="1"/>
    </xf>
    <xf numFmtId="0" fontId="140" fillId="9" borderId="1216" applyNumberFormat="0" applyAlignment="0" applyProtection="0">
      <alignment vertical="center"/>
    </xf>
    <xf numFmtId="0" fontId="140" fillId="9" borderId="1216" applyNumberFormat="0" applyAlignment="0" applyProtection="0">
      <alignment vertical="center"/>
    </xf>
    <xf numFmtId="0" fontId="152" fillId="22" borderId="1218" applyNumberFormat="0" applyAlignment="0" applyProtection="0">
      <alignment vertical="center"/>
    </xf>
    <xf numFmtId="0" fontId="152" fillId="22" borderId="1218" applyNumberFormat="0" applyAlignment="0" applyProtection="0">
      <alignment vertical="center"/>
    </xf>
    <xf numFmtId="274" fontId="114" fillId="22" borderId="1216" applyNumberFormat="0" applyAlignment="0" applyProtection="0">
      <alignment vertical="center"/>
    </xf>
    <xf numFmtId="274" fontId="114" fillId="22" borderId="1216" applyNumberFormat="0" applyAlignment="0" applyProtection="0">
      <alignment vertical="center"/>
    </xf>
    <xf numFmtId="274" fontId="114" fillId="22" borderId="1216" applyNumberFormat="0" applyAlignment="0" applyProtection="0">
      <alignment vertical="center"/>
    </xf>
    <xf numFmtId="0" fontId="130" fillId="0" borderId="1215">
      <alignment horizontal="left" vertical="center"/>
    </xf>
    <xf numFmtId="10" fontId="58" fillId="25" borderId="1214" applyNumberFormat="0" applyBorder="0" applyAlignment="0" applyProtection="0"/>
    <xf numFmtId="10" fontId="58" fillId="25" borderId="1214" applyNumberFormat="0" applyBorder="0" applyAlignment="0" applyProtection="0"/>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0" fontId="140" fillId="9" borderId="1216" applyNumberFormat="0" applyAlignment="0" applyProtection="0">
      <alignment vertical="center"/>
    </xf>
    <xf numFmtId="0"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140" fillId="9" borderId="1216" applyNumberFormat="0" applyAlignment="0" applyProtection="0">
      <alignment vertical="center"/>
    </xf>
    <xf numFmtId="274" fontId="56" fillId="30" borderId="1217" applyNumberFormat="0" applyFont="0" applyAlignment="0" applyProtection="0">
      <alignment vertical="center"/>
    </xf>
    <xf numFmtId="274" fontId="56" fillId="30" borderId="1217" applyNumberFormat="0" applyFont="0" applyAlignment="0" applyProtection="0">
      <alignment vertical="center"/>
    </xf>
    <xf numFmtId="274" fontId="56" fillId="30" borderId="1217" applyNumberFormat="0" applyFont="0" applyAlignment="0" applyProtection="0">
      <alignment vertical="center"/>
    </xf>
    <xf numFmtId="274" fontId="152" fillId="22" borderId="1218" applyNumberFormat="0" applyAlignment="0" applyProtection="0">
      <alignment vertical="center"/>
    </xf>
    <xf numFmtId="274" fontId="152" fillId="22" borderId="1218" applyNumberFormat="0" applyAlignment="0" applyProtection="0">
      <alignment vertical="center"/>
    </xf>
    <xf numFmtId="274" fontId="152" fillId="22" borderId="1218" applyNumberFormat="0" applyAlignment="0" applyProtection="0">
      <alignment vertical="center"/>
    </xf>
    <xf numFmtId="274" fontId="173" fillId="0" borderId="1219" applyNumberFormat="0" applyFill="0" applyAlignment="0" applyProtection="0">
      <alignment vertical="center"/>
    </xf>
    <xf numFmtId="274" fontId="173" fillId="0" borderId="1219" applyNumberFormat="0" applyFill="0" applyAlignment="0" applyProtection="0">
      <alignment vertical="center"/>
    </xf>
    <xf numFmtId="274" fontId="173" fillId="0" borderId="1219" applyNumberFormat="0" applyFill="0" applyAlignment="0" applyProtection="0">
      <alignment vertical="center"/>
    </xf>
    <xf numFmtId="0" fontId="248" fillId="22" borderId="1216" applyNumberFormat="0" applyAlignment="0" applyProtection="0">
      <alignment vertical="center"/>
    </xf>
    <xf numFmtId="0" fontId="253" fillId="0" borderId="1219" applyNumberFormat="0" applyFill="0" applyAlignment="0" applyProtection="0">
      <alignment vertical="center"/>
    </xf>
    <xf numFmtId="0" fontId="254" fillId="9" borderId="1216" applyNumberFormat="0" applyAlignment="0" applyProtection="0">
      <alignment vertical="center"/>
    </xf>
    <xf numFmtId="0" fontId="259" fillId="22" borderId="1218" applyNumberFormat="0" applyAlignment="0" applyProtection="0">
      <alignment vertical="center"/>
    </xf>
    <xf numFmtId="221" fontId="63" fillId="0" borderId="1225" applyFill="0" applyBorder="0" applyAlignment="0"/>
    <xf numFmtId="0" fontId="92" fillId="0" borderId="0"/>
    <xf numFmtId="0" fontId="240" fillId="0" borderId="0"/>
    <xf numFmtId="0" fontId="240" fillId="0" borderId="0"/>
    <xf numFmtId="263" fontId="63" fillId="0" borderId="1225">
      <alignment horizontal="left" vertical="center"/>
    </xf>
    <xf numFmtId="221" fontId="63" fillId="0" borderId="1225" applyFill="0" applyBorder="0" applyAlignment="0"/>
    <xf numFmtId="10" fontId="58" fillId="25" borderId="1225" applyNumberFormat="0" applyBorder="0" applyAlignment="0" applyProtection="0"/>
    <xf numFmtId="247" fontId="57" fillId="0" borderId="1225">
      <alignment horizontal="right" vertical="center" shrinkToFit="1"/>
    </xf>
    <xf numFmtId="1" fontId="78" fillId="0" borderId="1225" applyFill="0" applyBorder="0">
      <alignment horizontal="center"/>
    </xf>
    <xf numFmtId="221" fontId="188" fillId="25" borderId="1225">
      <alignment horizontal="right" vertical="center"/>
      <protection locked="0"/>
    </xf>
    <xf numFmtId="263" fontId="63" fillId="0" borderId="1225">
      <alignment horizontal="left" vertical="center"/>
    </xf>
    <xf numFmtId="0" fontId="111" fillId="0" borderId="0"/>
    <xf numFmtId="274" fontId="140" fillId="9" borderId="1310" applyNumberFormat="0" applyAlignment="0" applyProtection="0">
      <alignment vertical="center"/>
    </xf>
    <xf numFmtId="191" fontId="78" fillId="2" borderId="1226"/>
    <xf numFmtId="191" fontId="78" fillId="2" borderId="1226"/>
    <xf numFmtId="191" fontId="78" fillId="2" borderId="1226"/>
    <xf numFmtId="0" fontId="140" fillId="9" borderId="1229" applyNumberFormat="0" applyAlignment="0" applyProtection="0">
      <alignment vertical="center"/>
    </xf>
    <xf numFmtId="0" fontId="140" fillId="9" borderId="1229" applyNumberFormat="0" applyAlignment="0" applyProtection="0">
      <alignment vertical="center"/>
    </xf>
    <xf numFmtId="0" fontId="130" fillId="0" borderId="1227">
      <alignment horizontal="left" vertical="center"/>
    </xf>
    <xf numFmtId="0" fontId="140" fillId="9" borderId="1229" applyNumberFormat="0" applyAlignment="0" applyProtection="0">
      <alignment vertical="center"/>
    </xf>
    <xf numFmtId="0" fontId="140" fillId="9" borderId="1216"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10" fontId="58" fillId="25" borderId="1225" applyNumberFormat="0" applyBorder="0" applyAlignment="0" applyProtection="0"/>
    <xf numFmtId="0" fontId="140" fillId="9" borderId="1229" applyNumberFormat="0" applyAlignment="0" applyProtection="0">
      <alignment vertical="center"/>
    </xf>
    <xf numFmtId="0" fontId="56" fillId="30" borderId="1230" applyNumberFormat="0" applyFont="0" applyAlignment="0" applyProtection="0">
      <alignment vertical="center"/>
    </xf>
    <xf numFmtId="0" fontId="152" fillId="22" borderId="1231" applyNumberFormat="0" applyAlignment="0" applyProtection="0">
      <alignment vertical="center"/>
    </xf>
    <xf numFmtId="0" fontId="173" fillId="0" borderId="1232" applyNumberFormat="0" applyFill="0" applyAlignment="0" applyProtection="0">
      <alignment vertical="center"/>
    </xf>
    <xf numFmtId="0" fontId="114" fillId="22" borderId="1216" applyNumberFormat="0" applyAlignment="0" applyProtection="0">
      <alignment vertical="center"/>
    </xf>
    <xf numFmtId="191" fontId="78" fillId="2" borderId="1226"/>
    <xf numFmtId="191" fontId="78" fillId="2" borderId="1226"/>
    <xf numFmtId="191" fontId="78" fillId="2" borderId="1226"/>
    <xf numFmtId="0" fontId="140" fillId="9" borderId="1216" applyNumberFormat="0" applyAlignment="0" applyProtection="0">
      <alignment vertical="center"/>
    </xf>
    <xf numFmtId="191" fontId="78" fillId="2" borderId="1226"/>
    <xf numFmtId="0" fontId="56" fillId="30" borderId="1217" applyNumberFormat="0" applyFont="0" applyAlignment="0" applyProtection="0">
      <alignment vertical="center"/>
    </xf>
    <xf numFmtId="0" fontId="152" fillId="22" borderId="1218" applyNumberFormat="0" applyAlignment="0" applyProtection="0">
      <alignment vertical="center"/>
    </xf>
    <xf numFmtId="191" fontId="78" fillId="2" borderId="1226"/>
    <xf numFmtId="0" fontId="173" fillId="0" borderId="1219" applyNumberFormat="0" applyFill="0" applyAlignment="0" applyProtection="0">
      <alignment vertical="center"/>
    </xf>
    <xf numFmtId="191" fontId="78" fillId="2" borderId="1226"/>
    <xf numFmtId="191" fontId="78" fillId="2" borderId="1226"/>
    <xf numFmtId="0" fontId="140" fillId="9" borderId="1229"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0" fontId="114" fillId="22" borderId="1229" applyNumberFormat="0" applyAlignment="0" applyProtection="0">
      <alignment vertical="center"/>
    </xf>
    <xf numFmtId="191" fontId="78" fillId="2" borderId="1226"/>
    <xf numFmtId="191" fontId="78" fillId="2" borderId="1226"/>
    <xf numFmtId="191" fontId="78" fillId="2" borderId="1226"/>
    <xf numFmtId="0" fontId="114" fillId="22" borderId="1229" applyNumberFormat="0" applyAlignment="0" applyProtection="0">
      <alignment vertical="center"/>
    </xf>
    <xf numFmtId="0" fontId="114" fillId="22" borderId="1229" applyNumberFormat="0" applyAlignment="0" applyProtection="0">
      <alignment vertical="center"/>
    </xf>
    <xf numFmtId="221" fontId="63" fillId="0" borderId="1225" applyFill="0" applyBorder="0" applyAlignment="0"/>
    <xf numFmtId="0" fontId="129" fillId="0" borderId="1233">
      <alignment horizontal="left" vertical="center"/>
      <protection locked="0"/>
    </xf>
    <xf numFmtId="0" fontId="140" fillId="9" borderId="1229"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0" fontId="56" fillId="30" borderId="1230" applyNumberFormat="0" applyFont="0" applyAlignment="0" applyProtection="0">
      <alignment vertical="center"/>
    </xf>
    <xf numFmtId="0" fontId="56" fillId="30" borderId="1230" applyNumberFormat="0" applyFont="0" applyAlignment="0" applyProtection="0">
      <alignment vertical="center"/>
    </xf>
    <xf numFmtId="0" fontId="152" fillId="22" borderId="1231" applyNumberFormat="0" applyAlignment="0" applyProtection="0">
      <alignment vertical="center"/>
    </xf>
    <xf numFmtId="0" fontId="152" fillId="22" borderId="1231" applyNumberFormat="0" applyAlignment="0" applyProtection="0">
      <alignment vertical="center"/>
    </xf>
    <xf numFmtId="0" fontId="134" fillId="0" borderId="1234"/>
    <xf numFmtId="0" fontId="173" fillId="0" borderId="1232" applyNumberFormat="0" applyFill="0" applyAlignment="0" applyProtection="0">
      <alignment vertical="center"/>
    </xf>
    <xf numFmtId="0" fontId="173" fillId="0" borderId="1232" applyNumberFormat="0" applyFill="0" applyAlignment="0" applyProtection="0">
      <alignment vertical="center"/>
    </xf>
    <xf numFmtId="0" fontId="114" fillId="22" borderId="1229" applyNumberFormat="0" applyAlignment="0" applyProtection="0">
      <alignment vertical="center"/>
    </xf>
    <xf numFmtId="0" fontId="114" fillId="22" borderId="1229" applyNumberFormat="0" applyAlignment="0" applyProtection="0">
      <alignment vertical="center"/>
    </xf>
    <xf numFmtId="247" fontId="57" fillId="0" borderId="1225">
      <alignment horizontal="right" vertical="center" shrinkToFit="1"/>
    </xf>
    <xf numFmtId="1" fontId="78" fillId="0" borderId="1225" applyFill="0" applyBorder="0">
      <alignment horizontal="center"/>
    </xf>
    <xf numFmtId="0" fontId="56" fillId="30" borderId="1230" applyNumberFormat="0" applyFont="0" applyAlignment="0" applyProtection="0">
      <alignment vertical="center"/>
    </xf>
    <xf numFmtId="37" fontId="69" fillId="0" borderId="1228" applyAlignment="0"/>
    <xf numFmtId="221" fontId="188" fillId="25" borderId="1225">
      <alignment horizontal="right" vertical="center"/>
      <protection locked="0"/>
    </xf>
    <xf numFmtId="0" fontId="173" fillId="0" borderId="1232" applyNumberFormat="0" applyFill="0" applyAlignment="0" applyProtection="0">
      <alignment vertical="center"/>
    </xf>
    <xf numFmtId="0" fontId="173" fillId="0" borderId="1232" applyNumberFormat="0" applyFill="0" applyAlignment="0" applyProtection="0">
      <alignment vertical="center"/>
    </xf>
    <xf numFmtId="0" fontId="69" fillId="0" borderId="1235">
      <alignment vertical="justify" wrapText="1"/>
    </xf>
    <xf numFmtId="0" fontId="140" fillId="9" borderId="1229" applyNumberFormat="0" applyAlignment="0" applyProtection="0">
      <alignment vertical="center"/>
    </xf>
    <xf numFmtId="0" fontId="140" fillId="9" borderId="1229" applyNumberFormat="0" applyAlignment="0" applyProtection="0">
      <alignment vertical="center"/>
    </xf>
    <xf numFmtId="263" fontId="63" fillId="0" borderId="1225">
      <alignment horizontal="left" vertical="center"/>
    </xf>
    <xf numFmtId="0" fontId="152" fillId="22" borderId="1231" applyNumberFormat="0" applyAlignment="0" applyProtection="0">
      <alignment vertical="center"/>
    </xf>
    <xf numFmtId="0" fontId="152" fillId="22" borderId="1231" applyNumberFormat="0" applyAlignment="0" applyProtection="0">
      <alignment vertical="center"/>
    </xf>
    <xf numFmtId="0" fontId="152" fillId="22" borderId="1248" applyNumberFormat="0" applyAlignment="0" applyProtection="0">
      <alignment vertical="center"/>
    </xf>
    <xf numFmtId="0" fontId="173" fillId="0" borderId="1249" applyNumberFormat="0" applyFill="0" applyAlignment="0" applyProtection="0">
      <alignment vertical="center"/>
    </xf>
    <xf numFmtId="191" fontId="78" fillId="2" borderId="1292"/>
    <xf numFmtId="0" fontId="140" fillId="9" borderId="1229"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0" fontId="140" fillId="9" borderId="1246" applyNumberFormat="0" applyAlignment="0" applyProtection="0">
      <alignment vertical="center"/>
    </xf>
    <xf numFmtId="0" fontId="140" fillId="9" borderId="1238" applyNumberFormat="0" applyAlignment="0" applyProtection="0">
      <alignment vertical="center"/>
    </xf>
    <xf numFmtId="191" fontId="78" fillId="2" borderId="1292"/>
    <xf numFmtId="191" fontId="78" fillId="2" borderId="1292"/>
    <xf numFmtId="191" fontId="78" fillId="2" borderId="1270"/>
    <xf numFmtId="10" fontId="58" fillId="25" borderId="1297" applyNumberFormat="0" applyBorder="0" applyAlignment="0" applyProtection="0"/>
    <xf numFmtId="0" fontId="114" fillId="22" borderId="1238" applyNumberFormat="0" applyAlignment="0" applyProtection="0">
      <alignment vertical="center"/>
    </xf>
    <xf numFmtId="0" fontId="130" fillId="0" borderId="1244">
      <alignment horizontal="left" vertical="center"/>
    </xf>
    <xf numFmtId="191" fontId="78" fillId="2" borderId="1292"/>
    <xf numFmtId="0" fontId="114" fillId="22" borderId="1288" applyNumberFormat="0" applyAlignment="0" applyProtection="0">
      <alignment vertical="center"/>
    </xf>
    <xf numFmtId="0" fontId="140" fillId="9" borderId="1229" applyNumberFormat="0" applyAlignment="0" applyProtection="0">
      <alignment vertical="center"/>
    </xf>
    <xf numFmtId="274" fontId="114" fillId="22" borderId="1229" applyNumberFormat="0" applyAlignment="0" applyProtection="0">
      <alignment vertical="center"/>
    </xf>
    <xf numFmtId="274" fontId="114" fillId="22" borderId="1229" applyNumberFormat="0" applyAlignment="0" applyProtection="0">
      <alignment vertical="center"/>
    </xf>
    <xf numFmtId="274" fontId="114" fillId="22" borderId="1229" applyNumberFormat="0" applyAlignment="0" applyProtection="0">
      <alignment vertical="center"/>
    </xf>
    <xf numFmtId="0" fontId="130" fillId="0" borderId="1227">
      <alignment horizontal="left" vertical="center"/>
    </xf>
    <xf numFmtId="10" fontId="58" fillId="25" borderId="1225" applyNumberFormat="0" applyBorder="0" applyAlignment="0" applyProtection="0"/>
    <xf numFmtId="10" fontId="58" fillId="25" borderId="1225" applyNumberFormat="0" applyBorder="0" applyAlignment="0" applyProtection="0"/>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0" fontId="140" fillId="9" borderId="1229" applyNumberFormat="0" applyAlignment="0" applyProtection="0">
      <alignment vertical="center"/>
    </xf>
    <xf numFmtId="0"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140" fillId="9" borderId="1229" applyNumberFormat="0" applyAlignment="0" applyProtection="0">
      <alignment vertical="center"/>
    </xf>
    <xf numFmtId="274" fontId="56" fillId="30" borderId="1230" applyNumberFormat="0" applyFont="0" applyAlignment="0" applyProtection="0">
      <alignment vertical="center"/>
    </xf>
    <xf numFmtId="274" fontId="56" fillId="30" borderId="1230" applyNumberFormat="0" applyFont="0" applyAlignment="0" applyProtection="0">
      <alignment vertical="center"/>
    </xf>
    <xf numFmtId="274" fontId="56" fillId="30" borderId="1230" applyNumberFormat="0" applyFont="0" applyAlignment="0" applyProtection="0">
      <alignment vertical="center"/>
    </xf>
    <xf numFmtId="274" fontId="152" fillId="22" borderId="1231" applyNumberFormat="0" applyAlignment="0" applyProtection="0">
      <alignment vertical="center"/>
    </xf>
    <xf numFmtId="274" fontId="152" fillId="22" borderId="1231" applyNumberFormat="0" applyAlignment="0" applyProtection="0">
      <alignment vertical="center"/>
    </xf>
    <xf numFmtId="274" fontId="152" fillId="22" borderId="1231" applyNumberFormat="0" applyAlignment="0" applyProtection="0">
      <alignment vertical="center"/>
    </xf>
    <xf numFmtId="274" fontId="173" fillId="0" borderId="1232" applyNumberFormat="0" applyFill="0" applyAlignment="0" applyProtection="0">
      <alignment vertical="center"/>
    </xf>
    <xf numFmtId="274" fontId="173" fillId="0" borderId="1232" applyNumberFormat="0" applyFill="0" applyAlignment="0" applyProtection="0">
      <alignment vertical="center"/>
    </xf>
    <xf numFmtId="274" fontId="173" fillId="0" borderId="1232" applyNumberFormat="0" applyFill="0" applyAlignment="0" applyProtection="0">
      <alignment vertical="center"/>
    </xf>
    <xf numFmtId="0" fontId="248" fillId="22" borderId="1229" applyNumberFormat="0" applyAlignment="0" applyProtection="0">
      <alignment vertical="center"/>
    </xf>
    <xf numFmtId="0" fontId="130" fillId="0" borderId="1237">
      <alignment horizontal="left" vertical="center"/>
    </xf>
    <xf numFmtId="0" fontId="173" fillId="0" borderId="1269" applyNumberFormat="0" applyFill="0" applyAlignment="0" applyProtection="0">
      <alignment vertical="center"/>
    </xf>
    <xf numFmtId="0" fontId="253" fillId="0" borderId="1232" applyNumberFormat="0" applyFill="0" applyAlignment="0" applyProtection="0">
      <alignment vertical="center"/>
    </xf>
    <xf numFmtId="0" fontId="254" fillId="9" borderId="1229" applyNumberFormat="0" applyAlignment="0" applyProtection="0">
      <alignment vertical="center"/>
    </xf>
    <xf numFmtId="0" fontId="259" fillId="22" borderId="1231" applyNumberFormat="0" applyAlignment="0" applyProtection="0">
      <alignment vertical="center"/>
    </xf>
    <xf numFmtId="0" fontId="56" fillId="30" borderId="1247" applyNumberFormat="0" applyFont="0" applyAlignment="0" applyProtection="0">
      <alignment vertical="center"/>
    </xf>
    <xf numFmtId="221" fontId="63" fillId="0" borderId="1236" applyFill="0" applyBorder="0" applyAlignment="0"/>
    <xf numFmtId="263" fontId="63" fillId="0" borderId="1236">
      <alignment horizontal="left" vertical="center"/>
    </xf>
    <xf numFmtId="0" fontId="140" fillId="9" borderId="1229" applyNumberFormat="0" applyAlignment="0" applyProtection="0">
      <alignment vertical="center"/>
    </xf>
    <xf numFmtId="0" fontId="140" fillId="9" borderId="1229" applyNumberFormat="0" applyAlignment="0" applyProtection="0">
      <alignment vertical="center"/>
    </xf>
    <xf numFmtId="191" fontId="78" fillId="2" borderId="1292"/>
    <xf numFmtId="0" fontId="140" fillId="9" borderId="1229" applyNumberFormat="0" applyAlignment="0" applyProtection="0">
      <alignment vertical="center"/>
    </xf>
    <xf numFmtId="221" fontId="63" fillId="0" borderId="1236" applyFill="0" applyBorder="0" applyAlignment="0"/>
    <xf numFmtId="10" fontId="58" fillId="25" borderId="1236" applyNumberFormat="0" applyBorder="0" applyAlignment="0" applyProtection="0"/>
    <xf numFmtId="247" fontId="57" fillId="0" borderId="1236">
      <alignment horizontal="right" vertical="center" shrinkToFit="1"/>
    </xf>
    <xf numFmtId="1" fontId="78" fillId="0" borderId="1236" applyFill="0" applyBorder="0">
      <alignment horizontal="center"/>
    </xf>
    <xf numFmtId="221" fontId="188" fillId="25" borderId="1236">
      <alignment horizontal="right" vertical="center"/>
      <protection locked="0"/>
    </xf>
    <xf numFmtId="0" fontId="240" fillId="0" borderId="0"/>
    <xf numFmtId="263" fontId="63" fillId="0" borderId="1236">
      <alignment horizontal="left" vertical="center"/>
    </xf>
    <xf numFmtId="10" fontId="58" fillId="25" borderId="1242" applyNumberFormat="0" applyBorder="0" applyAlignment="0" applyProtection="0"/>
    <xf numFmtId="0" fontId="114" fillId="22" borderId="1246" applyNumberFormat="0" applyAlignment="0" applyProtection="0">
      <alignment vertical="center"/>
    </xf>
    <xf numFmtId="0" fontId="56" fillId="30" borderId="1239" applyNumberFormat="0" applyFont="0" applyAlignment="0" applyProtection="0">
      <alignment vertical="center"/>
    </xf>
    <xf numFmtId="0" fontId="152" fillId="22" borderId="1240" applyNumberFormat="0" applyAlignment="0" applyProtection="0">
      <alignment vertical="center"/>
    </xf>
    <xf numFmtId="0" fontId="173" fillId="0" borderId="1241" applyNumberFormat="0" applyFill="0" applyAlignment="0" applyProtection="0">
      <alignment vertical="center"/>
    </xf>
    <xf numFmtId="0" fontId="140" fillId="9" borderId="1266" applyNumberFormat="0" applyAlignment="0" applyProtection="0">
      <alignment vertical="center"/>
    </xf>
    <xf numFmtId="274" fontId="140" fillId="9" borderId="1266" applyNumberFormat="0" applyAlignment="0" applyProtection="0">
      <alignment vertical="center"/>
    </xf>
    <xf numFmtId="0" fontId="134" fillId="0" borderId="1295"/>
    <xf numFmtId="191" fontId="78" fillId="2" borderId="1270"/>
    <xf numFmtId="274" fontId="140" fillId="9" borderId="1288" applyNumberFormat="0" applyAlignment="0" applyProtection="0">
      <alignment vertical="center"/>
    </xf>
    <xf numFmtId="191" fontId="78" fillId="2" borderId="1270"/>
    <xf numFmtId="191" fontId="78" fillId="2" borderId="1270"/>
    <xf numFmtId="221" fontId="188" fillId="25" borderId="1297">
      <alignment horizontal="right" vertical="center"/>
      <protection locked="0"/>
    </xf>
    <xf numFmtId="191" fontId="78" fillId="2" borderId="1270"/>
    <xf numFmtId="191" fontId="78" fillId="2" borderId="1292"/>
    <xf numFmtId="191" fontId="78" fillId="2" borderId="1292"/>
    <xf numFmtId="191" fontId="78" fillId="2" borderId="1292"/>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263" fontId="63" fillId="0" borderId="1275">
      <alignment horizontal="left" vertical="center"/>
    </xf>
    <xf numFmtId="221" fontId="63" fillId="0" borderId="1275" applyFill="0" applyBorder="0" applyAlignment="0"/>
    <xf numFmtId="191" fontId="78" fillId="2" borderId="1292"/>
    <xf numFmtId="0" fontId="259" fillId="22" borderId="1268" applyNumberFormat="0" applyAlignment="0" applyProtection="0">
      <alignment vertical="center"/>
    </xf>
    <xf numFmtId="0" fontId="254" fillId="9" borderId="1266" applyNumberFormat="0" applyAlignment="0" applyProtection="0">
      <alignment vertical="center"/>
    </xf>
    <xf numFmtId="0" fontId="253" fillId="0" borderId="1269" applyNumberFormat="0" applyFill="0" applyAlignment="0" applyProtection="0">
      <alignment vertical="center"/>
    </xf>
    <xf numFmtId="0" fontId="114" fillId="22" borderId="1288" applyNumberFormat="0" applyAlignment="0" applyProtection="0">
      <alignment vertical="center"/>
    </xf>
    <xf numFmtId="0" fontId="129" fillId="0" borderId="1294">
      <alignment horizontal="left" vertical="center"/>
      <protection locked="0"/>
    </xf>
    <xf numFmtId="0" fontId="140" fillId="9" borderId="1288" applyNumberFormat="0" applyAlignment="0" applyProtection="0">
      <alignment vertical="center"/>
    </xf>
    <xf numFmtId="0" fontId="140" fillId="9" borderId="1288" applyNumberFormat="0" applyAlignment="0" applyProtection="0">
      <alignment vertical="center"/>
    </xf>
    <xf numFmtId="0" fontId="248" fillId="22" borderId="1266" applyNumberFormat="0" applyAlignment="0" applyProtection="0">
      <alignment vertical="center"/>
    </xf>
    <xf numFmtId="274" fontId="173" fillId="0" borderId="1269" applyNumberFormat="0" applyFill="0" applyAlignment="0" applyProtection="0">
      <alignment vertical="center"/>
    </xf>
    <xf numFmtId="0" fontId="56" fillId="30" borderId="1289" applyNumberFormat="0" applyFont="0" applyAlignment="0" applyProtection="0">
      <alignment vertical="center"/>
    </xf>
    <xf numFmtId="274" fontId="152" fillId="22" borderId="1268" applyNumberFormat="0" applyAlignment="0" applyProtection="0">
      <alignment vertical="center"/>
    </xf>
    <xf numFmtId="274" fontId="56" fillId="30" borderId="1267" applyNumberFormat="0" applyFont="0" applyAlignment="0" applyProtection="0">
      <alignment vertical="center"/>
    </xf>
    <xf numFmtId="274" fontId="56" fillId="30" borderId="1267" applyNumberFormat="0" applyFon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14" fillId="22" borderId="1266" applyNumberFormat="0" applyAlignment="0" applyProtection="0">
      <alignment vertical="center"/>
    </xf>
    <xf numFmtId="274" fontId="114" fillId="22" borderId="1266" applyNumberFormat="0" applyAlignment="0" applyProtection="0">
      <alignment vertical="center"/>
    </xf>
    <xf numFmtId="0" fontId="130" fillId="0" borderId="1287">
      <alignment horizontal="left" vertical="center"/>
    </xf>
    <xf numFmtId="10" fontId="58" fillId="25" borderId="1286" applyNumberFormat="0" applyBorder="0" applyAlignment="0" applyProtection="0"/>
    <xf numFmtId="0"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73" fillId="0" borderId="1291" applyNumberFormat="0" applyFill="0" applyAlignment="0" applyProtection="0">
      <alignment vertical="center"/>
    </xf>
    <xf numFmtId="0" fontId="248" fillId="22" borderId="1288" applyNumberFormat="0" applyAlignment="0" applyProtection="0">
      <alignment vertical="center"/>
    </xf>
    <xf numFmtId="0" fontId="253" fillId="0" borderId="1291" applyNumberFormat="0" applyFill="0" applyAlignment="0" applyProtection="0">
      <alignment vertical="center"/>
    </xf>
    <xf numFmtId="221" fontId="63" fillId="0" borderId="1297" applyFill="0" applyBorder="0" applyAlignment="0"/>
    <xf numFmtId="247" fontId="57" fillId="0" borderId="1297">
      <alignment horizontal="right" vertical="center" shrinkToFit="1"/>
    </xf>
    <xf numFmtId="263" fontId="63" fillId="0" borderId="1297">
      <alignment horizontal="left" vertical="center"/>
    </xf>
    <xf numFmtId="0" fontId="130" fillId="0" borderId="1287">
      <alignment horizontal="left" vertical="center"/>
    </xf>
    <xf numFmtId="0" fontId="140" fillId="9" borderId="1288" applyNumberFormat="0" applyAlignment="0" applyProtection="0">
      <alignment vertical="center"/>
    </xf>
    <xf numFmtId="0" fontId="114" fillId="22" borderId="1246" applyNumberFormat="0" applyAlignment="0" applyProtection="0">
      <alignment vertical="center"/>
    </xf>
    <xf numFmtId="0" fontId="114" fillId="22" borderId="1246" applyNumberFormat="0" applyAlignment="0" applyProtection="0">
      <alignment vertical="center"/>
    </xf>
    <xf numFmtId="0" fontId="140" fillId="9" borderId="1288" applyNumberFormat="0" applyAlignment="0" applyProtection="0">
      <alignment vertical="center"/>
    </xf>
    <xf numFmtId="221" fontId="63" fillId="0" borderId="1242" applyFill="0" applyBorder="0" applyAlignment="0"/>
    <xf numFmtId="191" fontId="78" fillId="2" borderId="1292"/>
    <xf numFmtId="191" fontId="78" fillId="2" borderId="1292"/>
    <xf numFmtId="191" fontId="78" fillId="2" borderId="1292"/>
    <xf numFmtId="0" fontId="129" fillId="0" borderId="1250">
      <alignment horizontal="left" vertical="center"/>
      <protection locked="0"/>
    </xf>
    <xf numFmtId="0" fontId="140" fillId="9" borderId="1246" applyNumberFormat="0" applyAlignment="0" applyProtection="0">
      <alignment vertical="center"/>
    </xf>
    <xf numFmtId="0" fontId="140" fillId="9" borderId="1246" applyNumberFormat="0" applyAlignment="0" applyProtection="0">
      <alignment vertical="center"/>
    </xf>
    <xf numFmtId="0" fontId="69" fillId="0" borderId="1274">
      <alignment vertical="justify" wrapText="1"/>
    </xf>
    <xf numFmtId="0" fontId="173" fillId="0" borderId="1269" applyNumberFormat="0" applyFill="0" applyAlignment="0" applyProtection="0">
      <alignment vertical="center"/>
    </xf>
    <xf numFmtId="37" fontId="69" fillId="0" borderId="1271" applyAlignment="0"/>
    <xf numFmtId="0" fontId="56" fillId="30" borderId="1267" applyNumberFormat="0" applyFont="0" applyAlignment="0" applyProtection="0">
      <alignment vertical="center"/>
    </xf>
    <xf numFmtId="0" fontId="114" fillId="22" borderId="1266" applyNumberFormat="0" applyAlignment="0" applyProtection="0">
      <alignment vertical="center"/>
    </xf>
    <xf numFmtId="0" fontId="114" fillId="22" borderId="1266" applyNumberFormat="0" applyAlignment="0" applyProtection="0">
      <alignment vertical="center"/>
    </xf>
    <xf numFmtId="0" fontId="173" fillId="0" borderId="1269" applyNumberFormat="0" applyFill="0" applyAlignment="0" applyProtection="0">
      <alignment vertical="center"/>
    </xf>
    <xf numFmtId="0" fontId="173" fillId="0" borderId="1269" applyNumberFormat="0" applyFill="0" applyAlignment="0" applyProtection="0">
      <alignment vertical="center"/>
    </xf>
    <xf numFmtId="0" fontId="134" fillId="0" borderId="1273"/>
    <xf numFmtId="0" fontId="152" fillId="22" borderId="1290" applyNumberFormat="0" applyAlignment="0" applyProtection="0">
      <alignment vertical="center"/>
    </xf>
    <xf numFmtId="0" fontId="134" fillId="0" borderId="1295"/>
    <xf numFmtId="0" fontId="56" fillId="30" borderId="1247" applyNumberFormat="0" applyFont="0" applyAlignment="0" applyProtection="0">
      <alignment vertical="center"/>
    </xf>
    <xf numFmtId="0" fontId="56" fillId="30" borderId="1247" applyNumberFormat="0" applyFont="0" applyAlignment="0" applyProtection="0">
      <alignment vertical="center"/>
    </xf>
    <xf numFmtId="0" fontId="152" fillId="22" borderId="1268" applyNumberFormat="0" applyAlignment="0" applyProtection="0">
      <alignment vertical="center"/>
    </xf>
    <xf numFmtId="0" fontId="152" fillId="22" borderId="1268" applyNumberFormat="0" applyAlignment="0" applyProtection="0">
      <alignment vertical="center"/>
    </xf>
    <xf numFmtId="0" fontId="152" fillId="22" borderId="1248" applyNumberFormat="0" applyAlignment="0" applyProtection="0">
      <alignment vertical="center"/>
    </xf>
    <xf numFmtId="0" fontId="152" fillId="22" borderId="1248" applyNumberFormat="0" applyAlignment="0" applyProtection="0">
      <alignment vertical="center"/>
    </xf>
    <xf numFmtId="0" fontId="56" fillId="30" borderId="1267" applyNumberFormat="0" applyFont="0" applyAlignment="0" applyProtection="0">
      <alignment vertical="center"/>
    </xf>
    <xf numFmtId="0" fontId="56" fillId="30" borderId="1267" applyNumberFormat="0" applyFont="0" applyAlignment="0" applyProtection="0">
      <alignment vertical="center"/>
    </xf>
    <xf numFmtId="0" fontId="173" fillId="0" borderId="1291" applyNumberFormat="0" applyFill="0" applyAlignment="0" applyProtection="0">
      <alignment vertical="center"/>
    </xf>
    <xf numFmtId="0" fontId="173" fillId="0" borderId="1291" applyNumberFormat="0" applyFill="0" applyAlignment="0" applyProtection="0">
      <alignment vertical="center"/>
    </xf>
    <xf numFmtId="0" fontId="114" fillId="22" borderId="1288" applyNumberFormat="0" applyAlignment="0" applyProtection="0">
      <alignment vertical="center"/>
    </xf>
    <xf numFmtId="0" fontId="134" fillId="0" borderId="1251"/>
    <xf numFmtId="0" fontId="173" fillId="0" borderId="1249" applyNumberFormat="0" applyFill="0" applyAlignment="0" applyProtection="0">
      <alignment vertical="center"/>
    </xf>
    <xf numFmtId="0" fontId="173" fillId="0" borderId="1249" applyNumberFormat="0" applyFill="0" applyAlignment="0" applyProtection="0">
      <alignment vertical="center"/>
    </xf>
    <xf numFmtId="0" fontId="114" fillId="22" borderId="1246" applyNumberFormat="0" applyAlignment="0" applyProtection="0">
      <alignment vertical="center"/>
    </xf>
    <xf numFmtId="0" fontId="114" fillId="22" borderId="1246" applyNumberFormat="0" applyAlignment="0" applyProtection="0">
      <alignment vertical="center"/>
    </xf>
    <xf numFmtId="247" fontId="57" fillId="0" borderId="1242">
      <alignment horizontal="right" vertical="center" shrinkToFit="1"/>
    </xf>
    <xf numFmtId="1" fontId="78" fillId="0" borderId="1242" applyFill="0" applyBorder="0">
      <alignment horizontal="center"/>
    </xf>
    <xf numFmtId="0" fontId="56" fillId="30" borderId="1247" applyNumberFormat="0" applyFont="0" applyAlignment="0" applyProtection="0">
      <alignment vertical="center"/>
    </xf>
    <xf numFmtId="37" fontId="69" fillId="0" borderId="1245" applyAlignment="0"/>
    <xf numFmtId="221" fontId="188" fillId="25" borderId="1242">
      <alignment horizontal="right" vertical="center"/>
      <protection locked="0"/>
    </xf>
    <xf numFmtId="0" fontId="173" fillId="0" borderId="1291" applyNumberFormat="0" applyFill="0" applyAlignment="0" applyProtection="0">
      <alignment vertical="center"/>
    </xf>
    <xf numFmtId="0" fontId="152" fillId="22" borderId="1290" applyNumberFormat="0" applyAlignment="0" applyProtection="0">
      <alignment vertical="center"/>
    </xf>
    <xf numFmtId="0" fontId="152" fillId="22" borderId="1290" applyNumberFormat="0" applyAlignment="0" applyProtection="0">
      <alignment vertical="center"/>
    </xf>
    <xf numFmtId="0" fontId="140" fillId="9" borderId="1266" applyNumberFormat="0" applyAlignment="0" applyProtection="0">
      <alignment vertical="center"/>
    </xf>
    <xf numFmtId="0" fontId="114" fillId="22" borderId="1266" applyNumberFormat="0" applyAlignment="0" applyProtection="0">
      <alignment vertical="center"/>
    </xf>
    <xf numFmtId="0" fontId="114" fillId="22" borderId="1266" applyNumberFormat="0" applyAlignment="0" applyProtection="0">
      <alignment vertical="center"/>
    </xf>
    <xf numFmtId="274" fontId="114" fillId="22" borderId="1288" applyNumberFormat="0" applyAlignment="0" applyProtection="0">
      <alignment vertical="center"/>
    </xf>
    <xf numFmtId="0" fontId="140" fillId="9" borderId="1288" applyNumberFormat="0" applyAlignment="0" applyProtection="0">
      <alignment vertical="center"/>
    </xf>
    <xf numFmtId="274" fontId="140" fillId="9" borderId="1288" applyNumberFormat="0" applyAlignment="0" applyProtection="0">
      <alignment vertical="center"/>
    </xf>
    <xf numFmtId="0" fontId="173" fillId="0" borderId="1249" applyNumberFormat="0" applyFill="0" applyAlignment="0" applyProtection="0">
      <alignment vertical="center"/>
    </xf>
    <xf numFmtId="0" fontId="173" fillId="0" borderId="1249" applyNumberFormat="0" applyFill="0" applyAlignment="0" applyProtection="0">
      <alignment vertical="center"/>
    </xf>
    <xf numFmtId="0" fontId="254" fillId="9" borderId="1288" applyNumberFormat="0" applyAlignment="0" applyProtection="0">
      <alignment vertical="center"/>
    </xf>
    <xf numFmtId="0" fontId="259" fillId="22" borderId="1290" applyNumberFormat="0" applyAlignment="0" applyProtection="0">
      <alignment vertical="center"/>
    </xf>
    <xf numFmtId="0" fontId="69" fillId="0" borderId="1252">
      <alignment vertical="justify" wrapText="1"/>
    </xf>
    <xf numFmtId="0" fontId="140" fillId="9" borderId="1246" applyNumberFormat="0" applyAlignment="0" applyProtection="0">
      <alignment vertical="center"/>
    </xf>
    <xf numFmtId="0" fontId="140" fillId="9" borderId="1246" applyNumberFormat="0" applyAlignment="0" applyProtection="0">
      <alignment vertical="center"/>
    </xf>
    <xf numFmtId="263" fontId="63" fillId="0" borderId="1242">
      <alignment horizontal="left" vertical="center"/>
    </xf>
    <xf numFmtId="263" fontId="63" fillId="0" borderId="1297">
      <alignment horizontal="left" vertical="center"/>
    </xf>
    <xf numFmtId="0" fontId="152" fillId="22" borderId="1248" applyNumberFormat="0" applyAlignment="0" applyProtection="0">
      <alignment vertical="center"/>
    </xf>
    <xf numFmtId="0" fontId="152" fillId="22" borderId="1248" applyNumberFormat="0" applyAlignment="0" applyProtection="0">
      <alignment vertical="center"/>
    </xf>
    <xf numFmtId="191" fontId="78" fillId="2" borderId="1270"/>
    <xf numFmtId="191" fontId="78" fillId="2" borderId="1270"/>
    <xf numFmtId="191" fontId="78" fillId="2" borderId="1270"/>
    <xf numFmtId="191" fontId="78" fillId="2" borderId="1292"/>
    <xf numFmtId="191" fontId="78" fillId="2" borderId="1292"/>
    <xf numFmtId="191" fontId="78" fillId="2" borderId="1292"/>
    <xf numFmtId="0" fontId="129" fillId="0" borderId="1294">
      <alignment horizontal="left" vertical="center"/>
      <protection locked="0"/>
    </xf>
    <xf numFmtId="0" fontId="56" fillId="30" borderId="1289" applyNumberFormat="0" applyFont="0" applyAlignment="0" applyProtection="0">
      <alignment vertical="center"/>
    </xf>
    <xf numFmtId="0" fontId="56" fillId="30" borderId="1289" applyNumberFormat="0" applyFont="0" applyAlignment="0" applyProtection="0">
      <alignment vertical="center"/>
    </xf>
    <xf numFmtId="0" fontId="152" fillId="22" borderId="1290" applyNumberFormat="0" applyAlignment="0" applyProtection="0">
      <alignment vertical="center"/>
    </xf>
    <xf numFmtId="0" fontId="152" fillId="22" borderId="1290" applyNumberFormat="0" applyAlignment="0" applyProtection="0">
      <alignment vertical="center"/>
    </xf>
    <xf numFmtId="0" fontId="152" fillId="22" borderId="1290" applyNumberFormat="0" applyAlignment="0" applyProtection="0">
      <alignment vertical="center"/>
    </xf>
    <xf numFmtId="0" fontId="173" fillId="0" borderId="1291" applyNumberFormat="0" applyFill="0" applyAlignment="0" applyProtection="0">
      <alignment vertical="center"/>
    </xf>
    <xf numFmtId="0" fontId="173" fillId="0" borderId="1291" applyNumberFormat="0" applyFill="0" applyAlignment="0" applyProtection="0">
      <alignment vertical="center"/>
    </xf>
    <xf numFmtId="191" fontId="78" fillId="2" borderId="1292"/>
    <xf numFmtId="274" fontId="56" fillId="30" borderId="1289" applyNumberFormat="0" applyFont="0" applyAlignment="0" applyProtection="0">
      <alignment vertical="center"/>
    </xf>
    <xf numFmtId="221" fontId="63" fillId="0" borderId="1297" applyFill="0" applyBorder="0" applyAlignment="0"/>
    <xf numFmtId="0" fontId="140" fillId="9" borderId="1266" applyNumberFormat="0" applyAlignment="0" applyProtection="0">
      <alignment vertical="center"/>
    </xf>
    <xf numFmtId="191" fontId="78" fillId="2" borderId="1270"/>
    <xf numFmtId="0" fontId="140" fillId="9" borderId="1266" applyNumberFormat="0" applyAlignment="0" applyProtection="0">
      <alignment vertical="center"/>
    </xf>
    <xf numFmtId="0" fontId="140" fillId="9" borderId="1288" applyNumberFormat="0" applyAlignment="0" applyProtection="0">
      <alignment vertical="center"/>
    </xf>
    <xf numFmtId="0" fontId="114" fillId="22" borderId="1288" applyNumberFormat="0" applyAlignment="0" applyProtection="0">
      <alignment vertical="center"/>
    </xf>
    <xf numFmtId="274" fontId="173" fillId="0" borderId="1269" applyNumberFormat="0" applyFill="0" applyAlignment="0" applyProtection="0">
      <alignment vertical="center"/>
    </xf>
    <xf numFmtId="274" fontId="173" fillId="0" borderId="1269" applyNumberFormat="0" applyFill="0" applyAlignment="0" applyProtection="0">
      <alignment vertical="center"/>
    </xf>
    <xf numFmtId="0" fontId="152" fillId="22" borderId="1290" applyNumberFormat="0" applyAlignment="0" applyProtection="0">
      <alignment vertical="center"/>
    </xf>
    <xf numFmtId="274" fontId="152" fillId="22" borderId="1268" applyNumberFormat="0" applyAlignment="0" applyProtection="0">
      <alignment vertical="center"/>
    </xf>
    <xf numFmtId="274" fontId="152" fillId="22" borderId="1268" applyNumberFormat="0" applyAlignment="0" applyProtection="0">
      <alignment vertical="center"/>
    </xf>
    <xf numFmtId="274" fontId="56" fillId="30" borderId="1267" applyNumberFormat="0" applyFon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0" fontId="140" fillId="9" borderId="1266" applyNumberFormat="0" applyAlignment="0" applyProtection="0">
      <alignment vertical="center"/>
    </xf>
    <xf numFmtId="274" fontId="140" fillId="9" borderId="1266" applyNumberFormat="0" applyAlignment="0" applyProtection="0">
      <alignment vertical="center"/>
    </xf>
    <xf numFmtId="10" fontId="58" fillId="25" borderId="1264" applyNumberFormat="0" applyBorder="0" applyAlignment="0" applyProtection="0"/>
    <xf numFmtId="10" fontId="58" fillId="25" borderId="1264" applyNumberFormat="0" applyBorder="0" applyAlignment="0" applyProtection="0"/>
    <xf numFmtId="0" fontId="130" fillId="0" borderId="1265">
      <alignment horizontal="left" vertical="center"/>
    </xf>
    <xf numFmtId="274" fontId="114" fillId="22" borderId="1266" applyNumberFormat="0" applyAlignment="0" applyProtection="0">
      <alignment vertical="center"/>
    </xf>
    <xf numFmtId="274" fontId="114" fillId="22" borderId="1288" applyNumberFormat="0" applyAlignment="0" applyProtection="0">
      <alignment vertical="center"/>
    </xf>
    <xf numFmtId="274" fontId="114" fillId="22"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73" fillId="0" borderId="1291" applyNumberFormat="0" applyFill="0" applyAlignment="0" applyProtection="0">
      <alignment vertical="center"/>
    </xf>
    <xf numFmtId="274" fontId="114" fillId="22" borderId="1246" applyNumberFormat="0" applyAlignment="0" applyProtection="0">
      <alignment vertical="center"/>
    </xf>
    <xf numFmtId="274" fontId="114" fillId="22" borderId="1246" applyNumberFormat="0" applyAlignment="0" applyProtection="0">
      <alignment vertical="center"/>
    </xf>
    <xf numFmtId="274" fontId="114" fillId="22" borderId="1246" applyNumberFormat="0" applyAlignment="0" applyProtection="0">
      <alignment vertical="center"/>
    </xf>
    <xf numFmtId="191" fontId="78" fillId="2" borderId="1292"/>
    <xf numFmtId="0" fontId="130" fillId="0" borderId="1244">
      <alignment horizontal="left" vertical="center"/>
    </xf>
    <xf numFmtId="0" fontId="152" fillId="22" borderId="1268" applyNumberFormat="0" applyAlignment="0" applyProtection="0">
      <alignment vertical="center"/>
    </xf>
    <xf numFmtId="0" fontId="152" fillId="22" borderId="1268" applyNumberFormat="0" applyAlignment="0" applyProtection="0">
      <alignment vertical="center"/>
    </xf>
    <xf numFmtId="10" fontId="58" fillId="25" borderId="1242" applyNumberFormat="0" applyBorder="0" applyAlignment="0" applyProtection="0"/>
    <xf numFmtId="10" fontId="58" fillId="25" borderId="1242" applyNumberFormat="0" applyBorder="0" applyAlignment="0" applyProtection="0"/>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0" fontId="140" fillId="9" borderId="1246" applyNumberFormat="0" applyAlignment="0" applyProtection="0">
      <alignment vertical="center"/>
    </xf>
    <xf numFmtId="0"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0" fontId="140" fillId="9" borderId="1266" applyNumberFormat="0" applyAlignment="0" applyProtection="0">
      <alignment vertical="center"/>
    </xf>
    <xf numFmtId="0" fontId="140" fillId="9" borderId="1266" applyNumberFormat="0" applyAlignment="0" applyProtection="0">
      <alignment vertical="center"/>
    </xf>
    <xf numFmtId="274" fontId="56" fillId="30" borderId="1247" applyNumberFormat="0" applyFont="0" applyAlignment="0" applyProtection="0">
      <alignment vertical="center"/>
    </xf>
    <xf numFmtId="274" fontId="56" fillId="30" borderId="1247" applyNumberFormat="0" applyFont="0" applyAlignment="0" applyProtection="0">
      <alignment vertical="center"/>
    </xf>
    <xf numFmtId="274" fontId="56" fillId="30" borderId="1247" applyNumberFormat="0" applyFont="0" applyAlignment="0" applyProtection="0">
      <alignment vertical="center"/>
    </xf>
    <xf numFmtId="274" fontId="152" fillId="22" borderId="1248" applyNumberFormat="0" applyAlignment="0" applyProtection="0">
      <alignment vertical="center"/>
    </xf>
    <xf numFmtId="274" fontId="152" fillId="22" borderId="1248" applyNumberFormat="0" applyAlignment="0" applyProtection="0">
      <alignment vertical="center"/>
    </xf>
    <xf numFmtId="274" fontId="152" fillId="22" borderId="1248" applyNumberFormat="0" applyAlignment="0" applyProtection="0">
      <alignment vertical="center"/>
    </xf>
    <xf numFmtId="37" fontId="69" fillId="0" borderId="1293" applyAlignment="0"/>
    <xf numFmtId="274" fontId="173" fillId="0" borderId="1249" applyNumberFormat="0" applyFill="0" applyAlignment="0" applyProtection="0">
      <alignment vertical="center"/>
    </xf>
    <xf numFmtId="274" fontId="173" fillId="0" borderId="1249" applyNumberFormat="0" applyFill="0" applyAlignment="0" applyProtection="0">
      <alignment vertical="center"/>
    </xf>
    <xf numFmtId="274" fontId="173" fillId="0" borderId="1249" applyNumberFormat="0" applyFill="0" applyAlignment="0" applyProtection="0">
      <alignment vertical="center"/>
    </xf>
    <xf numFmtId="0" fontId="248" fillId="22" borderId="1246" applyNumberFormat="0" applyAlignment="0" applyProtection="0">
      <alignment vertical="center"/>
    </xf>
    <xf numFmtId="0" fontId="129" fillId="0" borderId="1272">
      <alignment horizontal="left" vertical="center"/>
      <protection locked="0"/>
    </xf>
    <xf numFmtId="10" fontId="58" fillId="25" borderId="1286" applyNumberFormat="0" applyBorder="0" applyAlignment="0" applyProtection="0"/>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56" fillId="30" borderId="1289" applyNumberFormat="0" applyFont="0" applyAlignment="0" applyProtection="0">
      <alignment vertical="center"/>
    </xf>
    <xf numFmtId="274" fontId="56" fillId="30" borderId="1289" applyNumberFormat="0" applyFont="0" applyAlignment="0" applyProtection="0">
      <alignment vertical="center"/>
    </xf>
    <xf numFmtId="274" fontId="152" fillId="22" borderId="1290" applyNumberFormat="0" applyAlignment="0" applyProtection="0">
      <alignment vertical="center"/>
    </xf>
    <xf numFmtId="274" fontId="152" fillId="22" borderId="1290" applyNumberFormat="0" applyAlignment="0" applyProtection="0">
      <alignment vertical="center"/>
    </xf>
    <xf numFmtId="274" fontId="152" fillId="22" borderId="1290" applyNumberFormat="0" applyAlignment="0" applyProtection="0">
      <alignment vertical="center"/>
    </xf>
    <xf numFmtId="274" fontId="173" fillId="0" borderId="1291" applyNumberFormat="0" applyFill="0" applyAlignment="0" applyProtection="0">
      <alignment vertical="center"/>
    </xf>
    <xf numFmtId="0" fontId="253" fillId="0" borderId="1249" applyNumberFormat="0" applyFill="0" applyAlignment="0" applyProtection="0">
      <alignment vertical="center"/>
    </xf>
    <xf numFmtId="0" fontId="254" fillId="9" borderId="1246" applyNumberFormat="0" applyAlignment="0" applyProtection="0">
      <alignment vertical="center"/>
    </xf>
    <xf numFmtId="0" fontId="259" fillId="22" borderId="1248" applyNumberFormat="0" applyAlignment="0" applyProtection="0">
      <alignment vertical="center"/>
    </xf>
    <xf numFmtId="191" fontId="78" fillId="2" borderId="1292"/>
    <xf numFmtId="191" fontId="78" fillId="2" borderId="1292"/>
    <xf numFmtId="10" fontId="58" fillId="25" borderId="1297" applyNumberFormat="0" applyBorder="0" applyAlignment="0" applyProtection="0"/>
    <xf numFmtId="221" fontId="63" fillId="0" borderId="1253" applyFill="0" applyBorder="0" applyAlignment="0"/>
    <xf numFmtId="0" fontId="140" fillId="9" borderId="1288" applyNumberFormat="0" applyAlignment="0" applyProtection="0">
      <alignment vertical="center"/>
    </xf>
    <xf numFmtId="263" fontId="63" fillId="0" borderId="1253">
      <alignment horizontal="left" vertical="center"/>
    </xf>
    <xf numFmtId="191" fontId="78" fillId="2" borderId="1292"/>
    <xf numFmtId="191" fontId="78" fillId="2" borderId="1292"/>
    <xf numFmtId="0" fontId="114" fillId="22" borderId="1288" applyNumberFormat="0" applyAlignment="0" applyProtection="0">
      <alignment vertical="center"/>
    </xf>
    <xf numFmtId="0" fontId="56" fillId="30" borderId="1289" applyNumberFormat="0" applyFont="0" applyAlignment="0" applyProtection="0">
      <alignment vertical="center"/>
    </xf>
    <xf numFmtId="0" fontId="173" fillId="0" borderId="1291" applyNumberFormat="0" applyFill="0" applyAlignment="0" applyProtection="0">
      <alignment vertical="center"/>
    </xf>
    <xf numFmtId="0" fontId="140" fillId="9" borderId="1288" applyNumberFormat="0" applyAlignment="0" applyProtection="0">
      <alignment vertical="center"/>
    </xf>
    <xf numFmtId="0" fontId="114" fillId="22" borderId="1288" applyNumberFormat="0" applyAlignment="0" applyProtection="0">
      <alignment vertical="center"/>
    </xf>
    <xf numFmtId="274" fontId="140" fillId="9" borderId="1288" applyNumberFormat="0" applyAlignment="0" applyProtection="0">
      <alignment vertical="center"/>
    </xf>
    <xf numFmtId="0" fontId="56" fillId="30" borderId="1289" applyNumberFormat="0" applyFont="0" applyAlignment="0" applyProtection="0">
      <alignment vertical="center"/>
    </xf>
    <xf numFmtId="0" fontId="173" fillId="0" borderId="1291" applyNumberFormat="0" applyFill="0" applyAlignment="0" applyProtection="0">
      <alignment vertical="center"/>
    </xf>
    <xf numFmtId="0" fontId="140" fillId="9" borderId="1288" applyNumberFormat="0" applyAlignment="0" applyProtection="0">
      <alignment vertical="center"/>
    </xf>
    <xf numFmtId="191" fontId="78" fillId="2" borderId="1270"/>
    <xf numFmtId="221" fontId="63" fillId="0" borderId="1253" applyFill="0" applyBorder="0" applyAlignment="0"/>
    <xf numFmtId="10" fontId="58" fillId="25" borderId="1253" applyNumberFormat="0" applyBorder="0" applyAlignment="0" applyProtection="0"/>
    <xf numFmtId="247" fontId="57" fillId="0" borderId="1253">
      <alignment horizontal="right" vertical="center" shrinkToFit="1"/>
    </xf>
    <xf numFmtId="1" fontId="78" fillId="0" borderId="1253" applyFill="0" applyBorder="0">
      <alignment horizontal="center"/>
    </xf>
    <xf numFmtId="221" fontId="188" fillId="25" borderId="1253">
      <alignment horizontal="right" vertical="center"/>
      <protection locked="0"/>
    </xf>
    <xf numFmtId="0" fontId="69" fillId="0" borderId="1296">
      <alignment vertical="justify" wrapText="1"/>
    </xf>
    <xf numFmtId="263" fontId="63" fillId="0" borderId="1253">
      <alignment horizontal="left" vertical="center"/>
    </xf>
    <xf numFmtId="191" fontId="78" fillId="2" borderId="1270"/>
    <xf numFmtId="191" fontId="78" fillId="2" borderId="1243"/>
    <xf numFmtId="191" fontId="78" fillId="2" borderId="1243"/>
    <xf numFmtId="191" fontId="78" fillId="2" borderId="1243"/>
    <xf numFmtId="0" fontId="92" fillId="0" borderId="0"/>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191" fontId="78" fillId="2" borderId="1243"/>
    <xf numFmtId="0" fontId="114" fillId="22" borderId="1246" applyNumberFormat="0" applyAlignment="0" applyProtection="0">
      <alignment vertical="center"/>
    </xf>
    <xf numFmtId="0" fontId="114" fillId="22" borderId="1246" applyNumberFormat="0" applyAlignment="0" applyProtection="0">
      <alignment vertical="center"/>
    </xf>
    <xf numFmtId="0" fontId="114" fillId="22" borderId="1246" applyNumberFormat="0" applyAlignment="0" applyProtection="0">
      <alignment vertical="center"/>
    </xf>
    <xf numFmtId="0" fontId="129" fillId="0" borderId="1250">
      <alignment horizontal="left" vertical="center"/>
      <protection locked="0"/>
    </xf>
    <xf numFmtId="0" fontId="130" fillId="0" borderId="1244">
      <alignment horizontal="left" vertical="center"/>
    </xf>
    <xf numFmtId="0" fontId="140" fillId="9" borderId="1246" applyNumberFormat="0" applyAlignment="0" applyProtection="0">
      <alignment vertical="center"/>
    </xf>
    <xf numFmtId="10" fontId="58" fillId="25" borderId="1253" applyNumberFormat="0" applyBorder="0" applyAlignment="0" applyProtection="0"/>
    <xf numFmtId="0" fontId="140" fillId="9" borderId="1246" applyNumberFormat="0" applyAlignment="0" applyProtection="0">
      <alignment vertical="center"/>
    </xf>
    <xf numFmtId="0" fontId="140" fillId="9" borderId="1246" applyNumberFormat="0" applyAlignment="0" applyProtection="0">
      <alignment vertical="center"/>
    </xf>
    <xf numFmtId="0" fontId="56" fillId="30" borderId="1247" applyNumberFormat="0" applyFont="0" applyAlignment="0" applyProtection="0">
      <alignment vertical="center"/>
    </xf>
    <xf numFmtId="0" fontId="56" fillId="30" borderId="1247" applyNumberFormat="0" applyFont="0" applyAlignment="0" applyProtection="0">
      <alignment vertical="center"/>
    </xf>
    <xf numFmtId="0" fontId="56" fillId="30" borderId="1247" applyNumberFormat="0" applyFont="0" applyAlignment="0" applyProtection="0">
      <alignment vertical="center"/>
    </xf>
    <xf numFmtId="0" fontId="152" fillId="22" borderId="1248" applyNumberFormat="0" applyAlignment="0" applyProtection="0">
      <alignment vertical="center"/>
    </xf>
    <xf numFmtId="0" fontId="152" fillId="22" borderId="1248" applyNumberFormat="0" applyAlignment="0" applyProtection="0">
      <alignment vertical="center"/>
    </xf>
    <xf numFmtId="0" fontId="152" fillId="22" borderId="1248" applyNumberFormat="0" applyAlignment="0" applyProtection="0">
      <alignment vertical="center"/>
    </xf>
    <xf numFmtId="0" fontId="134" fillId="0" borderId="1251"/>
    <xf numFmtId="0" fontId="173" fillId="0" borderId="1249" applyNumberFormat="0" applyFill="0" applyAlignment="0" applyProtection="0">
      <alignment vertical="center"/>
    </xf>
    <xf numFmtId="0" fontId="173" fillId="0" borderId="1249" applyNumberFormat="0" applyFill="0" applyAlignment="0" applyProtection="0">
      <alignment vertical="center"/>
    </xf>
    <xf numFmtId="0" fontId="173" fillId="0" borderId="1249" applyNumberFormat="0" applyFill="0" applyAlignment="0" applyProtection="0">
      <alignment vertical="center"/>
    </xf>
    <xf numFmtId="0" fontId="114" fillId="22" borderId="1246" applyNumberFormat="0" applyAlignment="0" applyProtection="0">
      <alignment vertical="center"/>
    </xf>
    <xf numFmtId="0" fontId="114" fillId="22" borderId="1246" applyNumberFormat="0" applyAlignment="0" applyProtection="0">
      <alignment vertical="center"/>
    </xf>
    <xf numFmtId="247" fontId="57" fillId="0" borderId="1253">
      <alignment horizontal="right" vertical="center" shrinkToFit="1"/>
    </xf>
    <xf numFmtId="1" fontId="78" fillId="0" borderId="1253" applyFill="0" applyBorder="0">
      <alignment horizontal="center"/>
    </xf>
    <xf numFmtId="0" fontId="56" fillId="30" borderId="1247" applyNumberFormat="0" applyFont="0" applyAlignment="0" applyProtection="0">
      <alignment vertical="center"/>
    </xf>
    <xf numFmtId="37" fontId="69" fillId="0" borderId="1245" applyAlignment="0"/>
    <xf numFmtId="221" fontId="188" fillId="25" borderId="1253">
      <alignment horizontal="right" vertical="center"/>
      <protection locked="0"/>
    </xf>
    <xf numFmtId="0" fontId="173" fillId="0" borderId="1249" applyNumberFormat="0" applyFill="0" applyAlignment="0" applyProtection="0">
      <alignment vertical="center"/>
    </xf>
    <xf numFmtId="0" fontId="173" fillId="0" borderId="1249" applyNumberFormat="0" applyFill="0" applyAlignment="0" applyProtection="0">
      <alignment vertical="center"/>
    </xf>
    <xf numFmtId="0" fontId="69" fillId="0" borderId="1252">
      <alignment vertical="justify" wrapText="1"/>
    </xf>
    <xf numFmtId="0" fontId="140" fillId="9" borderId="1246" applyNumberFormat="0" applyAlignment="0" applyProtection="0">
      <alignment vertical="center"/>
    </xf>
    <xf numFmtId="0" fontId="140" fillId="9" borderId="1246" applyNumberFormat="0" applyAlignment="0" applyProtection="0">
      <alignment vertical="center"/>
    </xf>
    <xf numFmtId="0" fontId="152" fillId="22" borderId="1248" applyNumberFormat="0" applyAlignment="0" applyProtection="0">
      <alignment vertical="center"/>
    </xf>
    <xf numFmtId="0" fontId="152" fillId="22" borderId="1248" applyNumberFormat="0" applyAlignment="0" applyProtection="0">
      <alignment vertical="center"/>
    </xf>
    <xf numFmtId="274" fontId="114" fillId="22" borderId="1246" applyNumberFormat="0" applyAlignment="0" applyProtection="0">
      <alignment vertical="center"/>
    </xf>
    <xf numFmtId="274" fontId="114" fillId="22" borderId="1246" applyNumberFormat="0" applyAlignment="0" applyProtection="0">
      <alignment vertical="center"/>
    </xf>
    <xf numFmtId="274" fontId="114" fillId="22" borderId="1246" applyNumberFormat="0" applyAlignment="0" applyProtection="0">
      <alignment vertical="center"/>
    </xf>
    <xf numFmtId="0" fontId="130" fillId="0" borderId="1244">
      <alignment horizontal="left" vertical="center"/>
    </xf>
    <xf numFmtId="10" fontId="58" fillId="25" borderId="1253" applyNumberFormat="0" applyBorder="0" applyAlignment="0" applyProtection="0"/>
    <xf numFmtId="10" fontId="58" fillId="25" borderId="1253" applyNumberFormat="0" applyBorder="0" applyAlignment="0" applyProtection="0"/>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0" fontId="140" fillId="9" borderId="1246" applyNumberFormat="0" applyAlignment="0" applyProtection="0">
      <alignment vertical="center"/>
    </xf>
    <xf numFmtId="0"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140" fillId="9" borderId="1246" applyNumberFormat="0" applyAlignment="0" applyProtection="0">
      <alignment vertical="center"/>
    </xf>
    <xf numFmtId="274" fontId="56" fillId="30" borderId="1247" applyNumberFormat="0" applyFont="0" applyAlignment="0" applyProtection="0">
      <alignment vertical="center"/>
    </xf>
    <xf numFmtId="274" fontId="56" fillId="30" borderId="1247" applyNumberFormat="0" applyFont="0" applyAlignment="0" applyProtection="0">
      <alignment vertical="center"/>
    </xf>
    <xf numFmtId="274" fontId="56" fillId="30" borderId="1247" applyNumberFormat="0" applyFont="0" applyAlignment="0" applyProtection="0">
      <alignment vertical="center"/>
    </xf>
    <xf numFmtId="274" fontId="152" fillId="22" borderId="1248" applyNumberFormat="0" applyAlignment="0" applyProtection="0">
      <alignment vertical="center"/>
    </xf>
    <xf numFmtId="274" fontId="152" fillId="22" borderId="1248" applyNumberFormat="0" applyAlignment="0" applyProtection="0">
      <alignment vertical="center"/>
    </xf>
    <xf numFmtId="274" fontId="152" fillId="22" borderId="1248" applyNumberFormat="0" applyAlignment="0" applyProtection="0">
      <alignment vertical="center"/>
    </xf>
    <xf numFmtId="274" fontId="173" fillId="0" borderId="1249" applyNumberFormat="0" applyFill="0" applyAlignment="0" applyProtection="0">
      <alignment vertical="center"/>
    </xf>
    <xf numFmtId="274" fontId="173" fillId="0" borderId="1249" applyNumberFormat="0" applyFill="0" applyAlignment="0" applyProtection="0">
      <alignment vertical="center"/>
    </xf>
    <xf numFmtId="274" fontId="173" fillId="0" borderId="1249" applyNumberFormat="0" applyFill="0" applyAlignment="0" applyProtection="0">
      <alignment vertical="center"/>
    </xf>
    <xf numFmtId="0" fontId="248" fillId="22" borderId="1246" applyNumberFormat="0" applyAlignment="0" applyProtection="0">
      <alignment vertical="center"/>
    </xf>
    <xf numFmtId="0" fontId="253" fillId="0" borderId="1249" applyNumberFormat="0" applyFill="0" applyAlignment="0" applyProtection="0">
      <alignment vertical="center"/>
    </xf>
    <xf numFmtId="0" fontId="254" fillId="9" borderId="1246" applyNumberFormat="0" applyAlignment="0" applyProtection="0">
      <alignment vertical="center"/>
    </xf>
    <xf numFmtId="0" fontId="259" fillId="22" borderId="1248" applyNumberFormat="0" applyAlignment="0" applyProtection="0">
      <alignment vertical="center"/>
    </xf>
    <xf numFmtId="221" fontId="63" fillId="0" borderId="1253" applyFill="0" applyBorder="0" applyAlignment="0"/>
    <xf numFmtId="0" fontId="92" fillId="0" borderId="0"/>
    <xf numFmtId="0" fontId="92" fillId="0" borderId="0"/>
    <xf numFmtId="263" fontId="63" fillId="0" borderId="1253">
      <alignment horizontal="left" vertical="center"/>
    </xf>
    <xf numFmtId="221" fontId="63" fillId="0" borderId="1253" applyFill="0" applyBorder="0" applyAlignment="0"/>
    <xf numFmtId="10" fontId="58" fillId="25" borderId="1253" applyNumberFormat="0" applyBorder="0" applyAlignment="0" applyProtection="0"/>
    <xf numFmtId="247" fontId="57" fillId="0" borderId="1253">
      <alignment horizontal="right" vertical="center" shrinkToFit="1"/>
    </xf>
    <xf numFmtId="1" fontId="78" fillId="0" borderId="1253" applyFill="0" applyBorder="0">
      <alignment horizontal="center"/>
    </xf>
    <xf numFmtId="221" fontId="188" fillId="25" borderId="1253">
      <alignment horizontal="right" vertical="center"/>
      <protection locked="0"/>
    </xf>
    <xf numFmtId="0" fontId="92" fillId="0" borderId="0"/>
    <xf numFmtId="263" fontId="63" fillId="0" borderId="1253">
      <alignment horizontal="left" vertical="center"/>
    </xf>
    <xf numFmtId="274" fontId="140" fillId="9" borderId="1288" applyNumberFormat="0" applyAlignment="0" applyProtection="0">
      <alignment vertical="center"/>
    </xf>
    <xf numFmtId="191" fontId="78" fillId="2" borderId="1254"/>
    <xf numFmtId="191" fontId="78" fillId="2" borderId="1270"/>
    <xf numFmtId="191" fontId="78" fillId="2" borderId="1254"/>
    <xf numFmtId="191" fontId="78" fillId="2" borderId="1292"/>
    <xf numFmtId="191" fontId="78" fillId="2" borderId="1254"/>
    <xf numFmtId="0" fontId="140" fillId="9" borderId="1257" applyNumberFormat="0" applyAlignment="0" applyProtection="0">
      <alignment vertical="center"/>
    </xf>
    <xf numFmtId="0" fontId="140" fillId="9" borderId="1257" applyNumberFormat="0" applyAlignment="0" applyProtection="0">
      <alignment vertical="center"/>
    </xf>
    <xf numFmtId="0" fontId="130" fillId="0" borderId="1255">
      <alignment horizontal="left" vertical="center"/>
    </xf>
    <xf numFmtId="0" fontId="140" fillId="9" borderId="1257" applyNumberFormat="0" applyAlignment="0" applyProtection="0">
      <alignment vertical="center"/>
    </xf>
    <xf numFmtId="0" fontId="140" fillId="9" borderId="1246"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10" fontId="58" fillId="25" borderId="1253" applyNumberFormat="0" applyBorder="0" applyAlignment="0" applyProtection="0"/>
    <xf numFmtId="0" fontId="140" fillId="9" borderId="1257" applyNumberFormat="0" applyAlignment="0" applyProtection="0">
      <alignment vertical="center"/>
    </xf>
    <xf numFmtId="0" fontId="56" fillId="30" borderId="1258" applyNumberFormat="0" applyFont="0" applyAlignment="0" applyProtection="0">
      <alignment vertical="center"/>
    </xf>
    <xf numFmtId="0" fontId="152" fillId="22" borderId="1259" applyNumberFormat="0" applyAlignment="0" applyProtection="0">
      <alignment vertical="center"/>
    </xf>
    <xf numFmtId="0" fontId="173" fillId="0" borderId="1260" applyNumberFormat="0" applyFill="0" applyAlignment="0" applyProtection="0">
      <alignment vertical="center"/>
    </xf>
    <xf numFmtId="0" fontId="114" fillId="22" borderId="1246" applyNumberFormat="0" applyAlignment="0" applyProtection="0">
      <alignment vertical="center"/>
    </xf>
    <xf numFmtId="191" fontId="78" fillId="2" borderId="1254"/>
    <xf numFmtId="191" fontId="78" fillId="2" borderId="1254"/>
    <xf numFmtId="191" fontId="78" fillId="2" borderId="1254"/>
    <xf numFmtId="0" fontId="140" fillId="9" borderId="1246" applyNumberFormat="0" applyAlignment="0" applyProtection="0">
      <alignment vertical="center"/>
    </xf>
    <xf numFmtId="191" fontId="78" fillId="2" borderId="1254"/>
    <xf numFmtId="0" fontId="56" fillId="30" borderId="1247" applyNumberFormat="0" applyFont="0" applyAlignment="0" applyProtection="0">
      <alignment vertical="center"/>
    </xf>
    <xf numFmtId="0" fontId="152" fillId="22" borderId="1248" applyNumberFormat="0" applyAlignment="0" applyProtection="0">
      <alignment vertical="center"/>
    </xf>
    <xf numFmtId="191" fontId="78" fillId="2" borderId="1254"/>
    <xf numFmtId="0" fontId="173" fillId="0" borderId="1249" applyNumberFormat="0" applyFill="0" applyAlignment="0" applyProtection="0">
      <alignment vertical="center"/>
    </xf>
    <xf numFmtId="191" fontId="78" fillId="2" borderId="1254"/>
    <xf numFmtId="191" fontId="78" fillId="2" borderId="1254"/>
    <xf numFmtId="1" fontId="78" fillId="0" borderId="1297" applyFill="0" applyBorder="0">
      <alignment horizontal="center"/>
    </xf>
    <xf numFmtId="191" fontId="78" fillId="2" borderId="1292"/>
    <xf numFmtId="191" fontId="78" fillId="2" borderId="1292"/>
    <xf numFmtId="0" fontId="114" fillId="22" borderId="1288"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14" fillId="22" borderId="1257" applyNumberFormat="0" applyAlignment="0" applyProtection="0">
      <alignment vertical="center"/>
    </xf>
    <xf numFmtId="191" fontId="78" fillId="2" borderId="1254"/>
    <xf numFmtId="191" fontId="78" fillId="2" borderId="1254"/>
    <xf numFmtId="191" fontId="78" fillId="2" borderId="1254"/>
    <xf numFmtId="0" fontId="114" fillId="22" borderId="1257" applyNumberFormat="0" applyAlignment="0" applyProtection="0">
      <alignment vertical="center"/>
    </xf>
    <xf numFmtId="0" fontId="114" fillId="22" borderId="1257" applyNumberFormat="0" applyAlignment="0" applyProtection="0">
      <alignment vertical="center"/>
    </xf>
    <xf numFmtId="221" fontId="63" fillId="0" borderId="1253" applyFill="0" applyBorder="0" applyAlignment="0"/>
    <xf numFmtId="0" fontId="129" fillId="0" borderId="1261">
      <alignment horizontal="left" vertical="center"/>
      <protection locked="0"/>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56" fillId="30" borderId="1258" applyNumberFormat="0" applyFont="0" applyAlignment="0" applyProtection="0">
      <alignment vertical="center"/>
    </xf>
    <xf numFmtId="0" fontId="56" fillId="30" borderId="1258" applyNumberFormat="0" applyFont="0" applyAlignment="0" applyProtection="0">
      <alignment vertical="center"/>
    </xf>
    <xf numFmtId="0" fontId="152" fillId="22" borderId="1259" applyNumberFormat="0" applyAlignment="0" applyProtection="0">
      <alignment vertical="center"/>
    </xf>
    <xf numFmtId="0" fontId="152" fillId="22" borderId="1259" applyNumberFormat="0" applyAlignment="0" applyProtection="0">
      <alignment vertical="center"/>
    </xf>
    <xf numFmtId="0" fontId="134" fillId="0" borderId="1262"/>
    <xf numFmtId="0" fontId="173" fillId="0" borderId="1260" applyNumberFormat="0" applyFill="0" applyAlignment="0" applyProtection="0">
      <alignment vertical="center"/>
    </xf>
    <xf numFmtId="0" fontId="173" fillId="0" borderId="1260" applyNumberFormat="0" applyFill="0" applyAlignment="0" applyProtection="0">
      <alignment vertical="center"/>
    </xf>
    <xf numFmtId="0" fontId="114" fillId="22" borderId="1257" applyNumberFormat="0" applyAlignment="0" applyProtection="0">
      <alignment vertical="center"/>
    </xf>
    <xf numFmtId="0" fontId="114" fillId="22" borderId="1257" applyNumberFormat="0" applyAlignment="0" applyProtection="0">
      <alignment vertical="center"/>
    </xf>
    <xf numFmtId="247" fontId="57" fillId="0" borderId="1253">
      <alignment horizontal="right" vertical="center" shrinkToFit="1"/>
    </xf>
    <xf numFmtId="1" fontId="78" fillId="0" borderId="1253" applyFill="0" applyBorder="0">
      <alignment horizontal="center"/>
    </xf>
    <xf numFmtId="0" fontId="56" fillId="30" borderId="1258" applyNumberFormat="0" applyFont="0" applyAlignment="0" applyProtection="0">
      <alignment vertical="center"/>
    </xf>
    <xf numFmtId="37" fontId="69" fillId="0" borderId="1256" applyAlignment="0"/>
    <xf numFmtId="221" fontId="188" fillId="25" borderId="1253">
      <alignment horizontal="right" vertical="center"/>
      <protection locked="0"/>
    </xf>
    <xf numFmtId="0" fontId="173" fillId="0" borderId="1260" applyNumberFormat="0" applyFill="0" applyAlignment="0" applyProtection="0">
      <alignment vertical="center"/>
    </xf>
    <xf numFmtId="0" fontId="173" fillId="0" borderId="1260" applyNumberFormat="0" applyFill="0" applyAlignment="0" applyProtection="0">
      <alignment vertical="center"/>
    </xf>
    <xf numFmtId="0" fontId="69" fillId="0" borderId="1263">
      <alignment vertical="justify" wrapText="1"/>
    </xf>
    <xf numFmtId="0" fontId="140" fillId="9" borderId="1257" applyNumberFormat="0" applyAlignment="0" applyProtection="0">
      <alignment vertical="center"/>
    </xf>
    <xf numFmtId="0" fontId="140" fillId="9" borderId="1257" applyNumberFormat="0" applyAlignment="0" applyProtection="0">
      <alignment vertical="center"/>
    </xf>
    <xf numFmtId="263" fontId="63" fillId="0" borderId="1253">
      <alignment horizontal="left" vertical="center"/>
    </xf>
    <xf numFmtId="0" fontId="152" fillId="22" borderId="1259" applyNumberFormat="0" applyAlignment="0" applyProtection="0">
      <alignment vertical="center"/>
    </xf>
    <xf numFmtId="0" fontId="152" fillId="22" borderId="1259"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66" applyNumberFormat="0" applyAlignment="0" applyProtection="0">
      <alignment vertical="center"/>
    </xf>
    <xf numFmtId="0" fontId="114" fillId="22" borderId="1266" applyNumberFormat="0" applyAlignment="0" applyProtection="0">
      <alignment vertical="center"/>
    </xf>
    <xf numFmtId="0" fontId="140" fillId="9" borderId="1257" applyNumberFormat="0" applyAlignment="0" applyProtection="0">
      <alignment vertical="center"/>
    </xf>
    <xf numFmtId="274" fontId="114" fillId="22" borderId="1257" applyNumberFormat="0" applyAlignment="0" applyProtection="0">
      <alignment vertical="center"/>
    </xf>
    <xf numFmtId="274" fontId="114" fillId="22" borderId="1257" applyNumberFormat="0" applyAlignment="0" applyProtection="0">
      <alignment vertical="center"/>
    </xf>
    <xf numFmtId="274" fontId="114" fillId="22" borderId="1257" applyNumberFormat="0" applyAlignment="0" applyProtection="0">
      <alignment vertical="center"/>
    </xf>
    <xf numFmtId="0" fontId="130" fillId="0" borderId="1255">
      <alignment horizontal="left" vertical="center"/>
    </xf>
    <xf numFmtId="10" fontId="58" fillId="25" borderId="1253" applyNumberFormat="0" applyBorder="0" applyAlignment="0" applyProtection="0"/>
    <xf numFmtId="10" fontId="58" fillId="25" borderId="1253" applyNumberFormat="0" applyBorder="0" applyAlignment="0" applyProtection="0"/>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140" fillId="9" borderId="1257" applyNumberFormat="0" applyAlignment="0" applyProtection="0">
      <alignment vertical="center"/>
    </xf>
    <xf numFmtId="274" fontId="56" fillId="30" borderId="1258" applyNumberFormat="0" applyFont="0" applyAlignment="0" applyProtection="0">
      <alignment vertical="center"/>
    </xf>
    <xf numFmtId="274" fontId="56" fillId="30" borderId="1258" applyNumberFormat="0" applyFont="0" applyAlignment="0" applyProtection="0">
      <alignment vertical="center"/>
    </xf>
    <xf numFmtId="274" fontId="56" fillId="30" borderId="1258" applyNumberFormat="0" applyFont="0" applyAlignment="0" applyProtection="0">
      <alignment vertical="center"/>
    </xf>
    <xf numFmtId="274" fontId="152" fillId="22" borderId="1259" applyNumberFormat="0" applyAlignment="0" applyProtection="0">
      <alignment vertical="center"/>
    </xf>
    <xf numFmtId="274" fontId="152" fillId="22" borderId="1259" applyNumberFormat="0" applyAlignment="0" applyProtection="0">
      <alignment vertical="center"/>
    </xf>
    <xf numFmtId="274" fontId="152" fillId="22" borderId="1259" applyNumberFormat="0" applyAlignment="0" applyProtection="0">
      <alignment vertical="center"/>
    </xf>
    <xf numFmtId="274" fontId="173" fillId="0" borderId="1260" applyNumberFormat="0" applyFill="0" applyAlignment="0" applyProtection="0">
      <alignment vertical="center"/>
    </xf>
    <xf numFmtId="274" fontId="173" fillId="0" borderId="1260" applyNumberFormat="0" applyFill="0" applyAlignment="0" applyProtection="0">
      <alignment vertical="center"/>
    </xf>
    <xf numFmtId="274" fontId="173" fillId="0" borderId="1260" applyNumberFormat="0" applyFill="0" applyAlignment="0" applyProtection="0">
      <alignment vertical="center"/>
    </xf>
    <xf numFmtId="0" fontId="248" fillId="22" borderId="1257" applyNumberFormat="0" applyAlignment="0" applyProtection="0">
      <alignment vertical="center"/>
    </xf>
    <xf numFmtId="0" fontId="130" fillId="0" borderId="1265">
      <alignment horizontal="left" vertical="center"/>
    </xf>
    <xf numFmtId="0" fontId="253" fillId="0" borderId="1260" applyNumberFormat="0" applyFill="0" applyAlignment="0" applyProtection="0">
      <alignment vertical="center"/>
    </xf>
    <xf numFmtId="0" fontId="254" fillId="9" borderId="1257" applyNumberFormat="0" applyAlignment="0" applyProtection="0">
      <alignment vertical="center"/>
    </xf>
    <xf numFmtId="0" fontId="259" fillId="22" borderId="1259" applyNumberFormat="0" applyAlignment="0" applyProtection="0">
      <alignment vertical="center"/>
    </xf>
    <xf numFmtId="221" fontId="63" fillId="0" borderId="1264" applyFill="0" applyBorder="0" applyAlignment="0"/>
    <xf numFmtId="263" fontId="63" fillId="0" borderId="1264">
      <alignment horizontal="left" vertical="center"/>
    </xf>
    <xf numFmtId="0" fontId="140" fillId="9" borderId="1257" applyNumberFormat="0" applyAlignment="0" applyProtection="0">
      <alignment vertical="center"/>
    </xf>
    <xf numFmtId="0" fontId="140" fillId="9" borderId="1257" applyNumberFormat="0" applyAlignment="0" applyProtection="0">
      <alignment vertical="center"/>
    </xf>
    <xf numFmtId="0" fontId="140" fillId="9" borderId="1257" applyNumberFormat="0" applyAlignment="0" applyProtection="0">
      <alignment vertical="center"/>
    </xf>
    <xf numFmtId="221" fontId="63" fillId="0" borderId="1264" applyFill="0" applyBorder="0" applyAlignment="0"/>
    <xf numFmtId="10" fontId="58" fillId="25" borderId="1264" applyNumberFormat="0" applyBorder="0" applyAlignment="0" applyProtection="0"/>
    <xf numFmtId="247" fontId="57" fillId="0" borderId="1264">
      <alignment horizontal="right" vertical="center" shrinkToFit="1"/>
    </xf>
    <xf numFmtId="1" fontId="78" fillId="0" borderId="1264" applyFill="0" applyBorder="0">
      <alignment horizontal="center"/>
    </xf>
    <xf numFmtId="221" fontId="188" fillId="25" borderId="1264">
      <alignment horizontal="right" vertical="center"/>
      <protection locked="0"/>
    </xf>
    <xf numFmtId="263" fontId="63" fillId="0" borderId="1264">
      <alignment horizontal="left" vertical="center"/>
    </xf>
    <xf numFmtId="191" fontId="78" fillId="2" borderId="1270"/>
    <xf numFmtId="0" fontId="56" fillId="30" borderId="1267" applyNumberFormat="0" applyFont="0" applyAlignment="0" applyProtection="0">
      <alignment vertical="center"/>
    </xf>
    <xf numFmtId="0" fontId="152" fillId="22" borderId="1268" applyNumberFormat="0" applyAlignment="0" applyProtection="0">
      <alignment vertical="center"/>
    </xf>
    <xf numFmtId="0" fontId="173" fillId="0" borderId="1269" applyNumberFormat="0" applyFill="0" applyAlignment="0" applyProtection="0">
      <alignment vertical="center"/>
    </xf>
    <xf numFmtId="221" fontId="63" fillId="0" borderId="1275" applyFill="0" applyBorder="0" applyAlignment="0"/>
    <xf numFmtId="10" fontId="58" fillId="25" borderId="1275" applyNumberFormat="0" applyBorder="0" applyAlignment="0" applyProtection="0"/>
    <xf numFmtId="247" fontId="57" fillId="0" borderId="1275">
      <alignment horizontal="right" vertical="center" shrinkToFit="1"/>
    </xf>
    <xf numFmtId="1" fontId="78" fillId="0" borderId="1275" applyFill="0" applyBorder="0">
      <alignment horizontal="center"/>
    </xf>
    <xf numFmtId="221" fontId="188" fillId="25" borderId="1275">
      <alignment horizontal="right" vertical="center"/>
      <protection locked="0"/>
    </xf>
    <xf numFmtId="263" fontId="63" fillId="0" borderId="1275">
      <alignment horizontal="left" vertical="center"/>
    </xf>
    <xf numFmtId="191" fontId="78" fillId="2" borderId="1270"/>
    <xf numFmtId="191" fontId="78" fillId="2" borderId="1270"/>
    <xf numFmtId="191" fontId="78" fillId="2" borderId="1270"/>
    <xf numFmtId="191" fontId="78" fillId="2" borderId="1270"/>
    <xf numFmtId="191" fontId="78" fillId="2" borderId="1270"/>
    <xf numFmtId="191" fontId="78" fillId="2" borderId="1270"/>
    <xf numFmtId="191" fontId="78" fillId="2" borderId="1270"/>
    <xf numFmtId="191" fontId="78" fillId="2" borderId="1270"/>
    <xf numFmtId="191" fontId="78" fillId="2" borderId="1270"/>
    <xf numFmtId="191" fontId="78" fillId="2" borderId="1270"/>
    <xf numFmtId="191" fontId="78" fillId="2" borderId="1270"/>
    <xf numFmtId="191" fontId="78" fillId="2" borderId="1270"/>
    <xf numFmtId="191" fontId="78" fillId="2" borderId="1270"/>
    <xf numFmtId="0" fontId="114" fillId="22" borderId="1266" applyNumberFormat="0" applyAlignment="0" applyProtection="0">
      <alignment vertical="center"/>
    </xf>
    <xf numFmtId="0" fontId="114" fillId="22" borderId="1266" applyNumberFormat="0" applyAlignment="0" applyProtection="0">
      <alignment vertical="center"/>
    </xf>
    <xf numFmtId="0" fontId="114" fillId="22" borderId="1266" applyNumberFormat="0" applyAlignment="0" applyProtection="0">
      <alignment vertical="center"/>
    </xf>
    <xf numFmtId="0" fontId="129" fillId="0" borderId="1272">
      <alignment horizontal="left" vertical="center"/>
      <protection locked="0"/>
    </xf>
    <xf numFmtId="0" fontId="130" fillId="0" borderId="1265">
      <alignment horizontal="left" vertical="center"/>
    </xf>
    <xf numFmtId="0" fontId="140" fillId="9" borderId="1266" applyNumberFormat="0" applyAlignment="0" applyProtection="0">
      <alignment vertical="center"/>
    </xf>
    <xf numFmtId="10" fontId="58" fillId="25" borderId="1275" applyNumberFormat="0" applyBorder="0" applyAlignment="0" applyProtection="0"/>
    <xf numFmtId="0" fontId="140" fillId="9" borderId="1266" applyNumberFormat="0" applyAlignment="0" applyProtection="0">
      <alignment vertical="center"/>
    </xf>
    <xf numFmtId="0" fontId="140" fillId="9" borderId="1266" applyNumberFormat="0" applyAlignment="0" applyProtection="0">
      <alignment vertical="center"/>
    </xf>
    <xf numFmtId="0" fontId="56" fillId="30" borderId="1267" applyNumberFormat="0" applyFont="0" applyAlignment="0" applyProtection="0">
      <alignment vertical="center"/>
    </xf>
    <xf numFmtId="0" fontId="56" fillId="30" borderId="1267" applyNumberFormat="0" applyFont="0" applyAlignment="0" applyProtection="0">
      <alignment vertical="center"/>
    </xf>
    <xf numFmtId="0" fontId="56" fillId="30" borderId="1267" applyNumberFormat="0" applyFont="0" applyAlignment="0" applyProtection="0">
      <alignment vertical="center"/>
    </xf>
    <xf numFmtId="0" fontId="152" fillId="22" borderId="1268" applyNumberFormat="0" applyAlignment="0" applyProtection="0">
      <alignment vertical="center"/>
    </xf>
    <xf numFmtId="0" fontId="152" fillId="22" borderId="1268" applyNumberFormat="0" applyAlignment="0" applyProtection="0">
      <alignment vertical="center"/>
    </xf>
    <xf numFmtId="0" fontId="152" fillId="22" borderId="1268" applyNumberFormat="0" applyAlignment="0" applyProtection="0">
      <alignment vertical="center"/>
    </xf>
    <xf numFmtId="0" fontId="134" fillId="0" borderId="1273"/>
    <xf numFmtId="0" fontId="173" fillId="0" borderId="1269" applyNumberFormat="0" applyFill="0" applyAlignment="0" applyProtection="0">
      <alignment vertical="center"/>
    </xf>
    <xf numFmtId="0" fontId="173" fillId="0" borderId="1269" applyNumberFormat="0" applyFill="0" applyAlignment="0" applyProtection="0">
      <alignment vertical="center"/>
    </xf>
    <xf numFmtId="0" fontId="173" fillId="0" borderId="1269" applyNumberFormat="0" applyFill="0" applyAlignment="0" applyProtection="0">
      <alignment vertical="center"/>
    </xf>
    <xf numFmtId="0" fontId="114" fillId="22" borderId="1266" applyNumberFormat="0" applyAlignment="0" applyProtection="0">
      <alignment vertical="center"/>
    </xf>
    <xf numFmtId="0" fontId="114" fillId="22" borderId="1266" applyNumberFormat="0" applyAlignment="0" applyProtection="0">
      <alignment vertical="center"/>
    </xf>
    <xf numFmtId="247" fontId="57" fillId="0" borderId="1275">
      <alignment horizontal="right" vertical="center" shrinkToFit="1"/>
    </xf>
    <xf numFmtId="1" fontId="78" fillId="0" borderId="1275" applyFill="0" applyBorder="0">
      <alignment horizontal="center"/>
    </xf>
    <xf numFmtId="0" fontId="56" fillId="30" borderId="1267" applyNumberFormat="0" applyFont="0" applyAlignment="0" applyProtection="0">
      <alignment vertical="center"/>
    </xf>
    <xf numFmtId="37" fontId="69" fillId="0" borderId="1271" applyAlignment="0"/>
    <xf numFmtId="221" fontId="188" fillId="25" borderId="1275">
      <alignment horizontal="right" vertical="center"/>
      <protection locked="0"/>
    </xf>
    <xf numFmtId="0" fontId="173" fillId="0" borderId="1269" applyNumberFormat="0" applyFill="0" applyAlignment="0" applyProtection="0">
      <alignment vertical="center"/>
    </xf>
    <xf numFmtId="0" fontId="173" fillId="0" borderId="1269" applyNumberFormat="0" applyFill="0" applyAlignment="0" applyProtection="0">
      <alignment vertical="center"/>
    </xf>
    <xf numFmtId="0" fontId="69" fillId="0" borderId="1274">
      <alignment vertical="justify" wrapText="1"/>
    </xf>
    <xf numFmtId="0" fontId="140" fillId="9" borderId="1266" applyNumberFormat="0" applyAlignment="0" applyProtection="0">
      <alignment vertical="center"/>
    </xf>
    <xf numFmtId="0" fontId="140" fillId="9" borderId="1266" applyNumberFormat="0" applyAlignment="0" applyProtection="0">
      <alignment vertical="center"/>
    </xf>
    <xf numFmtId="0" fontId="152" fillId="22" borderId="1268" applyNumberFormat="0" applyAlignment="0" applyProtection="0">
      <alignment vertical="center"/>
    </xf>
    <xf numFmtId="0" fontId="152" fillId="22" borderId="1268" applyNumberFormat="0" applyAlignment="0" applyProtection="0">
      <alignment vertical="center"/>
    </xf>
    <xf numFmtId="274" fontId="114" fillId="22" borderId="1266" applyNumberFormat="0" applyAlignment="0" applyProtection="0">
      <alignment vertical="center"/>
    </xf>
    <xf numFmtId="274" fontId="114" fillId="22" borderId="1266" applyNumberFormat="0" applyAlignment="0" applyProtection="0">
      <alignment vertical="center"/>
    </xf>
    <xf numFmtId="274" fontId="114" fillId="22" borderId="1266" applyNumberFormat="0" applyAlignment="0" applyProtection="0">
      <alignment vertical="center"/>
    </xf>
    <xf numFmtId="0" fontId="130" fillId="0" borderId="1265">
      <alignment horizontal="left" vertical="center"/>
    </xf>
    <xf numFmtId="10" fontId="58" fillId="25" borderId="1275" applyNumberFormat="0" applyBorder="0" applyAlignment="0" applyProtection="0"/>
    <xf numFmtId="10" fontId="58" fillId="25" borderId="1275" applyNumberFormat="0" applyBorder="0" applyAlignment="0" applyProtection="0"/>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0" fontId="140" fillId="9" borderId="1266" applyNumberFormat="0" applyAlignment="0" applyProtection="0">
      <alignment vertical="center"/>
    </xf>
    <xf numFmtId="0"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140" fillId="9" borderId="1266" applyNumberFormat="0" applyAlignment="0" applyProtection="0">
      <alignment vertical="center"/>
    </xf>
    <xf numFmtId="274" fontId="56" fillId="30" borderId="1267" applyNumberFormat="0" applyFont="0" applyAlignment="0" applyProtection="0">
      <alignment vertical="center"/>
    </xf>
    <xf numFmtId="274" fontId="56" fillId="30" borderId="1267" applyNumberFormat="0" applyFont="0" applyAlignment="0" applyProtection="0">
      <alignment vertical="center"/>
    </xf>
    <xf numFmtId="274" fontId="56" fillId="30" borderId="1267" applyNumberFormat="0" applyFont="0" applyAlignment="0" applyProtection="0">
      <alignment vertical="center"/>
    </xf>
    <xf numFmtId="274" fontId="152" fillId="22" borderId="1268" applyNumberFormat="0" applyAlignment="0" applyProtection="0">
      <alignment vertical="center"/>
    </xf>
    <xf numFmtId="274" fontId="152" fillId="22" borderId="1268" applyNumberFormat="0" applyAlignment="0" applyProtection="0">
      <alignment vertical="center"/>
    </xf>
    <xf numFmtId="274" fontId="152" fillId="22" borderId="1268" applyNumberFormat="0" applyAlignment="0" applyProtection="0">
      <alignment vertical="center"/>
    </xf>
    <xf numFmtId="274" fontId="173" fillId="0" borderId="1269" applyNumberFormat="0" applyFill="0" applyAlignment="0" applyProtection="0">
      <alignment vertical="center"/>
    </xf>
    <xf numFmtId="274" fontId="173" fillId="0" borderId="1269" applyNumberFormat="0" applyFill="0" applyAlignment="0" applyProtection="0">
      <alignment vertical="center"/>
    </xf>
    <xf numFmtId="274" fontId="173" fillId="0" borderId="1269" applyNumberFormat="0" applyFill="0" applyAlignment="0" applyProtection="0">
      <alignment vertical="center"/>
    </xf>
    <xf numFmtId="0" fontId="248" fillId="22" borderId="1266" applyNumberFormat="0" applyAlignment="0" applyProtection="0">
      <alignment vertical="center"/>
    </xf>
    <xf numFmtId="0" fontId="253" fillId="0" borderId="1269" applyNumberFormat="0" applyFill="0" applyAlignment="0" applyProtection="0">
      <alignment vertical="center"/>
    </xf>
    <xf numFmtId="0" fontId="254" fillId="9" borderId="1266" applyNumberFormat="0" applyAlignment="0" applyProtection="0">
      <alignment vertical="center"/>
    </xf>
    <xf numFmtId="0" fontId="259" fillId="22" borderId="1268" applyNumberFormat="0" applyAlignment="0" applyProtection="0">
      <alignment vertical="center"/>
    </xf>
    <xf numFmtId="221" fontId="63" fillId="0" borderId="1275" applyFill="0" applyBorder="0" applyAlignment="0"/>
    <xf numFmtId="263" fontId="63" fillId="0" borderId="1275">
      <alignment horizontal="left" vertical="center"/>
    </xf>
    <xf numFmtId="221" fontId="63" fillId="0" borderId="1275" applyFill="0" applyBorder="0" applyAlignment="0"/>
    <xf numFmtId="10" fontId="58" fillId="25" borderId="1275" applyNumberFormat="0" applyBorder="0" applyAlignment="0" applyProtection="0"/>
    <xf numFmtId="247" fontId="57" fillId="0" borderId="1275">
      <alignment horizontal="right" vertical="center" shrinkToFit="1"/>
    </xf>
    <xf numFmtId="1" fontId="78" fillId="0" borderId="1275" applyFill="0" applyBorder="0">
      <alignment horizontal="center"/>
    </xf>
    <xf numFmtId="221" fontId="188" fillId="25" borderId="1275">
      <alignment horizontal="right" vertical="center"/>
      <protection locked="0"/>
    </xf>
    <xf numFmtId="263" fontId="63" fillId="0" borderId="1275">
      <alignment horizontal="left" vertical="center"/>
    </xf>
    <xf numFmtId="191" fontId="78" fillId="2" borderId="1276"/>
    <xf numFmtId="191" fontId="78" fillId="2" borderId="1276"/>
    <xf numFmtId="191" fontId="78" fillId="2" borderId="1276"/>
    <xf numFmtId="0" fontId="140" fillId="9" borderId="1279" applyNumberFormat="0" applyAlignment="0" applyProtection="0">
      <alignment vertical="center"/>
    </xf>
    <xf numFmtId="0" fontId="140" fillId="9" borderId="1279" applyNumberFormat="0" applyAlignment="0" applyProtection="0">
      <alignment vertical="center"/>
    </xf>
    <xf numFmtId="0" fontId="130" fillId="0" borderId="1277">
      <alignment horizontal="left" vertical="center"/>
    </xf>
    <xf numFmtId="0" fontId="140" fillId="9" borderId="1279" applyNumberFormat="0" applyAlignment="0" applyProtection="0">
      <alignment vertical="center"/>
    </xf>
    <xf numFmtId="0" fontId="140" fillId="9" borderId="1266"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10" fontId="58" fillId="25" borderId="1275" applyNumberFormat="0" applyBorder="0" applyAlignment="0" applyProtection="0"/>
    <xf numFmtId="0" fontId="140" fillId="9" borderId="1279" applyNumberFormat="0" applyAlignment="0" applyProtection="0">
      <alignment vertical="center"/>
    </xf>
    <xf numFmtId="0" fontId="56" fillId="30" borderId="1280" applyNumberFormat="0" applyFont="0" applyAlignment="0" applyProtection="0">
      <alignment vertical="center"/>
    </xf>
    <xf numFmtId="0" fontId="152" fillId="22" borderId="1281" applyNumberFormat="0" applyAlignment="0" applyProtection="0">
      <alignment vertical="center"/>
    </xf>
    <xf numFmtId="0" fontId="173" fillId="0" borderId="1282" applyNumberFormat="0" applyFill="0" applyAlignment="0" applyProtection="0">
      <alignment vertical="center"/>
    </xf>
    <xf numFmtId="0" fontId="114" fillId="22" borderId="1266" applyNumberFormat="0" applyAlignment="0" applyProtection="0">
      <alignment vertical="center"/>
    </xf>
    <xf numFmtId="191" fontId="78" fillId="2" borderId="1276"/>
    <xf numFmtId="191" fontId="78" fillId="2" borderId="1276"/>
    <xf numFmtId="191" fontId="78" fillId="2" borderId="1276"/>
    <xf numFmtId="0" fontId="140" fillId="9" borderId="1266" applyNumberFormat="0" applyAlignment="0" applyProtection="0">
      <alignment vertical="center"/>
    </xf>
    <xf numFmtId="191" fontId="78" fillId="2" borderId="1276"/>
    <xf numFmtId="0" fontId="56" fillId="30" borderId="1267" applyNumberFormat="0" applyFont="0" applyAlignment="0" applyProtection="0">
      <alignment vertical="center"/>
    </xf>
    <xf numFmtId="0" fontId="152" fillId="22" borderId="1268" applyNumberFormat="0" applyAlignment="0" applyProtection="0">
      <alignment vertical="center"/>
    </xf>
    <xf numFmtId="191" fontId="78" fillId="2" borderId="1276"/>
    <xf numFmtId="0" fontId="173" fillId="0" borderId="1269" applyNumberFormat="0" applyFill="0" applyAlignment="0" applyProtection="0">
      <alignment vertical="center"/>
    </xf>
    <xf numFmtId="191" fontId="78" fillId="2" borderId="1276"/>
    <xf numFmtId="191" fontId="78" fillId="2" borderId="1276"/>
    <xf numFmtId="191" fontId="78" fillId="2" borderId="1292"/>
    <xf numFmtId="191" fontId="78" fillId="2" borderId="1292"/>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114" fillId="22" borderId="1279" applyNumberFormat="0" applyAlignment="0" applyProtection="0">
      <alignment vertical="center"/>
    </xf>
    <xf numFmtId="191" fontId="78" fillId="2" borderId="1276"/>
    <xf numFmtId="191" fontId="78" fillId="2" borderId="1276"/>
    <xf numFmtId="191" fontId="78" fillId="2" borderId="1276"/>
    <xf numFmtId="0" fontId="114" fillId="22" borderId="1279" applyNumberFormat="0" applyAlignment="0" applyProtection="0">
      <alignment vertical="center"/>
    </xf>
    <xf numFmtId="0" fontId="114" fillId="22" borderId="1279" applyNumberFormat="0" applyAlignment="0" applyProtection="0">
      <alignment vertical="center"/>
    </xf>
    <xf numFmtId="221" fontId="63" fillId="0" borderId="1275" applyFill="0" applyBorder="0" applyAlignment="0"/>
    <xf numFmtId="0" fontId="129" fillId="0" borderId="1283">
      <alignment horizontal="left" vertical="center"/>
      <protection locked="0"/>
    </xf>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56" fillId="30" borderId="1280" applyNumberFormat="0" applyFont="0" applyAlignment="0" applyProtection="0">
      <alignment vertical="center"/>
    </xf>
    <xf numFmtId="0" fontId="56" fillId="30" borderId="1280" applyNumberFormat="0" applyFont="0" applyAlignment="0" applyProtection="0">
      <alignment vertical="center"/>
    </xf>
    <xf numFmtId="0" fontId="152" fillId="22" borderId="1281" applyNumberFormat="0" applyAlignment="0" applyProtection="0">
      <alignment vertical="center"/>
    </xf>
    <xf numFmtId="0" fontId="152" fillId="22" borderId="1281" applyNumberFormat="0" applyAlignment="0" applyProtection="0">
      <alignment vertical="center"/>
    </xf>
    <xf numFmtId="0" fontId="134" fillId="0" borderId="1284"/>
    <xf numFmtId="0" fontId="173" fillId="0" borderId="1282" applyNumberFormat="0" applyFill="0" applyAlignment="0" applyProtection="0">
      <alignment vertical="center"/>
    </xf>
    <xf numFmtId="0" fontId="173" fillId="0" borderId="1282" applyNumberFormat="0" applyFill="0" applyAlignment="0" applyProtection="0">
      <alignment vertical="center"/>
    </xf>
    <xf numFmtId="0" fontId="114" fillId="22" borderId="1279" applyNumberFormat="0" applyAlignment="0" applyProtection="0">
      <alignment vertical="center"/>
    </xf>
    <xf numFmtId="0" fontId="114" fillId="22" borderId="1279" applyNumberFormat="0" applyAlignment="0" applyProtection="0">
      <alignment vertical="center"/>
    </xf>
    <xf numFmtId="247" fontId="57" fillId="0" borderId="1275">
      <alignment horizontal="right" vertical="center" shrinkToFit="1"/>
    </xf>
    <xf numFmtId="1" fontId="78" fillId="0" borderId="1275" applyFill="0" applyBorder="0">
      <alignment horizontal="center"/>
    </xf>
    <xf numFmtId="0" fontId="56" fillId="30" borderId="1280" applyNumberFormat="0" applyFont="0" applyAlignment="0" applyProtection="0">
      <alignment vertical="center"/>
    </xf>
    <xf numFmtId="37" fontId="69" fillId="0" borderId="1278" applyAlignment="0"/>
    <xf numFmtId="221" fontId="188" fillId="25" borderId="1275">
      <alignment horizontal="right" vertical="center"/>
      <protection locked="0"/>
    </xf>
    <xf numFmtId="0" fontId="173" fillId="0" borderId="1282" applyNumberFormat="0" applyFill="0" applyAlignment="0" applyProtection="0">
      <alignment vertical="center"/>
    </xf>
    <xf numFmtId="0" fontId="173" fillId="0" borderId="1282" applyNumberFormat="0" applyFill="0" applyAlignment="0" applyProtection="0">
      <alignment vertical="center"/>
    </xf>
    <xf numFmtId="0" fontId="69" fillId="0" borderId="1285">
      <alignment vertical="justify" wrapText="1"/>
    </xf>
    <xf numFmtId="0" fontId="140" fillId="9" borderId="1279" applyNumberFormat="0" applyAlignment="0" applyProtection="0">
      <alignment vertical="center"/>
    </xf>
    <xf numFmtId="0" fontId="140" fillId="9" borderId="1279" applyNumberFormat="0" applyAlignment="0" applyProtection="0">
      <alignment vertical="center"/>
    </xf>
    <xf numFmtId="263" fontId="63" fillId="0" borderId="1275">
      <alignment horizontal="left" vertical="center"/>
    </xf>
    <xf numFmtId="0" fontId="152" fillId="22" borderId="1281" applyNumberFormat="0" applyAlignment="0" applyProtection="0">
      <alignment vertical="center"/>
    </xf>
    <xf numFmtId="0" fontId="152" fillId="22" borderId="1281"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88" applyNumberFormat="0" applyAlignment="0" applyProtection="0">
      <alignment vertical="center"/>
    </xf>
    <xf numFmtId="0" fontId="114" fillId="22" borderId="1288" applyNumberFormat="0" applyAlignment="0" applyProtection="0">
      <alignment vertical="center"/>
    </xf>
    <xf numFmtId="0" fontId="140" fillId="9" borderId="1279" applyNumberFormat="0" applyAlignment="0" applyProtection="0">
      <alignment vertical="center"/>
    </xf>
    <xf numFmtId="274" fontId="114" fillId="22" borderId="1279" applyNumberFormat="0" applyAlignment="0" applyProtection="0">
      <alignment vertical="center"/>
    </xf>
    <xf numFmtId="274" fontId="114" fillId="22" borderId="1279" applyNumberFormat="0" applyAlignment="0" applyProtection="0">
      <alignment vertical="center"/>
    </xf>
    <xf numFmtId="274" fontId="114" fillId="22" borderId="1279" applyNumberFormat="0" applyAlignment="0" applyProtection="0">
      <alignment vertical="center"/>
    </xf>
    <xf numFmtId="0" fontId="130" fillId="0" borderId="1277">
      <alignment horizontal="left" vertical="center"/>
    </xf>
    <xf numFmtId="10" fontId="58" fillId="25" borderId="1275" applyNumberFormat="0" applyBorder="0" applyAlignment="0" applyProtection="0"/>
    <xf numFmtId="10" fontId="58" fillId="25" borderId="1275" applyNumberFormat="0" applyBorder="0" applyAlignment="0" applyProtection="0"/>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140" fillId="9" borderId="1279" applyNumberFormat="0" applyAlignment="0" applyProtection="0">
      <alignment vertical="center"/>
    </xf>
    <xf numFmtId="274" fontId="56" fillId="30" borderId="1280" applyNumberFormat="0" applyFont="0" applyAlignment="0" applyProtection="0">
      <alignment vertical="center"/>
    </xf>
    <xf numFmtId="274" fontId="56" fillId="30" borderId="1280" applyNumberFormat="0" applyFont="0" applyAlignment="0" applyProtection="0">
      <alignment vertical="center"/>
    </xf>
    <xf numFmtId="274" fontId="56" fillId="30" borderId="1280" applyNumberFormat="0" applyFont="0" applyAlignment="0" applyProtection="0">
      <alignment vertical="center"/>
    </xf>
    <xf numFmtId="274" fontId="152" fillId="22" borderId="1281" applyNumberFormat="0" applyAlignment="0" applyProtection="0">
      <alignment vertical="center"/>
    </xf>
    <xf numFmtId="274" fontId="152" fillId="22" borderId="1281" applyNumberFormat="0" applyAlignment="0" applyProtection="0">
      <alignment vertical="center"/>
    </xf>
    <xf numFmtId="274" fontId="152" fillId="22" borderId="1281" applyNumberFormat="0" applyAlignment="0" applyProtection="0">
      <alignment vertical="center"/>
    </xf>
    <xf numFmtId="274" fontId="173" fillId="0" borderId="1282" applyNumberFormat="0" applyFill="0" applyAlignment="0" applyProtection="0">
      <alignment vertical="center"/>
    </xf>
    <xf numFmtId="274" fontId="173" fillId="0" borderId="1282" applyNumberFormat="0" applyFill="0" applyAlignment="0" applyProtection="0">
      <alignment vertical="center"/>
    </xf>
    <xf numFmtId="274" fontId="173" fillId="0" borderId="1282" applyNumberFormat="0" applyFill="0" applyAlignment="0" applyProtection="0">
      <alignment vertical="center"/>
    </xf>
    <xf numFmtId="0" fontId="248" fillId="22" borderId="1279" applyNumberFormat="0" applyAlignment="0" applyProtection="0">
      <alignment vertical="center"/>
    </xf>
    <xf numFmtId="0" fontId="130" fillId="0" borderId="1287">
      <alignment horizontal="left" vertical="center"/>
    </xf>
    <xf numFmtId="0" fontId="253" fillId="0" borderId="1282" applyNumberFormat="0" applyFill="0" applyAlignment="0" applyProtection="0">
      <alignment vertical="center"/>
    </xf>
    <xf numFmtId="0" fontId="254" fillId="9" borderId="1279" applyNumberFormat="0" applyAlignment="0" applyProtection="0">
      <alignment vertical="center"/>
    </xf>
    <xf numFmtId="0" fontId="259" fillId="22" borderId="1281" applyNumberFormat="0" applyAlignment="0" applyProtection="0">
      <alignment vertical="center"/>
    </xf>
    <xf numFmtId="221" fontId="63" fillId="0" borderId="1286" applyFill="0" applyBorder="0" applyAlignment="0"/>
    <xf numFmtId="263" fontId="63" fillId="0" borderId="1286">
      <alignment horizontal="left" vertical="center"/>
    </xf>
    <xf numFmtId="0" fontId="140" fillId="9" borderId="1279" applyNumberFormat="0" applyAlignment="0" applyProtection="0">
      <alignment vertical="center"/>
    </xf>
    <xf numFmtId="0" fontId="140" fillId="9" borderId="1279" applyNumberFormat="0" applyAlignment="0" applyProtection="0">
      <alignment vertical="center"/>
    </xf>
    <xf numFmtId="0" fontId="140" fillId="9" borderId="1279" applyNumberFormat="0" applyAlignment="0" applyProtection="0">
      <alignment vertical="center"/>
    </xf>
    <xf numFmtId="221" fontId="63" fillId="0" borderId="1286" applyFill="0" applyBorder="0" applyAlignment="0"/>
    <xf numFmtId="10" fontId="58" fillId="25" borderId="1286" applyNumberFormat="0" applyBorder="0" applyAlignment="0" applyProtection="0"/>
    <xf numFmtId="0" fontId="56" fillId="30" borderId="1289" applyNumberFormat="0" applyFont="0" applyAlignment="0" applyProtection="0">
      <alignment vertical="center"/>
    </xf>
    <xf numFmtId="247" fontId="57" fillId="0" borderId="1286">
      <alignment horizontal="right" vertical="center" shrinkToFit="1"/>
    </xf>
    <xf numFmtId="1" fontId="78" fillId="0" borderId="1286" applyFill="0" applyBorder="0">
      <alignment horizontal="center"/>
    </xf>
    <xf numFmtId="221" fontId="188" fillId="25" borderId="1286">
      <alignment horizontal="right" vertical="center"/>
      <protection locked="0"/>
    </xf>
    <xf numFmtId="263" fontId="63" fillId="0" borderId="1286">
      <alignment horizontal="left" vertical="center"/>
    </xf>
    <xf numFmtId="0" fontId="56" fillId="30" borderId="1289" applyNumberFormat="0" applyFont="0" applyAlignment="0" applyProtection="0">
      <alignment vertical="center"/>
    </xf>
    <xf numFmtId="0" fontId="152" fillId="22" borderId="1290" applyNumberFormat="0" applyAlignment="0" applyProtection="0">
      <alignment vertical="center"/>
    </xf>
    <xf numFmtId="0" fontId="173" fillId="0" borderId="1291" applyNumberFormat="0" applyFill="0" applyAlignment="0" applyProtection="0">
      <alignment vertical="center"/>
    </xf>
    <xf numFmtId="0" fontId="114" fillId="22" borderId="1288" applyNumberFormat="0" applyAlignment="0" applyProtection="0">
      <alignment vertical="center"/>
    </xf>
    <xf numFmtId="0" fontId="114" fillId="22" borderId="1288" applyNumberFormat="0" applyAlignment="0" applyProtection="0">
      <alignment vertical="center"/>
    </xf>
    <xf numFmtId="247" fontId="57" fillId="0" borderId="1297">
      <alignment horizontal="right" vertical="center" shrinkToFit="1"/>
    </xf>
    <xf numFmtId="1" fontId="78" fillId="0" borderId="1297" applyFill="0" applyBorder="0">
      <alignment horizontal="center"/>
    </xf>
    <xf numFmtId="0" fontId="56" fillId="30" borderId="1289" applyNumberFormat="0" applyFont="0" applyAlignment="0" applyProtection="0">
      <alignment vertical="center"/>
    </xf>
    <xf numFmtId="37" fontId="69" fillId="0" borderId="1293" applyAlignment="0"/>
    <xf numFmtId="221" fontId="188" fillId="25" borderId="1297">
      <alignment horizontal="right" vertical="center"/>
      <protection locked="0"/>
    </xf>
    <xf numFmtId="0" fontId="173" fillId="0" borderId="1291" applyNumberFormat="0" applyFill="0" applyAlignment="0" applyProtection="0">
      <alignment vertical="center"/>
    </xf>
    <xf numFmtId="0" fontId="173" fillId="0" borderId="1291" applyNumberFormat="0" applyFill="0" applyAlignment="0" applyProtection="0">
      <alignment vertical="center"/>
    </xf>
    <xf numFmtId="0" fontId="69" fillId="0" borderId="1296">
      <alignment vertical="justify" wrapText="1"/>
    </xf>
    <xf numFmtId="0" fontId="140" fillId="9" borderId="1288" applyNumberFormat="0" applyAlignment="0" applyProtection="0">
      <alignment vertical="center"/>
    </xf>
    <xf numFmtId="0" fontId="140" fillId="9" borderId="1288" applyNumberFormat="0" applyAlignment="0" applyProtection="0">
      <alignment vertical="center"/>
    </xf>
    <xf numFmtId="0" fontId="152" fillId="22" borderId="1290" applyNumberFormat="0" applyAlignment="0" applyProtection="0">
      <alignment vertical="center"/>
    </xf>
    <xf numFmtId="0" fontId="152" fillId="22" borderId="1290" applyNumberFormat="0" applyAlignment="0" applyProtection="0">
      <alignment vertical="center"/>
    </xf>
    <xf numFmtId="274" fontId="114" fillId="22" borderId="1288" applyNumberFormat="0" applyAlignment="0" applyProtection="0">
      <alignment vertical="center"/>
    </xf>
    <xf numFmtId="274" fontId="114" fillId="22" borderId="1288" applyNumberFormat="0" applyAlignment="0" applyProtection="0">
      <alignment vertical="center"/>
    </xf>
    <xf numFmtId="274" fontId="114" fillId="22" borderId="1288" applyNumberFormat="0" applyAlignment="0" applyProtection="0">
      <alignment vertical="center"/>
    </xf>
    <xf numFmtId="0" fontId="130" fillId="0" borderId="1287">
      <alignment horizontal="left" vertical="center"/>
    </xf>
    <xf numFmtId="10" fontId="58" fillId="25" borderId="1297" applyNumberFormat="0" applyBorder="0" applyAlignment="0" applyProtection="0"/>
    <xf numFmtId="10" fontId="58" fillId="25" borderId="1297" applyNumberFormat="0" applyBorder="0" applyAlignment="0" applyProtection="0"/>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0" fontId="140" fillId="9" borderId="1288" applyNumberFormat="0" applyAlignment="0" applyProtection="0">
      <alignment vertical="center"/>
    </xf>
    <xf numFmtId="0"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140" fillId="9" borderId="1288" applyNumberFormat="0" applyAlignment="0" applyProtection="0">
      <alignment vertical="center"/>
    </xf>
    <xf numFmtId="274" fontId="56" fillId="30" borderId="1289" applyNumberFormat="0" applyFont="0" applyAlignment="0" applyProtection="0">
      <alignment vertical="center"/>
    </xf>
    <xf numFmtId="274" fontId="56" fillId="30" borderId="1289" applyNumberFormat="0" applyFont="0" applyAlignment="0" applyProtection="0">
      <alignment vertical="center"/>
    </xf>
    <xf numFmtId="274" fontId="56" fillId="30" borderId="1289" applyNumberFormat="0" applyFont="0" applyAlignment="0" applyProtection="0">
      <alignment vertical="center"/>
    </xf>
    <xf numFmtId="274" fontId="152" fillId="22" borderId="1290" applyNumberFormat="0" applyAlignment="0" applyProtection="0">
      <alignment vertical="center"/>
    </xf>
    <xf numFmtId="274" fontId="152" fillId="22" borderId="1290" applyNumberFormat="0" applyAlignment="0" applyProtection="0">
      <alignment vertical="center"/>
    </xf>
    <xf numFmtId="274" fontId="152" fillId="22" borderId="1290" applyNumberFormat="0" applyAlignment="0" applyProtection="0">
      <alignment vertical="center"/>
    </xf>
    <xf numFmtId="274" fontId="173" fillId="0" borderId="1291" applyNumberFormat="0" applyFill="0" applyAlignment="0" applyProtection="0">
      <alignment vertical="center"/>
    </xf>
    <xf numFmtId="274" fontId="173" fillId="0" borderId="1291" applyNumberFormat="0" applyFill="0" applyAlignment="0" applyProtection="0">
      <alignment vertical="center"/>
    </xf>
    <xf numFmtId="274" fontId="173" fillId="0" borderId="1291" applyNumberFormat="0" applyFill="0" applyAlignment="0" applyProtection="0">
      <alignment vertical="center"/>
    </xf>
    <xf numFmtId="0" fontId="248" fillId="22" borderId="1288" applyNumberFormat="0" applyAlignment="0" applyProtection="0">
      <alignment vertical="center"/>
    </xf>
    <xf numFmtId="0" fontId="253" fillId="0" borderId="1291" applyNumberFormat="0" applyFill="0" applyAlignment="0" applyProtection="0">
      <alignment vertical="center"/>
    </xf>
    <xf numFmtId="0" fontId="254" fillId="9" borderId="1288" applyNumberFormat="0" applyAlignment="0" applyProtection="0">
      <alignment vertical="center"/>
    </xf>
    <xf numFmtId="0" fontId="259" fillId="22" borderId="1290" applyNumberFormat="0" applyAlignment="0" applyProtection="0">
      <alignment vertical="center"/>
    </xf>
    <xf numFmtId="221" fontId="63" fillId="0" borderId="1297" applyFill="0" applyBorder="0" applyAlignment="0"/>
    <xf numFmtId="263" fontId="63" fillId="0" borderId="1297">
      <alignment horizontal="left" vertical="center"/>
    </xf>
    <xf numFmtId="221" fontId="63" fillId="0" borderId="1297" applyFill="0" applyBorder="0" applyAlignment="0"/>
    <xf numFmtId="10" fontId="58" fillId="25" borderId="1297" applyNumberFormat="0" applyBorder="0" applyAlignment="0" applyProtection="0"/>
    <xf numFmtId="247" fontId="57" fillId="0" borderId="1297">
      <alignment horizontal="right" vertical="center" shrinkToFit="1"/>
    </xf>
    <xf numFmtId="1" fontId="78" fillId="0" borderId="1297" applyFill="0" applyBorder="0">
      <alignment horizontal="center"/>
    </xf>
    <xf numFmtId="221" fontId="188" fillId="25" borderId="1297">
      <alignment horizontal="right" vertical="center"/>
      <protection locked="0"/>
    </xf>
    <xf numFmtId="263" fontId="63" fillId="0" borderId="1297">
      <alignment horizontal="left" vertical="center"/>
    </xf>
    <xf numFmtId="191" fontId="78" fillId="2" borderId="1298"/>
    <xf numFmtId="191" fontId="78" fillId="2" borderId="1298"/>
    <xf numFmtId="191" fontId="78" fillId="2" borderId="1298"/>
    <xf numFmtId="0" fontId="140" fillId="9" borderId="1301" applyNumberFormat="0" applyAlignment="0" applyProtection="0">
      <alignment vertical="center"/>
    </xf>
    <xf numFmtId="0" fontId="140" fillId="9" borderId="1301" applyNumberFormat="0" applyAlignment="0" applyProtection="0">
      <alignment vertical="center"/>
    </xf>
    <xf numFmtId="0" fontId="130" fillId="0" borderId="1299">
      <alignment horizontal="left" vertical="center"/>
    </xf>
    <xf numFmtId="0" fontId="140" fillId="9" borderId="1301" applyNumberFormat="0" applyAlignment="0" applyProtection="0">
      <alignment vertical="center"/>
    </xf>
    <xf numFmtId="0" fontId="140" fillId="9" borderId="1288"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10" fontId="58" fillId="25" borderId="1297" applyNumberFormat="0" applyBorder="0" applyAlignment="0" applyProtection="0"/>
    <xf numFmtId="0" fontId="140" fillId="9" borderId="1301" applyNumberFormat="0" applyAlignment="0" applyProtection="0">
      <alignment vertical="center"/>
    </xf>
    <xf numFmtId="0" fontId="56" fillId="30" borderId="1302" applyNumberFormat="0" applyFont="0" applyAlignment="0" applyProtection="0">
      <alignment vertical="center"/>
    </xf>
    <xf numFmtId="0" fontId="152" fillId="22" borderId="1303" applyNumberFormat="0" applyAlignment="0" applyProtection="0">
      <alignment vertical="center"/>
    </xf>
    <xf numFmtId="0" fontId="173" fillId="0" borderId="1304" applyNumberFormat="0" applyFill="0" applyAlignment="0" applyProtection="0">
      <alignment vertical="center"/>
    </xf>
    <xf numFmtId="0" fontId="114" fillId="22" borderId="1288" applyNumberFormat="0" applyAlignment="0" applyProtection="0">
      <alignment vertical="center"/>
    </xf>
    <xf numFmtId="191" fontId="78" fillId="2" borderId="1298"/>
    <xf numFmtId="191" fontId="78" fillId="2" borderId="1298"/>
    <xf numFmtId="191" fontId="78" fillId="2" borderId="1298"/>
    <xf numFmtId="0" fontId="140" fillId="9" borderId="1288" applyNumberFormat="0" applyAlignment="0" applyProtection="0">
      <alignment vertical="center"/>
    </xf>
    <xf numFmtId="191" fontId="78" fillId="2" borderId="1298"/>
    <xf numFmtId="0" fontId="56" fillId="30" borderId="1289" applyNumberFormat="0" applyFont="0" applyAlignment="0" applyProtection="0">
      <alignment vertical="center"/>
    </xf>
    <xf numFmtId="0" fontId="152" fillId="22" borderId="1290" applyNumberFormat="0" applyAlignment="0" applyProtection="0">
      <alignment vertical="center"/>
    </xf>
    <xf numFmtId="191" fontId="78" fillId="2" borderId="1298"/>
    <xf numFmtId="0" fontId="173" fillId="0" borderId="1291" applyNumberFormat="0" applyFill="0" applyAlignment="0" applyProtection="0">
      <alignment vertical="center"/>
    </xf>
    <xf numFmtId="191" fontId="78" fillId="2" borderId="1298"/>
    <xf numFmtId="191" fontId="78" fillId="2" borderId="1298"/>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114" fillId="22" borderId="1301" applyNumberFormat="0" applyAlignment="0" applyProtection="0">
      <alignment vertical="center"/>
    </xf>
    <xf numFmtId="191" fontId="78" fillId="2" borderId="1298"/>
    <xf numFmtId="191" fontId="78" fillId="2" borderId="1298"/>
    <xf numFmtId="191" fontId="78" fillId="2" borderId="1298"/>
    <xf numFmtId="0" fontId="114" fillId="22" borderId="1301" applyNumberFormat="0" applyAlignment="0" applyProtection="0">
      <alignment vertical="center"/>
    </xf>
    <xf numFmtId="0" fontId="114" fillId="22" borderId="1301" applyNumberFormat="0" applyAlignment="0" applyProtection="0">
      <alignment vertical="center"/>
    </xf>
    <xf numFmtId="221" fontId="63" fillId="0" borderId="1297" applyFill="0" applyBorder="0" applyAlignment="0"/>
    <xf numFmtId="0" fontId="129" fillId="0" borderId="1305">
      <alignment horizontal="left" vertical="center"/>
      <protection locked="0"/>
    </xf>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56" fillId="30" borderId="1302" applyNumberFormat="0" applyFont="0" applyAlignment="0" applyProtection="0">
      <alignment vertical="center"/>
    </xf>
    <xf numFmtId="0" fontId="56" fillId="30" borderId="1302" applyNumberFormat="0" applyFont="0" applyAlignment="0" applyProtection="0">
      <alignment vertical="center"/>
    </xf>
    <xf numFmtId="0" fontId="152" fillId="22" borderId="1303" applyNumberFormat="0" applyAlignment="0" applyProtection="0">
      <alignment vertical="center"/>
    </xf>
    <xf numFmtId="0" fontId="152" fillId="22" borderId="1303" applyNumberFormat="0" applyAlignment="0" applyProtection="0">
      <alignment vertical="center"/>
    </xf>
    <xf numFmtId="0" fontId="134" fillId="0" borderId="1306"/>
    <xf numFmtId="0" fontId="173" fillId="0" borderId="1304" applyNumberFormat="0" applyFill="0" applyAlignment="0" applyProtection="0">
      <alignment vertical="center"/>
    </xf>
    <xf numFmtId="0" fontId="173" fillId="0" borderId="1304" applyNumberFormat="0" applyFill="0" applyAlignment="0" applyProtection="0">
      <alignment vertical="center"/>
    </xf>
    <xf numFmtId="0" fontId="114" fillId="22" borderId="1301" applyNumberFormat="0" applyAlignment="0" applyProtection="0">
      <alignment vertical="center"/>
    </xf>
    <xf numFmtId="0" fontId="114" fillId="22" borderId="1301" applyNumberFormat="0" applyAlignment="0" applyProtection="0">
      <alignment vertical="center"/>
    </xf>
    <xf numFmtId="247" fontId="57" fillId="0" borderId="1297">
      <alignment horizontal="right" vertical="center" shrinkToFit="1"/>
    </xf>
    <xf numFmtId="1" fontId="78" fillId="0" borderId="1297" applyFill="0" applyBorder="0">
      <alignment horizontal="center"/>
    </xf>
    <xf numFmtId="0" fontId="56" fillId="30" borderId="1302" applyNumberFormat="0" applyFont="0" applyAlignment="0" applyProtection="0">
      <alignment vertical="center"/>
    </xf>
    <xf numFmtId="37" fontId="69" fillId="0" borderId="1300" applyAlignment="0"/>
    <xf numFmtId="221" fontId="188" fillId="25" borderId="1297">
      <alignment horizontal="right" vertical="center"/>
      <protection locked="0"/>
    </xf>
    <xf numFmtId="0" fontId="173" fillId="0" borderId="1304" applyNumberFormat="0" applyFill="0" applyAlignment="0" applyProtection="0">
      <alignment vertical="center"/>
    </xf>
    <xf numFmtId="0" fontId="173" fillId="0" borderId="1304" applyNumberFormat="0" applyFill="0" applyAlignment="0" applyProtection="0">
      <alignment vertical="center"/>
    </xf>
    <xf numFmtId="0" fontId="69" fillId="0" borderId="1307">
      <alignment vertical="justify" wrapText="1"/>
    </xf>
    <xf numFmtId="0" fontId="140" fillId="9" borderId="1301" applyNumberFormat="0" applyAlignment="0" applyProtection="0">
      <alignment vertical="center"/>
    </xf>
    <xf numFmtId="0" fontId="140" fillId="9" borderId="1301" applyNumberFormat="0" applyAlignment="0" applyProtection="0">
      <alignment vertical="center"/>
    </xf>
    <xf numFmtId="263" fontId="63" fillId="0" borderId="1297">
      <alignment horizontal="left" vertical="center"/>
    </xf>
    <xf numFmtId="0" fontId="152" fillId="22" borderId="1303" applyNumberFormat="0" applyAlignment="0" applyProtection="0">
      <alignment vertical="center"/>
    </xf>
    <xf numFmtId="0" fontId="152" fillId="22" borderId="1303"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10" applyNumberFormat="0" applyAlignment="0" applyProtection="0">
      <alignment vertical="center"/>
    </xf>
    <xf numFmtId="0" fontId="114" fillId="22" borderId="1310" applyNumberFormat="0" applyAlignment="0" applyProtection="0">
      <alignment vertical="center"/>
    </xf>
    <xf numFmtId="0" fontId="140" fillId="9" borderId="1301" applyNumberFormat="0" applyAlignment="0" applyProtection="0">
      <alignment vertical="center"/>
    </xf>
    <xf numFmtId="274" fontId="114" fillId="22" borderId="1301" applyNumberFormat="0" applyAlignment="0" applyProtection="0">
      <alignment vertical="center"/>
    </xf>
    <xf numFmtId="274" fontId="114" fillId="22" borderId="1301" applyNumberFormat="0" applyAlignment="0" applyProtection="0">
      <alignment vertical="center"/>
    </xf>
    <xf numFmtId="274" fontId="114" fillId="22" borderId="1301" applyNumberFormat="0" applyAlignment="0" applyProtection="0">
      <alignment vertical="center"/>
    </xf>
    <xf numFmtId="0" fontId="130" fillId="0" borderId="1299">
      <alignment horizontal="left" vertical="center"/>
    </xf>
    <xf numFmtId="10" fontId="58" fillId="25" borderId="1297" applyNumberFormat="0" applyBorder="0" applyAlignment="0" applyProtection="0"/>
    <xf numFmtId="10" fontId="58" fillId="25" borderId="1297" applyNumberFormat="0" applyBorder="0" applyAlignment="0" applyProtection="0"/>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140" fillId="9" borderId="1301" applyNumberFormat="0" applyAlignment="0" applyProtection="0">
      <alignment vertical="center"/>
    </xf>
    <xf numFmtId="274" fontId="56" fillId="30" borderId="1302" applyNumberFormat="0" applyFont="0" applyAlignment="0" applyProtection="0">
      <alignment vertical="center"/>
    </xf>
    <xf numFmtId="274" fontId="56" fillId="30" borderId="1302" applyNumberFormat="0" applyFont="0" applyAlignment="0" applyProtection="0">
      <alignment vertical="center"/>
    </xf>
    <xf numFmtId="274" fontId="56" fillId="30" borderId="1302" applyNumberFormat="0" applyFont="0" applyAlignment="0" applyProtection="0">
      <alignment vertical="center"/>
    </xf>
    <xf numFmtId="274" fontId="152" fillId="22" borderId="1303" applyNumberFormat="0" applyAlignment="0" applyProtection="0">
      <alignment vertical="center"/>
    </xf>
    <xf numFmtId="274" fontId="152" fillId="22" borderId="1303" applyNumberFormat="0" applyAlignment="0" applyProtection="0">
      <alignment vertical="center"/>
    </xf>
    <xf numFmtId="274" fontId="152" fillId="22" borderId="1303" applyNumberFormat="0" applyAlignment="0" applyProtection="0">
      <alignment vertical="center"/>
    </xf>
    <xf numFmtId="274" fontId="173" fillId="0" borderId="1304" applyNumberFormat="0" applyFill="0" applyAlignment="0" applyProtection="0">
      <alignment vertical="center"/>
    </xf>
    <xf numFmtId="274" fontId="173" fillId="0" borderId="1304" applyNumberFormat="0" applyFill="0" applyAlignment="0" applyProtection="0">
      <alignment vertical="center"/>
    </xf>
    <xf numFmtId="274" fontId="173" fillId="0" borderId="1304" applyNumberFormat="0" applyFill="0" applyAlignment="0" applyProtection="0">
      <alignment vertical="center"/>
    </xf>
    <xf numFmtId="0" fontId="248" fillId="22" borderId="1301" applyNumberFormat="0" applyAlignment="0" applyProtection="0">
      <alignment vertical="center"/>
    </xf>
    <xf numFmtId="0" fontId="130" fillId="0" borderId="1309">
      <alignment horizontal="left" vertical="center"/>
    </xf>
    <xf numFmtId="0" fontId="253" fillId="0" borderId="1304" applyNumberFormat="0" applyFill="0" applyAlignment="0" applyProtection="0">
      <alignment vertical="center"/>
    </xf>
    <xf numFmtId="0" fontId="254" fillId="9" borderId="1301" applyNumberFormat="0" applyAlignment="0" applyProtection="0">
      <alignment vertical="center"/>
    </xf>
    <xf numFmtId="0" fontId="259" fillId="22" borderId="1303" applyNumberFormat="0" applyAlignment="0" applyProtection="0">
      <alignment vertical="center"/>
    </xf>
    <xf numFmtId="221" fontId="63" fillId="0" borderId="1308" applyFill="0" applyBorder="0" applyAlignment="0"/>
    <xf numFmtId="263" fontId="63" fillId="0" borderId="1308">
      <alignment horizontal="left" vertical="center"/>
    </xf>
    <xf numFmtId="0" fontId="140" fillId="9" borderId="1301" applyNumberFormat="0" applyAlignment="0" applyProtection="0">
      <alignment vertical="center"/>
    </xf>
    <xf numFmtId="0" fontId="140" fillId="9" borderId="1301" applyNumberFormat="0" applyAlignment="0" applyProtection="0">
      <alignment vertical="center"/>
    </xf>
    <xf numFmtId="0" fontId="140" fillId="9" borderId="1301" applyNumberFormat="0" applyAlignment="0" applyProtection="0">
      <alignment vertical="center"/>
    </xf>
    <xf numFmtId="221" fontId="63" fillId="0" borderId="1308" applyFill="0" applyBorder="0" applyAlignment="0"/>
    <xf numFmtId="10" fontId="58" fillId="25" borderId="1308" applyNumberFormat="0" applyBorder="0" applyAlignment="0" applyProtection="0"/>
    <xf numFmtId="247" fontId="57" fillId="0" borderId="1308">
      <alignment horizontal="right" vertical="center" shrinkToFit="1"/>
    </xf>
    <xf numFmtId="1" fontId="78" fillId="0" borderId="1308" applyFill="0" applyBorder="0">
      <alignment horizontal="center"/>
    </xf>
    <xf numFmtId="221" fontId="188" fillId="25" borderId="1308">
      <alignment horizontal="right" vertical="center"/>
      <protection locked="0"/>
    </xf>
    <xf numFmtId="263" fontId="63" fillId="0" borderId="1308">
      <alignment horizontal="left" vertical="center"/>
    </xf>
    <xf numFmtId="0" fontId="56" fillId="30" borderId="1311" applyNumberFormat="0" applyFont="0" applyAlignment="0" applyProtection="0">
      <alignment vertical="center"/>
    </xf>
    <xf numFmtId="0" fontId="152" fillId="22" borderId="1312" applyNumberFormat="0" applyAlignment="0" applyProtection="0">
      <alignment vertical="center"/>
    </xf>
    <xf numFmtId="0" fontId="173" fillId="0" borderId="1313" applyNumberFormat="0" applyFill="0" applyAlignment="0" applyProtection="0">
      <alignment vertical="center"/>
    </xf>
    <xf numFmtId="0" fontId="104" fillId="0" borderId="0"/>
    <xf numFmtId="0" fontId="114" fillId="22"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56" fillId="30" borderId="1311" applyNumberFormat="0" applyFont="0" applyAlignment="0" applyProtection="0">
      <alignment vertical="center"/>
    </xf>
    <xf numFmtId="0" fontId="152" fillId="22" borderId="1312" applyNumberFormat="0" applyAlignment="0" applyProtection="0">
      <alignment vertical="center"/>
    </xf>
    <xf numFmtId="0" fontId="173" fillId="0" borderId="1313" applyNumberFormat="0" applyFill="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11" fillId="0" borderId="0"/>
    <xf numFmtId="0" fontId="114" fillId="22" borderId="1316" applyNumberFormat="0" applyAlignment="0" applyProtection="0">
      <alignment vertical="center"/>
    </xf>
    <xf numFmtId="0" fontId="130" fillId="0" borderId="1315">
      <alignment horizontal="left" vertical="center"/>
    </xf>
    <xf numFmtId="0" fontId="140" fillId="9" borderId="1316" applyNumberFormat="0" applyAlignment="0" applyProtection="0">
      <alignment vertical="center"/>
    </xf>
    <xf numFmtId="10" fontId="58" fillId="25" borderId="1314" applyNumberFormat="0" applyBorder="0" applyAlignment="0" applyProtection="0"/>
    <xf numFmtId="0" fontId="56" fillId="30" borderId="1317" applyNumberFormat="0" applyFont="0" applyAlignment="0" applyProtection="0">
      <alignment vertical="center"/>
    </xf>
    <xf numFmtId="0" fontId="152" fillId="22" borderId="1318" applyNumberFormat="0" applyAlignment="0" applyProtection="0">
      <alignment vertical="center"/>
    </xf>
    <xf numFmtId="0" fontId="173" fillId="0" borderId="1319" applyNumberFormat="0" applyFill="0" applyAlignment="0" applyProtection="0">
      <alignment vertical="center"/>
    </xf>
    <xf numFmtId="0" fontId="111" fillId="0" borderId="0"/>
    <xf numFmtId="0" fontId="140" fillId="9" borderId="1322" applyNumberFormat="0" applyAlignment="0" applyProtection="0">
      <alignment vertical="center"/>
    </xf>
    <xf numFmtId="0" fontId="114" fillId="22" borderId="1322" applyNumberFormat="0" applyAlignment="0" applyProtection="0">
      <alignment vertical="center"/>
    </xf>
    <xf numFmtId="0" fontId="140" fillId="9" borderId="1322" applyNumberFormat="0" applyAlignment="0" applyProtection="0">
      <alignment vertical="center"/>
    </xf>
    <xf numFmtId="0" fontId="130" fillId="0" borderId="1321">
      <alignment horizontal="left" vertical="center"/>
    </xf>
    <xf numFmtId="0" fontId="140" fillId="9" borderId="1322" applyNumberFormat="0" applyAlignment="0" applyProtection="0">
      <alignment vertical="center"/>
    </xf>
    <xf numFmtId="10" fontId="58" fillId="25" borderId="1320" applyNumberFormat="0" applyBorder="0" applyAlignment="0" applyProtection="0"/>
    <xf numFmtId="0" fontId="56" fillId="30" borderId="1323" applyNumberFormat="0" applyFont="0" applyAlignment="0" applyProtection="0">
      <alignment vertical="center"/>
    </xf>
    <xf numFmtId="0" fontId="152" fillId="22" borderId="1324" applyNumberFormat="0" applyAlignment="0" applyProtection="0">
      <alignment vertical="center"/>
    </xf>
    <xf numFmtId="0" fontId="173" fillId="0" borderId="1325" applyNumberFormat="0" applyFill="0" applyAlignment="0" applyProtection="0">
      <alignment vertical="center"/>
    </xf>
    <xf numFmtId="0" fontId="92" fillId="0" borderId="0"/>
    <xf numFmtId="0" fontId="104" fillId="0" borderId="0"/>
    <xf numFmtId="0" fontId="173" fillId="0" borderId="1325" applyNumberFormat="0" applyFill="0" applyAlignment="0" applyProtection="0">
      <alignment vertical="center"/>
    </xf>
    <xf numFmtId="0" fontId="152" fillId="22" borderId="1324" applyNumberFormat="0" applyAlignment="0" applyProtection="0">
      <alignment vertical="center"/>
    </xf>
    <xf numFmtId="0" fontId="114" fillId="22" borderId="1322" applyNumberFormat="0" applyAlignment="0" applyProtection="0">
      <alignment vertical="center"/>
    </xf>
    <xf numFmtId="0" fontId="56" fillId="30" borderId="1323" applyNumberFormat="0" applyFont="0" applyAlignment="0" applyProtection="0">
      <alignment vertical="center"/>
    </xf>
    <xf numFmtId="0" fontId="130" fillId="0" borderId="1321">
      <alignment horizontal="left" vertical="center"/>
    </xf>
    <xf numFmtId="10" fontId="58" fillId="25" borderId="1314" applyNumberFormat="0" applyBorder="0" applyAlignment="0" applyProtection="0"/>
    <xf numFmtId="0" fontId="140" fillId="9" borderId="1316" applyNumberFormat="0" applyAlignment="0" applyProtection="0">
      <alignment vertical="center"/>
    </xf>
    <xf numFmtId="0" fontId="140" fillId="9" borderId="1322" applyNumberFormat="0" applyAlignment="0" applyProtection="0">
      <alignment vertical="center"/>
    </xf>
    <xf numFmtId="0" fontId="111" fillId="0" borderId="0"/>
    <xf numFmtId="0" fontId="240" fillId="0" borderId="0"/>
    <xf numFmtId="0" fontId="114" fillId="22" borderId="1310" applyNumberFormat="0" applyAlignment="0" applyProtection="0">
      <alignment vertical="center"/>
    </xf>
    <xf numFmtId="0" fontId="248" fillId="22" borderId="1310" applyNumberFormat="0" applyAlignment="0" applyProtection="0">
      <alignment vertical="center"/>
    </xf>
    <xf numFmtId="274" fontId="114" fillId="22" borderId="1310" applyNumberFormat="0" applyAlignment="0" applyProtection="0">
      <alignment vertical="center"/>
    </xf>
    <xf numFmtId="0" fontId="114" fillId="22" borderId="1310" applyNumberFormat="0" applyAlignment="0" applyProtection="0">
      <alignment vertical="center"/>
    </xf>
    <xf numFmtId="274" fontId="56" fillId="30" borderId="1156" applyNumberFormat="0" applyFont="0" applyAlignment="0" applyProtection="0">
      <alignment vertical="center"/>
    </xf>
    <xf numFmtId="274" fontId="114" fillId="22" borderId="1266" applyNumberFormat="0" applyAlignment="0" applyProtection="0">
      <alignment vertical="center"/>
    </xf>
    <xf numFmtId="0" fontId="240" fillId="0" borderId="0"/>
    <xf numFmtId="0" fontId="130" fillId="0" borderId="1309">
      <alignment horizontal="left" vertical="center"/>
    </xf>
    <xf numFmtId="0" fontId="130" fillId="0" borderId="1309">
      <alignment horizontal="left" vertical="center"/>
    </xf>
    <xf numFmtId="0" fontId="140" fillId="9" borderId="1310" applyNumberFormat="0" applyAlignment="0" applyProtection="0">
      <alignment vertical="center"/>
    </xf>
    <xf numFmtId="0" fontId="140" fillId="9" borderId="1310" applyNumberFormat="0" applyAlignment="0" applyProtection="0">
      <alignment vertical="center"/>
    </xf>
    <xf numFmtId="274" fontId="173" fillId="0" borderId="1130" applyNumberFormat="0" applyFill="0" applyAlignment="0" applyProtection="0">
      <alignment vertical="center"/>
    </xf>
    <xf numFmtId="274" fontId="173" fillId="0" borderId="1130" applyNumberFormat="0" applyFill="0" applyAlignment="0" applyProtection="0">
      <alignment vertical="center"/>
    </xf>
    <xf numFmtId="274" fontId="173" fillId="0" borderId="1130" applyNumberFormat="0" applyFill="0" applyAlignment="0" applyProtection="0">
      <alignment vertical="center"/>
    </xf>
    <xf numFmtId="0" fontId="173" fillId="0" borderId="1130" applyNumberFormat="0" applyFill="0" applyAlignment="0" applyProtection="0">
      <alignment vertical="center"/>
    </xf>
    <xf numFmtId="0" fontId="140" fillId="9" borderId="1155" applyNumberFormat="0" applyAlignment="0" applyProtection="0">
      <alignment vertical="center"/>
    </xf>
    <xf numFmtId="10" fontId="58" fillId="25" borderId="1114" applyNumberFormat="0" applyBorder="0" applyAlignment="0" applyProtection="0"/>
    <xf numFmtId="10" fontId="58" fillId="25" borderId="1114" applyNumberFormat="0" applyBorder="0" applyAlignment="0" applyProtection="0"/>
    <xf numFmtId="0" fontId="114" fillId="22" borderId="1316" applyNumberFormat="0" applyAlignment="0" applyProtection="0">
      <alignment vertical="center"/>
    </xf>
    <xf numFmtId="274" fontId="114" fillId="22" borderId="1316" applyNumberFormat="0" applyAlignment="0" applyProtection="0">
      <alignment vertical="center"/>
    </xf>
    <xf numFmtId="274" fontId="114" fillId="22" borderId="1316" applyNumberFormat="0" applyAlignment="0" applyProtection="0">
      <alignment vertical="center"/>
    </xf>
    <xf numFmtId="274" fontId="114" fillId="22" borderId="1316" applyNumberFormat="0" applyAlignment="0" applyProtection="0">
      <alignment vertical="center"/>
    </xf>
    <xf numFmtId="0"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0" fontId="140" fillId="9" borderId="1316" applyNumberFormat="0" applyAlignment="0" applyProtection="0">
      <alignment vertical="center"/>
    </xf>
    <xf numFmtId="0"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0"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274" fontId="140" fillId="9" borderId="1316" applyNumberFormat="0" applyAlignment="0" applyProtection="0">
      <alignment vertical="center"/>
    </xf>
    <xf numFmtId="0" fontId="56" fillId="30" borderId="1317" applyNumberFormat="0" applyFont="0" applyAlignment="0" applyProtection="0">
      <alignment vertical="center"/>
    </xf>
    <xf numFmtId="0" fontId="56" fillId="30" borderId="1317" applyNumberFormat="0" applyFont="0" applyAlignment="0" applyProtection="0">
      <alignment vertical="center"/>
    </xf>
    <xf numFmtId="274" fontId="56" fillId="30" borderId="1317" applyNumberFormat="0" applyFont="0" applyAlignment="0" applyProtection="0">
      <alignment vertical="center"/>
    </xf>
    <xf numFmtId="274" fontId="56" fillId="30" borderId="1317" applyNumberFormat="0" applyFont="0" applyAlignment="0" applyProtection="0">
      <alignment vertical="center"/>
    </xf>
    <xf numFmtId="274" fontId="56" fillId="30" borderId="1317" applyNumberFormat="0" applyFont="0" applyAlignment="0" applyProtection="0">
      <alignment vertical="center"/>
    </xf>
    <xf numFmtId="0" fontId="152" fillId="22" borderId="1312" applyNumberFormat="0" applyAlignment="0" applyProtection="0">
      <alignment vertical="center"/>
    </xf>
    <xf numFmtId="0" fontId="152" fillId="22" borderId="1312" applyNumberFormat="0" applyAlignment="0" applyProtection="0">
      <alignment vertical="center"/>
    </xf>
    <xf numFmtId="274" fontId="152" fillId="22" borderId="1312" applyNumberFormat="0" applyAlignment="0" applyProtection="0">
      <alignment vertical="center"/>
    </xf>
    <xf numFmtId="274" fontId="152" fillId="22" borderId="1312" applyNumberFormat="0" applyAlignment="0" applyProtection="0">
      <alignment vertical="center"/>
    </xf>
    <xf numFmtId="274" fontId="152" fillId="22" borderId="1312"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0"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274" fontId="140" fillId="9" borderId="1310" applyNumberFormat="0" applyAlignment="0" applyProtection="0">
      <alignment vertical="center"/>
    </xf>
    <xf numFmtId="10" fontId="58" fillId="25" borderId="1236" applyNumberFormat="0" applyBorder="0" applyAlignment="0" applyProtection="0"/>
    <xf numFmtId="10" fontId="58" fillId="25" borderId="1236" applyNumberFormat="0" applyBorder="0" applyAlignment="0" applyProtection="0"/>
    <xf numFmtId="10" fontId="58" fillId="25" borderId="1236" applyNumberFormat="0" applyBorder="0" applyAlignment="0" applyProtection="0"/>
    <xf numFmtId="0" fontId="140" fillId="9" borderId="1310" applyNumberFormat="0" applyAlignment="0" applyProtection="0">
      <alignment vertical="center"/>
    </xf>
    <xf numFmtId="0" fontId="140" fillId="9" borderId="1266" applyNumberFormat="0" applyAlignment="0" applyProtection="0">
      <alignment vertical="center"/>
    </xf>
    <xf numFmtId="0" fontId="173" fillId="0" borderId="1313" applyNumberFormat="0" applyFill="0" applyAlignment="0" applyProtection="0">
      <alignment vertical="center"/>
    </xf>
    <xf numFmtId="0" fontId="173" fillId="0" borderId="1313" applyNumberFormat="0" applyFill="0" applyAlignment="0" applyProtection="0">
      <alignment vertical="center"/>
    </xf>
    <xf numFmtId="274" fontId="173" fillId="0" borderId="1313" applyNumberFormat="0" applyFill="0" applyAlignment="0" applyProtection="0">
      <alignment vertical="center"/>
    </xf>
    <xf numFmtId="274" fontId="173" fillId="0" borderId="1313" applyNumberFormat="0" applyFill="0" applyAlignment="0" applyProtection="0">
      <alignment vertical="center"/>
    </xf>
    <xf numFmtId="274" fontId="173" fillId="0" borderId="1313" applyNumberFormat="0" applyFill="0" applyAlignment="0" applyProtection="0">
      <alignment vertical="center"/>
    </xf>
    <xf numFmtId="0" fontId="130" fillId="0" borderId="1237">
      <alignment horizontal="left" vertical="center"/>
    </xf>
    <xf numFmtId="0" fontId="130" fillId="0" borderId="1237">
      <alignment horizontal="left" vertical="center"/>
    </xf>
    <xf numFmtId="0" fontId="140" fillId="9" borderId="1310" applyNumberFormat="0" applyAlignment="0" applyProtection="0">
      <alignment vertical="center"/>
    </xf>
    <xf numFmtId="274" fontId="114" fillId="22" borderId="1155" applyNumberFormat="0" applyAlignment="0" applyProtection="0">
      <alignment vertical="center"/>
    </xf>
    <xf numFmtId="0" fontId="56" fillId="30" borderId="1317" applyNumberFormat="0" applyFont="0" applyAlignment="0" applyProtection="0">
      <alignment vertical="center"/>
    </xf>
    <xf numFmtId="274" fontId="56" fillId="30" borderId="1317" applyNumberFormat="0" applyFont="0" applyAlignment="0" applyProtection="0">
      <alignment vertical="center"/>
    </xf>
    <xf numFmtId="274" fontId="114" fillId="22" borderId="1310" applyNumberFormat="0" applyAlignment="0" applyProtection="0">
      <alignment vertical="center"/>
    </xf>
    <xf numFmtId="274" fontId="114" fillId="22" borderId="1310" applyNumberFormat="0" applyAlignment="0" applyProtection="0">
      <alignment vertical="center"/>
    </xf>
    <xf numFmtId="274" fontId="114" fillId="22" borderId="1310" applyNumberFormat="0" applyAlignment="0" applyProtection="0">
      <alignment vertical="center"/>
    </xf>
    <xf numFmtId="0" fontId="114" fillId="22" borderId="1310" applyNumberFormat="0" applyAlignment="0" applyProtection="0">
      <alignment vertical="center"/>
    </xf>
    <xf numFmtId="0" fontId="114" fillId="22" borderId="1310" applyNumberFormat="0" applyAlignment="0" applyProtection="0">
      <alignment vertical="center"/>
    </xf>
    <xf numFmtId="0" fontId="173" fillId="0" borderId="1241" applyNumberFormat="0" applyFill="0" applyAlignment="0" applyProtection="0">
      <alignment vertical="center"/>
    </xf>
    <xf numFmtId="274" fontId="173" fillId="0" borderId="1241" applyNumberFormat="0" applyFill="0" applyAlignment="0" applyProtection="0">
      <alignment vertical="center"/>
    </xf>
    <xf numFmtId="274" fontId="173" fillId="0" borderId="1241" applyNumberFormat="0" applyFill="0" applyAlignment="0" applyProtection="0">
      <alignment vertical="center"/>
    </xf>
    <xf numFmtId="274" fontId="173" fillId="0" borderId="1241" applyNumberFormat="0" applyFill="0" applyAlignment="0" applyProtection="0">
      <alignment vertical="center"/>
    </xf>
    <xf numFmtId="0" fontId="114" fillId="22" borderId="1316" applyNumberFormat="0" applyAlignment="0" applyProtection="0">
      <alignment vertical="center"/>
    </xf>
    <xf numFmtId="274" fontId="114" fillId="22" borderId="1316" applyNumberFormat="0" applyAlignment="0" applyProtection="0">
      <alignment vertical="center"/>
    </xf>
    <xf numFmtId="0" fontId="248" fillId="22" borderId="1316" applyNumberFormat="0" applyAlignment="0" applyProtection="0">
      <alignment vertical="center"/>
    </xf>
    <xf numFmtId="0" fontId="114" fillId="22" borderId="1316" applyNumberFormat="0" applyAlignment="0" applyProtection="0">
      <alignment vertical="center"/>
    </xf>
    <xf numFmtId="274" fontId="56" fillId="30" borderId="1267" applyNumberFormat="0" applyFon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11" fillId="0" borderId="0"/>
    <xf numFmtId="0" fontId="240" fillId="0" borderId="0"/>
    <xf numFmtId="0" fontId="240" fillId="0" borderId="0"/>
    <xf numFmtId="274" fontId="56" fillId="30" borderId="1311" applyNumberFormat="0" applyFont="0" applyAlignment="0" applyProtection="0">
      <alignment vertical="center"/>
    </xf>
    <xf numFmtId="274" fontId="56" fillId="30" borderId="1311" applyNumberFormat="0" applyFont="0" applyAlignment="0" applyProtection="0">
      <alignment vertical="center"/>
    </xf>
    <xf numFmtId="274" fontId="56" fillId="30" borderId="1311" applyNumberFormat="0" applyFont="0" applyAlignment="0" applyProtection="0">
      <alignment vertical="center"/>
    </xf>
    <xf numFmtId="274" fontId="56" fillId="30" borderId="1311" applyNumberFormat="0" applyFont="0" applyAlignment="0" applyProtection="0">
      <alignment vertical="center"/>
    </xf>
    <xf numFmtId="274" fontId="114" fillId="22" borderId="1310" applyNumberFormat="0" applyAlignment="0" applyProtection="0">
      <alignment vertical="center"/>
    </xf>
    <xf numFmtId="0" fontId="111" fillId="0" borderId="0"/>
    <xf numFmtId="0" fontId="111" fillId="0" borderId="0"/>
    <xf numFmtId="0" fontId="111" fillId="0" borderId="0"/>
    <xf numFmtId="0" fontId="111" fillId="0" borderId="0"/>
    <xf numFmtId="0" fontId="104" fillId="0" borderId="0"/>
    <xf numFmtId="0" fontId="104" fillId="0" borderId="0"/>
    <xf numFmtId="0" fontId="111" fillId="0" borderId="0"/>
    <xf numFmtId="0" fontId="111" fillId="0" borderId="0"/>
    <xf numFmtId="0" fontId="104" fillId="0" borderId="0"/>
    <xf numFmtId="0" fontId="240" fillId="0" borderId="0"/>
    <xf numFmtId="0" fontId="240" fillId="0" borderId="0"/>
    <xf numFmtId="0" fontId="111" fillId="0" borderId="0"/>
    <xf numFmtId="0" fontId="111" fillId="0" borderId="0"/>
    <xf numFmtId="0" fontId="92" fillId="0" borderId="0"/>
    <xf numFmtId="0" fontId="111" fillId="0" borderId="0"/>
    <xf numFmtId="0" fontId="104" fillId="0" borderId="0"/>
    <xf numFmtId="0" fontId="111" fillId="0" borderId="0"/>
    <xf numFmtId="0" fontId="104" fillId="0" borderId="0"/>
    <xf numFmtId="0" fontId="104" fillId="0" borderId="0"/>
    <xf numFmtId="0" fontId="92" fillId="0" borderId="0"/>
    <xf numFmtId="0" fontId="240" fillId="0" borderId="0"/>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0" fontId="173" fillId="0" borderId="1313" applyNumberFormat="0" applyFill="0" applyAlignment="0" applyProtection="0">
      <alignment vertical="center"/>
    </xf>
    <xf numFmtId="274" fontId="173" fillId="0" borderId="1313" applyNumberFormat="0" applyFill="0" applyAlignment="0" applyProtection="0">
      <alignment vertical="center"/>
    </xf>
    <xf numFmtId="0" fontId="253" fillId="0" borderId="1313" applyNumberFormat="0" applyFill="0" applyAlignment="0" applyProtection="0">
      <alignment vertical="center"/>
    </xf>
    <xf numFmtId="0" fontId="173" fillId="0" borderId="1313" applyNumberFormat="0" applyFill="0" applyAlignment="0" applyProtection="0">
      <alignment vertical="center"/>
    </xf>
    <xf numFmtId="191" fontId="78" fillId="2" borderId="1326"/>
    <xf numFmtId="274" fontId="140" fillId="9" borderId="1155" applyNumberFormat="0" applyAlignment="0" applyProtection="0">
      <alignment vertical="center"/>
    </xf>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0" fontId="152" fillId="22" borderId="1312" applyNumberFormat="0" applyAlignment="0" applyProtection="0">
      <alignment vertical="center"/>
    </xf>
    <xf numFmtId="274" fontId="152" fillId="22" borderId="1312" applyNumberFormat="0" applyAlignment="0" applyProtection="0">
      <alignment vertical="center"/>
    </xf>
    <xf numFmtId="0" fontId="259" fillId="22" borderId="1312" applyNumberFormat="0" applyAlignment="0" applyProtection="0">
      <alignment vertical="center"/>
    </xf>
    <xf numFmtId="0" fontId="152" fillId="22" borderId="1312" applyNumberFormat="0" applyAlignment="0" applyProtection="0">
      <alignment vertical="center"/>
    </xf>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0" fontId="173" fillId="0" borderId="1241" applyNumberFormat="0" applyFill="0" applyAlignment="0" applyProtection="0">
      <alignment vertical="center"/>
    </xf>
    <xf numFmtId="274" fontId="173" fillId="0" borderId="1241" applyNumberFormat="0" applyFill="0" applyAlignment="0" applyProtection="0">
      <alignment vertical="center"/>
    </xf>
    <xf numFmtId="0" fontId="253" fillId="0" borderId="1241" applyNumberFormat="0" applyFill="0" applyAlignment="0" applyProtection="0">
      <alignment vertical="center"/>
    </xf>
    <xf numFmtId="0" fontId="173" fillId="0" borderId="1241" applyNumberFormat="0" applyFill="0" applyAlignment="0" applyProtection="0">
      <alignment vertical="center"/>
    </xf>
    <xf numFmtId="0" fontId="140" fillId="9" borderId="1316" applyNumberFormat="0" applyAlignment="0" applyProtection="0">
      <alignment vertical="center"/>
    </xf>
    <xf numFmtId="274" fontId="140" fillId="9" borderId="1316" applyNumberFormat="0" applyAlignment="0" applyProtection="0">
      <alignment vertical="center"/>
    </xf>
    <xf numFmtId="0" fontId="254" fillId="9" borderId="1316" applyNumberFormat="0" applyAlignment="0" applyProtection="0">
      <alignment vertical="center"/>
    </xf>
    <xf numFmtId="0" fontId="140" fillId="9" borderId="1316" applyNumberFormat="0" applyAlignment="0" applyProtection="0">
      <alignment vertical="center"/>
    </xf>
    <xf numFmtId="191" fontId="78" fillId="2" borderId="1326"/>
    <xf numFmtId="274" fontId="152" fillId="22" borderId="1231" applyNumberFormat="0" applyAlignment="0" applyProtection="0">
      <alignment vertical="center"/>
    </xf>
    <xf numFmtId="191" fontId="78" fillId="2" borderId="1326"/>
    <xf numFmtId="191" fontId="78" fillId="2" borderId="1326"/>
    <xf numFmtId="191" fontId="78" fillId="2" borderId="1326"/>
    <xf numFmtId="0" fontId="92" fillId="0" borderId="0"/>
    <xf numFmtId="0" fontId="240" fillId="0" borderId="0"/>
    <xf numFmtId="0" fontId="240" fillId="0" borderId="0"/>
    <xf numFmtId="0" fontId="240" fillId="0" borderId="0"/>
    <xf numFmtId="0" fontId="240" fillId="0" borderId="0"/>
    <xf numFmtId="0" fontId="92" fillId="0" borderId="0"/>
    <xf numFmtId="0" fontId="140" fillId="9" borderId="1310" applyNumberFormat="0" applyAlignment="0" applyProtection="0">
      <alignment vertical="center"/>
    </xf>
    <xf numFmtId="274" fontId="140" fillId="9" borderId="1310" applyNumberFormat="0" applyAlignment="0" applyProtection="0">
      <alignment vertical="center"/>
    </xf>
    <xf numFmtId="0" fontId="254" fillId="9" borderId="1310" applyNumberFormat="0" applyAlignment="0" applyProtection="0">
      <alignment vertical="center"/>
    </xf>
    <xf numFmtId="0" fontId="140" fillId="9" borderId="1310" applyNumberFormat="0" applyAlignment="0" applyProtection="0">
      <alignment vertical="center"/>
    </xf>
    <xf numFmtId="0" fontId="173" fillId="0" borderId="1130" applyNumberFormat="0" applyFill="0" applyAlignment="0" applyProtection="0">
      <alignment vertical="center"/>
    </xf>
    <xf numFmtId="274" fontId="173" fillId="0" borderId="1130" applyNumberFormat="0" applyFill="0" applyAlignment="0" applyProtection="0">
      <alignment vertical="center"/>
    </xf>
    <xf numFmtId="0" fontId="253" fillId="0" borderId="1130" applyNumberFormat="0" applyFill="0" applyAlignment="0" applyProtection="0">
      <alignment vertical="center"/>
    </xf>
    <xf numFmtId="0" fontId="173" fillId="0" borderId="1130" applyNumberFormat="0" applyFill="0" applyAlignment="0" applyProtection="0">
      <alignment vertical="center"/>
    </xf>
    <xf numFmtId="274" fontId="140" fillId="9" borderId="1266" applyNumberFormat="0" applyAlignment="0" applyProtection="0">
      <alignment vertical="center"/>
    </xf>
    <xf numFmtId="274" fontId="152" fillId="22" borderId="1120" applyNumberFormat="0" applyAlignment="0" applyProtection="0">
      <alignment vertical="center"/>
    </xf>
    <xf numFmtId="191" fontId="78" fillId="2" borderId="1326"/>
    <xf numFmtId="191" fontId="78" fillId="2" borderId="1326"/>
    <xf numFmtId="191" fontId="78" fillId="2" borderId="1326"/>
    <xf numFmtId="191" fontId="78" fillId="2" borderId="1326"/>
    <xf numFmtId="0" fontId="111" fillId="0" borderId="0"/>
    <xf numFmtId="0" fontId="240" fillId="0" borderId="0"/>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191" fontId="78" fillId="2" borderId="1326"/>
    <xf numFmtId="0" fontId="92" fillId="0" borderId="0"/>
    <xf numFmtId="0" fontId="92" fillId="0" borderId="0"/>
    <xf numFmtId="0" fontId="104" fillId="0" borderId="0"/>
    <xf numFmtId="0" fontId="111" fillId="0" borderId="0"/>
    <xf numFmtId="0" fontId="104" fillId="0" borderId="0"/>
    <xf numFmtId="0" fontId="56" fillId="30" borderId="1311" applyNumberFormat="0" applyFont="0" applyAlignment="0" applyProtection="0">
      <alignment vertical="center"/>
    </xf>
    <xf numFmtId="0" fontId="56" fillId="30" borderId="1311" applyNumberFormat="0" applyFont="0" applyAlignment="0" applyProtection="0">
      <alignment vertical="center"/>
    </xf>
    <xf numFmtId="0" fontId="56" fillId="30" borderId="1311" applyNumberFormat="0" applyFont="0" applyAlignment="0" applyProtection="0">
      <alignment vertical="center"/>
    </xf>
    <xf numFmtId="274" fontId="56" fillId="30" borderId="1311" applyNumberFormat="0" applyFont="0" applyAlignment="0" applyProtection="0">
      <alignment vertical="center"/>
    </xf>
    <xf numFmtId="274" fontId="56" fillId="30" borderId="1311" applyNumberFormat="0" applyFont="0" applyAlignment="0" applyProtection="0">
      <alignment vertical="center"/>
    </xf>
    <xf numFmtId="0" fontId="248" fillId="22"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274" fontId="152" fillId="22" borderId="1312" applyNumberFormat="0" applyAlignment="0" applyProtection="0">
      <alignment vertical="center"/>
    </xf>
    <xf numFmtId="0" fontId="248" fillId="22" borderId="1310" applyNumberFormat="0" applyAlignment="0" applyProtection="0">
      <alignment vertical="center"/>
    </xf>
    <xf numFmtId="0" fontId="114" fillId="22" borderId="1310" applyNumberFormat="0" applyAlignment="0" applyProtection="0">
      <alignment vertical="center"/>
    </xf>
    <xf numFmtId="221" fontId="63" fillId="0" borderId="1236" applyFill="0" applyBorder="0" applyAlignment="0"/>
    <xf numFmtId="0" fontId="129" fillId="0" borderId="1327">
      <alignment horizontal="left" vertical="center"/>
      <protection locked="0"/>
    </xf>
    <xf numFmtId="0" fontId="129" fillId="0" borderId="1327">
      <alignment horizontal="left" vertical="center"/>
      <protection locked="0"/>
    </xf>
    <xf numFmtId="10" fontId="58" fillId="31" borderId="1328" applyNumberFormat="0" applyBorder="0" applyAlignment="0" applyProtection="0"/>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140"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4" fillId="9" borderId="1310" applyNumberFormat="0" applyAlignment="0" applyProtection="0">
      <alignment vertical="center"/>
    </xf>
    <xf numFmtId="0" fontId="259" fillId="22" borderId="1240" applyNumberFormat="0" applyAlignment="0" applyProtection="0">
      <alignment vertical="center"/>
    </xf>
    <xf numFmtId="0" fontId="259" fillId="22" borderId="1240" applyNumberFormat="0" applyAlignment="0" applyProtection="0">
      <alignment vertical="center"/>
    </xf>
    <xf numFmtId="0" fontId="152" fillId="22" borderId="1240" applyNumberFormat="0" applyAlignment="0" applyProtection="0">
      <alignment vertical="center"/>
    </xf>
    <xf numFmtId="0" fontId="134" fillId="0" borderId="1329"/>
    <xf numFmtId="0" fontId="134" fillId="0" borderId="1329"/>
    <xf numFmtId="0" fontId="253" fillId="0" borderId="1313" applyNumberFormat="0" applyFill="0" applyAlignment="0" applyProtection="0">
      <alignment vertical="center"/>
    </xf>
    <xf numFmtId="0" fontId="173" fillId="0" borderId="1313" applyNumberFormat="0" applyFill="0" applyAlignment="0" applyProtection="0">
      <alignment vertical="center"/>
    </xf>
    <xf numFmtId="247" fontId="57" fillId="0" borderId="1236">
      <alignment horizontal="right" vertical="center" shrinkToFit="1"/>
    </xf>
    <xf numFmtId="1" fontId="78" fillId="0" borderId="1236" applyFill="0" applyBorder="0">
      <alignment horizontal="center"/>
    </xf>
    <xf numFmtId="37" fontId="69" fillId="0" borderId="1330" applyAlignment="0"/>
    <xf numFmtId="37" fontId="69" fillId="0" borderId="1330" applyAlignment="0"/>
    <xf numFmtId="221" fontId="188" fillId="25" borderId="1236">
      <alignment horizontal="right" vertical="center"/>
      <protection locked="0"/>
    </xf>
    <xf numFmtId="274" fontId="114" fillId="22" borderId="1310" applyNumberFormat="0" applyAlignment="0" applyProtection="0">
      <alignment vertical="center"/>
    </xf>
    <xf numFmtId="0" fontId="104" fillId="0" borderId="0"/>
    <xf numFmtId="0" fontId="104" fillId="0" borderId="0"/>
    <xf numFmtId="0" fontId="111" fillId="0" borderId="0"/>
    <xf numFmtId="0" fontId="92" fillId="0" borderId="0"/>
    <xf numFmtId="0" fontId="104" fillId="0" borderId="0"/>
    <xf numFmtId="0" fontId="104" fillId="0" borderId="0"/>
    <xf numFmtId="0" fontId="111" fillId="0" borderId="0"/>
    <xf numFmtId="0" fontId="104" fillId="0" borderId="0"/>
    <xf numFmtId="0" fontId="111" fillId="0" borderId="0"/>
    <xf numFmtId="0" fontId="111" fillId="0" borderId="0"/>
    <xf numFmtId="0" fontId="104" fillId="0" borderId="0"/>
    <xf numFmtId="0" fontId="104" fillId="0" borderId="0"/>
    <xf numFmtId="0" fontId="111" fillId="0" borderId="0"/>
    <xf numFmtId="0" fontId="104" fillId="0" borderId="0"/>
    <xf numFmtId="0" fontId="92" fillId="0" borderId="0"/>
    <xf numFmtId="0" fontId="240" fillId="0" borderId="0"/>
    <xf numFmtId="0" fontId="69" fillId="0" borderId="1331">
      <alignment vertical="justify" wrapText="1"/>
    </xf>
    <xf numFmtId="263" fontId="63" fillId="0" borderId="1236">
      <alignment horizontal="left" vertical="center"/>
    </xf>
    <xf numFmtId="0" fontId="140" fillId="9" borderId="1310" applyNumberFormat="0" applyAlignment="0" applyProtection="0">
      <alignment vertical="center"/>
    </xf>
    <xf numFmtId="0" fontId="307" fillId="22" borderId="1312" applyNumberFormat="0" applyAlignment="0" applyProtection="0">
      <alignment vertical="center"/>
    </xf>
    <xf numFmtId="274" fontId="152" fillId="22" borderId="1312" applyNumberFormat="0" applyAlignment="0" applyProtection="0">
      <alignment vertical="center"/>
    </xf>
    <xf numFmtId="0" fontId="152" fillId="22" borderId="1312" applyNumberFormat="0" applyAlignment="0" applyProtection="0">
      <alignment vertical="center"/>
    </xf>
    <xf numFmtId="0" fontId="307" fillId="22" borderId="1312" applyNumberFormat="0" applyAlignment="0" applyProtection="0">
      <alignment vertical="center"/>
    </xf>
    <xf numFmtId="0" fontId="259" fillId="22" borderId="1312" applyNumberFormat="0" applyAlignment="0" applyProtection="0">
      <alignment vertical="center"/>
    </xf>
    <xf numFmtId="0" fontId="259" fillId="22" borderId="1312" applyNumberFormat="0" applyAlignment="0" applyProtection="0">
      <alignment vertical="center"/>
    </xf>
    <xf numFmtId="0" fontId="240" fillId="0" borderId="0"/>
    <xf numFmtId="0" fontId="111" fillId="0" borderId="0"/>
    <xf numFmtId="0" fontId="240" fillId="0" borderId="0"/>
    <xf numFmtId="0" fontId="104" fillId="0" borderId="0"/>
    <xf numFmtId="0" fontId="92" fillId="0" borderId="0"/>
    <xf numFmtId="0" fontId="111" fillId="0" borderId="0"/>
    <xf numFmtId="0" fontId="104" fillId="0" borderId="0"/>
    <xf numFmtId="0" fontId="240" fillId="0" borderId="0"/>
    <xf numFmtId="0" fontId="111" fillId="0" borderId="0"/>
    <xf numFmtId="0" fontId="104" fillId="0" borderId="0"/>
    <xf numFmtId="0" fontId="111" fillId="0" borderId="0"/>
    <xf numFmtId="0" fontId="104" fillId="0" borderId="0"/>
    <xf numFmtId="0" fontId="92" fillId="0" borderId="0"/>
    <xf numFmtId="0" fontId="92" fillId="0" borderId="0"/>
    <xf numFmtId="0" fontId="92" fillId="0" borderId="0"/>
    <xf numFmtId="0" fontId="240" fillId="0" borderId="0"/>
    <xf numFmtId="0" fontId="240" fillId="0" borderId="0"/>
    <xf numFmtId="0" fontId="104" fillId="0" borderId="0"/>
    <xf numFmtId="0" fontId="92" fillId="0" borderId="0"/>
    <xf numFmtId="0" fontId="92" fillId="0" borderId="0"/>
    <xf numFmtId="0" fontId="92" fillId="0" borderId="0"/>
    <xf numFmtId="0" fontId="104" fillId="0" borderId="0"/>
    <xf numFmtId="0" fontId="240" fillId="0" borderId="0"/>
    <xf numFmtId="0" fontId="104" fillId="0" borderId="0"/>
    <xf numFmtId="0" fontId="92" fillId="0" borderId="0"/>
    <xf numFmtId="0" fontId="240" fillId="0" borderId="0"/>
    <xf numFmtId="0" fontId="92" fillId="0" borderId="0"/>
    <xf numFmtId="0" fontId="104" fillId="0" borderId="0"/>
    <xf numFmtId="0" fontId="240" fillId="0" borderId="0"/>
    <xf numFmtId="0" fontId="104" fillId="0" borderId="0"/>
    <xf numFmtId="0" fontId="111" fillId="0" borderId="0"/>
    <xf numFmtId="0" fontId="111" fillId="0" borderId="0"/>
    <xf numFmtId="0" fontId="92" fillId="0" borderId="0"/>
    <xf numFmtId="0" fontId="92" fillId="0" borderId="0"/>
    <xf numFmtId="0" fontId="92" fillId="0" borderId="0"/>
    <xf numFmtId="0" fontId="240" fillId="0" borderId="0"/>
    <xf numFmtId="0" fontId="111" fillId="0" borderId="0"/>
    <xf numFmtId="0" fontId="240" fillId="0" borderId="0"/>
    <xf numFmtId="0" fontId="92" fillId="0" borderId="0"/>
    <xf numFmtId="0" fontId="104" fillId="0" borderId="0"/>
    <xf numFmtId="0" fontId="240" fillId="0" borderId="0"/>
    <xf numFmtId="0" fontId="92" fillId="0" borderId="0"/>
    <xf numFmtId="0" fontId="240" fillId="0" borderId="0"/>
    <xf numFmtId="0" fontId="240" fillId="0" borderId="0"/>
    <xf numFmtId="0" fontId="240" fillId="0" borderId="0"/>
    <xf numFmtId="0" fontId="104" fillId="0" borderId="0"/>
    <xf numFmtId="0" fontId="111" fillId="0" borderId="0"/>
    <xf numFmtId="0" fontId="240" fillId="0" borderId="0"/>
    <xf numFmtId="0" fontId="111" fillId="0" borderId="0"/>
    <xf numFmtId="0" fontId="92" fillId="0" borderId="0"/>
    <xf numFmtId="0" fontId="92" fillId="0" borderId="0"/>
    <xf numFmtId="0" fontId="92" fillId="0" borderId="0"/>
    <xf numFmtId="0" fontId="240" fillId="0" borderId="0"/>
    <xf numFmtId="0" fontId="240" fillId="0" borderId="0"/>
    <xf numFmtId="0" fontId="31" fillId="0" borderId="0">
      <alignment vertical="center"/>
    </xf>
    <xf numFmtId="178" fontId="31" fillId="0" borderId="0" applyFont="0" applyFill="0" applyBorder="0" applyAlignment="0" applyProtection="0">
      <alignment vertical="center"/>
    </xf>
    <xf numFmtId="9" fontId="31" fillId="0" borderId="0" applyFont="0" applyFill="0" applyBorder="0" applyAlignment="0" applyProtection="0">
      <alignment vertical="center"/>
    </xf>
    <xf numFmtId="0" fontId="217" fillId="0" borderId="0">
      <alignment vertical="center"/>
    </xf>
    <xf numFmtId="178" fontId="217" fillId="0" borderId="0" applyFont="0" applyFill="0" applyBorder="0" applyAlignment="0" applyProtection="0">
      <alignment vertical="center"/>
    </xf>
    <xf numFmtId="177" fontId="52" fillId="0" borderId="0" applyFont="0" applyFill="0" applyBorder="0" applyAlignment="0" applyProtection="0">
      <alignment vertical="center"/>
    </xf>
    <xf numFmtId="178" fontId="366" fillId="0" borderId="0" applyFont="0" applyFill="0" applyBorder="0" applyAlignment="0" applyProtection="0">
      <alignment vertical="center"/>
    </xf>
    <xf numFmtId="178" fontId="213" fillId="0" borderId="0" applyFont="0" applyFill="0" applyBorder="0" applyAlignment="0" applyProtection="0">
      <alignment vertical="center"/>
    </xf>
    <xf numFmtId="0" fontId="339" fillId="0" borderId="0">
      <alignment vertical="center"/>
    </xf>
    <xf numFmtId="9" fontId="213" fillId="0" borderId="0" applyFont="0" applyFill="0" applyBorder="0" applyAlignment="0" applyProtection="0">
      <alignment vertical="center"/>
    </xf>
    <xf numFmtId="9" fontId="265" fillId="0" borderId="0" applyFont="0" applyFill="0" applyBorder="0" applyAlignment="0" applyProtection="0">
      <alignment vertical="center"/>
    </xf>
    <xf numFmtId="178" fontId="52" fillId="0" borderId="0" applyFont="0" applyFill="0" applyBorder="0" applyAlignment="0" applyProtection="0">
      <alignment vertical="center"/>
    </xf>
    <xf numFmtId="178" fontId="56" fillId="0" borderId="0" applyFont="0" applyFill="0" applyBorder="0" applyAlignment="0" applyProtection="0">
      <alignment vertical="center"/>
    </xf>
    <xf numFmtId="0" fontId="30" fillId="0" borderId="0">
      <alignment vertical="center"/>
    </xf>
    <xf numFmtId="0" fontId="30" fillId="0" borderId="0">
      <alignment vertical="center"/>
    </xf>
    <xf numFmtId="0" fontId="30" fillId="0" borderId="0">
      <alignment vertical="center"/>
    </xf>
    <xf numFmtId="10" fontId="58" fillId="25" borderId="1333" applyNumberFormat="0" applyBorder="0" applyAlignment="0" applyProtection="0"/>
    <xf numFmtId="0" fontId="130" fillId="0" borderId="1334">
      <alignment horizontal="left" vertical="center"/>
    </xf>
    <xf numFmtId="0" fontId="130" fillId="0" borderId="1332">
      <alignment horizontal="left" vertical="center"/>
    </xf>
    <xf numFmtId="10" fontId="58" fillId="25" borderId="1328" applyNumberFormat="0" applyBorder="0" applyAlignment="0" applyProtection="0"/>
    <xf numFmtId="0" fontId="29" fillId="0" borderId="0">
      <alignment vertical="center"/>
    </xf>
    <xf numFmtId="0" fontId="28" fillId="0" borderId="0">
      <alignment vertical="center"/>
    </xf>
    <xf numFmtId="178" fontId="28" fillId="0" borderId="0" applyFont="0" applyFill="0" applyBorder="0" applyAlignment="0" applyProtection="0">
      <alignment vertical="center"/>
    </xf>
    <xf numFmtId="178" fontId="56" fillId="0" borderId="0" applyFont="0" applyFill="0" applyBorder="0" applyAlignment="0" applyProtection="0"/>
    <xf numFmtId="9" fontId="28" fillId="0" borderId="0" applyFont="0" applyFill="0" applyBorder="0" applyAlignment="0" applyProtection="0">
      <alignment vertical="center"/>
    </xf>
    <xf numFmtId="0" fontId="261" fillId="0" borderId="0">
      <alignment vertical="center"/>
    </xf>
    <xf numFmtId="0" fontId="369" fillId="0" borderId="0" applyFont="0" applyFill="0" applyBorder="0" applyAlignment="0" applyProtection="0"/>
    <xf numFmtId="280" fontId="57" fillId="0" borderId="0" applyFont="0" applyFill="0" applyBorder="0" applyAlignment="0" applyProtection="0"/>
    <xf numFmtId="178" fontId="56" fillId="0" borderId="0"/>
    <xf numFmtId="0" fontId="63" fillId="0" borderId="0">
      <protection locked="0"/>
    </xf>
    <xf numFmtId="0" fontId="63" fillId="0" borderId="0">
      <protection locked="0"/>
    </xf>
    <xf numFmtId="0" fontId="63" fillId="0" borderId="0">
      <protection locked="0"/>
    </xf>
    <xf numFmtId="0" fontId="63" fillId="0" borderId="0">
      <protection locked="0"/>
    </xf>
    <xf numFmtId="178" fontId="56" fillId="0" borderId="0"/>
    <xf numFmtId="3" fontId="190" fillId="0" borderId="1314"/>
    <xf numFmtId="3" fontId="190" fillId="0" borderId="1314"/>
    <xf numFmtId="281" fontId="71" fillId="0" borderId="0" applyFont="0" applyFill="0" applyBorder="0" applyAlignment="0" applyProtection="0"/>
    <xf numFmtId="281" fontId="71" fillId="0" borderId="0" applyFont="0" applyFill="0" applyBorder="0" applyAlignment="0" applyProtection="0"/>
    <xf numFmtId="281" fontId="71" fillId="0" borderId="0" applyFont="0" applyFill="0" applyBorder="0" applyAlignment="0" applyProtection="0"/>
    <xf numFmtId="24" fontId="71" fillId="0" borderId="0" applyFont="0" applyFill="0" applyBorder="0" applyAlignment="0" applyProtection="0"/>
    <xf numFmtId="281" fontId="71" fillId="0" borderId="0" applyFont="0" applyFill="0" applyBorder="0" applyAlignment="0" applyProtection="0"/>
    <xf numFmtId="24" fontId="71" fillId="0" borderId="0" applyFont="0" applyFill="0" applyBorder="0" applyAlignment="0" applyProtection="0"/>
    <xf numFmtId="24" fontId="71" fillId="0" borderId="0" applyFont="0" applyFill="0" applyBorder="0" applyAlignment="0" applyProtection="0"/>
    <xf numFmtId="24" fontId="71" fillId="0" borderId="0" applyFont="0" applyFill="0" applyBorder="0" applyAlignment="0" applyProtection="0"/>
    <xf numFmtId="24" fontId="71" fillId="0" borderId="0" applyFont="0" applyFill="0" applyBorder="0" applyAlignment="0" applyProtection="0"/>
    <xf numFmtId="24" fontId="71" fillId="0" borderId="0" applyFont="0" applyFill="0" applyBorder="0" applyAlignment="0" applyProtection="0"/>
    <xf numFmtId="281" fontId="71" fillId="0" borderId="0" applyFont="0" applyFill="0" applyBorder="0" applyAlignment="0" applyProtection="0"/>
    <xf numFmtId="281" fontId="71" fillId="0" borderId="0" applyFont="0" applyFill="0" applyBorder="0" applyAlignment="0" applyProtection="0"/>
    <xf numFmtId="281" fontId="71" fillId="0" borderId="0" applyFont="0" applyFill="0" applyBorder="0" applyAlignment="0" applyProtection="0"/>
    <xf numFmtId="24" fontId="71" fillId="0" borderId="0" applyFont="0" applyFill="0" applyBorder="0" applyAlignment="0" applyProtection="0"/>
    <xf numFmtId="281" fontId="71" fillId="0" borderId="0" applyFont="0" applyFill="0" applyBorder="0" applyAlignment="0" applyProtection="0"/>
    <xf numFmtId="24" fontId="71" fillId="0" borderId="0" applyFont="0" applyFill="0" applyBorder="0" applyAlignment="0" applyProtection="0"/>
    <xf numFmtId="24" fontId="71" fillId="0" borderId="0" applyFont="0" applyFill="0" applyBorder="0" applyAlignment="0" applyProtection="0"/>
    <xf numFmtId="24" fontId="71" fillId="0" borderId="0" applyFont="0" applyFill="0" applyBorder="0" applyAlignment="0" applyProtection="0"/>
    <xf numFmtId="281" fontId="71" fillId="0" borderId="0" applyFont="0" applyFill="0" applyBorder="0" applyAlignment="0" applyProtection="0"/>
    <xf numFmtId="24" fontId="71" fillId="0" borderId="0" applyFont="0" applyFill="0" applyBorder="0" applyAlignment="0" applyProtection="0"/>
    <xf numFmtId="24" fontId="71" fillId="0" borderId="0" applyFont="0" applyFill="0" applyBorder="0" applyAlignment="0" applyProtection="0"/>
    <xf numFmtId="24" fontId="71" fillId="0" borderId="0" applyFont="0" applyFill="0" applyBorder="0" applyAlignment="0" applyProtection="0"/>
    <xf numFmtId="281" fontId="71" fillId="0" borderId="0" applyFont="0" applyFill="0" applyBorder="0" applyAlignment="0" applyProtection="0"/>
    <xf numFmtId="281" fontId="71" fillId="0" borderId="0" applyFont="0" applyFill="0" applyBorder="0" applyAlignment="0" applyProtection="0"/>
    <xf numFmtId="281" fontId="71" fillId="0" borderId="0" applyFont="0" applyFill="0" applyBorder="0" applyAlignment="0" applyProtection="0"/>
    <xf numFmtId="24" fontId="71" fillId="0" borderId="0" applyFont="0" applyFill="0" applyBorder="0" applyAlignment="0" applyProtection="0"/>
    <xf numFmtId="281" fontId="71" fillId="0" borderId="0" applyFont="0" applyFill="0" applyBorder="0" applyAlignment="0" applyProtection="0"/>
    <xf numFmtId="24" fontId="71" fillId="0" borderId="0" applyFont="0" applyFill="0" applyBorder="0" applyAlignment="0" applyProtection="0"/>
    <xf numFmtId="0" fontId="89" fillId="0" borderId="0">
      <alignment vertical="center"/>
    </xf>
    <xf numFmtId="0" fontId="370" fillId="0" borderId="0">
      <alignment vertical="center"/>
    </xf>
    <xf numFmtId="0" fontId="89" fillId="0" borderId="0">
      <alignment vertical="center"/>
    </xf>
    <xf numFmtId="282" fontId="61" fillId="0" borderId="0" applyFont="0" applyFill="0" applyBorder="0" applyAlignment="0"/>
    <xf numFmtId="0" fontId="63" fillId="0" borderId="0"/>
    <xf numFmtId="229" fontId="371" fillId="85" borderId="1338" applyNumberFormat="0" applyAlignment="0" applyProtection="0"/>
    <xf numFmtId="283" fontId="372" fillId="0" borderId="0" applyFont="0" applyFill="0" applyBorder="0" applyAlignment="0" applyProtection="0"/>
    <xf numFmtId="229" fontId="373" fillId="0" borderId="0" applyNumberFormat="0" applyFill="0" applyBorder="0" applyAlignment="0" applyProtection="0"/>
    <xf numFmtId="284" fontId="372" fillId="0" borderId="0" applyFont="0" applyFill="0" applyBorder="0" applyAlignment="0" applyProtection="0"/>
    <xf numFmtId="285" fontId="57" fillId="0" borderId="0" applyFont="0" applyFill="0" applyBorder="0" applyAlignment="0" applyProtection="0"/>
    <xf numFmtId="229" fontId="374" fillId="0" borderId="1339" applyNumberFormat="0" applyFill="0" applyAlignment="0" applyProtection="0"/>
    <xf numFmtId="229" fontId="375" fillId="0" borderId="1340" applyNumberFormat="0" applyFill="0" applyAlignment="0" applyProtection="0"/>
    <xf numFmtId="229" fontId="376" fillId="0" borderId="1341" applyNumberFormat="0" applyFill="0" applyAlignment="0" applyProtection="0"/>
    <xf numFmtId="229" fontId="376" fillId="0" borderId="0" applyNumberFormat="0" applyFill="0" applyBorder="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199" fontId="63" fillId="0" borderId="11">
      <protection locked="0"/>
    </xf>
    <xf numFmtId="0" fontId="191" fillId="0" borderId="0" applyFont="0" applyFill="0" applyBorder="0" applyAlignment="0" applyProtection="0"/>
    <xf numFmtId="0" fontId="179" fillId="0" borderId="0"/>
    <xf numFmtId="0" fontId="179" fillId="0" borderId="0"/>
    <xf numFmtId="0" fontId="57" fillId="0" borderId="0"/>
    <xf numFmtId="0" fontId="63" fillId="0" borderId="0"/>
    <xf numFmtId="0" fontId="56" fillId="0" borderId="0"/>
    <xf numFmtId="0" fontId="378" fillId="0" borderId="0"/>
    <xf numFmtId="0" fontId="56" fillId="0" borderId="0"/>
    <xf numFmtId="0" fontId="56" fillId="0" borderId="0"/>
    <xf numFmtId="0" fontId="63" fillId="0" borderId="0"/>
    <xf numFmtId="0" fontId="56" fillId="0" borderId="0" applyFont="0" applyFill="0" applyBorder="0" applyAlignment="0" applyProtection="0"/>
    <xf numFmtId="229" fontId="379" fillId="0" borderId="1343" applyNumberFormat="0" applyFill="0" applyAlignment="0" applyProtection="0"/>
    <xf numFmtId="0" fontId="380" fillId="0" borderId="0" applyNumberFormat="0" applyFill="0" applyBorder="0" applyAlignment="0" applyProtection="0">
      <alignment horizontal="center" vertical="top"/>
    </xf>
    <xf numFmtId="178" fontId="381" fillId="0" borderId="0" applyFont="0" applyFill="0" applyBorder="0" applyAlignment="0" applyProtection="0"/>
    <xf numFmtId="9" fontId="382" fillId="0" borderId="0" applyFont="0" applyFill="0" applyBorder="0" applyAlignment="0" applyProtection="0"/>
    <xf numFmtId="229" fontId="383" fillId="87" borderId="0" applyNumberFormat="0" applyBorder="0" applyAlignment="0" applyProtection="0"/>
    <xf numFmtId="229" fontId="383" fillId="88" borderId="0" applyNumberFormat="0" applyBorder="0" applyAlignment="0" applyProtection="0"/>
    <xf numFmtId="229" fontId="383" fillId="89" borderId="0" applyNumberFormat="0" applyBorder="0" applyAlignment="0" applyProtection="0"/>
    <xf numFmtId="229" fontId="383" fillId="29" borderId="0" applyNumberFormat="0" applyBorder="0" applyAlignment="0" applyProtection="0"/>
    <xf numFmtId="229" fontId="383" fillId="87" borderId="0" applyNumberFormat="0" applyBorder="0" applyAlignment="0" applyProtection="0"/>
    <xf numFmtId="229" fontId="383" fillId="88" borderId="0" applyNumberFormat="0" applyBorder="0" applyAlignment="0" applyProtection="0"/>
    <xf numFmtId="0" fontId="384" fillId="0" borderId="0"/>
    <xf numFmtId="0" fontId="89" fillId="0" borderId="0"/>
    <xf numFmtId="229" fontId="385" fillId="0" borderId="0"/>
    <xf numFmtId="0" fontId="386" fillId="0" borderId="0" applyNumberFormat="0" applyFill="0" applyBorder="0" applyAlignment="0" applyProtection="0">
      <alignment vertical="top"/>
      <protection locked="0"/>
    </xf>
    <xf numFmtId="0" fontId="57" fillId="0" borderId="0" applyNumberFormat="0" applyFill="0" applyBorder="0" applyAlignment="0" applyProtection="0"/>
    <xf numFmtId="0" fontId="63" fillId="0" borderId="0"/>
    <xf numFmtId="0" fontId="71" fillId="0" borderId="0"/>
    <xf numFmtId="0" fontId="71" fillId="0" borderId="0"/>
    <xf numFmtId="0" fontId="71" fillId="0" borderId="0"/>
    <xf numFmtId="0" fontId="71" fillId="0" borderId="0"/>
    <xf numFmtId="0" fontId="57" fillId="0" borderId="0"/>
    <xf numFmtId="0" fontId="71" fillId="0" borderId="0"/>
    <xf numFmtId="0" fontId="57" fillId="0" borderId="0"/>
    <xf numFmtId="0" fontId="57" fillId="0" borderId="0"/>
    <xf numFmtId="0" fontId="82" fillId="0" borderId="0"/>
    <xf numFmtId="0" fontId="57" fillId="0" borderId="0"/>
    <xf numFmtId="0" fontId="82" fillId="0" borderId="0"/>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0" fontId="82" fillId="0" borderId="0"/>
    <xf numFmtId="0" fontId="63" fillId="0" borderId="0" applyFont="0" applyFill="0" applyBorder="0" applyAlignment="0" applyProtection="0"/>
    <xf numFmtId="178" fontId="387" fillId="0" borderId="0" applyFont="0" applyFill="0" applyBorder="0" applyAlignment="0" applyProtection="0"/>
    <xf numFmtId="0" fontId="63" fillId="0" borderId="0" applyFont="0" applyFill="0" applyBorder="0" applyAlignment="0" applyProtection="0"/>
    <xf numFmtId="178" fontId="387"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6" fillId="0" borderId="0" applyFont="0" applyFill="0" applyBorder="0" applyAlignment="0" applyProtection="0"/>
    <xf numFmtId="0" fontId="57" fillId="0" borderId="0"/>
    <xf numFmtId="0" fontId="56" fillId="0" borderId="0" applyFont="0" applyFill="0" applyBorder="0" applyAlignment="0" applyProtection="0"/>
    <xf numFmtId="0" fontId="56" fillId="0" borderId="0" applyFont="0" applyFill="0" applyBorder="0" applyAlignment="0" applyProtection="0"/>
    <xf numFmtId="0" fontId="56" fillId="0" borderId="0" applyFont="0" applyFill="0" applyBorder="0" applyAlignment="0" applyProtection="0"/>
    <xf numFmtId="0" fontId="56" fillId="0" borderId="0" applyFont="0" applyFill="0" applyBorder="0" applyAlignment="0" applyProtection="0"/>
    <xf numFmtId="0" fontId="57" fillId="0" borderId="0"/>
    <xf numFmtId="0" fontId="57" fillId="0" borderId="0"/>
    <xf numFmtId="0" fontId="57" fillId="0" borderId="0"/>
    <xf numFmtId="178" fontId="387" fillId="0" borderId="0" applyFont="0" applyFill="0" applyBorder="0" applyAlignment="0" applyProtection="0"/>
    <xf numFmtId="0" fontId="57" fillId="0" borderId="0"/>
    <xf numFmtId="0" fontId="56" fillId="0" borderId="0" applyFont="0" applyFill="0" applyBorder="0" applyAlignment="0" applyProtection="0"/>
    <xf numFmtId="0" fontId="57" fillId="0" borderId="0"/>
    <xf numFmtId="0" fontId="63" fillId="0" borderId="0" applyFont="0" applyFill="0" applyBorder="0" applyAlignment="0" applyProtection="0"/>
    <xf numFmtId="178" fontId="387" fillId="0" borderId="0" applyFont="0" applyFill="0" applyBorder="0" applyAlignment="0" applyProtection="0"/>
    <xf numFmtId="0" fontId="78" fillId="0" borderId="0" applyFont="0" applyFill="0" applyBorder="0" applyAlignment="0" applyProtection="0"/>
    <xf numFmtId="0" fontId="57" fillId="0" borderId="0"/>
    <xf numFmtId="192" fontId="56" fillId="0" borderId="0" applyFont="0" applyFill="0" applyBorder="0" applyAlignment="0" applyProtection="0"/>
    <xf numFmtId="0" fontId="57" fillId="0" borderId="0"/>
    <xf numFmtId="0" fontId="71" fillId="0" borderId="0"/>
    <xf numFmtId="0" fontId="71" fillId="0" borderId="0"/>
    <xf numFmtId="0" fontId="71" fillId="0" borderId="0"/>
    <xf numFmtId="192" fontId="56" fillId="0" borderId="0" applyFont="0" applyFill="0" applyBorder="0" applyAlignment="0" applyProtection="0"/>
    <xf numFmtId="0" fontId="82" fillId="0" borderId="0"/>
    <xf numFmtId="0" fontId="56" fillId="0" borderId="0" applyFont="0" applyFill="0" applyBorder="0" applyAlignment="0" applyProtection="0"/>
    <xf numFmtId="0" fontId="57" fillId="0" borderId="0"/>
    <xf numFmtId="0" fontId="57" fillId="0" borderId="0"/>
    <xf numFmtId="0" fontId="57" fillId="0" borderId="0"/>
    <xf numFmtId="0" fontId="71" fillId="0" borderId="0"/>
    <xf numFmtId="0" fontId="71" fillId="0" borderId="0"/>
    <xf numFmtId="0" fontId="57" fillId="0" borderId="0"/>
    <xf numFmtId="0" fontId="82" fillId="0" borderId="0"/>
    <xf numFmtId="0" fontId="82" fillId="0" borderId="0"/>
    <xf numFmtId="229" fontId="57" fillId="0" borderId="0"/>
    <xf numFmtId="0" fontId="82" fillId="0" borderId="0"/>
    <xf numFmtId="0" fontId="82" fillId="0" borderId="0"/>
    <xf numFmtId="178" fontId="387" fillId="0" borderId="0" applyFont="0" applyFill="0" applyBorder="0" applyAlignment="0" applyProtection="0"/>
    <xf numFmtId="0" fontId="57" fillId="0" borderId="0"/>
    <xf numFmtId="0" fontId="71" fillId="0" borderId="0"/>
    <xf numFmtId="0" fontId="56" fillId="0" borderId="0" applyFont="0" applyFill="0" applyBorder="0" applyAlignment="0" applyProtection="0"/>
    <xf numFmtId="0" fontId="57" fillId="0" borderId="0"/>
    <xf numFmtId="0" fontId="57" fillId="0" borderId="0"/>
    <xf numFmtId="0" fontId="57" fillId="0" borderId="0"/>
    <xf numFmtId="0" fontId="56" fillId="0" borderId="0" applyFont="0" applyFill="0" applyBorder="0" applyAlignment="0" applyProtection="0"/>
    <xf numFmtId="0" fontId="71" fillId="0" borderId="0"/>
    <xf numFmtId="0" fontId="57" fillId="0" borderId="0"/>
    <xf numFmtId="0" fontId="153" fillId="0" borderId="0">
      <alignment vertical="top"/>
    </xf>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92" fontId="63" fillId="0" borderId="0" applyFont="0" applyFill="0" applyBorder="0" applyAlignment="0" applyProtection="0"/>
    <xf numFmtId="0" fontId="57" fillId="0" borderId="0"/>
    <xf numFmtId="0" fontId="57" fillId="0" borderId="0"/>
    <xf numFmtId="0" fontId="57" fillId="0" borderId="0"/>
    <xf numFmtId="0" fontId="82"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153" fillId="0" borderId="0">
      <alignment vertical="top"/>
    </xf>
    <xf numFmtId="178" fontId="387" fillId="0" borderId="0" applyFont="0" applyFill="0" applyBorder="0" applyAlignment="0" applyProtection="0"/>
    <xf numFmtId="0" fontId="71" fillId="0" borderId="0"/>
    <xf numFmtId="0" fontId="57" fillId="0" borderId="0" applyNumberFormat="0" applyFill="0" applyBorder="0" applyAlignment="0" applyProtection="0"/>
    <xf numFmtId="0" fontId="57" fillId="0" borderId="0"/>
    <xf numFmtId="0" fontId="57" fillId="0" borderId="0"/>
    <xf numFmtId="0" fontId="57" fillId="0" borderId="0"/>
    <xf numFmtId="0" fontId="57" fillId="0" borderId="0"/>
    <xf numFmtId="0" fontId="57" fillId="0" borderId="0" applyFont="0" applyFill="0" applyBorder="0" applyAlignment="0" applyProtection="0"/>
    <xf numFmtId="0" fontId="82" fillId="0" borderId="0"/>
    <xf numFmtId="0" fontId="82" fillId="0" borderId="0"/>
    <xf numFmtId="178" fontId="56" fillId="0" borderId="0"/>
    <xf numFmtId="178" fontId="56" fillId="0" borderId="0"/>
    <xf numFmtId="178" fontId="56" fillId="0" borderId="0"/>
    <xf numFmtId="0" fontId="56" fillId="0" borderId="0" applyFont="0" applyFill="0" applyBorder="0" applyAlignment="0" applyProtection="0"/>
    <xf numFmtId="178" fontId="387" fillId="0" borderId="0" applyFont="0" applyFill="0" applyBorder="0" applyAlignment="0" applyProtection="0"/>
    <xf numFmtId="192" fontId="56" fillId="0" borderId="0" applyFont="0" applyFill="0" applyBorder="0" applyAlignment="0" applyProtection="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229" fontId="57" fillId="0" borderId="0"/>
    <xf numFmtId="0" fontId="71" fillId="0" borderId="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0" fontId="57" fillId="0" borderId="0"/>
    <xf numFmtId="178" fontId="387" fillId="0" borderId="0" applyFont="0" applyFill="0" applyBorder="0" applyAlignment="0" applyProtection="0"/>
    <xf numFmtId="229" fontId="57" fillId="0" borderId="0"/>
    <xf numFmtId="0" fontId="57" fillId="0" borderId="0" applyFont="0" applyFill="0" applyBorder="0" applyAlignment="0" applyProtection="0"/>
    <xf numFmtId="0" fontId="57" fillId="0" borderId="0" applyFont="0" applyFill="0" applyBorder="0" applyAlignment="0" applyProtection="0"/>
    <xf numFmtId="229" fontId="57" fillId="0" borderId="0"/>
    <xf numFmtId="0" fontId="57" fillId="0" borderId="0"/>
    <xf numFmtId="178" fontId="387" fillId="0" borderId="0" applyFont="0" applyFill="0" applyBorder="0" applyAlignment="0" applyProtection="0"/>
    <xf numFmtId="178" fontId="387" fillId="0" borderId="0" applyFont="0" applyFill="0" applyBorder="0" applyAlignment="0" applyProtection="0"/>
    <xf numFmtId="0" fontId="63" fillId="0" borderId="0" applyFont="0" applyFill="0" applyBorder="0" applyAlignment="0" applyProtection="0"/>
    <xf numFmtId="192" fontId="56" fillId="0" borderId="0" applyFont="0" applyFill="0" applyBorder="0" applyAlignment="0" applyProtection="0"/>
    <xf numFmtId="229" fontId="57" fillId="0" borderId="0"/>
    <xf numFmtId="0" fontId="57" fillId="0" borderId="0"/>
    <xf numFmtId="177" fontId="56" fillId="0" borderId="0" applyFont="0" applyFill="0" applyBorder="0" applyAlignment="0" applyProtection="0"/>
    <xf numFmtId="177" fontId="56" fillId="0" borderId="0" applyFont="0" applyFill="0" applyBorder="0" applyAlignment="0" applyProtection="0"/>
    <xf numFmtId="0" fontId="61" fillId="0" borderId="0"/>
    <xf numFmtId="178" fontId="387" fillId="0" borderId="0" applyFont="0" applyFill="0" applyBorder="0" applyAlignment="0" applyProtection="0"/>
    <xf numFmtId="178" fontId="387" fillId="0" borderId="0" applyFont="0" applyFill="0" applyBorder="0" applyAlignment="0" applyProtection="0"/>
    <xf numFmtId="0" fontId="71" fillId="0" borderId="0"/>
    <xf numFmtId="0" fontId="57" fillId="0" borderId="0"/>
    <xf numFmtId="0" fontId="71" fillId="0" borderId="0"/>
    <xf numFmtId="0" fontId="71" fillId="0" borderId="0"/>
    <xf numFmtId="0" fontId="57" fillId="0" borderId="0"/>
    <xf numFmtId="0" fontId="57" fillId="0" borderId="0"/>
    <xf numFmtId="0" fontId="57" fillId="0" borderId="0"/>
    <xf numFmtId="0" fontId="57" fillId="0" borderId="0"/>
    <xf numFmtId="286" fontId="388" fillId="0" borderId="0" applyFont="0" applyFill="0" applyBorder="0" applyAlignment="0" applyProtection="0"/>
    <xf numFmtId="0" fontId="82" fillId="0" borderId="0"/>
    <xf numFmtId="186" fontId="372" fillId="0" borderId="0" applyFont="0" applyFill="0" applyBorder="0" applyAlignment="0" applyProtection="0"/>
    <xf numFmtId="0" fontId="56" fillId="0" borderId="0" applyFont="0" applyFill="0" applyBorder="0" applyAlignment="0" applyProtection="0"/>
    <xf numFmtId="0" fontId="56" fillId="0" borderId="0" applyFont="0" applyFill="0" applyBorder="0" applyAlignment="0" applyProtection="0"/>
    <xf numFmtId="0" fontId="56" fillId="0" borderId="0" applyFont="0" applyFill="0" applyBorder="0" applyAlignment="0" applyProtection="0"/>
    <xf numFmtId="287" fontId="57"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186"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288" fontId="372" fillId="0" borderId="0" applyFont="0" applyFill="0" applyBorder="0" applyAlignment="0" applyProtection="0"/>
    <xf numFmtId="0" fontId="63" fillId="0" borderId="0"/>
    <xf numFmtId="0" fontId="57" fillId="0" borderId="0"/>
    <xf numFmtId="0" fontId="57" fillId="0" borderId="0"/>
    <xf numFmtId="0" fontId="71" fillId="0" borderId="0"/>
    <xf numFmtId="0" fontId="71" fillId="0" borderId="0"/>
    <xf numFmtId="0" fontId="57" fillId="0" borderId="0"/>
    <xf numFmtId="197" fontId="372" fillId="0" borderId="0" applyFont="0" applyFill="0" applyBorder="0" applyAlignment="0" applyProtection="0"/>
    <xf numFmtId="0" fontId="57" fillId="0" borderId="0"/>
    <xf numFmtId="0" fontId="63" fillId="0" borderId="0" applyFont="0" applyFill="0" applyBorder="0" applyAlignment="0" applyProtection="0"/>
    <xf numFmtId="0" fontId="82" fillId="0" borderId="0"/>
    <xf numFmtId="178" fontId="387" fillId="0" borderId="0" applyFont="0" applyFill="0" applyBorder="0" applyAlignment="0" applyProtection="0"/>
    <xf numFmtId="0" fontId="78" fillId="0" borderId="0" applyFont="0" applyFill="0" applyBorder="0" applyAlignment="0" applyProtection="0"/>
    <xf numFmtId="0" fontId="57" fillId="0" borderId="0"/>
    <xf numFmtId="289" fontId="372" fillId="0" borderId="0" applyFont="0" applyFill="0" applyBorder="0" applyAlignment="0" applyProtection="0"/>
    <xf numFmtId="0" fontId="57" fillId="0" borderId="0"/>
    <xf numFmtId="0" fontId="82" fillId="0" borderId="0"/>
    <xf numFmtId="192" fontId="56" fillId="0" borderId="0" applyFont="0" applyFill="0" applyBorder="0" applyAlignment="0" applyProtection="0"/>
    <xf numFmtId="0" fontId="57" fillId="0" borderId="0"/>
    <xf numFmtId="0" fontId="57" fillId="0" borderId="0"/>
    <xf numFmtId="288" fontId="372" fillId="0" borderId="0" applyFont="0" applyFill="0" applyBorder="0" applyAlignment="0" applyProtection="0"/>
    <xf numFmtId="0" fontId="263" fillId="0" borderId="0"/>
    <xf numFmtId="0" fontId="389" fillId="0" borderId="0"/>
    <xf numFmtId="197" fontId="372" fillId="0" borderId="0" applyFont="0" applyFill="0" applyBorder="0" applyAlignment="0" applyProtection="0"/>
    <xf numFmtId="0" fontId="63" fillId="0" borderId="0" applyFont="0" applyFill="0" applyBorder="0" applyAlignment="0" applyProtection="0"/>
    <xf numFmtId="0" fontId="6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29" fontId="57" fillId="0" borderId="0"/>
    <xf numFmtId="229" fontId="57" fillId="0" borderId="0"/>
    <xf numFmtId="229" fontId="57" fillId="0" borderId="0"/>
    <xf numFmtId="229" fontId="57" fillId="0" borderId="0"/>
    <xf numFmtId="197" fontId="372" fillId="0" borderId="0" applyFont="0" applyFill="0" applyBorder="0" applyAlignment="0" applyProtection="0"/>
    <xf numFmtId="290" fontId="372" fillId="0" borderId="0" applyFont="0" applyFill="0" applyBorder="0" applyAlignment="0" applyProtection="0"/>
    <xf numFmtId="290" fontId="372" fillId="0" borderId="0" applyFont="0" applyFill="0" applyBorder="0" applyAlignment="0" applyProtection="0"/>
    <xf numFmtId="0" fontId="56" fillId="0" borderId="0" applyFont="0" applyFill="0" applyBorder="0" applyAlignment="0" applyProtection="0"/>
    <xf numFmtId="178" fontId="387" fillId="0" borderId="0" applyFont="0" applyFill="0" applyBorder="0" applyAlignment="0" applyProtection="0"/>
    <xf numFmtId="0" fontId="57" fillId="0" borderId="0"/>
    <xf numFmtId="0" fontId="57" fillId="0" borderId="0"/>
    <xf numFmtId="0" fontId="57" fillId="0" borderId="0"/>
    <xf numFmtId="0" fontId="82" fillId="0" borderId="0"/>
    <xf numFmtId="0" fontId="57" fillId="0" borderId="0"/>
    <xf numFmtId="288" fontId="372"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197" fontId="372" fillId="0" borderId="0" applyFont="0" applyFill="0" applyBorder="0" applyAlignment="0" applyProtection="0"/>
    <xf numFmtId="186" fontId="369" fillId="0" borderId="0" applyFont="0" applyFill="0" applyBorder="0" applyAlignment="0" applyProtection="0"/>
    <xf numFmtId="186" fontId="369" fillId="0" borderId="0" applyFont="0" applyFill="0" applyBorder="0" applyAlignment="0" applyProtection="0"/>
    <xf numFmtId="186" fontId="369" fillId="0" borderId="0" applyFont="0" applyFill="0" applyBorder="0" applyAlignment="0" applyProtection="0"/>
    <xf numFmtId="0" fontId="369" fillId="0" borderId="0" applyFont="0" applyFill="0" applyBorder="0" applyAlignment="0" applyProtection="0"/>
    <xf numFmtId="0" fontId="369" fillId="0" borderId="0" applyFont="0" applyFill="0" applyBorder="0" applyAlignment="0" applyProtection="0"/>
    <xf numFmtId="186" fontId="369" fillId="0" borderId="0" applyFont="0" applyFill="0" applyBorder="0" applyAlignment="0" applyProtection="0"/>
    <xf numFmtId="0" fontId="369" fillId="0" borderId="0" applyFont="0" applyFill="0" applyBorder="0" applyAlignment="0" applyProtection="0"/>
    <xf numFmtId="180" fontId="369" fillId="0" borderId="0" applyFont="0" applyFill="0" applyBorder="0" applyAlignment="0" applyProtection="0"/>
    <xf numFmtId="180" fontId="372" fillId="0" borderId="0" applyFont="0" applyFill="0" applyBorder="0" applyAlignment="0" applyProtection="0"/>
    <xf numFmtId="180" fontId="372" fillId="0" borderId="0" applyFont="0" applyFill="0" applyBorder="0" applyAlignment="0" applyProtection="0"/>
    <xf numFmtId="291" fontId="372" fillId="0" borderId="0" applyFont="0" applyFill="0" applyBorder="0" applyAlignment="0" applyProtection="0"/>
    <xf numFmtId="292" fontId="372" fillId="0" borderId="0" applyFont="0" applyFill="0" applyBorder="0" applyAlignment="0" applyProtection="0"/>
    <xf numFmtId="0"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3" fontId="372" fillId="0" borderId="0" applyFont="0" applyFill="0" applyBorder="0" applyAlignment="0" applyProtection="0"/>
    <xf numFmtId="293" fontId="372" fillId="0" borderId="0" applyFont="0" applyFill="0" applyBorder="0" applyAlignment="0" applyProtection="0"/>
    <xf numFmtId="0" fontId="372" fillId="0" borderId="0" applyFont="0" applyFill="0" applyBorder="0" applyAlignment="0" applyProtection="0"/>
    <xf numFmtId="0" fontId="57" fillId="0" borderId="0" applyFont="0" applyFill="0" applyBorder="0" applyAlignment="0" applyProtection="0"/>
    <xf numFmtId="180" fontId="372" fillId="0" borderId="0" applyFont="0" applyFill="0" applyBorder="0" applyAlignment="0" applyProtection="0"/>
    <xf numFmtId="292" fontId="372" fillId="0" borderId="0" applyFont="0" applyFill="0" applyBorder="0" applyAlignment="0" applyProtection="0"/>
    <xf numFmtId="292" fontId="372" fillId="0" borderId="0" applyFont="0" applyFill="0" applyBorder="0" applyAlignment="0" applyProtection="0"/>
    <xf numFmtId="0" fontId="372" fillId="0" borderId="0" applyFont="0" applyFill="0" applyBorder="0" applyAlignment="0" applyProtection="0"/>
    <xf numFmtId="293" fontId="372" fillId="0" borderId="0" applyFont="0" applyFill="0" applyBorder="0" applyAlignment="0" applyProtection="0"/>
    <xf numFmtId="294"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0"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178" fontId="369" fillId="0" borderId="0" applyFont="0" applyFill="0" applyBorder="0" applyAlignment="0" applyProtection="0"/>
    <xf numFmtId="197"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287" fontId="57"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186"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9"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90" fontId="372" fillId="0" borderId="0" applyFont="0" applyFill="0" applyBorder="0" applyAlignment="0" applyProtection="0"/>
    <xf numFmtId="290" fontId="372" fillId="0" borderId="0" applyFont="0" applyFill="0" applyBorder="0" applyAlignment="0" applyProtection="0"/>
    <xf numFmtId="288" fontId="372" fillId="0" borderId="0" applyFont="0" applyFill="0" applyBorder="0" applyAlignment="0" applyProtection="0"/>
    <xf numFmtId="283"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290" fontId="372" fillId="0" borderId="0" applyFont="0" applyFill="0" applyBorder="0" applyAlignment="0" applyProtection="0"/>
    <xf numFmtId="289" fontId="372" fillId="0" borderId="0" applyFont="0" applyFill="0" applyBorder="0" applyAlignment="0" applyProtection="0"/>
    <xf numFmtId="180" fontId="372" fillId="0" borderId="0" applyFont="0" applyFill="0" applyBorder="0" applyAlignment="0" applyProtection="0"/>
    <xf numFmtId="180" fontId="372" fillId="0" borderId="0" applyFont="0" applyFill="0" applyBorder="0" applyAlignment="0" applyProtection="0"/>
    <xf numFmtId="291" fontId="372" fillId="0" borderId="0" applyFont="0" applyFill="0" applyBorder="0" applyAlignment="0" applyProtection="0"/>
    <xf numFmtId="292" fontId="372" fillId="0" borderId="0" applyFont="0" applyFill="0" applyBorder="0" applyAlignment="0" applyProtection="0"/>
    <xf numFmtId="0"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3" fontId="372" fillId="0" borderId="0" applyFont="0" applyFill="0" applyBorder="0" applyAlignment="0" applyProtection="0"/>
    <xf numFmtId="293" fontId="372" fillId="0" borderId="0" applyFont="0" applyFill="0" applyBorder="0" applyAlignment="0" applyProtection="0"/>
    <xf numFmtId="0" fontId="372" fillId="0" borderId="0" applyFont="0" applyFill="0" applyBorder="0" applyAlignment="0" applyProtection="0"/>
    <xf numFmtId="0" fontId="57" fillId="0" borderId="0" applyFont="0" applyFill="0" applyBorder="0" applyAlignment="0" applyProtection="0"/>
    <xf numFmtId="180" fontId="372" fillId="0" borderId="0" applyFont="0" applyFill="0" applyBorder="0" applyAlignment="0" applyProtection="0"/>
    <xf numFmtId="292" fontId="372" fillId="0" borderId="0" applyFont="0" applyFill="0" applyBorder="0" applyAlignment="0" applyProtection="0"/>
    <xf numFmtId="292" fontId="372" fillId="0" borderId="0" applyFont="0" applyFill="0" applyBorder="0" applyAlignment="0" applyProtection="0"/>
    <xf numFmtId="0" fontId="372" fillId="0" borderId="0" applyFont="0" applyFill="0" applyBorder="0" applyAlignment="0" applyProtection="0"/>
    <xf numFmtId="293" fontId="372" fillId="0" borderId="0" applyFont="0" applyFill="0" applyBorder="0" applyAlignment="0" applyProtection="0"/>
    <xf numFmtId="294"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0" fontId="372" fillId="0" borderId="0" applyFont="0" applyFill="0" applyBorder="0" applyAlignment="0" applyProtection="0"/>
    <xf numFmtId="291" fontId="372" fillId="0" borderId="0" applyFont="0" applyFill="0" applyBorder="0" applyAlignment="0" applyProtection="0"/>
    <xf numFmtId="180" fontId="369"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178" fontId="372" fillId="0" borderId="0" applyFont="0" applyFill="0" applyBorder="0" applyAlignment="0" applyProtection="0"/>
    <xf numFmtId="178" fontId="372" fillId="0" borderId="0" applyFont="0" applyFill="0" applyBorder="0" applyAlignment="0" applyProtection="0"/>
    <xf numFmtId="295" fontId="372" fillId="0" borderId="0" applyFont="0" applyFill="0" applyBorder="0" applyAlignment="0" applyProtection="0"/>
    <xf numFmtId="284" fontId="372" fillId="0" borderId="0" applyFont="0" applyFill="0" applyBorder="0" applyAlignment="0" applyProtection="0"/>
    <xf numFmtId="296"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7" fontId="372" fillId="0" borderId="0" applyFont="0" applyFill="0" applyBorder="0" applyAlignment="0" applyProtection="0"/>
    <xf numFmtId="297" fontId="372" fillId="0" borderId="0" applyFont="0" applyFill="0" applyBorder="0" applyAlignment="0" applyProtection="0"/>
    <xf numFmtId="296" fontId="372" fillId="0" borderId="0" applyFont="0" applyFill="0" applyBorder="0" applyAlignment="0" applyProtection="0"/>
    <xf numFmtId="298" fontId="57" fillId="0" borderId="0" applyFont="0" applyFill="0" applyBorder="0" applyAlignment="0" applyProtection="0"/>
    <xf numFmtId="178" fontId="372" fillId="0" borderId="0" applyFont="0" applyFill="0" applyBorder="0" applyAlignment="0" applyProtection="0"/>
    <xf numFmtId="284" fontId="372" fillId="0" borderId="0" applyFont="0" applyFill="0" applyBorder="0" applyAlignment="0" applyProtection="0"/>
    <xf numFmtId="284" fontId="372" fillId="0" borderId="0" applyFont="0" applyFill="0" applyBorder="0" applyAlignment="0" applyProtection="0"/>
    <xf numFmtId="296" fontId="372" fillId="0" borderId="0" applyFont="0" applyFill="0" applyBorder="0" applyAlignment="0" applyProtection="0"/>
    <xf numFmtId="297" fontId="372" fillId="0" borderId="0" applyFont="0" applyFill="0" applyBorder="0" applyAlignment="0" applyProtection="0"/>
    <xf numFmtId="299"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6"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287" fontId="57"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186"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9"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90" fontId="372" fillId="0" borderId="0" applyFont="0" applyFill="0" applyBorder="0" applyAlignment="0" applyProtection="0"/>
    <xf numFmtId="290" fontId="372" fillId="0" borderId="0" applyFont="0" applyFill="0" applyBorder="0" applyAlignment="0" applyProtection="0"/>
    <xf numFmtId="288" fontId="372" fillId="0" borderId="0" applyFont="0" applyFill="0" applyBorder="0" applyAlignment="0" applyProtection="0"/>
    <xf numFmtId="283"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178" fontId="369" fillId="0" borderId="0" applyFont="0" applyFill="0" applyBorder="0" applyAlignment="0" applyProtection="0"/>
    <xf numFmtId="290" fontId="372" fillId="0" borderId="0" applyFont="0" applyFill="0" applyBorder="0" applyAlignment="0" applyProtection="0"/>
    <xf numFmtId="289" fontId="372" fillId="0" borderId="0" applyFont="0" applyFill="0" applyBorder="0" applyAlignment="0" applyProtection="0"/>
    <xf numFmtId="180" fontId="369" fillId="0" borderId="0" applyFont="0" applyFill="0" applyBorder="0" applyAlignment="0" applyProtection="0"/>
    <xf numFmtId="178" fontId="372" fillId="0" borderId="0" applyFont="0" applyFill="0" applyBorder="0" applyAlignment="0" applyProtection="0"/>
    <xf numFmtId="178" fontId="372" fillId="0" borderId="0" applyFont="0" applyFill="0" applyBorder="0" applyAlignment="0" applyProtection="0"/>
    <xf numFmtId="295" fontId="372" fillId="0" borderId="0" applyFont="0" applyFill="0" applyBorder="0" applyAlignment="0" applyProtection="0"/>
    <xf numFmtId="284" fontId="372" fillId="0" borderId="0" applyFont="0" applyFill="0" applyBorder="0" applyAlignment="0" applyProtection="0"/>
    <xf numFmtId="296"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7" fontId="372" fillId="0" borderId="0" applyFont="0" applyFill="0" applyBorder="0" applyAlignment="0" applyProtection="0"/>
    <xf numFmtId="297" fontId="372" fillId="0" borderId="0" applyFont="0" applyFill="0" applyBorder="0" applyAlignment="0" applyProtection="0"/>
    <xf numFmtId="296" fontId="372" fillId="0" borderId="0" applyFont="0" applyFill="0" applyBorder="0" applyAlignment="0" applyProtection="0"/>
    <xf numFmtId="298" fontId="57" fillId="0" borderId="0" applyFont="0" applyFill="0" applyBorder="0" applyAlignment="0" applyProtection="0"/>
    <xf numFmtId="178" fontId="372" fillId="0" borderId="0" applyFont="0" applyFill="0" applyBorder="0" applyAlignment="0" applyProtection="0"/>
    <xf numFmtId="284" fontId="372" fillId="0" borderId="0" applyFont="0" applyFill="0" applyBorder="0" applyAlignment="0" applyProtection="0"/>
    <xf numFmtId="284" fontId="372" fillId="0" borderId="0" applyFont="0" applyFill="0" applyBorder="0" applyAlignment="0" applyProtection="0"/>
    <xf numFmtId="296" fontId="372" fillId="0" borderId="0" applyFont="0" applyFill="0" applyBorder="0" applyAlignment="0" applyProtection="0"/>
    <xf numFmtId="297" fontId="372" fillId="0" borderId="0" applyFont="0" applyFill="0" applyBorder="0" applyAlignment="0" applyProtection="0"/>
    <xf numFmtId="299"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6"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180" fontId="372" fillId="0" borderId="0" applyFont="0" applyFill="0" applyBorder="0" applyAlignment="0" applyProtection="0"/>
    <xf numFmtId="180" fontId="372" fillId="0" borderId="0" applyFont="0" applyFill="0" applyBorder="0" applyAlignment="0" applyProtection="0"/>
    <xf numFmtId="291" fontId="372" fillId="0" borderId="0" applyFont="0" applyFill="0" applyBorder="0" applyAlignment="0" applyProtection="0"/>
    <xf numFmtId="292" fontId="372" fillId="0" borderId="0" applyFont="0" applyFill="0" applyBorder="0" applyAlignment="0" applyProtection="0"/>
    <xf numFmtId="0"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3" fontId="372" fillId="0" borderId="0" applyFont="0" applyFill="0" applyBorder="0" applyAlignment="0" applyProtection="0"/>
    <xf numFmtId="293" fontId="372" fillId="0" borderId="0" applyFont="0" applyFill="0" applyBorder="0" applyAlignment="0" applyProtection="0"/>
    <xf numFmtId="0" fontId="372" fillId="0" borderId="0" applyFont="0" applyFill="0" applyBorder="0" applyAlignment="0" applyProtection="0"/>
    <xf numFmtId="0" fontId="57" fillId="0" borderId="0" applyFont="0" applyFill="0" applyBorder="0" applyAlignment="0" applyProtection="0"/>
    <xf numFmtId="180" fontId="372" fillId="0" borderId="0" applyFont="0" applyFill="0" applyBorder="0" applyAlignment="0" applyProtection="0"/>
    <xf numFmtId="292" fontId="372" fillId="0" borderId="0" applyFont="0" applyFill="0" applyBorder="0" applyAlignment="0" applyProtection="0"/>
    <xf numFmtId="292" fontId="372" fillId="0" borderId="0" applyFont="0" applyFill="0" applyBorder="0" applyAlignment="0" applyProtection="0"/>
    <xf numFmtId="0" fontId="372" fillId="0" borderId="0" applyFont="0" applyFill="0" applyBorder="0" applyAlignment="0" applyProtection="0"/>
    <xf numFmtId="293" fontId="372" fillId="0" borderId="0" applyFont="0" applyFill="0" applyBorder="0" applyAlignment="0" applyProtection="0"/>
    <xf numFmtId="294"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0"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178" fontId="369" fillId="0" borderId="0" applyFont="0" applyFill="0" applyBorder="0" applyAlignment="0" applyProtection="0"/>
    <xf numFmtId="186" fontId="369" fillId="0" borderId="0" applyFont="0" applyFill="0" applyBorder="0" applyAlignment="0" applyProtection="0"/>
    <xf numFmtId="186" fontId="369" fillId="0" borderId="0" applyFont="0" applyFill="0" applyBorder="0" applyAlignment="0" applyProtection="0"/>
    <xf numFmtId="186" fontId="369" fillId="0" borderId="0" applyFont="0" applyFill="0" applyBorder="0" applyAlignment="0" applyProtection="0"/>
    <xf numFmtId="0" fontId="369" fillId="0" borderId="0" applyFont="0" applyFill="0" applyBorder="0" applyAlignment="0" applyProtection="0"/>
    <xf numFmtId="0" fontId="369" fillId="0" borderId="0" applyFont="0" applyFill="0" applyBorder="0" applyAlignment="0" applyProtection="0"/>
    <xf numFmtId="186" fontId="369" fillId="0" borderId="0" applyFont="0" applyFill="0" applyBorder="0" applyAlignment="0" applyProtection="0"/>
    <xf numFmtId="0" fontId="369" fillId="0" borderId="0" applyFont="0" applyFill="0" applyBorder="0" applyAlignment="0" applyProtection="0"/>
    <xf numFmtId="0" fontId="7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6"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0" fontId="57" fillId="0" borderId="0"/>
    <xf numFmtId="0" fontId="57" fillId="0" borderId="0"/>
    <xf numFmtId="0" fontId="57" fillId="0" borderId="0"/>
    <xf numFmtId="0" fontId="71" fillId="0" borderId="0"/>
    <xf numFmtId="0" fontId="71" fillId="0" borderId="0"/>
    <xf numFmtId="0" fontId="71" fillId="0" borderId="0"/>
    <xf numFmtId="0" fontId="63" fillId="0" borderId="0"/>
    <xf numFmtId="178" fontId="387" fillId="0" borderId="0" applyFont="0" applyFill="0" applyBorder="0" applyAlignment="0" applyProtection="0"/>
    <xf numFmtId="283" fontId="372" fillId="0" borderId="0" applyFont="0" applyFill="0" applyBorder="0" applyAlignment="0" applyProtection="0"/>
    <xf numFmtId="192" fontId="56" fillId="0" borderId="0" applyFont="0" applyFill="0" applyBorder="0" applyAlignment="0" applyProtection="0"/>
    <xf numFmtId="199" fontId="56" fillId="0" borderId="0" applyFont="0" applyFill="0" applyBorder="0" applyAlignment="0" applyProtection="0"/>
    <xf numFmtId="0" fontId="171" fillId="0" borderId="0"/>
    <xf numFmtId="0" fontId="82" fillId="0" borderId="0"/>
    <xf numFmtId="0" fontId="71" fillId="0" borderId="0"/>
    <xf numFmtId="0" fontId="71" fillId="0" borderId="0"/>
    <xf numFmtId="288" fontId="372" fillId="0" borderId="0" applyFont="0" applyFill="0" applyBorder="0" applyAlignment="0" applyProtection="0"/>
    <xf numFmtId="0" fontId="82" fillId="0" borderId="0"/>
    <xf numFmtId="0" fontId="82" fillId="0" borderId="0"/>
    <xf numFmtId="0" fontId="57" fillId="0" borderId="0"/>
    <xf numFmtId="192" fontId="63" fillId="0" borderId="0" applyFont="0" applyFill="0" applyBorder="0" applyAlignment="0" applyProtection="0"/>
    <xf numFmtId="199" fontId="56" fillId="0" borderId="0" applyFont="0" applyFill="0" applyBorder="0" applyAlignment="0" applyProtection="0"/>
    <xf numFmtId="0" fontId="57" fillId="3" borderId="0"/>
    <xf numFmtId="0" fontId="57" fillId="3" borderId="0"/>
    <xf numFmtId="197" fontId="372" fillId="0" borderId="0" applyFont="0" applyFill="0" applyBorder="0" applyAlignment="0" applyProtection="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288" fontId="372" fillId="0" borderId="0" applyFont="0" applyFill="0" applyBorder="0" applyAlignment="0" applyProtection="0"/>
    <xf numFmtId="178" fontId="56" fillId="0" borderId="0"/>
    <xf numFmtId="178" fontId="56" fillId="0" borderId="0"/>
    <xf numFmtId="178" fontId="56" fillId="0" borderId="0"/>
    <xf numFmtId="178" fontId="56" fillId="0" borderId="0"/>
    <xf numFmtId="0" fontId="57" fillId="0" borderId="0"/>
    <xf numFmtId="0" fontId="57" fillId="0" borderId="0"/>
    <xf numFmtId="178" fontId="369" fillId="0" borderId="0" applyFont="0" applyFill="0" applyBorder="0" applyAlignment="0" applyProtection="0"/>
    <xf numFmtId="178" fontId="372" fillId="0" borderId="0" applyFont="0" applyFill="0" applyBorder="0" applyAlignment="0" applyProtection="0"/>
    <xf numFmtId="178" fontId="372" fillId="0" borderId="0" applyFont="0" applyFill="0" applyBorder="0" applyAlignment="0" applyProtection="0"/>
    <xf numFmtId="295" fontId="372" fillId="0" borderId="0" applyFont="0" applyFill="0" applyBorder="0" applyAlignment="0" applyProtection="0"/>
    <xf numFmtId="284" fontId="372" fillId="0" borderId="0" applyFont="0" applyFill="0" applyBorder="0" applyAlignment="0" applyProtection="0"/>
    <xf numFmtId="296"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7" fontId="372" fillId="0" borderId="0" applyFont="0" applyFill="0" applyBorder="0" applyAlignment="0" applyProtection="0"/>
    <xf numFmtId="297" fontId="372" fillId="0" borderId="0" applyFont="0" applyFill="0" applyBorder="0" applyAlignment="0" applyProtection="0"/>
    <xf numFmtId="296" fontId="372" fillId="0" borderId="0" applyFont="0" applyFill="0" applyBorder="0" applyAlignment="0" applyProtection="0"/>
    <xf numFmtId="298" fontId="57" fillId="0" borderId="0" applyFont="0" applyFill="0" applyBorder="0" applyAlignment="0" applyProtection="0"/>
    <xf numFmtId="178" fontId="372" fillId="0" borderId="0" applyFont="0" applyFill="0" applyBorder="0" applyAlignment="0" applyProtection="0"/>
    <xf numFmtId="284" fontId="372" fillId="0" borderId="0" applyFont="0" applyFill="0" applyBorder="0" applyAlignment="0" applyProtection="0"/>
    <xf numFmtId="284" fontId="372" fillId="0" borderId="0" applyFont="0" applyFill="0" applyBorder="0" applyAlignment="0" applyProtection="0"/>
    <xf numFmtId="296" fontId="372" fillId="0" borderId="0" applyFont="0" applyFill="0" applyBorder="0" applyAlignment="0" applyProtection="0"/>
    <xf numFmtId="297" fontId="372" fillId="0" borderId="0" applyFont="0" applyFill="0" applyBorder="0" applyAlignment="0" applyProtection="0"/>
    <xf numFmtId="299"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6"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180" fontId="372" fillId="0" borderId="0" applyFont="0" applyFill="0" applyBorder="0" applyAlignment="0" applyProtection="0"/>
    <xf numFmtId="180" fontId="372" fillId="0" borderId="0" applyFont="0" applyFill="0" applyBorder="0" applyAlignment="0" applyProtection="0"/>
    <xf numFmtId="291" fontId="372" fillId="0" borderId="0" applyFont="0" applyFill="0" applyBorder="0" applyAlignment="0" applyProtection="0"/>
    <xf numFmtId="292" fontId="372" fillId="0" borderId="0" applyFont="0" applyFill="0" applyBorder="0" applyAlignment="0" applyProtection="0"/>
    <xf numFmtId="0"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3" fontId="372" fillId="0" borderId="0" applyFont="0" applyFill="0" applyBorder="0" applyAlignment="0" applyProtection="0"/>
    <xf numFmtId="293" fontId="372" fillId="0" borderId="0" applyFont="0" applyFill="0" applyBorder="0" applyAlignment="0" applyProtection="0"/>
    <xf numFmtId="0" fontId="372" fillId="0" borderId="0" applyFont="0" applyFill="0" applyBorder="0" applyAlignment="0" applyProtection="0"/>
    <xf numFmtId="0" fontId="57" fillId="0" borderId="0" applyFont="0" applyFill="0" applyBorder="0" applyAlignment="0" applyProtection="0"/>
    <xf numFmtId="180" fontId="372" fillId="0" borderId="0" applyFont="0" applyFill="0" applyBorder="0" applyAlignment="0" applyProtection="0"/>
    <xf numFmtId="292" fontId="372" fillId="0" borderId="0" applyFont="0" applyFill="0" applyBorder="0" applyAlignment="0" applyProtection="0"/>
    <xf numFmtId="292" fontId="372" fillId="0" borderId="0" applyFont="0" applyFill="0" applyBorder="0" applyAlignment="0" applyProtection="0"/>
    <xf numFmtId="0" fontId="372" fillId="0" borderId="0" applyFont="0" applyFill="0" applyBorder="0" applyAlignment="0" applyProtection="0"/>
    <xf numFmtId="293" fontId="372" fillId="0" borderId="0" applyFont="0" applyFill="0" applyBorder="0" applyAlignment="0" applyProtection="0"/>
    <xf numFmtId="294"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291" fontId="372" fillId="0" borderId="0" applyFont="0" applyFill="0" applyBorder="0" applyAlignment="0" applyProtection="0"/>
    <xf numFmtId="293" fontId="372" fillId="0" borderId="0" applyFont="0" applyFill="0" applyBorder="0" applyAlignment="0" applyProtection="0"/>
    <xf numFmtId="0"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291" fontId="372" fillId="0" borderId="0" applyFont="0" applyFill="0" applyBorder="0" applyAlignment="0" applyProtection="0"/>
    <xf numFmtId="186" fontId="369" fillId="0" borderId="0" applyFont="0" applyFill="0" applyBorder="0" applyAlignment="0" applyProtection="0"/>
    <xf numFmtId="186" fontId="369" fillId="0" borderId="0" applyFont="0" applyFill="0" applyBorder="0" applyAlignment="0" applyProtection="0"/>
    <xf numFmtId="186" fontId="369" fillId="0" borderId="0" applyFont="0" applyFill="0" applyBorder="0" applyAlignment="0" applyProtection="0"/>
    <xf numFmtId="0" fontId="369" fillId="0" borderId="0" applyFont="0" applyFill="0" applyBorder="0" applyAlignment="0" applyProtection="0"/>
    <xf numFmtId="0" fontId="369" fillId="0" borderId="0" applyFont="0" applyFill="0" applyBorder="0" applyAlignment="0" applyProtection="0"/>
    <xf numFmtId="186" fontId="369" fillId="0" borderId="0" applyFont="0" applyFill="0" applyBorder="0" applyAlignment="0" applyProtection="0"/>
    <xf numFmtId="0" fontId="369" fillId="0" borderId="0" applyFont="0" applyFill="0" applyBorder="0" applyAlignment="0" applyProtection="0"/>
    <xf numFmtId="180" fontId="369" fillId="0" borderId="0" applyFont="0" applyFill="0" applyBorder="0" applyAlignment="0" applyProtection="0"/>
    <xf numFmtId="290" fontId="372" fillId="0" borderId="0" applyFont="0" applyFill="0" applyBorder="0" applyAlignment="0" applyProtection="0"/>
    <xf numFmtId="0" fontId="56" fillId="0" borderId="0" applyFont="0" applyFill="0" applyBorder="0" applyAlignment="0" applyProtection="0"/>
    <xf numFmtId="289" fontId="372" fillId="0" borderId="0" applyFont="0" applyFill="0" applyBorder="0" applyAlignment="0" applyProtection="0"/>
    <xf numFmtId="0" fontId="57" fillId="0" borderId="0"/>
    <xf numFmtId="0" fontId="57" fillId="0" borderId="0"/>
    <xf numFmtId="0" fontId="389" fillId="0" borderId="0"/>
    <xf numFmtId="0" fontId="263" fillId="0" borderId="0"/>
    <xf numFmtId="0" fontId="71" fillId="0" borderId="0"/>
    <xf numFmtId="0" fontId="57" fillId="0" borderId="0"/>
    <xf numFmtId="0" fontId="57" fillId="0" borderId="0"/>
    <xf numFmtId="0" fontId="57" fillId="0" borderId="0"/>
    <xf numFmtId="0" fontId="57" fillId="0" borderId="0"/>
    <xf numFmtId="0" fontId="71" fillId="0" borderId="0"/>
    <xf numFmtId="0" fontId="57" fillId="0" borderId="0"/>
    <xf numFmtId="0" fontId="71" fillId="0" borderId="0"/>
    <xf numFmtId="0" fontId="57" fillId="0" borderId="0"/>
    <xf numFmtId="0" fontId="57" fillId="0" borderId="0"/>
    <xf numFmtId="0" fontId="57" fillId="0" borderId="0"/>
    <xf numFmtId="0" fontId="57" fillId="0" borderId="0"/>
    <xf numFmtId="0" fontId="71" fillId="0" borderId="0"/>
    <xf numFmtId="0" fontId="71" fillId="0" borderId="0"/>
    <xf numFmtId="0" fontId="57" fillId="0" borderId="0"/>
    <xf numFmtId="0" fontId="57" fillId="0" borderId="0"/>
    <xf numFmtId="0" fontId="71" fillId="0" borderId="0"/>
    <xf numFmtId="0" fontId="71" fillId="0" borderId="0"/>
    <xf numFmtId="0" fontId="71" fillId="0" borderId="0"/>
    <xf numFmtId="0" fontId="56" fillId="0" borderId="0" applyFont="0" applyFill="0" applyBorder="0" applyAlignment="0" applyProtection="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92" fontId="56" fillId="0" borderId="0" applyFont="0" applyFill="0" applyBorder="0" applyAlignment="0" applyProtection="0"/>
    <xf numFmtId="192" fontId="56" fillId="0" borderId="0" applyFont="0" applyFill="0" applyBorder="0" applyAlignment="0" applyProtection="0"/>
    <xf numFmtId="0" fontId="71" fillId="0" borderId="0"/>
    <xf numFmtId="0" fontId="7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71" fillId="0" borderId="0"/>
    <xf numFmtId="0" fontId="71" fillId="0" borderId="0"/>
    <xf numFmtId="0" fontId="57" fillId="0" borderId="0"/>
    <xf numFmtId="0" fontId="57" fillId="0" borderId="0"/>
    <xf numFmtId="0" fontId="57" fillId="0" borderId="0"/>
    <xf numFmtId="0" fontId="71" fillId="0" borderId="0"/>
    <xf numFmtId="0" fontId="57" fillId="0" borderId="0"/>
    <xf numFmtId="0" fontId="82" fillId="0" borderId="0"/>
    <xf numFmtId="0" fontId="82" fillId="0" borderId="0"/>
    <xf numFmtId="0" fontId="71" fillId="0" borderId="0"/>
    <xf numFmtId="0" fontId="63" fillId="0" borderId="0"/>
    <xf numFmtId="178" fontId="387" fillId="0" borderId="0" applyFont="0" applyFill="0" applyBorder="0" applyAlignment="0" applyProtection="0"/>
    <xf numFmtId="192" fontId="56" fillId="0" borderId="0" applyFont="0" applyFill="0" applyBorder="0" applyAlignment="0" applyProtection="0"/>
    <xf numFmtId="0" fontId="63" fillId="0" borderId="0"/>
    <xf numFmtId="178" fontId="387" fillId="0" borderId="0" applyFont="0" applyFill="0" applyBorder="0" applyAlignment="0" applyProtection="0"/>
    <xf numFmtId="0" fontId="57" fillId="0" borderId="0"/>
    <xf numFmtId="0" fontId="57" fillId="0" borderId="0"/>
    <xf numFmtId="0" fontId="57" fillId="0" borderId="0"/>
    <xf numFmtId="0" fontId="196" fillId="0" borderId="0" applyFont="0" applyFill="0" applyBorder="0" applyAlignment="0" applyProtection="0"/>
    <xf numFmtId="178" fontId="387"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78" fillId="0" borderId="0" applyFont="0" applyFill="0" applyBorder="0" applyAlignment="0" applyProtection="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229" fontId="57" fillId="0" borderId="0"/>
    <xf numFmtId="0" fontId="57" fillId="0" borderId="0"/>
    <xf numFmtId="0" fontId="71" fillId="0" borderId="0"/>
    <xf numFmtId="0" fontId="57" fillId="0" borderId="0"/>
    <xf numFmtId="0" fontId="71" fillId="0" borderId="0"/>
    <xf numFmtId="0" fontId="57" fillId="0" borderId="0"/>
    <xf numFmtId="0" fontId="71" fillId="0" borderId="0"/>
    <xf numFmtId="192" fontId="56" fillId="0" borderId="0" applyFont="0" applyFill="0" applyBorder="0" applyAlignment="0" applyProtection="0"/>
    <xf numFmtId="0" fontId="57" fillId="0" borderId="0"/>
    <xf numFmtId="192" fontId="63" fillId="0" borderId="0" applyFont="0" applyFill="0" applyBorder="0" applyAlignment="0" applyProtection="0"/>
    <xf numFmtId="0" fontId="57" fillId="0" borderId="0"/>
    <xf numFmtId="0" fontId="57" fillId="0" borderId="0"/>
    <xf numFmtId="0" fontId="82" fillId="0" borderId="0"/>
    <xf numFmtId="178" fontId="387" fillId="0" borderId="0" applyFont="0" applyFill="0" applyBorder="0" applyAlignment="0" applyProtection="0"/>
    <xf numFmtId="178" fontId="387"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178" fontId="387" fillId="0" borderId="0" applyFont="0" applyFill="0" applyBorder="0" applyAlignment="0" applyProtection="0"/>
    <xf numFmtId="0" fontId="57" fillId="0" borderId="0"/>
    <xf numFmtId="0" fontId="57" fillId="0" borderId="0"/>
    <xf numFmtId="0" fontId="57" fillId="0" borderId="0"/>
    <xf numFmtId="0" fontId="57" fillId="0" borderId="0"/>
    <xf numFmtId="178" fontId="387" fillId="0" borderId="0" applyFont="0" applyFill="0" applyBorder="0" applyAlignment="0" applyProtection="0"/>
    <xf numFmtId="178" fontId="387" fillId="0" borderId="0" applyFont="0" applyFill="0" applyBorder="0" applyAlignment="0" applyProtection="0"/>
    <xf numFmtId="0" fontId="71" fillId="0" borderId="0"/>
    <xf numFmtId="0" fontId="63" fillId="0" borderId="0"/>
    <xf numFmtId="0" fontId="57" fillId="0" borderId="0"/>
    <xf numFmtId="0" fontId="82" fillId="0" borderId="0"/>
    <xf numFmtId="0" fontId="78" fillId="0" borderId="0"/>
    <xf numFmtId="0" fontId="57" fillId="0" borderId="0"/>
    <xf numFmtId="178" fontId="387" fillId="0" borderId="0" applyFont="0" applyFill="0" applyBorder="0" applyAlignment="0" applyProtection="0"/>
    <xf numFmtId="0" fontId="71" fillId="0" borderId="0"/>
    <xf numFmtId="0" fontId="57" fillId="0" borderId="0"/>
    <xf numFmtId="0" fontId="57" fillId="0" borderId="0"/>
    <xf numFmtId="0" fontId="78" fillId="0" borderId="0" applyFont="0" applyFill="0" applyBorder="0" applyAlignment="0" applyProtection="0"/>
    <xf numFmtId="0" fontId="57" fillId="0" borderId="0"/>
    <xf numFmtId="0" fontId="78"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82" fillId="0" borderId="0"/>
    <xf numFmtId="0" fontId="82" fillId="0" borderId="0"/>
    <xf numFmtId="0" fontId="57" fillId="0" borderId="0"/>
    <xf numFmtId="0" fontId="57" fillId="0" borderId="0"/>
    <xf numFmtId="0" fontId="57" fillId="0" borderId="0"/>
    <xf numFmtId="0" fontId="82" fillId="0" borderId="0"/>
    <xf numFmtId="229" fontId="63" fillId="0" borderId="0"/>
    <xf numFmtId="0" fontId="57" fillId="0" borderId="0"/>
    <xf numFmtId="0" fontId="57" fillId="0" borderId="0"/>
    <xf numFmtId="0" fontId="57" fillId="0" borderId="0"/>
    <xf numFmtId="0" fontId="82" fillId="0" borderId="0"/>
    <xf numFmtId="0" fontId="57" fillId="0" borderId="0"/>
    <xf numFmtId="0" fontId="57" fillId="0" borderId="0"/>
    <xf numFmtId="0" fontId="71" fillId="0" borderId="0"/>
    <xf numFmtId="0" fontId="57" fillId="0" borderId="0"/>
    <xf numFmtId="0" fontId="57" fillId="0" borderId="0"/>
    <xf numFmtId="0" fontId="71" fillId="0" borderId="0"/>
    <xf numFmtId="178" fontId="387" fillId="0" borderId="0" applyFont="0" applyFill="0" applyBorder="0" applyAlignment="0" applyProtection="0"/>
    <xf numFmtId="178" fontId="387" fillId="0" borderId="0" applyFont="0" applyFill="0" applyBorder="0" applyAlignment="0" applyProtection="0"/>
    <xf numFmtId="0" fontId="81" fillId="0" borderId="0"/>
    <xf numFmtId="0" fontId="81" fillId="0" borderId="0"/>
    <xf numFmtId="0" fontId="81" fillId="0" borderId="0"/>
    <xf numFmtId="0" fontId="57" fillId="0" borderId="0"/>
    <xf numFmtId="0" fontId="57" fillId="0" borderId="0"/>
    <xf numFmtId="0" fontId="57" fillId="0" borderId="0"/>
    <xf numFmtId="0" fontId="57" fillId="0" borderId="0"/>
    <xf numFmtId="192" fontId="56"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0" fontId="7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78" fontId="387" fillId="0" borderId="0" applyFont="0" applyFill="0" applyBorder="0" applyAlignment="0" applyProtection="0"/>
    <xf numFmtId="0" fontId="71" fillId="0" borderId="0"/>
    <xf numFmtId="0" fontId="57" fillId="0" borderId="0"/>
    <xf numFmtId="0" fontId="57" fillId="0" borderId="0"/>
    <xf numFmtId="0" fontId="196" fillId="0" borderId="0" applyFont="0" applyFill="0" applyBorder="0" applyAlignment="0" applyProtection="0"/>
    <xf numFmtId="0" fontId="196" fillId="0" borderId="0" applyFont="0" applyFill="0" applyBorder="0" applyAlignment="0" applyProtection="0"/>
    <xf numFmtId="0" fontId="63" fillId="0" borderId="0" applyFont="0" applyFill="0" applyBorder="0" applyAlignment="0" applyProtection="0"/>
    <xf numFmtId="0" fontId="57" fillId="0" borderId="0"/>
    <xf numFmtId="178" fontId="387"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63" fillId="0" borderId="0"/>
    <xf numFmtId="0" fontId="57" fillId="0" borderId="0"/>
    <xf numFmtId="0" fontId="71" fillId="0" borderId="0"/>
    <xf numFmtId="0" fontId="57" fillId="0" borderId="0"/>
    <xf numFmtId="0" fontId="57"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0" fontId="82" fillId="0" borderId="0"/>
    <xf numFmtId="0" fontId="82"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82" fillId="0" borderId="0"/>
    <xf numFmtId="0" fontId="57" fillId="0" borderId="0"/>
    <xf numFmtId="0" fontId="57" fillId="0" borderId="0"/>
    <xf numFmtId="0" fontId="57" fillId="0" borderId="0"/>
    <xf numFmtId="0" fontId="57" fillId="0" borderId="0"/>
    <xf numFmtId="192" fontId="63" fillId="0" borderId="0" applyFont="0" applyFill="0" applyBorder="0" applyAlignment="0" applyProtection="0"/>
    <xf numFmtId="199" fontId="56" fillId="0" borderId="0" applyFont="0" applyFill="0" applyBorder="0" applyAlignment="0" applyProtection="0"/>
    <xf numFmtId="192" fontId="56" fillId="0" borderId="0" applyFont="0" applyFill="0" applyBorder="0" applyAlignment="0" applyProtection="0"/>
    <xf numFmtId="0" fontId="57" fillId="0" borderId="0"/>
    <xf numFmtId="0" fontId="57" fillId="0" borderId="0"/>
    <xf numFmtId="0" fontId="57" fillId="0" borderId="0"/>
    <xf numFmtId="0" fontId="57" fillId="0" borderId="0"/>
    <xf numFmtId="0" fontId="56"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applyNumberFormat="0" applyFill="0" applyBorder="0" applyAlignment="0" applyProtection="0"/>
    <xf numFmtId="0" fontId="57" fillId="0" borderId="0"/>
    <xf numFmtId="0" fontId="57"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xf numFmtId="0" fontId="78" fillId="0" borderId="0" applyFont="0" applyFill="0" applyBorder="0" applyAlignment="0" applyProtection="0"/>
    <xf numFmtId="0" fontId="57"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0" fontId="63"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71" fillId="0" borderId="0"/>
    <xf numFmtId="0" fontId="71" fillId="0" borderId="0"/>
    <xf numFmtId="0" fontId="57" fillId="0" borderId="0"/>
    <xf numFmtId="0" fontId="57" fillId="0" borderId="0"/>
    <xf numFmtId="0" fontId="71" fillId="0" borderId="0"/>
    <xf numFmtId="0" fontId="57" fillId="0" borderId="0"/>
    <xf numFmtId="0" fontId="57" fillId="0" borderId="0"/>
    <xf numFmtId="0" fontId="57" fillId="0" borderId="0"/>
    <xf numFmtId="0" fontId="57" fillId="0" borderId="0"/>
    <xf numFmtId="0" fontId="56"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71" fillId="0" borderId="0"/>
    <xf numFmtId="0" fontId="61" fillId="0" borderId="0"/>
    <xf numFmtId="0" fontId="71" fillId="0" borderId="0"/>
    <xf numFmtId="177" fontId="56" fillId="0" borderId="0" applyFont="0" applyFill="0" applyBorder="0" applyAlignment="0" applyProtection="0"/>
    <xf numFmtId="0" fontId="153" fillId="0" borderId="0">
      <alignment vertical="top"/>
    </xf>
    <xf numFmtId="0" fontId="57" fillId="0" borderId="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0" fontId="57" fillId="0" borderId="0"/>
    <xf numFmtId="0" fontId="57" fillId="0" borderId="0"/>
    <xf numFmtId="0" fontId="78"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196" fillId="0" borderId="0" applyFont="0" applyFill="0" applyBorder="0" applyAlignment="0" applyProtection="0"/>
    <xf numFmtId="0" fontId="71" fillId="0" borderId="0"/>
    <xf numFmtId="0" fontId="82" fillId="0" borderId="0"/>
    <xf numFmtId="0" fontId="57" fillId="0" borderId="0"/>
    <xf numFmtId="0" fontId="71" fillId="0" borderId="0"/>
    <xf numFmtId="0" fontId="190" fillId="0" borderId="0" applyFont="0" applyFill="0" applyBorder="0" applyAlignment="0" applyProtection="0"/>
    <xf numFmtId="0" fontId="56"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7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78" fontId="387" fillId="0" borderId="0" applyFont="0" applyFill="0" applyBorder="0" applyAlignment="0" applyProtection="0"/>
    <xf numFmtId="0" fontId="57" fillId="0" borderId="0"/>
    <xf numFmtId="0" fontId="240" fillId="0" borderId="0"/>
    <xf numFmtId="0" fontId="57" fillId="0" borderId="0"/>
    <xf numFmtId="0" fontId="57" fillId="0" borderId="0"/>
    <xf numFmtId="0" fontId="57" fillId="0" borderId="0"/>
    <xf numFmtId="0" fontId="57" fillId="0" borderId="0"/>
    <xf numFmtId="0" fontId="82" fillId="0" borderId="0"/>
    <xf numFmtId="178" fontId="387" fillId="0" borderId="0" applyFon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applyFont="0" applyFill="0" applyBorder="0" applyAlignment="0" applyProtection="0"/>
    <xf numFmtId="192" fontId="56" fillId="0" borderId="0" applyFont="0" applyFill="0" applyBorder="0" applyAlignment="0" applyProtection="0"/>
    <xf numFmtId="0" fontId="71" fillId="0" borderId="0"/>
    <xf numFmtId="0" fontId="57" fillId="0" borderId="0"/>
    <xf numFmtId="0" fontId="57" fillId="0" borderId="0"/>
    <xf numFmtId="0" fontId="390" fillId="0" borderId="0"/>
    <xf numFmtId="0" fontId="57" fillId="0" borderId="0"/>
    <xf numFmtId="0" fontId="63" fillId="0" borderId="0" applyFont="0" applyFill="0" applyBorder="0" applyAlignment="0" applyProtection="0"/>
    <xf numFmtId="0" fontId="57"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71" fillId="0" borderId="0"/>
    <xf numFmtId="0" fontId="71" fillId="0" borderId="0"/>
    <xf numFmtId="0" fontId="71" fillId="0" borderId="0"/>
    <xf numFmtId="178" fontId="387" fillId="0" borderId="0" applyFont="0" applyFill="0" applyBorder="0" applyAlignment="0" applyProtection="0"/>
    <xf numFmtId="178" fontId="387" fillId="0" borderId="0" applyFont="0" applyFill="0" applyBorder="0" applyAlignment="0" applyProtection="0"/>
    <xf numFmtId="0" fontId="57" fillId="0" borderId="0"/>
    <xf numFmtId="0" fontId="57" fillId="0" borderId="0" applyNumberFormat="0" applyFill="0" applyBorder="0" applyAlignment="0" applyProtection="0"/>
    <xf numFmtId="0" fontId="57" fillId="0" borderId="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0" fontId="57" fillId="0" borderId="0"/>
    <xf numFmtId="0" fontId="57"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71" fillId="0" borderId="0"/>
    <xf numFmtId="0" fontId="153" fillId="0" borderId="0">
      <alignment vertical="top"/>
    </xf>
    <xf numFmtId="0" fontId="57" fillId="0" borderId="0"/>
    <xf numFmtId="0" fontId="57" fillId="0" borderId="0"/>
    <xf numFmtId="0" fontId="57" fillId="0" borderId="0"/>
    <xf numFmtId="192" fontId="56" fillId="0" borderId="0" applyFont="0" applyFill="0" applyBorder="0" applyAlignment="0" applyProtection="0"/>
    <xf numFmtId="0" fontId="82" fillId="0" borderId="0"/>
    <xf numFmtId="192" fontId="63" fillId="0" borderId="0" applyFont="0" applyFill="0" applyBorder="0" applyAlignment="0" applyProtection="0"/>
    <xf numFmtId="0" fontId="57" fillId="0" borderId="0"/>
    <xf numFmtId="0" fontId="390" fillId="0" borderId="0"/>
    <xf numFmtId="0" fontId="240" fillId="0" borderId="0"/>
    <xf numFmtId="0" fontId="57" fillId="0" borderId="0"/>
    <xf numFmtId="0" fontId="57" fillId="0" borderId="0"/>
    <xf numFmtId="0" fontId="57" fillId="0" borderId="0"/>
    <xf numFmtId="0" fontId="63" fillId="0" borderId="0"/>
    <xf numFmtId="192" fontId="56" fillId="0" borderId="0" applyFont="0" applyFill="0" applyBorder="0" applyAlignment="0" applyProtection="0"/>
    <xf numFmtId="0" fontId="57" fillId="0" borderId="0"/>
    <xf numFmtId="0" fontId="71" fillId="0" borderId="0"/>
    <xf numFmtId="178" fontId="387" fillId="0" borderId="0" applyFont="0" applyFill="0" applyBorder="0" applyAlignment="0" applyProtection="0"/>
    <xf numFmtId="192" fontId="56" fillId="0" borderId="0" applyFont="0" applyFill="0" applyBorder="0" applyAlignment="0" applyProtection="0"/>
    <xf numFmtId="0" fontId="57" fillId="0" borderId="0"/>
    <xf numFmtId="0" fontId="56" fillId="0" borderId="0" applyFont="0" applyFill="0" applyBorder="0" applyAlignment="0" applyProtection="0"/>
    <xf numFmtId="0" fontId="61" fillId="0" borderId="0"/>
    <xf numFmtId="0" fontId="71" fillId="0" borderId="0"/>
    <xf numFmtId="0" fontId="57" fillId="0" borderId="0"/>
    <xf numFmtId="0" fontId="57" fillId="0" borderId="0"/>
    <xf numFmtId="0" fontId="57" fillId="0" borderId="0"/>
    <xf numFmtId="0" fontId="71" fillId="0" borderId="0"/>
    <xf numFmtId="0" fontId="71" fillId="0" borderId="0"/>
    <xf numFmtId="0" fontId="57" fillId="0" borderId="0"/>
    <xf numFmtId="0" fontId="57" fillId="0" borderId="0"/>
    <xf numFmtId="0" fontId="61" fillId="0" borderId="0"/>
    <xf numFmtId="0" fontId="57" fillId="0" borderId="0"/>
    <xf numFmtId="0" fontId="57" fillId="0" borderId="0"/>
    <xf numFmtId="0" fontId="71" fillId="0" borderId="0"/>
    <xf numFmtId="0" fontId="56" fillId="0" borderId="0"/>
    <xf numFmtId="178" fontId="387" fillId="0" borderId="0" applyFont="0" applyFill="0" applyBorder="0" applyAlignment="0" applyProtection="0"/>
    <xf numFmtId="192" fontId="63" fillId="0" borderId="0" applyFont="0" applyFill="0" applyBorder="0" applyAlignment="0" applyProtection="0"/>
    <xf numFmtId="192" fontId="56" fillId="0" borderId="0" applyFont="0" applyFill="0" applyBorder="0" applyAlignment="0" applyProtection="0"/>
    <xf numFmtId="0" fontId="71" fillId="0" borderId="0"/>
    <xf numFmtId="0" fontId="71" fillId="0" borderId="0"/>
    <xf numFmtId="0" fontId="57" fillId="0" borderId="0"/>
    <xf numFmtId="0" fontId="71" fillId="0" borderId="0"/>
    <xf numFmtId="0" fontId="78" fillId="0" borderId="0" applyFont="0" applyFill="0" applyBorder="0" applyAlignment="0" applyProtection="0"/>
    <xf numFmtId="0" fontId="57" fillId="0" borderId="0"/>
    <xf numFmtId="0" fontId="57" fillId="0" borderId="0"/>
    <xf numFmtId="178" fontId="387" fillId="0" borderId="0" applyFont="0" applyFill="0" applyBorder="0" applyAlignment="0" applyProtection="0"/>
    <xf numFmtId="0" fontId="82" fillId="0" borderId="0"/>
    <xf numFmtId="0" fontId="71" fillId="0" borderId="0"/>
    <xf numFmtId="0" fontId="56" fillId="0" borderId="0" applyFont="0" applyFill="0" applyBorder="0" applyAlignment="0" applyProtection="0"/>
    <xf numFmtId="0" fontId="57" fillId="0" borderId="0"/>
    <xf numFmtId="0" fontId="56" fillId="0" borderId="0" applyFont="0" applyFill="0" applyBorder="0" applyAlignment="0" applyProtection="0"/>
    <xf numFmtId="0" fontId="78" fillId="0" borderId="0" applyFont="0" applyFill="0" applyBorder="0" applyAlignment="0" applyProtection="0"/>
    <xf numFmtId="0" fontId="57" fillId="0" borderId="0"/>
    <xf numFmtId="0" fontId="57" fillId="0" borderId="0"/>
    <xf numFmtId="0" fontId="82" fillId="0" borderId="0"/>
    <xf numFmtId="0" fontId="71" fillId="0" borderId="0"/>
    <xf numFmtId="178" fontId="56" fillId="0" borderId="0"/>
    <xf numFmtId="178" fontId="56" fillId="0" borderId="0"/>
    <xf numFmtId="178" fontId="56" fillId="0" borderId="0"/>
    <xf numFmtId="178"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71" fillId="0" borderId="0"/>
    <xf numFmtId="0" fontId="71" fillId="0" borderId="0"/>
    <xf numFmtId="192" fontId="63" fillId="0" borderId="0" applyFont="0" applyFill="0" applyBorder="0" applyAlignment="0" applyProtection="0"/>
    <xf numFmtId="0" fontId="57" fillId="0" borderId="0"/>
    <xf numFmtId="0" fontId="57" fillId="0" borderId="0"/>
    <xf numFmtId="0" fontId="57" fillId="0" borderId="0"/>
    <xf numFmtId="0" fontId="57" fillId="0" borderId="0"/>
    <xf numFmtId="178" fontId="387" fillId="0" borderId="0" applyFont="0" applyFill="0" applyBorder="0" applyAlignment="0" applyProtection="0"/>
    <xf numFmtId="0" fontId="57" fillId="0" borderId="0"/>
    <xf numFmtId="0" fontId="57" fillId="0" borderId="0"/>
    <xf numFmtId="0" fontId="57" fillId="0" borderId="0"/>
    <xf numFmtId="0" fontId="71" fillId="0" borderId="0"/>
    <xf numFmtId="0" fontId="7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71" fillId="0" borderId="0"/>
    <xf numFmtId="0" fontId="57" fillId="0" borderId="0"/>
    <xf numFmtId="0" fontId="57" fillId="0" borderId="0"/>
    <xf numFmtId="0" fontId="57" fillId="0" borderId="0"/>
    <xf numFmtId="0" fontId="57" fillId="0" borderId="0"/>
    <xf numFmtId="0" fontId="57" fillId="0" borderId="0"/>
    <xf numFmtId="0" fontId="71" fillId="0" borderId="0"/>
    <xf numFmtId="192" fontId="63"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0" fontId="71" fillId="0" borderId="0"/>
    <xf numFmtId="0" fontId="82"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79" fillId="0" borderId="0"/>
    <xf numFmtId="0" fontId="391" fillId="0" borderId="0"/>
    <xf numFmtId="300" fontId="392" fillId="0" borderId="0" applyFont="0" applyFill="0" applyBorder="0" applyAlignment="0" applyProtection="0"/>
    <xf numFmtId="301" fontId="392" fillId="0" borderId="0" applyFont="0" applyFill="0" applyBorder="0" applyAlignment="0" applyProtection="0"/>
    <xf numFmtId="302" fontId="392" fillId="0" borderId="0" applyFont="0" applyFill="0" applyBorder="0" applyAlignment="0" applyProtection="0"/>
    <xf numFmtId="303" fontId="392" fillId="0" borderId="0" applyFont="0" applyFill="0" applyBorder="0" applyAlignment="0" applyProtection="0"/>
    <xf numFmtId="304" fontId="392" fillId="0" borderId="0" applyFont="0" applyFill="0" applyBorder="0" applyAlignment="0" applyProtection="0"/>
    <xf numFmtId="305" fontId="393" fillId="0" borderId="0" applyFont="0" applyFill="0" applyBorder="0" applyAlignment="0" applyProtection="0"/>
    <xf numFmtId="0" fontId="171" fillId="0" borderId="0"/>
    <xf numFmtId="0" fontId="57" fillId="0" borderId="0" applyNumberFormat="0" applyFill="0" applyBorder="0" applyAlignment="0" applyProtection="0"/>
    <xf numFmtId="0" fontId="394" fillId="0" borderId="0">
      <alignment horizontal="centerContinuous"/>
    </xf>
    <xf numFmtId="306" fontId="86" fillId="0" borderId="0"/>
    <xf numFmtId="0" fontId="89" fillId="0" borderId="0"/>
    <xf numFmtId="0" fontId="89" fillId="0" borderId="0">
      <alignment vertical="center"/>
    </xf>
    <xf numFmtId="307" fontId="387" fillId="0" borderId="0"/>
    <xf numFmtId="0" fontId="89" fillId="0" borderId="0">
      <alignment vertical="center"/>
    </xf>
    <xf numFmtId="0" fontId="395" fillId="0" borderId="0">
      <protection locked="0"/>
    </xf>
    <xf numFmtId="0" fontId="395" fillId="0" borderId="0">
      <protection locked="0"/>
    </xf>
    <xf numFmtId="308" fontId="86" fillId="0" borderId="0"/>
    <xf numFmtId="0" fontId="396" fillId="0" borderId="0"/>
    <xf numFmtId="0" fontId="171" fillId="0" borderId="0"/>
    <xf numFmtId="3" fontId="190" fillId="0" borderId="1345"/>
    <xf numFmtId="3" fontId="190" fillId="0" borderId="1345"/>
    <xf numFmtId="3" fontId="190" fillId="0" borderId="1345"/>
    <xf numFmtId="3" fontId="190" fillId="0" borderId="1345"/>
    <xf numFmtId="1" fontId="69" fillId="0" borderId="2">
      <alignment horizontal="center" vertical="center"/>
    </xf>
    <xf numFmtId="3" fontId="397" fillId="0" borderId="1335">
      <alignment horizontal="right" vertical="center"/>
    </xf>
    <xf numFmtId="0" fontId="398" fillId="0" borderId="0"/>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3" fontId="397" fillId="0" borderId="1335">
      <alignment horizontal="right" vertical="center"/>
    </xf>
    <xf numFmtId="0" fontId="399" fillId="0" borderId="0"/>
    <xf numFmtId="4" fontId="400" fillId="0" borderId="1346">
      <alignment vertical="center"/>
    </xf>
    <xf numFmtId="4" fontId="400" fillId="0" borderId="1346">
      <alignment vertical="center"/>
    </xf>
    <xf numFmtId="0" fontId="56" fillId="0" borderId="0">
      <protection locked="0"/>
    </xf>
    <xf numFmtId="9" fontId="86" fillId="0" borderId="0" applyFont="0" applyFill="0" applyBorder="0" applyAlignment="0" applyProtection="0"/>
    <xf numFmtId="0" fontId="63" fillId="0" borderId="0"/>
    <xf numFmtId="0" fontId="401" fillId="0" borderId="0" applyFont="0" applyFill="0" applyBorder="0" applyAlignment="0" applyProtection="0"/>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 fontId="397" fillId="0" borderId="1335">
      <alignment horizontal="right" vertical="center"/>
    </xf>
    <xf numFmtId="229" fontId="199" fillId="17" borderId="0" applyNumberFormat="0" applyBorder="0" applyAlignment="0" applyProtection="0"/>
    <xf numFmtId="229" fontId="199" fillId="11" borderId="0" applyNumberFormat="0" applyBorder="0" applyAlignment="0" applyProtection="0"/>
    <xf numFmtId="229" fontId="199" fillId="13" borderId="0" applyNumberFormat="0" applyBorder="0" applyAlignment="0" applyProtection="0"/>
    <xf numFmtId="229" fontId="199" fillId="86" borderId="0" applyNumberFormat="0" applyBorder="0" applyAlignment="0" applyProtection="0"/>
    <xf numFmtId="229" fontId="199" fillId="8" borderId="0" applyNumberFormat="0" applyBorder="0" applyAlignment="0" applyProtection="0"/>
    <xf numFmtId="229" fontId="199" fillId="90" borderId="0" applyNumberFormat="0" applyBorder="0" applyAlignment="0" applyProtection="0"/>
    <xf numFmtId="0" fontId="402" fillId="4" borderId="0" applyNumberFormat="0" applyBorder="0" applyAlignment="0" applyProtection="0">
      <alignment vertical="center"/>
    </xf>
    <xf numFmtId="0" fontId="402" fillId="5" borderId="0" applyNumberFormat="0" applyBorder="0" applyAlignment="0" applyProtection="0">
      <alignment vertical="center"/>
    </xf>
    <xf numFmtId="0" fontId="402" fillId="6" borderId="0" applyNumberFormat="0" applyBorder="0" applyAlignment="0" applyProtection="0">
      <alignment vertical="center"/>
    </xf>
    <xf numFmtId="0" fontId="402" fillId="7" borderId="0" applyNumberFormat="0" applyBorder="0" applyAlignment="0" applyProtection="0">
      <alignment vertical="center"/>
    </xf>
    <xf numFmtId="0" fontId="402" fillId="8" borderId="0" applyNumberFormat="0" applyBorder="0" applyAlignment="0" applyProtection="0">
      <alignment vertical="center"/>
    </xf>
    <xf numFmtId="0" fontId="402" fillId="9" borderId="0" applyNumberFormat="0" applyBorder="0" applyAlignment="0" applyProtection="0">
      <alignment vertical="center"/>
    </xf>
    <xf numFmtId="309" fontId="403" fillId="0" borderId="0" applyProtection="0">
      <protection locked="0"/>
    </xf>
    <xf numFmtId="0" fontId="63" fillId="0" borderId="0"/>
    <xf numFmtId="310" fontId="388" fillId="0" borderId="0" applyFont="0" applyFill="0" applyBorder="0" applyAlignment="0" applyProtection="0"/>
    <xf numFmtId="0" fontId="404" fillId="0" borderId="0" applyFont="0" applyFill="0" applyBorder="0" applyAlignment="0" applyProtection="0"/>
    <xf numFmtId="0" fontId="404" fillId="0" borderId="0" applyFont="0" applyFill="0" applyBorder="0" applyAlignment="0" applyProtection="0"/>
    <xf numFmtId="229" fontId="199" fillId="8" borderId="0" applyNumberFormat="0" applyBorder="0" applyAlignment="0" applyProtection="0"/>
    <xf numFmtId="229" fontId="199" fillId="88" borderId="0" applyNumberFormat="0" applyBorder="0" applyAlignment="0" applyProtection="0"/>
    <xf numFmtId="229" fontId="199" fillId="13" borderId="0" applyNumberFormat="0" applyBorder="0" applyAlignment="0" applyProtection="0"/>
    <xf numFmtId="229" fontId="199" fillId="91" borderId="0" applyNumberFormat="0" applyBorder="0" applyAlignment="0" applyProtection="0"/>
    <xf numFmtId="229" fontId="199" fillId="8" borderId="0" applyNumberFormat="0" applyBorder="0" applyAlignment="0" applyProtection="0"/>
    <xf numFmtId="229" fontId="199" fillId="30" borderId="0" applyNumberFormat="0" applyBorder="0" applyAlignment="0" applyProtection="0"/>
    <xf numFmtId="0" fontId="402" fillId="10" borderId="0" applyNumberFormat="0" applyBorder="0" applyAlignment="0" applyProtection="0">
      <alignment vertical="center"/>
    </xf>
    <xf numFmtId="0" fontId="402" fillId="11" borderId="0" applyNumberFormat="0" applyBorder="0" applyAlignment="0" applyProtection="0">
      <alignment vertical="center"/>
    </xf>
    <xf numFmtId="0" fontId="402" fillId="12" borderId="0" applyNumberFormat="0" applyBorder="0" applyAlignment="0" applyProtection="0">
      <alignment vertical="center"/>
    </xf>
    <xf numFmtId="0" fontId="402" fillId="7" borderId="0" applyNumberFormat="0" applyBorder="0" applyAlignment="0" applyProtection="0">
      <alignment vertical="center"/>
    </xf>
    <xf numFmtId="0" fontId="402" fillId="10" borderId="0" applyNumberFormat="0" applyBorder="0" applyAlignment="0" applyProtection="0">
      <alignment vertical="center"/>
    </xf>
    <xf numFmtId="0" fontId="402" fillId="13" borderId="0" applyNumberFormat="0" applyBorder="0" applyAlignment="0" applyProtection="0">
      <alignment vertical="center"/>
    </xf>
    <xf numFmtId="9" fontId="63" fillId="0" borderId="0">
      <protection locked="0"/>
    </xf>
    <xf numFmtId="229" fontId="383" fillId="8" borderId="0" applyNumberFormat="0" applyBorder="0" applyAlignment="0" applyProtection="0"/>
    <xf numFmtId="229" fontId="383" fillId="88" borderId="0" applyNumberFormat="0" applyBorder="0" applyAlignment="0" applyProtection="0"/>
    <xf numFmtId="229" fontId="383" fillId="13" borderId="0" applyNumberFormat="0" applyBorder="0" applyAlignment="0" applyProtection="0"/>
    <xf numFmtId="229" fontId="383" fillId="85" borderId="0" applyNumberFormat="0" applyBorder="0" applyAlignment="0" applyProtection="0"/>
    <xf numFmtId="229" fontId="383" fillId="8" borderId="0" applyNumberFormat="0" applyBorder="0" applyAlignment="0" applyProtection="0"/>
    <xf numFmtId="229" fontId="383" fillId="11" borderId="0" applyNumberFormat="0" applyBorder="0" applyAlignment="0" applyProtection="0"/>
    <xf numFmtId="0" fontId="405" fillId="14" borderId="0" applyNumberFormat="0" applyBorder="0" applyAlignment="0" applyProtection="0">
      <alignment vertical="center"/>
    </xf>
    <xf numFmtId="0" fontId="405" fillId="11" borderId="0" applyNumberFormat="0" applyBorder="0" applyAlignment="0" applyProtection="0">
      <alignment vertical="center"/>
    </xf>
    <xf numFmtId="0" fontId="405" fillId="12" borderId="0" applyNumberFormat="0" applyBorder="0" applyAlignment="0" applyProtection="0">
      <alignment vertical="center"/>
    </xf>
    <xf numFmtId="0" fontId="405" fillId="15" borderId="0" applyNumberFormat="0" applyBorder="0" applyAlignment="0" applyProtection="0">
      <alignment vertical="center"/>
    </xf>
    <xf numFmtId="0" fontId="405" fillId="16" borderId="0" applyNumberFormat="0" applyBorder="0" applyAlignment="0" applyProtection="0">
      <alignment vertical="center"/>
    </xf>
    <xf numFmtId="0" fontId="405" fillId="17" borderId="0" applyNumberFormat="0" applyBorder="0" applyAlignment="0" applyProtection="0">
      <alignment vertical="center"/>
    </xf>
    <xf numFmtId="0" fontId="63" fillId="0" borderId="0" applyFont="0" applyFill="0" applyBorder="0" applyAlignment="0" applyProtection="0"/>
    <xf numFmtId="0" fontId="95" fillId="0" borderId="0"/>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0" fontId="89" fillId="0" borderId="4">
      <alignment vertical="center"/>
    </xf>
    <xf numFmtId="0" fontId="56" fillId="0" borderId="0" applyFont="0" applyFill="0" applyBorder="0" applyAlignment="0" applyProtection="0"/>
    <xf numFmtId="310" fontId="388" fillId="0" borderId="0" applyFont="0" applyFill="0" applyBorder="0" applyAlignment="0" applyProtection="0"/>
    <xf numFmtId="0" fontId="56" fillId="0" borderId="0">
      <protection locked="0"/>
    </xf>
    <xf numFmtId="0" fontId="56" fillId="0" borderId="0">
      <protection locked="0"/>
    </xf>
    <xf numFmtId="185" fontId="406" fillId="0" borderId="0" applyBorder="0" applyProtection="0">
      <alignment horizontal="centerContinuous"/>
    </xf>
    <xf numFmtId="185" fontId="406" fillId="0" borderId="0" applyBorder="0" applyProtection="0">
      <alignment horizontal="centerContinuous"/>
    </xf>
    <xf numFmtId="0" fontId="56" fillId="0" borderId="0">
      <protection locked="0"/>
    </xf>
    <xf numFmtId="0" fontId="56" fillId="0" borderId="0">
      <protection locked="0"/>
    </xf>
    <xf numFmtId="185" fontId="406" fillId="0" borderId="0" applyBorder="0" applyProtection="0">
      <alignment horizontal="centerContinuous"/>
    </xf>
    <xf numFmtId="185" fontId="406" fillId="0" borderId="0" applyBorder="0" applyProtection="0">
      <alignment horizontal="centerContinuous"/>
    </xf>
    <xf numFmtId="185" fontId="406" fillId="0" borderId="0" applyBorder="0" applyProtection="0">
      <alignment horizontal="centerContinuous"/>
    </xf>
    <xf numFmtId="185" fontId="406" fillId="0" borderId="0" applyBorder="0" applyProtection="0">
      <alignment horizontal="centerContinuous"/>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185" fontId="406" fillId="0" borderId="0" applyBorder="0" applyProtection="0">
      <alignment horizontal="centerContinuous"/>
    </xf>
    <xf numFmtId="185" fontId="406" fillId="0" borderId="0" applyBorder="0" applyProtection="0">
      <alignment horizontal="centerContinuous"/>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185" fontId="406" fillId="0" borderId="0" applyBorder="0" applyProtection="0">
      <alignment horizontal="centerContinuous"/>
    </xf>
    <xf numFmtId="185" fontId="406" fillId="0" borderId="0" applyBorder="0" applyProtection="0">
      <alignment horizontal="centerContinuous"/>
    </xf>
    <xf numFmtId="185" fontId="406" fillId="0" borderId="0" applyBorder="0" applyProtection="0">
      <alignment horizontal="centerContinuous"/>
    </xf>
    <xf numFmtId="185" fontId="406" fillId="0" borderId="0" applyBorder="0" applyProtection="0">
      <alignment horizontal="centerContinuous"/>
    </xf>
    <xf numFmtId="185" fontId="406" fillId="0" borderId="0" applyBorder="0" applyProtection="0">
      <alignment horizontal="centerContinuous"/>
    </xf>
    <xf numFmtId="185" fontId="406" fillId="0" borderId="0" applyBorder="0" applyProtection="0">
      <alignment horizontal="centerContinuous"/>
    </xf>
    <xf numFmtId="185" fontId="406" fillId="0" borderId="0" applyBorder="0" applyProtection="0">
      <alignment horizontal="centerContinuous"/>
    </xf>
    <xf numFmtId="185" fontId="406" fillId="0" borderId="0" applyBorder="0" applyProtection="0">
      <alignment horizontal="centerContinuous"/>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185" fontId="406" fillId="0" borderId="0" applyBorder="0" applyProtection="0">
      <alignment horizontal="centerContinuous"/>
    </xf>
    <xf numFmtId="185" fontId="406" fillId="0" borderId="0" applyBorder="0" applyProtection="0">
      <alignment horizontal="centerContinuous"/>
    </xf>
    <xf numFmtId="204" fontId="407" fillId="0" borderId="0" applyFont="0" applyFill="0" applyBorder="0" applyAlignment="0" applyProtection="0"/>
    <xf numFmtId="206" fontId="407" fillId="0" borderId="0" applyFont="0" applyFill="0" applyBorder="0" applyAlignment="0" applyProtection="0"/>
    <xf numFmtId="178" fontId="408" fillId="0" borderId="0" applyFont="0" applyFill="0" applyBorder="0" applyAlignment="0" applyProtection="0"/>
    <xf numFmtId="180" fontId="408" fillId="0" borderId="0" applyFont="0" applyFill="0" applyBorder="0" applyAlignment="0" applyProtection="0"/>
    <xf numFmtId="311" fontId="56" fillId="0" borderId="0" applyFont="0" applyFill="0" applyBorder="0" applyAlignment="0" applyProtection="0"/>
    <xf numFmtId="178" fontId="409" fillId="0" borderId="0" applyFont="0" applyFill="0" applyBorder="0" applyAlignment="0" applyProtection="0"/>
    <xf numFmtId="0" fontId="81" fillId="0" borderId="0" applyFont="0" applyFill="0" applyBorder="0" applyAlignment="0" applyProtection="0"/>
    <xf numFmtId="312" fontId="56" fillId="0" borderId="0" applyFont="0" applyFill="0" applyBorder="0" applyAlignment="0" applyProtection="0"/>
    <xf numFmtId="180" fontId="409" fillId="0" borderId="0" applyFont="0" applyFill="0" applyBorder="0" applyAlignment="0" applyProtection="0"/>
    <xf numFmtId="0" fontId="79" fillId="0" borderId="0" applyFont="0" applyFill="0" applyBorder="0" applyAlignment="0" applyProtection="0"/>
    <xf numFmtId="9" fontId="410" fillId="0" borderId="0" applyBorder="0" applyAlignment="0" applyProtection="0"/>
    <xf numFmtId="3" fontId="69" fillId="0" borderId="0"/>
    <xf numFmtId="0" fontId="56" fillId="0" borderId="0">
      <protection locked="0"/>
    </xf>
    <xf numFmtId="0" fontId="58" fillId="0" borderId="0" applyNumberFormat="0" applyAlignment="0"/>
    <xf numFmtId="0" fontId="63" fillId="92" borderId="1347">
      <alignment horizontal="center" vertical="center"/>
    </xf>
    <xf numFmtId="0" fontId="56" fillId="0" borderId="0">
      <protection locked="0"/>
    </xf>
    <xf numFmtId="0" fontId="56" fillId="0" borderId="0">
      <protection locked="0"/>
    </xf>
    <xf numFmtId="0" fontId="411" fillId="0" borderId="0" applyFont="0" applyFill="0" applyBorder="0" applyAlignment="0" applyProtection="0"/>
    <xf numFmtId="192" fontId="92" fillId="0" borderId="0" applyFont="0" applyFill="0" applyBorder="0" applyAlignment="0" applyProtection="0"/>
    <xf numFmtId="196" fontId="240" fillId="0" borderId="0" applyFont="0" applyFill="0" applyBorder="0" applyAlignment="0" applyProtection="0"/>
    <xf numFmtId="0" fontId="412" fillId="0" borderId="0" applyFont="0" applyFill="0" applyBorder="0" applyAlignment="0" applyProtection="0"/>
    <xf numFmtId="0" fontId="105" fillId="0" borderId="0" applyFont="0" applyFill="0" applyBorder="0" applyAlignment="0" applyProtection="0"/>
    <xf numFmtId="313" fontId="411" fillId="0" borderId="0" applyFont="0" applyFill="0" applyBorder="0" applyAlignment="0" applyProtection="0"/>
    <xf numFmtId="196" fontId="92" fillId="0" borderId="0" applyFont="0" applyFill="0" applyBorder="0" applyAlignment="0" applyProtection="0"/>
    <xf numFmtId="0" fontId="92" fillId="0" borderId="0" applyFont="0" applyFill="0" applyBorder="0" applyAlignment="0" applyProtection="0"/>
    <xf numFmtId="0" fontId="90" fillId="0" borderId="0" applyFont="0" applyFill="0" applyBorder="0" applyAlignment="0" applyProtection="0"/>
    <xf numFmtId="0" fontId="413" fillId="0" borderId="0" applyFont="0" applyFill="0" applyBorder="0" applyAlignment="0" applyProtection="0"/>
    <xf numFmtId="0" fontId="412" fillId="0" borderId="0" applyFont="0" applyFill="0" applyBorder="0" applyAlignment="0" applyProtection="0"/>
    <xf numFmtId="0" fontId="240" fillId="0" borderId="0" applyFont="0" applyFill="0" applyBorder="0" applyAlignment="0" applyProtection="0"/>
    <xf numFmtId="0" fontId="412" fillId="0" borderId="0" applyFont="0" applyFill="0" applyBorder="0" applyAlignment="0" applyProtection="0"/>
    <xf numFmtId="0" fontId="97" fillId="0" borderId="0" applyFont="0" applyFill="0" applyBorder="0" applyAlignment="0" applyProtection="0"/>
    <xf numFmtId="0" fontId="106" fillId="0" borderId="0" applyFont="0" applyFill="0" applyBorder="0" applyAlignment="0" applyProtection="0"/>
    <xf numFmtId="0" fontId="414" fillId="0" borderId="0" applyFont="0" applyFill="0" applyBorder="0" applyAlignment="0" applyProtection="0"/>
    <xf numFmtId="192" fontId="240" fillId="0" borderId="0" applyFont="0" applyFill="0" applyBorder="0" applyAlignment="0" applyProtection="0"/>
    <xf numFmtId="192" fontId="415" fillId="0" borderId="0" applyFont="0" applyFill="0" applyBorder="0" applyAlignment="0" applyProtection="0"/>
    <xf numFmtId="0" fontId="86" fillId="0" borderId="0" applyFont="0" applyFill="0" applyBorder="0" applyAlignment="0" applyProtection="0"/>
    <xf numFmtId="192" fontId="415" fillId="0" borderId="0" applyFont="0" applyFill="0" applyBorder="0" applyAlignment="0" applyProtection="0"/>
    <xf numFmtId="192" fontId="86" fillId="0" borderId="0" applyFont="0" applyFill="0" applyBorder="0" applyAlignment="0" applyProtection="0"/>
    <xf numFmtId="192" fontId="415" fillId="0" borderId="0" applyFont="0" applyFill="0" applyBorder="0" applyAlignment="0" applyProtection="0"/>
    <xf numFmtId="0" fontId="412" fillId="0" borderId="0" applyFont="0" applyFill="0" applyBorder="0" applyAlignment="0" applyProtection="0"/>
    <xf numFmtId="196" fontId="92" fillId="0" borderId="0" applyFont="0" applyFill="0" applyBorder="0" applyAlignment="0" applyProtection="0"/>
    <xf numFmtId="0" fontId="86" fillId="0" borderId="0" applyFont="0" applyFill="0" applyBorder="0" applyAlignment="0" applyProtection="0"/>
    <xf numFmtId="314" fontId="369" fillId="0" borderId="0" applyFont="0" applyFill="0" applyBorder="0" applyAlignment="0" applyProtection="0"/>
    <xf numFmtId="194" fontId="415" fillId="0" borderId="0" applyFont="0" applyFill="0" applyBorder="0" applyAlignment="0" applyProtection="0"/>
    <xf numFmtId="195" fontId="71" fillId="0" borderId="0" applyFont="0" applyFill="0" applyBorder="0" applyAlignment="0" applyProtection="0"/>
    <xf numFmtId="196" fontId="415" fillId="0" borderId="0" applyFont="0" applyFill="0" applyBorder="0" applyAlignment="0" applyProtection="0"/>
    <xf numFmtId="197" fontId="93" fillId="0" borderId="0" applyFont="0" applyFill="0" applyBorder="0" applyAlignment="0" applyProtection="0"/>
    <xf numFmtId="192" fontId="415" fillId="0" borderId="0" applyFont="0" applyFill="0" applyBorder="0" applyAlignment="0" applyProtection="0"/>
    <xf numFmtId="192" fontId="86" fillId="0" borderId="0" applyFont="0" applyFill="0" applyBorder="0" applyAlignment="0" applyProtection="0"/>
    <xf numFmtId="192" fontId="415" fillId="0" borderId="0" applyFont="0" applyFill="0" applyBorder="0" applyAlignment="0" applyProtection="0"/>
    <xf numFmtId="37" fontId="86" fillId="0" borderId="0" applyFont="0" applyFill="0" applyBorder="0" applyAlignment="0" applyProtection="0"/>
    <xf numFmtId="197" fontId="57" fillId="0" borderId="0" applyFont="0" applyFill="0" applyBorder="0" applyAlignment="0" applyProtection="0"/>
    <xf numFmtId="0" fontId="56" fillId="0" borderId="0">
      <protection locked="0"/>
    </xf>
    <xf numFmtId="315" fontId="372" fillId="0" borderId="0" applyFont="0" applyFill="0" applyBorder="0" applyAlignment="0" applyProtection="0"/>
    <xf numFmtId="0" fontId="86" fillId="0" borderId="0" applyFont="0" applyFill="0" applyBorder="0" applyAlignment="0" applyProtection="0"/>
    <xf numFmtId="199" fontId="92" fillId="0" borderId="0" applyFont="0" applyFill="0" applyBorder="0" applyAlignment="0" applyProtection="0"/>
    <xf numFmtId="201" fontId="240" fillId="0" borderId="0" applyFont="0" applyFill="0" applyBorder="0" applyAlignment="0" applyProtection="0"/>
    <xf numFmtId="0" fontId="412" fillId="0" borderId="0" applyFont="0" applyFill="0" applyBorder="0" applyAlignment="0" applyProtection="0"/>
    <xf numFmtId="0" fontId="105" fillId="0" borderId="0" applyFont="0" applyFill="0" applyBorder="0" applyAlignment="0" applyProtection="0"/>
    <xf numFmtId="316" fontId="411" fillId="0" borderId="0" applyFont="0" applyFill="0" applyBorder="0" applyAlignment="0" applyProtection="0"/>
    <xf numFmtId="201" fontId="92" fillId="0" borderId="0" applyFont="0" applyFill="0" applyBorder="0" applyAlignment="0" applyProtection="0"/>
    <xf numFmtId="0" fontId="92" fillId="0" borderId="0" applyFont="0" applyFill="0" applyBorder="0" applyAlignment="0" applyProtection="0"/>
    <xf numFmtId="0" fontId="90" fillId="0" borderId="0" applyFont="0" applyFill="0" applyBorder="0" applyAlignment="0" applyProtection="0"/>
    <xf numFmtId="199" fontId="415" fillId="0" borderId="0" applyFont="0" applyFill="0" applyBorder="0" applyAlignment="0" applyProtection="0"/>
    <xf numFmtId="0" fontId="240" fillId="0" borderId="0" applyFont="0" applyFill="0" applyBorder="0" applyAlignment="0" applyProtection="0"/>
    <xf numFmtId="0" fontId="63" fillId="0" borderId="0" applyFont="0" applyFill="0" applyBorder="0" applyAlignment="0" applyProtection="0"/>
    <xf numFmtId="0" fontId="413" fillId="0" borderId="0" applyFont="0" applyFill="0" applyBorder="0" applyAlignment="0" applyProtection="0"/>
    <xf numFmtId="0" fontId="412" fillId="0" borderId="0" applyFont="0" applyFill="0" applyBorder="0" applyAlignment="0" applyProtection="0"/>
    <xf numFmtId="0" fontId="240" fillId="0" borderId="0" applyFont="0" applyFill="0" applyBorder="0" applyAlignment="0" applyProtection="0"/>
    <xf numFmtId="0" fontId="412" fillId="0" borderId="0" applyFont="0" applyFill="0" applyBorder="0" applyAlignment="0" applyProtection="0"/>
    <xf numFmtId="0" fontId="97" fillId="0" borderId="0" applyFont="0" applyFill="0" applyBorder="0" applyAlignment="0" applyProtection="0"/>
    <xf numFmtId="0" fontId="106" fillId="0" borderId="0" applyFont="0" applyFill="0" applyBorder="0" applyAlignment="0" applyProtection="0"/>
    <xf numFmtId="0" fontId="414" fillId="0" borderId="0" applyFont="0" applyFill="0" applyBorder="0" applyAlignment="0" applyProtection="0"/>
    <xf numFmtId="199" fontId="240" fillId="0" borderId="0" applyFont="0" applyFill="0" applyBorder="0" applyAlignment="0" applyProtection="0"/>
    <xf numFmtId="199" fontId="415" fillId="0" borderId="0" applyFont="0" applyFill="0" applyBorder="0" applyAlignment="0" applyProtection="0"/>
    <xf numFmtId="195" fontId="71" fillId="0" borderId="0" applyFont="0" applyFill="0" applyBorder="0" applyAlignment="0" applyProtection="0"/>
    <xf numFmtId="0" fontId="86" fillId="0" borderId="0" applyFont="0" applyFill="0" applyBorder="0" applyAlignment="0" applyProtection="0"/>
    <xf numFmtId="199" fontId="415" fillId="0" borderId="0" applyFont="0" applyFill="0" applyBorder="0" applyAlignment="0" applyProtection="0"/>
    <xf numFmtId="199" fontId="86" fillId="0" borderId="0" applyFont="0" applyFill="0" applyBorder="0" applyAlignment="0" applyProtection="0"/>
    <xf numFmtId="199" fontId="415" fillId="0" borderId="0" applyFont="0" applyFill="0" applyBorder="0" applyAlignment="0" applyProtection="0"/>
    <xf numFmtId="0" fontId="412" fillId="0" borderId="0" applyFont="0" applyFill="0" applyBorder="0" applyAlignment="0" applyProtection="0"/>
    <xf numFmtId="201" fontId="92" fillId="0" borderId="0" applyFont="0" applyFill="0" applyBorder="0" applyAlignment="0" applyProtection="0"/>
    <xf numFmtId="0" fontId="86" fillId="0" borderId="0" applyFont="0" applyFill="0" applyBorder="0" applyAlignment="0" applyProtection="0"/>
    <xf numFmtId="317" fontId="369" fillId="0" borderId="0" applyFont="0" applyFill="0" applyBorder="0" applyAlignment="0" applyProtection="0"/>
    <xf numFmtId="200" fontId="415" fillId="0" borderId="0" applyFont="0" applyFill="0" applyBorder="0" applyAlignment="0" applyProtection="0"/>
    <xf numFmtId="196" fontId="71" fillId="0" borderId="0" applyFont="0" applyFill="0" applyBorder="0" applyAlignment="0" applyProtection="0"/>
    <xf numFmtId="201" fontId="415" fillId="0" borderId="0" applyFont="0" applyFill="0" applyBorder="0" applyAlignment="0" applyProtection="0"/>
    <xf numFmtId="202" fontId="93" fillId="0" borderId="0" applyFont="0" applyFill="0" applyBorder="0" applyAlignment="0" applyProtection="0"/>
    <xf numFmtId="199" fontId="415" fillId="0" borderId="0" applyFont="0" applyFill="0" applyBorder="0" applyAlignment="0" applyProtection="0"/>
    <xf numFmtId="199" fontId="86" fillId="0" borderId="0" applyFont="0" applyFill="0" applyBorder="0" applyAlignment="0" applyProtection="0"/>
    <xf numFmtId="199" fontId="415" fillId="0" borderId="0" applyFont="0" applyFill="0" applyBorder="0" applyAlignment="0" applyProtection="0"/>
    <xf numFmtId="37" fontId="86" fillId="0" borderId="0" applyFont="0" applyFill="0" applyBorder="0" applyAlignment="0" applyProtection="0"/>
    <xf numFmtId="202" fontId="57" fillId="0" borderId="0" applyFont="0" applyFill="0" applyBorder="0" applyAlignment="0" applyProtection="0"/>
    <xf numFmtId="0" fontId="56" fillId="0" borderId="0">
      <protection locked="0"/>
    </xf>
    <xf numFmtId="177" fontId="408" fillId="0" borderId="0" applyFont="0" applyFill="0" applyBorder="0" applyAlignment="0" applyProtection="0"/>
    <xf numFmtId="179" fontId="408" fillId="0" borderId="0" applyFont="0" applyFill="0" applyBorder="0" applyAlignment="0" applyProtection="0"/>
    <xf numFmtId="177" fontId="409" fillId="0" borderId="0" applyFont="0" applyFill="0" applyBorder="0" applyAlignment="0" applyProtection="0"/>
    <xf numFmtId="179" fontId="409" fillId="0" borderId="0" applyFont="0" applyFill="0" applyBorder="0" applyAlignment="0" applyProtection="0"/>
    <xf numFmtId="318" fontId="56" fillId="0" borderId="0" applyFont="0" applyFill="0" applyBorder="0" applyAlignment="0" applyProtection="0"/>
    <xf numFmtId="319" fontId="56" fillId="0" borderId="0" applyFont="0" applyFill="0" applyBorder="0" applyAlignment="0" applyProtection="0"/>
    <xf numFmtId="192" fontId="407" fillId="0" borderId="0" applyFont="0" applyFill="0" applyBorder="0" applyAlignment="0" applyProtection="0"/>
    <xf numFmtId="199" fontId="407" fillId="0" borderId="0" applyFont="0" applyFill="0" applyBorder="0" applyAlignment="0" applyProtection="0"/>
    <xf numFmtId="320" fontId="416" fillId="0" borderId="0" applyFont="0" applyFill="0" applyBorder="0" applyAlignment="0" applyProtection="0"/>
    <xf numFmtId="321" fontId="416" fillId="0" borderId="0" applyFont="0" applyFill="0" applyBorder="0" applyAlignment="0" applyProtection="0"/>
    <xf numFmtId="0" fontId="395" fillId="0" borderId="0">
      <protection locked="0"/>
    </xf>
    <xf numFmtId="204" fontId="417" fillId="0" borderId="0" applyFont="0" applyFill="0" applyBorder="0" applyAlignment="0" applyProtection="0"/>
    <xf numFmtId="206" fontId="417" fillId="0" borderId="0" applyFont="0" applyFill="0" applyBorder="0" applyAlignment="0" applyProtection="0"/>
    <xf numFmtId="0" fontId="418" fillId="0" borderId="0">
      <alignment horizontal="center" wrapText="1"/>
      <protection locked="0"/>
    </xf>
    <xf numFmtId="0" fontId="56" fillId="0" borderId="0">
      <protection locked="0"/>
    </xf>
    <xf numFmtId="178" fontId="90" fillId="0" borderId="0" applyFont="0" applyFill="0" applyBorder="0" applyAlignment="0" applyProtection="0"/>
    <xf numFmtId="0" fontId="411" fillId="0" borderId="0" applyFont="0" applyFill="0" applyBorder="0" applyAlignment="0" applyProtection="0"/>
    <xf numFmtId="204" fontId="92" fillId="0" borderId="0" applyFont="0" applyFill="0" applyBorder="0" applyAlignment="0" applyProtection="0"/>
    <xf numFmtId="178" fontId="411" fillId="0" borderId="0" applyFont="0" applyFill="0" applyBorder="0" applyAlignment="0" applyProtection="0"/>
    <xf numFmtId="0" fontId="105" fillId="0" borderId="0" applyFont="0" applyFill="0" applyBorder="0" applyAlignment="0" applyProtection="0"/>
    <xf numFmtId="322" fontId="411" fillId="0" borderId="0" applyFont="0" applyFill="0" applyBorder="0" applyAlignment="0" applyProtection="0"/>
    <xf numFmtId="38" fontId="92" fillId="0" borderId="0" applyFont="0" applyFill="0" applyBorder="0" applyAlignment="0" applyProtection="0"/>
    <xf numFmtId="0" fontId="92" fillId="0" borderId="0" applyFont="0" applyFill="0" applyBorder="0" applyAlignment="0" applyProtection="0"/>
    <xf numFmtId="0" fontId="90" fillId="0" borderId="0" applyFont="0" applyFill="0" applyBorder="0" applyAlignment="0" applyProtection="0"/>
    <xf numFmtId="204" fontId="415" fillId="0" borderId="0" applyFont="0" applyFill="0" applyBorder="0" applyAlignment="0" applyProtection="0"/>
    <xf numFmtId="0" fontId="90" fillId="0" borderId="0" applyFont="0" applyFill="0" applyBorder="0" applyAlignment="0" applyProtection="0"/>
    <xf numFmtId="204" fontId="415" fillId="0" borderId="0" applyFont="0" applyFill="0" applyBorder="0" applyAlignment="0" applyProtection="0"/>
    <xf numFmtId="0" fontId="86" fillId="0" borderId="0" applyFont="0" applyFill="0" applyBorder="0" applyAlignment="0" applyProtection="0"/>
    <xf numFmtId="204" fontId="415" fillId="0" borderId="0" applyFont="0" applyFill="0" applyBorder="0" applyAlignment="0" applyProtection="0"/>
    <xf numFmtId="204" fontId="86" fillId="0" borderId="0" applyFont="0" applyFill="0" applyBorder="0" applyAlignment="0" applyProtection="0"/>
    <xf numFmtId="204" fontId="415" fillId="0" borderId="0" applyFont="0" applyFill="0" applyBorder="0" applyAlignment="0" applyProtection="0"/>
    <xf numFmtId="0" fontId="86" fillId="0" borderId="0" applyFont="0" applyFill="0" applyBorder="0" applyAlignment="0" applyProtection="0"/>
    <xf numFmtId="204" fontId="92" fillId="0" borderId="0" applyFont="0" applyFill="0" applyBorder="0" applyAlignment="0" applyProtection="0"/>
    <xf numFmtId="205" fontId="415" fillId="0" borderId="0" applyFont="0" applyFill="0" applyBorder="0" applyAlignment="0" applyProtection="0"/>
    <xf numFmtId="178" fontId="93" fillId="0" borderId="0" applyFont="0" applyFill="0" applyBorder="0" applyAlignment="0" applyProtection="0"/>
    <xf numFmtId="204" fontId="415" fillId="0" borderId="0" applyFont="0" applyFill="0" applyBorder="0" applyAlignment="0" applyProtection="0"/>
    <xf numFmtId="204" fontId="86" fillId="0" borderId="0" applyFont="0" applyFill="0" applyBorder="0" applyAlignment="0" applyProtection="0"/>
    <xf numFmtId="204" fontId="415" fillId="0" borderId="0" applyFont="0" applyFill="0" applyBorder="0" applyAlignment="0" applyProtection="0"/>
    <xf numFmtId="37" fontId="86" fillId="0" borderId="0" applyFont="0" applyFill="0" applyBorder="0" applyAlignment="0" applyProtection="0"/>
    <xf numFmtId="178" fontId="419" fillId="0" borderId="0" applyFont="0" applyFill="0" applyBorder="0" applyAlignment="0" applyProtection="0"/>
    <xf numFmtId="206" fontId="92" fillId="0" borderId="0" applyFont="0" applyFill="0" applyBorder="0" applyAlignment="0" applyProtection="0"/>
    <xf numFmtId="0" fontId="86" fillId="0" borderId="0" applyFont="0" applyFill="0" applyBorder="0" applyAlignment="0" applyProtection="0"/>
    <xf numFmtId="206" fontId="92" fillId="0" borderId="0" applyFont="0" applyFill="0" applyBorder="0" applyAlignment="0" applyProtection="0"/>
    <xf numFmtId="208" fontId="240" fillId="0" borderId="0" applyFont="0" applyFill="0" applyBorder="0" applyAlignment="0" applyProtection="0"/>
    <xf numFmtId="0" fontId="105" fillId="0" borderId="0" applyFont="0" applyFill="0" applyBorder="0" applyAlignment="0" applyProtection="0"/>
    <xf numFmtId="0" fontId="96" fillId="0" borderId="0" applyFont="0" applyFill="0" applyBorder="0" applyAlignment="0" applyProtection="0"/>
    <xf numFmtId="0" fontId="90" fillId="0" borderId="0" applyFont="0" applyFill="0" applyBorder="0" applyAlignment="0" applyProtection="0"/>
    <xf numFmtId="0" fontId="92" fillId="0" borderId="0" applyFont="0" applyFill="0" applyBorder="0" applyAlignment="0" applyProtection="0"/>
    <xf numFmtId="0" fontId="90" fillId="0" borderId="0" applyFont="0" applyFill="0" applyBorder="0" applyAlignment="0" applyProtection="0"/>
    <xf numFmtId="206" fontId="415" fillId="0" borderId="0" applyFont="0" applyFill="0" applyBorder="0" applyAlignment="0" applyProtection="0"/>
    <xf numFmtId="0" fontId="240" fillId="0" borderId="0" applyFont="0" applyFill="0" applyBorder="0" applyAlignment="0" applyProtection="0"/>
    <xf numFmtId="0" fontId="415" fillId="0" borderId="0" applyFont="0" applyFill="0" applyBorder="0" applyAlignment="0" applyProtection="0"/>
    <xf numFmtId="0" fontId="413" fillId="0" borderId="0" applyFont="0" applyFill="0" applyBorder="0" applyAlignment="0" applyProtection="0"/>
    <xf numFmtId="0" fontId="97" fillId="0" borderId="0" applyFont="0" applyFill="0" applyBorder="0" applyAlignment="0" applyProtection="0"/>
    <xf numFmtId="0" fontId="106" fillId="0" borderId="0" applyFont="0" applyFill="0" applyBorder="0" applyAlignment="0" applyProtection="0"/>
    <xf numFmtId="206" fontId="415" fillId="0" borderId="0" applyFont="0" applyFill="0" applyBorder="0" applyAlignment="0" applyProtection="0"/>
    <xf numFmtId="40" fontId="71" fillId="0" borderId="0" applyFont="0" applyFill="0" applyBorder="0" applyAlignment="0" applyProtection="0"/>
    <xf numFmtId="0" fontId="86" fillId="0" borderId="0" applyFont="0" applyFill="0" applyBorder="0" applyAlignment="0" applyProtection="0"/>
    <xf numFmtId="206" fontId="415" fillId="0" borderId="0" applyFont="0" applyFill="0" applyBorder="0" applyAlignment="0" applyProtection="0"/>
    <xf numFmtId="206" fontId="86" fillId="0" borderId="0" applyFont="0" applyFill="0" applyBorder="0" applyAlignment="0" applyProtection="0"/>
    <xf numFmtId="206" fontId="415" fillId="0" borderId="0" applyFont="0" applyFill="0" applyBorder="0" applyAlignment="0" applyProtection="0"/>
    <xf numFmtId="0" fontId="86" fillId="0" borderId="0" applyFont="0" applyFill="0" applyBorder="0" applyAlignment="0" applyProtection="0"/>
    <xf numFmtId="0" fontId="57" fillId="0" borderId="0" applyFont="0" applyFill="0" applyBorder="0" applyAlignment="0" applyProtection="0"/>
    <xf numFmtId="0" fontId="86" fillId="0" borderId="0" applyFont="0" applyFill="0" applyBorder="0" applyAlignment="0" applyProtection="0"/>
    <xf numFmtId="206" fontId="92" fillId="0" borderId="0" applyFont="0" applyFill="0" applyBorder="0" applyAlignment="0" applyProtection="0"/>
    <xf numFmtId="208" fontId="415" fillId="0" borderId="0" applyFont="0" applyFill="0" applyBorder="0" applyAlignment="0" applyProtection="0"/>
    <xf numFmtId="180" fontId="93" fillId="0" borderId="0" applyFont="0" applyFill="0" applyBorder="0" applyAlignment="0" applyProtection="0"/>
    <xf numFmtId="206" fontId="415" fillId="0" borderId="0" applyFont="0" applyFill="0" applyBorder="0" applyAlignment="0" applyProtection="0"/>
    <xf numFmtId="206" fontId="86" fillId="0" borderId="0" applyFont="0" applyFill="0" applyBorder="0" applyAlignment="0" applyProtection="0"/>
    <xf numFmtId="206" fontId="415" fillId="0" borderId="0" applyFont="0" applyFill="0" applyBorder="0" applyAlignment="0" applyProtection="0"/>
    <xf numFmtId="37" fontId="86" fillId="0" borderId="0" applyFont="0" applyFill="0" applyBorder="0" applyAlignment="0" applyProtection="0"/>
    <xf numFmtId="180" fontId="419" fillId="0" borderId="0" applyFont="0" applyFill="0" applyBorder="0" applyAlignment="0" applyProtection="0"/>
    <xf numFmtId="0" fontId="412" fillId="0" borderId="0" applyFont="0" applyFill="0" applyBorder="0" applyAlignment="0" applyProtection="0"/>
    <xf numFmtId="0" fontId="412" fillId="0" borderId="0" applyFont="0" applyFill="0" applyBorder="0" applyAlignment="0" applyProtection="0"/>
    <xf numFmtId="0" fontId="395" fillId="0" borderId="0">
      <protection locked="0"/>
    </xf>
    <xf numFmtId="310" fontId="388" fillId="0" borderId="0" applyFont="0" applyFill="0" applyBorder="0" applyAlignment="0" applyProtection="0"/>
    <xf numFmtId="323" fontId="188" fillId="0" borderId="0" applyFont="0" applyFill="0" applyBorder="0" applyAlignment="0" applyProtection="0">
      <alignment horizontal="right"/>
    </xf>
    <xf numFmtId="0" fontId="420" fillId="0" borderId="0"/>
    <xf numFmtId="0" fontId="118" fillId="0" borderId="0" applyNumberFormat="0" applyFill="0" applyBorder="0" applyAlignment="0" applyProtection="0"/>
    <xf numFmtId="0" fontId="78" fillId="0" borderId="0"/>
    <xf numFmtId="182" fontId="56" fillId="0" borderId="0"/>
    <xf numFmtId="182" fontId="56" fillId="0" borderId="0"/>
    <xf numFmtId="229" fontId="421" fillId="0" borderId="0" applyFill="0" applyBorder="0" applyAlignment="0" applyProtection="0"/>
    <xf numFmtId="210" fontId="100" fillId="0" borderId="0" applyAlignment="0" applyProtection="0"/>
    <xf numFmtId="229" fontId="100" fillId="0" borderId="0" applyAlignment="0" applyProtection="0"/>
    <xf numFmtId="0" fontId="56" fillId="0" borderId="0">
      <protection locked="0"/>
    </xf>
    <xf numFmtId="0" fontId="86" fillId="0" borderId="0"/>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56" fillId="0" borderId="0">
      <protection locked="0"/>
    </xf>
    <xf numFmtId="0" fontId="81" fillId="0" borderId="0"/>
    <xf numFmtId="0" fontId="80" fillId="0" borderId="0"/>
    <xf numFmtId="229" fontId="409" fillId="0" borderId="0"/>
    <xf numFmtId="229" fontId="79" fillId="0" borderId="0"/>
    <xf numFmtId="0" fontId="422" fillId="0" borderId="0"/>
    <xf numFmtId="0" fontId="423" fillId="0" borderId="0"/>
    <xf numFmtId="0" fontId="86" fillId="0" borderId="0"/>
    <xf numFmtId="0" fontId="92" fillId="0" borderId="0"/>
    <xf numFmtId="0" fontId="105" fillId="0" borderId="0"/>
    <xf numFmtId="0" fontId="111" fillId="0" borderId="0"/>
    <xf numFmtId="0" fontId="96" fillId="0" borderId="0"/>
    <xf numFmtId="0" fontId="424" fillId="0" borderId="0"/>
    <xf numFmtId="0" fontId="106" fillId="0" borderId="0"/>
    <xf numFmtId="0" fontId="425" fillId="0" borderId="0"/>
    <xf numFmtId="0" fontId="106" fillId="0" borderId="0"/>
    <xf numFmtId="0" fontId="106" fillId="0" borderId="0"/>
    <xf numFmtId="0" fontId="97" fillId="0" borderId="0"/>
    <xf numFmtId="0" fontId="106" fillId="0" borderId="0"/>
    <xf numFmtId="0" fontId="94" fillId="0" borderId="0"/>
    <xf numFmtId="0" fontId="106" fillId="0" borderId="0"/>
    <xf numFmtId="0" fontId="415" fillId="0" borderId="0"/>
    <xf numFmtId="0" fontId="415" fillId="0" borderId="0"/>
    <xf numFmtId="0" fontId="240" fillId="0" borderId="0"/>
    <xf numFmtId="0" fontId="240" fillId="0" borderId="0"/>
    <xf numFmtId="49" fontId="415" fillId="0" borderId="0" applyBorder="0"/>
    <xf numFmtId="0" fontId="413" fillId="0" borderId="0"/>
    <xf numFmtId="0" fontId="86" fillId="0" borderId="0"/>
    <xf numFmtId="0" fontId="415" fillId="0" borderId="0"/>
    <xf numFmtId="0" fontId="107" fillId="0" borderId="0"/>
    <xf numFmtId="0" fontId="240" fillId="0" borderId="0"/>
    <xf numFmtId="0" fontId="415" fillId="0" borderId="0"/>
    <xf numFmtId="229" fontId="240" fillId="0" borderId="0"/>
    <xf numFmtId="229" fontId="92" fillId="0" borderId="0"/>
    <xf numFmtId="0" fontId="240" fillId="0" borderId="0"/>
    <xf numFmtId="0" fontId="110" fillId="0" borderId="0"/>
    <xf numFmtId="0" fontId="415" fillId="0" borderId="0"/>
    <xf numFmtId="0" fontId="86" fillId="0" borderId="0"/>
    <xf numFmtId="0" fontId="415" fillId="0" borderId="0"/>
    <xf numFmtId="0" fontId="86" fillId="0" borderId="0"/>
    <xf numFmtId="0" fontId="415" fillId="0" borderId="0"/>
    <xf numFmtId="0" fontId="107" fillId="0" borderId="0"/>
    <xf numFmtId="229" fontId="240" fillId="0" borderId="0"/>
    <xf numFmtId="229" fontId="92" fillId="0" borderId="0"/>
    <xf numFmtId="0" fontId="426" fillId="0" borderId="0"/>
    <xf numFmtId="0" fontId="57" fillId="0" borderId="0"/>
    <xf numFmtId="0" fontId="57" fillId="0" borderId="0"/>
    <xf numFmtId="0" fontId="427" fillId="0" borderId="0"/>
    <xf numFmtId="0" fontId="428" fillId="0" borderId="0"/>
    <xf numFmtId="0" fontId="428" fillId="0" borderId="0"/>
    <xf numFmtId="0" fontId="428" fillId="0" borderId="0"/>
    <xf numFmtId="0" fontId="112" fillId="0" borderId="0"/>
    <xf numFmtId="0" fontId="113" fillId="0" borderId="0"/>
    <xf numFmtId="0" fontId="112" fillId="0" borderId="0"/>
    <xf numFmtId="0" fontId="113" fillId="0" borderId="0"/>
    <xf numFmtId="0" fontId="112" fillId="0" borderId="0"/>
    <xf numFmtId="0" fontId="113" fillId="0" borderId="0"/>
    <xf numFmtId="0" fontId="112" fillId="0" borderId="0"/>
    <xf numFmtId="0" fontId="113" fillId="0" borderId="0"/>
    <xf numFmtId="0" fontId="112" fillId="0" borderId="0"/>
    <xf numFmtId="0" fontId="113" fillId="0" borderId="0"/>
    <xf numFmtId="0" fontId="112" fillId="0" borderId="0"/>
    <xf numFmtId="0" fontId="113" fillId="0" borderId="0"/>
    <xf numFmtId="0" fontId="112" fillId="0" borderId="0"/>
    <xf numFmtId="0" fontId="113" fillId="0" borderId="0"/>
    <xf numFmtId="0" fontId="112" fillId="0" borderId="0"/>
    <xf numFmtId="0" fontId="113" fillId="0" borderId="0"/>
    <xf numFmtId="0" fontId="111" fillId="0" borderId="0"/>
    <xf numFmtId="0" fontId="95" fillId="0" borderId="0"/>
    <xf numFmtId="0" fontId="416" fillId="0" borderId="0"/>
    <xf numFmtId="324" fontId="153" fillId="0" borderId="0" applyFill="0" applyBorder="0" applyAlignment="0"/>
    <xf numFmtId="221" fontId="63" fillId="0" borderId="0" applyFill="0" applyBorder="0" applyAlignment="0"/>
    <xf numFmtId="273" fontId="368" fillId="0" borderId="0" applyFill="0" applyBorder="0" applyAlignment="0"/>
    <xf numFmtId="325" fontId="188" fillId="0" borderId="0" applyFill="0" applyBorder="0" applyAlignment="0"/>
    <xf numFmtId="326" fontId="188" fillId="0" borderId="0" applyFill="0" applyBorder="0" applyAlignment="0"/>
    <xf numFmtId="327" fontId="188" fillId="0" borderId="0" applyFill="0" applyBorder="0" applyAlignment="0"/>
    <xf numFmtId="328" fontId="188" fillId="0" borderId="0" applyFill="0" applyBorder="0" applyAlignment="0"/>
    <xf numFmtId="221" fontId="63" fillId="0" borderId="0" applyFill="0" applyBorder="0" applyAlignment="0"/>
    <xf numFmtId="329" fontId="372" fillId="0" borderId="0" applyFont="0" applyFill="0" applyBorder="0" applyAlignment="0" applyProtection="0"/>
    <xf numFmtId="0" fontId="429" fillId="0" borderId="0" applyNumberFormat="0" applyFill="0" applyBorder="0" applyAlignment="0">
      <alignment horizontal="center" vertical="top"/>
    </xf>
    <xf numFmtId="229" fontId="100" fillId="0" borderId="0"/>
    <xf numFmtId="0" fontId="56" fillId="0" borderId="0">
      <protection locked="0"/>
    </xf>
    <xf numFmtId="0" fontId="430" fillId="0" borderId="1348">
      <alignment horizontal="center"/>
    </xf>
    <xf numFmtId="0" fontId="431" fillId="93" borderId="0">
      <alignment horizontal="left"/>
    </xf>
    <xf numFmtId="0" fontId="432" fillId="93" borderId="0">
      <alignment horizontal="right"/>
    </xf>
    <xf numFmtId="0" fontId="433" fillId="86" borderId="0">
      <alignment horizontal="center"/>
    </xf>
    <xf numFmtId="0" fontId="432" fillId="93" borderId="0">
      <alignment horizontal="right"/>
    </xf>
    <xf numFmtId="0" fontId="434" fillId="86" borderId="0">
      <alignment horizontal="left"/>
    </xf>
    <xf numFmtId="229" fontId="435" fillId="0" borderId="1349" applyBorder="0">
      <alignment horizontal="center"/>
      <protection locked="0"/>
    </xf>
    <xf numFmtId="0" fontId="56" fillId="0" borderId="34"/>
    <xf numFmtId="178" fontId="57" fillId="0" borderId="0" applyFont="0" applyFill="0" applyBorder="0" applyAlignment="0" applyProtection="0">
      <alignment vertical="center"/>
    </xf>
    <xf numFmtId="178" fontId="56" fillId="0" borderId="0" applyFont="0" applyFill="0" applyBorder="0" applyAlignment="0" applyProtection="0"/>
    <xf numFmtId="178" fontId="56" fillId="0" borderId="0" applyFont="0" applyFill="0" applyBorder="0" applyAlignment="0" applyProtection="0"/>
    <xf numFmtId="178" fontId="28" fillId="0" borderId="0" applyFont="0" applyFill="0" applyBorder="0" applyAlignment="0" applyProtection="0"/>
    <xf numFmtId="327" fontId="188" fillId="0" borderId="0" applyFont="0" applyFill="0" applyBorder="0" applyAlignment="0" applyProtection="0"/>
    <xf numFmtId="330" fontId="436" fillId="0" borderId="0" applyFont="0" applyFill="0" applyBorder="0" applyAlignment="0" applyProtection="0"/>
    <xf numFmtId="180" fontId="199" fillId="0" borderId="0" applyFont="0" applyFill="0" applyBorder="0" applyAlignment="0" applyProtection="0"/>
    <xf numFmtId="180" fontId="57" fillId="0" borderId="0" applyFont="0" applyFill="0" applyBorder="0" applyAlignment="0" applyProtection="0"/>
    <xf numFmtId="180" fontId="57" fillId="0" borderId="0" applyFont="0" applyFill="0" applyBorder="0" applyAlignment="0" applyProtection="0"/>
    <xf numFmtId="0" fontId="63" fillId="0" borderId="0"/>
    <xf numFmtId="331" fontId="63" fillId="0" borderId="0"/>
    <xf numFmtId="39" fontId="115" fillId="0" borderId="0"/>
    <xf numFmtId="0" fontId="437" fillId="0" borderId="0" applyNumberFormat="0" applyAlignment="0"/>
    <xf numFmtId="332" fontId="57" fillId="0" borderId="0" applyFont="0" applyFill="0" applyBorder="0" applyAlignment="0" applyProtection="0"/>
    <xf numFmtId="0" fontId="63" fillId="0" borderId="0" applyFont="0" applyFill="0" applyBorder="0" applyAlignment="0" applyProtection="0"/>
    <xf numFmtId="0" fontId="78" fillId="0" borderId="0" applyFont="0" applyFill="0" applyBorder="0" applyAlignment="0" applyProtection="0"/>
    <xf numFmtId="333" fontId="438" fillId="0" borderId="0" applyFill="0" applyBorder="0">
      <protection locked="0"/>
    </xf>
    <xf numFmtId="197" fontId="57" fillId="0" borderId="0" applyFont="0" applyFill="0" applyBorder="0" applyAlignment="0" applyProtection="0"/>
    <xf numFmtId="186" fontId="163" fillId="0" borderId="1350" applyBorder="0"/>
    <xf numFmtId="334" fontId="57" fillId="0" borderId="0" applyFont="0" applyFill="0" applyBorder="0" applyAlignment="0" applyProtection="0"/>
    <xf numFmtId="0" fontId="57" fillId="0" borderId="0"/>
    <xf numFmtId="221" fontId="63" fillId="0" borderId="0" applyFont="0" applyFill="0" applyBorder="0" applyAlignment="0" applyProtection="0"/>
    <xf numFmtId="335" fontId="392" fillId="0" borderId="0" applyFont="0" applyFill="0" applyBorder="0" applyAlignment="0" applyProtection="0"/>
    <xf numFmtId="336" fontId="57" fillId="0" borderId="0" applyFont="0" applyFill="0" applyBorder="0" applyAlignment="0" applyProtection="0"/>
    <xf numFmtId="337" fontId="403" fillId="0" borderId="0">
      <protection locked="0"/>
    </xf>
    <xf numFmtId="338" fontId="63" fillId="0" borderId="0"/>
    <xf numFmtId="0" fontId="56" fillId="0" borderId="0" applyFont="0" applyFill="0" applyBorder="0" applyAlignment="0" applyProtection="0"/>
    <xf numFmtId="0" fontId="439" fillId="0" borderId="0"/>
    <xf numFmtId="0" fontId="133" fillId="0" borderId="1351" applyNumberFormat="0" applyBorder="0">
      <alignment horizontal="centerContinuous"/>
    </xf>
    <xf numFmtId="0" fontId="133" fillId="0" borderId="1351" applyNumberFormat="0" applyBorder="0">
      <alignment horizontal="centerContinuous"/>
    </xf>
    <xf numFmtId="37" fontId="440" fillId="0" borderId="0">
      <protection locked="0"/>
    </xf>
    <xf numFmtId="14" fontId="153" fillId="0" borderId="0" applyFill="0" applyBorder="0" applyAlignment="0"/>
    <xf numFmtId="14" fontId="57" fillId="0" borderId="0" applyFont="0" applyFill="0" applyBorder="0" applyAlignment="0" applyProtection="0"/>
    <xf numFmtId="14" fontId="441" fillId="0" borderId="0" applyFont="0" applyFill="0" applyBorder="0" applyAlignment="0"/>
    <xf numFmtId="185" fontId="57" fillId="0" borderId="1352">
      <alignment vertical="center"/>
    </xf>
    <xf numFmtId="185" fontId="57" fillId="0" borderId="1352">
      <alignment vertical="center"/>
    </xf>
    <xf numFmtId="0" fontId="57" fillId="0" borderId="0" applyFont="0" applyFill="0" applyBorder="0" applyAlignment="0" applyProtection="0"/>
    <xf numFmtId="0" fontId="57" fillId="0" borderId="0" applyFont="0" applyFill="0" applyBorder="0" applyAlignment="0" applyProtection="0"/>
    <xf numFmtId="38" fontId="57" fillId="0" borderId="0" applyFont="0" applyFill="0" applyBorder="0" applyAlignment="0" applyProtection="0"/>
    <xf numFmtId="40" fontId="57" fillId="0" borderId="0" applyFont="0" applyFill="0" applyBorder="0" applyAlignment="0" applyProtection="0"/>
    <xf numFmtId="339" fontId="63" fillId="0" borderId="0"/>
    <xf numFmtId="340" fontId="63" fillId="0" borderId="0"/>
    <xf numFmtId="341" fontId="393" fillId="0" borderId="0" applyFont="0" applyFill="0" applyBorder="0" applyAlignment="0" applyProtection="0"/>
    <xf numFmtId="0" fontId="63" fillId="0" borderId="0"/>
    <xf numFmtId="327" fontId="188" fillId="0" borderId="0" applyFill="0" applyBorder="0" applyAlignment="0"/>
    <xf numFmtId="221" fontId="63" fillId="0" borderId="0" applyFill="0" applyBorder="0" applyAlignment="0"/>
    <xf numFmtId="327" fontId="188" fillId="0" borderId="0" applyFill="0" applyBorder="0" applyAlignment="0"/>
    <xf numFmtId="328" fontId="188" fillId="0" borderId="0" applyFill="0" applyBorder="0" applyAlignment="0"/>
    <xf numFmtId="221" fontId="63" fillId="0" borderId="0" applyFill="0" applyBorder="0" applyAlignment="0"/>
    <xf numFmtId="310" fontId="388" fillId="0" borderId="0" applyFont="0" applyFill="0" applyBorder="0" applyAlignment="0" applyProtection="0"/>
    <xf numFmtId="0" fontId="442" fillId="0" borderId="0" applyNumberFormat="0" applyFill="0" applyBorder="0" applyAlignment="0" applyProtection="0">
      <alignment horizontal="center"/>
    </xf>
    <xf numFmtId="3" fontId="443" fillId="0" borderId="0"/>
    <xf numFmtId="3" fontId="444" fillId="0" borderId="0">
      <alignment vertical="center"/>
    </xf>
    <xf numFmtId="3" fontId="57" fillId="0" borderId="0" applyBorder="0"/>
    <xf numFmtId="3" fontId="95" fillId="0" borderId="30"/>
    <xf numFmtId="3" fontId="443" fillId="0" borderId="30"/>
    <xf numFmtId="2" fontId="93" fillId="0" borderId="0">
      <alignment horizontal="left"/>
    </xf>
    <xf numFmtId="0" fontId="129" fillId="0" borderId="1353">
      <alignment horizontal="left" vertical="center"/>
      <protection locked="0"/>
    </xf>
    <xf numFmtId="3" fontId="69" fillId="0" borderId="1336">
      <alignment horizontal="right" vertical="center"/>
    </xf>
    <xf numFmtId="4" fontId="69" fillId="0" borderId="1336">
      <alignment horizontal="right" vertical="center"/>
    </xf>
    <xf numFmtId="342" fontId="56" fillId="0" borderId="0" applyFont="0"/>
    <xf numFmtId="0" fontId="133" fillId="94" borderId="1354"/>
    <xf numFmtId="0" fontId="130" fillId="0" borderId="1355">
      <alignment horizontal="left" vertical="center"/>
    </xf>
    <xf numFmtId="0" fontId="445" fillId="0" borderId="0"/>
    <xf numFmtId="0" fontId="406" fillId="0" borderId="0">
      <alignment horizontal="left"/>
    </xf>
    <xf numFmtId="0" fontId="446" fillId="0" borderId="0">
      <alignment horizontal="center"/>
    </xf>
    <xf numFmtId="0" fontId="447" fillId="0" borderId="0" applyNumberFormat="0" applyFill="0" applyBorder="0" applyAlignment="0" applyProtection="0"/>
    <xf numFmtId="0" fontId="442" fillId="0" borderId="0" applyNumberFormat="0" applyFill="0" applyBorder="0" applyAlignment="0" applyProtection="0">
      <alignment horizontal="center"/>
    </xf>
    <xf numFmtId="0" fontId="448" fillId="0" borderId="0" applyNumberFormat="0" applyFill="0" applyBorder="0" applyAlignment="0" applyProtection="0"/>
    <xf numFmtId="180" fontId="57" fillId="0" borderId="0" applyFont="0" applyFill="0" applyBorder="0" applyAlignment="0" applyProtection="0"/>
    <xf numFmtId="178" fontId="57" fillId="0" borderId="0" applyFont="0" applyFill="0" applyBorder="0" applyAlignment="0" applyProtection="0"/>
    <xf numFmtId="295" fontId="372" fillId="0" borderId="0" applyFont="0" applyFill="0" applyBorder="0" applyAlignment="0" applyProtection="0"/>
    <xf numFmtId="199" fontId="63" fillId="0" borderId="0" applyFont="0" applyFill="0" applyBorder="0" applyAlignment="0" applyProtection="0"/>
    <xf numFmtId="343" fontId="56" fillId="95" borderId="0"/>
    <xf numFmtId="1" fontId="449" fillId="0" borderId="0" applyProtection="0">
      <protection locked="0"/>
    </xf>
    <xf numFmtId="192" fontId="63" fillId="0" borderId="0" applyFont="0" applyFill="0" applyBorder="0" applyAlignment="0" applyProtection="0"/>
    <xf numFmtId="0" fontId="431" fillId="93" borderId="0">
      <alignment horizontal="left"/>
    </xf>
    <xf numFmtId="0" fontId="450" fillId="86" borderId="0">
      <alignment horizontal="left"/>
    </xf>
    <xf numFmtId="327" fontId="188" fillId="0" borderId="0" applyFill="0" applyBorder="0" applyAlignment="0"/>
    <xf numFmtId="221" fontId="63" fillId="0" borderId="0" applyFill="0" applyBorder="0" applyAlignment="0"/>
    <xf numFmtId="327" fontId="188" fillId="0" borderId="0" applyFill="0" applyBorder="0" applyAlignment="0"/>
    <xf numFmtId="328" fontId="188" fillId="0" borderId="0" applyFill="0" applyBorder="0" applyAlignment="0"/>
    <xf numFmtId="221" fontId="63" fillId="0" borderId="0" applyFill="0" applyBorder="0" applyAlignment="0"/>
    <xf numFmtId="343" fontId="56" fillId="93" borderId="0"/>
    <xf numFmtId="3" fontId="451" fillId="0" borderId="0">
      <alignment horizontal="centerContinuous" vertical="center"/>
    </xf>
    <xf numFmtId="3" fontId="444" fillId="0" borderId="0">
      <alignment vertical="center"/>
    </xf>
    <xf numFmtId="3" fontId="452" fillId="0" borderId="11">
      <alignment horizontal="centerContinuous" vertical="center"/>
    </xf>
    <xf numFmtId="3" fontId="406" fillId="0" borderId="30"/>
    <xf numFmtId="3" fontId="453" fillId="0" borderId="30"/>
    <xf numFmtId="284" fontId="57" fillId="0" borderId="0" applyFont="0" applyFill="0" applyBorder="0" applyAlignment="0" applyProtection="0"/>
    <xf numFmtId="292" fontId="57" fillId="0" borderId="0" applyFont="0" applyFill="0" applyBorder="0" applyAlignment="0" applyProtection="0"/>
    <xf numFmtId="38" fontId="71" fillId="0" borderId="0" applyFont="0" applyFill="0" applyBorder="0" applyAlignment="0" applyProtection="0"/>
    <xf numFmtId="40" fontId="71" fillId="0" borderId="0" applyFont="0" applyFill="0" applyBorder="0" applyAlignment="0" applyProtection="0"/>
    <xf numFmtId="0" fontId="144" fillId="25" borderId="1356">
      <alignment horizontal="left" vertical="top" indent="2"/>
    </xf>
    <xf numFmtId="0" fontId="144" fillId="25" borderId="1356">
      <alignment horizontal="left" vertical="top" indent="2"/>
    </xf>
    <xf numFmtId="0" fontId="144" fillId="25" borderId="1356">
      <alignment horizontal="left" vertical="top" indent="2"/>
    </xf>
    <xf numFmtId="0" fontId="57" fillId="0" borderId="0" applyFont="0" applyFill="0" applyBorder="0" applyAlignment="0" applyProtection="0"/>
    <xf numFmtId="344" fontId="56" fillId="0" borderId="0" applyFont="0" applyFill="0" applyBorder="0" applyAlignment="0" applyProtection="0"/>
    <xf numFmtId="196" fontId="57" fillId="0" borderId="0" applyFont="0" applyFill="0" applyBorder="0" applyAlignment="0" applyProtection="0"/>
    <xf numFmtId="0" fontId="56" fillId="0" borderId="0" applyFont="0" applyFill="0" applyBorder="0" applyAlignment="0" applyProtection="0"/>
    <xf numFmtId="345" fontId="56" fillId="0" borderId="0" applyFont="0" applyFill="0" applyBorder="0" applyAlignment="0" applyProtection="0"/>
    <xf numFmtId="191" fontId="56" fillId="0" borderId="0" applyFont="0" applyFill="0" applyBorder="0" applyAlignment="0" applyProtection="0"/>
    <xf numFmtId="346" fontId="454" fillId="0" borderId="0" applyFont="0" applyFill="0" applyBorder="0" applyAlignment="0" applyProtection="0"/>
    <xf numFmtId="191" fontId="56" fillId="0" borderId="0" applyFont="0" applyFill="0" applyBorder="0" applyAlignment="0" applyProtection="0"/>
    <xf numFmtId="347" fontId="455" fillId="0" borderId="0" applyFont="0" applyFill="0" applyBorder="0" applyAlignment="0" applyProtection="0"/>
    <xf numFmtId="348" fontId="56" fillId="0" borderId="0" applyFont="0" applyFill="0" applyBorder="0" applyAlignment="0" applyProtection="0"/>
    <xf numFmtId="347" fontId="455" fillId="0" borderId="0" applyFont="0" applyFill="0" applyBorder="0" applyAlignment="0" applyProtection="0"/>
    <xf numFmtId="348" fontId="56" fillId="0" borderId="0" applyFont="0" applyFill="0" applyBorder="0" applyAlignment="0" applyProtection="0"/>
    <xf numFmtId="345" fontId="56" fillId="0" borderId="0" applyFont="0" applyFill="0" applyBorder="0" applyAlignment="0" applyProtection="0"/>
    <xf numFmtId="191" fontId="56" fillId="0" borderId="0" applyFont="0" applyFill="0" applyBorder="0" applyAlignment="0" applyProtection="0"/>
    <xf numFmtId="345" fontId="56" fillId="0" borderId="0" applyFont="0" applyFill="0" applyBorder="0" applyAlignment="0" applyProtection="0"/>
    <xf numFmtId="349" fontId="56" fillId="0" borderId="0" applyFont="0" applyFill="0" applyBorder="0" applyAlignment="0" applyProtection="0"/>
    <xf numFmtId="350" fontId="71" fillId="0" borderId="0" applyFont="0" applyFill="0" applyBorder="0" applyAlignment="0" applyProtection="0"/>
    <xf numFmtId="196" fontId="57" fillId="0" borderId="0" applyFont="0" applyFill="0" applyBorder="0" applyAlignment="0" applyProtection="0"/>
    <xf numFmtId="0" fontId="56" fillId="0" borderId="0" applyFont="0" applyFill="0" applyBorder="0" applyAlignment="0" applyProtection="0"/>
    <xf numFmtId="351" fontId="454" fillId="0" borderId="0" applyFont="0" applyFill="0" applyBorder="0" applyAlignment="0" applyProtection="0"/>
    <xf numFmtId="0" fontId="56" fillId="0" borderId="0" applyFont="0" applyFill="0" applyBorder="0" applyAlignment="0" applyProtection="0"/>
    <xf numFmtId="352" fontId="455" fillId="0" borderId="0" applyFont="0" applyFill="0" applyBorder="0" applyAlignment="0" applyProtection="0"/>
    <xf numFmtId="0" fontId="56" fillId="0" borderId="0" applyFont="0" applyFill="0" applyBorder="0" applyAlignment="0" applyProtection="0"/>
    <xf numFmtId="352" fontId="455" fillId="0" borderId="0" applyFont="0" applyFill="0" applyBorder="0" applyAlignment="0" applyProtection="0"/>
    <xf numFmtId="0" fontId="56" fillId="0" borderId="0" applyFont="0" applyFill="0" applyBorder="0" applyAlignment="0" applyProtection="0"/>
    <xf numFmtId="196" fontId="57" fillId="0" borderId="0" applyFont="0" applyFill="0" applyBorder="0" applyAlignment="0" applyProtection="0"/>
    <xf numFmtId="0" fontId="56" fillId="0" borderId="0" applyFont="0" applyFill="0" applyBorder="0" applyAlignment="0" applyProtection="0"/>
    <xf numFmtId="196" fontId="57" fillId="0" borderId="0" applyFont="0" applyFill="0" applyBorder="0" applyAlignment="0" applyProtection="0"/>
    <xf numFmtId="353" fontId="56" fillId="0" borderId="0" applyFont="0" applyFill="0" applyBorder="0" applyAlignment="0" applyProtection="0"/>
    <xf numFmtId="196" fontId="57" fillId="0" borderId="0" applyFont="0" applyFill="0" applyBorder="0" applyAlignment="0" applyProtection="0"/>
    <xf numFmtId="354" fontId="418" fillId="0" borderId="0" applyFont="0" applyFill="0" applyBorder="0" applyAlignment="0" applyProtection="0"/>
    <xf numFmtId="355" fontId="171" fillId="0" borderId="0" applyFont="0" applyFill="0" applyBorder="0" applyAlignment="0" applyProtection="0"/>
    <xf numFmtId="0" fontId="95" fillId="0" borderId="0" applyNumberFormat="0" applyFont="0" applyFill="0" applyAlignment="0"/>
    <xf numFmtId="0" fontId="63" fillId="0" borderId="0"/>
    <xf numFmtId="0" fontId="456" fillId="39" borderId="1345" applyNumberFormat="0" applyFont="0" applyBorder="0" applyAlignment="0" applyProtection="0">
      <alignment vertical="center"/>
    </xf>
    <xf numFmtId="0" fontId="456" fillId="39" borderId="1345" applyNumberFormat="0" applyFont="0" applyBorder="0" applyAlignment="0" applyProtection="0">
      <alignment vertical="center"/>
    </xf>
    <xf numFmtId="0" fontId="190" fillId="0" borderId="1357" applyNumberFormat="0" applyFont="0" applyBorder="0" applyProtection="0">
      <alignment horizontal="center" vertical="center"/>
    </xf>
    <xf numFmtId="0" fontId="190" fillId="0" borderId="1357" applyNumberFormat="0" applyFont="0" applyBorder="0" applyProtection="0">
      <alignment horizontal="center" vertical="center"/>
    </xf>
    <xf numFmtId="0" fontId="52" fillId="0" borderId="0">
      <alignment vertical="center"/>
    </xf>
    <xf numFmtId="0" fontId="63" fillId="0" borderId="0"/>
    <xf numFmtId="0" fontId="57" fillId="0" borderId="0">
      <alignment vertical="center"/>
    </xf>
    <xf numFmtId="0" fontId="57" fillId="0" borderId="0">
      <alignment vertical="center"/>
    </xf>
    <xf numFmtId="356" fontId="63" fillId="0" borderId="0" applyFont="0" applyFill="0" applyBorder="0" applyAlignment="0" applyProtection="0"/>
    <xf numFmtId="0" fontId="57" fillId="0" borderId="0" applyFont="0" applyFill="0" applyBorder="0" applyAlignment="0" applyProtection="0"/>
    <xf numFmtId="0" fontId="61" fillId="0" borderId="0"/>
    <xf numFmtId="0" fontId="457" fillId="0" borderId="0" applyNumberFormat="0" applyFill="0" applyBorder="0" applyAlignment="0" applyProtection="0">
      <alignment vertical="top"/>
    </xf>
    <xf numFmtId="0" fontId="89" fillId="0" borderId="0" applyFont="0" applyFill="0" applyBorder="0" applyAlignment="0" applyProtection="0"/>
    <xf numFmtId="14" fontId="418" fillId="0" borderId="0">
      <alignment horizontal="center" wrapText="1"/>
      <protection locked="0"/>
    </xf>
    <xf numFmtId="326" fontId="188" fillId="0" borderId="0" applyFont="0" applyFill="0" applyBorder="0" applyAlignment="0" applyProtection="0"/>
    <xf numFmtId="357" fontId="188" fillId="0" borderId="0" applyFont="0" applyFill="0" applyBorder="0" applyAlignment="0" applyProtection="0"/>
    <xf numFmtId="187" fontId="171" fillId="0" borderId="0" applyFont="0" applyFill="0" applyBorder="0" applyAlignment="0" applyProtection="0"/>
    <xf numFmtId="358" fontId="418" fillId="0" borderId="0" applyFont="0" applyFill="0" applyBorder="0" applyAlignment="0" applyProtection="0"/>
    <xf numFmtId="359" fontId="57" fillId="0" borderId="0">
      <protection locked="0"/>
    </xf>
    <xf numFmtId="9" fontId="71" fillId="0" borderId="1351" applyNumberFormat="0" applyBorder="0"/>
    <xf numFmtId="9" fontId="71" fillId="0" borderId="1351" applyNumberFormat="0" applyBorder="0"/>
    <xf numFmtId="0" fontId="458" fillId="0" borderId="1345" applyNumberFormat="0" applyAlignment="0"/>
    <xf numFmtId="0" fontId="458" fillId="0" borderId="1345" applyNumberFormat="0" applyAlignment="0"/>
    <xf numFmtId="182" fontId="56" fillId="0" borderId="0"/>
    <xf numFmtId="327" fontId="188" fillId="0" borderId="0" applyFill="0" applyBorder="0" applyAlignment="0"/>
    <xf numFmtId="221" fontId="63" fillId="0" borderId="0" applyFill="0" applyBorder="0" applyAlignment="0"/>
    <xf numFmtId="327" fontId="188" fillId="0" borderId="0" applyFill="0" applyBorder="0" applyAlignment="0"/>
    <xf numFmtId="328" fontId="188" fillId="0" borderId="0" applyFill="0" applyBorder="0" applyAlignment="0"/>
    <xf numFmtId="221" fontId="63" fillId="0" borderId="0" applyFill="0" applyBorder="0" applyAlignment="0"/>
    <xf numFmtId="0" fontId="380" fillId="0" borderId="0" applyNumberFormat="0" applyFill="0" applyBorder="0" applyAlignment="0">
      <alignment horizontal="center" vertical="top"/>
    </xf>
    <xf numFmtId="360" fontId="56" fillId="0" borderId="0"/>
    <xf numFmtId="0" fontId="115" fillId="1" borderId="0" applyNumberFormat="0" applyFill="0" applyBorder="0" applyAlignment="0">
      <alignment horizontal="center"/>
    </xf>
    <xf numFmtId="15" fontId="71" fillId="0" borderId="0" applyFont="0" applyFill="0" applyBorder="0" applyAlignment="0" applyProtection="0"/>
    <xf numFmtId="4" fontId="71" fillId="0" borderId="0" applyFont="0" applyFill="0" applyBorder="0" applyAlignment="0" applyProtection="0"/>
    <xf numFmtId="0" fontId="70" fillId="0" borderId="4">
      <alignment horizontal="center"/>
    </xf>
    <xf numFmtId="3" fontId="71" fillId="0" borderId="0" applyFont="0" applyFill="0" applyBorder="0" applyAlignment="0" applyProtection="0"/>
    <xf numFmtId="0" fontId="71" fillId="96" borderId="0" applyNumberFormat="0" applyFont="0" applyBorder="0" applyAlignment="0" applyProtection="0"/>
    <xf numFmtId="0" fontId="63" fillId="0" borderId="0"/>
    <xf numFmtId="0" fontId="63" fillId="0" borderId="0"/>
    <xf numFmtId="206" fontId="63" fillId="0" borderId="0" applyFont="0" applyFill="0" applyBorder="0" applyAlignment="0" applyProtection="0"/>
    <xf numFmtId="361" fontId="459" fillId="0" borderId="0"/>
    <xf numFmtId="0" fontId="460" fillId="97" borderId="0" applyNumberFormat="0" applyFont="0" applyBorder="0" applyAlignment="0">
      <alignment horizontal="center"/>
    </xf>
    <xf numFmtId="0" fontId="461" fillId="0" borderId="1345" applyProtection="0">
      <alignment vertical="center"/>
    </xf>
    <xf numFmtId="0" fontId="461" fillId="0" borderId="1345" applyProtection="0">
      <alignment vertical="center"/>
    </xf>
    <xf numFmtId="0" fontId="450" fillId="86" borderId="0">
      <alignment horizontal="center"/>
    </xf>
    <xf numFmtId="49" fontId="445" fillId="86" borderId="0">
      <alignment horizontal="center"/>
    </xf>
    <xf numFmtId="0" fontId="462" fillId="0" borderId="0" applyNumberFormat="0" applyFill="0" applyBorder="0">
      <alignment horizontal="left"/>
    </xf>
    <xf numFmtId="362" fontId="133" fillId="0" borderId="0" applyFill="0" applyBorder="0">
      <alignment horizontal="right"/>
    </xf>
    <xf numFmtId="0" fontId="432" fillId="93" borderId="0">
      <alignment horizontal="center"/>
    </xf>
    <xf numFmtId="0" fontId="432" fillId="93" borderId="0">
      <alignment horizontal="centerContinuous"/>
    </xf>
    <xf numFmtId="0" fontId="184" fillId="86" borderId="0">
      <alignment horizontal="left"/>
    </xf>
    <xf numFmtId="49" fontId="184" fillId="86" borderId="0">
      <alignment horizontal="center"/>
    </xf>
    <xf numFmtId="0" fontId="431" fillId="93" borderId="0">
      <alignment horizontal="left"/>
    </xf>
    <xf numFmtId="49" fontId="184" fillId="86" borderId="0">
      <alignment horizontal="left"/>
    </xf>
    <xf numFmtId="0" fontId="431" fillId="93" borderId="0">
      <alignment horizontal="centerContinuous"/>
    </xf>
    <xf numFmtId="0" fontId="431" fillId="93" borderId="0">
      <alignment horizontal="right"/>
    </xf>
    <xf numFmtId="49" fontId="450" fillId="86" borderId="0">
      <alignment horizontal="left"/>
    </xf>
    <xf numFmtId="0" fontId="432" fillId="93" borderId="0">
      <alignment horizontal="right"/>
    </xf>
    <xf numFmtId="295" fontId="372" fillId="0" borderId="0" applyFont="0" applyFill="0" applyBorder="0" applyAlignment="0" applyProtection="0"/>
    <xf numFmtId="0" fontId="57" fillId="0" borderId="0" applyFont="0" applyFill="0" applyBorder="0" applyAlignment="0" applyProtection="0"/>
    <xf numFmtId="0" fontId="184" fillId="9" borderId="0">
      <alignment horizontal="center"/>
    </xf>
    <xf numFmtId="0" fontId="463" fillId="9" borderId="0">
      <alignment horizontal="center"/>
    </xf>
    <xf numFmtId="192" fontId="89" fillId="0" borderId="0" applyFont="0" applyFill="0" applyBorder="0" applyAlignment="0" applyProtection="0"/>
    <xf numFmtId="0" fontId="460" fillId="1" borderId="1355" applyNumberFormat="0" applyFont="0" applyAlignment="0">
      <alignment horizontal="center"/>
    </xf>
    <xf numFmtId="0" fontId="464" fillId="0" borderId="0" applyNumberFormat="0" applyFill="0" applyBorder="0" applyAlignment="0">
      <alignment horizontal="center"/>
    </xf>
    <xf numFmtId="0" fontId="52" fillId="0" borderId="0">
      <alignment vertical="center"/>
    </xf>
    <xf numFmtId="295" fontId="372" fillId="0" borderId="0" applyFont="0" applyFill="0" applyBorder="0" applyAlignment="0" applyProtection="0"/>
    <xf numFmtId="283"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290" fontId="372" fillId="0" borderId="0" applyFont="0" applyFill="0" applyBorder="0" applyAlignment="0" applyProtection="0"/>
    <xf numFmtId="289" fontId="372" fillId="0" borderId="0" applyFont="0" applyFill="0" applyBorder="0" applyAlignment="0" applyProtection="0"/>
    <xf numFmtId="197"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287" fontId="57" fillId="0" borderId="0" applyFont="0" applyFill="0" applyBorder="0" applyAlignment="0" applyProtection="0"/>
    <xf numFmtId="297" fontId="372"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186"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9"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90" fontId="372" fillId="0" borderId="0" applyFont="0" applyFill="0" applyBorder="0" applyAlignment="0" applyProtection="0"/>
    <xf numFmtId="297" fontId="372" fillId="0" borderId="0" applyFont="0" applyFill="0" applyBorder="0" applyAlignment="0" applyProtection="0"/>
    <xf numFmtId="290" fontId="372" fillId="0" borderId="0" applyFont="0" applyFill="0" applyBorder="0" applyAlignment="0" applyProtection="0"/>
    <xf numFmtId="288" fontId="372" fillId="0" borderId="0" applyFont="0" applyFill="0" applyBorder="0" applyAlignment="0" applyProtection="0"/>
    <xf numFmtId="283"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290" fontId="372" fillId="0" borderId="0" applyFont="0" applyFill="0" applyBorder="0" applyAlignment="0" applyProtection="0"/>
    <xf numFmtId="289" fontId="372" fillId="0" borderId="0" applyFont="0" applyFill="0" applyBorder="0" applyAlignment="0" applyProtection="0"/>
    <xf numFmtId="197" fontId="372" fillId="0" borderId="0" applyFont="0" applyFill="0" applyBorder="0" applyAlignment="0" applyProtection="0"/>
    <xf numFmtId="186" fontId="372" fillId="0" borderId="0" applyFont="0" applyFill="0" applyBorder="0" applyAlignment="0" applyProtection="0"/>
    <xf numFmtId="297" fontId="372" fillId="0" borderId="0" applyFont="0" applyFill="0" applyBorder="0" applyAlignment="0" applyProtection="0"/>
    <xf numFmtId="288" fontId="372" fillId="0" borderId="0" applyFont="0" applyFill="0" applyBorder="0" applyAlignment="0" applyProtection="0"/>
    <xf numFmtId="287" fontId="57"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186"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9" fontId="372" fillId="0" borderId="0" applyFont="0" applyFill="0" applyBorder="0" applyAlignment="0" applyProtection="0"/>
    <xf numFmtId="288" fontId="372" fillId="0" borderId="0" applyFont="0" applyFill="0" applyBorder="0" applyAlignment="0" applyProtection="0"/>
    <xf numFmtId="296" fontId="372" fillId="0" borderId="0" applyFont="0" applyFill="0" applyBorder="0" applyAlignment="0" applyProtection="0"/>
    <xf numFmtId="197" fontId="372" fillId="0" borderId="0" applyFont="0" applyFill="0" applyBorder="0" applyAlignment="0" applyProtection="0"/>
    <xf numFmtId="290" fontId="372" fillId="0" borderId="0" applyFont="0" applyFill="0" applyBorder="0" applyAlignment="0" applyProtection="0"/>
    <xf numFmtId="290" fontId="372" fillId="0" borderId="0" applyFont="0" applyFill="0" applyBorder="0" applyAlignment="0" applyProtection="0"/>
    <xf numFmtId="288" fontId="372" fillId="0" borderId="0" applyFont="0" applyFill="0" applyBorder="0" applyAlignment="0" applyProtection="0"/>
    <xf numFmtId="283"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290" fontId="372" fillId="0" borderId="0" applyFont="0" applyFill="0" applyBorder="0" applyAlignment="0" applyProtection="0"/>
    <xf numFmtId="289" fontId="372" fillId="0" borderId="0" applyFont="0" applyFill="0" applyBorder="0" applyAlignment="0" applyProtection="0"/>
    <xf numFmtId="298" fontId="57" fillId="0" borderId="0" applyFont="0" applyFill="0" applyBorder="0" applyAlignment="0" applyProtection="0"/>
    <xf numFmtId="178" fontId="372" fillId="0" borderId="0" applyFont="0" applyFill="0" applyBorder="0" applyAlignment="0" applyProtection="0"/>
    <xf numFmtId="284" fontId="372" fillId="0" borderId="0" applyFont="0" applyFill="0" applyBorder="0" applyAlignment="0" applyProtection="0"/>
    <xf numFmtId="284" fontId="372" fillId="0" borderId="0" applyFont="0" applyFill="0" applyBorder="0" applyAlignment="0" applyProtection="0"/>
    <xf numFmtId="296" fontId="372" fillId="0" borderId="0" applyFont="0" applyFill="0" applyBorder="0" applyAlignment="0" applyProtection="0"/>
    <xf numFmtId="297" fontId="372" fillId="0" borderId="0" applyFont="0" applyFill="0" applyBorder="0" applyAlignment="0" applyProtection="0"/>
    <xf numFmtId="299"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6"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178" fontId="372" fillId="0" borderId="0" applyFont="0" applyFill="0" applyBorder="0" applyAlignment="0" applyProtection="0"/>
    <xf numFmtId="178" fontId="372" fillId="0" borderId="0" applyFont="0" applyFill="0" applyBorder="0" applyAlignment="0" applyProtection="0"/>
    <xf numFmtId="295" fontId="372" fillId="0" borderId="0" applyFont="0" applyFill="0" applyBorder="0" applyAlignment="0" applyProtection="0"/>
    <xf numFmtId="284" fontId="372" fillId="0" borderId="0" applyFont="0" applyFill="0" applyBorder="0" applyAlignment="0" applyProtection="0"/>
    <xf numFmtId="296"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7" fontId="372" fillId="0" borderId="0" applyFont="0" applyFill="0" applyBorder="0" applyAlignment="0" applyProtection="0"/>
    <xf numFmtId="297" fontId="372" fillId="0" borderId="0" applyFont="0" applyFill="0" applyBorder="0" applyAlignment="0" applyProtection="0"/>
    <xf numFmtId="296" fontId="372" fillId="0" borderId="0" applyFont="0" applyFill="0" applyBorder="0" applyAlignment="0" applyProtection="0"/>
    <xf numFmtId="298" fontId="57" fillId="0" borderId="0" applyFont="0" applyFill="0" applyBorder="0" applyAlignment="0" applyProtection="0"/>
    <xf numFmtId="178" fontId="372" fillId="0" borderId="0" applyFont="0" applyFill="0" applyBorder="0" applyAlignment="0" applyProtection="0"/>
    <xf numFmtId="284" fontId="372" fillId="0" borderId="0" applyFont="0" applyFill="0" applyBorder="0" applyAlignment="0" applyProtection="0"/>
    <xf numFmtId="284" fontId="372" fillId="0" borderId="0" applyFont="0" applyFill="0" applyBorder="0" applyAlignment="0" applyProtection="0"/>
    <xf numFmtId="296" fontId="372" fillId="0" borderId="0" applyFont="0" applyFill="0" applyBorder="0" applyAlignment="0" applyProtection="0"/>
    <xf numFmtId="297" fontId="372" fillId="0" borderId="0" applyFont="0" applyFill="0" applyBorder="0" applyAlignment="0" applyProtection="0"/>
    <xf numFmtId="299"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5" fontId="372" fillId="0" borderId="0" applyFont="0" applyFill="0" applyBorder="0" applyAlignment="0" applyProtection="0"/>
    <xf numFmtId="297" fontId="372" fillId="0" borderId="0" applyFont="0" applyFill="0" applyBorder="0" applyAlignment="0" applyProtection="0"/>
    <xf numFmtId="296"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295" fontId="372" fillId="0" borderId="0" applyFont="0" applyFill="0" applyBorder="0" applyAlignment="0" applyProtection="0"/>
    <xf numFmtId="197"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287" fontId="57"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186"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9"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90" fontId="372" fillId="0" borderId="0" applyFont="0" applyFill="0" applyBorder="0" applyAlignment="0" applyProtection="0"/>
    <xf numFmtId="290" fontId="372" fillId="0" borderId="0" applyFont="0" applyFill="0" applyBorder="0" applyAlignment="0" applyProtection="0"/>
    <xf numFmtId="288" fontId="372" fillId="0" borderId="0" applyFont="0" applyFill="0" applyBorder="0" applyAlignment="0" applyProtection="0"/>
    <xf numFmtId="283"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290" fontId="372" fillId="0" borderId="0" applyFont="0" applyFill="0" applyBorder="0" applyAlignment="0" applyProtection="0"/>
    <xf numFmtId="289" fontId="372" fillId="0" borderId="0" applyFont="0" applyFill="0" applyBorder="0" applyAlignment="0" applyProtection="0"/>
    <xf numFmtId="197"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287" fontId="57" fillId="0" borderId="0" applyFont="0" applyFill="0" applyBorder="0" applyAlignment="0" applyProtection="0"/>
    <xf numFmtId="197" fontId="372" fillId="0" borderId="0" applyFont="0" applyFill="0" applyBorder="0" applyAlignment="0" applyProtection="0"/>
    <xf numFmtId="288" fontId="372" fillId="0" borderId="0" applyFont="0" applyFill="0" applyBorder="0" applyAlignment="0" applyProtection="0"/>
    <xf numFmtId="186" fontId="372" fillId="0" borderId="0" applyFont="0" applyFill="0" applyBorder="0" applyAlignment="0" applyProtection="0"/>
    <xf numFmtId="186"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89" fontId="372" fillId="0" borderId="0" applyFont="0" applyFill="0" applyBorder="0" applyAlignment="0" applyProtection="0"/>
    <xf numFmtId="288" fontId="372" fillId="0" borderId="0" applyFont="0" applyFill="0" applyBorder="0" applyAlignment="0" applyProtection="0"/>
    <xf numFmtId="197" fontId="372" fillId="0" borderId="0" applyFont="0" applyFill="0" applyBorder="0" applyAlignment="0" applyProtection="0"/>
    <xf numFmtId="290" fontId="372" fillId="0" borderId="0" applyFont="0" applyFill="0" applyBorder="0" applyAlignment="0" applyProtection="0"/>
    <xf numFmtId="290" fontId="372" fillId="0" borderId="0" applyFont="0" applyFill="0" applyBorder="0" applyAlignment="0" applyProtection="0"/>
    <xf numFmtId="288" fontId="372" fillId="0" borderId="0" applyFont="0" applyFill="0" applyBorder="0" applyAlignment="0" applyProtection="0"/>
    <xf numFmtId="14" fontId="459" fillId="0" borderId="0"/>
    <xf numFmtId="350" fontId="465" fillId="0" borderId="1358">
      <alignment horizontal="right" vertical="center"/>
    </xf>
    <xf numFmtId="350" fontId="465" fillId="0" borderId="1358">
      <alignment horizontal="right" vertical="center"/>
    </xf>
    <xf numFmtId="363" fontId="372" fillId="0" borderId="1358">
      <alignment horizontal="right" vertical="center"/>
    </xf>
    <xf numFmtId="363" fontId="372" fillId="0" borderId="1358">
      <alignment horizontal="right" vertical="center"/>
    </xf>
    <xf numFmtId="364" fontId="57" fillId="0" borderId="1358">
      <alignment horizontal="right" vertical="center"/>
    </xf>
    <xf numFmtId="364" fontId="57" fillId="0" borderId="1358">
      <alignment horizontal="right" vertical="center"/>
    </xf>
    <xf numFmtId="365" fontId="57" fillId="0" borderId="1358">
      <alignment horizontal="right" vertical="center"/>
    </xf>
    <xf numFmtId="365" fontId="57" fillId="0" borderId="1358">
      <alignment horizontal="right" vertical="center"/>
    </xf>
    <xf numFmtId="364" fontId="57" fillId="0" borderId="1358">
      <alignment horizontal="right" vertical="center"/>
    </xf>
    <xf numFmtId="364" fontId="57" fillId="0" borderId="1358">
      <alignment horizontal="right" vertical="center"/>
    </xf>
    <xf numFmtId="0" fontId="27" fillId="0" borderId="0">
      <alignment vertical="center"/>
    </xf>
    <xf numFmtId="0" fontId="260" fillId="0" borderId="0">
      <alignment vertical="center"/>
    </xf>
    <xf numFmtId="9" fontId="217" fillId="0" borderId="0" applyFont="0" applyFill="0" applyBorder="0" applyAlignment="0" applyProtection="0">
      <alignment vertical="center"/>
    </xf>
    <xf numFmtId="178" fontId="260" fillId="0" borderId="0" applyFont="0" applyFill="0" applyBorder="0" applyAlignment="0" applyProtection="0">
      <alignment vertical="center"/>
    </xf>
    <xf numFmtId="366" fontId="57" fillId="0" borderId="1358">
      <alignment horizontal="right" vertical="center"/>
    </xf>
    <xf numFmtId="363" fontId="372" fillId="0" borderId="1358">
      <alignment horizontal="right" vertical="center"/>
    </xf>
    <xf numFmtId="367" fontId="459" fillId="0" borderId="1358">
      <alignment horizontal="right" vertical="center"/>
    </xf>
    <xf numFmtId="365" fontId="57" fillId="0" borderId="1358">
      <alignment horizontal="right" vertical="center"/>
    </xf>
    <xf numFmtId="350" fontId="465" fillId="0" borderId="1358">
      <alignment horizontal="right" vertical="center"/>
    </xf>
    <xf numFmtId="350" fontId="465" fillId="0" borderId="1358">
      <alignment horizontal="right" vertical="center"/>
    </xf>
    <xf numFmtId="350" fontId="465" fillId="0" borderId="1358">
      <alignment horizontal="right" vertical="center"/>
    </xf>
    <xf numFmtId="368" fontId="57" fillId="3" borderId="1337" applyFont="0" applyFill="0" applyBorder="0"/>
    <xf numFmtId="334" fontId="459" fillId="3" borderId="1337" applyFont="0" applyFill="0" applyBorder="0"/>
    <xf numFmtId="0" fontId="63" fillId="0" borderId="0"/>
    <xf numFmtId="0" fontId="63" fillId="0" borderId="0"/>
    <xf numFmtId="3" fontId="57" fillId="0" borderId="1345" applyNumberFormat="0" applyFont="0" applyFill="0" applyAlignment="0" applyProtection="0">
      <alignment vertical="center"/>
    </xf>
    <xf numFmtId="369" fontId="459" fillId="0" borderId="1359"/>
    <xf numFmtId="49" fontId="153" fillId="0" borderId="0" applyFill="0" applyBorder="0" applyAlignment="0"/>
    <xf numFmtId="370" fontId="188" fillId="0" borderId="0" applyFill="0" applyBorder="0" applyAlignment="0"/>
    <xf numFmtId="371" fontId="188" fillId="0" borderId="0" applyFill="0" applyBorder="0" applyAlignment="0"/>
    <xf numFmtId="283" fontId="465" fillId="0" borderId="1358">
      <alignment horizontal="center"/>
    </xf>
    <xf numFmtId="0" fontId="240" fillId="0" borderId="0"/>
    <xf numFmtId="0" fontId="466" fillId="0" borderId="0" applyFill="0" applyBorder="0" applyProtection="0">
      <alignment horizontal="centerContinuous" vertical="center"/>
    </xf>
    <xf numFmtId="0" fontId="89" fillId="25" borderId="0" applyFill="0" applyBorder="0" applyProtection="0">
      <alignment horizontal="center" vertical="center"/>
    </xf>
    <xf numFmtId="0" fontId="467" fillId="0" borderId="0" applyNumberFormat="0" applyFill="0" applyBorder="0" applyAlignment="0" applyProtection="0"/>
    <xf numFmtId="4" fontId="82" fillId="0" borderId="0" applyFont="0" applyFill="0" applyBorder="0" applyAlignment="0" applyProtection="0"/>
    <xf numFmtId="0" fontId="468" fillId="0" borderId="1360">
      <alignment horizontal="left"/>
    </xf>
    <xf numFmtId="0" fontId="469" fillId="86" borderId="0">
      <alignment horizontal="center"/>
    </xf>
    <xf numFmtId="283" fontId="57" fillId="0" borderId="0" applyFont="0" applyFill="0" applyBorder="0" applyAlignment="0" applyProtection="0"/>
    <xf numFmtId="329" fontId="57" fillId="0" borderId="0" applyFont="0" applyFill="0" applyBorder="0" applyAlignment="0" applyProtection="0"/>
    <xf numFmtId="0" fontId="26" fillId="0" borderId="0">
      <alignment vertical="center"/>
    </xf>
    <xf numFmtId="0" fontId="26" fillId="0" borderId="0">
      <alignment vertical="center"/>
    </xf>
    <xf numFmtId="178" fontId="26" fillId="0" borderId="0" applyFont="0" applyFill="0" applyBorder="0" applyAlignment="0" applyProtection="0">
      <alignment vertical="center"/>
    </xf>
    <xf numFmtId="9" fontId="26" fillId="0" borderId="0" applyFont="0" applyFill="0" applyBorder="0" applyAlignment="0" applyProtection="0">
      <alignment vertical="center"/>
    </xf>
    <xf numFmtId="275" fontId="69" fillId="0" borderId="0"/>
    <xf numFmtId="275" fontId="69" fillId="0" borderId="0"/>
    <xf numFmtId="275" fontId="57" fillId="0" borderId="0"/>
    <xf numFmtId="275" fontId="57" fillId="0" borderId="0"/>
    <xf numFmtId="275" fontId="57" fillId="0" borderId="0"/>
    <xf numFmtId="275" fontId="57" fillId="0" borderId="0"/>
    <xf numFmtId="178" fontId="56" fillId="0" borderId="0"/>
    <xf numFmtId="178" fontId="56" fillId="0" borderId="0"/>
    <xf numFmtId="0" fontId="63" fillId="0" borderId="0"/>
    <xf numFmtId="275" fontId="70" fillId="0" borderId="0" applyNumberFormat="0" applyFill="0" applyBorder="0" applyAlignment="0" applyProtection="0"/>
    <xf numFmtId="275" fontId="70" fillId="0" borderId="0" applyNumberFormat="0" applyFill="0" applyBorder="0" applyAlignment="0" applyProtection="0"/>
    <xf numFmtId="178" fontId="56" fillId="0" borderId="0"/>
    <xf numFmtId="275" fontId="56" fillId="0" borderId="0" applyNumberFormat="0" applyFont="0" applyFill="0" applyBorder="0" applyAlignment="0" applyProtection="0"/>
    <xf numFmtId="275" fontId="56" fillId="0" borderId="0" applyNumberFormat="0" applyFont="0" applyFill="0" applyBorder="0" applyAlignment="0" applyProtection="0"/>
    <xf numFmtId="0" fontId="63" fillId="0" borderId="0"/>
    <xf numFmtId="275" fontId="57" fillId="0" borderId="0"/>
    <xf numFmtId="275" fontId="57" fillId="0" borderId="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29" fontId="377" fillId="86" borderId="1342" applyNumberFormat="0" applyAlignment="0" applyProtection="0"/>
    <xf numFmtId="275" fontId="63" fillId="0" borderId="0"/>
    <xf numFmtId="275" fontId="63" fillId="0" borderId="0"/>
    <xf numFmtId="275" fontId="73" fillId="0" borderId="0" applyNumberFormat="0" applyFill="0" applyBorder="0" applyAlignment="0" applyProtection="0"/>
    <xf numFmtId="275" fontId="73" fillId="0" borderId="0" applyNumberFormat="0" applyFill="0" applyBorder="0" applyAlignment="0" applyProtection="0"/>
    <xf numFmtId="275" fontId="57" fillId="0" borderId="0"/>
    <xf numFmtId="275" fontId="57" fillId="0" borderId="0"/>
    <xf numFmtId="275" fontId="57" fillId="0" borderId="0"/>
    <xf numFmtId="275" fontId="57" fillId="0" borderId="0"/>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191" fontId="78" fillId="2" borderId="1344"/>
    <xf numFmtId="275" fontId="57" fillId="0" borderId="0"/>
    <xf numFmtId="275" fontId="57" fillId="0" borderId="0"/>
    <xf numFmtId="275" fontId="79" fillId="0" borderId="0" applyFont="0" applyFill="0" applyBorder="0" applyAlignment="0" applyProtection="0"/>
    <xf numFmtId="275" fontId="79" fillId="0" borderId="0" applyFont="0" applyFill="0" applyBorder="0" applyAlignment="0" applyProtection="0"/>
    <xf numFmtId="275" fontId="80" fillId="0" borderId="0"/>
    <xf numFmtId="275" fontId="80" fillId="0" borderId="0"/>
    <xf numFmtId="275" fontId="79" fillId="0" borderId="0"/>
    <xf numFmtId="275" fontId="79" fillId="0" borderId="0"/>
    <xf numFmtId="180" fontId="79" fillId="0" borderId="0" applyFont="0" applyFill="0" applyBorder="0" applyAlignment="0" applyProtection="0"/>
    <xf numFmtId="275" fontId="57" fillId="0" borderId="0"/>
    <xf numFmtId="275" fontId="57" fillId="0" borderId="0"/>
    <xf numFmtId="275" fontId="57" fillId="0" borderId="0"/>
    <xf numFmtId="275" fontId="57" fillId="0" borderId="0"/>
    <xf numFmtId="0" fontId="56"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92" fontId="56" fillId="0" borderId="0" applyFont="0" applyFill="0" applyBorder="0" applyAlignment="0" applyProtection="0"/>
    <xf numFmtId="0" fontId="56" fillId="0" borderId="0" applyFont="0" applyFill="0" applyBorder="0" applyAlignment="0" applyProtection="0"/>
    <xf numFmtId="178" fontId="387"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78" fontId="387" fillId="0" borderId="0" applyFont="0" applyFill="0" applyBorder="0" applyAlignment="0" applyProtection="0"/>
    <xf numFmtId="275" fontId="57" fillId="0" borderId="0"/>
    <xf numFmtId="275" fontId="57" fillId="0" borderId="0"/>
    <xf numFmtId="275" fontId="63" fillId="0" borderId="0" applyFont="0" applyFill="0" applyBorder="0" applyAlignment="0" applyProtection="0"/>
    <xf numFmtId="275" fontId="63" fillId="0" borderId="0" applyFont="0" applyFill="0" applyBorder="0" applyAlignment="0" applyProtection="0"/>
    <xf numFmtId="275" fontId="63" fillId="0" borderId="0"/>
    <xf numFmtId="275" fontId="63" fillId="0" borderId="0"/>
    <xf numFmtId="275" fontId="81" fillId="0" borderId="0"/>
    <xf numFmtId="275" fontId="81" fillId="0" borderId="0"/>
    <xf numFmtId="178" fontId="387" fillId="0" borderId="0" applyFont="0" applyFill="0" applyBorder="0" applyAlignment="0" applyProtection="0"/>
    <xf numFmtId="275" fontId="57" fillId="0" borderId="0"/>
    <xf numFmtId="275" fontId="57" fillId="0" borderId="0"/>
    <xf numFmtId="275" fontId="57" fillId="0" borderId="0"/>
    <xf numFmtId="275" fontId="57" fillId="0" borderId="0"/>
    <xf numFmtId="275" fontId="57" fillId="0" borderId="0"/>
    <xf numFmtId="275" fontId="57" fillId="0" borderId="0"/>
    <xf numFmtId="0" fontId="57" fillId="0" borderId="0"/>
    <xf numFmtId="0" fontId="57" fillId="0" borderId="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275" fontId="57" fillId="0" borderId="0"/>
    <xf numFmtId="275" fontId="57" fillId="0" borderId="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0" fontId="56" fillId="0" borderId="0" applyFont="0" applyFill="0" applyBorder="0" applyAlignment="0" applyProtection="0"/>
    <xf numFmtId="178" fontId="387" fillId="0" borderId="0" applyFont="0" applyFill="0" applyBorder="0" applyAlignment="0" applyProtection="0"/>
    <xf numFmtId="0" fontId="56" fillId="0" borderId="0" applyFont="0" applyFill="0" applyBorder="0" applyAlignment="0" applyProtection="0"/>
    <xf numFmtId="192" fontId="56" fillId="0" borderId="0" applyFont="0" applyFill="0" applyBorder="0" applyAlignment="0" applyProtection="0"/>
    <xf numFmtId="0" fontId="57" fillId="0" borderId="0"/>
    <xf numFmtId="0" fontId="81" fillId="0" borderId="0"/>
    <xf numFmtId="178" fontId="56" fillId="0" borderId="0"/>
    <xf numFmtId="178" fontId="56" fillId="0" borderId="0"/>
    <xf numFmtId="178" fontId="56" fillId="0" borderId="0"/>
    <xf numFmtId="178" fontId="387" fillId="0" borderId="0" applyFont="0" applyFill="0" applyBorder="0" applyAlignment="0" applyProtection="0"/>
    <xf numFmtId="275" fontId="57" fillId="0" borderId="0"/>
    <xf numFmtId="275" fontId="57" fillId="0" borderId="0"/>
    <xf numFmtId="275" fontId="57" fillId="0" borderId="0"/>
    <xf numFmtId="275" fontId="57" fillId="0" borderId="0"/>
    <xf numFmtId="0" fontId="57" fillId="0" borderId="0"/>
    <xf numFmtId="0" fontId="57" fillId="0" borderId="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92" fontId="56" fillId="0" borderId="0" applyFont="0" applyFill="0" applyBorder="0" applyAlignment="0" applyProtection="0"/>
    <xf numFmtId="178" fontId="387" fillId="0" borderId="0" applyFont="0" applyFill="0" applyBorder="0" applyAlignment="0" applyProtection="0"/>
    <xf numFmtId="0" fontId="57" fillId="0" borderId="0"/>
    <xf numFmtId="178" fontId="387" fillId="0" borderId="0" applyFont="0" applyFill="0" applyBorder="0" applyAlignment="0" applyProtection="0"/>
    <xf numFmtId="192" fontId="56"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275" fontId="56" fillId="0" borderId="0" applyFont="0" applyFill="0" applyBorder="0" applyAlignment="0" applyProtection="0"/>
    <xf numFmtId="275" fontId="56" fillId="0" borderId="0" applyFont="0" applyFill="0" applyBorder="0" applyAlignment="0" applyProtection="0"/>
    <xf numFmtId="275" fontId="63" fillId="0" borderId="0" applyFont="0" applyFill="0" applyBorder="0" applyAlignment="0" applyProtection="0"/>
    <xf numFmtId="275" fontId="63" fillId="0" borderId="0" applyFont="0" applyFill="0" applyBorder="0" applyAlignment="0" applyProtection="0"/>
    <xf numFmtId="177" fontId="56" fillId="0" borderId="0" applyFont="0" applyFill="0" applyBorder="0" applyAlignment="0" applyProtection="0"/>
    <xf numFmtId="177" fontId="56" fillId="0" borderId="0" applyFont="0" applyFill="0" applyBorder="0" applyAlignment="0" applyProtection="0"/>
    <xf numFmtId="372" fontId="63"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63" fillId="0" borderId="0"/>
    <xf numFmtId="275" fontId="63" fillId="0" borderId="0"/>
    <xf numFmtId="178" fontId="387" fillId="0" borderId="0" applyFont="0" applyFill="0" applyBorder="0" applyAlignment="0" applyProtection="0"/>
    <xf numFmtId="275" fontId="57" fillId="0" borderId="0"/>
    <xf numFmtId="275" fontId="57" fillId="0" borderId="0"/>
    <xf numFmtId="0"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252" fontId="56" fillId="0" borderId="0" applyFont="0" applyFill="0" applyBorder="0" applyAlignment="0" applyProtection="0"/>
    <xf numFmtId="252" fontId="56" fillId="0" borderId="0" applyFont="0" applyFill="0" applyBorder="0" applyAlignment="0" applyProtection="0"/>
    <xf numFmtId="25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25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25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252" fontId="56" fillId="0" borderId="0" applyFont="0" applyFill="0" applyBorder="0" applyAlignment="0" applyProtection="0"/>
    <xf numFmtId="192" fontId="56" fillId="0" borderId="0" applyFont="0" applyFill="0" applyBorder="0" applyAlignment="0" applyProtection="0"/>
    <xf numFmtId="25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252" fontId="56" fillId="0" borderId="0" applyFont="0" applyFill="0" applyBorder="0" applyAlignment="0" applyProtection="0"/>
    <xf numFmtId="25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252" fontId="56" fillId="0" borderId="0" applyFont="0" applyFill="0" applyBorder="0" applyAlignment="0" applyProtection="0"/>
    <xf numFmtId="252" fontId="56" fillId="0" borderId="0" applyFont="0" applyFill="0" applyBorder="0" applyAlignment="0" applyProtection="0"/>
    <xf numFmtId="252" fontId="56" fillId="0" borderId="0" applyFont="0" applyFill="0" applyBorder="0" applyAlignment="0" applyProtection="0"/>
    <xf numFmtId="252" fontId="56" fillId="0" borderId="0" applyFont="0" applyFill="0" applyBorder="0" applyAlignment="0" applyProtection="0"/>
    <xf numFmtId="178" fontId="387" fillId="0" borderId="0" applyFont="0" applyFill="0" applyBorder="0" applyAlignment="0" applyProtection="0"/>
    <xf numFmtId="275" fontId="57" fillId="0" borderId="0"/>
    <xf numFmtId="275" fontId="57" fillId="0" borderId="0"/>
    <xf numFmtId="0" fontId="56" fillId="0" borderId="0" applyFont="0" applyFill="0" applyBorder="0" applyAlignment="0" applyProtection="0"/>
    <xf numFmtId="178" fontId="387" fillId="0" borderId="0" applyFont="0" applyFill="0" applyBorder="0" applyAlignment="0" applyProtection="0"/>
    <xf numFmtId="275" fontId="81" fillId="0" borderId="0"/>
    <xf numFmtId="275" fontId="81"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57" fillId="3" borderId="0"/>
    <xf numFmtId="275" fontId="57" fillId="3" borderId="0"/>
    <xf numFmtId="275" fontId="57" fillId="0" borderId="0" applyNumberFormat="0" applyFill="0" applyBorder="0" applyAlignment="0" applyProtection="0"/>
    <xf numFmtId="275" fontId="57" fillId="0" borderId="0" applyNumberFormat="0" applyFill="0" applyBorder="0" applyAlignment="0" applyProtection="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178" fontId="56" fillId="0" borderId="0"/>
    <xf numFmtId="0" fontId="56" fillId="0" borderId="0" applyFon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275" fontId="57" fillId="0" borderId="0"/>
    <xf numFmtId="275" fontId="57" fillId="0" borderId="0"/>
    <xf numFmtId="275" fontId="57" fillId="0" borderId="0"/>
    <xf numFmtId="275" fontId="57" fillId="0" borderId="0"/>
    <xf numFmtId="275" fontId="57" fillId="0" borderId="0"/>
    <xf numFmtId="275" fontId="57" fillId="0" borderId="0"/>
    <xf numFmtId="275" fontId="63" fillId="0" borderId="0"/>
    <xf numFmtId="275" fontId="63" fillId="0" borderId="0"/>
    <xf numFmtId="178" fontId="387" fillId="0" borderId="0" applyFont="0" applyFill="0" applyBorder="0" applyAlignment="0" applyProtection="0"/>
    <xf numFmtId="178" fontId="387" fillId="0" borderId="0" applyFont="0" applyFill="0" applyBorder="0" applyAlignment="0" applyProtection="0"/>
    <xf numFmtId="192" fontId="56" fillId="0" borderId="0" applyFont="0" applyFill="0" applyBorder="0" applyAlignment="0" applyProtection="0"/>
    <xf numFmtId="275" fontId="57" fillId="0" borderId="0"/>
    <xf numFmtId="275" fontId="57" fillId="0" borderId="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xf numFmtId="275" fontId="57" fillId="0" borderId="0"/>
    <xf numFmtId="192" fontId="56" fillId="0" borderId="0" applyFont="0" applyFill="0" applyBorder="0" applyAlignment="0" applyProtection="0"/>
    <xf numFmtId="178" fontId="387" fillId="0" borderId="0" applyFont="0" applyFill="0" applyBorder="0" applyAlignment="0" applyProtection="0"/>
    <xf numFmtId="0" fontId="56" fillId="0" borderId="0" applyFont="0" applyFill="0" applyBorder="0" applyAlignment="0" applyProtection="0"/>
    <xf numFmtId="192" fontId="56" fillId="0" borderId="0" applyFont="0" applyFill="0" applyBorder="0" applyAlignment="0" applyProtection="0"/>
    <xf numFmtId="0" fontId="81" fillId="0" borderId="0"/>
    <xf numFmtId="192" fontId="56"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275" fontId="57" fillId="0" borderId="0"/>
    <xf numFmtId="275" fontId="57" fillId="0" borderId="0"/>
    <xf numFmtId="178" fontId="387" fillId="0" borderId="0" applyFont="0" applyFill="0" applyBorder="0" applyAlignment="0" applyProtection="0"/>
    <xf numFmtId="178" fontId="387" fillId="0" borderId="0" applyFont="0" applyFill="0" applyBorder="0" applyAlignment="0" applyProtection="0"/>
    <xf numFmtId="275" fontId="81" fillId="0" borderId="0"/>
    <xf numFmtId="275" fontId="81" fillId="0" borderId="0"/>
    <xf numFmtId="178" fontId="387" fillId="0" borderId="0" applyFont="0" applyFill="0" applyBorder="0" applyAlignment="0" applyProtection="0"/>
    <xf numFmtId="178" fontId="387" fillId="0" borderId="0" applyFont="0" applyFill="0" applyBorder="0" applyAlignment="0" applyProtection="0"/>
    <xf numFmtId="25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252" fontId="56" fillId="0" borderId="0" applyFont="0" applyFill="0" applyBorder="0" applyAlignment="0" applyProtection="0"/>
    <xf numFmtId="0" fontId="56" fillId="0" borderId="0" applyFont="0" applyFill="0" applyBorder="0" applyAlignment="0" applyProtection="0"/>
    <xf numFmtId="275" fontId="57" fillId="0" borderId="0"/>
    <xf numFmtId="275" fontId="57" fillId="0" borderId="0"/>
    <xf numFmtId="275" fontId="57" fillId="0" borderId="0" applyNumberFormat="0" applyFill="0" applyBorder="0" applyAlignment="0" applyProtection="0"/>
    <xf numFmtId="275" fontId="57" fillId="0" borderId="0" applyNumberFormat="0" applyFill="0" applyBorder="0" applyAlignment="0" applyProtection="0"/>
    <xf numFmtId="192" fontId="56" fillId="0" borderId="0" applyFont="0" applyFill="0" applyBorder="0" applyAlignment="0" applyProtection="0"/>
    <xf numFmtId="177" fontId="56" fillId="0" borderId="0" applyFont="0" applyFill="0" applyBorder="0" applyAlignment="0" applyProtection="0"/>
    <xf numFmtId="275" fontId="57" fillId="0" borderId="0"/>
    <xf numFmtId="275" fontId="57" fillId="0" borderId="0"/>
    <xf numFmtId="0" fontId="56" fillId="0" borderId="0" applyFont="0" applyFill="0" applyBorder="0" applyAlignment="0" applyProtection="0"/>
    <xf numFmtId="0" fontId="63" fillId="0" borderId="0"/>
    <xf numFmtId="178" fontId="387" fillId="0" borderId="0" applyFont="0" applyFill="0" applyBorder="0" applyAlignment="0" applyProtection="0"/>
    <xf numFmtId="178" fontId="387" fillId="0" borderId="0" applyFont="0" applyFill="0" applyBorder="0" applyAlignment="0" applyProtection="0"/>
    <xf numFmtId="275" fontId="82" fillId="0" borderId="0"/>
    <xf numFmtId="275" fontId="82" fillId="0" borderId="0"/>
    <xf numFmtId="178" fontId="387" fillId="0" borderId="0" applyFont="0" applyFill="0" applyBorder="0" applyAlignment="0" applyProtection="0"/>
    <xf numFmtId="275" fontId="57" fillId="0" borderId="0"/>
    <xf numFmtId="275" fontId="57" fillId="0" borderId="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275" fontId="57" fillId="0" borderId="0"/>
    <xf numFmtId="275" fontId="57" fillId="0" borderId="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275" fontId="57" fillId="0" borderId="0" applyNumberFormat="0" applyFill="0" applyBorder="0" applyAlignment="0" applyProtection="0"/>
    <xf numFmtId="178" fontId="387" fillId="0" borderId="0" applyFont="0" applyFill="0" applyBorder="0" applyAlignment="0" applyProtection="0"/>
    <xf numFmtId="192" fontId="56" fillId="0" borderId="0" applyFont="0" applyFill="0" applyBorder="0" applyAlignment="0" applyProtection="0"/>
    <xf numFmtId="275" fontId="57" fillId="0" borderId="0"/>
    <xf numFmtId="275" fontId="57" fillId="0" borderId="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275" fontId="81" fillId="0" borderId="0"/>
    <xf numFmtId="275" fontId="81" fillId="0" borderId="0"/>
    <xf numFmtId="178" fontId="387"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0" fontId="63" fillId="0" borderId="0"/>
    <xf numFmtId="178" fontId="387" fillId="0" borderId="0" applyFont="0" applyFill="0" applyBorder="0" applyAlignment="0" applyProtection="0"/>
    <xf numFmtId="178" fontId="387" fillId="0" borderId="0" applyFont="0" applyFill="0" applyBorder="0" applyAlignment="0" applyProtection="0"/>
    <xf numFmtId="0" fontId="57" fillId="0" borderId="0"/>
    <xf numFmtId="0" fontId="57" fillId="0" borderId="0"/>
    <xf numFmtId="275" fontId="81" fillId="0" borderId="0"/>
    <xf numFmtId="275" fontId="81" fillId="0" borderId="0"/>
    <xf numFmtId="0" fontId="57" fillId="0" borderId="0"/>
    <xf numFmtId="192" fontId="56" fillId="0" borderId="0" applyFont="0" applyFill="0" applyBorder="0" applyAlignment="0" applyProtection="0"/>
    <xf numFmtId="178" fontId="387" fillId="0" borderId="0" applyFont="0" applyFill="0" applyBorder="0" applyAlignment="0" applyProtection="0"/>
    <xf numFmtId="0" fontId="57" fillId="0" borderId="0"/>
    <xf numFmtId="0" fontId="56" fillId="0" borderId="0" applyFont="0" applyFill="0" applyBorder="0" applyAlignment="0" applyProtection="0"/>
    <xf numFmtId="275" fontId="82" fillId="0" borderId="0"/>
    <xf numFmtId="275" fontId="82" fillId="0" borderId="0"/>
    <xf numFmtId="275" fontId="82" fillId="0" borderId="0"/>
    <xf numFmtId="275" fontId="82" fillId="0" borderId="0"/>
    <xf numFmtId="319" fontId="63" fillId="0" borderId="0" applyFont="0" applyFill="0" applyBorder="0" applyAlignment="0" applyProtection="0"/>
    <xf numFmtId="275" fontId="57" fillId="0" borderId="0"/>
    <xf numFmtId="275" fontId="57" fillId="0" borderId="0"/>
    <xf numFmtId="192" fontId="56"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78" fontId="387" fillId="0" borderId="0" applyFont="0" applyFill="0" applyBorder="0" applyAlignment="0" applyProtection="0"/>
    <xf numFmtId="192" fontId="56" fillId="0" borderId="0" applyFont="0" applyFill="0" applyBorder="0" applyAlignment="0" applyProtection="0"/>
    <xf numFmtId="192" fontId="56" fillId="0" borderId="0" applyFont="0" applyFill="0" applyBorder="0" applyAlignment="0" applyProtection="0"/>
    <xf numFmtId="0" fontId="470" fillId="0" borderId="0" applyNumberFormat="0" applyFill="0" applyBorder="0" applyAlignment="0" applyProtection="0"/>
    <xf numFmtId="0" fontId="57" fillId="0" borderId="0"/>
    <xf numFmtId="275" fontId="57" fillId="0" borderId="0" applyNumberFormat="0" applyFill="0" applyBorder="0" applyAlignment="0" applyProtection="0"/>
    <xf numFmtId="275" fontId="57" fillId="0" borderId="0" applyNumberFormat="0" applyFill="0" applyBorder="0" applyAlignment="0" applyProtection="0"/>
    <xf numFmtId="0" fontId="63" fillId="0" borderId="1360">
      <alignment horizont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6" fillId="40" borderId="0" applyNumberFormat="0" applyBorder="0" applyAlignment="0" applyProtection="0">
      <alignment vertical="center"/>
    </xf>
    <xf numFmtId="0" fontId="52" fillId="4" borderId="0" applyNumberFormat="0" applyBorder="0" applyAlignment="0" applyProtection="0">
      <alignment vertical="center"/>
    </xf>
    <xf numFmtId="0" fontId="26" fillId="40"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17" fillId="40" borderId="0" applyNumberFormat="0" applyBorder="0" applyAlignment="0" applyProtection="0">
      <alignment vertical="center"/>
    </xf>
    <xf numFmtId="0" fontId="217"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17"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17" fillId="40"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6" fillId="40"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6" fillId="40"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6" fillId="40"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6" fillId="40"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17" fillId="40" borderId="0" applyNumberFormat="0" applyBorder="0" applyAlignment="0" applyProtection="0">
      <alignment vertical="center"/>
    </xf>
    <xf numFmtId="0" fontId="217"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52" fillId="4" borderId="0" applyNumberFormat="0" applyBorder="0" applyAlignment="0" applyProtection="0">
      <alignment vertical="center"/>
    </xf>
    <xf numFmtId="0" fontId="217" fillId="4" borderId="0" applyNumberFormat="0" applyBorder="0" applyAlignment="0" applyProtection="0">
      <alignment vertical="center"/>
    </xf>
    <xf numFmtId="0" fontId="26" fillId="40" borderId="0" applyNumberFormat="0" applyBorder="0" applyAlignment="0" applyProtection="0">
      <alignment vertical="center"/>
    </xf>
    <xf numFmtId="0" fontId="26" fillId="40" borderId="0" applyNumberFormat="0" applyBorder="0" applyAlignment="0" applyProtection="0">
      <alignment vertical="center"/>
    </xf>
    <xf numFmtId="0" fontId="26" fillId="40" borderId="0" applyNumberFormat="0" applyBorder="0" applyAlignment="0" applyProtection="0">
      <alignment vertical="center"/>
    </xf>
    <xf numFmtId="0" fontId="217" fillId="40" borderId="0" applyNumberFormat="0" applyBorder="0" applyAlignment="0" applyProtection="0">
      <alignment vertical="center"/>
    </xf>
    <xf numFmtId="0" fontId="217" fillId="40" borderId="0" applyNumberFormat="0" applyBorder="0" applyAlignment="0" applyProtection="0">
      <alignment vertical="center"/>
    </xf>
    <xf numFmtId="0" fontId="217" fillId="40" borderId="0" applyNumberFormat="0" applyBorder="0" applyAlignment="0" applyProtection="0">
      <alignment vertical="center"/>
    </xf>
    <xf numFmtId="0" fontId="217" fillId="40" borderId="0" applyNumberFormat="0" applyBorder="0" applyAlignment="0" applyProtection="0">
      <alignment vertical="center"/>
    </xf>
    <xf numFmtId="0" fontId="217" fillId="40" borderId="0" applyNumberFormat="0" applyBorder="0" applyAlignment="0" applyProtection="0">
      <alignment vertical="center"/>
    </xf>
    <xf numFmtId="0" fontId="217" fillId="40" borderId="0" applyNumberFormat="0" applyBorder="0" applyAlignment="0" applyProtection="0">
      <alignment vertical="center"/>
    </xf>
    <xf numFmtId="0" fontId="26" fillId="40" borderId="0" applyNumberFormat="0" applyBorder="0" applyAlignment="0" applyProtection="0">
      <alignment vertical="center"/>
    </xf>
    <xf numFmtId="0" fontId="26" fillId="40" borderId="0" applyNumberFormat="0" applyBorder="0" applyAlignment="0" applyProtection="0">
      <alignment vertical="center"/>
    </xf>
    <xf numFmtId="0" fontId="26" fillId="40" borderId="0" applyNumberFormat="0" applyBorder="0" applyAlignment="0" applyProtection="0">
      <alignment vertical="center"/>
    </xf>
    <xf numFmtId="0" fontId="217" fillId="4" borderId="0" applyNumberFormat="0" applyBorder="0" applyAlignment="0" applyProtection="0">
      <alignment vertical="center"/>
    </xf>
    <xf numFmtId="0" fontId="26" fillId="40" borderId="0" applyNumberFormat="0" applyBorder="0" applyAlignment="0" applyProtection="0">
      <alignment vertical="center"/>
    </xf>
    <xf numFmtId="0" fontId="217" fillId="4" borderId="0" applyNumberFormat="0" applyBorder="0" applyAlignment="0" applyProtection="0">
      <alignment vertical="center"/>
    </xf>
    <xf numFmtId="0" fontId="26" fillId="40" borderId="0" applyNumberFormat="0" applyBorder="0" applyAlignment="0" applyProtection="0">
      <alignment vertical="center"/>
    </xf>
    <xf numFmtId="0" fontId="26" fillId="40" borderId="0" applyNumberFormat="0" applyBorder="0" applyAlignment="0" applyProtection="0">
      <alignment vertical="center"/>
    </xf>
    <xf numFmtId="0" fontId="217" fillId="4" borderId="0" applyNumberFormat="0" applyBorder="0" applyAlignment="0" applyProtection="0">
      <alignment vertical="center"/>
    </xf>
    <xf numFmtId="0" fontId="26" fillId="40" borderId="0" applyNumberFormat="0" applyBorder="0" applyAlignment="0" applyProtection="0">
      <alignment vertical="center"/>
    </xf>
    <xf numFmtId="0" fontId="26" fillId="40" borderId="0" applyNumberFormat="0" applyBorder="0" applyAlignment="0" applyProtection="0">
      <alignment vertical="center"/>
    </xf>
    <xf numFmtId="0" fontId="217" fillId="4" borderId="0" applyNumberFormat="0" applyBorder="0" applyAlignment="0" applyProtection="0">
      <alignment vertical="center"/>
    </xf>
    <xf numFmtId="0" fontId="52" fillId="4"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6" fillId="41" borderId="0" applyNumberFormat="0" applyBorder="0" applyAlignment="0" applyProtection="0">
      <alignment vertical="center"/>
    </xf>
    <xf numFmtId="0" fontId="52" fillId="5" borderId="0" applyNumberFormat="0" applyBorder="0" applyAlignment="0" applyProtection="0">
      <alignment vertical="center"/>
    </xf>
    <xf numFmtId="0" fontId="26" fillId="41"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17" fillId="41" borderId="0" applyNumberFormat="0" applyBorder="0" applyAlignment="0" applyProtection="0">
      <alignment vertical="center"/>
    </xf>
    <xf numFmtId="0" fontId="217"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17"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17" fillId="41"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6" fillId="41"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6" fillId="41"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6" fillId="41"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6" fillId="41"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17" fillId="41" borderId="0" applyNumberFormat="0" applyBorder="0" applyAlignment="0" applyProtection="0">
      <alignment vertical="center"/>
    </xf>
    <xf numFmtId="0" fontId="217"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52" fillId="5" borderId="0" applyNumberFormat="0" applyBorder="0" applyAlignment="0" applyProtection="0">
      <alignment vertical="center"/>
    </xf>
    <xf numFmtId="0" fontId="217" fillId="5" borderId="0" applyNumberFormat="0" applyBorder="0" applyAlignment="0" applyProtection="0">
      <alignment vertical="center"/>
    </xf>
    <xf numFmtId="0" fontId="26" fillId="41" borderId="0" applyNumberFormat="0" applyBorder="0" applyAlignment="0" applyProtection="0">
      <alignment vertical="center"/>
    </xf>
    <xf numFmtId="0" fontId="26" fillId="41" borderId="0" applyNumberFormat="0" applyBorder="0" applyAlignment="0" applyProtection="0">
      <alignment vertical="center"/>
    </xf>
    <xf numFmtId="0" fontId="26" fillId="41" borderId="0" applyNumberFormat="0" applyBorder="0" applyAlignment="0" applyProtection="0">
      <alignment vertical="center"/>
    </xf>
    <xf numFmtId="0" fontId="217" fillId="41" borderId="0" applyNumberFormat="0" applyBorder="0" applyAlignment="0" applyProtection="0">
      <alignment vertical="center"/>
    </xf>
    <xf numFmtId="0" fontId="217" fillId="41" borderId="0" applyNumberFormat="0" applyBorder="0" applyAlignment="0" applyProtection="0">
      <alignment vertical="center"/>
    </xf>
    <xf numFmtId="0" fontId="217" fillId="41" borderId="0" applyNumberFormat="0" applyBorder="0" applyAlignment="0" applyProtection="0">
      <alignment vertical="center"/>
    </xf>
    <xf numFmtId="0" fontId="217" fillId="41" borderId="0" applyNumberFormat="0" applyBorder="0" applyAlignment="0" applyProtection="0">
      <alignment vertical="center"/>
    </xf>
    <xf numFmtId="0" fontId="217" fillId="41" borderId="0" applyNumberFormat="0" applyBorder="0" applyAlignment="0" applyProtection="0">
      <alignment vertical="center"/>
    </xf>
    <xf numFmtId="0" fontId="217" fillId="41" borderId="0" applyNumberFormat="0" applyBorder="0" applyAlignment="0" applyProtection="0">
      <alignment vertical="center"/>
    </xf>
    <xf numFmtId="0" fontId="26" fillId="41" borderId="0" applyNumberFormat="0" applyBorder="0" applyAlignment="0" applyProtection="0">
      <alignment vertical="center"/>
    </xf>
    <xf numFmtId="0" fontId="26" fillId="41" borderId="0" applyNumberFormat="0" applyBorder="0" applyAlignment="0" applyProtection="0">
      <alignment vertical="center"/>
    </xf>
    <xf numFmtId="0" fontId="26" fillId="41" borderId="0" applyNumberFormat="0" applyBorder="0" applyAlignment="0" applyProtection="0">
      <alignment vertical="center"/>
    </xf>
    <xf numFmtId="0" fontId="217" fillId="5" borderId="0" applyNumberFormat="0" applyBorder="0" applyAlignment="0" applyProtection="0">
      <alignment vertical="center"/>
    </xf>
    <xf numFmtId="0" fontId="26" fillId="41" borderId="0" applyNumberFormat="0" applyBorder="0" applyAlignment="0" applyProtection="0">
      <alignment vertical="center"/>
    </xf>
    <xf numFmtId="0" fontId="217" fillId="5" borderId="0" applyNumberFormat="0" applyBorder="0" applyAlignment="0" applyProtection="0">
      <alignment vertical="center"/>
    </xf>
    <xf numFmtId="0" fontId="26" fillId="41" borderId="0" applyNumberFormat="0" applyBorder="0" applyAlignment="0" applyProtection="0">
      <alignment vertical="center"/>
    </xf>
    <xf numFmtId="0" fontId="26" fillId="41" borderId="0" applyNumberFormat="0" applyBorder="0" applyAlignment="0" applyProtection="0">
      <alignment vertical="center"/>
    </xf>
    <xf numFmtId="0" fontId="217" fillId="5" borderId="0" applyNumberFormat="0" applyBorder="0" applyAlignment="0" applyProtection="0">
      <alignment vertical="center"/>
    </xf>
    <xf numFmtId="0" fontId="26" fillId="41" borderId="0" applyNumberFormat="0" applyBorder="0" applyAlignment="0" applyProtection="0">
      <alignment vertical="center"/>
    </xf>
    <xf numFmtId="0" fontId="26" fillId="41" borderId="0" applyNumberFormat="0" applyBorder="0" applyAlignment="0" applyProtection="0">
      <alignment vertical="center"/>
    </xf>
    <xf numFmtId="0" fontId="217" fillId="5" borderId="0" applyNumberFormat="0" applyBorder="0" applyAlignment="0" applyProtection="0">
      <alignment vertical="center"/>
    </xf>
    <xf numFmtId="0" fontId="52" fillId="5"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6" fillId="42" borderId="0" applyNumberFormat="0" applyBorder="0" applyAlignment="0" applyProtection="0">
      <alignment vertical="center"/>
    </xf>
    <xf numFmtId="0" fontId="52" fillId="6" borderId="0" applyNumberFormat="0" applyBorder="0" applyAlignment="0" applyProtection="0">
      <alignment vertical="center"/>
    </xf>
    <xf numFmtId="0" fontId="26" fillId="42"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17" fillId="42" borderId="0" applyNumberFormat="0" applyBorder="0" applyAlignment="0" applyProtection="0">
      <alignment vertical="center"/>
    </xf>
    <xf numFmtId="0" fontId="217"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17"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17" fillId="42"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6" fillId="42"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6" fillId="42"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6" fillId="42"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6" fillId="42"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17" fillId="42" borderId="0" applyNumberFormat="0" applyBorder="0" applyAlignment="0" applyProtection="0">
      <alignment vertical="center"/>
    </xf>
    <xf numFmtId="0" fontId="217"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52" fillId="6" borderId="0" applyNumberFormat="0" applyBorder="0" applyAlignment="0" applyProtection="0">
      <alignment vertical="center"/>
    </xf>
    <xf numFmtId="0" fontId="217" fillId="6" borderId="0" applyNumberFormat="0" applyBorder="0" applyAlignment="0" applyProtection="0">
      <alignment vertical="center"/>
    </xf>
    <xf numFmtId="0" fontId="26" fillId="42" borderId="0" applyNumberFormat="0" applyBorder="0" applyAlignment="0" applyProtection="0">
      <alignment vertical="center"/>
    </xf>
    <xf numFmtId="0" fontId="26" fillId="42" borderId="0" applyNumberFormat="0" applyBorder="0" applyAlignment="0" applyProtection="0">
      <alignment vertical="center"/>
    </xf>
    <xf numFmtId="0" fontId="26" fillId="42" borderId="0" applyNumberFormat="0" applyBorder="0" applyAlignment="0" applyProtection="0">
      <alignment vertical="center"/>
    </xf>
    <xf numFmtId="0" fontId="217" fillId="42" borderId="0" applyNumberFormat="0" applyBorder="0" applyAlignment="0" applyProtection="0">
      <alignment vertical="center"/>
    </xf>
    <xf numFmtId="0" fontId="217" fillId="42" borderId="0" applyNumberFormat="0" applyBorder="0" applyAlignment="0" applyProtection="0">
      <alignment vertical="center"/>
    </xf>
    <xf numFmtId="0" fontId="217" fillId="42" borderId="0" applyNumberFormat="0" applyBorder="0" applyAlignment="0" applyProtection="0">
      <alignment vertical="center"/>
    </xf>
    <xf numFmtId="0" fontId="217" fillId="42" borderId="0" applyNumberFormat="0" applyBorder="0" applyAlignment="0" applyProtection="0">
      <alignment vertical="center"/>
    </xf>
    <xf numFmtId="0" fontId="217" fillId="42" borderId="0" applyNumberFormat="0" applyBorder="0" applyAlignment="0" applyProtection="0">
      <alignment vertical="center"/>
    </xf>
    <xf numFmtId="0" fontId="217" fillId="42" borderId="0" applyNumberFormat="0" applyBorder="0" applyAlignment="0" applyProtection="0">
      <alignment vertical="center"/>
    </xf>
    <xf numFmtId="0" fontId="26" fillId="42" borderId="0" applyNumberFormat="0" applyBorder="0" applyAlignment="0" applyProtection="0">
      <alignment vertical="center"/>
    </xf>
    <xf numFmtId="0" fontId="26" fillId="42" borderId="0" applyNumberFormat="0" applyBorder="0" applyAlignment="0" applyProtection="0">
      <alignment vertical="center"/>
    </xf>
    <xf numFmtId="0" fontId="26" fillId="42" borderId="0" applyNumberFormat="0" applyBorder="0" applyAlignment="0" applyProtection="0">
      <alignment vertical="center"/>
    </xf>
    <xf numFmtId="0" fontId="217" fillId="6" borderId="0" applyNumberFormat="0" applyBorder="0" applyAlignment="0" applyProtection="0">
      <alignment vertical="center"/>
    </xf>
    <xf numFmtId="0" fontId="26" fillId="42" borderId="0" applyNumberFormat="0" applyBorder="0" applyAlignment="0" applyProtection="0">
      <alignment vertical="center"/>
    </xf>
    <xf numFmtId="0" fontId="217" fillId="6" borderId="0" applyNumberFormat="0" applyBorder="0" applyAlignment="0" applyProtection="0">
      <alignment vertical="center"/>
    </xf>
    <xf numFmtId="0" fontId="26" fillId="42" borderId="0" applyNumberFormat="0" applyBorder="0" applyAlignment="0" applyProtection="0">
      <alignment vertical="center"/>
    </xf>
    <xf numFmtId="0" fontId="26" fillId="42" borderId="0" applyNumberFormat="0" applyBorder="0" applyAlignment="0" applyProtection="0">
      <alignment vertical="center"/>
    </xf>
    <xf numFmtId="0" fontId="217" fillId="6" borderId="0" applyNumberFormat="0" applyBorder="0" applyAlignment="0" applyProtection="0">
      <alignment vertical="center"/>
    </xf>
    <xf numFmtId="0" fontId="26" fillId="42" borderId="0" applyNumberFormat="0" applyBorder="0" applyAlignment="0" applyProtection="0">
      <alignment vertical="center"/>
    </xf>
    <xf numFmtId="0" fontId="26" fillId="42" borderId="0" applyNumberFormat="0" applyBorder="0" applyAlignment="0" applyProtection="0">
      <alignment vertical="center"/>
    </xf>
    <xf numFmtId="0" fontId="217" fillId="6" borderId="0" applyNumberFormat="0" applyBorder="0" applyAlignment="0" applyProtection="0">
      <alignment vertical="center"/>
    </xf>
    <xf numFmtId="0" fontId="52" fillId="6"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3" borderId="0" applyNumberFormat="0" applyBorder="0" applyAlignment="0" applyProtection="0">
      <alignment vertical="center"/>
    </xf>
    <xf numFmtId="0" fontId="52" fillId="7" borderId="0" applyNumberFormat="0" applyBorder="0" applyAlignment="0" applyProtection="0">
      <alignment vertical="center"/>
    </xf>
    <xf numFmtId="0" fontId="26" fillId="43"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17" fillId="43" borderId="0" applyNumberFormat="0" applyBorder="0" applyAlignment="0" applyProtection="0">
      <alignment vertical="center"/>
    </xf>
    <xf numFmtId="0" fontId="217"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17"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17" fillId="43"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3"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3"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3"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3"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17" fillId="43" borderId="0" applyNumberFormat="0" applyBorder="0" applyAlignment="0" applyProtection="0">
      <alignment vertical="center"/>
    </xf>
    <xf numFmtId="0" fontId="217"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17" fillId="7" borderId="0" applyNumberFormat="0" applyBorder="0" applyAlignment="0" applyProtection="0">
      <alignment vertical="center"/>
    </xf>
    <xf numFmtId="0" fontId="26" fillId="43" borderId="0" applyNumberFormat="0" applyBorder="0" applyAlignment="0" applyProtection="0">
      <alignment vertical="center"/>
    </xf>
    <xf numFmtId="0" fontId="26" fillId="43" borderId="0" applyNumberFormat="0" applyBorder="0" applyAlignment="0" applyProtection="0">
      <alignment vertical="center"/>
    </xf>
    <xf numFmtId="0" fontId="26" fillId="43" borderId="0" applyNumberFormat="0" applyBorder="0" applyAlignment="0" applyProtection="0">
      <alignment vertical="center"/>
    </xf>
    <xf numFmtId="0" fontId="217" fillId="43" borderId="0" applyNumberFormat="0" applyBorder="0" applyAlignment="0" applyProtection="0">
      <alignment vertical="center"/>
    </xf>
    <xf numFmtId="0" fontId="217" fillId="43" borderId="0" applyNumberFormat="0" applyBorder="0" applyAlignment="0" applyProtection="0">
      <alignment vertical="center"/>
    </xf>
    <xf numFmtId="0" fontId="217" fillId="43" borderId="0" applyNumberFormat="0" applyBorder="0" applyAlignment="0" applyProtection="0">
      <alignment vertical="center"/>
    </xf>
    <xf numFmtId="0" fontId="217" fillId="43" borderId="0" applyNumberFormat="0" applyBorder="0" applyAlignment="0" applyProtection="0">
      <alignment vertical="center"/>
    </xf>
    <xf numFmtId="0" fontId="217" fillId="43" borderId="0" applyNumberFormat="0" applyBorder="0" applyAlignment="0" applyProtection="0">
      <alignment vertical="center"/>
    </xf>
    <xf numFmtId="0" fontId="217" fillId="43" borderId="0" applyNumberFormat="0" applyBorder="0" applyAlignment="0" applyProtection="0">
      <alignment vertical="center"/>
    </xf>
    <xf numFmtId="0" fontId="26" fillId="43" borderId="0" applyNumberFormat="0" applyBorder="0" applyAlignment="0" applyProtection="0">
      <alignment vertical="center"/>
    </xf>
    <xf numFmtId="0" fontId="26" fillId="43" borderId="0" applyNumberFormat="0" applyBorder="0" applyAlignment="0" applyProtection="0">
      <alignment vertical="center"/>
    </xf>
    <xf numFmtId="0" fontId="26" fillId="43" borderId="0" applyNumberFormat="0" applyBorder="0" applyAlignment="0" applyProtection="0">
      <alignment vertical="center"/>
    </xf>
    <xf numFmtId="0" fontId="217" fillId="7" borderId="0" applyNumberFormat="0" applyBorder="0" applyAlignment="0" applyProtection="0">
      <alignment vertical="center"/>
    </xf>
    <xf numFmtId="0" fontId="26" fillId="43" borderId="0" applyNumberFormat="0" applyBorder="0" applyAlignment="0" applyProtection="0">
      <alignment vertical="center"/>
    </xf>
    <xf numFmtId="0" fontId="217" fillId="7" borderId="0" applyNumberFormat="0" applyBorder="0" applyAlignment="0" applyProtection="0">
      <alignment vertical="center"/>
    </xf>
    <xf numFmtId="0" fontId="26" fillId="43" borderId="0" applyNumberFormat="0" applyBorder="0" applyAlignment="0" applyProtection="0">
      <alignment vertical="center"/>
    </xf>
    <xf numFmtId="0" fontId="26" fillId="43" borderId="0" applyNumberFormat="0" applyBorder="0" applyAlignment="0" applyProtection="0">
      <alignment vertical="center"/>
    </xf>
    <xf numFmtId="0" fontId="217" fillId="7" borderId="0" applyNumberFormat="0" applyBorder="0" applyAlignment="0" applyProtection="0">
      <alignment vertical="center"/>
    </xf>
    <xf numFmtId="0" fontId="26" fillId="43" borderId="0" applyNumberFormat="0" applyBorder="0" applyAlignment="0" applyProtection="0">
      <alignment vertical="center"/>
    </xf>
    <xf numFmtId="0" fontId="26" fillId="43" borderId="0" applyNumberFormat="0" applyBorder="0" applyAlignment="0" applyProtection="0">
      <alignment vertical="center"/>
    </xf>
    <xf numFmtId="0" fontId="217" fillId="7" borderId="0" applyNumberFormat="0" applyBorder="0" applyAlignment="0" applyProtection="0">
      <alignment vertical="center"/>
    </xf>
    <xf numFmtId="0" fontId="52" fillId="7"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26" fillId="44" borderId="0" applyNumberFormat="0" applyBorder="0" applyAlignment="0" applyProtection="0">
      <alignment vertical="center"/>
    </xf>
    <xf numFmtId="0" fontId="52" fillId="8" borderId="0" applyNumberFormat="0" applyBorder="0" applyAlignment="0" applyProtection="0">
      <alignment vertical="center"/>
    </xf>
    <xf numFmtId="0" fontId="26" fillId="44"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217" fillId="44"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217" fillId="44"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26" fillId="44"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26" fillId="44"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26" fillId="44"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26" fillId="44"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217" fillId="44"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26" fillId="44" borderId="0" applyNumberFormat="0" applyBorder="0" applyAlignment="0" applyProtection="0">
      <alignment vertical="center"/>
    </xf>
    <xf numFmtId="0" fontId="26" fillId="44" borderId="0" applyNumberFormat="0" applyBorder="0" applyAlignment="0" applyProtection="0">
      <alignment vertical="center"/>
    </xf>
    <xf numFmtId="0" fontId="26" fillId="44" borderId="0" applyNumberFormat="0" applyBorder="0" applyAlignment="0" applyProtection="0">
      <alignment vertical="center"/>
    </xf>
    <xf numFmtId="0" fontId="217" fillId="44" borderId="0" applyNumberFormat="0" applyBorder="0" applyAlignment="0" applyProtection="0">
      <alignment vertical="center"/>
    </xf>
    <xf numFmtId="0" fontId="217" fillId="44" borderId="0" applyNumberFormat="0" applyBorder="0" applyAlignment="0" applyProtection="0">
      <alignment vertical="center"/>
    </xf>
    <xf numFmtId="0" fontId="217" fillId="44" borderId="0" applyNumberFormat="0" applyBorder="0" applyAlignment="0" applyProtection="0">
      <alignment vertical="center"/>
    </xf>
    <xf numFmtId="0" fontId="217" fillId="44" borderId="0" applyNumberFormat="0" applyBorder="0" applyAlignment="0" applyProtection="0">
      <alignment vertical="center"/>
    </xf>
    <xf numFmtId="0" fontId="217" fillId="44" borderId="0" applyNumberFormat="0" applyBorder="0" applyAlignment="0" applyProtection="0">
      <alignment vertical="center"/>
    </xf>
    <xf numFmtId="0" fontId="217" fillId="44" borderId="0" applyNumberFormat="0" applyBorder="0" applyAlignment="0" applyProtection="0">
      <alignment vertical="center"/>
    </xf>
    <xf numFmtId="0" fontId="26" fillId="44" borderId="0" applyNumberFormat="0" applyBorder="0" applyAlignment="0" applyProtection="0">
      <alignment vertical="center"/>
    </xf>
    <xf numFmtId="0" fontId="26" fillId="44" borderId="0" applyNumberFormat="0" applyBorder="0" applyAlignment="0" applyProtection="0">
      <alignment vertical="center"/>
    </xf>
    <xf numFmtId="0" fontId="26" fillId="44" borderId="0" applyNumberFormat="0" applyBorder="0" applyAlignment="0" applyProtection="0">
      <alignment vertical="center"/>
    </xf>
    <xf numFmtId="0" fontId="26" fillId="44" borderId="0" applyNumberFormat="0" applyBorder="0" applyAlignment="0" applyProtection="0">
      <alignment vertical="center"/>
    </xf>
    <xf numFmtId="0" fontId="26" fillId="44" borderId="0" applyNumberFormat="0" applyBorder="0" applyAlignment="0" applyProtection="0">
      <alignment vertical="center"/>
    </xf>
    <xf numFmtId="0" fontId="26" fillId="44" borderId="0" applyNumberFormat="0" applyBorder="0" applyAlignment="0" applyProtection="0">
      <alignment vertical="center"/>
    </xf>
    <xf numFmtId="0" fontId="26" fillId="44" borderId="0" applyNumberFormat="0" applyBorder="0" applyAlignment="0" applyProtection="0">
      <alignment vertical="center"/>
    </xf>
    <xf numFmtId="0" fontId="26" fillId="44" borderId="0" applyNumberFormat="0" applyBorder="0" applyAlignment="0" applyProtection="0">
      <alignment vertical="center"/>
    </xf>
    <xf numFmtId="0" fontId="52" fillId="8"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26" fillId="45" borderId="0" applyNumberFormat="0" applyBorder="0" applyAlignment="0" applyProtection="0">
      <alignment vertical="center"/>
    </xf>
    <xf numFmtId="0" fontId="52" fillId="9" borderId="0" applyNumberFormat="0" applyBorder="0" applyAlignment="0" applyProtection="0">
      <alignment vertical="center"/>
    </xf>
    <xf numFmtId="0" fontId="26" fillId="45"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217" fillId="45"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217" fillId="45"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26" fillId="45"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26" fillId="45"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26" fillId="45"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26" fillId="45"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217" fillId="45"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26" fillId="45" borderId="0" applyNumberFormat="0" applyBorder="0" applyAlignment="0" applyProtection="0">
      <alignment vertical="center"/>
    </xf>
    <xf numFmtId="0" fontId="26" fillId="45" borderId="0" applyNumberFormat="0" applyBorder="0" applyAlignment="0" applyProtection="0">
      <alignment vertical="center"/>
    </xf>
    <xf numFmtId="0" fontId="26" fillId="45" borderId="0" applyNumberFormat="0" applyBorder="0" applyAlignment="0" applyProtection="0">
      <alignment vertical="center"/>
    </xf>
    <xf numFmtId="0" fontId="217" fillId="45" borderId="0" applyNumberFormat="0" applyBorder="0" applyAlignment="0" applyProtection="0">
      <alignment vertical="center"/>
    </xf>
    <xf numFmtId="0" fontId="217" fillId="45" borderId="0" applyNumberFormat="0" applyBorder="0" applyAlignment="0" applyProtection="0">
      <alignment vertical="center"/>
    </xf>
    <xf numFmtId="0" fontId="217" fillId="45" borderId="0" applyNumberFormat="0" applyBorder="0" applyAlignment="0" applyProtection="0">
      <alignment vertical="center"/>
    </xf>
    <xf numFmtId="0" fontId="217" fillId="45" borderId="0" applyNumberFormat="0" applyBorder="0" applyAlignment="0" applyProtection="0">
      <alignment vertical="center"/>
    </xf>
    <xf numFmtId="0" fontId="217" fillId="45" borderId="0" applyNumberFormat="0" applyBorder="0" applyAlignment="0" applyProtection="0">
      <alignment vertical="center"/>
    </xf>
    <xf numFmtId="0" fontId="217" fillId="45" borderId="0" applyNumberFormat="0" applyBorder="0" applyAlignment="0" applyProtection="0">
      <alignment vertical="center"/>
    </xf>
    <xf numFmtId="0" fontId="26" fillId="45" borderId="0" applyNumberFormat="0" applyBorder="0" applyAlignment="0" applyProtection="0">
      <alignment vertical="center"/>
    </xf>
    <xf numFmtId="0" fontId="26" fillId="45" borderId="0" applyNumberFormat="0" applyBorder="0" applyAlignment="0" applyProtection="0">
      <alignment vertical="center"/>
    </xf>
    <xf numFmtId="0" fontId="26" fillId="45" borderId="0" applyNumberFormat="0" applyBorder="0" applyAlignment="0" applyProtection="0">
      <alignment vertical="center"/>
    </xf>
    <xf numFmtId="0" fontId="26" fillId="45" borderId="0" applyNumberFormat="0" applyBorder="0" applyAlignment="0" applyProtection="0">
      <alignment vertical="center"/>
    </xf>
    <xf numFmtId="0" fontId="26" fillId="45" borderId="0" applyNumberFormat="0" applyBorder="0" applyAlignment="0" applyProtection="0">
      <alignment vertical="center"/>
    </xf>
    <xf numFmtId="0" fontId="26" fillId="45" borderId="0" applyNumberFormat="0" applyBorder="0" applyAlignment="0" applyProtection="0">
      <alignment vertical="center"/>
    </xf>
    <xf numFmtId="0" fontId="26" fillId="45" borderId="0" applyNumberFormat="0" applyBorder="0" applyAlignment="0" applyProtection="0">
      <alignment vertical="center"/>
    </xf>
    <xf numFmtId="0" fontId="26" fillId="45" borderId="0" applyNumberFormat="0" applyBorder="0" applyAlignment="0" applyProtection="0">
      <alignment vertical="center"/>
    </xf>
    <xf numFmtId="0" fontId="52" fillId="9"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46" borderId="0" applyNumberFormat="0" applyBorder="0" applyAlignment="0" applyProtection="0">
      <alignment vertical="center"/>
    </xf>
    <xf numFmtId="0" fontId="52" fillId="10" borderId="0" applyNumberFormat="0" applyBorder="0" applyAlignment="0" applyProtection="0">
      <alignment vertical="center"/>
    </xf>
    <xf numFmtId="0" fontId="26" fillId="46"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17" fillId="46"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17" fillId="46"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46"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46"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46"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46"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17" fillId="46"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46" borderId="0" applyNumberFormat="0" applyBorder="0" applyAlignment="0" applyProtection="0">
      <alignment vertical="center"/>
    </xf>
    <xf numFmtId="0" fontId="26" fillId="46" borderId="0" applyNumberFormat="0" applyBorder="0" applyAlignment="0" applyProtection="0">
      <alignment vertical="center"/>
    </xf>
    <xf numFmtId="0" fontId="26" fillId="46" borderId="0" applyNumberFormat="0" applyBorder="0" applyAlignment="0" applyProtection="0">
      <alignment vertical="center"/>
    </xf>
    <xf numFmtId="0" fontId="217" fillId="46" borderId="0" applyNumberFormat="0" applyBorder="0" applyAlignment="0" applyProtection="0">
      <alignment vertical="center"/>
    </xf>
    <xf numFmtId="0" fontId="217" fillId="46" borderId="0" applyNumberFormat="0" applyBorder="0" applyAlignment="0" applyProtection="0">
      <alignment vertical="center"/>
    </xf>
    <xf numFmtId="0" fontId="217" fillId="46" borderId="0" applyNumberFormat="0" applyBorder="0" applyAlignment="0" applyProtection="0">
      <alignment vertical="center"/>
    </xf>
    <xf numFmtId="0" fontId="217" fillId="46" borderId="0" applyNumberFormat="0" applyBorder="0" applyAlignment="0" applyProtection="0">
      <alignment vertical="center"/>
    </xf>
    <xf numFmtId="0" fontId="217" fillId="46" borderId="0" applyNumberFormat="0" applyBorder="0" applyAlignment="0" applyProtection="0">
      <alignment vertical="center"/>
    </xf>
    <xf numFmtId="0" fontId="217" fillId="46" borderId="0" applyNumberFormat="0" applyBorder="0" applyAlignment="0" applyProtection="0">
      <alignment vertical="center"/>
    </xf>
    <xf numFmtId="0" fontId="26" fillId="46" borderId="0" applyNumberFormat="0" applyBorder="0" applyAlignment="0" applyProtection="0">
      <alignment vertical="center"/>
    </xf>
    <xf numFmtId="0" fontId="26" fillId="46" borderId="0" applyNumberFormat="0" applyBorder="0" applyAlignment="0" applyProtection="0">
      <alignment vertical="center"/>
    </xf>
    <xf numFmtId="0" fontId="26" fillId="46" borderId="0" applyNumberFormat="0" applyBorder="0" applyAlignment="0" applyProtection="0">
      <alignment vertical="center"/>
    </xf>
    <xf numFmtId="0" fontId="26" fillId="46" borderId="0" applyNumberFormat="0" applyBorder="0" applyAlignment="0" applyProtection="0">
      <alignment vertical="center"/>
    </xf>
    <xf numFmtId="0" fontId="26" fillId="46" borderId="0" applyNumberFormat="0" applyBorder="0" applyAlignment="0" applyProtection="0">
      <alignment vertical="center"/>
    </xf>
    <xf numFmtId="0" fontId="26" fillId="46" borderId="0" applyNumberFormat="0" applyBorder="0" applyAlignment="0" applyProtection="0">
      <alignment vertical="center"/>
    </xf>
    <xf numFmtId="0" fontId="26" fillId="46" borderId="0" applyNumberFormat="0" applyBorder="0" applyAlignment="0" applyProtection="0">
      <alignment vertical="center"/>
    </xf>
    <xf numFmtId="0" fontId="26" fillId="46" borderId="0" applyNumberFormat="0" applyBorder="0" applyAlignment="0" applyProtection="0">
      <alignment vertical="center"/>
    </xf>
    <xf numFmtId="0" fontId="52" fillId="10"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26" fillId="47" borderId="0" applyNumberFormat="0" applyBorder="0" applyAlignment="0" applyProtection="0">
      <alignment vertical="center"/>
    </xf>
    <xf numFmtId="0" fontId="52" fillId="11" borderId="0" applyNumberFormat="0" applyBorder="0" applyAlignment="0" applyProtection="0">
      <alignment vertical="center"/>
    </xf>
    <xf numFmtId="0" fontId="26" fillId="47"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217" fillId="47"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217" fillId="47"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26" fillId="47"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26" fillId="47"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26" fillId="47"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26" fillId="47"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217" fillId="47"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26" fillId="47" borderId="0" applyNumberFormat="0" applyBorder="0" applyAlignment="0" applyProtection="0">
      <alignment vertical="center"/>
    </xf>
    <xf numFmtId="0" fontId="26" fillId="47" borderId="0" applyNumberFormat="0" applyBorder="0" applyAlignment="0" applyProtection="0">
      <alignment vertical="center"/>
    </xf>
    <xf numFmtId="0" fontId="26" fillId="47" borderId="0" applyNumberFormat="0" applyBorder="0" applyAlignment="0" applyProtection="0">
      <alignment vertical="center"/>
    </xf>
    <xf numFmtId="0" fontId="217" fillId="47" borderId="0" applyNumberFormat="0" applyBorder="0" applyAlignment="0" applyProtection="0">
      <alignment vertical="center"/>
    </xf>
    <xf numFmtId="0" fontId="217" fillId="47" borderId="0" applyNumberFormat="0" applyBorder="0" applyAlignment="0" applyProtection="0">
      <alignment vertical="center"/>
    </xf>
    <xf numFmtId="0" fontId="217" fillId="47" borderId="0" applyNumberFormat="0" applyBorder="0" applyAlignment="0" applyProtection="0">
      <alignment vertical="center"/>
    </xf>
    <xf numFmtId="0" fontId="217" fillId="47" borderId="0" applyNumberFormat="0" applyBorder="0" applyAlignment="0" applyProtection="0">
      <alignment vertical="center"/>
    </xf>
    <xf numFmtId="0" fontId="217" fillId="47" borderId="0" applyNumberFormat="0" applyBorder="0" applyAlignment="0" applyProtection="0">
      <alignment vertical="center"/>
    </xf>
    <xf numFmtId="0" fontId="217" fillId="47" borderId="0" applyNumberFormat="0" applyBorder="0" applyAlignment="0" applyProtection="0">
      <alignment vertical="center"/>
    </xf>
    <xf numFmtId="0" fontId="26" fillId="47" borderId="0" applyNumberFormat="0" applyBorder="0" applyAlignment="0" applyProtection="0">
      <alignment vertical="center"/>
    </xf>
    <xf numFmtId="0" fontId="26" fillId="47" borderId="0" applyNumberFormat="0" applyBorder="0" applyAlignment="0" applyProtection="0">
      <alignment vertical="center"/>
    </xf>
    <xf numFmtId="0" fontId="26" fillId="47" borderId="0" applyNumberFormat="0" applyBorder="0" applyAlignment="0" applyProtection="0">
      <alignment vertical="center"/>
    </xf>
    <xf numFmtId="0" fontId="26" fillId="47" borderId="0" applyNumberFormat="0" applyBorder="0" applyAlignment="0" applyProtection="0">
      <alignment vertical="center"/>
    </xf>
    <xf numFmtId="0" fontId="26" fillId="47" borderId="0" applyNumberFormat="0" applyBorder="0" applyAlignment="0" applyProtection="0">
      <alignment vertical="center"/>
    </xf>
    <xf numFmtId="0" fontId="26" fillId="47" borderId="0" applyNumberFormat="0" applyBorder="0" applyAlignment="0" applyProtection="0">
      <alignment vertical="center"/>
    </xf>
    <xf numFmtId="0" fontId="26" fillId="47" borderId="0" applyNumberFormat="0" applyBorder="0" applyAlignment="0" applyProtection="0">
      <alignment vertical="center"/>
    </xf>
    <xf numFmtId="0" fontId="26" fillId="47" borderId="0" applyNumberFormat="0" applyBorder="0" applyAlignment="0" applyProtection="0">
      <alignment vertical="center"/>
    </xf>
    <xf numFmtId="0" fontId="52" fillId="11"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6" fillId="48" borderId="0" applyNumberFormat="0" applyBorder="0" applyAlignment="0" applyProtection="0">
      <alignment vertical="center"/>
    </xf>
    <xf numFmtId="0" fontId="52" fillId="12" borderId="0" applyNumberFormat="0" applyBorder="0" applyAlignment="0" applyProtection="0">
      <alignment vertical="center"/>
    </xf>
    <xf numFmtId="0" fontId="26" fillId="4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17" fillId="48" borderId="0" applyNumberFormat="0" applyBorder="0" applyAlignment="0" applyProtection="0">
      <alignment vertical="center"/>
    </xf>
    <xf numFmtId="0" fontId="217"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17"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17" fillId="4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6" fillId="4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6" fillId="4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6" fillId="4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6" fillId="4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17" fillId="48" borderId="0" applyNumberFormat="0" applyBorder="0" applyAlignment="0" applyProtection="0">
      <alignment vertical="center"/>
    </xf>
    <xf numFmtId="0" fontId="217"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217" fillId="12" borderId="0" applyNumberFormat="0" applyBorder="0" applyAlignment="0" applyProtection="0">
      <alignment vertical="center"/>
    </xf>
    <xf numFmtId="0" fontId="26" fillId="48" borderId="0" applyNumberFormat="0" applyBorder="0" applyAlignment="0" applyProtection="0">
      <alignment vertical="center"/>
    </xf>
    <xf numFmtId="0" fontId="26" fillId="48" borderId="0" applyNumberFormat="0" applyBorder="0" applyAlignment="0" applyProtection="0">
      <alignment vertical="center"/>
    </xf>
    <xf numFmtId="0" fontId="26" fillId="48" borderId="0" applyNumberFormat="0" applyBorder="0" applyAlignment="0" applyProtection="0">
      <alignment vertical="center"/>
    </xf>
    <xf numFmtId="0" fontId="217" fillId="48" borderId="0" applyNumberFormat="0" applyBorder="0" applyAlignment="0" applyProtection="0">
      <alignment vertical="center"/>
    </xf>
    <xf numFmtId="0" fontId="217" fillId="48" borderId="0" applyNumberFormat="0" applyBorder="0" applyAlignment="0" applyProtection="0">
      <alignment vertical="center"/>
    </xf>
    <xf numFmtId="0" fontId="217" fillId="48" borderId="0" applyNumberFormat="0" applyBorder="0" applyAlignment="0" applyProtection="0">
      <alignment vertical="center"/>
    </xf>
    <xf numFmtId="0" fontId="217" fillId="48" borderId="0" applyNumberFormat="0" applyBorder="0" applyAlignment="0" applyProtection="0">
      <alignment vertical="center"/>
    </xf>
    <xf numFmtId="0" fontId="217" fillId="48" borderId="0" applyNumberFormat="0" applyBorder="0" applyAlignment="0" applyProtection="0">
      <alignment vertical="center"/>
    </xf>
    <xf numFmtId="0" fontId="217" fillId="48" borderId="0" applyNumberFormat="0" applyBorder="0" applyAlignment="0" applyProtection="0">
      <alignment vertical="center"/>
    </xf>
    <xf numFmtId="0" fontId="26" fillId="48" borderId="0" applyNumberFormat="0" applyBorder="0" applyAlignment="0" applyProtection="0">
      <alignment vertical="center"/>
    </xf>
    <xf numFmtId="0" fontId="26" fillId="48" borderId="0" applyNumberFormat="0" applyBorder="0" applyAlignment="0" applyProtection="0">
      <alignment vertical="center"/>
    </xf>
    <xf numFmtId="0" fontId="26" fillId="48" borderId="0" applyNumberFormat="0" applyBorder="0" applyAlignment="0" applyProtection="0">
      <alignment vertical="center"/>
    </xf>
    <xf numFmtId="0" fontId="217" fillId="12" borderId="0" applyNumberFormat="0" applyBorder="0" applyAlignment="0" applyProtection="0">
      <alignment vertical="center"/>
    </xf>
    <xf numFmtId="0" fontId="26" fillId="48" borderId="0" applyNumberFormat="0" applyBorder="0" applyAlignment="0" applyProtection="0">
      <alignment vertical="center"/>
    </xf>
    <xf numFmtId="0" fontId="217" fillId="12" borderId="0" applyNumberFormat="0" applyBorder="0" applyAlignment="0" applyProtection="0">
      <alignment vertical="center"/>
    </xf>
    <xf numFmtId="0" fontId="26" fillId="48" borderId="0" applyNumberFormat="0" applyBorder="0" applyAlignment="0" applyProtection="0">
      <alignment vertical="center"/>
    </xf>
    <xf numFmtId="0" fontId="26" fillId="48" borderId="0" applyNumberFormat="0" applyBorder="0" applyAlignment="0" applyProtection="0">
      <alignment vertical="center"/>
    </xf>
    <xf numFmtId="0" fontId="217" fillId="12" borderId="0" applyNumberFormat="0" applyBorder="0" applyAlignment="0" applyProtection="0">
      <alignment vertical="center"/>
    </xf>
    <xf numFmtId="0" fontId="26" fillId="48" borderId="0" applyNumberFormat="0" applyBorder="0" applyAlignment="0" applyProtection="0">
      <alignment vertical="center"/>
    </xf>
    <xf numFmtId="0" fontId="26" fillId="48" borderId="0" applyNumberFormat="0" applyBorder="0" applyAlignment="0" applyProtection="0">
      <alignment vertical="center"/>
    </xf>
    <xf numFmtId="0" fontId="217" fillId="12" borderId="0" applyNumberFormat="0" applyBorder="0" applyAlignment="0" applyProtection="0">
      <alignment vertical="center"/>
    </xf>
    <xf numFmtId="0" fontId="52" fillId="12"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9" borderId="0" applyNumberFormat="0" applyBorder="0" applyAlignment="0" applyProtection="0">
      <alignment vertical="center"/>
    </xf>
    <xf numFmtId="0" fontId="52" fillId="7" borderId="0" applyNumberFormat="0" applyBorder="0" applyAlignment="0" applyProtection="0">
      <alignment vertical="center"/>
    </xf>
    <xf numFmtId="0" fontId="26" fillId="49"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17" fillId="49"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17" fillId="49"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9"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9"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9"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9"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17" fillId="49"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52" fillId="7" borderId="0" applyNumberFormat="0" applyBorder="0" applyAlignment="0" applyProtection="0">
      <alignment vertical="center"/>
    </xf>
    <xf numFmtId="0" fontId="26" fillId="49" borderId="0" applyNumberFormat="0" applyBorder="0" applyAlignment="0" applyProtection="0">
      <alignment vertical="center"/>
    </xf>
    <xf numFmtId="0" fontId="26" fillId="49" borderId="0" applyNumberFormat="0" applyBorder="0" applyAlignment="0" applyProtection="0">
      <alignment vertical="center"/>
    </xf>
    <xf numFmtId="0" fontId="26" fillId="49" borderId="0" applyNumberFormat="0" applyBorder="0" applyAlignment="0" applyProtection="0">
      <alignment vertical="center"/>
    </xf>
    <xf numFmtId="0" fontId="217" fillId="49" borderId="0" applyNumberFormat="0" applyBorder="0" applyAlignment="0" applyProtection="0">
      <alignment vertical="center"/>
    </xf>
    <xf numFmtId="0" fontId="217" fillId="49" borderId="0" applyNumberFormat="0" applyBorder="0" applyAlignment="0" applyProtection="0">
      <alignment vertical="center"/>
    </xf>
    <xf numFmtId="0" fontId="217" fillId="49" borderId="0" applyNumberFormat="0" applyBorder="0" applyAlignment="0" applyProtection="0">
      <alignment vertical="center"/>
    </xf>
    <xf numFmtId="0" fontId="217" fillId="49" borderId="0" applyNumberFormat="0" applyBorder="0" applyAlignment="0" applyProtection="0">
      <alignment vertical="center"/>
    </xf>
    <xf numFmtId="0" fontId="217" fillId="49" borderId="0" applyNumberFormat="0" applyBorder="0" applyAlignment="0" applyProtection="0">
      <alignment vertical="center"/>
    </xf>
    <xf numFmtId="0" fontId="217" fillId="49" borderId="0" applyNumberFormat="0" applyBorder="0" applyAlignment="0" applyProtection="0">
      <alignment vertical="center"/>
    </xf>
    <xf numFmtId="0" fontId="26" fillId="49" borderId="0" applyNumberFormat="0" applyBorder="0" applyAlignment="0" applyProtection="0">
      <alignment vertical="center"/>
    </xf>
    <xf numFmtId="0" fontId="26" fillId="49" borderId="0" applyNumberFormat="0" applyBorder="0" applyAlignment="0" applyProtection="0">
      <alignment vertical="center"/>
    </xf>
    <xf numFmtId="0" fontId="26" fillId="49" borderId="0" applyNumberFormat="0" applyBorder="0" applyAlignment="0" applyProtection="0">
      <alignment vertical="center"/>
    </xf>
    <xf numFmtId="0" fontId="26" fillId="49" borderId="0" applyNumberFormat="0" applyBorder="0" applyAlignment="0" applyProtection="0">
      <alignment vertical="center"/>
    </xf>
    <xf numFmtId="0" fontId="26" fillId="49" borderId="0" applyNumberFormat="0" applyBorder="0" applyAlignment="0" applyProtection="0">
      <alignment vertical="center"/>
    </xf>
    <xf numFmtId="0" fontId="26" fillId="49" borderId="0" applyNumberFormat="0" applyBorder="0" applyAlignment="0" applyProtection="0">
      <alignment vertical="center"/>
    </xf>
    <xf numFmtId="0" fontId="26" fillId="49" borderId="0" applyNumberFormat="0" applyBorder="0" applyAlignment="0" applyProtection="0">
      <alignment vertical="center"/>
    </xf>
    <xf numFmtId="0" fontId="26" fillId="49" borderId="0" applyNumberFormat="0" applyBorder="0" applyAlignment="0" applyProtection="0">
      <alignment vertical="center"/>
    </xf>
    <xf numFmtId="0" fontId="52" fillId="7"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50" borderId="0" applyNumberFormat="0" applyBorder="0" applyAlignment="0" applyProtection="0">
      <alignment vertical="center"/>
    </xf>
    <xf numFmtId="0" fontId="52" fillId="10" borderId="0" applyNumberFormat="0" applyBorder="0" applyAlignment="0" applyProtection="0">
      <alignment vertical="center"/>
    </xf>
    <xf numFmtId="0" fontId="26" fillId="5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17" fillId="5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17" fillId="5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5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5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5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5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17" fillId="5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26" fillId="50" borderId="0" applyNumberFormat="0" applyBorder="0" applyAlignment="0" applyProtection="0">
      <alignment vertical="center"/>
    </xf>
    <xf numFmtId="0" fontId="26" fillId="50" borderId="0" applyNumberFormat="0" applyBorder="0" applyAlignment="0" applyProtection="0">
      <alignment vertical="center"/>
    </xf>
    <xf numFmtId="0" fontId="26" fillId="50" borderId="0" applyNumberFormat="0" applyBorder="0" applyAlignment="0" applyProtection="0">
      <alignment vertical="center"/>
    </xf>
    <xf numFmtId="0" fontId="217" fillId="50" borderId="0" applyNumberFormat="0" applyBorder="0" applyAlignment="0" applyProtection="0">
      <alignment vertical="center"/>
    </xf>
    <xf numFmtId="0" fontId="217" fillId="50" borderId="0" applyNumberFormat="0" applyBorder="0" applyAlignment="0" applyProtection="0">
      <alignment vertical="center"/>
    </xf>
    <xf numFmtId="0" fontId="217" fillId="50" borderId="0" applyNumberFormat="0" applyBorder="0" applyAlignment="0" applyProtection="0">
      <alignment vertical="center"/>
    </xf>
    <xf numFmtId="0" fontId="217" fillId="50" borderId="0" applyNumberFormat="0" applyBorder="0" applyAlignment="0" applyProtection="0">
      <alignment vertical="center"/>
    </xf>
    <xf numFmtId="0" fontId="217" fillId="50" borderId="0" applyNumberFormat="0" applyBorder="0" applyAlignment="0" applyProtection="0">
      <alignment vertical="center"/>
    </xf>
    <xf numFmtId="0" fontId="217" fillId="50" borderId="0" applyNumberFormat="0" applyBorder="0" applyAlignment="0" applyProtection="0">
      <alignment vertical="center"/>
    </xf>
    <xf numFmtId="0" fontId="26" fillId="50" borderId="0" applyNumberFormat="0" applyBorder="0" applyAlignment="0" applyProtection="0">
      <alignment vertical="center"/>
    </xf>
    <xf numFmtId="0" fontId="26" fillId="50" borderId="0" applyNumberFormat="0" applyBorder="0" applyAlignment="0" applyProtection="0">
      <alignment vertical="center"/>
    </xf>
    <xf numFmtId="0" fontId="26" fillId="50" borderId="0" applyNumberFormat="0" applyBorder="0" applyAlignment="0" applyProtection="0">
      <alignment vertical="center"/>
    </xf>
    <xf numFmtId="0" fontId="26" fillId="50" borderId="0" applyNumberFormat="0" applyBorder="0" applyAlignment="0" applyProtection="0">
      <alignment vertical="center"/>
    </xf>
    <xf numFmtId="0" fontId="26" fillId="50" borderId="0" applyNumberFormat="0" applyBorder="0" applyAlignment="0" applyProtection="0">
      <alignment vertical="center"/>
    </xf>
    <xf numFmtId="0" fontId="26" fillId="50" borderId="0" applyNumberFormat="0" applyBorder="0" applyAlignment="0" applyProtection="0">
      <alignment vertical="center"/>
    </xf>
    <xf numFmtId="0" fontId="26" fillId="50" borderId="0" applyNumberFormat="0" applyBorder="0" applyAlignment="0" applyProtection="0">
      <alignment vertical="center"/>
    </xf>
    <xf numFmtId="0" fontId="26" fillId="50" borderId="0" applyNumberFormat="0" applyBorder="0" applyAlignment="0" applyProtection="0">
      <alignment vertical="center"/>
    </xf>
    <xf numFmtId="0" fontId="52" fillId="10"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6" fillId="51" borderId="0" applyNumberFormat="0" applyBorder="0" applyAlignment="0" applyProtection="0">
      <alignment vertical="center"/>
    </xf>
    <xf numFmtId="0" fontId="52" fillId="13" borderId="0" applyNumberFormat="0" applyBorder="0" applyAlignment="0" applyProtection="0">
      <alignment vertical="center"/>
    </xf>
    <xf numFmtId="0" fontId="26" fillId="51"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17" fillId="51"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17" fillId="51"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6" fillId="51"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6" fillId="51"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6" fillId="51"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6" fillId="51"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17" fillId="51"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26" fillId="51" borderId="0" applyNumberFormat="0" applyBorder="0" applyAlignment="0" applyProtection="0">
      <alignment vertical="center"/>
    </xf>
    <xf numFmtId="0" fontId="26" fillId="51" borderId="0" applyNumberFormat="0" applyBorder="0" applyAlignment="0" applyProtection="0">
      <alignment vertical="center"/>
    </xf>
    <xf numFmtId="0" fontId="26" fillId="51" borderId="0" applyNumberFormat="0" applyBorder="0" applyAlignment="0" applyProtection="0">
      <alignment vertical="center"/>
    </xf>
    <xf numFmtId="0" fontId="217" fillId="51" borderId="0" applyNumberFormat="0" applyBorder="0" applyAlignment="0" applyProtection="0">
      <alignment vertical="center"/>
    </xf>
    <xf numFmtId="0" fontId="217" fillId="51" borderId="0" applyNumberFormat="0" applyBorder="0" applyAlignment="0" applyProtection="0">
      <alignment vertical="center"/>
    </xf>
    <xf numFmtId="0" fontId="217" fillId="51" borderId="0" applyNumberFormat="0" applyBorder="0" applyAlignment="0" applyProtection="0">
      <alignment vertical="center"/>
    </xf>
    <xf numFmtId="0" fontId="217" fillId="51" borderId="0" applyNumberFormat="0" applyBorder="0" applyAlignment="0" applyProtection="0">
      <alignment vertical="center"/>
    </xf>
    <xf numFmtId="0" fontId="217" fillId="51" borderId="0" applyNumberFormat="0" applyBorder="0" applyAlignment="0" applyProtection="0">
      <alignment vertical="center"/>
    </xf>
    <xf numFmtId="0" fontId="217" fillId="51" borderId="0" applyNumberFormat="0" applyBorder="0" applyAlignment="0" applyProtection="0">
      <alignment vertical="center"/>
    </xf>
    <xf numFmtId="0" fontId="26" fillId="51" borderId="0" applyNumberFormat="0" applyBorder="0" applyAlignment="0" applyProtection="0">
      <alignment vertical="center"/>
    </xf>
    <xf numFmtId="0" fontId="26" fillId="51" borderId="0" applyNumberFormat="0" applyBorder="0" applyAlignment="0" applyProtection="0">
      <alignment vertical="center"/>
    </xf>
    <xf numFmtId="0" fontId="26" fillId="51" borderId="0" applyNumberFormat="0" applyBorder="0" applyAlignment="0" applyProtection="0">
      <alignment vertical="center"/>
    </xf>
    <xf numFmtId="0" fontId="26" fillId="51" borderId="0" applyNumberFormat="0" applyBorder="0" applyAlignment="0" applyProtection="0">
      <alignment vertical="center"/>
    </xf>
    <xf numFmtId="0" fontId="26" fillId="51" borderId="0" applyNumberFormat="0" applyBorder="0" applyAlignment="0" applyProtection="0">
      <alignment vertical="center"/>
    </xf>
    <xf numFmtId="0" fontId="26" fillId="51" borderId="0" applyNumberFormat="0" applyBorder="0" applyAlignment="0" applyProtection="0">
      <alignment vertical="center"/>
    </xf>
    <xf numFmtId="0" fontId="26" fillId="51" borderId="0" applyNumberFormat="0" applyBorder="0" applyAlignment="0" applyProtection="0">
      <alignment vertical="center"/>
    </xf>
    <xf numFmtId="0" fontId="26" fillId="51" borderId="0" applyNumberFormat="0" applyBorder="0" applyAlignment="0" applyProtection="0">
      <alignment vertical="center"/>
    </xf>
    <xf numFmtId="0" fontId="52" fillId="13"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362" fillId="52"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365" fillId="52"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365" fillId="52"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365" fillId="52"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244" fillId="14" borderId="0" applyNumberFormat="0" applyBorder="0" applyAlignment="0" applyProtection="0">
      <alignment vertical="center"/>
    </xf>
    <xf numFmtId="0" fontId="365" fillId="52" borderId="0" applyNumberFormat="0" applyBorder="0" applyAlignment="0" applyProtection="0">
      <alignment vertical="center"/>
    </xf>
    <xf numFmtId="0" fontId="365" fillId="52" borderId="0" applyNumberFormat="0" applyBorder="0" applyAlignment="0" applyProtection="0">
      <alignment vertical="center"/>
    </xf>
    <xf numFmtId="0" fontId="365" fillId="52" borderId="0" applyNumberFormat="0" applyBorder="0" applyAlignment="0" applyProtection="0">
      <alignment vertical="center"/>
    </xf>
    <xf numFmtId="0" fontId="365" fillId="52" borderId="0" applyNumberFormat="0" applyBorder="0" applyAlignment="0" applyProtection="0">
      <alignment vertical="center"/>
    </xf>
    <xf numFmtId="0" fontId="365" fillId="52" borderId="0" applyNumberFormat="0" applyBorder="0" applyAlignment="0" applyProtection="0">
      <alignment vertical="center"/>
    </xf>
    <xf numFmtId="0" fontId="365" fillId="52" borderId="0" applyNumberFormat="0" applyBorder="0" applyAlignment="0" applyProtection="0">
      <alignment vertical="center"/>
    </xf>
    <xf numFmtId="0" fontId="365" fillId="52" borderId="0" applyNumberFormat="0" applyBorder="0" applyAlignment="0" applyProtection="0">
      <alignment vertical="center"/>
    </xf>
    <xf numFmtId="0" fontId="244" fillId="14" borderId="0" applyNumberFormat="0" applyBorder="0" applyAlignment="0" applyProtection="0">
      <alignment vertical="center"/>
    </xf>
    <xf numFmtId="0" fontId="365" fillId="52" borderId="0" applyNumberFormat="0" applyBorder="0" applyAlignment="0" applyProtection="0">
      <alignment vertical="center"/>
    </xf>
    <xf numFmtId="0" fontId="365" fillId="52" borderId="0" applyNumberFormat="0" applyBorder="0" applyAlignment="0" applyProtection="0">
      <alignment vertical="center"/>
    </xf>
    <xf numFmtId="0" fontId="244" fillId="14" borderId="0" applyNumberFormat="0" applyBorder="0" applyAlignment="0" applyProtection="0">
      <alignment vertical="center"/>
    </xf>
    <xf numFmtId="0" fontId="365" fillId="52" borderId="0" applyNumberFormat="0" applyBorder="0" applyAlignment="0" applyProtection="0">
      <alignment vertical="center"/>
    </xf>
    <xf numFmtId="0" fontId="244" fillId="14" borderId="0" applyNumberFormat="0" applyBorder="0" applyAlignment="0" applyProtection="0">
      <alignment vertical="center"/>
    </xf>
    <xf numFmtId="0" fontId="365" fillId="52" borderId="0" applyNumberFormat="0" applyBorder="0" applyAlignment="0" applyProtection="0">
      <alignment vertical="center"/>
    </xf>
    <xf numFmtId="0" fontId="244" fillId="14"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362" fillId="53"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365" fillId="53"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365" fillId="53"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365" fillId="53"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244" fillId="11" borderId="0" applyNumberFormat="0" applyBorder="0" applyAlignment="0" applyProtection="0">
      <alignment vertical="center"/>
    </xf>
    <xf numFmtId="0" fontId="365" fillId="53" borderId="0" applyNumberFormat="0" applyBorder="0" applyAlignment="0" applyProtection="0">
      <alignment vertical="center"/>
    </xf>
    <xf numFmtId="0" fontId="365" fillId="53" borderId="0" applyNumberFormat="0" applyBorder="0" applyAlignment="0" applyProtection="0">
      <alignment vertical="center"/>
    </xf>
    <xf numFmtId="0" fontId="365" fillId="53" borderId="0" applyNumberFormat="0" applyBorder="0" applyAlignment="0" applyProtection="0">
      <alignment vertical="center"/>
    </xf>
    <xf numFmtId="0" fontId="365" fillId="53" borderId="0" applyNumberFormat="0" applyBorder="0" applyAlignment="0" applyProtection="0">
      <alignment vertical="center"/>
    </xf>
    <xf numFmtId="0" fontId="365" fillId="53" borderId="0" applyNumberFormat="0" applyBorder="0" applyAlignment="0" applyProtection="0">
      <alignment vertical="center"/>
    </xf>
    <xf numFmtId="0" fontId="365" fillId="53" borderId="0" applyNumberFormat="0" applyBorder="0" applyAlignment="0" applyProtection="0">
      <alignment vertical="center"/>
    </xf>
    <xf numFmtId="0" fontId="365" fillId="53" borderId="0" applyNumberFormat="0" applyBorder="0" applyAlignment="0" applyProtection="0">
      <alignment vertical="center"/>
    </xf>
    <xf numFmtId="0" fontId="244" fillId="11" borderId="0" applyNumberFormat="0" applyBorder="0" applyAlignment="0" applyProtection="0">
      <alignment vertical="center"/>
    </xf>
    <xf numFmtId="0" fontId="365" fillId="53" borderId="0" applyNumberFormat="0" applyBorder="0" applyAlignment="0" applyProtection="0">
      <alignment vertical="center"/>
    </xf>
    <xf numFmtId="0" fontId="365" fillId="53" borderId="0" applyNumberFormat="0" applyBorder="0" applyAlignment="0" applyProtection="0">
      <alignment vertical="center"/>
    </xf>
    <xf numFmtId="0" fontId="244" fillId="11" borderId="0" applyNumberFormat="0" applyBorder="0" applyAlignment="0" applyProtection="0">
      <alignment vertical="center"/>
    </xf>
    <xf numFmtId="0" fontId="365" fillId="53" borderId="0" applyNumberFormat="0" applyBorder="0" applyAlignment="0" applyProtection="0">
      <alignment vertical="center"/>
    </xf>
    <xf numFmtId="0" fontId="244" fillId="11" borderId="0" applyNumberFormat="0" applyBorder="0" applyAlignment="0" applyProtection="0">
      <alignment vertical="center"/>
    </xf>
    <xf numFmtId="0" fontId="365" fillId="53" borderId="0" applyNumberFormat="0" applyBorder="0" applyAlignment="0" applyProtection="0">
      <alignment vertical="center"/>
    </xf>
    <xf numFmtId="0" fontId="244" fillId="11"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362" fillId="54"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365" fillId="54" borderId="0" applyNumberFormat="0" applyBorder="0" applyAlignment="0" applyProtection="0">
      <alignment vertical="center"/>
    </xf>
    <xf numFmtId="0" fontId="365"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365"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365" fillId="54"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365" fillId="54" borderId="0" applyNumberFormat="0" applyBorder="0" applyAlignment="0" applyProtection="0">
      <alignment vertical="center"/>
    </xf>
    <xf numFmtId="0" fontId="365"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244" fillId="12" borderId="0" applyNumberFormat="0" applyBorder="0" applyAlignment="0" applyProtection="0">
      <alignment vertical="center"/>
    </xf>
    <xf numFmtId="0" fontId="365" fillId="12" borderId="0" applyNumberFormat="0" applyBorder="0" applyAlignment="0" applyProtection="0">
      <alignment vertical="center"/>
    </xf>
    <xf numFmtId="0" fontId="244" fillId="12" borderId="0" applyNumberFormat="0" applyBorder="0" applyAlignment="0" applyProtection="0">
      <alignment vertical="center"/>
    </xf>
    <xf numFmtId="0" fontId="365" fillId="54" borderId="0" applyNumberFormat="0" applyBorder="0" applyAlignment="0" applyProtection="0">
      <alignment vertical="center"/>
    </xf>
    <xf numFmtId="0" fontId="365" fillId="54" borderId="0" applyNumberFormat="0" applyBorder="0" applyAlignment="0" applyProtection="0">
      <alignment vertical="center"/>
    </xf>
    <xf numFmtId="0" fontId="365" fillId="54" borderId="0" applyNumberFormat="0" applyBorder="0" applyAlignment="0" applyProtection="0">
      <alignment vertical="center"/>
    </xf>
    <xf numFmtId="0" fontId="365" fillId="54" borderId="0" applyNumberFormat="0" applyBorder="0" applyAlignment="0" applyProtection="0">
      <alignment vertical="center"/>
    </xf>
    <xf numFmtId="0" fontId="365" fillId="54" borderId="0" applyNumberFormat="0" applyBorder="0" applyAlignment="0" applyProtection="0">
      <alignment vertical="center"/>
    </xf>
    <xf numFmtId="0" fontId="365" fillId="54" borderId="0" applyNumberFormat="0" applyBorder="0" applyAlignment="0" applyProtection="0">
      <alignment vertical="center"/>
    </xf>
    <xf numFmtId="0" fontId="365" fillId="54" borderId="0" applyNumberFormat="0" applyBorder="0" applyAlignment="0" applyProtection="0">
      <alignment vertical="center"/>
    </xf>
    <xf numFmtId="0" fontId="244" fillId="12" borderId="0" applyNumberFormat="0" applyBorder="0" applyAlignment="0" applyProtection="0">
      <alignment vertical="center"/>
    </xf>
    <xf numFmtId="0" fontId="365" fillId="54" borderId="0" applyNumberFormat="0" applyBorder="0" applyAlignment="0" applyProtection="0">
      <alignment vertical="center"/>
    </xf>
    <xf numFmtId="0" fontId="365" fillId="12" borderId="0" applyNumberFormat="0" applyBorder="0" applyAlignment="0" applyProtection="0">
      <alignment vertical="center"/>
    </xf>
    <xf numFmtId="0" fontId="365" fillId="54" borderId="0" applyNumberFormat="0" applyBorder="0" applyAlignment="0" applyProtection="0">
      <alignment vertical="center"/>
    </xf>
    <xf numFmtId="0" fontId="365" fillId="12" borderId="0" applyNumberFormat="0" applyBorder="0" applyAlignment="0" applyProtection="0">
      <alignment vertical="center"/>
    </xf>
    <xf numFmtId="0" fontId="244" fillId="12" borderId="0" applyNumberFormat="0" applyBorder="0" applyAlignment="0" applyProtection="0">
      <alignment vertical="center"/>
    </xf>
    <xf numFmtId="0" fontId="365" fillId="54" borderId="0" applyNumberFormat="0" applyBorder="0" applyAlignment="0" applyProtection="0">
      <alignment vertical="center"/>
    </xf>
    <xf numFmtId="0" fontId="365" fillId="12" borderId="0" applyNumberFormat="0" applyBorder="0" applyAlignment="0" applyProtection="0">
      <alignment vertical="center"/>
    </xf>
    <xf numFmtId="0" fontId="244" fillId="12" borderId="0" applyNumberFormat="0" applyBorder="0" applyAlignment="0" applyProtection="0">
      <alignment vertical="center"/>
    </xf>
    <xf numFmtId="0" fontId="365" fillId="54" borderId="0" applyNumberFormat="0" applyBorder="0" applyAlignment="0" applyProtection="0">
      <alignment vertical="center"/>
    </xf>
    <xf numFmtId="0" fontId="365" fillId="12" borderId="0" applyNumberFormat="0" applyBorder="0" applyAlignment="0" applyProtection="0">
      <alignment vertical="center"/>
    </xf>
    <xf numFmtId="0" fontId="244" fillId="12"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362" fillId="5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365" fillId="55" borderId="0" applyNumberFormat="0" applyBorder="0" applyAlignment="0" applyProtection="0">
      <alignment vertical="center"/>
    </xf>
    <xf numFmtId="0" fontId="365"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365"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365" fillId="5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365" fillId="55" borderId="0" applyNumberFormat="0" applyBorder="0" applyAlignment="0" applyProtection="0">
      <alignment vertical="center"/>
    </xf>
    <xf numFmtId="0" fontId="365"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244" fillId="15" borderId="0" applyNumberFormat="0" applyBorder="0" applyAlignment="0" applyProtection="0">
      <alignment vertical="center"/>
    </xf>
    <xf numFmtId="0" fontId="365" fillId="15" borderId="0" applyNumberFormat="0" applyBorder="0" applyAlignment="0" applyProtection="0">
      <alignment vertical="center"/>
    </xf>
    <xf numFmtId="0" fontId="244" fillId="15" borderId="0" applyNumberFormat="0" applyBorder="0" applyAlignment="0" applyProtection="0">
      <alignment vertical="center"/>
    </xf>
    <xf numFmtId="0" fontId="365" fillId="55" borderId="0" applyNumberFormat="0" applyBorder="0" applyAlignment="0" applyProtection="0">
      <alignment vertical="center"/>
    </xf>
    <xf numFmtId="0" fontId="365" fillId="55" borderId="0" applyNumberFormat="0" applyBorder="0" applyAlignment="0" applyProtection="0">
      <alignment vertical="center"/>
    </xf>
    <xf numFmtId="0" fontId="365" fillId="55" borderId="0" applyNumberFormat="0" applyBorder="0" applyAlignment="0" applyProtection="0">
      <alignment vertical="center"/>
    </xf>
    <xf numFmtId="0" fontId="365" fillId="55" borderId="0" applyNumberFormat="0" applyBorder="0" applyAlignment="0" applyProtection="0">
      <alignment vertical="center"/>
    </xf>
    <xf numFmtId="0" fontId="365" fillId="55" borderId="0" applyNumberFormat="0" applyBorder="0" applyAlignment="0" applyProtection="0">
      <alignment vertical="center"/>
    </xf>
    <xf numFmtId="0" fontId="365" fillId="55" borderId="0" applyNumberFormat="0" applyBorder="0" applyAlignment="0" applyProtection="0">
      <alignment vertical="center"/>
    </xf>
    <xf numFmtId="0" fontId="365" fillId="55" borderId="0" applyNumberFormat="0" applyBorder="0" applyAlignment="0" applyProtection="0">
      <alignment vertical="center"/>
    </xf>
    <xf numFmtId="0" fontId="244" fillId="15" borderId="0" applyNumberFormat="0" applyBorder="0" applyAlignment="0" applyProtection="0">
      <alignment vertical="center"/>
    </xf>
    <xf numFmtId="0" fontId="365" fillId="55" borderId="0" applyNumberFormat="0" applyBorder="0" applyAlignment="0" applyProtection="0">
      <alignment vertical="center"/>
    </xf>
    <xf numFmtId="0" fontId="365" fillId="15" borderId="0" applyNumberFormat="0" applyBorder="0" applyAlignment="0" applyProtection="0">
      <alignment vertical="center"/>
    </xf>
    <xf numFmtId="0" fontId="365" fillId="55" borderId="0" applyNumberFormat="0" applyBorder="0" applyAlignment="0" applyProtection="0">
      <alignment vertical="center"/>
    </xf>
    <xf numFmtId="0" fontId="365" fillId="15" borderId="0" applyNumberFormat="0" applyBorder="0" applyAlignment="0" applyProtection="0">
      <alignment vertical="center"/>
    </xf>
    <xf numFmtId="0" fontId="244" fillId="15" borderId="0" applyNumberFormat="0" applyBorder="0" applyAlignment="0" applyProtection="0">
      <alignment vertical="center"/>
    </xf>
    <xf numFmtId="0" fontId="365" fillId="55" borderId="0" applyNumberFormat="0" applyBorder="0" applyAlignment="0" applyProtection="0">
      <alignment vertical="center"/>
    </xf>
    <xf numFmtId="0" fontId="365" fillId="15" borderId="0" applyNumberFormat="0" applyBorder="0" applyAlignment="0" applyProtection="0">
      <alignment vertical="center"/>
    </xf>
    <xf numFmtId="0" fontId="244" fillId="15" borderId="0" applyNumberFormat="0" applyBorder="0" applyAlignment="0" applyProtection="0">
      <alignment vertical="center"/>
    </xf>
    <xf numFmtId="0" fontId="365" fillId="55" borderId="0" applyNumberFormat="0" applyBorder="0" applyAlignment="0" applyProtection="0">
      <alignment vertical="center"/>
    </xf>
    <xf numFmtId="0" fontId="365" fillId="15" borderId="0" applyNumberFormat="0" applyBorder="0" applyAlignment="0" applyProtection="0">
      <alignment vertical="center"/>
    </xf>
    <xf numFmtId="0" fontId="244" fillId="15"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362" fillId="5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365" fillId="5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365" fillId="5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365" fillId="5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244" fillId="16" borderId="0" applyNumberFormat="0" applyBorder="0" applyAlignment="0" applyProtection="0">
      <alignment vertical="center"/>
    </xf>
    <xf numFmtId="0" fontId="365" fillId="56" borderId="0" applyNumberFormat="0" applyBorder="0" applyAlignment="0" applyProtection="0">
      <alignment vertical="center"/>
    </xf>
    <xf numFmtId="0" fontId="365" fillId="56" borderId="0" applyNumberFormat="0" applyBorder="0" applyAlignment="0" applyProtection="0">
      <alignment vertical="center"/>
    </xf>
    <xf numFmtId="0" fontId="365" fillId="56" borderId="0" applyNumberFormat="0" applyBorder="0" applyAlignment="0" applyProtection="0">
      <alignment vertical="center"/>
    </xf>
    <xf numFmtId="0" fontId="365" fillId="56" borderId="0" applyNumberFormat="0" applyBorder="0" applyAlignment="0" applyProtection="0">
      <alignment vertical="center"/>
    </xf>
    <xf numFmtId="0" fontId="365" fillId="56" borderId="0" applyNumberFormat="0" applyBorder="0" applyAlignment="0" applyProtection="0">
      <alignment vertical="center"/>
    </xf>
    <xf numFmtId="0" fontId="365" fillId="56" borderId="0" applyNumberFormat="0" applyBorder="0" applyAlignment="0" applyProtection="0">
      <alignment vertical="center"/>
    </xf>
    <xf numFmtId="0" fontId="365" fillId="56" borderId="0" applyNumberFormat="0" applyBorder="0" applyAlignment="0" applyProtection="0">
      <alignment vertical="center"/>
    </xf>
    <xf numFmtId="0" fontId="244" fillId="16" borderId="0" applyNumberFormat="0" applyBorder="0" applyAlignment="0" applyProtection="0">
      <alignment vertical="center"/>
    </xf>
    <xf numFmtId="0" fontId="365" fillId="56" borderId="0" applyNumberFormat="0" applyBorder="0" applyAlignment="0" applyProtection="0">
      <alignment vertical="center"/>
    </xf>
    <xf numFmtId="0" fontId="365" fillId="56" borderId="0" applyNumberFormat="0" applyBorder="0" applyAlignment="0" applyProtection="0">
      <alignment vertical="center"/>
    </xf>
    <xf numFmtId="0" fontId="244" fillId="16" borderId="0" applyNumberFormat="0" applyBorder="0" applyAlignment="0" applyProtection="0">
      <alignment vertical="center"/>
    </xf>
    <xf numFmtId="0" fontId="365" fillId="56" borderId="0" applyNumberFormat="0" applyBorder="0" applyAlignment="0" applyProtection="0">
      <alignment vertical="center"/>
    </xf>
    <xf numFmtId="0" fontId="244" fillId="16" borderId="0" applyNumberFormat="0" applyBorder="0" applyAlignment="0" applyProtection="0">
      <alignment vertical="center"/>
    </xf>
    <xf numFmtId="0" fontId="365" fillId="56" borderId="0" applyNumberFormat="0" applyBorder="0" applyAlignment="0" applyProtection="0">
      <alignment vertical="center"/>
    </xf>
    <xf numFmtId="0" fontId="244" fillId="16"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362" fillId="5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365" fillId="57" borderId="0" applyNumberFormat="0" applyBorder="0" applyAlignment="0" applyProtection="0">
      <alignment vertical="center"/>
    </xf>
    <xf numFmtId="0" fontId="365"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365"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365" fillId="5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365" fillId="57" borderId="0" applyNumberFormat="0" applyBorder="0" applyAlignment="0" applyProtection="0">
      <alignment vertical="center"/>
    </xf>
    <xf numFmtId="0" fontId="365"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244" fillId="17" borderId="0" applyNumberFormat="0" applyBorder="0" applyAlignment="0" applyProtection="0">
      <alignment vertical="center"/>
    </xf>
    <xf numFmtId="0" fontId="365" fillId="17" borderId="0" applyNumberFormat="0" applyBorder="0" applyAlignment="0" applyProtection="0">
      <alignment vertical="center"/>
    </xf>
    <xf numFmtId="0" fontId="244" fillId="17" borderId="0" applyNumberFormat="0" applyBorder="0" applyAlignment="0" applyProtection="0">
      <alignment vertical="center"/>
    </xf>
    <xf numFmtId="0" fontId="365" fillId="57" borderId="0" applyNumberFormat="0" applyBorder="0" applyAlignment="0" applyProtection="0">
      <alignment vertical="center"/>
    </xf>
    <xf numFmtId="0" fontId="365" fillId="57" borderId="0" applyNumberFormat="0" applyBorder="0" applyAlignment="0" applyProtection="0">
      <alignment vertical="center"/>
    </xf>
    <xf numFmtId="0" fontId="365" fillId="57" borderId="0" applyNumberFormat="0" applyBorder="0" applyAlignment="0" applyProtection="0">
      <alignment vertical="center"/>
    </xf>
    <xf numFmtId="0" fontId="365" fillId="57" borderId="0" applyNumberFormat="0" applyBorder="0" applyAlignment="0" applyProtection="0">
      <alignment vertical="center"/>
    </xf>
    <xf numFmtId="0" fontId="365" fillId="57" borderId="0" applyNumberFormat="0" applyBorder="0" applyAlignment="0" applyProtection="0">
      <alignment vertical="center"/>
    </xf>
    <xf numFmtId="0" fontId="365" fillId="57" borderId="0" applyNumberFormat="0" applyBorder="0" applyAlignment="0" applyProtection="0">
      <alignment vertical="center"/>
    </xf>
    <xf numFmtId="0" fontId="365" fillId="57" borderId="0" applyNumberFormat="0" applyBorder="0" applyAlignment="0" applyProtection="0">
      <alignment vertical="center"/>
    </xf>
    <xf numFmtId="0" fontId="244" fillId="17" borderId="0" applyNumberFormat="0" applyBorder="0" applyAlignment="0" applyProtection="0">
      <alignment vertical="center"/>
    </xf>
    <xf numFmtId="0" fontId="365" fillId="57" borderId="0" applyNumberFormat="0" applyBorder="0" applyAlignment="0" applyProtection="0">
      <alignment vertical="center"/>
    </xf>
    <xf numFmtId="0" fontId="365" fillId="17" borderId="0" applyNumberFormat="0" applyBorder="0" applyAlignment="0" applyProtection="0">
      <alignment vertical="center"/>
    </xf>
    <xf numFmtId="0" fontId="365" fillId="57" borderId="0" applyNumberFormat="0" applyBorder="0" applyAlignment="0" applyProtection="0">
      <alignment vertical="center"/>
    </xf>
    <xf numFmtId="0" fontId="365" fillId="17" borderId="0" applyNumberFormat="0" applyBorder="0" applyAlignment="0" applyProtection="0">
      <alignment vertical="center"/>
    </xf>
    <xf numFmtId="0" fontId="244" fillId="17" borderId="0" applyNumberFormat="0" applyBorder="0" applyAlignment="0" applyProtection="0">
      <alignment vertical="center"/>
    </xf>
    <xf numFmtId="0" fontId="365" fillId="57" borderId="0" applyNumberFormat="0" applyBorder="0" applyAlignment="0" applyProtection="0">
      <alignment vertical="center"/>
    </xf>
    <xf numFmtId="0" fontId="365" fillId="17" borderId="0" applyNumberFormat="0" applyBorder="0" applyAlignment="0" applyProtection="0">
      <alignment vertical="center"/>
    </xf>
    <xf numFmtId="0" fontId="244" fillId="17" borderId="0" applyNumberFormat="0" applyBorder="0" applyAlignment="0" applyProtection="0">
      <alignment vertical="center"/>
    </xf>
    <xf numFmtId="0" fontId="365" fillId="57" borderId="0" applyNumberFormat="0" applyBorder="0" applyAlignment="0" applyProtection="0">
      <alignment vertical="center"/>
    </xf>
    <xf numFmtId="0" fontId="365" fillId="17" borderId="0" applyNumberFormat="0" applyBorder="0" applyAlignment="0" applyProtection="0">
      <alignment vertical="center"/>
    </xf>
    <xf numFmtId="0" fontId="244" fillId="17" borderId="0" applyNumberFormat="0" applyBorder="0" applyAlignment="0" applyProtection="0">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0"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0"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0"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0" fontId="89" fillId="0" borderId="4">
      <alignment vertical="center"/>
    </xf>
    <xf numFmtId="0"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275" fontId="89" fillId="0" borderId="4">
      <alignment vertical="center"/>
    </xf>
    <xf numFmtId="0" fontId="89" fillId="0" borderId="4">
      <alignment vertical="center"/>
    </xf>
    <xf numFmtId="0" fontId="471" fillId="0" borderId="0" applyFont="0" applyFill="0" applyBorder="0" applyAlignment="0" applyProtection="0"/>
    <xf numFmtId="0" fontId="471" fillId="0" borderId="0" applyFont="0" applyFill="0" applyBorder="0" applyAlignment="0" applyProtection="0"/>
    <xf numFmtId="275" fontId="71" fillId="0" borderId="0"/>
    <xf numFmtId="275" fontId="57" fillId="0" borderId="0" applyNumberFormat="0" applyFill="0" applyBorder="0" applyAlignment="0" applyProtection="0"/>
    <xf numFmtId="275" fontId="57" fillId="0" borderId="0" applyNumberFormat="0" applyFill="0" applyBorder="0" applyAlignment="0" applyProtection="0"/>
    <xf numFmtId="275" fontId="95" fillId="0" borderId="0" applyNumberFormat="0" applyFill="0" applyBorder="0" applyAlignment="0" applyProtection="0"/>
    <xf numFmtId="275" fontId="95" fillId="0" borderId="0" applyNumberFormat="0" applyFill="0" applyBorder="0" applyAlignment="0" applyProtection="0"/>
    <xf numFmtId="275" fontId="89" fillId="0" borderId="0" applyFont="0" applyFill="0" applyBorder="0" applyAlignment="0" applyProtection="0"/>
    <xf numFmtId="275" fontId="89" fillId="0" borderId="0" applyFont="0" applyFill="0" applyBorder="0" applyAlignment="0" applyProtection="0"/>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49" fontId="216" fillId="0" borderId="5" applyNumberFormat="0" applyAlignment="0" applyProtection="0">
      <alignment horizontal="left" wrapText="1"/>
    </xf>
    <xf numFmtId="275" fontId="105" fillId="0" borderId="0"/>
    <xf numFmtId="275" fontId="263" fillId="0" borderId="0"/>
    <xf numFmtId="275" fontId="105" fillId="0" borderId="0"/>
    <xf numFmtId="0" fontId="96" fillId="0" borderId="0"/>
    <xf numFmtId="275" fontId="263" fillId="0" borderId="0"/>
    <xf numFmtId="275" fontId="105" fillId="0" borderId="0"/>
    <xf numFmtId="275" fontId="263" fillId="0" borderId="0"/>
    <xf numFmtId="275" fontId="105" fillId="0" borderId="0"/>
    <xf numFmtId="275" fontId="263" fillId="0" borderId="0"/>
    <xf numFmtId="275" fontId="105" fillId="0" borderId="0"/>
    <xf numFmtId="275" fontId="263" fillId="0" borderId="0"/>
    <xf numFmtId="275" fontId="105" fillId="0" borderId="0"/>
    <xf numFmtId="275" fontId="263" fillId="0" borderId="0"/>
    <xf numFmtId="275" fontId="105" fillId="0" borderId="0"/>
    <xf numFmtId="275" fontId="263" fillId="0" borderId="0"/>
    <xf numFmtId="275" fontId="105" fillId="0" borderId="0"/>
    <xf numFmtId="275" fontId="263" fillId="0" borderId="0"/>
    <xf numFmtId="275" fontId="105"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240" fillId="0" borderId="0"/>
    <xf numFmtId="275" fontId="92" fillId="0" borderId="0"/>
    <xf numFmtId="275" fontId="240" fillId="0" borderId="0"/>
    <xf numFmtId="275" fontId="92"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0" fontId="240"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107"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107"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0" fontId="107" fillId="0" borderId="0"/>
    <xf numFmtId="0" fontId="108" fillId="0" borderId="0"/>
    <xf numFmtId="275" fontId="92" fillId="0" borderId="0"/>
    <xf numFmtId="275" fontId="240" fillId="0" borderId="0"/>
    <xf numFmtId="275" fontId="92" fillId="0" borderId="0"/>
    <xf numFmtId="0" fontId="86" fillId="0" borderId="0"/>
    <xf numFmtId="275" fontId="86"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86" fillId="0" borderId="0"/>
    <xf numFmtId="275" fontId="92" fillId="0" borderId="0"/>
    <xf numFmtId="275" fontId="86"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107"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275" fontId="240" fillId="0" borderId="0"/>
    <xf numFmtId="275" fontId="92" fillId="0" borderId="0"/>
    <xf numFmtId="0" fontId="107" fillId="0" borderId="0"/>
    <xf numFmtId="0" fontId="108" fillId="0" borderId="0"/>
    <xf numFmtId="275" fontId="90" fillId="0" borderId="0"/>
    <xf numFmtId="275" fontId="94" fillId="0" borderId="0"/>
    <xf numFmtId="275" fontId="90" fillId="0" borderId="0"/>
    <xf numFmtId="275" fontId="94" fillId="0" borderId="0"/>
    <xf numFmtId="275" fontId="94" fillId="0" borderId="0"/>
    <xf numFmtId="275" fontId="90" fillId="0" borderId="0"/>
    <xf numFmtId="275" fontId="94" fillId="0" borderId="0"/>
    <xf numFmtId="275" fontId="90" fillId="0" borderId="0"/>
    <xf numFmtId="275" fontId="94" fillId="0" borderId="0"/>
    <xf numFmtId="275" fontId="90" fillId="0" borderId="0"/>
    <xf numFmtId="275" fontId="94" fillId="0" borderId="0"/>
    <xf numFmtId="275" fontId="90" fillId="0" borderId="0"/>
    <xf numFmtId="275" fontId="94" fillId="0" borderId="0"/>
    <xf numFmtId="275" fontId="90" fillId="0" borderId="0"/>
    <xf numFmtId="275" fontId="94" fillId="0" borderId="0"/>
    <xf numFmtId="275" fontId="90" fillId="0" borderId="0"/>
    <xf numFmtId="275" fontId="94" fillId="0" borderId="0"/>
    <xf numFmtId="275" fontId="90" fillId="0" borderId="0"/>
    <xf numFmtId="275" fontId="94" fillId="0" borderId="0"/>
    <xf numFmtId="212" fontId="82" fillId="0" borderId="0"/>
    <xf numFmtId="275" fontId="106" fillId="0" borderId="0"/>
    <xf numFmtId="275" fontId="97" fillId="0" borderId="0"/>
    <xf numFmtId="275" fontId="106" fillId="0" borderId="0"/>
    <xf numFmtId="275" fontId="97"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275" fontId="106" fillId="0" borderId="0"/>
    <xf numFmtId="275" fontId="97" fillId="0" borderId="0"/>
    <xf numFmtId="0"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93" fillId="0" borderId="0"/>
    <xf numFmtId="275" fontId="109" fillId="0" borderId="0"/>
    <xf numFmtId="275" fontId="110" fillId="0" borderId="0"/>
    <xf numFmtId="275" fontId="109" fillId="0" borderId="0"/>
    <xf numFmtId="275" fontId="110" fillId="0" borderId="0"/>
    <xf numFmtId="275" fontId="110" fillId="0" borderId="0"/>
    <xf numFmtId="275" fontId="109" fillId="0" borderId="0"/>
    <xf numFmtId="275" fontId="110" fillId="0" borderId="0"/>
    <xf numFmtId="275" fontId="109" fillId="0" borderId="0"/>
    <xf numFmtId="275" fontId="110" fillId="0" borderId="0"/>
    <xf numFmtId="275" fontId="109" fillId="0" borderId="0"/>
    <xf numFmtId="275" fontId="110" fillId="0" borderId="0"/>
    <xf numFmtId="275" fontId="109" fillId="0" borderId="0"/>
    <xf numFmtId="275" fontId="110" fillId="0" borderId="0"/>
    <xf numFmtId="275" fontId="109" fillId="0" borderId="0"/>
    <xf numFmtId="275" fontId="110" fillId="0" borderId="0"/>
    <xf numFmtId="275" fontId="109" fillId="0" borderId="0"/>
    <xf numFmtId="275" fontId="110" fillId="0" borderId="0"/>
    <xf numFmtId="275" fontId="109" fillId="0" borderId="0"/>
    <xf numFmtId="275" fontId="110" fillId="0" borderId="0"/>
    <xf numFmtId="0" fontId="111" fillId="0" borderId="0"/>
    <xf numFmtId="275" fontId="111" fillId="0" borderId="0"/>
    <xf numFmtId="275" fontId="104" fillId="0" borderId="0"/>
    <xf numFmtId="275" fontId="111" fillId="0" borderId="0"/>
    <xf numFmtId="275" fontId="104"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0" fontId="111" fillId="0" borderId="0"/>
    <xf numFmtId="275" fontId="111" fillId="0" borderId="0"/>
    <xf numFmtId="275" fontId="104" fillId="0" borderId="0"/>
    <xf numFmtId="275" fontId="111" fillId="0" borderId="0"/>
    <xf numFmtId="275" fontId="104"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0" fontId="111" fillId="0" borderId="0"/>
    <xf numFmtId="275" fontId="111" fillId="0" borderId="0"/>
    <xf numFmtId="275" fontId="104" fillId="0" borderId="0"/>
    <xf numFmtId="275" fontId="111" fillId="0" borderId="0"/>
    <xf numFmtId="275" fontId="104"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0" fontId="111"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0" fontId="112" fillId="0" borderId="0"/>
    <xf numFmtId="0" fontId="113"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275" fontId="111" fillId="0" borderId="0"/>
    <xf numFmtId="275" fontId="104" fillId="0" borderId="0"/>
    <xf numFmtId="0" fontId="112" fillId="0" borderId="0"/>
    <xf numFmtId="0" fontId="113" fillId="0" borderId="0"/>
    <xf numFmtId="275" fontId="56" fillId="0" borderId="0" applyFill="0" applyBorder="0" applyAlignment="0"/>
    <xf numFmtId="275" fontId="56" fillId="0" borderId="0" applyFill="0" applyBorder="0" applyAlignment="0"/>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275" fontId="248" fillId="22" borderId="1322" applyNumberFormat="0" applyAlignment="0" applyProtection="0">
      <alignment vertical="center"/>
    </xf>
    <xf numFmtId="0" fontId="114" fillId="22" borderId="1322" applyNumberFormat="0" applyAlignment="0" applyProtection="0">
      <alignment vertical="center"/>
    </xf>
    <xf numFmtId="275" fontId="115" fillId="0" borderId="0"/>
    <xf numFmtId="0" fontId="116" fillId="24" borderId="7" applyNumberFormat="0" applyAlignment="0" applyProtection="0">
      <alignment vertical="center"/>
    </xf>
    <xf numFmtId="274" fontId="116" fillId="24" borderId="7" applyNumberFormat="0" applyAlignment="0" applyProtection="0">
      <alignment vertical="center"/>
    </xf>
    <xf numFmtId="274" fontId="116" fillId="24" borderId="7" applyNumberFormat="0" applyAlignment="0" applyProtection="0">
      <alignment vertical="center"/>
    </xf>
    <xf numFmtId="274" fontId="116" fillId="24" borderId="7" applyNumberFormat="0" applyAlignment="0" applyProtection="0">
      <alignment vertical="center"/>
    </xf>
    <xf numFmtId="275" fontId="120" fillId="0" borderId="0" applyNumberFormat="0" applyAlignment="0">
      <alignment horizontal="left"/>
    </xf>
    <xf numFmtId="275" fontId="120" fillId="0" borderId="0" applyNumberFormat="0" applyAlignment="0">
      <alignment horizontal="left"/>
    </xf>
    <xf numFmtId="275" fontId="78" fillId="0" borderId="0" applyFont="0" applyFill="0" applyBorder="0" applyAlignment="0" applyProtection="0"/>
    <xf numFmtId="275" fontId="78" fillId="0" borderId="0" applyFont="0" applyFill="0" applyBorder="0" applyAlignment="0" applyProtection="0"/>
    <xf numFmtId="49" fontId="116" fillId="101" borderId="0">
      <alignment vertical="center"/>
    </xf>
    <xf numFmtId="0" fontId="133" fillId="0" borderId="1351" applyNumberFormat="0" applyBorder="0">
      <alignment horizontal="centerContinuous"/>
    </xf>
    <xf numFmtId="0" fontId="133" fillId="0" borderId="1351" applyNumberFormat="0" applyBorder="0">
      <alignment horizontal="centerContinuous"/>
    </xf>
    <xf numFmtId="0" fontId="133" fillId="0" borderId="1351" applyNumberFormat="0" applyBorder="0">
      <alignment horizontal="centerContinuous"/>
    </xf>
    <xf numFmtId="0" fontId="133" fillId="0" borderId="1351" applyNumberFormat="0" applyBorder="0">
      <alignment horizontal="centerContinuous"/>
    </xf>
    <xf numFmtId="0" fontId="56" fillId="0" borderId="0"/>
    <xf numFmtId="0" fontId="200" fillId="0" borderId="0">
      <alignment vertical="center"/>
    </xf>
    <xf numFmtId="178" fontId="217" fillId="0" borderId="0" applyFont="0" applyFill="0" applyBorder="0" applyAlignment="0" applyProtection="0">
      <alignment vertical="center"/>
    </xf>
    <xf numFmtId="178" fontId="217" fillId="0" borderId="0" applyFont="0" applyFill="0" applyBorder="0" applyAlignment="0" applyProtection="0">
      <alignment vertical="center"/>
    </xf>
    <xf numFmtId="0" fontId="25" fillId="0" borderId="0">
      <alignment vertical="center"/>
    </xf>
    <xf numFmtId="0" fontId="472" fillId="0" borderId="0">
      <alignment vertical="center"/>
    </xf>
    <xf numFmtId="0" fontId="24" fillId="0" borderId="0">
      <alignment vertical="center"/>
    </xf>
    <xf numFmtId="178" fontId="24" fillId="0" borderId="0" applyFont="0" applyFill="0" applyBorder="0" applyAlignment="0" applyProtection="0">
      <alignment vertical="center"/>
    </xf>
    <xf numFmtId="9" fontId="24" fillId="0" borderId="0" applyFont="0" applyFill="0" applyBorder="0" applyAlignment="0" applyProtection="0">
      <alignment vertical="center"/>
    </xf>
    <xf numFmtId="0" fontId="23" fillId="0" borderId="0">
      <alignment vertical="center"/>
    </xf>
    <xf numFmtId="178" fontId="23" fillId="0" borderId="0" applyFont="0" applyFill="0" applyBorder="0" applyAlignment="0" applyProtection="0">
      <alignment vertical="center"/>
    </xf>
    <xf numFmtId="0" fontId="266" fillId="0" borderId="0">
      <alignment vertical="center"/>
    </xf>
    <xf numFmtId="0" fontId="481" fillId="0" borderId="0">
      <alignment vertical="center"/>
    </xf>
    <xf numFmtId="41" fontId="52" fillId="0" borderId="0" applyFont="0" applyFill="0" applyBorder="0" applyAlignment="0" applyProtection="0">
      <alignment vertical="center"/>
    </xf>
    <xf numFmtId="41" fontId="52" fillId="0" borderId="0" applyFont="0" applyFill="0" applyBorder="0" applyAlignment="0" applyProtection="0">
      <alignment vertical="center"/>
    </xf>
    <xf numFmtId="41" fontId="217" fillId="0" borderId="0" applyFont="0" applyFill="0" applyBorder="0" applyAlignment="0" applyProtection="0">
      <alignment vertical="center"/>
    </xf>
    <xf numFmtId="41" fontId="56" fillId="0" borderId="0" applyFont="0" applyFill="0" applyBorder="0" applyAlignment="0" applyProtection="0">
      <alignment vertical="center"/>
    </xf>
    <xf numFmtId="0" fontId="22" fillId="0" borderId="0">
      <alignment vertical="center"/>
    </xf>
    <xf numFmtId="41" fontId="56" fillId="0" borderId="0" applyFont="0" applyFill="0" applyBorder="0" applyAlignment="0" applyProtection="0"/>
    <xf numFmtId="0" fontId="22" fillId="0" borderId="0">
      <alignment vertical="center"/>
    </xf>
    <xf numFmtId="0" fontId="22" fillId="0" borderId="0">
      <alignment vertical="center"/>
    </xf>
    <xf numFmtId="41" fontId="52" fillId="0" borderId="0" applyFont="0" applyFill="0" applyBorder="0" applyAlignment="0" applyProtection="0">
      <alignment vertical="center"/>
    </xf>
    <xf numFmtId="41" fontId="22" fillId="0" borderId="0" applyFont="0" applyFill="0" applyBorder="0" applyAlignment="0" applyProtection="0">
      <alignment vertical="center"/>
    </xf>
    <xf numFmtId="41" fontId="56" fillId="0" borderId="0" applyFont="0" applyFill="0" applyBorder="0" applyAlignment="0" applyProtection="0"/>
    <xf numFmtId="41" fontId="56" fillId="0" borderId="0" applyFont="0" applyFill="0" applyBorder="0" applyAlignment="0" applyProtection="0"/>
    <xf numFmtId="41" fontId="22" fillId="0" borderId="0" applyFont="0" applyFill="0" applyBorder="0" applyAlignment="0" applyProtection="0">
      <alignment vertical="center"/>
    </xf>
    <xf numFmtId="0" fontId="21" fillId="0" borderId="0">
      <alignment vertical="center"/>
    </xf>
    <xf numFmtId="41" fontId="21" fillId="0" borderId="0" applyFont="0" applyFill="0" applyBorder="0" applyAlignment="0" applyProtection="0">
      <alignment vertical="center"/>
    </xf>
    <xf numFmtId="41" fontId="57" fillId="0" borderId="0" applyFont="0" applyFill="0" applyBorder="0" applyAlignment="0" applyProtection="0">
      <alignment vertical="center"/>
    </xf>
    <xf numFmtId="0" fontId="56" fillId="0" borderId="0">
      <alignment vertical="center"/>
    </xf>
    <xf numFmtId="0" fontId="21" fillId="0" borderId="0">
      <alignment vertical="center"/>
    </xf>
    <xf numFmtId="41" fontId="56" fillId="0" borderId="0" applyFont="0" applyFill="0" applyBorder="0" applyAlignment="0" applyProtection="0"/>
    <xf numFmtId="41" fontId="56" fillId="0" borderId="0" applyFont="0" applyFill="0" applyBorder="0" applyAlignment="0" applyProtection="0"/>
    <xf numFmtId="0" fontId="56" fillId="0" borderId="0"/>
    <xf numFmtId="41" fontId="56" fillId="0" borderId="0" applyFont="0" applyFill="0" applyBorder="0" applyAlignment="0" applyProtection="0"/>
    <xf numFmtId="9" fontId="21" fillId="0" borderId="0" applyFont="0" applyFill="0" applyBorder="0" applyAlignment="0" applyProtection="0">
      <alignment vertical="center"/>
    </xf>
    <xf numFmtId="0" fontId="21" fillId="0" borderId="0">
      <alignment vertical="center"/>
    </xf>
    <xf numFmtId="41" fontId="21" fillId="0" borderId="0" applyFont="0" applyFill="0" applyBorder="0" applyAlignment="0" applyProtection="0">
      <alignment vertical="center"/>
    </xf>
    <xf numFmtId="0" fontId="21" fillId="0" borderId="0">
      <alignment vertical="center"/>
    </xf>
    <xf numFmtId="41" fontId="56" fillId="0" borderId="0" applyFont="0" applyFill="0" applyBorder="0" applyAlignment="0" applyProtection="0"/>
    <xf numFmtId="0" fontId="20" fillId="0" borderId="0">
      <alignment vertical="center"/>
    </xf>
    <xf numFmtId="9" fontId="20" fillId="0" borderId="0" applyFont="0" applyFill="0" applyBorder="0" applyAlignment="0" applyProtection="0">
      <alignment vertical="center"/>
    </xf>
    <xf numFmtId="41" fontId="20" fillId="0" borderId="0" applyFont="0" applyFill="0" applyBorder="0" applyAlignment="0" applyProtection="0">
      <alignment vertical="center"/>
    </xf>
    <xf numFmtId="41" fontId="52" fillId="0" borderId="0" applyFont="0" applyFill="0" applyBorder="0" applyAlignment="0" applyProtection="0">
      <alignment vertical="center"/>
    </xf>
    <xf numFmtId="41" fontId="20" fillId="0" borderId="0" applyFont="0" applyFill="0" applyBorder="0" applyAlignment="0" applyProtection="0">
      <alignment vertical="center"/>
    </xf>
    <xf numFmtId="9" fontId="20" fillId="0" borderId="0" applyFont="0" applyFill="0" applyBorder="0" applyAlignment="0" applyProtection="0">
      <alignment vertical="center"/>
    </xf>
    <xf numFmtId="0" fontId="20" fillId="0" borderId="0">
      <alignment vertical="center"/>
    </xf>
    <xf numFmtId="41" fontId="56" fillId="0" borderId="0" applyFont="0" applyFill="0" applyBorder="0" applyAlignment="0" applyProtection="0">
      <alignment vertical="center"/>
    </xf>
    <xf numFmtId="374" fontId="217" fillId="0" borderId="0">
      <alignment vertical="center"/>
    </xf>
    <xf numFmtId="41" fontId="56" fillId="0" borderId="0" applyFont="0" applyFill="0" applyBorder="0" applyAlignment="0" applyProtection="0">
      <alignment vertical="center"/>
    </xf>
    <xf numFmtId="41" fontId="217" fillId="0" borderId="0" applyFont="0" applyFill="0" applyBorder="0" applyAlignment="0" applyProtection="0">
      <alignment vertical="center"/>
    </xf>
    <xf numFmtId="41" fontId="56" fillId="0" borderId="0" applyFont="0" applyFill="0" applyBorder="0" applyAlignment="0" applyProtection="0">
      <alignment vertical="center"/>
    </xf>
    <xf numFmtId="0" fontId="19" fillId="0" borderId="0">
      <alignment vertical="center"/>
    </xf>
    <xf numFmtId="41" fontId="19" fillId="0" borderId="0" applyFont="0" applyFill="0" applyBorder="0" applyAlignment="0" applyProtection="0">
      <alignment vertical="center"/>
    </xf>
    <xf numFmtId="0" fontId="18" fillId="0" borderId="0">
      <alignment vertical="center"/>
    </xf>
    <xf numFmtId="0" fontId="18" fillId="0" borderId="0">
      <alignment vertical="center"/>
    </xf>
    <xf numFmtId="0" fontId="18" fillId="0" borderId="0">
      <alignmen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9" fontId="18" fillId="0" borderId="0" applyFont="0" applyFill="0" applyBorder="0" applyAlignment="0" applyProtection="0">
      <alignment vertical="center"/>
    </xf>
    <xf numFmtId="0" fontId="18" fillId="0" borderId="0">
      <alignment vertical="center"/>
    </xf>
    <xf numFmtId="374" fontId="497" fillId="0" borderId="0"/>
    <xf numFmtId="41" fontId="497" fillId="0" borderId="0" applyFont="0" applyFill="0" applyBorder="0" applyAlignment="0" applyProtection="0">
      <alignment vertical="center"/>
    </xf>
    <xf numFmtId="0" fontId="498" fillId="0" borderId="0">
      <alignment vertical="center"/>
    </xf>
    <xf numFmtId="41" fontId="62"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9" fontId="17" fillId="0" borderId="0" applyFont="0" applyFill="0" applyBorder="0" applyAlignment="0" applyProtection="0">
      <alignment vertical="center"/>
    </xf>
    <xf numFmtId="0" fontId="17" fillId="0" borderId="0">
      <alignment vertical="center"/>
    </xf>
    <xf numFmtId="0" fontId="16" fillId="0" borderId="0">
      <alignment vertical="center"/>
    </xf>
    <xf numFmtId="178" fontId="16" fillId="0" borderId="0" applyFont="0" applyFill="0" applyBorder="0" applyAlignment="0" applyProtection="0">
      <alignment vertical="center"/>
    </xf>
    <xf numFmtId="0" fontId="15" fillId="0" borderId="0">
      <alignment vertical="center"/>
    </xf>
    <xf numFmtId="41" fontId="15" fillId="0" borderId="0" applyFont="0" applyFill="0" applyBorder="0" applyAlignment="0" applyProtection="0">
      <alignment vertical="center"/>
    </xf>
    <xf numFmtId="0" fontId="14" fillId="0" borderId="0">
      <alignment vertical="center"/>
    </xf>
    <xf numFmtId="41" fontId="14" fillId="0" borderId="0" applyFont="0" applyFill="0" applyBorder="0" applyAlignment="0" applyProtection="0">
      <alignment vertical="center"/>
    </xf>
    <xf numFmtId="0" fontId="14" fillId="0" borderId="0">
      <alignment vertical="center"/>
    </xf>
    <xf numFmtId="41" fontId="56" fillId="0" borderId="0" applyFont="0" applyFill="0" applyBorder="0" applyAlignment="0" applyProtection="0">
      <alignment vertical="center"/>
    </xf>
    <xf numFmtId="0" fontId="13" fillId="0" borderId="0">
      <alignment vertical="center"/>
    </xf>
    <xf numFmtId="41" fontId="13" fillId="0" borderId="0" applyFont="0" applyFill="0" applyBorder="0" applyAlignment="0" applyProtection="0">
      <alignment vertical="center"/>
    </xf>
    <xf numFmtId="0" fontId="13" fillId="0" borderId="0">
      <alignment vertical="center"/>
    </xf>
    <xf numFmtId="41" fontId="13" fillId="0" borderId="0" applyFont="0" applyFill="0" applyBorder="0" applyAlignment="0" applyProtection="0">
      <alignment vertical="center"/>
    </xf>
    <xf numFmtId="0" fontId="13" fillId="0" borderId="0">
      <alignment vertical="center"/>
    </xf>
    <xf numFmtId="9" fontId="13" fillId="0" borderId="0" applyFont="0" applyFill="0" applyBorder="0" applyAlignment="0" applyProtection="0">
      <alignment vertical="center"/>
    </xf>
    <xf numFmtId="0" fontId="13" fillId="0" borderId="0">
      <alignment vertical="center"/>
    </xf>
    <xf numFmtId="41" fontId="13" fillId="0" borderId="0" applyFont="0" applyFill="0" applyBorder="0" applyAlignment="0" applyProtection="0">
      <alignment vertical="center"/>
    </xf>
    <xf numFmtId="0" fontId="13" fillId="0" borderId="0">
      <alignment vertical="center"/>
    </xf>
    <xf numFmtId="0" fontId="13" fillId="0" borderId="0">
      <alignment vertical="center"/>
    </xf>
    <xf numFmtId="9" fontId="13" fillId="0" borderId="0" applyFont="0" applyFill="0" applyBorder="0" applyAlignment="0" applyProtection="0">
      <alignment vertical="center"/>
    </xf>
    <xf numFmtId="41" fontId="13" fillId="0" borderId="0" applyFont="0" applyFill="0" applyBorder="0" applyAlignment="0" applyProtection="0">
      <alignment vertical="center"/>
    </xf>
    <xf numFmtId="41" fontId="13" fillId="0" borderId="0" applyFont="0" applyFill="0" applyBorder="0" applyAlignment="0" applyProtection="0">
      <alignment vertical="center"/>
    </xf>
    <xf numFmtId="9" fontId="13" fillId="0" borderId="0" applyFont="0" applyFill="0" applyBorder="0" applyAlignment="0" applyProtection="0">
      <alignment vertical="center"/>
    </xf>
    <xf numFmtId="0" fontId="13" fillId="0" borderId="0">
      <alignment vertical="center"/>
    </xf>
    <xf numFmtId="41" fontId="363" fillId="0" borderId="0" applyFont="0" applyFill="0" applyBorder="0" applyAlignment="0" applyProtection="0">
      <alignment vertical="center"/>
    </xf>
    <xf numFmtId="9" fontId="363" fillId="0" borderId="0" applyFont="0" applyFill="0" applyBorder="0" applyAlignment="0" applyProtection="0">
      <alignment vertical="center"/>
    </xf>
    <xf numFmtId="0" fontId="12" fillId="0" borderId="0">
      <alignment vertical="center"/>
    </xf>
    <xf numFmtId="0" fontId="12" fillId="0" borderId="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1" fontId="12" fillId="0" borderId="0" applyFont="0" applyFill="0" applyBorder="0" applyAlignment="0" applyProtection="0">
      <alignment vertical="center"/>
    </xf>
    <xf numFmtId="9" fontId="12" fillId="0" borderId="0" applyFont="0" applyFill="0" applyBorder="0" applyAlignment="0" applyProtection="0">
      <alignment vertical="center"/>
    </xf>
    <xf numFmtId="0" fontId="12" fillId="0" borderId="0">
      <alignment vertical="center"/>
    </xf>
    <xf numFmtId="41" fontId="11" fillId="0" borderId="0" applyFont="0" applyFill="0" applyBorder="0" applyAlignment="0" applyProtection="0">
      <alignment vertical="center"/>
    </xf>
    <xf numFmtId="0" fontId="11" fillId="0" borderId="0">
      <alignment vertical="center"/>
    </xf>
    <xf numFmtId="0" fontId="11" fillId="0" borderId="0">
      <alignment vertical="center"/>
    </xf>
    <xf numFmtId="41" fontId="56" fillId="0" borderId="0" applyFont="0" applyFill="0" applyBorder="0" applyAlignment="0" applyProtection="0">
      <alignment vertical="center"/>
    </xf>
    <xf numFmtId="0" fontId="11" fillId="0" borderId="0">
      <alignment vertical="center"/>
    </xf>
    <xf numFmtId="41" fontId="11" fillId="0" borderId="0" applyFont="0" applyFill="0" applyBorder="0" applyAlignment="0" applyProtection="0">
      <alignment vertical="center"/>
    </xf>
    <xf numFmtId="0" fontId="11" fillId="0" borderId="0">
      <alignment vertical="center"/>
    </xf>
    <xf numFmtId="0" fontId="11" fillId="0" borderId="0">
      <alignment vertical="center"/>
    </xf>
    <xf numFmtId="41" fontId="11" fillId="0" borderId="0" applyFont="0" applyFill="0" applyBorder="0" applyAlignment="0" applyProtection="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41" fontId="11" fillId="0" borderId="0" applyFont="0" applyFill="0" applyBorder="0" applyAlignment="0" applyProtection="0">
      <alignment vertical="center"/>
    </xf>
    <xf numFmtId="9" fontId="11" fillId="0" borderId="0" applyFont="0" applyFill="0" applyBorder="0" applyAlignment="0" applyProtection="0">
      <alignment vertical="center"/>
    </xf>
    <xf numFmtId="0" fontId="261" fillId="0" borderId="0">
      <alignment vertical="center"/>
    </xf>
    <xf numFmtId="41" fontId="10" fillId="0" borderId="0" applyFont="0" applyFill="0" applyBorder="0" applyAlignment="0" applyProtection="0">
      <alignment vertical="center"/>
    </xf>
    <xf numFmtId="0" fontId="10" fillId="0" borderId="0">
      <alignment vertical="center"/>
    </xf>
    <xf numFmtId="0" fontId="10" fillId="0" borderId="0">
      <alignment vertical="center"/>
    </xf>
    <xf numFmtId="0" fontId="10" fillId="0" borderId="0">
      <alignment vertical="center"/>
    </xf>
    <xf numFmtId="41" fontId="10" fillId="0" borderId="0" applyFont="0" applyFill="0" applyBorder="0" applyAlignment="0" applyProtection="0">
      <alignment vertical="center"/>
    </xf>
    <xf numFmtId="0" fontId="10" fillId="0" borderId="0">
      <alignment vertical="center"/>
    </xf>
    <xf numFmtId="41" fontId="10" fillId="0" borderId="0" applyFont="0" applyFill="0" applyBorder="0" applyAlignment="0" applyProtection="0">
      <alignment vertical="center"/>
    </xf>
    <xf numFmtId="9" fontId="10" fillId="0" borderId="0" applyFont="0" applyFill="0" applyBorder="0" applyAlignment="0" applyProtection="0">
      <alignment vertical="center"/>
    </xf>
    <xf numFmtId="0" fontId="10" fillId="0" borderId="0">
      <alignment vertical="center"/>
    </xf>
    <xf numFmtId="0" fontId="10" fillId="0" borderId="0">
      <alignment vertical="center"/>
    </xf>
    <xf numFmtId="0" fontId="363" fillId="0" borderId="0"/>
    <xf numFmtId="0" fontId="10" fillId="0" borderId="0">
      <alignment vertical="center"/>
    </xf>
    <xf numFmtId="41" fontId="10" fillId="0" borderId="0" applyFont="0" applyFill="0" applyBorder="0" applyAlignment="0" applyProtection="0">
      <alignment vertical="center"/>
    </xf>
    <xf numFmtId="9" fontId="10" fillId="0" borderId="0" applyFont="0" applyFill="0" applyBorder="0" applyAlignment="0" applyProtection="0">
      <alignment vertical="center"/>
    </xf>
    <xf numFmtId="0" fontId="56" fillId="0" borderId="0">
      <alignment vertical="center"/>
    </xf>
    <xf numFmtId="0" fontId="57" fillId="0" borderId="0"/>
    <xf numFmtId="0" fontId="217" fillId="0" borderId="0">
      <alignment vertical="center"/>
    </xf>
    <xf numFmtId="0" fontId="9" fillId="0" borderId="0">
      <alignment vertical="center"/>
    </xf>
    <xf numFmtId="0" fontId="9" fillId="0" borderId="0">
      <alignment vertical="center"/>
    </xf>
    <xf numFmtId="0" fontId="9" fillId="0" borderId="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0" fontId="9" fillId="0" borderId="0">
      <alignment vertical="center"/>
    </xf>
    <xf numFmtId="0" fontId="9" fillId="0" borderId="0">
      <alignment vertical="center"/>
    </xf>
    <xf numFmtId="0" fontId="8" fillId="0" borderId="0">
      <alignment vertical="center"/>
    </xf>
    <xf numFmtId="41" fontId="56" fillId="0" borderId="0" applyFont="0" applyFill="0" applyBorder="0" applyAlignment="0" applyProtection="0">
      <alignment vertical="center"/>
    </xf>
    <xf numFmtId="41" fontId="217" fillId="0" borderId="0" applyFont="0" applyFill="0" applyBorder="0" applyAlignment="0" applyProtection="0">
      <alignment vertical="center"/>
    </xf>
    <xf numFmtId="41" fontId="52" fillId="0" borderId="0" applyFont="0" applyFill="0" applyBorder="0" applyAlignment="0" applyProtection="0"/>
    <xf numFmtId="0" fontId="8" fillId="0" borderId="0">
      <alignment vertical="center"/>
    </xf>
    <xf numFmtId="0" fontId="8" fillId="0" borderId="0">
      <alignment vertical="center"/>
    </xf>
    <xf numFmtId="41" fontId="8" fillId="0" borderId="0" applyFont="0" applyFill="0" applyBorder="0" applyAlignment="0" applyProtection="0">
      <alignment vertical="center"/>
    </xf>
    <xf numFmtId="41" fontId="8" fillId="0" borderId="0" applyFont="0" applyFill="0" applyBorder="0" applyAlignment="0" applyProtection="0">
      <alignment vertical="center"/>
    </xf>
    <xf numFmtId="0" fontId="8" fillId="0" borderId="0">
      <alignment vertical="center"/>
    </xf>
    <xf numFmtId="41" fontId="8" fillId="0" borderId="0" applyFont="0" applyFill="0" applyBorder="0" applyAlignment="0" applyProtection="0">
      <alignment vertical="center"/>
    </xf>
    <xf numFmtId="9" fontId="8" fillId="0" borderId="0" applyFont="0" applyFill="0" applyBorder="0" applyAlignment="0" applyProtection="0">
      <alignment vertical="center"/>
    </xf>
    <xf numFmtId="0" fontId="8" fillId="0" borderId="0">
      <alignment vertical="center"/>
    </xf>
    <xf numFmtId="0" fontId="533" fillId="0" borderId="0">
      <alignment vertical="center"/>
    </xf>
    <xf numFmtId="41" fontId="8" fillId="0" borderId="0" applyFont="0" applyFill="0" applyBorder="0" applyAlignment="0" applyProtection="0">
      <alignment vertical="center"/>
    </xf>
    <xf numFmtId="41" fontId="52" fillId="0" borderId="0" applyFont="0" applyFill="0" applyBorder="0" applyAlignment="0" applyProtection="0"/>
    <xf numFmtId="0" fontId="57" fillId="0" borderId="0"/>
    <xf numFmtId="41" fontId="8" fillId="0" borderId="0" applyFont="0" applyFill="0" applyBorder="0" applyAlignment="0" applyProtection="0">
      <alignment vertical="center"/>
    </xf>
    <xf numFmtId="41" fontId="363" fillId="0" borderId="0" applyFont="0" applyFill="0" applyBorder="0" applyAlignment="0" applyProtection="0">
      <alignment vertical="center"/>
    </xf>
    <xf numFmtId="9" fontId="363" fillId="0" borderId="0" applyFont="0" applyFill="0" applyBorder="0" applyAlignment="0" applyProtection="0">
      <alignment vertical="center"/>
    </xf>
    <xf numFmtId="178"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261" fillId="0" borderId="0" applyFont="0" applyFill="0" applyBorder="0" applyAlignment="0" applyProtection="0">
      <alignment vertical="center"/>
    </xf>
    <xf numFmtId="0" fontId="261" fillId="0" borderId="0">
      <alignment vertical="center"/>
    </xf>
    <xf numFmtId="41" fontId="52" fillId="0" borderId="0" applyFont="0" applyFill="0" applyBorder="0" applyAlignment="0" applyProtection="0"/>
    <xf numFmtId="41"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41" fontId="7" fillId="0" borderId="0" applyFont="0" applyFill="0" applyBorder="0" applyAlignment="0" applyProtection="0">
      <alignment vertical="center"/>
    </xf>
    <xf numFmtId="41" fontId="7" fillId="0" borderId="0" applyFont="0" applyFill="0" applyBorder="0" applyAlignment="0" applyProtection="0">
      <alignment vertical="center"/>
    </xf>
    <xf numFmtId="0" fontId="7" fillId="0" borderId="0">
      <alignment vertical="center"/>
    </xf>
    <xf numFmtId="41" fontId="481" fillId="0" borderId="0" applyFont="0" applyFill="0" applyBorder="0" applyAlignment="0" applyProtection="0">
      <alignment vertical="center"/>
    </xf>
    <xf numFmtId="0" fontId="217" fillId="0" borderId="0">
      <alignment vertical="center"/>
    </xf>
    <xf numFmtId="0" fontId="534" fillId="0" borderId="0">
      <alignment vertical="center"/>
    </xf>
    <xf numFmtId="0" fontId="6" fillId="0" borderId="0">
      <alignment vertical="center"/>
    </xf>
    <xf numFmtId="41" fontId="6" fillId="0" borderId="0" applyFont="0" applyFill="0" applyBorder="0" applyAlignment="0" applyProtection="0">
      <alignment vertical="center"/>
    </xf>
    <xf numFmtId="0" fontId="6" fillId="0" borderId="0">
      <alignment vertical="center"/>
    </xf>
    <xf numFmtId="0" fontId="6" fillId="0" borderId="0">
      <alignment vertical="center"/>
    </xf>
    <xf numFmtId="0" fontId="363" fillId="0" borderId="0"/>
    <xf numFmtId="41" fontId="6" fillId="0" borderId="0" applyFont="0" applyFill="0" applyBorder="0" applyAlignment="0" applyProtection="0">
      <alignment vertical="center"/>
    </xf>
    <xf numFmtId="0" fontId="6" fillId="0" borderId="0">
      <alignment vertical="center"/>
    </xf>
    <xf numFmtId="41" fontId="6"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41" fontId="6"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41" fontId="6" fillId="0" borderId="0" applyFont="0" applyFill="0" applyBorder="0" applyAlignment="0" applyProtection="0">
      <alignment vertical="center"/>
    </xf>
    <xf numFmtId="41" fontId="363" fillId="0" borderId="0" applyFont="0" applyFill="0" applyBorder="0" applyAlignment="0" applyProtection="0">
      <alignment vertical="center"/>
    </xf>
    <xf numFmtId="41" fontId="6" fillId="0" borderId="0" applyFont="0" applyFill="0" applyBorder="0" applyAlignment="0" applyProtection="0">
      <alignment vertical="center"/>
    </xf>
    <xf numFmtId="9" fontId="363" fillId="0" borderId="0" applyFont="0" applyFill="0" applyBorder="0" applyAlignment="0" applyProtection="0">
      <alignment vertical="center"/>
    </xf>
    <xf numFmtId="41" fontId="363" fillId="0" borderId="0" applyFont="0" applyFill="0" applyBorder="0" applyAlignment="0" applyProtection="0">
      <alignment vertical="center"/>
    </xf>
    <xf numFmtId="41" fontId="6" fillId="0" borderId="0" applyFont="0" applyFill="0" applyBorder="0" applyAlignment="0" applyProtection="0">
      <alignment vertical="center"/>
    </xf>
    <xf numFmtId="0" fontId="261" fillId="0" borderId="0">
      <alignment vertical="center"/>
    </xf>
    <xf numFmtId="41" fontId="57" fillId="0" borderId="0" applyFont="0" applyFill="0" applyBorder="0" applyAlignment="0" applyProtection="0"/>
    <xf numFmtId="178" fontId="6" fillId="0" borderId="0" applyFont="0" applyFill="0" applyBorder="0" applyAlignment="0" applyProtection="0">
      <alignment vertical="center"/>
    </xf>
    <xf numFmtId="0" fontId="217" fillId="0" borderId="0"/>
    <xf numFmtId="41" fontId="6" fillId="0" borderId="0" applyFont="0" applyFill="0" applyBorder="0" applyAlignment="0" applyProtection="0">
      <alignment vertical="center"/>
    </xf>
    <xf numFmtId="41" fontId="56" fillId="0" borderId="0" applyFont="0" applyFill="0" applyBorder="0" applyAlignment="0" applyProtection="0">
      <alignment vertical="center"/>
    </xf>
    <xf numFmtId="9" fontId="6"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178" fontId="5" fillId="0" borderId="0" applyFont="0" applyFill="0" applyBorder="0" applyAlignment="0" applyProtection="0">
      <alignment vertical="center"/>
    </xf>
    <xf numFmtId="41" fontId="5" fillId="0" borderId="0" applyFont="0" applyFill="0" applyBorder="0" applyAlignment="0" applyProtection="0">
      <alignment vertical="center"/>
    </xf>
    <xf numFmtId="9" fontId="5" fillId="0" borderId="0" applyFont="0" applyFill="0" applyBorder="0" applyAlignment="0" applyProtection="0">
      <alignment vertical="center"/>
    </xf>
    <xf numFmtId="41" fontId="5" fillId="0" borderId="0" applyFont="0" applyFill="0" applyBorder="0" applyAlignment="0" applyProtection="0">
      <alignment vertical="center"/>
    </xf>
    <xf numFmtId="0" fontId="4" fillId="0" borderId="0">
      <alignment vertical="center"/>
    </xf>
    <xf numFmtId="178"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178" fontId="52" fillId="0" borderId="0" applyFont="0" applyFill="0" applyBorder="0" applyAlignment="0" applyProtection="0">
      <alignment vertical="center"/>
    </xf>
    <xf numFmtId="41"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41" fontId="3" fillId="0" borderId="0" applyFon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41" fontId="2"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0" fontId="2" fillId="0" borderId="0">
      <alignment vertical="center"/>
    </xf>
    <xf numFmtId="41" fontId="56" fillId="0" borderId="0" applyFont="0" applyFill="0" applyBorder="0" applyAlignment="0" applyProtection="0">
      <alignment vertical="center"/>
    </xf>
    <xf numFmtId="41" fontId="52" fillId="0" borderId="0" applyFont="0" applyFill="0" applyBorder="0" applyAlignment="0" applyProtection="0">
      <alignment vertical="center"/>
    </xf>
    <xf numFmtId="0" fontId="56" fillId="0" borderId="0">
      <alignment vertical="center"/>
    </xf>
    <xf numFmtId="0" fontId="56" fillId="0" borderId="0"/>
    <xf numFmtId="41" fontId="1" fillId="0" borderId="0" applyFont="0" applyFill="0" applyBorder="0" applyAlignment="0" applyProtection="0">
      <alignment vertical="center"/>
    </xf>
    <xf numFmtId="0" fontId="56" fillId="0" borderId="0">
      <alignment vertical="center"/>
    </xf>
    <xf numFmtId="41" fontId="261" fillId="0" borderId="0" applyFont="0" applyFill="0" applyBorder="0" applyAlignment="0" applyProtection="0">
      <alignment vertical="center"/>
    </xf>
    <xf numFmtId="0" fontId="1" fillId="0" borderId="0">
      <alignment vertical="center"/>
    </xf>
    <xf numFmtId="0" fontId="1" fillId="0" borderId="0">
      <alignment vertical="center"/>
    </xf>
    <xf numFmtId="41" fontId="1" fillId="0" borderId="0" applyFont="0" applyFill="0" applyBorder="0" applyAlignment="0" applyProtection="0">
      <alignment vertical="center"/>
    </xf>
    <xf numFmtId="0" fontId="62" fillId="0" borderId="0">
      <alignment vertical="center"/>
    </xf>
    <xf numFmtId="0" fontId="56" fillId="0" borderId="0"/>
    <xf numFmtId="0" fontId="1" fillId="0" borderId="0">
      <alignment vertical="center"/>
    </xf>
    <xf numFmtId="0" fontId="56" fillId="0" borderId="0"/>
    <xf numFmtId="0" fontId="56" fillId="0" borderId="0"/>
    <xf numFmtId="41" fontId="266" fillId="0" borderId="0" applyFont="0" applyFill="0" applyBorder="0" applyAlignment="0" applyProtection="0">
      <alignment vertical="center"/>
    </xf>
    <xf numFmtId="0" fontId="1" fillId="0" borderId="0">
      <alignment vertical="center"/>
    </xf>
    <xf numFmtId="0" fontId="62" fillId="0" borderId="0"/>
    <xf numFmtId="41" fontId="1" fillId="0" borderId="0" applyFont="0" applyFill="0" applyBorder="0" applyAlignment="0" applyProtection="0">
      <alignment vertical="center"/>
    </xf>
    <xf numFmtId="41" fontId="261" fillId="0" borderId="0" applyFont="0" applyFill="0" applyBorder="0" applyAlignment="0" applyProtection="0">
      <alignment vertical="center"/>
    </xf>
    <xf numFmtId="0" fontId="57" fillId="0" borderId="0"/>
    <xf numFmtId="0" fontId="1" fillId="0" borderId="0">
      <alignment vertical="center"/>
    </xf>
    <xf numFmtId="0" fontId="57" fillId="0" borderId="0"/>
    <xf numFmtId="0" fontId="56" fillId="0" borderId="0"/>
    <xf numFmtId="0" fontId="60" fillId="0" borderId="0">
      <alignment vertical="center"/>
    </xf>
    <xf numFmtId="0" fontId="56" fillId="0" borderId="0"/>
    <xf numFmtId="0" fontId="56" fillId="0" borderId="0">
      <alignment vertical="center"/>
    </xf>
    <xf numFmtId="374" fontId="497" fillId="0" borderId="0"/>
    <xf numFmtId="41" fontId="217" fillId="0" borderId="0" applyFont="0" applyFill="0" applyBorder="0" applyAlignment="0" applyProtection="0">
      <alignment vertical="center"/>
    </xf>
    <xf numFmtId="0" fontId="56" fillId="0" borderId="0"/>
    <xf numFmtId="0" fontId="56" fillId="0" borderId="0"/>
    <xf numFmtId="0" fontId="56" fillId="0" borderId="0"/>
    <xf numFmtId="41" fontId="56" fillId="0" borderId="0" applyFont="0" applyFill="0" applyBorder="0" applyAlignment="0" applyProtection="0">
      <alignment vertical="center"/>
    </xf>
    <xf numFmtId="0" fontId="1" fillId="0" borderId="0">
      <alignment vertical="center"/>
    </xf>
  </cellStyleXfs>
  <cellXfs count="1594">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shrinkToFit="1"/>
    </xf>
    <xf numFmtId="14" fontId="0" fillId="0" borderId="0" xfId="0" applyNumberFormat="1">
      <alignment vertical="center"/>
    </xf>
    <xf numFmtId="0" fontId="0" fillId="98" borderId="0" xfId="0" applyFill="1" applyAlignment="1">
      <alignment horizontal="center" vertical="center"/>
    </xf>
    <xf numFmtId="0" fontId="0" fillId="98" borderId="0" xfId="0" applyFill="1">
      <alignment vertical="center"/>
    </xf>
    <xf numFmtId="0" fontId="238" fillId="98" borderId="1345" xfId="0" applyFont="1" applyFill="1" applyBorder="1" applyAlignment="1" applyProtection="1">
      <alignment horizontal="center" vertical="center"/>
      <protection locked="0"/>
    </xf>
    <xf numFmtId="0" fontId="66" fillId="73" borderId="1345" xfId="1847" applyFont="1" applyFill="1" applyBorder="1" applyAlignment="1">
      <alignment horizontal="center" vertical="center" wrapText="1"/>
    </xf>
    <xf numFmtId="0" fontId="239" fillId="98" borderId="1345" xfId="0" applyFont="1" applyFill="1" applyBorder="1" applyAlignment="1" applyProtection="1">
      <alignment horizontal="center" vertical="center"/>
      <protection locked="0"/>
    </xf>
    <xf numFmtId="14" fontId="239" fillId="98" borderId="1345" xfId="0" applyNumberFormat="1" applyFont="1" applyFill="1" applyBorder="1" applyAlignment="1" applyProtection="1">
      <alignment horizontal="center" vertical="center"/>
      <protection locked="0"/>
    </xf>
    <xf numFmtId="178" fontId="239" fillId="98" borderId="1345" xfId="1376" applyFont="1" applyFill="1" applyBorder="1" applyAlignment="1" applyProtection="1">
      <alignment horizontal="center" vertical="center"/>
      <protection locked="0"/>
    </xf>
    <xf numFmtId="0" fontId="239" fillId="98" borderId="1345" xfId="0" applyFont="1" applyFill="1" applyBorder="1" applyProtection="1">
      <alignment vertical="center"/>
      <protection locked="0"/>
    </xf>
    <xf numFmtId="0" fontId="55" fillId="98" borderId="1345" xfId="1468" applyFont="1" applyFill="1" applyBorder="1" applyAlignment="1" applyProtection="1">
      <alignment horizontal="center" vertical="center"/>
      <protection locked="0"/>
    </xf>
    <xf numFmtId="0" fontId="55" fillId="98" borderId="1345" xfId="1845" applyFont="1" applyFill="1" applyBorder="1" applyAlignment="1" applyProtection="1">
      <alignment horizontal="center" vertical="center" shrinkToFit="1"/>
      <protection locked="0"/>
    </xf>
    <xf numFmtId="0" fontId="55" fillId="98" borderId="1345" xfId="1849" applyFont="1" applyFill="1" applyBorder="1" applyAlignment="1" applyProtection="1">
      <alignment horizontal="center" vertical="center" shrinkToFit="1"/>
      <protection locked="0"/>
    </xf>
    <xf numFmtId="49" fontId="55" fillId="98" borderId="1345" xfId="1849" applyNumberFormat="1" applyFont="1" applyFill="1" applyBorder="1" applyAlignment="1" applyProtection="1">
      <alignment horizontal="center" vertical="center" shrinkToFit="1"/>
      <protection locked="0"/>
    </xf>
    <xf numFmtId="183" fontId="55" fillId="98" borderId="1345" xfId="1849" applyNumberFormat="1" applyFont="1" applyFill="1" applyBorder="1" applyAlignment="1" applyProtection="1">
      <alignment horizontal="center" vertical="center" wrapText="1"/>
      <protection locked="0"/>
    </xf>
    <xf numFmtId="0" fontId="55" fillId="98" borderId="2" xfId="1849" applyFont="1" applyFill="1" applyBorder="1" applyAlignment="1" applyProtection="1">
      <alignment horizontal="center" vertical="center" wrapText="1"/>
      <protection locked="0"/>
    </xf>
    <xf numFmtId="181" fontId="55" fillId="98" borderId="2" xfId="1849" applyNumberFormat="1" applyFont="1" applyFill="1" applyBorder="1" applyAlignment="1" applyProtection="1">
      <alignment horizontal="center" vertical="center" wrapText="1"/>
      <protection locked="0"/>
    </xf>
    <xf numFmtId="0" fontId="55" fillId="98" borderId="2" xfId="1849" applyFont="1" applyFill="1" applyBorder="1" applyAlignment="1" applyProtection="1">
      <alignment horizontal="center" vertical="center" shrinkToFit="1"/>
      <protection locked="0"/>
    </xf>
    <xf numFmtId="0" fontId="238" fillId="0" borderId="1345" xfId="0" applyFont="1" applyBorder="1" applyAlignment="1" applyProtection="1">
      <alignment horizontal="left" vertical="center" shrinkToFit="1"/>
      <protection locked="0"/>
    </xf>
    <xf numFmtId="0" fontId="55" fillId="98" borderId="2" xfId="1848" applyFont="1" applyFill="1" applyBorder="1" applyAlignment="1" applyProtection="1">
      <alignment horizontal="center" vertical="center" shrinkToFit="1"/>
      <protection locked="0"/>
    </xf>
    <xf numFmtId="0" fontId="239" fillId="98" borderId="1345" xfId="0" applyFont="1" applyFill="1" applyBorder="1" applyAlignment="1" applyProtection="1">
      <alignment horizontal="center" vertical="center" shrinkToFit="1"/>
      <protection locked="0"/>
    </xf>
    <xf numFmtId="0" fontId="239" fillId="98" borderId="1345" xfId="0" applyFont="1" applyFill="1" applyBorder="1" applyAlignment="1" applyProtection="1">
      <alignment vertical="center" shrinkToFit="1"/>
      <protection locked="0"/>
    </xf>
    <xf numFmtId="0" fontId="238" fillId="0" borderId="1345" xfId="0" applyFont="1" applyBorder="1" applyAlignment="1" applyProtection="1">
      <alignment horizontal="center" vertical="center"/>
      <protection locked="0"/>
    </xf>
    <xf numFmtId="0" fontId="238" fillId="98" borderId="1345" xfId="0" applyFont="1" applyFill="1" applyBorder="1" applyAlignment="1" applyProtection="1">
      <alignment vertical="center" wrapText="1" shrinkToFit="1"/>
      <protection locked="0"/>
    </xf>
    <xf numFmtId="0" fontId="238" fillId="98" borderId="1345" xfId="0" applyFont="1" applyFill="1" applyBorder="1" applyAlignment="1" applyProtection="1">
      <alignment horizontal="center" vertical="center" wrapText="1" shrinkToFit="1"/>
      <protection locked="0"/>
    </xf>
    <xf numFmtId="0" fontId="238" fillId="0" borderId="1345" xfId="0" applyFont="1" applyBorder="1" applyAlignment="1" applyProtection="1">
      <alignment horizontal="center" vertical="center" wrapText="1" shrinkToFit="1"/>
      <protection locked="0"/>
    </xf>
    <xf numFmtId="2" fontId="238" fillId="98" borderId="1345" xfId="0" applyNumberFormat="1" applyFont="1" applyFill="1" applyBorder="1" applyProtection="1">
      <alignment vertical="center"/>
      <protection locked="0"/>
    </xf>
    <xf numFmtId="14" fontId="238" fillId="0" borderId="1345" xfId="0" applyNumberFormat="1" applyFont="1" applyBorder="1" applyAlignment="1" applyProtection="1">
      <alignment horizontal="center" vertical="center" wrapText="1" shrinkToFit="1"/>
      <protection locked="0"/>
    </xf>
    <xf numFmtId="0" fontId="238" fillId="98" borderId="1345" xfId="0" applyFont="1" applyFill="1" applyBorder="1" applyAlignment="1" applyProtection="1">
      <alignment horizontal="center" vertical="center" wrapText="1"/>
      <protection locked="0"/>
    </xf>
    <xf numFmtId="14" fontId="238" fillId="0" borderId="1345" xfId="0" applyNumberFormat="1" applyFont="1" applyBorder="1" applyAlignment="1" applyProtection="1">
      <alignment horizontal="left" vertical="center" wrapText="1" shrinkToFit="1"/>
      <protection locked="0"/>
    </xf>
    <xf numFmtId="0" fontId="238" fillId="0" borderId="1345" xfId="0" applyFont="1" applyBorder="1" applyAlignment="1" applyProtection="1">
      <alignment horizontal="left" vertical="center" wrapText="1" shrinkToFit="1"/>
      <protection locked="0"/>
    </xf>
    <xf numFmtId="0" fontId="238" fillId="0" borderId="1345" xfId="0" applyFont="1" applyBorder="1" applyAlignment="1" applyProtection="1">
      <alignment vertical="center" wrapText="1" shrinkToFit="1"/>
      <protection locked="0"/>
    </xf>
    <xf numFmtId="182" fontId="55" fillId="98" borderId="1345" xfId="1849" applyNumberFormat="1" applyFont="1" applyFill="1" applyBorder="1" applyAlignment="1" applyProtection="1">
      <alignment horizontal="center" vertical="center" shrinkToFit="1"/>
      <protection locked="0"/>
    </xf>
    <xf numFmtId="0" fontId="239" fillId="98" borderId="1345" xfId="15775" applyNumberFormat="1" applyFont="1" applyFill="1" applyBorder="1" applyAlignment="1" applyProtection="1">
      <alignment horizontal="center" vertical="center" shrinkToFit="1"/>
      <protection locked="0"/>
    </xf>
    <xf numFmtId="178" fontId="239" fillId="98" borderId="1345" xfId="15775" applyFont="1" applyFill="1" applyBorder="1" applyAlignment="1" applyProtection="1">
      <alignment horizontal="center" vertical="center" shrinkToFit="1"/>
      <protection locked="0"/>
    </xf>
    <xf numFmtId="178" fontId="55" fillId="98" borderId="1345" xfId="1376" applyFont="1" applyFill="1" applyBorder="1" applyAlignment="1" applyProtection="1">
      <alignment horizontal="center" vertical="center"/>
      <protection locked="0"/>
    </xf>
    <xf numFmtId="178" fontId="55" fillId="98" borderId="2" xfId="1376" applyFont="1" applyFill="1" applyBorder="1" applyAlignment="1" applyProtection="1">
      <alignment horizontal="center" vertical="center" wrapText="1"/>
      <protection locked="0"/>
    </xf>
    <xf numFmtId="0" fontId="238" fillId="114" borderId="1345" xfId="0" applyFont="1" applyFill="1" applyBorder="1" applyAlignment="1" applyProtection="1">
      <alignment horizontal="left" vertical="center" shrinkToFit="1"/>
      <protection locked="0"/>
    </xf>
    <xf numFmtId="14" fontId="238" fillId="98" borderId="1345" xfId="0" applyNumberFormat="1" applyFont="1" applyFill="1" applyBorder="1" applyAlignment="1" applyProtection="1">
      <alignment horizontal="center" vertical="center" wrapText="1" shrinkToFit="1"/>
      <protection locked="0"/>
    </xf>
    <xf numFmtId="0" fontId="239" fillId="98" borderId="1358" xfId="0" applyFont="1" applyFill="1" applyBorder="1" applyAlignment="1" applyProtection="1">
      <alignment horizontal="center" vertical="center"/>
      <protection locked="0"/>
    </xf>
    <xf numFmtId="0" fontId="476" fillId="98" borderId="0" xfId="0" applyFont="1" applyFill="1">
      <alignment vertical="center"/>
    </xf>
    <xf numFmtId="0" fontId="477" fillId="98" borderId="0" xfId="0" applyFont="1" applyFill="1">
      <alignment vertical="center"/>
    </xf>
    <xf numFmtId="0" fontId="478" fillId="113" borderId="1361" xfId="1848" applyFont="1" applyFill="1" applyBorder="1" applyAlignment="1">
      <alignment horizontal="right" vertical="center" shrinkToFit="1"/>
    </xf>
    <xf numFmtId="0" fontId="479" fillId="98" borderId="0" xfId="0" applyFont="1" applyFill="1">
      <alignment vertical="center"/>
    </xf>
    <xf numFmtId="2" fontId="238" fillId="98" borderId="1358" xfId="0" applyNumberFormat="1" applyFont="1" applyFill="1" applyBorder="1" applyProtection="1">
      <alignment vertical="center"/>
      <protection locked="0"/>
    </xf>
    <xf numFmtId="14" fontId="238" fillId="0" borderId="1358" xfId="0" applyNumberFormat="1" applyFont="1" applyBorder="1" applyAlignment="1" applyProtection="1">
      <alignment horizontal="center" vertical="center" wrapText="1" shrinkToFit="1"/>
      <protection locked="0"/>
    </xf>
    <xf numFmtId="0" fontId="55" fillId="0" borderId="1358" xfId="1784" applyFont="1" applyBorder="1" applyAlignment="1" applyProtection="1">
      <alignment horizontal="center" vertical="center" shrinkToFit="1"/>
      <protection locked="0"/>
    </xf>
    <xf numFmtId="14" fontId="55" fillId="98" borderId="1345" xfId="1849" applyNumberFormat="1" applyFont="1" applyFill="1" applyBorder="1" applyAlignment="1" applyProtection="1">
      <alignment horizontal="center" vertical="center" wrapText="1"/>
      <protection locked="0"/>
    </xf>
    <xf numFmtId="0" fontId="55" fillId="98" borderId="34" xfId="1849" applyFont="1" applyFill="1" applyBorder="1" applyAlignment="1" applyProtection="1">
      <alignment horizontal="center" vertical="center" wrapText="1"/>
      <protection locked="0"/>
    </xf>
    <xf numFmtId="0" fontId="0" fillId="98" borderId="1363" xfId="0" applyFill="1" applyBorder="1" applyAlignment="1" applyProtection="1">
      <alignment vertical="top" wrapText="1"/>
      <protection locked="0"/>
    </xf>
    <xf numFmtId="0" fontId="0" fillId="98" borderId="0" xfId="0" applyFill="1" applyAlignment="1" applyProtection="1">
      <alignment vertical="top" wrapText="1"/>
      <protection locked="0"/>
    </xf>
    <xf numFmtId="0" fontId="0" fillId="98" borderId="1368" xfId="0" applyFill="1" applyBorder="1" applyAlignment="1" applyProtection="1">
      <alignment vertical="top" wrapText="1"/>
      <protection locked="0"/>
    </xf>
    <xf numFmtId="0" fontId="480" fillId="107" borderId="1363" xfId="0" applyFont="1" applyFill="1" applyBorder="1" applyAlignment="1">
      <alignment horizontal="center" vertical="center"/>
    </xf>
    <xf numFmtId="0" fontId="265" fillId="98" borderId="1371" xfId="0" applyFont="1" applyFill="1" applyBorder="1">
      <alignment vertical="center"/>
    </xf>
    <xf numFmtId="0" fontId="265" fillId="98" borderId="1365" xfId="0" applyFont="1" applyFill="1" applyBorder="1">
      <alignment vertical="center"/>
    </xf>
    <xf numFmtId="0" fontId="265" fillId="98" borderId="1370" xfId="0" applyFont="1" applyFill="1" applyBorder="1">
      <alignment vertical="center"/>
    </xf>
    <xf numFmtId="0" fontId="265" fillId="98" borderId="0" xfId="0" applyFont="1" applyFill="1">
      <alignment vertical="center"/>
    </xf>
    <xf numFmtId="0" fontId="265" fillId="98" borderId="1368" xfId="0" applyFont="1" applyFill="1" applyBorder="1">
      <alignment vertical="center"/>
    </xf>
    <xf numFmtId="0" fontId="365" fillId="83" borderId="1363" xfId="0" applyFont="1" applyFill="1" applyBorder="1" applyAlignment="1">
      <alignment horizontal="center" vertical="center"/>
    </xf>
    <xf numFmtId="0" fontId="365" fillId="74" borderId="1363" xfId="0" applyFont="1" applyFill="1" applyBorder="1" applyAlignment="1">
      <alignment horizontal="center" vertical="center"/>
    </xf>
    <xf numFmtId="14" fontId="265" fillId="98" borderId="0" xfId="0" applyNumberFormat="1" applyFont="1" applyFill="1" applyAlignment="1">
      <alignment horizontal="center" vertical="center"/>
    </xf>
    <xf numFmtId="0" fontId="265" fillId="98" borderId="0" xfId="0" applyFont="1" applyFill="1" applyAlignment="1">
      <alignment horizontal="center" vertical="center"/>
    </xf>
    <xf numFmtId="0" fontId="365" fillId="75" borderId="1363" xfId="0" applyFont="1" applyFill="1" applyBorder="1" applyAlignment="1">
      <alignment horizontal="center" vertical="center"/>
    </xf>
    <xf numFmtId="178" fontId="265" fillId="98" borderId="0" xfId="1376" applyFont="1" applyFill="1" applyBorder="1" applyAlignment="1" applyProtection="1">
      <alignment vertical="center"/>
    </xf>
    <xf numFmtId="178" fontId="265" fillId="98" borderId="1367" xfId="1376" applyFont="1" applyFill="1" applyBorder="1" applyAlignment="1" applyProtection="1">
      <alignment vertical="center"/>
    </xf>
    <xf numFmtId="0" fontId="483" fillId="113" borderId="1370" xfId="0" applyFont="1" applyFill="1" applyBorder="1" applyAlignment="1" applyProtection="1">
      <alignment horizontal="center" vertical="center"/>
      <protection locked="0"/>
    </xf>
    <xf numFmtId="0" fontId="365" fillId="98" borderId="0" xfId="0" applyFont="1" applyFill="1" applyAlignment="1">
      <alignment horizontal="center" vertical="center"/>
    </xf>
    <xf numFmtId="0" fontId="365" fillId="98" borderId="0" xfId="0" applyFont="1" applyFill="1" applyAlignment="1">
      <alignment horizontal="center" vertical="center" shrinkToFit="1"/>
    </xf>
    <xf numFmtId="0" fontId="365" fillId="98" borderId="0" xfId="0" applyFont="1" applyFill="1" applyAlignment="1">
      <alignment horizontal="center" vertical="center" wrapText="1" shrinkToFit="1"/>
    </xf>
    <xf numFmtId="0" fontId="365" fillId="98" borderId="0" xfId="0" applyFont="1" applyFill="1">
      <alignment vertical="center"/>
    </xf>
    <xf numFmtId="49" fontId="365" fillId="98" borderId="0" xfId="0" applyNumberFormat="1" applyFont="1" applyFill="1" applyAlignment="1">
      <alignment vertical="center" shrinkToFit="1"/>
    </xf>
    <xf numFmtId="0" fontId="365" fillId="98" borderId="0" xfId="0" applyFont="1" applyFill="1" applyAlignment="1">
      <alignment vertical="center" wrapText="1" shrinkToFit="1"/>
    </xf>
    <xf numFmtId="0" fontId="365" fillId="98" borderId="0" xfId="0" applyFont="1" applyFill="1" applyAlignment="1">
      <alignment vertical="center" shrinkToFit="1"/>
    </xf>
    <xf numFmtId="184" fontId="365" fillId="98" borderId="0" xfId="0" applyNumberFormat="1" applyFont="1" applyFill="1" applyAlignment="1">
      <alignment horizontal="center" vertical="center"/>
    </xf>
    <xf numFmtId="184" fontId="365" fillId="118" borderId="1363" xfId="0" applyNumberFormat="1" applyFont="1" applyFill="1" applyBorder="1" applyAlignment="1">
      <alignment horizontal="center" vertical="center"/>
    </xf>
    <xf numFmtId="0" fontId="365" fillId="118" borderId="1363" xfId="0" applyFont="1" applyFill="1" applyBorder="1" applyAlignment="1">
      <alignment horizontal="center" vertical="center"/>
    </xf>
    <xf numFmtId="49" fontId="365" fillId="98" borderId="0" xfId="0" applyNumberFormat="1" applyFont="1" applyFill="1">
      <alignment vertical="center"/>
    </xf>
    <xf numFmtId="14" fontId="365" fillId="98" borderId="0" xfId="0" applyNumberFormat="1" applyFont="1" applyFill="1">
      <alignment vertical="center"/>
    </xf>
    <xf numFmtId="184" fontId="484" fillId="98" borderId="0" xfId="0" applyNumberFormat="1" applyFont="1" applyFill="1" applyAlignment="1">
      <alignment horizontal="center" vertical="center"/>
    </xf>
    <xf numFmtId="14" fontId="484" fillId="98" borderId="0" xfId="0" applyNumberFormat="1" applyFont="1" applyFill="1" applyAlignment="1">
      <alignment horizontal="center" vertical="center"/>
    </xf>
    <xf numFmtId="0" fontId="484" fillId="98" borderId="0" xfId="0" applyFont="1" applyFill="1" applyAlignment="1">
      <alignment horizontal="center" vertical="center"/>
    </xf>
    <xf numFmtId="0" fontId="484" fillId="98" borderId="0" xfId="0" applyFont="1" applyFill="1">
      <alignment vertical="center"/>
    </xf>
    <xf numFmtId="184" fontId="365" fillId="98" borderId="0" xfId="0" applyNumberFormat="1" applyFont="1" applyFill="1">
      <alignment vertical="center"/>
    </xf>
    <xf numFmtId="14" fontId="365" fillId="98" borderId="0" xfId="0" applyNumberFormat="1" applyFont="1" applyFill="1" applyAlignment="1">
      <alignment horizontal="center" vertical="center"/>
    </xf>
    <xf numFmtId="14" fontId="265" fillId="98" borderId="1370" xfId="0" applyNumberFormat="1" applyFont="1" applyFill="1" applyBorder="1" applyAlignment="1">
      <alignment horizontal="center" vertical="center"/>
    </xf>
    <xf numFmtId="0" fontId="265" fillId="98" borderId="1370" xfId="0" applyFont="1" applyFill="1" applyBorder="1" applyAlignment="1">
      <alignment horizontal="left" vertical="center"/>
    </xf>
    <xf numFmtId="0" fontId="0" fillId="117" borderId="0" xfId="0" applyFill="1">
      <alignment vertical="center"/>
    </xf>
    <xf numFmtId="0" fontId="0" fillId="117" borderId="0" xfId="0" applyFill="1" applyAlignment="1">
      <alignment vertical="center" wrapText="1"/>
    </xf>
    <xf numFmtId="0" fontId="0" fillId="117" borderId="0" xfId="0" applyFill="1" applyProtection="1">
      <alignment vertical="center"/>
      <protection locked="0"/>
    </xf>
    <xf numFmtId="373" fontId="0" fillId="117" borderId="0" xfId="0" applyNumberFormat="1" applyFill="1" applyProtection="1">
      <alignment vertical="center"/>
      <protection locked="0"/>
    </xf>
    <xf numFmtId="16" fontId="0" fillId="117" borderId="0" xfId="0" applyNumberFormat="1" applyFill="1" applyProtection="1">
      <alignment vertical="center"/>
      <protection locked="0"/>
    </xf>
    <xf numFmtId="0" fontId="0" fillId="0" borderId="0" xfId="0" applyProtection="1">
      <alignment vertical="center"/>
      <protection locked="0"/>
    </xf>
    <xf numFmtId="0" fontId="491" fillId="117" borderId="1373" xfId="0" applyFont="1" applyFill="1" applyBorder="1" applyAlignment="1">
      <alignment horizontal="right" vertical="center" wrapText="1"/>
    </xf>
    <xf numFmtId="0" fontId="491" fillId="117" borderId="1373" xfId="0" applyFont="1" applyFill="1" applyBorder="1" applyAlignment="1">
      <alignment horizontal="right" vertical="center"/>
    </xf>
    <xf numFmtId="0" fontId="491" fillId="0" borderId="0" xfId="0" applyFont="1" applyAlignment="1">
      <alignment horizontal="right" vertical="center"/>
    </xf>
    <xf numFmtId="0" fontId="265" fillId="117" borderId="0" xfId="0" applyFont="1" applyFill="1" applyAlignment="1">
      <alignment horizontal="left" vertical="center"/>
    </xf>
    <xf numFmtId="0" fontId="365" fillId="98" borderId="0" xfId="0" applyFont="1" applyFill="1" applyAlignment="1">
      <alignment horizontal="left" vertical="center"/>
    </xf>
    <xf numFmtId="0" fontId="265" fillId="98" borderId="1366" xfId="0" applyFont="1" applyFill="1" applyBorder="1">
      <alignment vertical="center"/>
    </xf>
    <xf numFmtId="0" fontId="265" fillId="98" borderId="1367" xfId="0" applyFont="1" applyFill="1" applyBorder="1">
      <alignment vertical="center"/>
    </xf>
    <xf numFmtId="0" fontId="265" fillId="98" borderId="1369" xfId="0" applyFont="1" applyFill="1" applyBorder="1">
      <alignment vertical="center"/>
    </xf>
    <xf numFmtId="0" fontId="0" fillId="107" borderId="0" xfId="0" applyFill="1" applyAlignment="1" applyProtection="1">
      <alignment vertical="center" wrapText="1"/>
      <protection locked="0"/>
    </xf>
    <xf numFmtId="49" fontId="365" fillId="98" borderId="0" xfId="0" applyNumberFormat="1" applyFont="1" applyFill="1" applyAlignment="1">
      <alignment vertical="center" wrapText="1" shrinkToFit="1"/>
    </xf>
    <xf numFmtId="49" fontId="365" fillId="98" borderId="0" xfId="0" applyNumberFormat="1" applyFont="1" applyFill="1" applyAlignment="1">
      <alignment vertical="center" wrapText="1"/>
    </xf>
    <xf numFmtId="0" fontId="365" fillId="98" borderId="0" xfId="0" applyFont="1" applyFill="1" applyAlignment="1">
      <alignment vertical="center" wrapText="1"/>
    </xf>
    <xf numFmtId="0" fontId="365" fillId="98" borderId="0" xfId="0" applyFont="1" applyFill="1" applyAlignment="1">
      <alignment horizontal="center" vertical="center" wrapText="1"/>
    </xf>
    <xf numFmtId="0" fontId="265" fillId="98" borderId="0" xfId="0" applyFont="1" applyFill="1" applyAlignment="1">
      <alignment horizontal="center" vertical="center" wrapText="1"/>
    </xf>
    <xf numFmtId="184" fontId="238" fillId="116" borderId="1345" xfId="0" applyNumberFormat="1" applyFont="1" applyFill="1" applyBorder="1" applyAlignment="1">
      <alignment horizontal="center" vertical="center" wrapText="1"/>
    </xf>
    <xf numFmtId="178" fontId="238" fillId="116" borderId="1345" xfId="15775" applyFont="1" applyFill="1" applyBorder="1" applyAlignment="1" applyProtection="1">
      <alignment horizontal="center" vertical="center" wrapText="1"/>
    </xf>
    <xf numFmtId="0" fontId="238" fillId="116" borderId="1345" xfId="0" applyFont="1" applyFill="1" applyBorder="1" applyAlignment="1">
      <alignment horizontal="center" vertical="center" wrapText="1" shrinkToFit="1"/>
    </xf>
    <xf numFmtId="14" fontId="0" fillId="119" borderId="0" xfId="0" applyNumberFormat="1" applyFill="1" applyAlignment="1" applyProtection="1">
      <alignment horizontal="center" vertical="center"/>
      <protection locked="0"/>
    </xf>
    <xf numFmtId="373" fontId="0" fillId="0" borderId="0" xfId="0" applyNumberFormat="1" applyProtection="1">
      <alignment vertical="center"/>
      <protection locked="0"/>
    </xf>
    <xf numFmtId="178" fontId="265" fillId="98" borderId="1367" xfId="1376" applyFont="1" applyFill="1" applyBorder="1" applyAlignment="1" applyProtection="1">
      <alignment vertical="center" wrapText="1"/>
    </xf>
    <xf numFmtId="178" fontId="238" fillId="98" borderId="0" xfId="1376" applyFont="1" applyFill="1" applyProtection="1">
      <alignment vertical="center"/>
      <protection locked="0"/>
    </xf>
    <xf numFmtId="0" fontId="55" fillId="98" borderId="1364" xfId="1849" applyFont="1" applyFill="1" applyBorder="1" applyAlignment="1" applyProtection="1">
      <alignment horizontal="left" vertical="center" shrinkToFit="1"/>
      <protection locked="0"/>
    </xf>
    <xf numFmtId="0" fontId="55" fillId="98" borderId="1364" xfId="1849" applyFont="1" applyFill="1" applyBorder="1" applyAlignment="1" applyProtection="1">
      <alignment horizontal="left" vertical="center" wrapText="1" shrinkToFit="1"/>
      <protection locked="0"/>
    </xf>
    <xf numFmtId="0" fontId="239" fillId="98" borderId="1364" xfId="0" applyFont="1" applyFill="1" applyBorder="1" applyAlignment="1" applyProtection="1">
      <alignment horizontal="left" vertical="center"/>
      <protection locked="0"/>
    </xf>
    <xf numFmtId="0" fontId="492" fillId="98" borderId="0" xfId="0" applyFont="1" applyFill="1" applyAlignment="1">
      <alignment horizontal="center" vertical="center"/>
    </xf>
    <xf numFmtId="0" fontId="492" fillId="98" borderId="0" xfId="0" applyFont="1" applyFill="1" applyAlignment="1">
      <alignment horizontal="center" vertical="center" shrinkToFit="1"/>
    </xf>
    <xf numFmtId="14" fontId="492" fillId="98" borderId="0" xfId="0" applyNumberFormat="1" applyFont="1" applyFill="1" applyAlignment="1">
      <alignment horizontal="center" vertical="center"/>
    </xf>
    <xf numFmtId="184" fontId="492" fillId="98" borderId="0" xfId="0" applyNumberFormat="1" applyFont="1" applyFill="1" applyAlignment="1">
      <alignment horizontal="center" vertical="center"/>
    </xf>
    <xf numFmtId="0" fontId="492" fillId="100" borderId="0" xfId="0" applyFont="1" applyFill="1" applyAlignment="1">
      <alignment horizontal="center" vertical="center" wrapText="1"/>
    </xf>
    <xf numFmtId="0" fontId="492" fillId="100" borderId="0" xfId="0" applyFont="1" applyFill="1" applyAlignment="1">
      <alignment horizontal="center" vertical="center"/>
    </xf>
    <xf numFmtId="14" fontId="492" fillId="100" borderId="0" xfId="0" applyNumberFormat="1" applyFont="1" applyFill="1" applyAlignment="1">
      <alignment horizontal="center" vertical="center"/>
    </xf>
    <xf numFmtId="0" fontId="492" fillId="98" borderId="0" xfId="0" applyFont="1" applyFill="1">
      <alignment vertical="center"/>
    </xf>
    <xf numFmtId="49" fontId="492" fillId="98" borderId="0" xfId="0" applyNumberFormat="1" applyFont="1" applyFill="1" applyAlignment="1">
      <alignment vertical="center" wrapText="1" shrinkToFit="1"/>
    </xf>
    <xf numFmtId="3" fontId="492" fillId="98" borderId="0" xfId="0" applyNumberFormat="1" applyFont="1" applyFill="1" applyAlignment="1">
      <alignment horizontal="center" vertical="center"/>
    </xf>
    <xf numFmtId="0" fontId="492" fillId="98" borderId="0" xfId="0" applyFont="1" applyFill="1" applyAlignment="1">
      <alignment vertical="center" wrapText="1"/>
    </xf>
    <xf numFmtId="178" fontId="492" fillId="98" borderId="0" xfId="1376" applyFont="1" applyFill="1" applyBorder="1" applyAlignment="1">
      <alignment horizontal="center" vertical="center"/>
    </xf>
    <xf numFmtId="14" fontId="492" fillId="98" borderId="0" xfId="1376" applyNumberFormat="1" applyFont="1" applyFill="1" applyBorder="1" applyAlignment="1">
      <alignment horizontal="center" vertical="center"/>
    </xf>
    <xf numFmtId="49" fontId="492" fillId="98" borderId="0" xfId="0" applyNumberFormat="1" applyFont="1" applyFill="1" applyAlignment="1">
      <alignment vertical="center" shrinkToFit="1"/>
    </xf>
    <xf numFmtId="14" fontId="492" fillId="98" borderId="0" xfId="0" applyNumberFormat="1" applyFont="1" applyFill="1">
      <alignment vertical="center"/>
    </xf>
    <xf numFmtId="184" fontId="492" fillId="98" borderId="0" xfId="0" applyNumberFormat="1" applyFont="1" applyFill="1">
      <alignment vertical="center"/>
    </xf>
    <xf numFmtId="0" fontId="492" fillId="98" borderId="0" xfId="0" applyFont="1" applyFill="1" applyAlignment="1">
      <alignment vertical="center" shrinkToFit="1"/>
    </xf>
    <xf numFmtId="0" fontId="364" fillId="108" borderId="1345" xfId="1848" applyFont="1" applyFill="1" applyBorder="1" applyAlignment="1">
      <alignment horizontal="center" vertical="center" wrapText="1" shrinkToFit="1"/>
    </xf>
    <xf numFmtId="0" fontId="364" fillId="80" borderId="1345" xfId="1848" applyFont="1" applyFill="1" applyBorder="1" applyAlignment="1">
      <alignment horizontal="center" vertical="center" wrapText="1" shrinkToFit="1"/>
    </xf>
    <xf numFmtId="0" fontId="364" fillId="121" borderId="1345" xfId="1848" applyFont="1" applyFill="1" applyBorder="1" applyAlignment="1">
      <alignment horizontal="center" vertical="center" wrapText="1" shrinkToFit="1"/>
    </xf>
    <xf numFmtId="0" fontId="238" fillId="98" borderId="1345" xfId="0" applyFont="1" applyFill="1" applyBorder="1" applyAlignment="1" applyProtection="1">
      <alignment horizontal="left" vertical="center"/>
      <protection locked="0"/>
    </xf>
    <xf numFmtId="178" fontId="238" fillId="98" borderId="1345" xfId="1376" applyFont="1" applyFill="1" applyBorder="1" applyProtection="1">
      <alignment vertical="center"/>
      <protection locked="0"/>
    </xf>
    <xf numFmtId="14" fontId="238" fillId="116" borderId="1345" xfId="0" applyNumberFormat="1" applyFont="1" applyFill="1" applyBorder="1" applyAlignment="1" applyProtection="1">
      <alignment horizontal="center" vertical="center" wrapText="1" shrinkToFit="1"/>
      <protection hidden="1"/>
    </xf>
    <xf numFmtId="0" fontId="238" fillId="98" borderId="1345" xfId="0" applyFont="1" applyFill="1" applyBorder="1" applyAlignment="1" applyProtection="1">
      <alignment horizontal="left" vertical="center" shrinkToFit="1"/>
      <protection locked="0"/>
    </xf>
    <xf numFmtId="0" fontId="491" fillId="117" borderId="0" xfId="0" applyFont="1" applyFill="1" applyAlignment="1">
      <alignment horizontal="right" vertical="center" wrapText="1"/>
    </xf>
    <xf numFmtId="0" fontId="365" fillId="0" borderId="0" xfId="0" applyFont="1">
      <alignment vertical="center"/>
    </xf>
    <xf numFmtId="0" fontId="265" fillId="98" borderId="1363" xfId="0" applyFont="1" applyFill="1" applyBorder="1" applyAlignment="1">
      <alignment horizontal="center" vertical="center"/>
    </xf>
    <xf numFmtId="0" fontId="0" fillId="98" borderId="1186" xfId="0" applyFill="1" applyBorder="1" applyProtection="1">
      <alignment vertical="center"/>
      <protection locked="0"/>
    </xf>
    <xf numFmtId="184" fontId="238" fillId="98" borderId="1345" xfId="0" applyNumberFormat="1" applyFont="1" applyFill="1" applyBorder="1" applyAlignment="1" applyProtection="1">
      <alignment horizontal="center" vertical="center" wrapText="1"/>
      <protection locked="0"/>
    </xf>
    <xf numFmtId="0" fontId="493" fillId="98" borderId="0" xfId="0" applyFont="1" applyFill="1">
      <alignment vertical="center"/>
    </xf>
    <xf numFmtId="0" fontId="493" fillId="98" borderId="0" xfId="0" applyFont="1" applyFill="1" applyAlignment="1">
      <alignment horizontal="center" vertical="center"/>
    </xf>
    <xf numFmtId="0" fontId="0" fillId="98" borderId="11" xfId="0" applyFill="1" applyBorder="1">
      <alignment vertical="center"/>
    </xf>
    <xf numFmtId="0" fontId="364" fillId="98" borderId="0" xfId="1847" applyFont="1" applyFill="1" applyAlignment="1">
      <alignment horizontal="center" vertical="center" wrapText="1" shrinkToFit="1"/>
    </xf>
    <xf numFmtId="178" fontId="232" fillId="98" borderId="1345" xfId="1376" applyFont="1" applyFill="1" applyBorder="1" applyAlignment="1" applyProtection="1">
      <alignment vertical="center" wrapText="1"/>
      <protection locked="0"/>
    </xf>
    <xf numFmtId="0" fontId="55" fillId="114" borderId="8" xfId="0" applyFont="1" applyFill="1" applyBorder="1" applyAlignment="1" applyProtection="1">
      <alignment horizontal="left" vertical="center" shrinkToFit="1"/>
      <protection locked="0"/>
    </xf>
    <xf numFmtId="0" fontId="482" fillId="114" borderId="8" xfId="0" applyFont="1" applyFill="1" applyBorder="1" applyAlignment="1" applyProtection="1">
      <alignment horizontal="left" vertical="center" shrinkToFit="1"/>
      <protection locked="0"/>
    </xf>
    <xf numFmtId="14" fontId="0" fillId="117" borderId="1363" xfId="0" applyNumberFormat="1" applyFill="1" applyBorder="1" applyAlignment="1">
      <alignment horizontal="center" vertical="center"/>
    </xf>
    <xf numFmtId="0" fontId="499" fillId="119" borderId="1363" xfId="0" applyFont="1" applyFill="1" applyBorder="1" applyAlignment="1" applyProtection="1">
      <alignment horizontal="center" vertical="center"/>
      <protection locked="0"/>
    </xf>
    <xf numFmtId="14" fontId="0" fillId="117" borderId="1372" xfId="0" applyNumberFormat="1" applyFill="1" applyBorder="1" applyAlignment="1">
      <alignment horizontal="center" vertical="center"/>
    </xf>
    <xf numFmtId="0" fontId="500" fillId="0" borderId="0" xfId="0" applyFont="1">
      <alignment vertical="center"/>
    </xf>
    <xf numFmtId="178" fontId="501" fillId="117" borderId="1363" xfId="1376" applyFont="1" applyFill="1" applyBorder="1" applyAlignment="1">
      <alignment horizontal="center" vertical="center"/>
    </xf>
    <xf numFmtId="0" fontId="502" fillId="0" borderId="0" xfId="0" applyFont="1">
      <alignment vertical="center"/>
    </xf>
    <xf numFmtId="0" fontId="503" fillId="0" borderId="0" xfId="0" applyFont="1">
      <alignment vertical="center"/>
    </xf>
    <xf numFmtId="0" fontId="504" fillId="0" borderId="0" xfId="0" applyFont="1" applyAlignment="1">
      <alignment horizontal="right" vertical="center"/>
    </xf>
    <xf numFmtId="0" fontId="505" fillId="0" borderId="0" xfId="0" applyFont="1" applyAlignment="1">
      <alignment vertical="center" wrapText="1"/>
    </xf>
    <xf numFmtId="0" fontId="506" fillId="0" borderId="0" xfId="0" applyFont="1">
      <alignment vertical="center"/>
    </xf>
    <xf numFmtId="0" fontId="507" fillId="0" borderId="0" xfId="0" applyFont="1" applyAlignment="1">
      <alignment horizontal="left" vertical="center"/>
    </xf>
    <xf numFmtId="0" fontId="508" fillId="0" borderId="0" xfId="0" applyFont="1" applyAlignment="1">
      <alignment horizontal="left" vertical="center"/>
    </xf>
    <xf numFmtId="0" fontId="508" fillId="0" borderId="0" xfId="0" applyFont="1" applyAlignment="1">
      <alignment horizontal="right" vertical="center"/>
    </xf>
    <xf numFmtId="0" fontId="364" fillId="112" borderId="1363" xfId="1848" applyFont="1" applyFill="1" applyBorder="1" applyAlignment="1">
      <alignment horizontal="center" vertical="center" wrapText="1"/>
    </xf>
    <xf numFmtId="0" fontId="364" fillId="112" borderId="1363" xfId="1848" applyFont="1" applyFill="1" applyBorder="1" applyAlignment="1">
      <alignment horizontal="center" vertical="center" wrapText="1" shrinkToFit="1"/>
    </xf>
    <xf numFmtId="0" fontId="364" fillId="113" borderId="1363" xfId="1847" applyFont="1" applyFill="1" applyBorder="1" applyAlignment="1">
      <alignment horizontal="center" vertical="center" wrapText="1"/>
    </xf>
    <xf numFmtId="0" fontId="488" fillId="110" borderId="1363" xfId="0" applyFont="1" applyFill="1" applyBorder="1" applyAlignment="1" applyProtection="1">
      <alignment horizontal="center" vertical="center"/>
      <protection hidden="1"/>
    </xf>
    <xf numFmtId="0" fontId="488" fillId="110" borderId="1393" xfId="0" applyFont="1" applyFill="1" applyBorder="1" applyAlignment="1" applyProtection="1">
      <alignment horizontal="center" vertical="center"/>
      <protection hidden="1"/>
    </xf>
    <xf numFmtId="178" fontId="510" fillId="117" borderId="1363" xfId="1377" applyFont="1" applyFill="1" applyBorder="1" applyAlignment="1" applyProtection="1">
      <alignment horizontal="center" vertical="center"/>
      <protection hidden="1"/>
    </xf>
    <xf numFmtId="178" fontId="510" fillId="117" borderId="1363" xfId="1376" applyFont="1" applyFill="1" applyBorder="1" applyAlignment="1">
      <alignment horizontal="center" vertical="center"/>
    </xf>
    <xf numFmtId="0" fontId="365" fillId="98" borderId="1363" xfId="0" applyFont="1" applyFill="1" applyBorder="1" applyAlignment="1" applyProtection="1">
      <alignment horizontal="center" vertical="center"/>
      <protection hidden="1"/>
    </xf>
    <xf numFmtId="0" fontId="365" fillId="98" borderId="1363" xfId="0" applyFont="1" applyFill="1" applyBorder="1" applyAlignment="1" applyProtection="1">
      <alignment horizontal="center" vertical="center" shrinkToFit="1"/>
      <protection hidden="1"/>
    </xf>
    <xf numFmtId="14" fontId="365" fillId="98" borderId="1363" xfId="0" applyNumberFormat="1" applyFont="1" applyFill="1" applyBorder="1" applyAlignment="1" applyProtection="1">
      <alignment horizontal="center" vertical="center"/>
      <protection hidden="1"/>
    </xf>
    <xf numFmtId="0" fontId="365" fillId="98" borderId="1363" xfId="0" applyFont="1" applyFill="1" applyBorder="1">
      <alignment vertical="center"/>
    </xf>
    <xf numFmtId="0" fontId="365" fillId="98" borderId="1363" xfId="0" applyFont="1" applyFill="1" applyBorder="1" applyAlignment="1">
      <alignment vertical="center" shrinkToFit="1"/>
    </xf>
    <xf numFmtId="0" fontId="511" fillId="98" borderId="0" xfId="0" applyFont="1" applyFill="1">
      <alignment vertical="center"/>
    </xf>
    <xf numFmtId="0" fontId="512" fillId="0" borderId="0" xfId="0" applyFont="1">
      <alignment vertical="center"/>
    </xf>
    <xf numFmtId="0" fontId="514" fillId="0" borderId="0" xfId="0" applyFont="1">
      <alignment vertical="center"/>
    </xf>
    <xf numFmtId="0" fontId="515" fillId="0" borderId="0" xfId="0" applyFont="1">
      <alignment vertical="center"/>
    </xf>
    <xf numFmtId="0" fontId="516" fillId="99" borderId="1363" xfId="1847" applyFont="1" applyFill="1" applyBorder="1" applyAlignment="1">
      <alignment horizontal="center" vertical="center" wrapText="1" shrinkToFit="1"/>
    </xf>
    <xf numFmtId="0" fontId="517" fillId="99" borderId="1363" xfId="1847" applyFont="1" applyFill="1" applyBorder="1" applyAlignment="1">
      <alignment horizontal="center" vertical="center" wrapText="1" shrinkToFit="1"/>
    </xf>
    <xf numFmtId="0" fontId="518" fillId="99" borderId="1363" xfId="1847" applyFont="1" applyFill="1" applyBorder="1" applyAlignment="1">
      <alignment horizontal="center" vertical="center" wrapText="1" shrinkToFit="1"/>
    </xf>
    <xf numFmtId="0" fontId="519" fillId="99" borderId="1363" xfId="1848" applyFont="1" applyFill="1" applyBorder="1" applyAlignment="1">
      <alignment horizontal="center" vertical="center" wrapText="1"/>
    </xf>
    <xf numFmtId="0" fontId="519" fillId="99" borderId="1363" xfId="1848" applyFont="1" applyFill="1" applyBorder="1" applyAlignment="1">
      <alignment horizontal="center" vertical="center" shrinkToFit="1"/>
    </xf>
    <xf numFmtId="0" fontId="519" fillId="99" borderId="1363" xfId="1849" applyFont="1" applyFill="1" applyBorder="1" applyAlignment="1">
      <alignment horizontal="center" vertical="center" wrapText="1"/>
    </xf>
    <xf numFmtId="178" fontId="365" fillId="98" borderId="1363" xfId="1376" applyFont="1" applyFill="1" applyBorder="1" applyProtection="1">
      <alignment vertical="center"/>
      <protection hidden="1"/>
    </xf>
    <xf numFmtId="178" fontId="365" fillId="98" borderId="1363" xfId="1376" applyFont="1" applyFill="1" applyBorder="1" applyAlignment="1" applyProtection="1">
      <alignment vertical="center"/>
      <protection hidden="1"/>
    </xf>
    <xf numFmtId="178" fontId="365" fillId="98" borderId="1363" xfId="1376" applyFont="1" applyFill="1" applyBorder="1">
      <alignment vertical="center"/>
    </xf>
    <xf numFmtId="178" fontId="0" fillId="0" borderId="0" xfId="1376" applyFont="1">
      <alignment vertical="center"/>
    </xf>
    <xf numFmtId="0" fontId="524" fillId="103" borderId="1345" xfId="0" applyFont="1" applyFill="1" applyBorder="1" applyAlignment="1">
      <alignment horizontal="center" vertical="center"/>
    </xf>
    <xf numFmtId="0" fontId="525" fillId="98" borderId="0" xfId="0" applyFont="1" applyFill="1" applyAlignment="1">
      <alignment horizontal="center" vertical="center"/>
    </xf>
    <xf numFmtId="0" fontId="364" fillId="98" borderId="0" xfId="1847" applyFont="1" applyFill="1" applyAlignment="1">
      <alignment vertical="center" wrapText="1" shrinkToFit="1"/>
    </xf>
    <xf numFmtId="0" fontId="364" fillId="98" borderId="11" xfId="1847" applyFont="1" applyFill="1" applyBorder="1" applyAlignment="1">
      <alignment vertical="center" wrapText="1" shrinkToFit="1"/>
    </xf>
    <xf numFmtId="0" fontId="526" fillId="98" borderId="0" xfId="1847" applyFont="1" applyFill="1" applyAlignment="1">
      <alignment vertical="center"/>
    </xf>
    <xf numFmtId="0" fontId="508" fillId="0" borderId="0" xfId="0" applyFont="1" applyAlignment="1">
      <alignment horizontal="left" vertical="top"/>
    </xf>
    <xf numFmtId="0" fontId="527" fillId="98" borderId="11" xfId="1847" applyFont="1" applyFill="1" applyBorder="1" applyAlignment="1">
      <alignment horizontal="left" vertical="center"/>
    </xf>
    <xf numFmtId="184" fontId="238" fillId="116" borderId="1377" xfId="0" applyNumberFormat="1" applyFont="1" applyFill="1" applyBorder="1" applyAlignment="1">
      <alignment horizontal="center" vertical="center" wrapText="1"/>
    </xf>
    <xf numFmtId="178" fontId="238" fillId="116" borderId="1377" xfId="15775" applyFont="1" applyFill="1" applyBorder="1" applyAlignment="1" applyProtection="1">
      <alignment horizontal="center" vertical="center" wrapText="1"/>
    </xf>
    <xf numFmtId="184" fontId="238" fillId="98" borderId="1377" xfId="0" applyNumberFormat="1" applyFont="1" applyFill="1" applyBorder="1" applyAlignment="1" applyProtection="1">
      <alignment horizontal="center" vertical="center" wrapText="1"/>
      <protection locked="0"/>
    </xf>
    <xf numFmtId="0" fontId="238" fillId="98" borderId="1377" xfId="0" applyFont="1" applyFill="1" applyBorder="1" applyAlignment="1" applyProtection="1">
      <alignment horizontal="center" vertical="center" wrapText="1"/>
      <protection locked="0"/>
    </xf>
    <xf numFmtId="14" fontId="238" fillId="98" borderId="1377" xfId="0" applyNumberFormat="1" applyFont="1" applyFill="1" applyBorder="1" applyAlignment="1" applyProtection="1">
      <alignment horizontal="center" vertical="center" wrapText="1" shrinkToFit="1"/>
      <protection locked="0"/>
    </xf>
    <xf numFmtId="14" fontId="238" fillId="98" borderId="1377" xfId="0" applyNumberFormat="1" applyFont="1" applyFill="1" applyBorder="1" applyAlignment="1" applyProtection="1">
      <alignment horizontal="center" vertical="center" wrapText="1"/>
      <protection locked="0"/>
    </xf>
    <xf numFmtId="0" fontId="490" fillId="75" borderId="1377" xfId="1847" applyFont="1" applyFill="1" applyBorder="1" applyAlignment="1" applyProtection="1">
      <alignment horizontal="center" vertical="center" shrinkToFit="1"/>
      <protection hidden="1"/>
    </xf>
    <xf numFmtId="0" fontId="238" fillId="98" borderId="1377" xfId="0" applyFont="1" applyFill="1" applyBorder="1" applyAlignment="1" applyProtection="1">
      <alignment horizontal="left" vertical="center"/>
      <protection locked="0"/>
    </xf>
    <xf numFmtId="0" fontId="238" fillId="98" borderId="1377" xfId="0" applyFont="1" applyFill="1" applyBorder="1" applyAlignment="1" applyProtection="1">
      <alignment horizontal="left" vertical="center" shrinkToFit="1"/>
      <protection locked="0"/>
    </xf>
    <xf numFmtId="0" fontId="238" fillId="98" borderId="1377" xfId="0" applyFont="1" applyFill="1" applyBorder="1" applyAlignment="1" applyProtection="1">
      <alignment horizontal="center" vertical="center"/>
      <protection locked="0"/>
    </xf>
    <xf numFmtId="178" fontId="238" fillId="98" borderId="1377" xfId="1376" applyFont="1" applyFill="1" applyBorder="1" applyProtection="1">
      <alignment vertical="center"/>
      <protection locked="0"/>
    </xf>
    <xf numFmtId="178" fontId="238" fillId="98" borderId="1377" xfId="1376" applyFont="1" applyFill="1" applyBorder="1" applyProtection="1">
      <alignment vertical="center"/>
    </xf>
    <xf numFmtId="184" fontId="238" fillId="98" borderId="1377" xfId="1376" applyNumberFormat="1" applyFont="1" applyFill="1" applyBorder="1" applyAlignment="1" applyProtection="1">
      <alignment horizontal="center" vertical="center"/>
      <protection locked="0"/>
    </xf>
    <xf numFmtId="0" fontId="528" fillId="98" borderId="0" xfId="0" applyFont="1" applyFill="1" applyAlignment="1">
      <alignment horizontal="center" vertical="center"/>
    </xf>
    <xf numFmtId="14" fontId="55" fillId="98" borderId="1345" xfId="1468" applyNumberFormat="1" applyFont="1" applyFill="1" applyBorder="1" applyAlignment="1" applyProtection="1">
      <alignment horizontal="center" vertical="center"/>
      <protection locked="0"/>
    </xf>
    <xf numFmtId="178" fontId="55" fillId="98" borderId="1345" xfId="1376" applyFont="1" applyFill="1" applyBorder="1" applyAlignment="1" applyProtection="1">
      <alignment horizontal="center" vertical="center" shrinkToFit="1"/>
      <protection locked="0"/>
    </xf>
    <xf numFmtId="0" fontId="527" fillId="98" borderId="11" xfId="1847" applyFont="1" applyFill="1" applyBorder="1" applyAlignment="1">
      <alignment horizontal="right" vertical="center"/>
    </xf>
    <xf numFmtId="0" fontId="365" fillId="98" borderId="1367" xfId="0" applyFont="1" applyFill="1" applyBorder="1" applyAlignment="1" applyProtection="1">
      <alignment vertical="top" wrapText="1"/>
      <protection locked="0"/>
    </xf>
    <xf numFmtId="0" fontId="365" fillId="98" borderId="1369" xfId="0" applyFont="1" applyFill="1" applyBorder="1" applyAlignment="1" applyProtection="1">
      <alignment vertical="top" wrapText="1"/>
      <protection locked="0"/>
    </xf>
    <xf numFmtId="0" fontId="532" fillId="98" borderId="0" xfId="0" applyFont="1" applyFill="1">
      <alignment vertical="center"/>
    </xf>
    <xf numFmtId="0" fontId="532" fillId="98" borderId="1367" xfId="0" applyFont="1" applyFill="1" applyBorder="1" applyAlignment="1" applyProtection="1">
      <alignment vertical="top" wrapText="1"/>
      <protection locked="0"/>
    </xf>
    <xf numFmtId="0" fontId="532" fillId="98" borderId="0" xfId="0" applyFont="1" applyFill="1" applyAlignment="1" applyProtection="1">
      <alignment vertical="top" wrapText="1"/>
      <protection locked="0"/>
    </xf>
    <xf numFmtId="0" fontId="532" fillId="98" borderId="1368" xfId="0" applyFont="1" applyFill="1" applyBorder="1" applyAlignment="1" applyProtection="1">
      <alignment vertical="top" wrapText="1"/>
      <protection locked="0"/>
    </xf>
    <xf numFmtId="0" fontId="532" fillId="98" borderId="1363" xfId="0" applyFont="1" applyFill="1" applyBorder="1" applyAlignment="1" applyProtection="1">
      <alignment vertical="top" wrapText="1"/>
      <protection locked="0"/>
    </xf>
    <xf numFmtId="0" fontId="530" fillId="114" borderId="1186" xfId="0" applyFont="1" applyFill="1" applyBorder="1" applyAlignment="1" applyProtection="1">
      <alignment horizontal="left" vertical="center" shrinkToFit="1"/>
      <protection locked="0"/>
    </xf>
    <xf numFmtId="0" fontId="531" fillId="0" borderId="1186" xfId="38968" applyFont="1" applyBorder="1" applyAlignment="1" applyProtection="1">
      <alignment horizontal="center" vertical="center"/>
      <protection locked="0"/>
    </xf>
    <xf numFmtId="0" fontId="486" fillId="98" borderId="0" xfId="39023" applyFont="1" applyFill="1" applyAlignment="1" applyProtection="1">
      <alignment horizontal="center" vertical="center"/>
      <protection hidden="1"/>
    </xf>
    <xf numFmtId="0" fontId="486" fillId="98" borderId="0" xfId="39023" applyFont="1" applyFill="1" applyAlignment="1" applyProtection="1">
      <alignment horizontal="center" vertical="center" wrapText="1"/>
      <protection hidden="1"/>
    </xf>
    <xf numFmtId="14" fontId="486" fillId="98" borderId="0" xfId="39024" applyNumberFormat="1" applyFont="1" applyFill="1" applyBorder="1" applyAlignment="1" applyProtection="1">
      <alignment horizontal="center" vertical="center"/>
      <protection hidden="1"/>
    </xf>
    <xf numFmtId="178" fontId="486" fillId="98" borderId="0" xfId="39024" applyFont="1" applyFill="1" applyBorder="1" applyAlignment="1" applyProtection="1">
      <alignment horizontal="center" vertical="center"/>
      <protection hidden="1"/>
    </xf>
    <xf numFmtId="0" fontId="365" fillId="98" borderId="0" xfId="39023" applyFont="1" applyFill="1" applyProtection="1">
      <alignment vertical="center"/>
      <protection hidden="1"/>
    </xf>
    <xf numFmtId="14" fontId="486" fillId="98" borderId="0" xfId="39023" applyNumberFormat="1" applyFont="1" applyFill="1" applyAlignment="1" applyProtection="1">
      <alignment horizontal="center" vertical="center"/>
      <protection hidden="1"/>
    </xf>
    <xf numFmtId="0" fontId="487" fillId="98" borderId="0" xfId="39023" applyFont="1" applyFill="1" applyAlignment="1" applyProtection="1">
      <alignment horizontal="center" vertical="center"/>
      <protection hidden="1"/>
    </xf>
    <xf numFmtId="0" fontId="486" fillId="98" borderId="0" xfId="39023" applyFont="1" applyFill="1" applyAlignment="1" applyProtection="1">
      <alignment horizontal="center" vertical="center" shrinkToFit="1"/>
      <protection hidden="1"/>
    </xf>
    <xf numFmtId="0" fontId="486" fillId="98" borderId="0" xfId="39023" applyFont="1" applyFill="1" applyProtection="1">
      <alignment vertical="center"/>
      <protection hidden="1"/>
    </xf>
    <xf numFmtId="0" fontId="365" fillId="98" borderId="0" xfId="39025" applyFont="1" applyFill="1" applyProtection="1">
      <alignment vertical="center"/>
      <protection hidden="1"/>
    </xf>
    <xf numFmtId="14" fontId="365" fillId="98" borderId="0" xfId="39025" applyNumberFormat="1" applyFont="1" applyFill="1" applyProtection="1">
      <alignment vertical="center"/>
      <protection hidden="1"/>
    </xf>
    <xf numFmtId="41" fontId="365" fillId="98" borderId="0" xfId="39026" applyFont="1" applyFill="1" applyBorder="1" applyProtection="1">
      <alignment vertical="center"/>
      <protection hidden="1"/>
    </xf>
    <xf numFmtId="0" fontId="365" fillId="98" borderId="0" xfId="39025" applyFont="1" applyFill="1" applyAlignment="1" applyProtection="1">
      <alignment vertical="center" wrapText="1"/>
      <protection hidden="1"/>
    </xf>
    <xf numFmtId="178" fontId="238" fillId="110" borderId="1345" xfId="15775" applyFont="1" applyFill="1" applyBorder="1" applyAlignment="1" applyProtection="1">
      <alignment horizontal="center" vertical="center" wrapText="1"/>
      <protection locked="0"/>
    </xf>
    <xf numFmtId="178" fontId="238" fillId="110" borderId="1345" xfId="1376" applyFont="1" applyFill="1" applyBorder="1" applyAlignment="1" applyProtection="1">
      <alignment horizontal="center" vertical="center"/>
      <protection locked="0"/>
    </xf>
    <xf numFmtId="178" fontId="238" fillId="110" borderId="1345" xfId="1376" applyFont="1" applyFill="1" applyBorder="1" applyAlignment="1" applyProtection="1">
      <alignment horizontal="center" vertical="center" wrapText="1"/>
      <protection locked="0"/>
    </xf>
    <xf numFmtId="178" fontId="55" fillId="110" borderId="1377" xfId="1376" applyFont="1" applyFill="1" applyBorder="1" applyAlignment="1" applyProtection="1">
      <alignment horizontal="center" vertical="center" shrinkToFit="1"/>
      <protection locked="0"/>
    </xf>
    <xf numFmtId="178" fontId="238" fillId="110" borderId="1377" xfId="1376" applyFont="1" applyFill="1" applyBorder="1" applyAlignment="1" applyProtection="1">
      <alignment horizontal="center" vertical="center" wrapText="1"/>
      <protection locked="0"/>
    </xf>
    <xf numFmtId="178" fontId="238" fillId="110" borderId="1377" xfId="15775" applyFont="1" applyFill="1" applyBorder="1" applyAlignment="1" applyProtection="1">
      <alignment horizontal="center" vertical="center" wrapText="1"/>
      <protection locked="0"/>
    </xf>
    <xf numFmtId="0" fontId="535" fillId="0" borderId="0" xfId="0" applyFont="1" applyAlignment="1">
      <alignment horizontal="left" vertical="center"/>
    </xf>
    <xf numFmtId="0" fontId="536" fillId="0" borderId="0" xfId="0" applyFont="1" applyAlignment="1">
      <alignment horizontal="center" vertical="center"/>
    </xf>
    <xf numFmtId="0" fontId="55" fillId="0" borderId="0" xfId="0" applyFont="1" applyAlignment="1">
      <alignment horizontal="center" vertical="center"/>
    </xf>
    <xf numFmtId="0" fontId="536" fillId="0" borderId="0" xfId="38829" applyNumberFormat="1" applyFont="1" applyAlignment="1">
      <alignment horizontal="center" vertical="center"/>
    </xf>
    <xf numFmtId="14" fontId="536" fillId="0" borderId="0" xfId="0" applyNumberFormat="1" applyFont="1" applyAlignment="1">
      <alignment horizontal="center" vertical="center"/>
    </xf>
    <xf numFmtId="14" fontId="536" fillId="0" borderId="0" xfId="0" applyNumberFormat="1" applyFont="1" applyAlignment="1">
      <alignment horizontal="left" vertical="center"/>
    </xf>
    <xf numFmtId="41" fontId="536" fillId="0" borderId="0" xfId="0" applyNumberFormat="1" applyFont="1" applyAlignment="1">
      <alignment horizontal="center" vertical="center"/>
    </xf>
    <xf numFmtId="0" fontId="536" fillId="0" borderId="0" xfId="0" applyFont="1">
      <alignment vertical="center"/>
    </xf>
    <xf numFmtId="14" fontId="536" fillId="0" borderId="0" xfId="0" applyNumberFormat="1" applyFont="1">
      <alignment vertical="center"/>
    </xf>
    <xf numFmtId="0" fontId="536" fillId="0" borderId="0" xfId="0" applyFont="1" applyAlignment="1">
      <alignment vertical="center" wrapText="1"/>
    </xf>
    <xf numFmtId="0" fontId="536" fillId="0" borderId="0" xfId="0" applyFont="1" applyAlignment="1">
      <alignment horizontal="left" vertical="center"/>
    </xf>
    <xf numFmtId="43" fontId="536" fillId="0" borderId="0" xfId="0" applyNumberFormat="1" applyFont="1" applyAlignment="1">
      <alignment horizontal="right" vertical="center"/>
    </xf>
    <xf numFmtId="43" fontId="536" fillId="0" borderId="0" xfId="0" applyNumberFormat="1" applyFont="1">
      <alignment vertical="center"/>
    </xf>
    <xf numFmtId="184" fontId="536" fillId="0" borderId="0" xfId="0" applyNumberFormat="1" applyFont="1" applyAlignment="1">
      <alignment horizontal="center" vertical="center"/>
    </xf>
    <xf numFmtId="14" fontId="536" fillId="100" borderId="0" xfId="0" applyNumberFormat="1" applyFont="1" applyFill="1" applyAlignment="1">
      <alignment horizontal="center" vertical="center"/>
    </xf>
    <xf numFmtId="41" fontId="536" fillId="0" borderId="0" xfId="0" applyNumberFormat="1" applyFont="1">
      <alignment vertical="center"/>
    </xf>
    <xf numFmtId="49" fontId="536" fillId="0" borderId="0" xfId="0" applyNumberFormat="1" applyFont="1" applyAlignment="1">
      <alignment horizontal="center" vertical="center"/>
    </xf>
    <xf numFmtId="49" fontId="537" fillId="39" borderId="1186" xfId="1847" applyNumberFormat="1" applyFont="1" applyFill="1" applyBorder="1" applyAlignment="1">
      <alignment horizontal="center" vertical="center"/>
    </xf>
    <xf numFmtId="49" fontId="538" fillId="0" borderId="0" xfId="0" applyNumberFormat="1" applyFont="1" applyAlignment="1">
      <alignment horizontal="left" vertical="center"/>
    </xf>
    <xf numFmtId="181" fontId="536" fillId="0" borderId="0" xfId="0" applyNumberFormat="1" applyFont="1">
      <alignment vertical="center"/>
    </xf>
    <xf numFmtId="181" fontId="536" fillId="0" borderId="0" xfId="0" applyNumberFormat="1" applyFont="1" applyAlignment="1">
      <alignment horizontal="center" vertical="center"/>
    </xf>
    <xf numFmtId="181" fontId="537" fillId="0" borderId="0" xfId="0" applyNumberFormat="1" applyFont="1" applyAlignment="1">
      <alignment vertical="center" wrapText="1"/>
    </xf>
    <xf numFmtId="0" fontId="55" fillId="0" borderId="0" xfId="0" applyFont="1" applyAlignment="1">
      <alignment horizontal="left" vertical="center"/>
    </xf>
    <xf numFmtId="181" fontId="536" fillId="0" borderId="0" xfId="0" applyNumberFormat="1" applyFont="1" applyAlignment="1">
      <alignment horizontal="right" vertical="center"/>
    </xf>
    <xf numFmtId="41" fontId="536" fillId="0" borderId="0" xfId="0" applyNumberFormat="1" applyFont="1" applyAlignment="1">
      <alignment horizontal="right" vertical="center"/>
    </xf>
    <xf numFmtId="181" fontId="536" fillId="0" borderId="0" xfId="0" applyNumberFormat="1" applyFont="1" applyAlignment="1">
      <alignment horizontal="right" vertical="center" shrinkToFit="1"/>
    </xf>
    <xf numFmtId="0" fontId="536" fillId="0" borderId="0" xfId="0" applyFont="1" applyAlignment="1">
      <alignment horizontal="left" vertical="center" shrinkToFit="1"/>
    </xf>
    <xf numFmtId="14" fontId="536" fillId="0" borderId="0" xfId="0" applyNumberFormat="1" applyFont="1" applyAlignment="1">
      <alignment horizontal="center" vertical="center" shrinkToFit="1"/>
    </xf>
    <xf numFmtId="0" fontId="536" fillId="0" borderId="0" xfId="0" applyFont="1" applyAlignment="1">
      <alignment horizontal="center" vertical="center" shrinkToFit="1"/>
    </xf>
    <xf numFmtId="0" fontId="536" fillId="0" borderId="0" xfId="0" applyFont="1" applyAlignment="1">
      <alignment vertical="center" shrinkToFit="1"/>
    </xf>
    <xf numFmtId="41" fontId="536" fillId="0" borderId="0" xfId="38829" applyFont="1" applyAlignment="1">
      <alignment horizontal="center" vertical="center"/>
    </xf>
    <xf numFmtId="0" fontId="66" fillId="0" borderId="11" xfId="0" applyFont="1" applyBorder="1">
      <alignment vertical="center"/>
    </xf>
    <xf numFmtId="0" fontId="66" fillId="0" borderId="11" xfId="0" applyFont="1" applyBorder="1" applyAlignment="1">
      <alignment horizontal="center" vertical="center"/>
    </xf>
    <xf numFmtId="41" fontId="66" fillId="0" borderId="11" xfId="0" applyNumberFormat="1" applyFont="1" applyBorder="1" applyAlignment="1">
      <alignment horizontal="center" vertical="center"/>
    </xf>
    <xf numFmtId="14" fontId="66" fillId="0" borderId="11" xfId="0" applyNumberFormat="1" applyFont="1" applyBorder="1">
      <alignment vertical="center"/>
    </xf>
    <xf numFmtId="0" fontId="66" fillId="0" borderId="11" xfId="0" applyFont="1" applyBorder="1" applyAlignment="1">
      <alignment vertical="center" wrapText="1"/>
    </xf>
    <xf numFmtId="0" fontId="55" fillId="0" borderId="0" xfId="0" applyFont="1" applyAlignment="1">
      <alignment horizontal="left" vertical="center" wrapText="1"/>
    </xf>
    <xf numFmtId="14" fontId="55" fillId="0" borderId="0" xfId="0" applyNumberFormat="1" applyFont="1" applyAlignment="1">
      <alignment horizontal="center" vertical="center"/>
    </xf>
    <xf numFmtId="43" fontId="55" fillId="0" borderId="0" xfId="0" applyNumberFormat="1" applyFont="1" applyAlignment="1">
      <alignment horizontal="right" vertical="center"/>
    </xf>
    <xf numFmtId="43" fontId="55" fillId="0" borderId="0" xfId="0" applyNumberFormat="1" applyFont="1" applyAlignment="1">
      <alignment horizontal="left" vertical="center"/>
    </xf>
    <xf numFmtId="184" fontId="55" fillId="0" borderId="0" xfId="0" applyNumberFormat="1" applyFont="1" applyAlignment="1">
      <alignment horizontal="center" vertical="center"/>
    </xf>
    <xf numFmtId="41" fontId="55" fillId="0" borderId="0" xfId="0" applyNumberFormat="1" applyFont="1">
      <alignment vertical="center"/>
    </xf>
    <xf numFmtId="49" fontId="55" fillId="0" borderId="0" xfId="0" applyNumberFormat="1" applyFont="1" applyAlignment="1">
      <alignment horizontal="center" vertical="center"/>
    </xf>
    <xf numFmtId="4" fontId="55" fillId="39" borderId="1186" xfId="1831" applyNumberFormat="1" applyFont="1" applyFill="1" applyBorder="1" applyAlignment="1">
      <alignment horizontal="center" vertical="center"/>
    </xf>
    <xf numFmtId="375" fontId="55" fillId="39" borderId="1186" xfId="1831" applyNumberFormat="1" applyFont="1" applyFill="1" applyBorder="1" applyAlignment="1">
      <alignment horizontal="center" vertical="center"/>
    </xf>
    <xf numFmtId="375" fontId="55" fillId="0" borderId="0" xfId="1831" applyNumberFormat="1" applyFont="1" applyAlignment="1">
      <alignment horizontal="center" vertical="center"/>
    </xf>
    <xf numFmtId="41" fontId="55" fillId="0" borderId="0" xfId="0" applyNumberFormat="1" applyFont="1" applyAlignment="1">
      <alignment horizontal="left" vertical="center"/>
    </xf>
    <xf numFmtId="0" fontId="68" fillId="0" borderId="0" xfId="39053" applyFont="1" applyAlignment="1">
      <alignment horizontal="center" vertical="center" wrapText="1"/>
    </xf>
    <xf numFmtId="41" fontId="540" fillId="0" borderId="0" xfId="39054" applyNumberFormat="1" applyFont="1" applyAlignment="1">
      <alignment horizontal="center" vertical="center" wrapText="1"/>
    </xf>
    <xf numFmtId="0" fontId="206" fillId="0" borderId="0" xfId="1783" applyFont="1" applyAlignment="1">
      <alignment horizontal="center" vertical="center" wrapText="1"/>
    </xf>
    <xf numFmtId="0" fontId="206" fillId="0" borderId="0" xfId="39054" applyFont="1" applyAlignment="1">
      <alignment horizontal="center" vertical="center" wrapText="1"/>
    </xf>
    <xf numFmtId="181" fontId="55" fillId="0" borderId="0" xfId="0" applyNumberFormat="1" applyFont="1" applyAlignment="1">
      <alignment horizontal="left" vertical="center"/>
    </xf>
    <xf numFmtId="181" fontId="55" fillId="0" borderId="11" xfId="0" applyNumberFormat="1" applyFont="1" applyBorder="1" applyAlignment="1">
      <alignment vertical="center" wrapText="1"/>
    </xf>
    <xf numFmtId="0" fontId="55" fillId="122" borderId="0" xfId="0" applyFont="1" applyFill="1" applyAlignment="1">
      <alignment horizontal="center" vertical="center"/>
    </xf>
    <xf numFmtId="181" fontId="55" fillId="0" borderId="0" xfId="0" applyNumberFormat="1" applyFont="1" applyAlignment="1">
      <alignment horizontal="right" vertical="center"/>
    </xf>
    <xf numFmtId="14" fontId="536" fillId="0" borderId="0" xfId="0" applyNumberFormat="1" applyFont="1" applyAlignment="1">
      <alignment horizontal="center" vertical="center" wrapText="1"/>
    </xf>
    <xf numFmtId="49" fontId="55" fillId="0" borderId="0" xfId="0" applyNumberFormat="1" applyFont="1" applyAlignment="1">
      <alignment horizontal="left" vertical="center"/>
    </xf>
    <xf numFmtId="0" fontId="68" fillId="0" borderId="0" xfId="39053" applyFont="1" applyAlignment="1">
      <alignment horizontal="center" vertical="center" shrinkToFit="1"/>
    </xf>
    <xf numFmtId="41" fontId="211" fillId="34" borderId="1377" xfId="38851" applyFont="1" applyFill="1" applyBorder="1" applyAlignment="1">
      <alignment horizontal="center" vertical="center"/>
    </xf>
    <xf numFmtId="0" fontId="542" fillId="0" borderId="0" xfId="0" applyFont="1" applyAlignment="1">
      <alignment horizontal="center" vertical="center"/>
    </xf>
    <xf numFmtId="0" fontId="364" fillId="78" borderId="1377" xfId="1847" applyFont="1" applyFill="1" applyBorder="1" applyAlignment="1">
      <alignment horizontal="center" vertical="center" wrapText="1"/>
    </xf>
    <xf numFmtId="0" fontId="206" fillId="73" borderId="1186" xfId="1847" applyFont="1" applyFill="1" applyBorder="1" applyAlignment="1">
      <alignment horizontal="center" vertical="center" wrapText="1"/>
    </xf>
    <xf numFmtId="0" fontId="206" fillId="73" borderId="1397" xfId="1783" applyFont="1" applyFill="1" applyBorder="1" applyAlignment="1">
      <alignment horizontal="center" vertical="center" wrapText="1" shrinkToFit="1"/>
    </xf>
    <xf numFmtId="0" fontId="364" fillId="128" borderId="1377" xfId="1847" applyFont="1" applyFill="1" applyBorder="1" applyAlignment="1">
      <alignment horizontal="center" vertical="center" wrapText="1"/>
    </xf>
    <xf numFmtId="0" fontId="206" fillId="0" borderId="0" xfId="0" applyFont="1" applyAlignment="1">
      <alignment horizontal="center" vertical="center"/>
    </xf>
    <xf numFmtId="0" fontId="364" fillId="82" borderId="1377" xfId="1847" applyFont="1" applyFill="1" applyBorder="1" applyAlignment="1">
      <alignment horizontal="center" vertical="center" wrapText="1"/>
    </xf>
    <xf numFmtId="0" fontId="364" fillId="132" borderId="1377" xfId="1847" applyFont="1" applyFill="1" applyBorder="1" applyAlignment="1">
      <alignment horizontal="center" vertical="center" wrapText="1"/>
    </xf>
    <xf numFmtId="0" fontId="364" fillId="132" borderId="1377" xfId="1848" applyFont="1" applyFill="1" applyBorder="1" applyAlignment="1">
      <alignment horizontal="center" vertical="center" wrapText="1"/>
    </xf>
    <xf numFmtId="14" fontId="364" fillId="132" borderId="1377" xfId="1848" applyNumberFormat="1" applyFont="1" applyFill="1" applyBorder="1" applyAlignment="1">
      <alignment horizontal="center" vertical="center" wrapText="1"/>
    </xf>
    <xf numFmtId="0" fontId="544" fillId="73" borderId="1377" xfId="1011" applyFont="1" applyFill="1" applyBorder="1" applyAlignment="1">
      <alignment horizontal="center" vertical="center" wrapText="1"/>
    </xf>
    <xf numFmtId="0" fontId="364" fillId="78" borderId="1377" xfId="1848" applyFont="1" applyFill="1" applyBorder="1" applyAlignment="1">
      <alignment horizontal="center" vertical="center" wrapText="1"/>
    </xf>
    <xf numFmtId="0" fontId="364" fillId="78" borderId="1377" xfId="1848" applyFont="1" applyFill="1" applyBorder="1" applyAlignment="1">
      <alignment horizontal="center" vertical="center" wrapText="1" shrinkToFit="1"/>
    </xf>
    <xf numFmtId="0" fontId="206" fillId="73" borderId="1377" xfId="1847" applyFont="1" applyFill="1" applyBorder="1" applyAlignment="1">
      <alignment horizontal="center" vertical="center" wrapText="1"/>
    </xf>
    <xf numFmtId="43" fontId="364" fillId="78" borderId="1377" xfId="1848" applyNumberFormat="1" applyFont="1" applyFill="1" applyBorder="1" applyAlignment="1">
      <alignment horizontal="center" vertical="center" wrapText="1" shrinkToFit="1"/>
    </xf>
    <xf numFmtId="43" fontId="364" fillId="78" borderId="1377" xfId="1848" applyNumberFormat="1" applyFont="1" applyFill="1" applyBorder="1" applyAlignment="1">
      <alignment horizontal="center" vertical="center" wrapText="1"/>
    </xf>
    <xf numFmtId="184" fontId="364" fillId="78" borderId="1377" xfId="1848" applyNumberFormat="1" applyFont="1" applyFill="1" applyBorder="1" applyAlignment="1">
      <alignment horizontal="center" vertical="center" wrapText="1" shrinkToFit="1"/>
    </xf>
    <xf numFmtId="0" fontId="364" fillId="132" borderId="1377" xfId="1847" applyFont="1" applyFill="1" applyBorder="1" applyAlignment="1">
      <alignment horizontal="center" vertical="center" wrapText="1" shrinkToFit="1"/>
    </xf>
    <xf numFmtId="0" fontId="364" fillId="77" borderId="1377" xfId="1847" applyFont="1" applyFill="1" applyBorder="1" applyAlignment="1">
      <alignment horizontal="center" vertical="center" wrapText="1"/>
    </xf>
    <xf numFmtId="0" fontId="364" fillId="77" borderId="1377" xfId="1849" applyFont="1" applyFill="1" applyBorder="1" applyAlignment="1">
      <alignment horizontal="center" vertical="center" wrapText="1"/>
    </xf>
    <xf numFmtId="0" fontId="364" fillId="77" borderId="1377" xfId="1848" applyFont="1" applyFill="1" applyBorder="1" applyAlignment="1">
      <alignment horizontal="center" vertical="center" wrapText="1"/>
    </xf>
    <xf numFmtId="0" fontId="206" fillId="73" borderId="1377" xfId="1848" applyFont="1" applyFill="1" applyBorder="1" applyAlignment="1">
      <alignment horizontal="center" vertical="center" wrapText="1"/>
    </xf>
    <xf numFmtId="41" fontId="206" fillId="73" borderId="1377" xfId="1848" applyNumberFormat="1" applyFont="1" applyFill="1" applyBorder="1" applyAlignment="1">
      <alignment horizontal="center" vertical="center" wrapText="1"/>
    </xf>
    <xf numFmtId="41" fontId="544" fillId="73" borderId="1377" xfId="1011" applyNumberFormat="1" applyFont="1" applyFill="1" applyBorder="1" applyAlignment="1">
      <alignment horizontal="center" vertical="center" wrapText="1"/>
    </xf>
    <xf numFmtId="0" fontId="364" fillId="77" borderId="1186" xfId="1848" applyFont="1" applyFill="1" applyBorder="1" applyAlignment="1">
      <alignment horizontal="center" vertical="center" wrapText="1"/>
    </xf>
    <xf numFmtId="41" fontId="364" fillId="77" borderId="1186" xfId="1848" applyNumberFormat="1" applyFont="1" applyFill="1" applyBorder="1" applyAlignment="1">
      <alignment horizontal="center" vertical="center" wrapText="1"/>
    </xf>
    <xf numFmtId="0" fontId="364" fillId="76" borderId="1377" xfId="1848" applyFont="1" applyFill="1" applyBorder="1" applyAlignment="1">
      <alignment horizontal="center" vertical="center" wrapText="1"/>
    </xf>
    <xf numFmtId="41" fontId="364" fillId="76" borderId="1377" xfId="1848" applyNumberFormat="1" applyFont="1" applyFill="1" applyBorder="1" applyAlignment="1">
      <alignment horizontal="center" vertical="center" wrapText="1"/>
    </xf>
    <xf numFmtId="0" fontId="546" fillId="73" borderId="1186" xfId="2997" applyFont="1" applyFill="1" applyBorder="1" applyAlignment="1">
      <alignment horizontal="center" vertical="center" wrapText="1"/>
    </xf>
    <xf numFmtId="0" fontId="364" fillId="81" borderId="1377" xfId="1847" applyFont="1" applyFill="1" applyBorder="1" applyAlignment="1">
      <alignment horizontal="center" vertical="center" wrapText="1" shrinkToFit="1"/>
    </xf>
    <xf numFmtId="0" fontId="364" fillId="81" borderId="1377" xfId="1847" applyFont="1" applyFill="1" applyBorder="1" applyAlignment="1">
      <alignment horizontal="center" vertical="center" shrinkToFit="1"/>
    </xf>
    <xf numFmtId="0" fontId="364" fillId="81" borderId="1377" xfId="1848" applyFont="1" applyFill="1" applyBorder="1" applyAlignment="1">
      <alignment horizontal="center" vertical="center" wrapText="1" shrinkToFit="1"/>
    </xf>
    <xf numFmtId="0" fontId="206" fillId="73" borderId="1377" xfId="1783" applyFont="1" applyFill="1" applyBorder="1" applyAlignment="1">
      <alignment horizontal="center" vertical="center" wrapText="1"/>
    </xf>
    <xf numFmtId="0" fontId="364" fillId="133" borderId="1377" xfId="1848" applyFont="1" applyFill="1" applyBorder="1" applyAlignment="1">
      <alignment horizontal="center" vertical="center" wrapText="1" shrinkToFit="1"/>
    </xf>
    <xf numFmtId="0" fontId="364" fillId="134" borderId="1377" xfId="1848" applyFont="1" applyFill="1" applyBorder="1" applyAlignment="1">
      <alignment horizontal="center" vertical="center" wrapText="1" shrinkToFit="1"/>
    </xf>
    <xf numFmtId="0" fontId="364" fillId="77" borderId="1377" xfId="1847" applyFont="1" applyFill="1" applyBorder="1" applyAlignment="1">
      <alignment horizontal="center" vertical="center" wrapText="1" shrinkToFit="1"/>
    </xf>
    <xf numFmtId="0" fontId="546" fillId="73" borderId="1377" xfId="2997" applyFont="1" applyFill="1" applyBorder="1" applyAlignment="1">
      <alignment horizontal="center" vertical="center" wrapText="1"/>
    </xf>
    <xf numFmtId="0" fontId="546" fillId="73" borderId="28" xfId="2997" applyFont="1" applyFill="1" applyBorder="1" applyAlignment="1">
      <alignment horizontal="center" vertical="center" wrapText="1"/>
    </xf>
    <xf numFmtId="0" fontId="364" fillId="77" borderId="28" xfId="1847" applyFont="1" applyFill="1" applyBorder="1" applyAlignment="1">
      <alignment horizontal="center" vertical="center" wrapText="1"/>
    </xf>
    <xf numFmtId="0" fontId="310" fillId="77" borderId="28" xfId="2997" applyFont="1" applyFill="1" applyBorder="1" applyAlignment="1">
      <alignment horizontal="center" vertical="center" wrapText="1"/>
    </xf>
    <xf numFmtId="0" fontId="310" fillId="78" borderId="28" xfId="2997" applyFont="1" applyFill="1" applyBorder="1" applyAlignment="1">
      <alignment horizontal="center" vertical="center" wrapText="1"/>
    </xf>
    <xf numFmtId="0" fontId="310" fillId="75" borderId="28" xfId="2997" applyFont="1" applyFill="1" applyBorder="1" applyAlignment="1">
      <alignment horizontal="center" vertical="center" wrapText="1"/>
    </xf>
    <xf numFmtId="0" fontId="310" fillId="135" borderId="28" xfId="2997" applyFont="1" applyFill="1" applyBorder="1" applyAlignment="1">
      <alignment horizontal="center" vertical="center" wrapText="1"/>
    </xf>
    <xf numFmtId="0" fontId="206" fillId="136" borderId="1377" xfId="38822" applyNumberFormat="1" applyFont="1" applyFill="1" applyBorder="1" applyAlignment="1">
      <alignment horizontal="center" vertical="center" wrapText="1" shrinkToFit="1"/>
    </xf>
    <xf numFmtId="0" fontId="206" fillId="81" borderId="1377" xfId="38822" applyNumberFormat="1" applyFont="1" applyFill="1" applyBorder="1" applyAlignment="1">
      <alignment horizontal="center" vertical="center" wrapText="1" shrinkToFit="1"/>
    </xf>
    <xf numFmtId="0" fontId="530" fillId="0" borderId="1186" xfId="0" applyFont="1" applyBorder="1" applyAlignment="1">
      <alignment horizontal="center" vertical="center" shrinkToFit="1"/>
    </xf>
    <xf numFmtId="0" fontId="55" fillId="0" borderId="1376" xfId="0" applyFont="1" applyBorder="1" applyAlignment="1">
      <alignment horizontal="center" vertical="center" shrinkToFit="1"/>
    </xf>
    <xf numFmtId="0" fontId="55" fillId="0" borderId="1186" xfId="1773" applyFont="1" applyBorder="1" applyAlignment="1">
      <alignment horizontal="center" vertical="center" shrinkToFit="1"/>
    </xf>
    <xf numFmtId="49" fontId="530" fillId="0" borderId="1186" xfId="1788" applyNumberFormat="1" applyFont="1" applyBorder="1" applyAlignment="1">
      <alignment horizontal="center" vertical="center" shrinkToFit="1"/>
    </xf>
    <xf numFmtId="185" fontId="55" fillId="0" borderId="1186" xfId="1768" applyNumberFormat="1" applyFont="1" applyBorder="1" applyAlignment="1">
      <alignment horizontal="center" vertical="center"/>
    </xf>
    <xf numFmtId="0" fontId="55" fillId="0" borderId="1186" xfId="0" applyFont="1" applyBorder="1" applyAlignment="1">
      <alignment horizontal="center" vertical="center" shrinkToFit="1"/>
    </xf>
    <xf numFmtId="0" fontId="55" fillId="0" borderId="1186" xfId="39053" quotePrefix="1" applyFont="1" applyBorder="1" applyAlignment="1">
      <alignment horizontal="left" vertical="center"/>
    </xf>
    <xf numFmtId="376" fontId="530" fillId="0" borderId="1186" xfId="39055" applyNumberFormat="1" applyFont="1" applyFill="1" applyBorder="1" applyAlignment="1">
      <alignment vertical="center"/>
    </xf>
    <xf numFmtId="0" fontId="239" fillId="0" borderId="1186" xfId="0" applyFont="1" applyBorder="1" applyAlignment="1">
      <alignment horizontal="left" vertical="center"/>
    </xf>
    <xf numFmtId="0" fontId="239" fillId="0" borderId="1186" xfId="0" applyFont="1" applyBorder="1" applyAlignment="1">
      <alignment horizontal="center" vertical="center"/>
    </xf>
    <xf numFmtId="0" fontId="55" fillId="0" borderId="1186" xfId="1789" applyFont="1" applyBorder="1" applyAlignment="1">
      <alignment horizontal="left" vertical="center" shrinkToFit="1"/>
    </xf>
    <xf numFmtId="14" fontId="55" fillId="0" borderId="1186" xfId="1789" applyNumberFormat="1" applyFont="1" applyBorder="1" applyAlignment="1">
      <alignment horizontal="center" vertical="center" shrinkToFit="1"/>
    </xf>
    <xf numFmtId="0" fontId="55" fillId="0" borderId="1374" xfId="1789" applyFont="1" applyBorder="1" applyAlignment="1">
      <alignment horizontal="left" vertical="center" shrinkToFit="1"/>
    </xf>
    <xf numFmtId="0" fontId="55" fillId="0" borderId="1186" xfId="39053" applyFont="1" applyBorder="1" applyAlignment="1">
      <alignment horizontal="left" vertical="center"/>
    </xf>
    <xf numFmtId="0" fontId="55" fillId="0" borderId="1186" xfId="39056" applyFont="1" applyBorder="1" applyAlignment="1">
      <alignment horizontal="left" vertical="center" shrinkToFit="1"/>
    </xf>
    <xf numFmtId="0" fontId="260" fillId="0" borderId="1186" xfId="14769" applyFont="1" applyBorder="1" applyAlignment="1">
      <alignment horizontal="left" vertical="center" shrinkToFit="1"/>
    </xf>
    <xf numFmtId="14" fontId="55" fillId="0" borderId="1376" xfId="1784" applyNumberFormat="1" applyFont="1" applyBorder="1" applyAlignment="1">
      <alignment horizontal="center" vertical="center" shrinkToFit="1"/>
    </xf>
    <xf numFmtId="0" fontId="55" fillId="0" borderId="1186" xfId="39053" applyFont="1" applyBorder="1" applyAlignment="1">
      <alignment horizontal="center" vertical="center"/>
    </xf>
    <xf numFmtId="49" fontId="55" fillId="0" borderId="1186" xfId="1788" applyNumberFormat="1" applyFont="1" applyBorder="1" applyAlignment="1">
      <alignment horizontal="left" vertical="center" shrinkToFit="1"/>
    </xf>
    <xf numFmtId="0" fontId="260" fillId="0" borderId="1186" xfId="2997" applyFont="1" applyBorder="1" applyAlignment="1">
      <alignment vertical="center" shrinkToFit="1"/>
    </xf>
    <xf numFmtId="0" fontId="68" fillId="0" borderId="1186" xfId="0" applyFont="1" applyBorder="1" applyAlignment="1">
      <alignment horizontal="center" vertical="center"/>
    </xf>
    <xf numFmtId="2" fontId="239" fillId="0" borderId="1186" xfId="39057" applyNumberFormat="1" applyFont="1" applyFill="1" applyBorder="1">
      <alignment vertical="center"/>
    </xf>
    <xf numFmtId="0" fontId="239" fillId="0" borderId="1186" xfId="39058" applyFont="1" applyBorder="1" applyAlignment="1">
      <alignment horizontal="center" vertical="center"/>
    </xf>
    <xf numFmtId="41" fontId="260" fillId="0" borderId="1186" xfId="2997" applyNumberFormat="1" applyFont="1" applyBorder="1" applyAlignment="1">
      <alignment horizontal="center" vertical="center"/>
    </xf>
    <xf numFmtId="377" fontId="238" fillId="0" borderId="1186" xfId="38823" applyNumberFormat="1" applyFont="1" applyFill="1" applyBorder="1" applyAlignment="1">
      <alignment horizontal="center" vertical="center"/>
    </xf>
    <xf numFmtId="0" fontId="55" fillId="0" borderId="1186" xfId="39059" applyFont="1" applyBorder="1" applyAlignment="1">
      <alignment horizontal="center" vertical="center" shrinkToFit="1"/>
    </xf>
    <xf numFmtId="0" fontId="55" fillId="0" borderId="1186" xfId="1773" applyFont="1" applyBorder="1" applyAlignment="1">
      <alignment horizontal="left" vertical="center" shrinkToFit="1"/>
    </xf>
    <xf numFmtId="14" fontId="55" fillId="0" borderId="1186" xfId="1773" applyNumberFormat="1" applyFont="1" applyBorder="1" applyAlignment="1">
      <alignment horizontal="center" vertical="center" shrinkToFit="1"/>
    </xf>
    <xf numFmtId="378" fontId="55" fillId="0" borderId="1186" xfId="1831" applyNumberFormat="1" applyFont="1" applyBorder="1" applyAlignment="1">
      <alignment horizontal="left" vertical="center" shrinkToFit="1"/>
    </xf>
    <xf numFmtId="0" fontId="68" fillId="0" borderId="1186" xfId="0" applyFont="1" applyBorder="1" applyAlignment="1">
      <alignment horizontal="center" vertical="center" shrinkToFit="1"/>
    </xf>
    <xf numFmtId="14" fontId="55" fillId="0" borderId="1186" xfId="1773" quotePrefix="1" applyNumberFormat="1" applyFont="1" applyBorder="1" applyAlignment="1">
      <alignment horizontal="center" vertical="center" shrinkToFit="1"/>
    </xf>
    <xf numFmtId="0" fontId="260" fillId="0" borderId="1186" xfId="2997" applyFont="1" applyBorder="1" applyAlignment="1">
      <alignment horizontal="center" vertical="center" shrinkToFit="1"/>
    </xf>
    <xf numFmtId="0" fontId="260" fillId="0" borderId="1186" xfId="0" applyFont="1" applyBorder="1" applyAlignment="1">
      <alignment horizontal="center" vertical="center"/>
    </xf>
    <xf numFmtId="0" fontId="55" fillId="0" borderId="1186" xfId="642" applyNumberFormat="1" applyFont="1" applyFill="1" applyBorder="1" applyAlignment="1">
      <alignment horizontal="center" vertical="center"/>
    </xf>
    <xf numFmtId="178" fontId="55" fillId="0" borderId="1186" xfId="642" applyFont="1" applyFill="1" applyBorder="1" applyAlignment="1">
      <alignment horizontal="center" vertical="center"/>
    </xf>
    <xf numFmtId="184" fontId="530" fillId="0" borderId="1186" xfId="38819" applyNumberFormat="1" applyFont="1" applyBorder="1" applyAlignment="1">
      <alignment horizontal="center" vertical="center"/>
    </xf>
    <xf numFmtId="41" fontId="239" fillId="0" borderId="1186" xfId="39060" applyFont="1" applyFill="1" applyBorder="1" applyAlignment="1">
      <alignment horizontal="center" vertical="center" shrinkToFit="1"/>
    </xf>
    <xf numFmtId="41" fontId="482" fillId="0" borderId="1186" xfId="38820" applyNumberFormat="1" applyFont="1" applyBorder="1">
      <alignment vertical="center"/>
    </xf>
    <xf numFmtId="41" fontId="238" fillId="0" borderId="1186" xfId="38823" applyFont="1" applyFill="1" applyBorder="1" applyAlignment="1">
      <alignment horizontal="center" vertical="center"/>
    </xf>
    <xf numFmtId="0" fontId="260" fillId="0" borderId="1186" xfId="2997" applyFont="1" applyBorder="1" applyAlignment="1">
      <alignment horizontal="center" vertical="center"/>
    </xf>
    <xf numFmtId="0" fontId="55" fillId="0" borderId="1186" xfId="39061" applyFont="1" applyBorder="1" applyAlignment="1">
      <alignment horizontal="center" vertical="center" shrinkToFit="1"/>
    </xf>
    <xf numFmtId="41" fontId="55" fillId="0" borderId="1186" xfId="39061" applyNumberFormat="1" applyFont="1" applyBorder="1" applyAlignment="1">
      <alignment horizontal="center" vertical="center" shrinkToFit="1"/>
    </xf>
    <xf numFmtId="0" fontId="55" fillId="0" borderId="1186" xfId="1784" applyFont="1" applyBorder="1" applyAlignment="1">
      <alignment horizontal="center" vertical="center" shrinkToFit="1"/>
    </xf>
    <xf numFmtId="184" fontId="530" fillId="0" borderId="1186" xfId="38829" applyNumberFormat="1" applyFont="1" applyFill="1" applyBorder="1" applyAlignment="1">
      <alignment horizontal="center" vertical="center"/>
    </xf>
    <xf numFmtId="41" fontId="55" fillId="0" borderId="1186" xfId="39062" applyNumberFormat="1" applyFont="1" applyBorder="1" applyAlignment="1">
      <alignment horizontal="center" vertical="center"/>
    </xf>
    <xf numFmtId="49" fontId="55" fillId="0" borderId="1186" xfId="1788" applyNumberFormat="1" applyFont="1" applyBorder="1" applyAlignment="1">
      <alignment horizontal="center" vertical="center"/>
    </xf>
    <xf numFmtId="41" fontId="239" fillId="0" borderId="1186" xfId="38829" applyFont="1" applyFill="1" applyBorder="1" applyAlignment="1">
      <alignment horizontal="center" vertical="center" shrinkToFit="1"/>
    </xf>
    <xf numFmtId="0" fontId="55" fillId="0" borderId="1186" xfId="1773" applyFont="1" applyBorder="1" applyAlignment="1">
      <alignment vertical="center" shrinkToFit="1"/>
    </xf>
    <xf numFmtId="14" fontId="55" fillId="0" borderId="1186" xfId="1831" applyNumberFormat="1" applyFont="1" applyBorder="1" applyAlignment="1">
      <alignment horizontal="center" vertical="center" shrinkToFit="1"/>
    </xf>
    <xf numFmtId="41" fontId="55" fillId="0" borderId="1186" xfId="1773" applyNumberFormat="1" applyFont="1" applyBorder="1" applyAlignment="1">
      <alignment vertical="center" shrinkToFit="1"/>
    </xf>
    <xf numFmtId="41" fontId="55" fillId="0" borderId="1186" xfId="1773" applyNumberFormat="1" applyFont="1" applyBorder="1" applyAlignment="1">
      <alignment horizontal="center" vertical="center" shrinkToFit="1"/>
    </xf>
    <xf numFmtId="41" fontId="55" fillId="0" borderId="1374" xfId="1831" applyNumberFormat="1" applyFont="1" applyBorder="1" applyAlignment="1">
      <alignment horizontal="right" vertical="center" shrinkToFit="1"/>
    </xf>
    <xf numFmtId="0" fontId="239" fillId="0" borderId="1186" xfId="38823" applyNumberFormat="1" applyFont="1" applyFill="1" applyBorder="1" applyAlignment="1">
      <alignment horizontal="center" vertical="center"/>
    </xf>
    <xf numFmtId="41" fontId="260" fillId="0" borderId="1186" xfId="38831" applyFont="1" applyFill="1" applyBorder="1" applyAlignment="1">
      <alignment vertical="center"/>
    </xf>
    <xf numFmtId="184" fontId="55" fillId="0" borderId="1186" xfId="38826" applyNumberFormat="1" applyFont="1" applyFill="1" applyBorder="1" applyAlignment="1">
      <alignment horizontal="center" vertical="center" shrinkToFit="1"/>
    </xf>
    <xf numFmtId="41" fontId="55" fillId="0" borderId="1186" xfId="1769" applyNumberFormat="1" applyFont="1" applyBorder="1" applyAlignment="1">
      <alignment horizontal="left" vertical="center" shrinkToFit="1"/>
    </xf>
    <xf numFmtId="9" fontId="55" fillId="0" borderId="1186" xfId="1773" applyNumberFormat="1" applyFont="1" applyBorder="1" applyAlignment="1">
      <alignment horizontal="center" vertical="center" shrinkToFit="1"/>
    </xf>
    <xf numFmtId="49" fontId="55" fillId="0" borderId="1186" xfId="3175" applyNumberFormat="1" applyFont="1" applyBorder="1" applyAlignment="1">
      <alignment horizontal="left" vertical="center" shrinkToFit="1"/>
    </xf>
    <xf numFmtId="0" fontId="530" fillId="0" borderId="1186" xfId="38823" applyNumberFormat="1" applyFont="1" applyFill="1" applyBorder="1" applyAlignment="1">
      <alignment horizontal="left" vertical="center"/>
    </xf>
    <xf numFmtId="41" fontId="530" fillId="0" borderId="1186" xfId="38823" applyFont="1" applyFill="1" applyBorder="1" applyAlignment="1">
      <alignment vertical="center"/>
    </xf>
    <xf numFmtId="0" fontId="55" fillId="0" borderId="1186" xfId="39063" applyFont="1" applyBorder="1" applyAlignment="1" applyProtection="1">
      <alignment horizontal="center" vertical="center" shrinkToFit="1"/>
      <protection locked="0"/>
    </xf>
    <xf numFmtId="9" fontId="531" fillId="0" borderId="1186" xfId="39064" applyNumberFormat="1" applyFont="1" applyBorder="1" applyAlignment="1">
      <alignment horizontal="center" vertical="center" wrapText="1"/>
    </xf>
    <xf numFmtId="41" fontId="260" fillId="0" borderId="1186" xfId="39057" applyFont="1" applyFill="1" applyBorder="1" applyAlignment="1">
      <alignment horizontal="center" vertical="center"/>
    </xf>
    <xf numFmtId="41" fontId="55" fillId="0" borderId="1186" xfId="38917" applyFont="1" applyFill="1" applyBorder="1" applyAlignment="1" applyProtection="1">
      <alignment horizontal="center" vertical="center"/>
    </xf>
    <xf numFmtId="41" fontId="68" fillId="0" borderId="1186" xfId="0" applyNumberFormat="1" applyFont="1" applyBorder="1">
      <alignment vertical="center"/>
    </xf>
    <xf numFmtId="184" fontId="55" fillId="0" borderId="1186" xfId="1773" applyNumberFormat="1" applyFont="1" applyBorder="1" applyAlignment="1">
      <alignment horizontal="center" vertical="center" shrinkToFit="1"/>
    </xf>
    <xf numFmtId="0" fontId="68" fillId="0" borderId="1186" xfId="0" applyFont="1" applyBorder="1" applyAlignment="1">
      <alignment horizontal="center" vertical="center" wrapText="1"/>
    </xf>
    <xf numFmtId="0" fontId="55" fillId="0" borderId="1186" xfId="39065" applyFont="1" applyBorder="1" applyAlignment="1">
      <alignment horizontal="center" vertical="center"/>
    </xf>
    <xf numFmtId="14" fontId="238" fillId="0" borderId="1186" xfId="38829" applyNumberFormat="1" applyFont="1" applyFill="1" applyBorder="1" applyAlignment="1">
      <alignment horizontal="center" vertical="center"/>
    </xf>
    <xf numFmtId="0" fontId="239" fillId="0" borderId="1186" xfId="0" applyFont="1" applyBorder="1" applyAlignment="1">
      <alignment horizontal="center" vertical="center" shrinkToFit="1"/>
    </xf>
    <xf numFmtId="0" fontId="55" fillId="0" borderId="1186" xfId="39065" applyFont="1" applyBorder="1" applyAlignment="1">
      <alignment horizontal="left" vertical="center"/>
    </xf>
    <xf numFmtId="0" fontId="239" fillId="0" borderId="1186" xfId="38823" applyNumberFormat="1" applyFont="1" applyFill="1" applyBorder="1" applyAlignment="1">
      <alignment horizontal="left" vertical="center"/>
    </xf>
    <xf numFmtId="49" fontId="239" fillId="0" borderId="1186" xfId="1788" applyNumberFormat="1" applyFont="1" applyBorder="1" applyAlignment="1">
      <alignment horizontal="left" vertical="center"/>
    </xf>
    <xf numFmtId="41" fontId="55" fillId="0" borderId="1186" xfId="39059" applyNumberFormat="1" applyFont="1" applyBorder="1" applyAlignment="1">
      <alignment vertical="center" shrinkToFit="1"/>
    </xf>
    <xf numFmtId="0" fontId="55" fillId="0" borderId="1186" xfId="39059" applyFont="1" applyBorder="1" applyAlignment="1">
      <alignment horizontal="left" vertical="center" shrinkToFit="1"/>
    </xf>
    <xf numFmtId="0" fontId="55" fillId="0" borderId="1186" xfId="39059" applyFont="1" applyBorder="1" applyAlignment="1">
      <alignment vertical="center" shrinkToFit="1"/>
    </xf>
    <xf numFmtId="41" fontId="55" fillId="0" borderId="1186" xfId="39059" applyNumberFormat="1" applyFont="1" applyBorder="1" applyAlignment="1">
      <alignment horizontal="center" vertical="center" shrinkToFit="1"/>
    </xf>
    <xf numFmtId="14" fontId="55" fillId="0" borderId="1186" xfId="1769" applyNumberFormat="1" applyFont="1" applyBorder="1" applyAlignment="1">
      <alignment horizontal="center" vertical="center" shrinkToFit="1"/>
    </xf>
    <xf numFmtId="14" fontId="55" fillId="0" borderId="1186" xfId="1784" applyNumberFormat="1" applyFont="1" applyBorder="1" applyAlignment="1">
      <alignment horizontal="center" vertical="center" shrinkToFit="1"/>
    </xf>
    <xf numFmtId="41" fontId="55" fillId="0" borderId="1186" xfId="1773" applyNumberFormat="1" applyFont="1" applyBorder="1" applyAlignment="1">
      <alignment vertical="center"/>
    </xf>
    <xf numFmtId="41" fontId="55" fillId="0" borderId="1186" xfId="1773" applyNumberFormat="1" applyFont="1" applyBorder="1" applyAlignment="1">
      <alignment horizontal="left" vertical="center" shrinkToFit="1"/>
    </xf>
    <xf numFmtId="0" fontId="530" fillId="0" borderId="1186" xfId="0" applyFont="1" applyBorder="1" applyAlignment="1">
      <alignment horizontal="left" vertical="center"/>
    </xf>
    <xf numFmtId="0" fontId="239" fillId="0" borderId="1186" xfId="39062" applyFont="1" applyBorder="1" applyAlignment="1">
      <alignment horizontal="center" vertical="center" shrinkToFit="1"/>
    </xf>
    <xf numFmtId="14" fontId="239" fillId="0" borderId="1186" xfId="39062" applyNumberFormat="1" applyFont="1" applyBorder="1" applyAlignment="1">
      <alignment horizontal="center" vertical="center" shrinkToFit="1"/>
    </xf>
    <xf numFmtId="14" fontId="239" fillId="0" borderId="1186" xfId="39058" applyNumberFormat="1" applyFont="1" applyBorder="1" applyAlignment="1">
      <alignment horizontal="center" vertical="center" shrinkToFit="1"/>
    </xf>
    <xf numFmtId="41" fontId="239" fillId="0" borderId="1186" xfId="39057" applyFont="1" applyFill="1" applyBorder="1" applyAlignment="1">
      <alignment horizontal="center" vertical="center" shrinkToFit="1"/>
    </xf>
    <xf numFmtId="41" fontId="239" fillId="0" borderId="1186" xfId="39057" applyFont="1" applyFill="1" applyBorder="1" applyAlignment="1">
      <alignment horizontal="center" vertical="center"/>
    </xf>
    <xf numFmtId="41" fontId="55" fillId="0" borderId="1186" xfId="39066" applyFont="1" applyFill="1" applyBorder="1" applyAlignment="1">
      <alignment horizontal="center" vertical="center"/>
    </xf>
    <xf numFmtId="41" fontId="55" fillId="0" borderId="1186" xfId="38826" applyFont="1" applyFill="1" applyBorder="1" applyAlignment="1">
      <alignment horizontal="left" vertical="center" shrinkToFit="1"/>
    </xf>
    <xf numFmtId="14" fontId="238" fillId="0" borderId="1186" xfId="39067" applyNumberFormat="1" applyFont="1" applyBorder="1" applyAlignment="1">
      <alignment horizontal="center" vertical="center" shrinkToFit="1"/>
    </xf>
    <xf numFmtId="188" fontId="238" fillId="0" borderId="1186" xfId="39068" applyNumberFormat="1" applyFont="1" applyBorder="1" applyAlignment="1">
      <alignment horizontal="center" vertical="center" shrinkToFit="1"/>
    </xf>
    <xf numFmtId="41" fontId="238" fillId="0" borderId="1186" xfId="38829" applyFont="1" applyFill="1" applyBorder="1" applyAlignment="1">
      <alignment horizontal="center" vertical="center" shrinkToFit="1"/>
    </xf>
    <xf numFmtId="41" fontId="238" fillId="0" borderId="1186" xfId="39069" applyFont="1" applyFill="1" applyBorder="1" applyAlignment="1">
      <alignment horizontal="center" vertical="center" shrinkToFit="1"/>
    </xf>
    <xf numFmtId="41" fontId="55" fillId="0" borderId="1186" xfId="38826" applyFont="1" applyFill="1" applyBorder="1" applyAlignment="1">
      <alignment vertical="center" wrapText="1" shrinkToFit="1"/>
    </xf>
    <xf numFmtId="14" fontId="55" fillId="0" borderId="1186" xfId="38826" applyNumberFormat="1" applyFont="1" applyFill="1" applyBorder="1" applyAlignment="1">
      <alignment horizontal="center" vertical="center" wrapText="1" shrinkToFit="1"/>
    </xf>
    <xf numFmtId="41" fontId="55" fillId="0" borderId="1186" xfId="38826" applyFont="1" applyFill="1" applyBorder="1" applyAlignment="1">
      <alignment vertical="center" shrinkToFit="1"/>
    </xf>
    <xf numFmtId="0" fontId="260" fillId="0" borderId="1186" xfId="2997" applyFont="1" applyBorder="1" applyAlignment="1">
      <alignment horizontal="left" vertical="center" wrapText="1"/>
    </xf>
    <xf numFmtId="0" fontId="55" fillId="0" borderId="1376" xfId="39062" applyFont="1" applyBorder="1" applyAlignment="1">
      <alignment horizontal="left" vertical="center"/>
    </xf>
    <xf numFmtId="0" fontId="55" fillId="0" borderId="1186" xfId="1784" applyFont="1" applyBorder="1" applyAlignment="1">
      <alignment horizontal="left" vertical="center" shrinkToFit="1"/>
    </xf>
    <xf numFmtId="14" fontId="68" fillId="0" borderId="1186" xfId="0" applyNumberFormat="1" applyFont="1" applyBorder="1" applyAlignment="1">
      <alignment horizontal="center" vertical="center"/>
    </xf>
    <xf numFmtId="0" fontId="68" fillId="0" borderId="1186" xfId="0" applyFont="1" applyBorder="1">
      <alignment vertical="center"/>
    </xf>
    <xf numFmtId="0" fontId="55" fillId="0" borderId="1186" xfId="1784" applyFont="1" applyBorder="1" applyAlignment="1">
      <alignment vertical="center" wrapText="1"/>
    </xf>
    <xf numFmtId="0" fontId="68" fillId="0" borderId="0" xfId="0" applyFont="1">
      <alignment vertical="center"/>
    </xf>
    <xf numFmtId="41" fontId="68" fillId="0" borderId="0" xfId="0" applyNumberFormat="1" applyFont="1">
      <alignment vertical="center"/>
    </xf>
    <xf numFmtId="0" fontId="55" fillId="0" borderId="1186" xfId="39066" applyNumberFormat="1" applyFont="1" applyFill="1" applyBorder="1" applyAlignment="1">
      <alignment horizontal="center" vertical="center"/>
    </xf>
    <xf numFmtId="178" fontId="55" fillId="0" borderId="1186" xfId="642" applyFont="1" applyFill="1" applyBorder="1" applyAlignment="1">
      <alignment horizontal="center" vertical="center" shrinkToFit="1"/>
    </xf>
    <xf numFmtId="41" fontId="260" fillId="0" borderId="1186" xfId="39070" applyFont="1" applyFill="1" applyBorder="1" applyAlignment="1">
      <alignment horizontal="center" vertical="center"/>
    </xf>
    <xf numFmtId="49" fontId="260" fillId="0" borderId="1376" xfId="2997" applyNumberFormat="1" applyFont="1" applyBorder="1" applyAlignment="1">
      <alignment horizontal="center" vertical="center"/>
    </xf>
    <xf numFmtId="14" fontId="55" fillId="0" borderId="1186" xfId="39062" applyNumberFormat="1" applyFont="1" applyBorder="1" applyAlignment="1">
      <alignment horizontal="center" vertical="center" shrinkToFit="1"/>
    </xf>
    <xf numFmtId="0" fontId="530" fillId="98" borderId="1186" xfId="0" applyFont="1" applyFill="1" applyBorder="1" applyAlignment="1">
      <alignment horizontal="center" vertical="center" shrinkToFit="1"/>
    </xf>
    <xf numFmtId="0" fontId="530" fillId="98" borderId="1186" xfId="38819" applyFont="1" applyFill="1" applyBorder="1" applyAlignment="1">
      <alignment horizontal="center" vertical="center"/>
    </xf>
    <xf numFmtId="0" fontId="530" fillId="98" borderId="1186" xfId="0" applyFont="1" applyFill="1" applyBorder="1" applyAlignment="1">
      <alignment horizontal="left" vertical="center"/>
    </xf>
    <xf numFmtId="0" fontId="260" fillId="0" borderId="1186" xfId="0" applyFont="1" applyBorder="1" applyAlignment="1">
      <alignment horizontal="center" vertical="center" shrinkToFit="1"/>
    </xf>
    <xf numFmtId="376" fontId="530" fillId="98" borderId="1186" xfId="39055" applyNumberFormat="1" applyFont="1" applyFill="1" applyBorder="1" applyAlignment="1">
      <alignment vertical="center"/>
    </xf>
    <xf numFmtId="0" fontId="530" fillId="0" borderId="1186" xfId="38819" applyFont="1" applyBorder="1" applyAlignment="1">
      <alignment horizontal="left" vertical="center" shrinkToFit="1"/>
    </xf>
    <xf numFmtId="0" fontId="530" fillId="0" borderId="1186" xfId="38819" applyFont="1" applyBorder="1" applyAlignment="1">
      <alignment horizontal="center" vertical="center"/>
    </xf>
    <xf numFmtId="379" fontId="238" fillId="0" borderId="1186" xfId="38823" applyNumberFormat="1" applyFont="1" applyFill="1" applyBorder="1" applyAlignment="1">
      <alignment horizontal="center" vertical="center"/>
    </xf>
    <xf numFmtId="43" fontId="530" fillId="0" borderId="1186" xfId="38829" applyNumberFormat="1" applyFont="1" applyFill="1" applyBorder="1" applyAlignment="1">
      <alignment horizontal="center" vertical="center"/>
    </xf>
    <xf numFmtId="184" fontId="238" fillId="0" borderId="1186" xfId="38823" applyNumberFormat="1" applyFont="1" applyFill="1" applyBorder="1" applyAlignment="1">
      <alignment horizontal="center" vertical="center"/>
    </xf>
    <xf numFmtId="377" fontId="239" fillId="0" borderId="1186" xfId="38823" applyNumberFormat="1" applyFont="1" applyFill="1" applyBorder="1" applyAlignment="1">
      <alignment horizontal="center" vertical="center"/>
    </xf>
    <xf numFmtId="0" fontId="482" fillId="0" borderId="1186" xfId="38820" applyFont="1" applyBorder="1" applyAlignment="1">
      <alignment horizontal="center" vertical="center" shrinkToFit="1"/>
    </xf>
    <xf numFmtId="380" fontId="530" fillId="0" borderId="1186" xfId="38819" applyNumberFormat="1" applyFont="1" applyBorder="1" applyAlignment="1">
      <alignment horizontal="center" vertical="center"/>
    </xf>
    <xf numFmtId="0" fontId="482" fillId="0" borderId="1186" xfId="38820" applyFont="1" applyBorder="1" applyAlignment="1">
      <alignment horizontal="center" vertical="center"/>
    </xf>
    <xf numFmtId="0" fontId="530" fillId="0" borderId="1186" xfId="38829" applyNumberFormat="1" applyFont="1" applyFill="1" applyBorder="1" applyAlignment="1">
      <alignment horizontal="left" vertical="center"/>
    </xf>
    <xf numFmtId="381" fontId="530" fillId="0" borderId="1186" xfId="38819" applyNumberFormat="1" applyFont="1" applyBorder="1" applyAlignment="1">
      <alignment horizontal="center" vertical="center"/>
    </xf>
    <xf numFmtId="178" fontId="530" fillId="0" borderId="1186" xfId="38819" applyNumberFormat="1" applyFont="1" applyBorder="1" applyAlignment="1">
      <alignment horizontal="left" vertical="center"/>
    </xf>
    <xf numFmtId="0" fontId="0" fillId="34" borderId="0" xfId="0" applyFill="1">
      <alignment vertical="center"/>
    </xf>
    <xf numFmtId="0" fontId="0" fillId="34" borderId="0" xfId="0" applyFill="1" applyAlignment="1">
      <alignment horizontal="center" vertical="center"/>
    </xf>
    <xf numFmtId="0" fontId="0" fillId="72" borderId="0" xfId="0" applyFill="1" applyAlignment="1">
      <alignment horizontal="center" vertical="center"/>
    </xf>
    <xf numFmtId="0" fontId="55" fillId="72" borderId="28" xfId="39062" applyFont="1" applyFill="1" applyBorder="1" applyAlignment="1">
      <alignment horizontal="center" vertical="center"/>
    </xf>
    <xf numFmtId="0" fontId="217" fillId="72" borderId="0" xfId="38829" applyNumberFormat="1" applyFont="1" applyFill="1" applyAlignment="1">
      <alignment horizontal="center" vertical="center"/>
    </xf>
    <xf numFmtId="184" fontId="55" fillId="72" borderId="28" xfId="1812" applyNumberFormat="1" applyFont="1" applyFill="1" applyBorder="1" applyAlignment="1">
      <alignment horizontal="left" vertical="center"/>
    </xf>
    <xf numFmtId="41" fontId="0" fillId="72" borderId="0" xfId="0" applyNumberFormat="1" applyFill="1" applyAlignment="1">
      <alignment horizontal="center" vertical="center"/>
    </xf>
    <xf numFmtId="185" fontId="55" fillId="72" borderId="28" xfId="1812" applyNumberFormat="1" applyFont="1" applyFill="1" applyBorder="1" applyAlignment="1">
      <alignment horizontal="center" vertical="center"/>
    </xf>
    <xf numFmtId="0" fontId="0" fillId="72" borderId="0" xfId="0" applyFill="1">
      <alignment vertical="center"/>
    </xf>
    <xf numFmtId="14" fontId="0" fillId="34" borderId="0" xfId="0" applyNumberFormat="1" applyFill="1">
      <alignment vertical="center"/>
    </xf>
    <xf numFmtId="0" fontId="55" fillId="72" borderId="0" xfId="39062" applyFont="1" applyFill="1" applyAlignment="1">
      <alignment horizontal="left" vertical="center"/>
    </xf>
    <xf numFmtId="0" fontId="55" fillId="72" borderId="0" xfId="39062" applyFont="1" applyFill="1" applyAlignment="1">
      <alignment horizontal="left" vertical="center" wrapText="1"/>
    </xf>
    <xf numFmtId="43" fontId="0" fillId="34" borderId="0" xfId="0" applyNumberFormat="1" applyFill="1">
      <alignment vertical="center"/>
    </xf>
    <xf numFmtId="184" fontId="0" fillId="34" borderId="0" xfId="0" applyNumberFormat="1" applyFill="1" applyAlignment="1">
      <alignment horizontal="center" vertical="center"/>
    </xf>
    <xf numFmtId="0" fontId="0" fillId="34" borderId="0" xfId="0" applyFill="1" applyAlignment="1">
      <alignment horizontal="left" vertical="center"/>
    </xf>
    <xf numFmtId="41" fontId="0" fillId="34" borderId="0" xfId="0" applyNumberFormat="1" applyFill="1">
      <alignment vertical="center"/>
    </xf>
    <xf numFmtId="41" fontId="55" fillId="72" borderId="1398" xfId="38847" applyFont="1" applyFill="1" applyBorder="1" applyAlignment="1">
      <alignment horizontal="center" vertical="center"/>
    </xf>
    <xf numFmtId="0" fontId="0" fillId="34" borderId="0" xfId="0" applyFill="1" applyAlignment="1">
      <alignment vertical="center" shrinkToFit="1"/>
    </xf>
    <xf numFmtId="41" fontId="68" fillId="0" borderId="0" xfId="0" applyNumberFormat="1" applyFont="1" applyAlignment="1">
      <alignment vertical="center" shrinkToFit="1"/>
    </xf>
    <xf numFmtId="41" fontId="68" fillId="0" borderId="0" xfId="0" applyNumberFormat="1" applyFont="1" applyAlignment="1">
      <alignment horizontal="center" vertical="center" shrinkToFit="1"/>
    </xf>
    <xf numFmtId="0" fontId="55" fillId="0" borderId="0" xfId="39062" applyFont="1" applyAlignment="1">
      <alignment horizontal="center" vertical="center"/>
    </xf>
    <xf numFmtId="0" fontId="68" fillId="0" borderId="0" xfId="38829" applyNumberFormat="1" applyFont="1" applyBorder="1" applyAlignment="1">
      <alignment horizontal="center" vertical="center" shrinkToFit="1"/>
    </xf>
    <xf numFmtId="0" fontId="68" fillId="0" borderId="0" xfId="0" applyFont="1" applyAlignment="1">
      <alignment horizontal="center" vertical="center" shrinkToFit="1"/>
    </xf>
    <xf numFmtId="184" fontId="55" fillId="0" borderId="0" xfId="1812" applyNumberFormat="1" applyFont="1" applyAlignment="1">
      <alignment horizontal="left" vertical="center"/>
    </xf>
    <xf numFmtId="185" fontId="55" fillId="0" borderId="0" xfId="1812" applyNumberFormat="1" applyFont="1" applyAlignment="1">
      <alignment horizontal="center" vertical="center"/>
    </xf>
    <xf numFmtId="14" fontId="68" fillId="0" borderId="0" xfId="0" applyNumberFormat="1" applyFont="1" applyAlignment="1">
      <alignment vertical="center" shrinkToFit="1"/>
    </xf>
    <xf numFmtId="0" fontId="55" fillId="0" borderId="0" xfId="39062" applyFont="1" applyAlignment="1">
      <alignment horizontal="left" vertical="center"/>
    </xf>
    <xf numFmtId="0" fontId="55" fillId="0" borderId="0" xfId="39062" applyFont="1" applyAlignment="1">
      <alignment horizontal="left" vertical="center" wrapText="1"/>
    </xf>
    <xf numFmtId="0" fontId="55" fillId="0" borderId="0" xfId="1784" applyFont="1" applyAlignment="1">
      <alignment horizontal="left" vertical="center" shrinkToFit="1"/>
    </xf>
    <xf numFmtId="43" fontId="68" fillId="0" borderId="0" xfId="0" applyNumberFormat="1" applyFont="1" applyAlignment="1">
      <alignment vertical="center" shrinkToFit="1"/>
    </xf>
    <xf numFmtId="184" fontId="68" fillId="0" borderId="0" xfId="0" applyNumberFormat="1" applyFont="1" applyAlignment="1">
      <alignment horizontal="center" vertical="center" shrinkToFit="1"/>
    </xf>
    <xf numFmtId="41" fontId="68" fillId="0" borderId="0" xfId="0" applyNumberFormat="1" applyFont="1" applyAlignment="1">
      <alignment horizontal="left" vertical="center" shrinkToFit="1"/>
    </xf>
    <xf numFmtId="41" fontId="0" fillId="0" borderId="0" xfId="0" applyNumberFormat="1" applyAlignment="1">
      <alignment horizontal="center" vertical="center" shrinkToFit="1"/>
    </xf>
    <xf numFmtId="41" fontId="0" fillId="0" borderId="0" xfId="0" applyNumberFormat="1" applyAlignment="1">
      <alignment vertical="center" shrinkToFit="1"/>
    </xf>
    <xf numFmtId="0" fontId="68" fillId="0" borderId="0" xfId="0" applyFont="1" applyAlignment="1">
      <alignment vertical="center" shrinkToFit="1"/>
    </xf>
    <xf numFmtId="0" fontId="217" fillId="0" borderId="0" xfId="38829" applyNumberFormat="1" applyFont="1" applyFill="1" applyBorder="1" applyAlignment="1">
      <alignment horizontal="center" vertical="center" shrinkToFit="1"/>
    </xf>
    <xf numFmtId="0" fontId="0" fillId="0" borderId="0" xfId="0" applyAlignment="1">
      <alignment horizontal="center" vertical="center" shrinkToFit="1"/>
    </xf>
    <xf numFmtId="14" fontId="0" fillId="0" borderId="0" xfId="0" applyNumberFormat="1" applyAlignment="1">
      <alignment vertical="center" shrinkToFit="1"/>
    </xf>
    <xf numFmtId="43" fontId="0" fillId="0" borderId="0" xfId="0" applyNumberFormat="1" applyAlignment="1">
      <alignment vertical="center" shrinkToFit="1"/>
    </xf>
    <xf numFmtId="184" fontId="0" fillId="0" borderId="0" xfId="0" applyNumberFormat="1" applyAlignment="1">
      <alignment horizontal="center" vertical="center" shrinkToFit="1"/>
    </xf>
    <xf numFmtId="41" fontId="0" fillId="0" borderId="0" xfId="0" applyNumberFormat="1" applyAlignment="1">
      <alignment horizontal="left" vertical="center" shrinkToFit="1"/>
    </xf>
    <xf numFmtId="0" fontId="217" fillId="0" borderId="0" xfId="38829" applyNumberFormat="1" applyFont="1" applyFill="1" applyBorder="1" applyAlignment="1">
      <alignment horizontal="center" vertical="center"/>
    </xf>
    <xf numFmtId="41" fontId="0" fillId="0" borderId="0" xfId="0" applyNumberFormat="1" applyAlignment="1">
      <alignment horizontal="center" vertical="center"/>
    </xf>
    <xf numFmtId="43" fontId="0" fillId="0" borderId="0" xfId="0" applyNumberFormat="1">
      <alignment vertical="center"/>
    </xf>
    <xf numFmtId="184" fontId="0" fillId="0" borderId="0" xfId="0" applyNumberFormat="1" applyAlignment="1">
      <alignment horizontal="center" vertical="center"/>
    </xf>
    <xf numFmtId="41" fontId="0" fillId="0" borderId="0" xfId="0" applyNumberFormat="1">
      <alignment vertical="center"/>
    </xf>
    <xf numFmtId="0" fontId="217" fillId="0" borderId="0" xfId="38829" applyNumberFormat="1" applyFont="1" applyFill="1" applyAlignment="1">
      <alignment horizontal="center" vertical="center"/>
    </xf>
    <xf numFmtId="0" fontId="0" fillId="0" borderId="0" xfId="0" applyAlignment="1">
      <alignment vertical="center" wrapText="1"/>
    </xf>
    <xf numFmtId="0" fontId="547" fillId="0" borderId="0" xfId="1847" applyFont="1" applyAlignment="1">
      <alignment horizontal="left" vertical="center"/>
    </xf>
    <xf numFmtId="0" fontId="547" fillId="0" borderId="0" xfId="1847" applyFont="1" applyAlignment="1">
      <alignment horizontal="center" vertical="center"/>
    </xf>
    <xf numFmtId="49" fontId="537" fillId="0" borderId="0" xfId="1847" applyNumberFormat="1" applyFont="1" applyAlignment="1">
      <alignment horizontal="center" vertical="center"/>
    </xf>
    <xf numFmtId="0" fontId="66" fillId="0" borderId="0" xfId="1847" applyFont="1" applyAlignment="1">
      <alignment horizontal="center" vertical="center"/>
    </xf>
    <xf numFmtId="0" fontId="537" fillId="0" borderId="0" xfId="1847" applyFont="1" applyAlignment="1">
      <alignment horizontal="center" vertical="center"/>
    </xf>
    <xf numFmtId="0" fontId="66" fillId="0" borderId="0" xfId="1847" applyFont="1" applyAlignment="1">
      <alignment horizontal="left" vertical="center"/>
    </xf>
    <xf numFmtId="0" fontId="537" fillId="0" borderId="0" xfId="1847" applyFont="1" applyAlignment="1">
      <alignment horizontal="center" vertical="center" shrinkToFit="1"/>
    </xf>
    <xf numFmtId="184" fontId="537" fillId="0" borderId="0" xfId="1847" applyNumberFormat="1" applyFont="1" applyAlignment="1">
      <alignment horizontal="center" vertical="center"/>
    </xf>
    <xf numFmtId="0" fontId="537" fillId="0" borderId="0" xfId="1847" applyFont="1" applyAlignment="1">
      <alignment vertical="center"/>
    </xf>
    <xf numFmtId="0" fontId="547" fillId="0" borderId="0" xfId="1847" applyFont="1" applyAlignment="1">
      <alignment horizontal="center" vertical="center" shrinkToFit="1"/>
    </xf>
    <xf numFmtId="0" fontId="547" fillId="0" borderId="0" xfId="1847" applyFont="1" applyAlignment="1">
      <alignment horizontal="left" vertical="center" shrinkToFit="1"/>
    </xf>
    <xf numFmtId="184" fontId="66" fillId="0" borderId="0" xfId="1847" applyNumberFormat="1" applyFont="1" applyAlignment="1">
      <alignment horizontal="center" vertical="center"/>
    </xf>
    <xf numFmtId="0" fontId="66" fillId="0" borderId="0" xfId="1847" applyFont="1" applyAlignment="1">
      <alignment horizontal="center" vertical="center" shrinkToFit="1"/>
    </xf>
    <xf numFmtId="41" fontId="206" fillId="137" borderId="1186" xfId="38832" applyFont="1" applyFill="1" applyBorder="1" applyAlignment="1">
      <alignment horizontal="center" vertical="center"/>
    </xf>
    <xf numFmtId="0" fontId="55" fillId="0" borderId="0" xfId="1773" applyFont="1" applyAlignment="1">
      <alignment vertical="center"/>
    </xf>
    <xf numFmtId="0" fontId="211" fillId="38" borderId="1186" xfId="1468" applyFont="1" applyFill="1" applyBorder="1" applyAlignment="1">
      <alignment horizontal="center" vertical="center" wrapText="1"/>
    </xf>
    <xf numFmtId="0" fontId="206" fillId="138" borderId="1186" xfId="1468" applyFont="1" applyFill="1" applyBorder="1" applyAlignment="1">
      <alignment horizontal="center" vertical="center" wrapText="1"/>
    </xf>
    <xf numFmtId="0" fontId="211" fillId="38" borderId="1186" xfId="1468" applyFont="1" applyFill="1" applyBorder="1" applyAlignment="1">
      <alignment horizontal="center" vertical="center"/>
    </xf>
    <xf numFmtId="0" fontId="211" fillId="38" borderId="1186" xfId="1845" applyFont="1" applyFill="1" applyBorder="1" applyAlignment="1">
      <alignment horizontal="center" vertical="center" shrinkToFit="1"/>
    </xf>
    <xf numFmtId="182" fontId="211" fillId="38" borderId="1186" xfId="1849" applyNumberFormat="1" applyFont="1" applyFill="1" applyBorder="1" applyAlignment="1">
      <alignment horizontal="center" vertical="center" wrapText="1"/>
    </xf>
    <xf numFmtId="182" fontId="211" fillId="38" borderId="1377" xfId="1849" applyNumberFormat="1" applyFont="1" applyFill="1" applyBorder="1" applyAlignment="1">
      <alignment horizontal="center" vertical="center" wrapText="1"/>
    </xf>
    <xf numFmtId="0" fontId="211" fillId="38" borderId="1377" xfId="1849" applyFont="1" applyFill="1" applyBorder="1" applyAlignment="1">
      <alignment horizontal="center" vertical="center" shrinkToFit="1"/>
    </xf>
    <xf numFmtId="0" fontId="212" fillId="35" borderId="1377" xfId="1849" applyFont="1" applyFill="1" applyBorder="1" applyAlignment="1">
      <alignment horizontal="center" vertical="center" wrapText="1"/>
    </xf>
    <xf numFmtId="49" fontId="206" fillId="35" borderId="1377" xfId="1849" applyNumberFormat="1" applyFont="1" applyFill="1" applyBorder="1" applyAlignment="1">
      <alignment horizontal="center" vertical="center" shrinkToFit="1"/>
    </xf>
    <xf numFmtId="183" fontId="211" fillId="38" borderId="1377" xfId="1849" applyNumberFormat="1" applyFont="1" applyFill="1" applyBorder="1" applyAlignment="1">
      <alignment horizontal="center" vertical="center" wrapText="1"/>
    </xf>
    <xf numFmtId="183" fontId="211" fillId="38" borderId="1377" xfId="1849" applyNumberFormat="1" applyFont="1" applyFill="1" applyBorder="1" applyAlignment="1">
      <alignment horizontal="center" vertical="center"/>
    </xf>
    <xf numFmtId="0" fontId="211" fillId="38" borderId="1377" xfId="1849" applyFont="1" applyFill="1" applyBorder="1" applyAlignment="1">
      <alignment horizontal="center" vertical="center" wrapText="1"/>
    </xf>
    <xf numFmtId="0" fontId="206" fillId="35" borderId="1377" xfId="1849" applyFont="1" applyFill="1" applyBorder="1" applyAlignment="1">
      <alignment horizontal="center" vertical="center" wrapText="1"/>
    </xf>
    <xf numFmtId="0" fontId="206" fillId="138" borderId="1377" xfId="1849" applyFont="1" applyFill="1" applyBorder="1" applyAlignment="1">
      <alignment horizontal="center" vertical="center" wrapText="1"/>
    </xf>
    <xf numFmtId="0" fontId="206" fillId="71" borderId="1377" xfId="1848" applyFont="1" applyFill="1" applyBorder="1" applyAlignment="1">
      <alignment horizontal="center" vertical="center" wrapText="1"/>
    </xf>
    <xf numFmtId="181" fontId="206" fillId="138" borderId="1377" xfId="1849" applyNumberFormat="1" applyFont="1" applyFill="1" applyBorder="1" applyAlignment="1">
      <alignment horizontal="center" vertical="center" wrapText="1"/>
    </xf>
    <xf numFmtId="0" fontId="55" fillId="0" borderId="1186" xfId="1579" applyFont="1" applyBorder="1" applyAlignment="1">
      <alignment vertical="center" wrapText="1"/>
    </xf>
    <xf numFmtId="0" fontId="55" fillId="0" borderId="1186" xfId="0" applyFont="1" applyBorder="1" applyAlignment="1">
      <alignment horizontal="left" vertical="center" shrinkToFit="1"/>
    </xf>
    <xf numFmtId="0" fontId="55" fillId="0" borderId="1186" xfId="1579" applyFont="1" applyBorder="1" applyAlignment="1">
      <alignment horizontal="center" vertical="center" shrinkToFit="1"/>
    </xf>
    <xf numFmtId="14" fontId="55" fillId="0" borderId="1186" xfId="1579" applyNumberFormat="1" applyFont="1" applyBorder="1" applyAlignment="1">
      <alignment horizontal="center" vertical="center" shrinkToFit="1"/>
    </xf>
    <xf numFmtId="178" fontId="55" fillId="0" borderId="1186" xfId="0" applyNumberFormat="1" applyFont="1" applyBorder="1" applyAlignment="1">
      <alignment horizontal="center" vertical="center"/>
    </xf>
    <xf numFmtId="0" fontId="55" fillId="0" borderId="1186" xfId="3175" applyFont="1" applyBorder="1" applyAlignment="1">
      <alignment horizontal="center" vertical="center"/>
    </xf>
    <xf numFmtId="0" fontId="55" fillId="0" borderId="1186" xfId="1579" applyFont="1" applyBorder="1" applyAlignment="1">
      <alignment horizontal="left" vertical="center" shrinkToFit="1"/>
    </xf>
    <xf numFmtId="0" fontId="55" fillId="0" borderId="1186" xfId="1831" applyFont="1" applyBorder="1" applyAlignment="1">
      <alignment horizontal="center" vertical="center"/>
    </xf>
    <xf numFmtId="0" fontId="55" fillId="0" borderId="1377" xfId="1579" applyFont="1" applyBorder="1" applyAlignment="1">
      <alignment horizontal="center" vertical="center" shrinkToFit="1"/>
    </xf>
    <xf numFmtId="181" fontId="55" fillId="0" borderId="1186" xfId="1579" applyNumberFormat="1" applyFont="1" applyBorder="1" applyAlignment="1">
      <alignment vertical="center" shrinkToFit="1"/>
    </xf>
    <xf numFmtId="0" fontId="55" fillId="0" borderId="1186" xfId="1579" applyFont="1" applyBorder="1" applyAlignment="1">
      <alignment vertical="center" wrapText="1" shrinkToFit="1"/>
    </xf>
    <xf numFmtId="41" fontId="55" fillId="0" borderId="1376" xfId="1579" applyNumberFormat="1" applyFont="1" applyBorder="1" applyAlignment="1">
      <alignment horizontal="center" vertical="center" shrinkToFit="1"/>
    </xf>
    <xf numFmtId="0" fontId="55" fillId="0" borderId="1186" xfId="1579" applyFont="1" applyBorder="1" applyAlignment="1">
      <alignment vertical="center" shrinkToFit="1"/>
    </xf>
    <xf numFmtId="41" fontId="55" fillId="0" borderId="0" xfId="1579" applyNumberFormat="1" applyFont="1" applyAlignment="1">
      <alignment vertical="center" shrinkToFit="1"/>
    </xf>
    <xf numFmtId="0" fontId="239" fillId="114" borderId="1186" xfId="0" applyFont="1" applyFill="1" applyBorder="1" applyAlignment="1">
      <alignment horizontal="center" vertical="center"/>
    </xf>
    <xf numFmtId="0" fontId="238" fillId="0" borderId="1186" xfId="0" applyFont="1" applyBorder="1" applyAlignment="1">
      <alignment horizontal="center" vertical="center"/>
    </xf>
    <xf numFmtId="184" fontId="55" fillId="0" borderId="1186" xfId="1579" applyNumberFormat="1" applyFont="1" applyBorder="1" applyAlignment="1">
      <alignment horizontal="center" vertical="center" shrinkToFit="1"/>
    </xf>
    <xf numFmtId="184" fontId="55" fillId="0" borderId="1186" xfId="3175" applyNumberFormat="1" applyFont="1" applyBorder="1" applyAlignment="1">
      <alignment horizontal="center" vertical="center"/>
    </xf>
    <xf numFmtId="41" fontId="55" fillId="0" borderId="1186" xfId="1579" applyNumberFormat="1" applyFont="1" applyBorder="1" applyAlignment="1">
      <alignment horizontal="center" vertical="center" shrinkToFit="1"/>
    </xf>
    <xf numFmtId="49" fontId="55" fillId="0" borderId="1186" xfId="1831" applyNumberFormat="1" applyFont="1" applyBorder="1" applyAlignment="1">
      <alignment horizontal="center" vertical="center"/>
    </xf>
    <xf numFmtId="41" fontId="55" fillId="0" borderId="1186" xfId="1579" applyNumberFormat="1" applyFont="1" applyBorder="1" applyAlignment="1">
      <alignment vertical="center" shrinkToFit="1"/>
    </xf>
    <xf numFmtId="0" fontId="537" fillId="34" borderId="0" xfId="1579" applyFont="1" applyFill="1" applyAlignment="1">
      <alignment horizontal="center" vertical="center"/>
    </xf>
    <xf numFmtId="0" fontId="66" fillId="34" borderId="0" xfId="1579" applyFont="1" applyFill="1" applyAlignment="1">
      <alignment vertical="center"/>
    </xf>
    <xf numFmtId="0" fontId="66" fillId="139" borderId="0" xfId="1579" applyFont="1" applyFill="1" applyAlignment="1">
      <alignment horizontal="center" vertical="center"/>
    </xf>
    <xf numFmtId="0" fontId="66" fillId="34" borderId="0" xfId="1579" applyFont="1" applyFill="1" applyAlignment="1">
      <alignment horizontal="center" vertical="center"/>
    </xf>
    <xf numFmtId="182" fontId="537" fillId="34" borderId="0" xfId="1579" applyNumberFormat="1" applyFont="1" applyFill="1" applyAlignment="1">
      <alignment horizontal="center" vertical="center"/>
    </xf>
    <xf numFmtId="14" fontId="537" fillId="34" borderId="0" xfId="1579" applyNumberFormat="1" applyFont="1" applyFill="1" applyAlignment="1">
      <alignment horizontal="center" vertical="center"/>
    </xf>
    <xf numFmtId="49" fontId="537" fillId="34" borderId="0" xfId="1579" applyNumberFormat="1" applyFont="1" applyFill="1" applyAlignment="1">
      <alignment horizontal="center" vertical="center"/>
    </xf>
    <xf numFmtId="14" fontId="213" fillId="34" borderId="0" xfId="1579" applyNumberFormat="1" applyFont="1" applyFill="1" applyAlignment="1">
      <alignment horizontal="center" vertical="center"/>
    </xf>
    <xf numFmtId="183" fontId="537" fillId="34" borderId="0" xfId="1579" applyNumberFormat="1" applyFont="1" applyFill="1" applyAlignment="1">
      <alignment horizontal="right" vertical="center"/>
    </xf>
    <xf numFmtId="183" fontId="537" fillId="34" borderId="0" xfId="1579" applyNumberFormat="1" applyFont="1" applyFill="1" applyAlignment="1">
      <alignment horizontal="center" vertical="center"/>
    </xf>
    <xf numFmtId="0" fontId="537" fillId="34" borderId="0" xfId="1579" applyFont="1" applyFill="1" applyAlignment="1">
      <alignment horizontal="left" vertical="center" shrinkToFit="1"/>
    </xf>
    <xf numFmtId="0" fontId="537" fillId="34" borderId="0" xfId="1579" applyFont="1" applyFill="1" applyAlignment="1">
      <alignment vertical="center"/>
    </xf>
    <xf numFmtId="0" fontId="537" fillId="0" borderId="0" xfId="1579" applyFont="1" applyAlignment="1">
      <alignment vertical="center"/>
    </xf>
    <xf numFmtId="181" fontId="537" fillId="0" borderId="0" xfId="1579" applyNumberFormat="1" applyFont="1" applyAlignment="1">
      <alignment vertical="center" shrinkToFit="1"/>
    </xf>
    <xf numFmtId="181" fontId="537" fillId="0" borderId="0" xfId="1579" applyNumberFormat="1" applyFont="1" applyAlignment="1">
      <alignment horizontal="center" vertical="center" shrinkToFit="1"/>
    </xf>
    <xf numFmtId="181" fontId="66" fillId="0" borderId="0" xfId="1579" applyNumberFormat="1" applyFont="1" applyAlignment="1">
      <alignment vertical="center" shrinkToFit="1"/>
    </xf>
    <xf numFmtId="181" fontId="66" fillId="0" borderId="0" xfId="1579" applyNumberFormat="1" applyFont="1" applyAlignment="1">
      <alignment horizontal="center" vertical="center" shrinkToFit="1"/>
    </xf>
    <xf numFmtId="181" fontId="213" fillId="0" borderId="0" xfId="1579" applyNumberFormat="1" applyFont="1" applyAlignment="1">
      <alignment horizontal="center" vertical="center" shrinkToFit="1"/>
    </xf>
    <xf numFmtId="41" fontId="537" fillId="0" borderId="0" xfId="1579" applyNumberFormat="1" applyFont="1" applyAlignment="1">
      <alignment horizontal="center" vertical="center" shrinkToFit="1"/>
    </xf>
    <xf numFmtId="41" fontId="537" fillId="0" borderId="0" xfId="1579" applyNumberFormat="1" applyFont="1" applyAlignment="1">
      <alignment horizontal="right" vertical="center" shrinkToFit="1"/>
    </xf>
    <xf numFmtId="181" fontId="537" fillId="0" borderId="0" xfId="1579" applyNumberFormat="1" applyFont="1" applyAlignment="1">
      <alignment horizontal="left" vertical="center" shrinkToFit="1"/>
    </xf>
    <xf numFmtId="0" fontId="537" fillId="0" borderId="0" xfId="1579" applyFont="1" applyAlignment="1">
      <alignment horizontal="center" vertical="center"/>
    </xf>
    <xf numFmtId="0" fontId="66" fillId="0" borderId="0" xfId="1579" applyFont="1" applyAlignment="1">
      <alignment vertical="center"/>
    </xf>
    <xf numFmtId="0" fontId="66" fillId="0" borderId="0" xfId="1579" applyFont="1" applyAlignment="1">
      <alignment horizontal="center" vertical="center"/>
    </xf>
    <xf numFmtId="182" fontId="537" fillId="0" borderId="0" xfId="1579" applyNumberFormat="1" applyFont="1" applyAlignment="1">
      <alignment horizontal="center" vertical="center"/>
    </xf>
    <xf numFmtId="0" fontId="66" fillId="0" borderId="0" xfId="1579" applyFont="1" applyAlignment="1">
      <alignment horizontal="center" vertical="center" shrinkToFit="1"/>
    </xf>
    <xf numFmtId="14" fontId="537" fillId="0" borderId="0" xfId="1579" applyNumberFormat="1" applyFont="1" applyAlignment="1">
      <alignment horizontal="center" vertical="center"/>
    </xf>
    <xf numFmtId="49" fontId="537" fillId="0" borderId="0" xfId="1579" applyNumberFormat="1" applyFont="1" applyAlignment="1">
      <alignment horizontal="center" vertical="center"/>
    </xf>
    <xf numFmtId="183" fontId="537" fillId="0" borderId="0" xfId="1579" applyNumberFormat="1" applyFont="1" applyAlignment="1">
      <alignment horizontal="right" vertical="center"/>
    </xf>
    <xf numFmtId="183" fontId="537" fillId="0" borderId="0" xfId="1579" applyNumberFormat="1" applyFont="1" applyAlignment="1">
      <alignment horizontal="center" vertical="center"/>
    </xf>
    <xf numFmtId="0" fontId="537" fillId="0" borderId="0" xfId="1579" applyFont="1" applyAlignment="1">
      <alignment horizontal="left" vertical="center" shrinkToFit="1"/>
    </xf>
    <xf numFmtId="0" fontId="217" fillId="0" borderId="0" xfId="1796">
      <alignment vertical="center"/>
    </xf>
    <xf numFmtId="41" fontId="217" fillId="0" borderId="0" xfId="1796" applyNumberFormat="1">
      <alignment vertical="center"/>
    </xf>
    <xf numFmtId="0" fontId="212" fillId="0" borderId="0" xfId="1796" applyFont="1">
      <alignment vertical="center"/>
    </xf>
    <xf numFmtId="0" fontId="52" fillId="0" borderId="0" xfId="1796" applyFont="1">
      <alignment vertical="center"/>
    </xf>
    <xf numFmtId="0" fontId="52" fillId="0" borderId="0" xfId="1796" applyFont="1" applyAlignment="1">
      <alignment horizontal="center" vertical="center"/>
    </xf>
    <xf numFmtId="41" fontId="52" fillId="0" borderId="0" xfId="1796" applyNumberFormat="1" applyFont="1">
      <alignment vertical="center"/>
    </xf>
    <xf numFmtId="0" fontId="212" fillId="39" borderId="1377" xfId="1796" applyFont="1" applyFill="1" applyBorder="1" applyAlignment="1">
      <alignment horizontal="center" vertical="center" wrapText="1"/>
    </xf>
    <xf numFmtId="0" fontId="212" fillId="39" borderId="1377" xfId="1796" applyFont="1" applyFill="1" applyBorder="1" applyAlignment="1">
      <alignment horizontal="center" vertical="center"/>
    </xf>
    <xf numFmtId="0" fontId="212" fillId="35" borderId="28" xfId="1796" applyFont="1" applyFill="1" applyBorder="1" applyAlignment="1">
      <alignment horizontal="center" vertical="center" wrapText="1"/>
    </xf>
    <xf numFmtId="0" fontId="212" fillId="35" borderId="28" xfId="1796" applyFont="1" applyFill="1" applyBorder="1" applyAlignment="1">
      <alignment horizontal="center" vertical="center"/>
    </xf>
    <xf numFmtId="41" fontId="212" fillId="35" borderId="28" xfId="1796" applyNumberFormat="1" applyFont="1" applyFill="1" applyBorder="1" applyAlignment="1">
      <alignment horizontal="center" vertical="center"/>
    </xf>
    <xf numFmtId="41" fontId="212" fillId="35" borderId="28" xfId="1796" applyNumberFormat="1" applyFont="1" applyFill="1" applyBorder="1" applyAlignment="1">
      <alignment horizontal="center" vertical="center" wrapText="1"/>
    </xf>
    <xf numFmtId="0" fontId="55" fillId="0" borderId="1374" xfId="1831" applyFont="1" applyBorder="1" applyAlignment="1">
      <alignment horizontal="center" vertical="center"/>
    </xf>
    <xf numFmtId="0" fontId="55" fillId="0" borderId="1374" xfId="0" applyFont="1" applyBorder="1" applyAlignment="1">
      <alignment horizontal="center" vertical="center" shrinkToFit="1"/>
    </xf>
    <xf numFmtId="0" fontId="55" fillId="0" borderId="1186" xfId="1836" applyFont="1" applyBorder="1" applyAlignment="1">
      <alignment horizontal="left" vertical="center" shrinkToFit="1"/>
    </xf>
    <xf numFmtId="41" fontId="68" fillId="0" borderId="1186" xfId="0" applyNumberFormat="1" applyFont="1" applyBorder="1" applyAlignment="1">
      <alignment horizontal="center" vertical="center"/>
    </xf>
    <xf numFmtId="0" fontId="68" fillId="0" borderId="1186" xfId="0" applyFont="1" applyBorder="1" applyAlignment="1">
      <alignment vertical="center" wrapText="1"/>
    </xf>
    <xf numFmtId="0" fontId="549" fillId="0" borderId="1186" xfId="39061" applyFont="1" applyBorder="1" applyAlignment="1">
      <alignment horizontal="center" vertical="center" wrapText="1"/>
    </xf>
    <xf numFmtId="0" fontId="549" fillId="0" borderId="1186" xfId="39061" applyFont="1" applyBorder="1" applyAlignment="1">
      <alignment horizontal="left" vertical="center" wrapText="1"/>
    </xf>
    <xf numFmtId="0" fontId="535" fillId="0" borderId="0" xfId="1902" applyFont="1" applyAlignment="1">
      <alignment horizontal="left" vertical="center"/>
    </xf>
    <xf numFmtId="0" fontId="550" fillId="0" borderId="0" xfId="1902" applyFont="1" applyAlignment="1">
      <alignment horizontal="left" vertical="center"/>
    </xf>
    <xf numFmtId="0" fontId="550" fillId="0" borderId="0" xfId="1902" applyFont="1" applyAlignment="1">
      <alignment horizontal="left" vertical="center" wrapText="1"/>
    </xf>
    <xf numFmtId="0" fontId="55" fillId="0" borderId="0" xfId="1902" applyFont="1" applyAlignment="1">
      <alignment horizontal="center" vertical="center"/>
    </xf>
    <xf numFmtId="0" fontId="55" fillId="0" borderId="0" xfId="1902" applyFont="1" applyAlignment="1">
      <alignment horizontal="left" vertical="center"/>
    </xf>
    <xf numFmtId="0" fontId="55" fillId="0" borderId="0" xfId="1902" applyFont="1" applyAlignment="1">
      <alignment horizontal="left" vertical="center" wrapText="1"/>
    </xf>
    <xf numFmtId="0" fontId="55" fillId="0" borderId="0" xfId="1902" applyFont="1">
      <alignment vertical="center"/>
    </xf>
    <xf numFmtId="0" fontId="536" fillId="0" borderId="0" xfId="1902" applyFont="1">
      <alignment vertical="center"/>
    </xf>
    <xf numFmtId="0" fontId="211" fillId="38" borderId="1186" xfId="39071" applyFont="1" applyFill="1" applyBorder="1" applyAlignment="1">
      <alignment horizontal="center" vertical="center" wrapText="1"/>
    </xf>
    <xf numFmtId="0" fontId="211" fillId="38" borderId="1186" xfId="39071" applyFont="1" applyFill="1" applyBorder="1" applyAlignment="1">
      <alignment horizontal="center" vertical="center" wrapText="1" shrinkToFit="1"/>
    </xf>
    <xf numFmtId="0" fontId="211" fillId="38" borderId="1186" xfId="39072" applyFont="1" applyFill="1" applyBorder="1" applyAlignment="1">
      <alignment horizontal="center" vertical="center"/>
    </xf>
    <xf numFmtId="0" fontId="211" fillId="38" borderId="1186" xfId="39072" applyFont="1" applyFill="1" applyBorder="1" applyAlignment="1">
      <alignment horizontal="center" vertical="center" wrapText="1"/>
    </xf>
    <xf numFmtId="0" fontId="536" fillId="0" borderId="0" xfId="1902" applyFont="1" applyAlignment="1">
      <alignment horizontal="center" vertical="center"/>
    </xf>
    <xf numFmtId="0" fontId="239" fillId="0" borderId="1186" xfId="1902" applyFont="1" applyBorder="1" applyAlignment="1">
      <alignment horizontal="left" vertical="center"/>
    </xf>
    <xf numFmtId="0" fontId="68" fillId="0" borderId="1186" xfId="1902" applyFont="1" applyBorder="1" applyAlignment="1">
      <alignment horizontal="left" vertical="center"/>
    </xf>
    <xf numFmtId="0" fontId="68" fillId="0" borderId="1186" xfId="1902" applyFont="1" applyBorder="1">
      <alignment vertical="center"/>
    </xf>
    <xf numFmtId="0" fontId="217" fillId="0" borderId="0" xfId="1902">
      <alignment vertical="center"/>
    </xf>
    <xf numFmtId="0" fontId="238" fillId="0" borderId="1186" xfId="1902" applyFont="1" applyBorder="1" applyAlignment="1">
      <alignment horizontal="center" vertical="center"/>
    </xf>
    <xf numFmtId="0" fontId="238" fillId="0" borderId="1186" xfId="1902" applyFont="1" applyBorder="1" applyAlignment="1">
      <alignment horizontal="left" vertical="center" shrinkToFit="1"/>
    </xf>
    <xf numFmtId="0" fontId="238" fillId="0" borderId="1186" xfId="1902" applyFont="1" applyBorder="1" applyAlignment="1">
      <alignment horizontal="left" vertical="center"/>
    </xf>
    <xf numFmtId="0" fontId="238" fillId="0" borderId="1186" xfId="1902" applyFont="1" applyBorder="1">
      <alignment vertical="center"/>
    </xf>
    <xf numFmtId="0" fontId="238" fillId="72" borderId="0" xfId="1902" applyFont="1" applyFill="1" applyAlignment="1">
      <alignment horizontal="center" vertical="center"/>
    </xf>
    <xf numFmtId="0" fontId="238" fillId="72" borderId="0" xfId="1902" applyFont="1" applyFill="1" applyAlignment="1">
      <alignment horizontal="left" vertical="center"/>
    </xf>
    <xf numFmtId="0" fontId="238" fillId="72" borderId="0" xfId="1902" applyFont="1" applyFill="1">
      <alignment vertical="center"/>
    </xf>
    <xf numFmtId="0" fontId="238" fillId="0" borderId="0" xfId="1902" applyFont="1" applyAlignment="1">
      <alignment horizontal="center" vertical="center"/>
    </xf>
    <xf numFmtId="0" fontId="238" fillId="0" borderId="0" xfId="1902" applyFont="1" applyAlignment="1">
      <alignment horizontal="left" vertical="center"/>
    </xf>
    <xf numFmtId="0" fontId="238" fillId="0" borderId="0" xfId="1902" applyFont="1">
      <alignment vertical="center"/>
    </xf>
    <xf numFmtId="0" fontId="206" fillId="0" borderId="0" xfId="39073" applyFont="1" applyAlignment="1">
      <alignment horizontal="left" vertical="center"/>
    </xf>
    <xf numFmtId="0" fontId="55" fillId="0" borderId="0" xfId="39073" applyFont="1" applyAlignment="1">
      <alignment vertical="center"/>
    </xf>
    <xf numFmtId="0" fontId="536" fillId="0" borderId="0" xfId="39073" applyFont="1" applyAlignment="1">
      <alignment vertical="center"/>
    </xf>
    <xf numFmtId="0" fontId="211" fillId="140" borderId="1186" xfId="39073" applyFont="1" applyFill="1" applyBorder="1" applyAlignment="1">
      <alignment horizontal="center" vertical="center"/>
    </xf>
    <xf numFmtId="0" fontId="211" fillId="140" borderId="1186" xfId="16500" applyNumberFormat="1" applyFont="1" applyFill="1" applyBorder="1" applyAlignment="1">
      <alignment horizontal="center" vertical="center" wrapText="1"/>
    </xf>
    <xf numFmtId="10" fontId="211" fillId="140" borderId="1186" xfId="16500" applyNumberFormat="1" applyFont="1" applyFill="1" applyBorder="1" applyAlignment="1">
      <alignment horizontal="center" vertical="center" wrapText="1"/>
    </xf>
    <xf numFmtId="10" fontId="211" fillId="140" borderId="1186" xfId="16500" applyNumberFormat="1" applyFont="1" applyFill="1" applyBorder="1" applyAlignment="1">
      <alignment horizontal="center" vertical="center"/>
    </xf>
    <xf numFmtId="0" fontId="55" fillId="141" borderId="1186" xfId="38855" applyNumberFormat="1" applyFont="1" applyFill="1" applyBorder="1" applyAlignment="1">
      <alignment horizontal="left" vertical="center"/>
    </xf>
    <xf numFmtId="0" fontId="55" fillId="0" borderId="1186" xfId="39073" applyFont="1" applyBorder="1" applyAlignment="1">
      <alignment horizontal="center" vertical="center"/>
    </xf>
    <xf numFmtId="0" fontId="261" fillId="0" borderId="1186" xfId="38813" applyFont="1" applyBorder="1" applyAlignment="1">
      <alignment horizontal="center" vertical="center"/>
    </xf>
    <xf numFmtId="0" fontId="261" fillId="100" borderId="1186" xfId="38813" applyFont="1" applyFill="1" applyBorder="1" applyAlignment="1">
      <alignment horizontal="center" vertical="center"/>
    </xf>
    <xf numFmtId="0" fontId="55" fillId="0" borderId="1186" xfId="39073" applyFont="1" applyBorder="1" applyAlignment="1">
      <alignment horizontal="center" vertical="center" shrinkToFit="1"/>
    </xf>
    <xf numFmtId="0" fontId="55" fillId="35" borderId="1186" xfId="38855" applyNumberFormat="1" applyFont="1" applyFill="1" applyBorder="1" applyAlignment="1">
      <alignment horizontal="left" vertical="center"/>
    </xf>
    <xf numFmtId="0" fontId="55" fillId="35" borderId="1186" xfId="39073" applyFont="1" applyFill="1" applyBorder="1" applyAlignment="1">
      <alignment horizontal="center" vertical="center"/>
    </xf>
    <xf numFmtId="0" fontId="536" fillId="35" borderId="0" xfId="39073" applyFont="1" applyFill="1" applyAlignment="1">
      <alignment vertical="center" shrinkToFit="1"/>
    </xf>
    <xf numFmtId="0" fontId="536" fillId="0" borderId="0" xfId="39073" applyFont="1" applyAlignment="1">
      <alignment vertical="center" shrinkToFit="1"/>
    </xf>
    <xf numFmtId="0" fontId="55" fillId="141" borderId="1186" xfId="39075" applyFont="1" applyFill="1" applyBorder="1" applyAlignment="1">
      <alignment horizontal="left" vertical="center"/>
    </xf>
    <xf numFmtId="0" fontId="206" fillId="0" borderId="1186" xfId="1849" applyFont="1" applyBorder="1" applyAlignment="1">
      <alignment horizontal="left" vertical="center" shrinkToFit="1"/>
    </xf>
    <xf numFmtId="0" fontId="206" fillId="0" borderId="1186" xfId="1849" applyFont="1" applyBorder="1" applyAlignment="1">
      <alignment horizontal="center" vertical="center"/>
    </xf>
    <xf numFmtId="0" fontId="206" fillId="0" borderId="1186" xfId="39076" applyFont="1" applyBorder="1" applyAlignment="1" applyProtection="1">
      <alignment vertical="center" shrinkToFit="1"/>
      <protection hidden="1"/>
    </xf>
    <xf numFmtId="0" fontId="66" fillId="0" borderId="1186" xfId="39076" applyFont="1" applyBorder="1" applyAlignment="1" applyProtection="1">
      <alignment vertical="center" shrinkToFit="1"/>
      <protection hidden="1"/>
    </xf>
    <xf numFmtId="0" fontId="66" fillId="0" borderId="1186" xfId="39076" applyFont="1" applyBorder="1" applyAlignment="1" applyProtection="1">
      <alignment horizontal="center" vertical="center"/>
      <protection hidden="1"/>
    </xf>
    <xf numFmtId="0" fontId="66" fillId="0" borderId="1186" xfId="39076" applyFont="1" applyBorder="1" applyAlignment="1" applyProtection="1">
      <alignment horizontal="left" vertical="center" shrinkToFit="1"/>
      <protection hidden="1"/>
    </xf>
    <xf numFmtId="0" fontId="55" fillId="141" borderId="1186" xfId="39073" applyFont="1" applyFill="1" applyBorder="1" applyAlignment="1">
      <alignment horizontal="left" vertical="center"/>
    </xf>
    <xf numFmtId="0" fontId="66" fillId="0" borderId="1186" xfId="39076" applyFont="1" applyBorder="1" applyAlignment="1" applyProtection="1">
      <alignment vertical="center"/>
      <protection hidden="1"/>
    </xf>
    <xf numFmtId="0" fontId="66" fillId="35" borderId="1186" xfId="39076" applyFont="1" applyFill="1" applyBorder="1" applyAlignment="1" applyProtection="1">
      <alignment vertical="center" shrinkToFit="1"/>
      <protection hidden="1"/>
    </xf>
    <xf numFmtId="0" fontId="66" fillId="35" borderId="1186" xfId="39076" applyFont="1" applyFill="1" applyBorder="1" applyAlignment="1" applyProtection="1">
      <alignment horizontal="center" vertical="center"/>
      <protection hidden="1"/>
    </xf>
    <xf numFmtId="0" fontId="265" fillId="0" borderId="1186" xfId="38813" applyFont="1" applyBorder="1" applyAlignment="1">
      <alignment horizontal="center" vertical="center"/>
    </xf>
    <xf numFmtId="0" fontId="552" fillId="0" borderId="1186" xfId="38851" applyNumberFormat="1" applyFont="1" applyFill="1" applyBorder="1" applyAlignment="1">
      <alignment horizontal="center" vertical="center"/>
    </xf>
    <xf numFmtId="0" fontId="239" fillId="0" borderId="0" xfId="39053" applyFont="1" applyAlignment="1">
      <alignment horizontal="center" vertical="center"/>
    </xf>
    <xf numFmtId="0" fontId="553" fillId="0" borderId="0" xfId="19876" applyFont="1" applyAlignment="1">
      <alignment horizontal="left" vertical="center"/>
    </xf>
    <xf numFmtId="0" fontId="239" fillId="0" borderId="0" xfId="38824" applyNumberFormat="1" applyFont="1" applyFill="1" applyAlignment="1">
      <alignment horizontal="center" vertical="center"/>
    </xf>
    <xf numFmtId="0" fontId="239" fillId="0" borderId="0" xfId="39077" applyFont="1" applyAlignment="1">
      <alignment horizontal="center" vertical="center"/>
    </xf>
    <xf numFmtId="0" fontId="239" fillId="0" borderId="0" xfId="39078" applyNumberFormat="1" applyFont="1" applyAlignment="1">
      <alignment horizontal="center" vertical="center"/>
    </xf>
    <xf numFmtId="0" fontId="554" fillId="0" borderId="0" xfId="16382" applyFont="1" applyAlignment="1">
      <alignment horizontal="left" vertical="center"/>
    </xf>
    <xf numFmtId="0" fontId="554" fillId="0" borderId="0" xfId="19876" applyFont="1" applyAlignment="1">
      <alignment horizontal="left" vertical="center"/>
    </xf>
    <xf numFmtId="0" fontId="555" fillId="0" borderId="0" xfId="16382" applyFont="1" applyAlignment="1">
      <alignment horizontal="left" vertical="center"/>
    </xf>
    <xf numFmtId="0" fontId="546" fillId="0" borderId="0" xfId="19876" applyFont="1" applyAlignment="1">
      <alignment horizontal="left" vertical="center"/>
    </xf>
    <xf numFmtId="0" fontId="546" fillId="0" borderId="0" xfId="16382" applyFont="1" applyAlignment="1">
      <alignment horizontal="left" vertical="center"/>
    </xf>
    <xf numFmtId="0" fontId="239" fillId="0" borderId="0" xfId="16382" applyFont="1" applyAlignment="1">
      <alignment horizontal="left" vertical="center"/>
    </xf>
    <xf numFmtId="0" fontId="239" fillId="0" borderId="0" xfId="16382" applyFont="1" applyAlignment="1">
      <alignment horizontal="center" vertical="center"/>
    </xf>
    <xf numFmtId="41" fontId="239" fillId="0" borderId="0" xfId="39079" applyFont="1" applyFill="1" applyAlignment="1">
      <alignment horizontal="center" vertical="center"/>
    </xf>
    <xf numFmtId="41" fontId="546" fillId="0" borderId="0" xfId="39079" applyFont="1" applyFill="1" applyAlignment="1">
      <alignment horizontal="center" vertical="center"/>
    </xf>
    <xf numFmtId="0" fontId="546" fillId="0" borderId="0" xfId="16382" applyFont="1" applyAlignment="1">
      <alignment horizontal="center" vertical="center"/>
    </xf>
    <xf numFmtId="0" fontId="546" fillId="142" borderId="1399" xfId="16382" applyFont="1" applyFill="1" applyBorder="1">
      <alignment vertical="center"/>
    </xf>
    <xf numFmtId="0" fontId="546" fillId="142" borderId="1399" xfId="16382" applyFont="1" applyFill="1" applyBorder="1" applyAlignment="1">
      <alignment horizontal="center" vertical="center"/>
    </xf>
    <xf numFmtId="0" fontId="546" fillId="143" borderId="1406" xfId="16382" applyFont="1" applyFill="1" applyBorder="1" applyAlignment="1">
      <alignment horizontal="center" vertical="center"/>
    </xf>
    <xf numFmtId="0" fontId="546" fillId="143" borderId="1407" xfId="16382" applyFont="1" applyFill="1" applyBorder="1" applyAlignment="1">
      <alignment horizontal="center" vertical="center"/>
    </xf>
    <xf numFmtId="0" fontId="546" fillId="143" borderId="8" xfId="16382" applyFont="1" applyFill="1" applyBorder="1" applyAlignment="1">
      <alignment horizontal="center" vertical="center"/>
    </xf>
    <xf numFmtId="0" fontId="546" fillId="143" borderId="1408" xfId="16382" applyFont="1" applyFill="1" applyBorder="1" applyAlignment="1">
      <alignment horizontal="center" vertical="center"/>
    </xf>
    <xf numFmtId="0" fontId="546" fillId="102" borderId="1409" xfId="16382" applyFont="1" applyFill="1" applyBorder="1" applyAlignment="1">
      <alignment horizontal="center" vertical="center" wrapText="1"/>
    </xf>
    <xf numFmtId="0" fontId="546" fillId="102" borderId="1410" xfId="16382" applyFont="1" applyFill="1" applyBorder="1" applyAlignment="1">
      <alignment horizontal="center" vertical="center" wrapText="1"/>
    </xf>
    <xf numFmtId="0" fontId="546" fillId="102" borderId="1411" xfId="16382" applyFont="1" applyFill="1" applyBorder="1" applyAlignment="1">
      <alignment horizontal="center" vertical="center" wrapText="1"/>
    </xf>
    <xf numFmtId="0" fontId="546" fillId="102" borderId="1412" xfId="16382" applyFont="1" applyFill="1" applyBorder="1" applyAlignment="1">
      <alignment horizontal="center" vertical="center" wrapText="1"/>
    </xf>
    <xf numFmtId="0" fontId="239" fillId="0" borderId="1413" xfId="16382" applyFont="1" applyBorder="1" applyAlignment="1">
      <alignment horizontal="center" vertical="center"/>
    </xf>
    <xf numFmtId="0" fontId="239" fillId="0" borderId="1414" xfId="16382" applyFont="1" applyBorder="1" applyAlignment="1">
      <alignment horizontal="center" vertical="center"/>
    </xf>
    <xf numFmtId="0" fontId="239" fillId="0" borderId="1415" xfId="16382" applyFont="1" applyBorder="1" applyAlignment="1">
      <alignment horizontal="center" vertical="center"/>
    </xf>
    <xf numFmtId="0" fontId="239" fillId="0" borderId="1416" xfId="16382" applyFont="1" applyBorder="1" applyAlignment="1">
      <alignment horizontal="center" vertical="center"/>
    </xf>
    <xf numFmtId="41" fontId="239" fillId="0" borderId="1414" xfId="39079" applyFont="1" applyFill="1" applyBorder="1" applyAlignment="1">
      <alignment horizontal="center" vertical="center"/>
    </xf>
    <xf numFmtId="41" fontId="239" fillId="0" borderId="1415" xfId="39079" applyFont="1" applyFill="1" applyBorder="1" applyAlignment="1">
      <alignment horizontal="center" vertical="center"/>
    </xf>
    <xf numFmtId="41" fontId="239" fillId="0" borderId="1416" xfId="39079" applyFont="1" applyFill="1" applyBorder="1" applyAlignment="1">
      <alignment horizontal="center" vertical="center"/>
    </xf>
    <xf numFmtId="0" fontId="239" fillId="0" borderId="1413" xfId="38857" applyNumberFormat="1" applyFont="1" applyFill="1" applyBorder="1" applyAlignment="1">
      <alignment horizontal="center" vertical="center" shrinkToFit="1"/>
    </xf>
    <xf numFmtId="0" fontId="239" fillId="0" borderId="0" xfId="38857" applyNumberFormat="1" applyFont="1" applyFill="1" applyBorder="1" applyAlignment="1">
      <alignment horizontal="center" vertical="center" shrinkToFit="1"/>
    </xf>
    <xf numFmtId="0" fontId="239" fillId="0" borderId="1417" xfId="16382" applyFont="1" applyBorder="1" applyAlignment="1">
      <alignment horizontal="center" vertical="center"/>
    </xf>
    <xf numFmtId="0" fontId="239" fillId="0" borderId="1418" xfId="16382" applyFont="1" applyBorder="1" applyAlignment="1">
      <alignment horizontal="center" vertical="center"/>
    </xf>
    <xf numFmtId="0" fontId="239" fillId="0" borderId="1419" xfId="16382" applyFont="1" applyBorder="1" applyAlignment="1">
      <alignment horizontal="center" vertical="center"/>
    </xf>
    <xf numFmtId="0" fontId="239" fillId="0" borderId="1420" xfId="16382" applyFont="1" applyBorder="1" applyAlignment="1">
      <alignment horizontal="center" vertical="center"/>
    </xf>
    <xf numFmtId="41" fontId="239" fillId="0" borderId="1418" xfId="39079" applyFont="1" applyFill="1" applyBorder="1" applyAlignment="1">
      <alignment horizontal="center" vertical="center"/>
    </xf>
    <xf numFmtId="41" fontId="239" fillId="0" borderId="1419" xfId="39079" applyFont="1" applyFill="1" applyBorder="1" applyAlignment="1">
      <alignment horizontal="center" vertical="center"/>
    </xf>
    <xf numFmtId="41" fontId="239" fillId="0" borderId="1420" xfId="39079" applyFont="1" applyFill="1" applyBorder="1" applyAlignment="1">
      <alignment horizontal="center" vertical="center"/>
    </xf>
    <xf numFmtId="0" fontId="239" fillId="0" borderId="1417" xfId="38857" applyNumberFormat="1" applyFont="1" applyFill="1" applyBorder="1" applyAlignment="1">
      <alignment horizontal="center" vertical="center" shrinkToFit="1"/>
    </xf>
    <xf numFmtId="0" fontId="239" fillId="0" borderId="1421" xfId="16382" applyFont="1" applyBorder="1" applyAlignment="1">
      <alignment horizontal="center" vertical="center"/>
    </xf>
    <xf numFmtId="0" fontId="239" fillId="0" borderId="1422" xfId="16382" applyFont="1" applyBorder="1" applyAlignment="1">
      <alignment horizontal="center" vertical="center"/>
    </xf>
    <xf numFmtId="0" fontId="239" fillId="0" borderId="1359" xfId="16382" applyFont="1" applyBorder="1" applyAlignment="1">
      <alignment horizontal="center" vertical="center"/>
    </xf>
    <xf numFmtId="0" fontId="239" fillId="0" borderId="1423" xfId="16382" applyFont="1" applyBorder="1" applyAlignment="1">
      <alignment horizontal="center" vertical="center"/>
    </xf>
    <xf numFmtId="41" fontId="239" fillId="0" borderId="1422" xfId="39079" applyFont="1" applyFill="1" applyBorder="1" applyAlignment="1">
      <alignment horizontal="center" vertical="center"/>
    </xf>
    <xf numFmtId="41" fontId="239" fillId="0" borderId="1359" xfId="39079" applyFont="1" applyFill="1" applyBorder="1" applyAlignment="1">
      <alignment horizontal="center" vertical="center"/>
    </xf>
    <xf numFmtId="41" fontId="239" fillId="0" borderId="1423" xfId="39079" applyFont="1" applyFill="1" applyBorder="1" applyAlignment="1">
      <alignment horizontal="center" vertical="center"/>
    </xf>
    <xf numFmtId="0" fontId="239" fillId="0" borderId="1421" xfId="38857" applyNumberFormat="1" applyFont="1" applyFill="1" applyBorder="1" applyAlignment="1">
      <alignment horizontal="center" vertical="center" shrinkToFit="1"/>
    </xf>
    <xf numFmtId="0" fontId="239" fillId="0" borderId="1424" xfId="16382" applyFont="1" applyBorder="1" applyAlignment="1">
      <alignment horizontal="center" vertical="center"/>
    </xf>
    <xf numFmtId="0" fontId="239" fillId="0" borderId="1425" xfId="16382" applyFont="1" applyBorder="1" applyAlignment="1">
      <alignment horizontal="center" vertical="center"/>
    </xf>
    <xf numFmtId="0" fontId="239" fillId="0" borderId="1426" xfId="16382" applyFont="1" applyBorder="1" applyAlignment="1">
      <alignment horizontal="center" vertical="center"/>
    </xf>
    <xf numFmtId="0" fontId="239" fillId="0" borderId="1427" xfId="16382" applyFont="1" applyBorder="1" applyAlignment="1">
      <alignment horizontal="center" vertical="center"/>
    </xf>
    <xf numFmtId="41" fontId="239" fillId="0" borderId="1425" xfId="39079" applyFont="1" applyFill="1" applyBorder="1" applyAlignment="1">
      <alignment horizontal="center" vertical="center"/>
    </xf>
    <xf numFmtId="41" fontId="239" fillId="0" borderId="1426" xfId="39079" applyFont="1" applyFill="1" applyBorder="1" applyAlignment="1">
      <alignment horizontal="center" vertical="center"/>
    </xf>
    <xf numFmtId="41" fontId="239" fillId="0" borderId="1427" xfId="39079" applyFont="1" applyFill="1" applyBorder="1" applyAlignment="1">
      <alignment horizontal="center" vertical="center"/>
    </xf>
    <xf numFmtId="0" fontId="239" fillId="0" borderId="1424" xfId="38857" applyNumberFormat="1" applyFont="1" applyFill="1" applyBorder="1" applyAlignment="1">
      <alignment horizontal="center" vertical="center" shrinkToFit="1"/>
    </xf>
    <xf numFmtId="0" fontId="239" fillId="0" borderId="1428" xfId="16382" applyFont="1" applyBorder="1" applyAlignment="1">
      <alignment horizontal="center" vertical="center"/>
    </xf>
    <xf numFmtId="0" fontId="239" fillId="0" borderId="1429" xfId="16382" applyFont="1" applyBorder="1" applyAlignment="1">
      <alignment horizontal="center" vertical="center"/>
    </xf>
    <xf numFmtId="0" fontId="239" fillId="0" borderId="1430" xfId="16382" applyFont="1" applyBorder="1" applyAlignment="1">
      <alignment horizontal="center" vertical="center"/>
    </xf>
    <xf numFmtId="0" fontId="239" fillId="0" borderId="1431" xfId="16382" applyFont="1" applyBorder="1" applyAlignment="1">
      <alignment horizontal="center" vertical="center"/>
    </xf>
    <xf numFmtId="41" fontId="239" fillId="0" borderId="1429" xfId="39079" applyFont="1" applyFill="1" applyBorder="1" applyAlignment="1">
      <alignment horizontal="center" vertical="center"/>
    </xf>
    <xf numFmtId="41" fontId="239" fillId="0" borderId="1430" xfId="39079" applyFont="1" applyFill="1" applyBorder="1" applyAlignment="1">
      <alignment horizontal="center" vertical="center"/>
    </xf>
    <xf numFmtId="41" fontId="239" fillId="0" borderId="1431" xfId="39079" applyFont="1" applyFill="1" applyBorder="1" applyAlignment="1">
      <alignment horizontal="center" vertical="center"/>
    </xf>
    <xf numFmtId="0" fontId="239" fillId="0" borderId="1428" xfId="38857" applyNumberFormat="1" applyFont="1" applyFill="1" applyBorder="1" applyAlignment="1">
      <alignment horizontal="center" vertical="center" shrinkToFit="1"/>
    </xf>
    <xf numFmtId="0" fontId="239" fillId="0" borderId="1359" xfId="39078" applyNumberFormat="1" applyFont="1" applyBorder="1" applyAlignment="1">
      <alignment horizontal="center" vertical="center"/>
    </xf>
    <xf numFmtId="0" fontId="239" fillId="0" borderId="1423" xfId="39078" applyNumberFormat="1" applyFont="1" applyBorder="1" applyAlignment="1">
      <alignment horizontal="center" vertical="center"/>
    </xf>
    <xf numFmtId="0" fontId="239" fillId="0" borderId="1432" xfId="16382" applyFont="1" applyBorder="1" applyAlignment="1">
      <alignment horizontal="center" vertical="center"/>
    </xf>
    <xf numFmtId="0" fontId="239" fillId="0" borderId="1433" xfId="16382" applyFont="1" applyBorder="1" applyAlignment="1">
      <alignment horizontal="center" vertical="center"/>
    </xf>
    <xf numFmtId="0" fontId="239" fillId="0" borderId="1434" xfId="16382" applyFont="1" applyBorder="1" applyAlignment="1">
      <alignment horizontal="center" vertical="center"/>
    </xf>
    <xf numFmtId="0" fontId="239" fillId="0" borderId="1435" xfId="16382" applyFont="1" applyBorder="1" applyAlignment="1">
      <alignment horizontal="center" vertical="center"/>
    </xf>
    <xf numFmtId="41" fontId="239" fillId="0" borderId="1433" xfId="39079" applyFont="1" applyFill="1" applyBorder="1" applyAlignment="1">
      <alignment horizontal="center" vertical="center"/>
    </xf>
    <xf numFmtId="41" fontId="239" fillId="0" borderId="1434" xfId="39079" applyFont="1" applyFill="1" applyBorder="1" applyAlignment="1">
      <alignment horizontal="center" vertical="center"/>
    </xf>
    <xf numFmtId="41" fontId="239" fillId="0" borderId="1435" xfId="39079" applyFont="1" applyFill="1" applyBorder="1" applyAlignment="1">
      <alignment horizontal="center" vertical="center"/>
    </xf>
    <xf numFmtId="0" fontId="239" fillId="0" borderId="1432" xfId="38857" applyNumberFormat="1" applyFont="1" applyFill="1" applyBorder="1" applyAlignment="1">
      <alignment horizontal="center" vertical="center" shrinkToFit="1"/>
    </xf>
    <xf numFmtId="0" fontId="530" fillId="0" borderId="0" xfId="16382" applyFont="1" applyAlignment="1">
      <alignment horizontal="center" vertical="center"/>
    </xf>
    <xf numFmtId="0" fontId="530" fillId="0" borderId="0" xfId="39079" applyNumberFormat="1" applyFont="1" applyFill="1" applyBorder="1" applyAlignment="1">
      <alignment horizontal="center" vertical="center"/>
    </xf>
    <xf numFmtId="0" fontId="530" fillId="0" borderId="0" xfId="16382" applyFont="1" applyAlignment="1">
      <alignment horizontal="center" vertical="center" wrapText="1"/>
    </xf>
    <xf numFmtId="0" fontId="556" fillId="0" borderId="0" xfId="16382" applyFont="1" applyAlignment="1">
      <alignment horizontal="left" vertical="center"/>
    </xf>
    <xf numFmtId="187" fontId="239" fillId="0" borderId="0" xfId="2985" applyNumberFormat="1" applyFont="1" applyAlignment="1">
      <alignment horizontal="center" vertical="center"/>
    </xf>
    <xf numFmtId="41" fontId="530" fillId="0" borderId="0" xfId="39079" applyFont="1" applyFill="1" applyBorder="1" applyAlignment="1">
      <alignment horizontal="center" vertical="center"/>
    </xf>
    <xf numFmtId="41" fontId="544" fillId="0" borderId="0" xfId="39079" applyFont="1" applyFill="1" applyBorder="1" applyAlignment="1">
      <alignment horizontal="center" vertical="center"/>
    </xf>
    <xf numFmtId="0" fontId="544" fillId="0" borderId="0" xfId="16382" applyFont="1" applyAlignment="1">
      <alignment horizontal="center" vertical="center"/>
    </xf>
    <xf numFmtId="0" fontId="544" fillId="142" borderId="1399" xfId="16382" applyFont="1" applyFill="1" applyBorder="1">
      <alignment vertical="center"/>
    </xf>
    <xf numFmtId="0" fontId="544" fillId="142" borderId="1399" xfId="16382" applyFont="1" applyFill="1" applyBorder="1" applyAlignment="1">
      <alignment horizontal="center" vertical="center" wrapText="1"/>
    </xf>
    <xf numFmtId="0" fontId="544" fillId="0" borderId="0" xfId="16382" applyFont="1" applyAlignment="1">
      <alignment horizontal="center" vertical="center" wrapText="1"/>
    </xf>
    <xf numFmtId="0" fontId="544" fillId="143" borderId="1406" xfId="16382" applyFont="1" applyFill="1" applyBorder="1" applyAlignment="1">
      <alignment horizontal="center" vertical="center"/>
    </xf>
    <xf numFmtId="0" fontId="544" fillId="143" borderId="1407" xfId="16382" applyFont="1" applyFill="1" applyBorder="1" applyAlignment="1">
      <alignment horizontal="center" vertical="center"/>
    </xf>
    <xf numFmtId="0" fontId="544" fillId="143" borderId="1186" xfId="16382" applyFont="1" applyFill="1" applyBorder="1" applyAlignment="1">
      <alignment horizontal="center" vertical="center"/>
    </xf>
    <xf numFmtId="0" fontId="544" fillId="143" borderId="1408" xfId="16382" applyFont="1" applyFill="1" applyBorder="1" applyAlignment="1">
      <alignment horizontal="center" vertical="center"/>
    </xf>
    <xf numFmtId="0" fontId="544" fillId="143" borderId="1374" xfId="16382" applyFont="1" applyFill="1" applyBorder="1" applyAlignment="1">
      <alignment horizontal="center" vertical="center"/>
    </xf>
    <xf numFmtId="0" fontId="544" fillId="102" borderId="1409" xfId="16382" applyFont="1" applyFill="1" applyBorder="1" applyAlignment="1">
      <alignment horizontal="center" vertical="center" wrapText="1"/>
    </xf>
    <xf numFmtId="0" fontId="544" fillId="102" borderId="1410" xfId="16382" applyFont="1" applyFill="1" applyBorder="1" applyAlignment="1">
      <alignment horizontal="center" vertical="center" wrapText="1"/>
    </xf>
    <xf numFmtId="0" fontId="544" fillId="102" borderId="1411" xfId="16382" applyFont="1" applyFill="1" applyBorder="1" applyAlignment="1">
      <alignment horizontal="center" vertical="center" wrapText="1"/>
    </xf>
    <xf numFmtId="0" fontId="544" fillId="102" borderId="1412" xfId="16382" applyFont="1" applyFill="1" applyBorder="1" applyAlignment="1">
      <alignment horizontal="center" vertical="center" wrapText="1"/>
    </xf>
    <xf numFmtId="0" fontId="544" fillId="102" borderId="1411" xfId="16382" applyFont="1" applyFill="1" applyBorder="1" applyAlignment="1">
      <alignment horizontal="center" vertical="center"/>
    </xf>
    <xf numFmtId="0" fontId="544" fillId="102" borderId="1439" xfId="16382" applyFont="1" applyFill="1" applyBorder="1" applyAlignment="1">
      <alignment horizontal="center" vertical="center" wrapText="1"/>
    </xf>
    <xf numFmtId="0" fontId="530" fillId="0" borderId="1418" xfId="16382" applyFont="1" applyBorder="1" applyAlignment="1">
      <alignment horizontal="center" vertical="center"/>
    </xf>
    <xf numFmtId="0" fontId="530" fillId="0" borderId="1419" xfId="16382" applyFont="1" applyBorder="1" applyAlignment="1">
      <alignment horizontal="center" vertical="center"/>
    </xf>
    <xf numFmtId="0" fontId="530" fillId="0" borderId="1420" xfId="16382" applyFont="1" applyBorder="1" applyAlignment="1">
      <alignment horizontal="center" vertical="center"/>
    </xf>
    <xf numFmtId="0" fontId="530" fillId="0" borderId="1440" xfId="16382" applyFont="1" applyBorder="1" applyAlignment="1">
      <alignment horizontal="center" vertical="center"/>
    </xf>
    <xf numFmtId="0" fontId="530" fillId="0" borderId="1419" xfId="39081" applyFont="1" applyBorder="1" applyAlignment="1" applyProtection="1">
      <alignment horizontal="center" vertical="center" shrinkToFit="1"/>
      <protection locked="0"/>
    </xf>
    <xf numFmtId="10" fontId="530" fillId="0" borderId="1419" xfId="2985" applyNumberFormat="1" applyFont="1" applyFill="1" applyBorder="1" applyAlignment="1" applyProtection="1">
      <alignment horizontal="center" vertical="center"/>
      <protection locked="0"/>
    </xf>
    <xf numFmtId="14" fontId="530" fillId="0" borderId="1419" xfId="16382" applyNumberFormat="1" applyFont="1" applyBorder="1" applyAlignment="1">
      <alignment horizontal="center" vertical="center"/>
    </xf>
    <xf numFmtId="0" fontId="530" fillId="0" borderId="1419" xfId="38857" applyNumberFormat="1" applyFont="1" applyFill="1" applyBorder="1" applyAlignment="1">
      <alignment horizontal="center" vertical="center"/>
    </xf>
    <xf numFmtId="41" fontId="530" fillId="0" borderId="1419" xfId="39079" applyFont="1" applyFill="1" applyBorder="1" applyAlignment="1">
      <alignment horizontal="center" vertical="center"/>
    </xf>
    <xf numFmtId="41" fontId="530" fillId="0" borderId="1441" xfId="39079" applyFont="1" applyFill="1" applyBorder="1" applyAlignment="1">
      <alignment horizontal="center" vertical="center"/>
    </xf>
    <xf numFmtId="41" fontId="530" fillId="0" borderId="1420" xfId="39079" applyFont="1" applyFill="1" applyBorder="1" applyAlignment="1">
      <alignment horizontal="center" vertical="center"/>
    </xf>
    <xf numFmtId="0" fontId="530" fillId="0" borderId="1417" xfId="39082" applyFont="1" applyBorder="1" applyAlignment="1">
      <alignment horizontal="center" vertical="center" wrapText="1"/>
    </xf>
    <xf numFmtId="0" fontId="530" fillId="0" borderId="0" xfId="39082" applyFont="1" applyAlignment="1">
      <alignment horizontal="center" vertical="center"/>
    </xf>
    <xf numFmtId="0" fontId="530" fillId="0" borderId="1422" xfId="16382" applyFont="1" applyBorder="1" applyAlignment="1">
      <alignment horizontal="center" vertical="center"/>
    </xf>
    <xf numFmtId="0" fontId="530" fillId="0" borderId="1359" xfId="16382" applyFont="1" applyBorder="1" applyAlignment="1">
      <alignment horizontal="center" vertical="center"/>
    </xf>
    <xf numFmtId="0" fontId="530" fillId="0" borderId="1423" xfId="16382" applyFont="1" applyBorder="1" applyAlignment="1">
      <alignment horizontal="center" vertical="center"/>
    </xf>
    <xf numFmtId="0" fontId="530" fillId="0" borderId="1442" xfId="16382" applyFont="1" applyBorder="1" applyAlignment="1">
      <alignment horizontal="center" vertical="center"/>
    </xf>
    <xf numFmtId="0" fontId="530" fillId="0" borderId="1359" xfId="39081" applyFont="1" applyBorder="1" applyAlignment="1" applyProtection="1">
      <alignment horizontal="center" vertical="center" shrinkToFit="1"/>
      <protection locked="0"/>
    </xf>
    <xf numFmtId="10" fontId="530" fillId="0" borderId="1359" xfId="2985" applyNumberFormat="1" applyFont="1" applyFill="1" applyBorder="1" applyAlignment="1" applyProtection="1">
      <alignment horizontal="center" vertical="center"/>
      <protection locked="0"/>
    </xf>
    <xf numFmtId="14" fontId="530" fillId="0" borderId="1359" xfId="16382" applyNumberFormat="1" applyFont="1" applyBorder="1" applyAlignment="1">
      <alignment horizontal="center" vertical="center"/>
    </xf>
    <xf numFmtId="0" fontId="530" fillId="0" borderId="1359" xfId="38857" applyNumberFormat="1" applyFont="1" applyFill="1" applyBorder="1" applyAlignment="1">
      <alignment horizontal="center" vertical="center"/>
    </xf>
    <xf numFmtId="41" fontId="530" fillId="0" borderId="1359" xfId="39079" applyFont="1" applyFill="1" applyBorder="1" applyAlignment="1">
      <alignment horizontal="center" vertical="center"/>
    </xf>
    <xf numFmtId="41" fontId="530" fillId="0" borderId="1443" xfId="39079" applyFont="1" applyFill="1" applyBorder="1" applyAlignment="1">
      <alignment horizontal="center" vertical="center"/>
    </xf>
    <xf numFmtId="41" fontId="530" fillId="0" borderId="1423" xfId="39079" applyFont="1" applyFill="1" applyBorder="1" applyAlignment="1">
      <alignment horizontal="center" vertical="center"/>
    </xf>
    <xf numFmtId="0" fontId="530" fillId="0" borderId="1421" xfId="39082" applyFont="1" applyBorder="1" applyAlignment="1">
      <alignment horizontal="center" vertical="center" wrapText="1"/>
    </xf>
    <xf numFmtId="0" fontId="530" fillId="0" borderId="1425" xfId="16382" applyFont="1" applyBorder="1" applyAlignment="1">
      <alignment horizontal="center" vertical="center"/>
    </xf>
    <xf numFmtId="0" fontId="530" fillId="0" borderId="1426" xfId="16382" applyFont="1" applyBorder="1" applyAlignment="1">
      <alignment horizontal="center" vertical="center"/>
    </xf>
    <xf numFmtId="0" fontId="530" fillId="0" borderId="1427" xfId="16382" applyFont="1" applyBorder="1" applyAlignment="1">
      <alignment horizontal="center" vertical="center"/>
    </xf>
    <xf numFmtId="0" fontId="530" fillId="0" borderId="1444" xfId="16382" applyFont="1" applyBorder="1" applyAlignment="1">
      <alignment horizontal="center" vertical="center"/>
    </xf>
    <xf numFmtId="0" fontId="530" fillId="0" borderId="1426" xfId="39081" applyFont="1" applyBorder="1" applyAlignment="1" applyProtection="1">
      <alignment horizontal="center" vertical="center" shrinkToFit="1"/>
      <protection locked="0"/>
    </xf>
    <xf numFmtId="10" fontId="530" fillId="0" borderId="1426" xfId="2985" applyNumberFormat="1" applyFont="1" applyFill="1" applyBorder="1" applyAlignment="1" applyProtection="1">
      <alignment horizontal="center" vertical="center"/>
      <protection locked="0"/>
    </xf>
    <xf numFmtId="14" fontId="530" fillId="0" borderId="1426" xfId="16382" applyNumberFormat="1" applyFont="1" applyBorder="1" applyAlignment="1">
      <alignment horizontal="center" vertical="center"/>
    </xf>
    <xf numFmtId="0" fontId="530" fillId="0" borderId="1426" xfId="38857" applyNumberFormat="1" applyFont="1" applyFill="1" applyBorder="1" applyAlignment="1">
      <alignment horizontal="center" vertical="center"/>
    </xf>
    <xf numFmtId="41" fontId="530" fillId="0" borderId="1426" xfId="39079" applyFont="1" applyFill="1" applyBorder="1" applyAlignment="1">
      <alignment horizontal="center" vertical="center"/>
    </xf>
    <xf numFmtId="41" fontId="530" fillId="0" borderId="1445" xfId="39079" applyFont="1" applyFill="1" applyBorder="1" applyAlignment="1">
      <alignment horizontal="center" vertical="center"/>
    </xf>
    <xf numFmtId="41" fontId="530" fillId="0" borderId="1427" xfId="39079" applyFont="1" applyFill="1" applyBorder="1" applyAlignment="1">
      <alignment horizontal="center" vertical="center"/>
    </xf>
    <xf numFmtId="0" fontId="530" fillId="0" borderId="1424" xfId="39082" applyFont="1" applyBorder="1" applyAlignment="1">
      <alignment horizontal="center" vertical="center" wrapText="1"/>
    </xf>
    <xf numFmtId="0" fontId="530" fillId="0" borderId="1429" xfId="16382" applyFont="1" applyBorder="1" applyAlignment="1">
      <alignment horizontal="center" vertical="center"/>
    </xf>
    <xf numFmtId="0" fontId="530" fillId="0" borderId="1430" xfId="16382" applyFont="1" applyBorder="1" applyAlignment="1">
      <alignment horizontal="center" vertical="center"/>
    </xf>
    <xf numFmtId="0" fontId="530" fillId="0" borderId="1431" xfId="16382" applyFont="1" applyBorder="1" applyAlignment="1">
      <alignment horizontal="center" vertical="center"/>
    </xf>
    <xf numFmtId="0" fontId="530" fillId="0" borderId="1446" xfId="16382" applyFont="1" applyBorder="1" applyAlignment="1">
      <alignment horizontal="center" vertical="center"/>
    </xf>
    <xf numFmtId="0" fontId="530" fillId="0" borderId="1430" xfId="39081" applyFont="1" applyBorder="1" applyAlignment="1" applyProtection="1">
      <alignment horizontal="center" vertical="center" shrinkToFit="1"/>
      <protection locked="0"/>
    </xf>
    <xf numFmtId="10" fontId="530" fillId="0" borderId="1430" xfId="2985" applyNumberFormat="1" applyFont="1" applyFill="1" applyBorder="1" applyAlignment="1" applyProtection="1">
      <alignment horizontal="center" vertical="center"/>
      <protection locked="0"/>
    </xf>
    <xf numFmtId="14" fontId="530" fillId="0" borderId="1430" xfId="16382" applyNumberFormat="1" applyFont="1" applyBorder="1" applyAlignment="1">
      <alignment horizontal="center" vertical="center"/>
    </xf>
    <xf numFmtId="0" fontId="530" fillId="0" borderId="1430" xfId="38857" applyNumberFormat="1" applyFont="1" applyFill="1" applyBorder="1" applyAlignment="1">
      <alignment horizontal="center" vertical="center"/>
    </xf>
    <xf numFmtId="41" fontId="530" fillId="0" borderId="1430" xfId="39079" applyFont="1" applyFill="1" applyBorder="1" applyAlignment="1">
      <alignment horizontal="center" vertical="center"/>
    </xf>
    <xf numFmtId="41" fontId="530" fillId="0" borderId="1447" xfId="39079" applyFont="1" applyFill="1" applyBorder="1" applyAlignment="1">
      <alignment horizontal="center" vertical="center"/>
    </xf>
    <xf numFmtId="41" fontId="530" fillId="0" borderId="1431" xfId="39079" applyFont="1" applyFill="1" applyBorder="1" applyAlignment="1">
      <alignment horizontal="center" vertical="center"/>
    </xf>
    <xf numFmtId="0" fontId="530" fillId="0" borderId="1428" xfId="39082" applyFont="1" applyBorder="1" applyAlignment="1">
      <alignment horizontal="center" vertical="center" wrapText="1"/>
    </xf>
    <xf numFmtId="0" fontId="530" fillId="0" borderId="1433" xfId="16382" applyFont="1" applyBorder="1" applyAlignment="1">
      <alignment horizontal="center" vertical="center"/>
    </xf>
    <xf numFmtId="0" fontId="530" fillId="0" borderId="1434" xfId="16382" applyFont="1" applyBorder="1" applyAlignment="1">
      <alignment horizontal="center" vertical="center"/>
    </xf>
    <xf numFmtId="0" fontId="530" fillId="0" borderId="1435" xfId="16382" applyFont="1" applyBorder="1" applyAlignment="1">
      <alignment horizontal="center" vertical="center"/>
    </xf>
    <xf numFmtId="0" fontId="530" fillId="0" borderId="1448" xfId="16382" applyFont="1" applyBorder="1" applyAlignment="1">
      <alignment horizontal="center" vertical="center"/>
    </xf>
    <xf numFmtId="0" fontId="530" fillId="0" borderId="1434" xfId="39081" applyFont="1" applyBorder="1" applyAlignment="1" applyProtection="1">
      <alignment horizontal="center" vertical="center" shrinkToFit="1"/>
      <protection locked="0"/>
    </xf>
    <xf numFmtId="10" fontId="530" fillId="0" borderId="1434" xfId="2985" applyNumberFormat="1" applyFont="1" applyFill="1" applyBorder="1" applyAlignment="1" applyProtection="1">
      <alignment horizontal="center" vertical="center"/>
      <protection locked="0"/>
    </xf>
    <xf numFmtId="14" fontId="530" fillId="0" borderId="1434" xfId="16382" applyNumberFormat="1" applyFont="1" applyBorder="1" applyAlignment="1">
      <alignment horizontal="center" vertical="center"/>
    </xf>
    <xf numFmtId="0" fontId="530" fillId="0" borderId="1434" xfId="38857" applyNumberFormat="1" applyFont="1" applyFill="1" applyBorder="1" applyAlignment="1">
      <alignment horizontal="center" vertical="center"/>
    </xf>
    <xf numFmtId="41" fontId="530" fillId="0" borderId="1434" xfId="39079" applyFont="1" applyFill="1" applyBorder="1" applyAlignment="1">
      <alignment horizontal="center" vertical="center"/>
    </xf>
    <xf numFmtId="41" fontId="530" fillId="0" borderId="1449" xfId="39079" applyFont="1" applyFill="1" applyBorder="1" applyAlignment="1">
      <alignment horizontal="center" vertical="center"/>
    </xf>
    <xf numFmtId="41" fontId="530" fillId="0" borderId="1435" xfId="39079" applyFont="1" applyFill="1" applyBorder="1" applyAlignment="1">
      <alignment horizontal="center" vertical="center"/>
    </xf>
    <xf numFmtId="0" fontId="530" fillId="0" borderId="1432" xfId="39082" applyFont="1" applyBorder="1" applyAlignment="1">
      <alignment horizontal="center" vertical="center" wrapText="1"/>
    </xf>
    <xf numFmtId="0" fontId="239" fillId="0" borderId="0" xfId="39078" applyNumberFormat="1" applyFont="1" applyAlignment="1">
      <alignment horizontal="left" vertical="center"/>
    </xf>
    <xf numFmtId="0" fontId="239" fillId="0" borderId="0" xfId="39053" applyFont="1" applyAlignment="1">
      <alignment horizontal="left" vertical="center"/>
    </xf>
    <xf numFmtId="0" fontId="239" fillId="0" borderId="0" xfId="38824" applyNumberFormat="1" applyFont="1" applyFill="1" applyBorder="1" applyAlignment="1">
      <alignment horizontal="left" vertical="center"/>
    </xf>
    <xf numFmtId="0" fontId="239" fillId="0" borderId="0" xfId="39077" applyFont="1" applyAlignment="1">
      <alignment horizontal="left" vertical="center"/>
    </xf>
    <xf numFmtId="0" fontId="546" fillId="100" borderId="0" xfId="16382" applyFont="1" applyFill="1" applyAlignment="1">
      <alignment horizontal="center" vertical="center"/>
    </xf>
    <xf numFmtId="0" fontId="55" fillId="0" borderId="0" xfId="39053" applyFont="1" applyAlignment="1">
      <alignment horizontal="center" vertical="center"/>
    </xf>
    <xf numFmtId="41" fontId="55" fillId="0" borderId="0" xfId="39079" applyFont="1" applyFill="1" applyBorder="1" applyAlignment="1">
      <alignment horizontal="center" vertical="center"/>
    </xf>
    <xf numFmtId="41" fontId="55" fillId="0" borderId="0" xfId="39066" applyFont="1" applyAlignment="1">
      <alignment horizontal="center" vertical="center"/>
    </xf>
    <xf numFmtId="41" fontId="55" fillId="0" borderId="0" xfId="39066" applyFont="1" applyFill="1" applyBorder="1" applyAlignment="1">
      <alignment horizontal="center" vertical="center"/>
    </xf>
    <xf numFmtId="41" fontId="206" fillId="0" borderId="0" xfId="39079" applyFont="1" applyFill="1" applyBorder="1" applyAlignment="1">
      <alignment horizontal="center" vertical="center"/>
    </xf>
    <xf numFmtId="41" fontId="206" fillId="0" borderId="0" xfId="39066" applyFont="1" applyAlignment="1">
      <alignment horizontal="center" vertical="center"/>
    </xf>
    <xf numFmtId="0" fontId="55" fillId="0" borderId="0" xfId="39066" applyNumberFormat="1" applyFont="1" applyAlignment="1">
      <alignment horizontal="center" vertical="center"/>
    </xf>
    <xf numFmtId="41" fontId="546" fillId="0" borderId="0" xfId="39066" applyFont="1" applyAlignment="1">
      <alignment horizontal="center" vertical="center"/>
    </xf>
    <xf numFmtId="41" fontId="239" fillId="0" borderId="0" xfId="39066" applyFont="1" applyAlignment="1">
      <alignment horizontal="center" vertical="center"/>
    </xf>
    <xf numFmtId="0" fontId="55" fillId="0" borderId="0" xfId="39066" applyNumberFormat="1" applyFont="1" applyFill="1" applyBorder="1" applyAlignment="1">
      <alignment horizontal="center" vertical="center"/>
    </xf>
    <xf numFmtId="0" fontId="206" fillId="0" borderId="0" xfId="39053" applyFont="1" applyAlignment="1">
      <alignment horizontal="center" vertical="center"/>
    </xf>
    <xf numFmtId="0" fontId="206" fillId="142" borderId="1399" xfId="39053" applyFont="1" applyFill="1" applyBorder="1" applyAlignment="1">
      <alignment horizontal="centerContinuous" vertical="center"/>
    </xf>
    <xf numFmtId="0" fontId="542" fillId="0" borderId="0" xfId="39053" applyFont="1" applyAlignment="1">
      <alignment horizontal="center" vertical="center"/>
    </xf>
    <xf numFmtId="0" fontId="558" fillId="98" borderId="0" xfId="39078" applyNumberFormat="1" applyFont="1" applyFill="1" applyAlignment="1">
      <alignment horizontal="center" vertical="center"/>
    </xf>
    <xf numFmtId="0" fontId="546" fillId="143" borderId="1186" xfId="16382" applyFont="1" applyFill="1" applyBorder="1" applyAlignment="1">
      <alignment horizontal="center" vertical="center"/>
    </xf>
    <xf numFmtId="0" fontId="546" fillId="143" borderId="1374" xfId="16382" applyFont="1" applyFill="1" applyBorder="1" applyAlignment="1">
      <alignment horizontal="center" vertical="center"/>
    </xf>
    <xf numFmtId="0" fontId="546" fillId="143" borderId="1376" xfId="16382" applyFont="1" applyFill="1" applyBorder="1" applyAlignment="1">
      <alignment horizontal="center" vertical="center"/>
    </xf>
    <xf numFmtId="0" fontId="206" fillId="102" borderId="1409" xfId="39053" applyFont="1" applyFill="1" applyBorder="1" applyAlignment="1">
      <alignment horizontal="center" vertical="center" wrapText="1"/>
    </xf>
    <xf numFmtId="0" fontId="206" fillId="102" borderId="1410" xfId="39053" applyFont="1" applyFill="1" applyBorder="1" applyAlignment="1">
      <alignment horizontal="center" vertical="center" wrapText="1"/>
    </xf>
    <xf numFmtId="0" fontId="206" fillId="102" borderId="1411" xfId="39053" applyFont="1" applyFill="1" applyBorder="1" applyAlignment="1">
      <alignment horizontal="center" vertical="center" wrapText="1"/>
    </xf>
    <xf numFmtId="0" fontId="206" fillId="102" borderId="1412" xfId="39053" applyFont="1" applyFill="1" applyBorder="1" applyAlignment="1">
      <alignment horizontal="center" vertical="center" wrapText="1"/>
    </xf>
    <xf numFmtId="0" fontId="206" fillId="100" borderId="1411" xfId="39053" applyFont="1" applyFill="1" applyBorder="1" applyAlignment="1">
      <alignment horizontal="center" vertical="center" wrapText="1"/>
    </xf>
    <xf numFmtId="0" fontId="206" fillId="100" borderId="1410" xfId="39053" applyFont="1" applyFill="1" applyBorder="1" applyAlignment="1">
      <alignment horizontal="center" vertical="center" wrapText="1"/>
    </xf>
    <xf numFmtId="0" fontId="206" fillId="100" borderId="1439" xfId="39053" applyFont="1" applyFill="1" applyBorder="1" applyAlignment="1">
      <alignment horizontal="center" vertical="center" wrapText="1"/>
    </xf>
    <xf numFmtId="0" fontId="206" fillId="102" borderId="1412" xfId="38824" applyNumberFormat="1" applyFont="1" applyFill="1" applyBorder="1" applyAlignment="1">
      <alignment horizontal="center" vertical="center" wrapText="1"/>
    </xf>
    <xf numFmtId="0" fontId="206" fillId="102" borderId="1453" xfId="39053" applyFont="1" applyFill="1" applyBorder="1" applyAlignment="1">
      <alignment horizontal="center" vertical="center" wrapText="1"/>
    </xf>
    <xf numFmtId="0" fontId="206" fillId="102" borderId="1411" xfId="39077" applyFont="1" applyFill="1" applyBorder="1" applyAlignment="1">
      <alignment horizontal="center" vertical="center" wrapText="1"/>
    </xf>
    <xf numFmtId="0" fontId="206" fillId="102" borderId="1412" xfId="39077" applyFont="1" applyFill="1" applyBorder="1" applyAlignment="1">
      <alignment horizontal="center" vertical="center" wrapText="1"/>
    </xf>
    <xf numFmtId="0" fontId="206" fillId="100" borderId="1412" xfId="39053" applyFont="1" applyFill="1" applyBorder="1" applyAlignment="1">
      <alignment horizontal="center" vertical="center" wrapText="1"/>
    </xf>
    <xf numFmtId="0" fontId="546" fillId="98" borderId="0" xfId="39078" applyNumberFormat="1" applyFont="1" applyFill="1" applyAlignment="1">
      <alignment horizontal="center" vertical="center"/>
    </xf>
    <xf numFmtId="0" fontId="55" fillId="0" borderId="1417" xfId="39053" applyFont="1" applyBorder="1" applyAlignment="1">
      <alignment horizontal="center" vertical="center"/>
    </xf>
    <xf numFmtId="0" fontId="55" fillId="0" borderId="1418" xfId="39053" quotePrefix="1" applyFont="1" applyBorder="1" applyAlignment="1">
      <alignment horizontal="center" vertical="center"/>
    </xf>
    <xf numFmtId="0" fontId="55" fillId="0" borderId="1419" xfId="39053" quotePrefix="1" applyFont="1" applyBorder="1" applyAlignment="1">
      <alignment horizontal="center" vertical="center"/>
    </xf>
    <xf numFmtId="0" fontId="55" fillId="0" borderId="1420" xfId="39053" quotePrefix="1" applyFont="1" applyBorder="1" applyAlignment="1">
      <alignment horizontal="center" vertical="center"/>
    </xf>
    <xf numFmtId="0" fontId="55" fillId="0" borderId="1418" xfId="39053" applyFont="1" applyBorder="1" applyAlignment="1">
      <alignment horizontal="center" vertical="center"/>
    </xf>
    <xf numFmtId="0" fontId="55" fillId="0" borderId="1419" xfId="39053" applyFont="1" applyBorder="1" applyAlignment="1">
      <alignment horizontal="center" vertical="center"/>
    </xf>
    <xf numFmtId="0" fontId="55" fillId="0" borderId="1419" xfId="39056" applyFont="1" applyBorder="1" applyAlignment="1">
      <alignment horizontal="left" vertical="center" shrinkToFit="1"/>
    </xf>
    <xf numFmtId="0" fontId="55" fillId="0" borderId="1420" xfId="39079" applyNumberFormat="1" applyFont="1" applyFill="1" applyBorder="1" applyAlignment="1">
      <alignment horizontal="center" vertical="center"/>
    </xf>
    <xf numFmtId="14" fontId="55" fillId="0" borderId="1418" xfId="39079" applyNumberFormat="1" applyFont="1" applyFill="1" applyBorder="1" applyAlignment="1">
      <alignment horizontal="center" vertical="center"/>
    </xf>
    <xf numFmtId="14" fontId="55" fillId="0" borderId="1419" xfId="39079" applyNumberFormat="1" applyFont="1" applyFill="1" applyBorder="1" applyAlignment="1">
      <alignment horizontal="center" vertical="center"/>
    </xf>
    <xf numFmtId="0" fontId="55" fillId="0" borderId="1419" xfId="39079" applyNumberFormat="1" applyFont="1" applyFill="1" applyBorder="1" applyAlignment="1">
      <alignment horizontal="center" vertical="center"/>
    </xf>
    <xf numFmtId="41" fontId="55" fillId="0" borderId="1419" xfId="39066" applyFont="1" applyFill="1" applyBorder="1" applyAlignment="1">
      <alignment horizontal="center" vertical="center"/>
    </xf>
    <xf numFmtId="41" fontId="55" fillId="0" borderId="1441" xfId="39066" applyFont="1" applyFill="1" applyBorder="1" applyAlignment="1">
      <alignment horizontal="center" vertical="center"/>
    </xf>
    <xf numFmtId="41" fontId="55" fillId="0" borderId="1420" xfId="39079" applyFont="1" applyFill="1" applyBorder="1" applyAlignment="1">
      <alignment horizontal="center" vertical="center"/>
    </xf>
    <xf numFmtId="41" fontId="55" fillId="0" borderId="1418" xfId="39079" applyFont="1" applyFill="1" applyBorder="1" applyAlignment="1">
      <alignment horizontal="center" vertical="center"/>
    </xf>
    <xf numFmtId="14" fontId="55" fillId="0" borderId="1419" xfId="39065" applyNumberFormat="1" applyFont="1" applyBorder="1" applyAlignment="1">
      <alignment horizontal="center" vertical="center"/>
    </xf>
    <xf numFmtId="0" fontId="55" fillId="0" borderId="1419" xfId="39065" applyFont="1" applyBorder="1" applyAlignment="1">
      <alignment horizontal="center" vertical="center"/>
    </xf>
    <xf numFmtId="0" fontId="55" fillId="0" borderId="1419" xfId="39083" applyNumberFormat="1" applyFont="1" applyFill="1" applyBorder="1" applyAlignment="1">
      <alignment horizontal="center" vertical="center"/>
    </xf>
    <xf numFmtId="0" fontId="55" fillId="0" borderId="1419" xfId="39066" applyNumberFormat="1" applyFont="1" applyFill="1" applyBorder="1" applyAlignment="1">
      <alignment horizontal="center" vertical="center"/>
    </xf>
    <xf numFmtId="41" fontId="55" fillId="0" borderId="1419" xfId="39079" applyFont="1" applyFill="1" applyBorder="1" applyAlignment="1">
      <alignment horizontal="center" vertical="center"/>
    </xf>
    <xf numFmtId="0" fontId="55" fillId="0" borderId="1418" xfId="39065" applyFont="1" applyBorder="1" applyAlignment="1">
      <alignment horizontal="center" vertical="center"/>
    </xf>
    <xf numFmtId="41" fontId="55" fillId="100" borderId="1440" xfId="39066" applyFont="1" applyFill="1" applyBorder="1" applyAlignment="1">
      <alignment horizontal="center" vertical="center"/>
    </xf>
    <xf numFmtId="41" fontId="55" fillId="0" borderId="1440" xfId="39066" applyFont="1" applyBorder="1" applyAlignment="1">
      <alignment horizontal="center" vertical="center"/>
    </xf>
    <xf numFmtId="0" fontId="55" fillId="0" borderId="1440" xfId="39065" applyFont="1" applyBorder="1" applyAlignment="1">
      <alignment horizontal="center" vertical="center"/>
    </xf>
    <xf numFmtId="14" fontId="55" fillId="0" borderId="1440" xfId="39065" applyNumberFormat="1" applyFont="1" applyBorder="1" applyAlignment="1">
      <alignment horizontal="center" vertical="center"/>
    </xf>
    <xf numFmtId="41" fontId="55" fillId="0" borderId="1419" xfId="39066" applyFont="1" applyBorder="1" applyAlignment="1">
      <alignment horizontal="center" vertical="center" shrinkToFit="1"/>
    </xf>
    <xf numFmtId="14" fontId="55" fillId="0" borderId="1420" xfId="39062" applyNumberFormat="1" applyFont="1" applyBorder="1" applyAlignment="1">
      <alignment horizontal="center" vertical="center"/>
    </xf>
    <xf numFmtId="14" fontId="239" fillId="0" borderId="1418" xfId="39062" applyNumberFormat="1" applyFont="1" applyBorder="1" applyAlignment="1">
      <alignment horizontal="center" vertical="center" shrinkToFit="1"/>
    </xf>
    <xf numFmtId="0" fontId="239" fillId="0" borderId="1419" xfId="39062" applyFont="1" applyBorder="1" applyAlignment="1">
      <alignment horizontal="center" vertical="center" shrinkToFit="1"/>
    </xf>
    <xf numFmtId="41" fontId="55" fillId="0" borderId="1420" xfId="39066" applyFont="1" applyFill="1" applyBorder="1" applyAlignment="1">
      <alignment horizontal="center" vertical="center"/>
    </xf>
    <xf numFmtId="41" fontId="55" fillId="0" borderId="1417" xfId="39079" applyFont="1" applyFill="1" applyBorder="1" applyAlignment="1">
      <alignment horizontal="center" vertical="center" shrinkToFit="1"/>
    </xf>
    <xf numFmtId="0" fontId="55" fillId="0" borderId="0" xfId="39053" applyFont="1" applyAlignment="1">
      <alignment horizontal="center" vertical="center" shrinkToFit="1"/>
    </xf>
    <xf numFmtId="0" fontId="55" fillId="0" borderId="1421" xfId="39053" applyFont="1" applyBorder="1" applyAlignment="1">
      <alignment horizontal="center" vertical="center"/>
    </xf>
    <xf numFmtId="0" fontId="55" fillId="0" borderId="1422" xfId="39053" quotePrefix="1" applyFont="1" applyBorder="1" applyAlignment="1">
      <alignment horizontal="center" vertical="center"/>
    </xf>
    <xf numFmtId="0" fontId="55" fillId="0" borderId="1359" xfId="39053" quotePrefix="1" applyFont="1" applyBorder="1" applyAlignment="1">
      <alignment horizontal="center" vertical="center"/>
    </xf>
    <xf numFmtId="0" fontId="55" fillId="0" borderId="1423" xfId="39053" quotePrefix="1" applyFont="1" applyBorder="1" applyAlignment="1">
      <alignment horizontal="center" vertical="center"/>
    </xf>
    <xf numFmtId="0" fontId="55" fillId="0" borderId="1422" xfId="39053" applyFont="1" applyBorder="1" applyAlignment="1">
      <alignment horizontal="center" vertical="center"/>
    </xf>
    <xf numFmtId="0" fontId="55" fillId="0" borderId="1359" xfId="39053" applyFont="1" applyBorder="1" applyAlignment="1">
      <alignment horizontal="center" vertical="center"/>
    </xf>
    <xf numFmtId="0" fontId="55" fillId="0" borderId="1359" xfId="39056" applyFont="1" applyBorder="1" applyAlignment="1">
      <alignment horizontal="left" vertical="center" shrinkToFit="1"/>
    </xf>
    <xf numFmtId="0" fontId="55" fillId="0" borderId="1423" xfId="39079" applyNumberFormat="1" applyFont="1" applyFill="1" applyBorder="1" applyAlignment="1">
      <alignment horizontal="center" vertical="center"/>
    </xf>
    <xf numFmtId="14" fontId="55" fillId="0" borderId="1422" xfId="39079" applyNumberFormat="1" applyFont="1" applyFill="1" applyBorder="1" applyAlignment="1">
      <alignment horizontal="center" vertical="center"/>
    </xf>
    <xf numFmtId="14" fontId="55" fillId="0" borderId="1359" xfId="39079" applyNumberFormat="1" applyFont="1" applyFill="1" applyBorder="1" applyAlignment="1">
      <alignment horizontal="center" vertical="center"/>
    </xf>
    <xf numFmtId="0" fontId="55" fillId="0" borderId="1359" xfId="39079" applyNumberFormat="1" applyFont="1" applyFill="1" applyBorder="1" applyAlignment="1">
      <alignment horizontal="center" vertical="center"/>
    </xf>
    <xf numFmtId="41" fontId="55" fillId="0" borderId="1359" xfId="39066" applyFont="1" applyFill="1" applyBorder="1" applyAlignment="1">
      <alignment horizontal="center" vertical="center"/>
    </xf>
    <xf numFmtId="41" fontId="55" fillId="0" borderId="1443" xfId="39066" applyFont="1" applyFill="1" applyBorder="1" applyAlignment="1">
      <alignment horizontal="center" vertical="center"/>
    </xf>
    <xf numFmtId="41" fontId="55" fillId="0" borderId="1423" xfId="39079" applyFont="1" applyFill="1" applyBorder="1" applyAlignment="1">
      <alignment horizontal="center" vertical="center"/>
    </xf>
    <xf numFmtId="41" fontId="55" fillId="0" borderId="1422" xfId="39079" applyFont="1" applyFill="1" applyBorder="1" applyAlignment="1">
      <alignment horizontal="center" vertical="center"/>
    </xf>
    <xf numFmtId="14" fontId="55" fillId="0" borderId="1359" xfId="39065" applyNumberFormat="1" applyFont="1" applyBorder="1" applyAlignment="1">
      <alignment horizontal="center" vertical="center"/>
    </xf>
    <xf numFmtId="0" fontId="55" fillId="0" borderId="1359" xfId="39065" applyFont="1" applyBorder="1" applyAlignment="1">
      <alignment horizontal="center" vertical="center"/>
    </xf>
    <xf numFmtId="0" fontId="55" fillId="0" borderId="1359" xfId="39083" applyNumberFormat="1" applyFont="1" applyFill="1" applyBorder="1" applyAlignment="1">
      <alignment horizontal="center" vertical="center"/>
    </xf>
    <xf numFmtId="0" fontId="55" fillId="0" borderId="1359" xfId="39066" applyNumberFormat="1" applyFont="1" applyFill="1" applyBorder="1" applyAlignment="1">
      <alignment horizontal="center" vertical="center"/>
    </xf>
    <xf numFmtId="41" fontId="55" fillId="0" borderId="1359" xfId="39079" applyFont="1" applyFill="1" applyBorder="1" applyAlignment="1">
      <alignment horizontal="center" vertical="center"/>
    </xf>
    <xf numFmtId="0" fontId="55" fillId="0" borderId="1422" xfId="39065" applyFont="1" applyBorder="1" applyAlignment="1">
      <alignment horizontal="center" vertical="center"/>
    </xf>
    <xf numFmtId="41" fontId="55" fillId="0" borderId="1442" xfId="39066" applyFont="1" applyBorder="1" applyAlignment="1">
      <alignment horizontal="center" vertical="center"/>
    </xf>
    <xf numFmtId="0" fontId="55" fillId="0" borderId="1442" xfId="39065" applyFont="1" applyBorder="1" applyAlignment="1">
      <alignment horizontal="center" vertical="center"/>
    </xf>
    <xf numFmtId="14" fontId="55" fillId="0" borderId="1442" xfId="39065" applyNumberFormat="1" applyFont="1" applyBorder="1" applyAlignment="1">
      <alignment horizontal="center" vertical="center"/>
    </xf>
    <xf numFmtId="41" fontId="55" fillId="0" borderId="1359" xfId="39066" applyFont="1" applyBorder="1" applyAlignment="1">
      <alignment horizontal="center" vertical="center" shrinkToFit="1"/>
    </xf>
    <xf numFmtId="14" fontId="55" fillId="0" borderId="1423" xfId="39062" applyNumberFormat="1" applyFont="1" applyBorder="1" applyAlignment="1">
      <alignment horizontal="center" vertical="center"/>
    </xf>
    <xf numFmtId="14" fontId="239" fillId="0" borderId="1422" xfId="39062" applyNumberFormat="1" applyFont="1" applyBorder="1" applyAlignment="1">
      <alignment horizontal="center" vertical="center" shrinkToFit="1"/>
    </xf>
    <xf numFmtId="0" fontId="239" fillId="0" borderId="1359" xfId="39062" applyFont="1" applyBorder="1" applyAlignment="1">
      <alignment horizontal="center" vertical="center" shrinkToFit="1"/>
    </xf>
    <xf numFmtId="41" fontId="55" fillId="0" borderId="1423" xfId="39066" applyFont="1" applyFill="1" applyBorder="1" applyAlignment="1">
      <alignment horizontal="center" vertical="center"/>
    </xf>
    <xf numFmtId="41" fontId="55" fillId="0" borderId="1421" xfId="39079" applyFont="1" applyFill="1" applyBorder="1" applyAlignment="1">
      <alignment horizontal="center" vertical="center" shrinkToFit="1"/>
    </xf>
    <xf numFmtId="41" fontId="55" fillId="100" borderId="1359" xfId="39079" applyFont="1" applyFill="1" applyBorder="1" applyAlignment="1">
      <alignment horizontal="center" vertical="center"/>
    </xf>
    <xf numFmtId="41" fontId="55" fillId="100" borderId="1442" xfId="39066" applyFont="1" applyFill="1" applyBorder="1" applyAlignment="1">
      <alignment horizontal="center" vertical="center"/>
    </xf>
    <xf numFmtId="0" fontId="55" fillId="0" borderId="1424" xfId="39053" applyFont="1" applyBorder="1" applyAlignment="1">
      <alignment horizontal="center" vertical="center"/>
    </xf>
    <xf numFmtId="0" fontId="55" fillId="0" borderId="1425" xfId="39053" quotePrefix="1" applyFont="1" applyBorder="1" applyAlignment="1">
      <alignment horizontal="center" vertical="center"/>
    </xf>
    <xf numFmtId="0" fontId="55" fillId="0" borderId="1426" xfId="39053" quotePrefix="1" applyFont="1" applyBorder="1" applyAlignment="1">
      <alignment horizontal="center" vertical="center"/>
    </xf>
    <xf numFmtId="0" fontId="55" fillId="0" borderId="1427" xfId="39053" quotePrefix="1" applyFont="1" applyBorder="1" applyAlignment="1">
      <alignment horizontal="center" vertical="center"/>
    </xf>
    <xf numFmtId="0" fontId="55" fillId="0" borderId="1425" xfId="39053" applyFont="1" applyBorder="1" applyAlignment="1">
      <alignment horizontal="center" vertical="center"/>
    </xf>
    <xf numFmtId="0" fontId="55" fillId="0" borderId="1426" xfId="39053" applyFont="1" applyBorder="1" applyAlignment="1">
      <alignment horizontal="center" vertical="center"/>
    </xf>
    <xf numFmtId="0" fontId="55" fillId="0" borderId="1426" xfId="39056" applyFont="1" applyBorder="1" applyAlignment="1">
      <alignment horizontal="left" vertical="center" shrinkToFit="1"/>
    </xf>
    <xf numFmtId="0" fontId="55" fillId="0" borderId="1427" xfId="39079" applyNumberFormat="1" applyFont="1" applyFill="1" applyBorder="1" applyAlignment="1">
      <alignment horizontal="center" vertical="center"/>
    </xf>
    <xf numFmtId="14" fontId="55" fillId="0" borderId="1425" xfId="39079" applyNumberFormat="1" applyFont="1" applyFill="1" applyBorder="1" applyAlignment="1">
      <alignment horizontal="center" vertical="center"/>
    </xf>
    <xf numFmtId="14" fontId="55" fillId="0" borderId="1426" xfId="39079" applyNumberFormat="1" applyFont="1" applyFill="1" applyBorder="1" applyAlignment="1">
      <alignment horizontal="center" vertical="center"/>
    </xf>
    <xf numFmtId="0" fontId="55" fillId="0" borderId="1426" xfId="39079" applyNumberFormat="1" applyFont="1" applyFill="1" applyBorder="1" applyAlignment="1">
      <alignment horizontal="center" vertical="center"/>
    </xf>
    <xf numFmtId="41" fontId="55" fillId="0" borderId="1426" xfId="39066" applyFont="1" applyFill="1" applyBorder="1" applyAlignment="1">
      <alignment horizontal="center" vertical="center"/>
    </xf>
    <xf numFmtId="41" fontId="55" fillId="0" borderId="1445" xfId="39066" applyFont="1" applyFill="1" applyBorder="1" applyAlignment="1">
      <alignment horizontal="center" vertical="center"/>
    </xf>
    <xf numFmtId="41" fontId="55" fillId="0" borderId="1427" xfId="39079" applyFont="1" applyFill="1" applyBorder="1" applyAlignment="1">
      <alignment horizontal="center" vertical="center"/>
    </xf>
    <xf numFmtId="41" fontId="55" fillId="0" borderId="1425" xfId="39079" applyFont="1" applyFill="1" applyBorder="1" applyAlignment="1">
      <alignment horizontal="center" vertical="center"/>
    </xf>
    <xf numFmtId="14" fontId="55" fillId="0" borderId="1426" xfId="39065" applyNumberFormat="1" applyFont="1" applyBorder="1" applyAlignment="1">
      <alignment horizontal="center" vertical="center"/>
    </xf>
    <xf numFmtId="0" fontId="55" fillId="0" borderId="1426" xfId="39065" applyFont="1" applyBorder="1" applyAlignment="1">
      <alignment horizontal="center" vertical="center"/>
    </xf>
    <xf numFmtId="0" fontId="55" fillId="0" borderId="1426" xfId="39083" applyNumberFormat="1" applyFont="1" applyFill="1" applyBorder="1" applyAlignment="1">
      <alignment horizontal="center" vertical="center"/>
    </xf>
    <xf numFmtId="0" fontId="55" fillId="0" borderId="1426" xfId="39066" applyNumberFormat="1" applyFont="1" applyFill="1" applyBorder="1" applyAlignment="1">
      <alignment horizontal="center" vertical="center"/>
    </xf>
    <xf numFmtId="41" fontId="55" fillId="0" borderId="1426" xfId="39079" applyFont="1" applyFill="1" applyBorder="1" applyAlignment="1">
      <alignment horizontal="center" vertical="center"/>
    </xf>
    <xf numFmtId="0" fontId="55" fillId="0" borderId="1425" xfId="39065" applyFont="1" applyBorder="1" applyAlignment="1">
      <alignment horizontal="center" vertical="center"/>
    </xf>
    <xf numFmtId="41" fontId="55" fillId="0" borderId="1444" xfId="39066" applyFont="1" applyBorder="1" applyAlignment="1">
      <alignment horizontal="center" vertical="center"/>
    </xf>
    <xf numFmtId="0" fontId="55" fillId="0" borderId="1444" xfId="39065" applyFont="1" applyBorder="1" applyAlignment="1">
      <alignment horizontal="center" vertical="center"/>
    </xf>
    <xf numFmtId="14" fontId="55" fillId="0" borderId="1444" xfId="39065" applyNumberFormat="1" applyFont="1" applyBorder="1" applyAlignment="1">
      <alignment horizontal="center" vertical="center"/>
    </xf>
    <xf numFmtId="41" fontId="55" fillId="0" borderId="1426" xfId="39066" applyFont="1" applyBorder="1" applyAlignment="1">
      <alignment horizontal="center" vertical="center" shrinkToFit="1"/>
    </xf>
    <xf numFmtId="14" fontId="55" fillId="0" borderId="1427" xfId="39062" applyNumberFormat="1" applyFont="1" applyBorder="1" applyAlignment="1">
      <alignment horizontal="center" vertical="center"/>
    </xf>
    <xf numFmtId="14" fontId="239" fillId="0" borderId="1425" xfId="39062" applyNumberFormat="1" applyFont="1" applyBorder="1" applyAlignment="1">
      <alignment horizontal="center" vertical="center" shrinkToFit="1"/>
    </xf>
    <xf numFmtId="0" fontId="239" fillId="0" borderId="1426" xfId="39062" applyFont="1" applyBorder="1" applyAlignment="1">
      <alignment horizontal="center" vertical="center" shrinkToFit="1"/>
    </xf>
    <xf numFmtId="41" fontId="55" fillId="0" borderId="1427" xfId="39066" applyFont="1" applyFill="1" applyBorder="1" applyAlignment="1">
      <alignment horizontal="center" vertical="center"/>
    </xf>
    <xf numFmtId="41" fontId="55" fillId="0" borderId="1424" xfId="39079" applyFont="1" applyFill="1" applyBorder="1" applyAlignment="1">
      <alignment horizontal="center" vertical="center" shrinkToFit="1"/>
    </xf>
    <xf numFmtId="0" fontId="55" fillId="0" borderId="1428" xfId="39053" applyFont="1" applyBorder="1" applyAlignment="1">
      <alignment horizontal="center" vertical="center"/>
    </xf>
    <xf numFmtId="0" fontId="55" fillId="0" borderId="1429" xfId="39053" quotePrefix="1" applyFont="1" applyBorder="1" applyAlignment="1">
      <alignment horizontal="center" vertical="center"/>
    </xf>
    <xf numFmtId="0" fontId="55" fillId="0" borderId="1430" xfId="39053" quotePrefix="1" applyFont="1" applyBorder="1" applyAlignment="1">
      <alignment horizontal="center" vertical="center"/>
    </xf>
    <xf numFmtId="0" fontId="55" fillId="0" borderId="1431" xfId="39053" quotePrefix="1" applyFont="1" applyBorder="1" applyAlignment="1">
      <alignment horizontal="center" vertical="center"/>
    </xf>
    <xf numFmtId="0" fontId="55" fillId="0" borderId="1429" xfId="39053" applyFont="1" applyBorder="1" applyAlignment="1">
      <alignment horizontal="center" vertical="center"/>
    </xf>
    <xf numFmtId="0" fontId="55" fillId="0" borderId="1430" xfId="39053" applyFont="1" applyBorder="1" applyAlignment="1">
      <alignment horizontal="center" vertical="center"/>
    </xf>
    <xf numFmtId="0" fontId="55" fillId="0" borderId="1430" xfId="39056" applyFont="1" applyBorder="1" applyAlignment="1">
      <alignment horizontal="left" vertical="center" shrinkToFit="1"/>
    </xf>
    <xf numFmtId="0" fontId="55" fillId="0" borderId="1431" xfId="39079" applyNumberFormat="1" applyFont="1" applyFill="1" applyBorder="1" applyAlignment="1">
      <alignment horizontal="center" vertical="center"/>
    </xf>
    <xf numFmtId="14" fontId="55" fillId="0" borderId="1429" xfId="39079" applyNumberFormat="1" applyFont="1" applyFill="1" applyBorder="1" applyAlignment="1">
      <alignment horizontal="center" vertical="center"/>
    </xf>
    <xf numFmtId="14" fontId="55" fillId="0" borderId="1430" xfId="39079" applyNumberFormat="1" applyFont="1" applyFill="1" applyBorder="1" applyAlignment="1">
      <alignment horizontal="center" vertical="center"/>
    </xf>
    <xf numFmtId="0" fontId="55" fillId="0" borderId="1430" xfId="39079" applyNumberFormat="1" applyFont="1" applyFill="1" applyBorder="1" applyAlignment="1">
      <alignment horizontal="center" vertical="center"/>
    </xf>
    <xf numFmtId="41" fontId="55" fillId="0" borderId="1430" xfId="39066" applyFont="1" applyFill="1" applyBorder="1" applyAlignment="1">
      <alignment horizontal="center" vertical="center"/>
    </xf>
    <xf numFmtId="41" fontId="55" fillId="0" borderId="1447" xfId="39066" applyFont="1" applyFill="1" applyBorder="1" applyAlignment="1">
      <alignment horizontal="center" vertical="center"/>
    </xf>
    <xf numFmtId="41" fontId="55" fillId="0" borderId="1431" xfId="39079" applyFont="1" applyFill="1" applyBorder="1" applyAlignment="1">
      <alignment horizontal="center" vertical="center"/>
    </xf>
    <xf numFmtId="41" fontId="55" fillId="0" borderId="1429" xfId="39079" applyFont="1" applyFill="1" applyBorder="1" applyAlignment="1">
      <alignment horizontal="center" vertical="center"/>
    </xf>
    <xf numFmtId="14" fontId="55" fillId="0" borderId="1430" xfId="39065" applyNumberFormat="1" applyFont="1" applyBorder="1" applyAlignment="1">
      <alignment horizontal="center" vertical="center"/>
    </xf>
    <xf numFmtId="0" fontId="55" fillId="0" borderId="1430" xfId="39065" applyFont="1" applyBorder="1" applyAlignment="1">
      <alignment horizontal="center" vertical="center"/>
    </xf>
    <xf numFmtId="0" fontId="55" fillId="0" borderId="1430" xfId="39083" applyNumberFormat="1" applyFont="1" applyFill="1" applyBorder="1" applyAlignment="1">
      <alignment horizontal="center" vertical="center"/>
    </xf>
    <xf numFmtId="0" fontId="55" fillId="0" borderId="1430" xfId="39066" applyNumberFormat="1" applyFont="1" applyFill="1" applyBorder="1" applyAlignment="1">
      <alignment horizontal="center" vertical="center"/>
    </xf>
    <xf numFmtId="41" fontId="55" fillId="0" borderId="1430" xfId="39079" applyFont="1" applyFill="1" applyBorder="1" applyAlignment="1">
      <alignment horizontal="center" vertical="center"/>
    </xf>
    <xf numFmtId="0" fontId="55" fillId="0" borderId="1430" xfId="38824" applyNumberFormat="1" applyFont="1" applyFill="1" applyBorder="1" applyAlignment="1">
      <alignment horizontal="center" vertical="center"/>
    </xf>
    <xf numFmtId="0" fontId="55" fillId="0" borderId="1429" xfId="39065" applyFont="1" applyBorder="1" applyAlignment="1">
      <alignment horizontal="center" vertical="center"/>
    </xf>
    <xf numFmtId="41" fontId="55" fillId="100" borderId="1446" xfId="39066" applyFont="1" applyFill="1" applyBorder="1" applyAlignment="1">
      <alignment horizontal="center" vertical="center"/>
    </xf>
    <xf numFmtId="0" fontId="55" fillId="0" borderId="1446" xfId="39065" applyFont="1" applyBorder="1" applyAlignment="1">
      <alignment horizontal="center" vertical="center"/>
    </xf>
    <xf numFmtId="14" fontId="55" fillId="0" borderId="1446" xfId="39065" applyNumberFormat="1" applyFont="1" applyBorder="1" applyAlignment="1">
      <alignment horizontal="center" vertical="center"/>
    </xf>
    <xf numFmtId="14" fontId="55" fillId="100" borderId="1446" xfId="39065" applyNumberFormat="1" applyFont="1" applyFill="1" applyBorder="1" applyAlignment="1">
      <alignment horizontal="center" vertical="center"/>
    </xf>
    <xf numFmtId="41" fontId="55" fillId="0" borderId="1446" xfId="39066" applyFont="1" applyBorder="1" applyAlignment="1">
      <alignment horizontal="center" vertical="center"/>
    </xf>
    <xf numFmtId="14" fontId="55" fillId="0" borderId="1431" xfId="39062" applyNumberFormat="1" applyFont="1" applyBorder="1" applyAlignment="1">
      <alignment horizontal="center" vertical="center"/>
    </xf>
    <xf numFmtId="14" fontId="239" fillId="0" borderId="1429" xfId="39062" applyNumberFormat="1" applyFont="1" applyBorder="1" applyAlignment="1">
      <alignment horizontal="center" vertical="center" shrinkToFit="1"/>
    </xf>
    <xf numFmtId="0" fontId="239" fillId="0" borderId="1430" xfId="39062" applyFont="1" applyBorder="1" applyAlignment="1">
      <alignment horizontal="center" vertical="center" shrinkToFit="1"/>
    </xf>
    <xf numFmtId="41" fontId="55" fillId="0" borderId="1431" xfId="39066" applyFont="1" applyFill="1" applyBorder="1" applyAlignment="1">
      <alignment horizontal="center" vertical="center"/>
    </xf>
    <xf numFmtId="41" fontId="530" fillId="0" borderId="1428" xfId="39079" applyFont="1" applyFill="1" applyBorder="1" applyAlignment="1">
      <alignment horizontal="center" vertical="center" shrinkToFit="1"/>
    </xf>
    <xf numFmtId="0" fontId="530" fillId="0" borderId="0" xfId="38857" applyNumberFormat="1" applyFont="1" applyFill="1" applyBorder="1" applyAlignment="1">
      <alignment horizontal="center" vertical="center" shrinkToFit="1"/>
    </xf>
    <xf numFmtId="0" fontId="55" fillId="0" borderId="1359" xfId="38824" applyNumberFormat="1" applyFont="1" applyFill="1" applyBorder="1" applyAlignment="1">
      <alignment horizontal="center" vertical="center"/>
    </xf>
    <xf numFmtId="14" fontId="239" fillId="0" borderId="1423" xfId="39062" applyNumberFormat="1" applyFont="1" applyBorder="1" applyAlignment="1">
      <alignment horizontal="center" vertical="center"/>
    </xf>
    <xf numFmtId="41" fontId="55" fillId="100" borderId="1423" xfId="39079" applyFont="1" applyFill="1" applyBorder="1" applyAlignment="1">
      <alignment horizontal="center" vertical="center"/>
    </xf>
    <xf numFmtId="14" fontId="55" fillId="100" borderId="1442" xfId="39065" applyNumberFormat="1" applyFont="1" applyFill="1" applyBorder="1" applyAlignment="1">
      <alignment horizontal="center" vertical="center"/>
    </xf>
    <xf numFmtId="14" fontId="239" fillId="100" borderId="1422" xfId="39062" applyNumberFormat="1" applyFont="1" applyFill="1" applyBorder="1" applyAlignment="1">
      <alignment horizontal="center" vertical="center" shrinkToFit="1"/>
    </xf>
    <xf numFmtId="0" fontId="55" fillId="100" borderId="1442" xfId="39065" applyFont="1" applyFill="1" applyBorder="1" applyAlignment="1">
      <alignment horizontal="center" vertical="center"/>
    </xf>
    <xf numFmtId="41" fontId="55" fillId="100" borderId="1426" xfId="39079" applyFont="1" applyFill="1" applyBorder="1" applyAlignment="1">
      <alignment horizontal="center" vertical="center"/>
    </xf>
    <xf numFmtId="0" fontId="55" fillId="0" borderId="1426" xfId="38824" applyNumberFormat="1" applyFont="1" applyFill="1" applyBorder="1" applyAlignment="1">
      <alignment horizontal="center" vertical="center"/>
    </xf>
    <xf numFmtId="41" fontId="55" fillId="100" borderId="1427" xfId="39079" applyFont="1" applyFill="1" applyBorder="1" applyAlignment="1">
      <alignment horizontal="center" vertical="center"/>
    </xf>
    <xf numFmtId="41" fontId="55" fillId="0" borderId="1431" xfId="39079" applyFont="1" applyFill="1" applyBorder="1" applyAlignment="1">
      <alignment horizontal="center" vertical="center" shrinkToFit="1"/>
    </xf>
    <xf numFmtId="41" fontId="55" fillId="0" borderId="1430" xfId="39066" applyFont="1" applyBorder="1" applyAlignment="1">
      <alignment horizontal="center" vertical="center" shrinkToFit="1"/>
    </xf>
    <xf numFmtId="41" fontId="55" fillId="0" borderId="1428" xfId="39079" applyFont="1" applyFill="1" applyBorder="1" applyAlignment="1">
      <alignment horizontal="center" vertical="center" shrinkToFit="1"/>
    </xf>
    <xf numFmtId="41" fontId="530" fillId="0" borderId="1421" xfId="39079" applyFont="1" applyFill="1" applyBorder="1" applyAlignment="1">
      <alignment horizontal="center" vertical="center" shrinkToFit="1"/>
    </xf>
    <xf numFmtId="41" fontId="55" fillId="0" borderId="1423" xfId="39079" applyFont="1" applyFill="1" applyBorder="1" applyAlignment="1">
      <alignment horizontal="center" vertical="center" shrinkToFit="1"/>
    </xf>
    <xf numFmtId="14" fontId="55" fillId="0" borderId="1422" xfId="39062" applyNumberFormat="1" applyFont="1" applyBorder="1" applyAlignment="1">
      <alignment horizontal="center" vertical="center" shrinkToFit="1"/>
    </xf>
    <xf numFmtId="0" fontId="55" fillId="0" borderId="1432" xfId="39053" applyFont="1" applyBorder="1" applyAlignment="1">
      <alignment horizontal="center" vertical="center"/>
    </xf>
    <xf numFmtId="0" fontId="55" fillId="0" borderId="1433" xfId="39053" quotePrefix="1" applyFont="1" applyBorder="1" applyAlignment="1">
      <alignment horizontal="center" vertical="center"/>
    </xf>
    <xf numFmtId="0" fontId="55" fillId="0" borderId="1434" xfId="39053" quotePrefix="1" applyFont="1" applyBorder="1" applyAlignment="1">
      <alignment horizontal="center" vertical="center"/>
    </xf>
    <xf numFmtId="0" fontId="55" fillId="0" borderId="1435" xfId="39053" quotePrefix="1" applyFont="1" applyBorder="1" applyAlignment="1">
      <alignment horizontal="center" vertical="center"/>
    </xf>
    <xf numFmtId="0" fontId="55" fillId="0" borderId="1433" xfId="39053" applyFont="1" applyBorder="1" applyAlignment="1">
      <alignment horizontal="center" vertical="center"/>
    </xf>
    <xf numFmtId="0" fontId="55" fillId="0" borderId="1434" xfId="39053" applyFont="1" applyBorder="1" applyAlignment="1">
      <alignment horizontal="center" vertical="center"/>
    </xf>
    <xf numFmtId="0" fontId="55" fillId="0" borderId="1434" xfId="39056" applyFont="1" applyBorder="1" applyAlignment="1">
      <alignment horizontal="left" vertical="center" shrinkToFit="1"/>
    </xf>
    <xf numFmtId="0" fontId="55" fillId="0" borderId="1435" xfId="39079" applyNumberFormat="1" applyFont="1" applyFill="1" applyBorder="1" applyAlignment="1">
      <alignment horizontal="center" vertical="center"/>
    </xf>
    <xf numFmtId="14" fontId="55" fillId="0" borderId="1433" xfId="39079" applyNumberFormat="1" applyFont="1" applyFill="1" applyBorder="1" applyAlignment="1">
      <alignment horizontal="center" vertical="center"/>
    </xf>
    <xf numFmtId="14" fontId="55" fillId="0" borderId="1434" xfId="39079" applyNumberFormat="1" applyFont="1" applyFill="1" applyBorder="1" applyAlignment="1">
      <alignment horizontal="center" vertical="center"/>
    </xf>
    <xf numFmtId="0" fontId="55" fillId="0" borderId="1434" xfId="39079" applyNumberFormat="1" applyFont="1" applyFill="1" applyBorder="1" applyAlignment="1">
      <alignment horizontal="center" vertical="center"/>
    </xf>
    <xf numFmtId="41" fontId="55" fillId="0" borderId="1434" xfId="39066" applyFont="1" applyFill="1" applyBorder="1" applyAlignment="1">
      <alignment horizontal="center" vertical="center"/>
    </xf>
    <xf numFmtId="41" fontId="55" fillId="0" borderId="1449" xfId="39066" applyFont="1" applyFill="1" applyBorder="1" applyAlignment="1">
      <alignment horizontal="center" vertical="center"/>
    </xf>
    <xf numFmtId="41" fontId="55" fillId="0" borderId="1435" xfId="39079" applyFont="1" applyFill="1" applyBorder="1" applyAlignment="1">
      <alignment horizontal="center" vertical="center"/>
    </xf>
    <xf numFmtId="41" fontId="55" fillId="0" borderId="1433" xfId="39079" applyFont="1" applyFill="1" applyBorder="1" applyAlignment="1">
      <alignment horizontal="center" vertical="center"/>
    </xf>
    <xf numFmtId="14" fontId="55" fillId="0" borderId="1434" xfId="39065" applyNumberFormat="1" applyFont="1" applyBorder="1" applyAlignment="1">
      <alignment horizontal="center" vertical="center"/>
    </xf>
    <xf numFmtId="0" fontId="55" fillId="0" borderId="1434" xfId="39065" applyFont="1" applyBorder="1" applyAlignment="1">
      <alignment horizontal="center" vertical="center"/>
    </xf>
    <xf numFmtId="0" fontId="55" fillId="0" borderId="1434" xfId="39083" applyNumberFormat="1" applyFont="1" applyFill="1" applyBorder="1" applyAlignment="1">
      <alignment horizontal="center" vertical="center"/>
    </xf>
    <xf numFmtId="0" fontId="55" fillId="0" borderId="1434" xfId="39066" applyNumberFormat="1" applyFont="1" applyFill="1" applyBorder="1" applyAlignment="1">
      <alignment horizontal="center" vertical="center"/>
    </xf>
    <xf numFmtId="41" fontId="55" fillId="0" borderId="1434" xfId="39079" applyFont="1" applyFill="1" applyBorder="1" applyAlignment="1">
      <alignment horizontal="center" vertical="center"/>
    </xf>
    <xf numFmtId="0" fontId="55" fillId="0" borderId="1434" xfId="38824" applyNumberFormat="1" applyFont="1" applyFill="1" applyBorder="1" applyAlignment="1">
      <alignment horizontal="center" vertical="center"/>
    </xf>
    <xf numFmtId="0" fontId="55" fillId="0" borderId="1433" xfId="39065" applyFont="1" applyBorder="1" applyAlignment="1">
      <alignment horizontal="center" vertical="center"/>
    </xf>
    <xf numFmtId="41" fontId="55" fillId="0" borderId="1448" xfId="39066" applyFont="1" applyBorder="1" applyAlignment="1">
      <alignment horizontal="center" vertical="center"/>
    </xf>
    <xf numFmtId="0" fontId="55" fillId="0" borderId="1448" xfId="39065" applyFont="1" applyBorder="1" applyAlignment="1">
      <alignment horizontal="center" vertical="center"/>
    </xf>
    <xf numFmtId="14" fontId="55" fillId="0" borderId="1448" xfId="39065" applyNumberFormat="1" applyFont="1" applyBorder="1" applyAlignment="1">
      <alignment horizontal="center" vertical="center"/>
    </xf>
    <xf numFmtId="41" fontId="55" fillId="0" borderId="1434" xfId="39066" applyFont="1" applyBorder="1" applyAlignment="1">
      <alignment horizontal="center" vertical="center" shrinkToFit="1"/>
    </xf>
    <xf numFmtId="14" fontId="55" fillId="0" borderId="1435" xfId="39062" applyNumberFormat="1" applyFont="1" applyBorder="1" applyAlignment="1">
      <alignment horizontal="center" vertical="center"/>
    </xf>
    <xf numFmtId="14" fontId="239" fillId="0" borderId="1433" xfId="39062" applyNumberFormat="1" applyFont="1" applyBorder="1" applyAlignment="1">
      <alignment horizontal="center" vertical="center" shrinkToFit="1"/>
    </xf>
    <xf numFmtId="0" fontId="239" fillId="0" borderId="1434" xfId="39062" applyFont="1" applyBorder="1" applyAlignment="1">
      <alignment horizontal="center" vertical="center" shrinkToFit="1"/>
    </xf>
    <xf numFmtId="41" fontId="55" fillId="0" borderId="1435" xfId="39066" applyFont="1" applyFill="1" applyBorder="1" applyAlignment="1">
      <alignment horizontal="center" vertical="center"/>
    </xf>
    <xf numFmtId="41" fontId="55" fillId="0" borderId="1432" xfId="39079" applyFont="1" applyFill="1" applyBorder="1" applyAlignment="1">
      <alignment horizontal="center" vertical="center" shrinkToFit="1"/>
    </xf>
    <xf numFmtId="0" fontId="310" fillId="0" borderId="0" xfId="39053" applyFont="1" applyAlignment="1">
      <alignment horizontal="left" vertical="center"/>
    </xf>
    <xf numFmtId="0" fontId="546" fillId="0" borderId="0" xfId="39078" applyNumberFormat="1" applyFont="1" applyAlignment="1">
      <alignment horizontal="left" vertical="center"/>
    </xf>
    <xf numFmtId="0" fontId="546" fillId="0" borderId="0" xfId="39053" applyFont="1" applyAlignment="1">
      <alignment horizontal="left" vertical="center"/>
    </xf>
    <xf numFmtId="0" fontId="546" fillId="0" borderId="0" xfId="38824" applyNumberFormat="1" applyFont="1" applyFill="1" applyBorder="1" applyAlignment="1">
      <alignment horizontal="left" vertical="center"/>
    </xf>
    <xf numFmtId="0" fontId="546" fillId="0" borderId="0" xfId="39077" applyFont="1" applyAlignment="1">
      <alignment horizontal="left" vertical="center"/>
    </xf>
    <xf numFmtId="0" fontId="559" fillId="0" borderId="0" xfId="39053" applyFont="1" applyAlignment="1">
      <alignment horizontal="left" vertical="center"/>
    </xf>
    <xf numFmtId="0" fontId="553" fillId="0" borderId="0" xfId="38832" applyNumberFormat="1" applyFont="1" applyFill="1" applyBorder="1" applyAlignment="1">
      <alignment horizontal="left" vertical="center"/>
    </xf>
    <xf numFmtId="0" fontId="553" fillId="0" borderId="0" xfId="39053" applyFont="1" applyAlignment="1">
      <alignment horizontal="left" vertical="center"/>
    </xf>
    <xf numFmtId="0" fontId="553" fillId="0" borderId="0" xfId="39084" applyFont="1" applyAlignment="1">
      <alignment horizontal="left" vertical="center" shrinkToFit="1"/>
    </xf>
    <xf numFmtId="0" fontId="553" fillId="0" borderId="0" xfId="38824" applyNumberFormat="1" applyFont="1" applyFill="1" applyBorder="1" applyAlignment="1">
      <alignment horizontal="left" vertical="center"/>
    </xf>
    <xf numFmtId="0" fontId="553" fillId="0" borderId="0" xfId="39077" applyFont="1" applyAlignment="1">
      <alignment horizontal="left" vertical="center"/>
    </xf>
    <xf numFmtId="0" fontId="553" fillId="0" borderId="0" xfId="39079" applyNumberFormat="1" applyFont="1" applyFill="1" applyBorder="1" applyAlignment="1">
      <alignment horizontal="left" vertical="center"/>
    </xf>
    <xf numFmtId="0" fontId="553" fillId="0" borderId="0" xfId="39078" applyNumberFormat="1" applyFont="1" applyAlignment="1">
      <alignment horizontal="left" vertical="center"/>
    </xf>
    <xf numFmtId="0" fontId="560" fillId="0" borderId="0" xfId="16382" applyFont="1" applyAlignment="1">
      <alignment horizontal="left" vertical="center"/>
    </xf>
    <xf numFmtId="0" fontId="310" fillId="0" borderId="0" xfId="16382" applyFont="1" applyAlignment="1">
      <alignment horizontal="left" vertical="center"/>
    </xf>
    <xf numFmtId="0" fontId="546" fillId="0" borderId="0" xfId="39079" applyNumberFormat="1" applyFont="1" applyFill="1" applyBorder="1" applyAlignment="1">
      <alignment horizontal="left" vertical="center"/>
    </xf>
    <xf numFmtId="0" fontId="561" fillId="0" borderId="0" xfId="1777" applyFont="1" applyAlignment="1">
      <alignment horizontal="center" vertical="center"/>
    </xf>
    <xf numFmtId="0" fontId="562" fillId="0" borderId="0" xfId="1777" applyFont="1" applyAlignment="1">
      <alignment horizontal="center" vertical="center"/>
    </xf>
    <xf numFmtId="0" fontId="206" fillId="98" borderId="0" xfId="1777" applyFont="1" applyFill="1" applyAlignment="1">
      <alignment horizontal="center" vertical="center"/>
    </xf>
    <xf numFmtId="41" fontId="206" fillId="98" borderId="0" xfId="39066" applyFont="1" applyFill="1" applyAlignment="1">
      <alignment horizontal="center" vertical="center"/>
    </xf>
    <xf numFmtId="0" fontId="206" fillId="0" borderId="0" xfId="1777" applyFont="1" applyAlignment="1">
      <alignment horizontal="center" vertical="center"/>
    </xf>
    <xf numFmtId="0" fontId="563" fillId="0" borderId="0" xfId="1777" applyFont="1" applyAlignment="1">
      <alignment horizontal="center" vertical="center"/>
    </xf>
    <xf numFmtId="0" fontId="364" fillId="0" borderId="0" xfId="39053" applyFont="1" applyAlignment="1">
      <alignment horizontal="center" vertical="center"/>
    </xf>
    <xf numFmtId="0" fontId="206" fillId="142" borderId="1399" xfId="39053" applyFont="1" applyFill="1" applyBorder="1">
      <alignment vertical="center"/>
    </xf>
    <xf numFmtId="0" fontId="206" fillId="142" borderId="1399" xfId="39053" applyFont="1" applyFill="1" applyBorder="1" applyAlignment="1">
      <alignment horizontal="center" vertical="center"/>
    </xf>
    <xf numFmtId="0" fontId="206" fillId="102" borderId="1411" xfId="38824" applyNumberFormat="1" applyFont="1" applyFill="1" applyBorder="1" applyAlignment="1">
      <alignment horizontal="center" vertical="center" wrapText="1"/>
    </xf>
    <xf numFmtId="0" fontId="55" fillId="0" borderId="1413" xfId="39053" applyFont="1" applyBorder="1" applyAlignment="1">
      <alignment horizontal="center" vertical="center" shrinkToFit="1"/>
    </xf>
    <xf numFmtId="0" fontId="239" fillId="0" borderId="1414" xfId="16382" applyFont="1" applyBorder="1" applyAlignment="1">
      <alignment horizontal="center" vertical="center" shrinkToFit="1"/>
    </xf>
    <xf numFmtId="0" fontId="55" fillId="0" borderId="1415" xfId="39053" applyFont="1" applyBorder="1" applyAlignment="1">
      <alignment horizontal="center" vertical="center" shrinkToFit="1"/>
    </xf>
    <xf numFmtId="0" fontId="55" fillId="0" borderId="1416" xfId="39053" applyFont="1" applyBorder="1" applyAlignment="1">
      <alignment horizontal="center" vertical="center" shrinkToFit="1"/>
    </xf>
    <xf numFmtId="0" fontId="55" fillId="0" borderId="1414" xfId="39053" applyFont="1" applyBorder="1" applyAlignment="1">
      <alignment horizontal="center" vertical="center" shrinkToFit="1"/>
    </xf>
    <xf numFmtId="0" fontId="55" fillId="0" borderId="1415" xfId="39062" applyFont="1" applyBorder="1" applyAlignment="1">
      <alignment horizontal="center" vertical="center" shrinkToFit="1"/>
    </xf>
    <xf numFmtId="14" fontId="55" fillId="0" borderId="1415" xfId="39062" applyNumberFormat="1" applyFont="1" applyBorder="1" applyAlignment="1">
      <alignment horizontal="center" vertical="center" shrinkToFit="1"/>
    </xf>
    <xf numFmtId="0" fontId="55" fillId="0" borderId="1415" xfId="39083" applyNumberFormat="1" applyFont="1" applyFill="1" applyBorder="1" applyAlignment="1">
      <alignment horizontal="center" vertical="center" shrinkToFit="1"/>
    </xf>
    <xf numFmtId="41" fontId="55" fillId="0" borderId="1416" xfId="39079" applyFont="1" applyFill="1" applyBorder="1" applyAlignment="1">
      <alignment horizontal="center" vertical="center" shrinkToFit="1"/>
    </xf>
    <xf numFmtId="0" fontId="55" fillId="0" borderId="0" xfId="1777" applyFont="1" applyAlignment="1">
      <alignment horizontal="center" vertical="center"/>
    </xf>
    <xf numFmtId="0" fontId="55" fillId="0" borderId="1421" xfId="39053" applyFont="1" applyBorder="1" applyAlignment="1">
      <alignment horizontal="center" vertical="center" shrinkToFit="1"/>
    </xf>
    <xf numFmtId="0" fontId="239" fillId="0" borderId="1422" xfId="16382" applyFont="1" applyBorder="1" applyAlignment="1">
      <alignment horizontal="center" vertical="center" shrinkToFit="1"/>
    </xf>
    <xf numFmtId="0" fontId="55" fillId="0" borderId="1359" xfId="39053" applyFont="1" applyBorder="1" applyAlignment="1">
      <alignment horizontal="center" vertical="center" shrinkToFit="1"/>
    </xf>
    <xf numFmtId="0" fontId="55" fillId="0" borderId="1423" xfId="39053" applyFont="1" applyBorder="1" applyAlignment="1">
      <alignment horizontal="center" vertical="center" shrinkToFit="1"/>
    </xf>
    <xf numFmtId="0" fontId="55" fillId="0" borderId="1422" xfId="39053" applyFont="1" applyBorder="1" applyAlignment="1">
      <alignment horizontal="center" vertical="center" shrinkToFit="1"/>
    </xf>
    <xf numFmtId="0" fontId="239" fillId="0" borderId="1359" xfId="16382" applyFont="1" applyBorder="1" applyAlignment="1">
      <alignment horizontal="center" vertical="center" shrinkToFit="1"/>
    </xf>
    <xf numFmtId="14" fontId="55" fillId="0" borderId="1359" xfId="39062" applyNumberFormat="1" applyFont="1" applyBorder="1" applyAlignment="1">
      <alignment horizontal="center" vertical="center" shrinkToFit="1"/>
    </xf>
    <xf numFmtId="0" fontId="55" fillId="0" borderId="1359" xfId="39083" applyNumberFormat="1" applyFont="1" applyFill="1" applyBorder="1" applyAlignment="1">
      <alignment horizontal="center" vertical="center" shrinkToFit="1"/>
    </xf>
    <xf numFmtId="0" fontId="55" fillId="0" borderId="1359" xfId="39062" applyFont="1" applyBorder="1" applyAlignment="1">
      <alignment horizontal="center" vertical="center" shrinkToFit="1"/>
    </xf>
    <xf numFmtId="0" fontId="55" fillId="0" borderId="1424" xfId="39053" applyFont="1" applyBorder="1" applyAlignment="1">
      <alignment horizontal="center" vertical="center" shrinkToFit="1"/>
    </xf>
    <xf numFmtId="0" fontId="239" fillId="0" borderId="1425" xfId="16382" applyFont="1" applyBorder="1" applyAlignment="1">
      <alignment horizontal="center" vertical="center" shrinkToFit="1"/>
    </xf>
    <xf numFmtId="0" fontId="55" fillId="0" borderId="1426" xfId="39053" applyFont="1" applyBorder="1" applyAlignment="1">
      <alignment horizontal="center" vertical="center" shrinkToFit="1"/>
    </xf>
    <xf numFmtId="0" fontId="55" fillId="0" borderId="1427" xfId="39053" applyFont="1" applyBorder="1" applyAlignment="1">
      <alignment horizontal="center" vertical="center" shrinkToFit="1"/>
    </xf>
    <xf numFmtId="0" fontId="55" fillId="0" borderId="1425" xfId="39053" applyFont="1" applyBorder="1" applyAlignment="1">
      <alignment horizontal="center" vertical="center" shrinkToFit="1"/>
    </xf>
    <xf numFmtId="0" fontId="239" fillId="0" borderId="1426" xfId="16382" applyFont="1" applyBorder="1" applyAlignment="1">
      <alignment horizontal="center" vertical="center" shrinkToFit="1"/>
    </xf>
    <xf numFmtId="14" fontId="55" fillId="0" borderId="1426" xfId="39062" applyNumberFormat="1" applyFont="1" applyBorder="1" applyAlignment="1">
      <alignment horizontal="center" vertical="center" shrinkToFit="1"/>
    </xf>
    <xf numFmtId="0" fontId="55" fillId="0" borderId="1426" xfId="39083" applyNumberFormat="1" applyFont="1" applyFill="1" applyBorder="1" applyAlignment="1">
      <alignment horizontal="center" vertical="center" shrinkToFit="1"/>
    </xf>
    <xf numFmtId="41" fontId="55" fillId="0" borderId="1427" xfId="39079" applyFont="1" applyFill="1" applyBorder="1" applyAlignment="1">
      <alignment horizontal="center" vertical="center" shrinkToFit="1"/>
    </xf>
    <xf numFmtId="0" fontId="55" fillId="0" borderId="1428" xfId="39053" applyFont="1" applyBorder="1" applyAlignment="1">
      <alignment horizontal="center" vertical="center" shrinkToFit="1"/>
    </xf>
    <xf numFmtId="0" fontId="239" fillId="0" borderId="1429" xfId="16382" applyFont="1" applyBorder="1" applyAlignment="1">
      <alignment horizontal="center" vertical="center" shrinkToFit="1"/>
    </xf>
    <xf numFmtId="0" fontId="55" fillId="102" borderId="1430" xfId="39053" applyFont="1" applyFill="1" applyBorder="1" applyAlignment="1">
      <alignment horizontal="center" vertical="center" shrinkToFit="1"/>
    </xf>
    <xf numFmtId="0" fontId="55" fillId="102" borderId="1431" xfId="39053" applyFont="1" applyFill="1" applyBorder="1" applyAlignment="1">
      <alignment horizontal="center" vertical="center" shrinkToFit="1"/>
    </xf>
    <xf numFmtId="0" fontId="55" fillId="0" borderId="1429" xfId="39053" applyFont="1" applyBorder="1" applyAlignment="1">
      <alignment horizontal="center" vertical="center" shrinkToFit="1"/>
    </xf>
    <xf numFmtId="0" fontId="55" fillId="0" borderId="1430" xfId="39053" applyFont="1" applyBorder="1" applyAlignment="1">
      <alignment horizontal="center" vertical="center" shrinkToFit="1"/>
    </xf>
    <xf numFmtId="0" fontId="55" fillId="0" borderId="1430" xfId="39062" applyFont="1" applyBorder="1" applyAlignment="1">
      <alignment horizontal="center" vertical="center" shrinkToFit="1"/>
    </xf>
    <xf numFmtId="14" fontId="55" fillId="0" borderId="1430" xfId="39062" applyNumberFormat="1" applyFont="1" applyBorder="1" applyAlignment="1">
      <alignment horizontal="center" vertical="center" shrinkToFit="1"/>
    </xf>
    <xf numFmtId="0" fontId="55" fillId="0" borderId="1430" xfId="39083" applyNumberFormat="1" applyFont="1" applyFill="1" applyBorder="1" applyAlignment="1">
      <alignment horizontal="center" vertical="center" shrinkToFit="1"/>
    </xf>
    <xf numFmtId="0" fontId="55" fillId="102" borderId="1359" xfId="39053" applyFont="1" applyFill="1" applyBorder="1" applyAlignment="1">
      <alignment horizontal="center" vertical="center" shrinkToFit="1"/>
    </xf>
    <xf numFmtId="0" fontId="55" fillId="102" borderId="1423" xfId="39053" applyFont="1" applyFill="1" applyBorder="1" applyAlignment="1">
      <alignment horizontal="center" vertical="center" shrinkToFit="1"/>
    </xf>
    <xf numFmtId="0" fontId="55" fillId="102" borderId="1426" xfId="39053" applyFont="1" applyFill="1" applyBorder="1" applyAlignment="1">
      <alignment horizontal="center" vertical="center" shrinkToFit="1"/>
    </xf>
    <xf numFmtId="0" fontId="55" fillId="102" borderId="1427" xfId="39053" applyFont="1" applyFill="1" applyBorder="1" applyAlignment="1">
      <alignment horizontal="center" vertical="center" shrinkToFit="1"/>
    </xf>
    <xf numFmtId="0" fontId="55" fillId="98" borderId="1431" xfId="39053" applyFont="1" applyFill="1" applyBorder="1" applyAlignment="1">
      <alignment horizontal="center" vertical="center" shrinkToFit="1"/>
    </xf>
    <xf numFmtId="0" fontId="55" fillId="98" borderId="1429" xfId="39053" applyFont="1" applyFill="1" applyBorder="1" applyAlignment="1">
      <alignment horizontal="center" vertical="center" shrinkToFit="1"/>
    </xf>
    <xf numFmtId="0" fontId="55" fillId="98" borderId="1423" xfId="39053" applyFont="1" applyFill="1" applyBorder="1" applyAlignment="1">
      <alignment horizontal="center" vertical="center" shrinkToFit="1"/>
    </xf>
    <xf numFmtId="0" fontId="55" fillId="98" borderId="1422" xfId="39053" applyFont="1" applyFill="1" applyBorder="1" applyAlignment="1">
      <alignment horizontal="center" vertical="center" shrinkToFit="1"/>
    </xf>
    <xf numFmtId="0" fontId="55" fillId="0" borderId="1432" xfId="39053" applyFont="1" applyBorder="1" applyAlignment="1">
      <alignment horizontal="center" vertical="center" shrinkToFit="1"/>
    </xf>
    <xf numFmtId="0" fontId="239" fillId="0" borderId="1433" xfId="16382" applyFont="1" applyBorder="1" applyAlignment="1">
      <alignment horizontal="center" vertical="center" shrinkToFit="1"/>
    </xf>
    <xf numFmtId="0" fontId="55" fillId="0" borderId="1434" xfId="39053" applyFont="1" applyBorder="1" applyAlignment="1">
      <alignment horizontal="center" vertical="center" shrinkToFit="1"/>
    </xf>
    <xf numFmtId="0" fontId="55" fillId="98" borderId="1435" xfId="39053" applyFont="1" applyFill="1" applyBorder="1" applyAlignment="1">
      <alignment horizontal="center" vertical="center" shrinkToFit="1"/>
    </xf>
    <xf numFmtId="0" fontId="55" fillId="98" borderId="1433" xfId="39053" applyFont="1" applyFill="1" applyBorder="1" applyAlignment="1">
      <alignment horizontal="center" vertical="center" shrinkToFit="1"/>
    </xf>
    <xf numFmtId="0" fontId="55" fillId="0" borderId="1434" xfId="39062" applyFont="1" applyBorder="1" applyAlignment="1">
      <alignment horizontal="center" vertical="center" shrinkToFit="1"/>
    </xf>
    <xf numFmtId="14" fontId="55" fillId="0" borderId="1434" xfId="39062" applyNumberFormat="1" applyFont="1" applyBorder="1" applyAlignment="1">
      <alignment horizontal="center" vertical="center" shrinkToFit="1"/>
    </xf>
    <xf numFmtId="0" fontId="55" fillId="0" borderId="1434" xfId="39083" applyNumberFormat="1" applyFont="1" applyFill="1" applyBorder="1" applyAlignment="1">
      <alignment horizontal="center" vertical="center" shrinkToFit="1"/>
    </xf>
    <xf numFmtId="41" fontId="55" fillId="0" borderId="1435" xfId="39079" applyFont="1" applyFill="1" applyBorder="1" applyAlignment="1">
      <alignment horizontal="center" vertical="center" shrinkToFit="1"/>
    </xf>
    <xf numFmtId="0" fontId="55" fillId="0" borderId="0" xfId="38832" applyNumberFormat="1" applyFont="1" applyFill="1" applyBorder="1" applyAlignment="1">
      <alignment horizontal="center" vertical="center"/>
    </xf>
    <xf numFmtId="41" fontId="55" fillId="0" borderId="0" xfId="38832" applyFont="1" applyFill="1" applyBorder="1" applyAlignment="1">
      <alignment horizontal="center" vertical="center"/>
    </xf>
    <xf numFmtId="0" fontId="56" fillId="0" borderId="0" xfId="1777" applyAlignment="1">
      <alignment horizontal="center" vertical="center"/>
    </xf>
    <xf numFmtId="0" fontId="535" fillId="98" borderId="0" xfId="0" applyFont="1" applyFill="1" applyAlignment="1">
      <alignment horizontal="left" vertical="center"/>
    </xf>
    <xf numFmtId="0" fontId="536" fillId="98" borderId="0" xfId="0" applyFont="1" applyFill="1" applyAlignment="1">
      <alignment horizontal="center" vertical="center"/>
    </xf>
    <xf numFmtId="0" fontId="55" fillId="98" borderId="0" xfId="0" applyFont="1" applyFill="1" applyAlignment="1">
      <alignment horizontal="center" vertical="center"/>
    </xf>
    <xf numFmtId="0" fontId="66" fillId="98" borderId="11" xfId="0" applyFont="1" applyFill="1" applyBorder="1">
      <alignment vertical="center"/>
    </xf>
    <xf numFmtId="0" fontId="66" fillId="98" borderId="11" xfId="0" applyFont="1" applyFill="1" applyBorder="1" applyAlignment="1">
      <alignment horizontal="center" vertical="center"/>
    </xf>
    <xf numFmtId="0" fontId="537" fillId="98" borderId="0" xfId="0" applyFont="1" applyFill="1" applyAlignment="1">
      <alignment horizontal="center" vertical="center"/>
    </xf>
    <xf numFmtId="0" fontId="537" fillId="98" borderId="0" xfId="0" applyFont="1" applyFill="1" applyAlignment="1">
      <alignment horizontal="center" vertical="center" shrinkToFit="1"/>
    </xf>
    <xf numFmtId="0" fontId="55" fillId="0" borderId="1186" xfId="1902" applyFont="1" applyBorder="1" applyAlignment="1">
      <alignment horizontal="center" vertical="center" shrinkToFit="1"/>
    </xf>
    <xf numFmtId="0" fontId="55" fillId="0" borderId="1186" xfId="1902" applyFont="1" applyBorder="1" applyAlignment="1">
      <alignment horizontal="left" vertical="center" shrinkToFit="1"/>
    </xf>
    <xf numFmtId="178" fontId="55" fillId="0" borderId="1186" xfId="1902" applyNumberFormat="1" applyFont="1" applyBorder="1" applyAlignment="1">
      <alignment horizontal="center" vertical="center"/>
    </xf>
    <xf numFmtId="0" fontId="260" fillId="0" borderId="1186" xfId="1902" applyFont="1" applyBorder="1" applyAlignment="1">
      <alignment horizontal="center" vertical="center" shrinkToFit="1"/>
    </xf>
    <xf numFmtId="0" fontId="55" fillId="114" borderId="1186" xfId="39053" quotePrefix="1" applyFont="1" applyFill="1" applyBorder="1" applyAlignment="1">
      <alignment horizontal="center" vertical="center"/>
    </xf>
    <xf numFmtId="0" fontId="530" fillId="114" borderId="1419" xfId="16382" applyFont="1" applyFill="1" applyBorder="1" applyAlignment="1">
      <alignment horizontal="center" vertical="center"/>
    </xf>
    <xf numFmtId="0" fontId="530" fillId="114" borderId="1359" xfId="16382" applyFont="1" applyFill="1" applyBorder="1" applyAlignment="1">
      <alignment horizontal="center" vertical="center"/>
    </xf>
    <xf numFmtId="0" fontId="530" fillId="114" borderId="1426" xfId="16382" applyFont="1" applyFill="1" applyBorder="1" applyAlignment="1">
      <alignment horizontal="center" vertical="center"/>
    </xf>
    <xf numFmtId="0" fontId="530" fillId="114" borderId="1430" xfId="16382" applyFont="1" applyFill="1" applyBorder="1" applyAlignment="1">
      <alignment horizontal="center" vertical="center"/>
    </xf>
    <xf numFmtId="0" fontId="530" fillId="114" borderId="1417" xfId="16382" applyFont="1" applyFill="1" applyBorder="1" applyAlignment="1">
      <alignment horizontal="center" vertical="center"/>
    </xf>
    <xf numFmtId="0" fontId="530" fillId="114" borderId="1421" xfId="16382" applyFont="1" applyFill="1" applyBorder="1" applyAlignment="1">
      <alignment horizontal="center" vertical="center"/>
    </xf>
    <xf numFmtId="0" fontId="530" fillId="114" borderId="1424" xfId="16382" applyFont="1" applyFill="1" applyBorder="1" applyAlignment="1">
      <alignment horizontal="center" vertical="center"/>
    </xf>
    <xf numFmtId="0" fontId="530" fillId="114" borderId="1428" xfId="16382" applyFont="1" applyFill="1" applyBorder="1" applyAlignment="1">
      <alignment horizontal="center" vertical="center"/>
    </xf>
    <xf numFmtId="0" fontId="55" fillId="100" borderId="1186" xfId="39053" quotePrefix="1" applyFont="1" applyFill="1" applyBorder="1" applyAlignment="1">
      <alignment horizontal="center" vertical="center"/>
    </xf>
    <xf numFmtId="0" fontId="530" fillId="100" borderId="1359" xfId="16382" applyFont="1" applyFill="1" applyBorder="1" applyAlignment="1">
      <alignment horizontal="center" vertical="center"/>
    </xf>
    <xf numFmtId="0" fontId="530" fillId="100" borderId="1421" xfId="16382" applyFont="1" applyFill="1" applyBorder="1" applyAlignment="1">
      <alignment horizontal="center" vertical="center"/>
    </xf>
    <xf numFmtId="0" fontId="530" fillId="100" borderId="1434" xfId="16382" applyFont="1" applyFill="1" applyBorder="1" applyAlignment="1">
      <alignment horizontal="center" vertical="center"/>
    </xf>
    <xf numFmtId="0" fontId="530" fillId="100" borderId="1432" xfId="16382" applyFont="1" applyFill="1" applyBorder="1" applyAlignment="1">
      <alignment horizontal="center" vertical="center"/>
    </xf>
    <xf numFmtId="0" fontId="544" fillId="143" borderId="8" xfId="16382" applyFont="1" applyFill="1" applyBorder="1" applyAlignment="1">
      <alignment horizontal="center" vertical="center"/>
    </xf>
    <xf numFmtId="49" fontId="530" fillId="0" borderId="8" xfId="1788" applyNumberFormat="1" applyFont="1" applyBorder="1" applyAlignment="1">
      <alignment horizontal="center" vertical="center" shrinkToFit="1"/>
    </xf>
    <xf numFmtId="0" fontId="55" fillId="100" borderId="8" xfId="39053" quotePrefix="1" applyFont="1" applyFill="1" applyBorder="1" applyAlignment="1">
      <alignment horizontal="center" vertical="center"/>
    </xf>
    <xf numFmtId="0" fontId="260" fillId="0" borderId="8" xfId="2997" applyFont="1" applyBorder="1" applyAlignment="1">
      <alignment horizontal="center" vertical="center" shrinkToFit="1"/>
    </xf>
    <xf numFmtId="0" fontId="260" fillId="0" borderId="8" xfId="2997" applyFont="1" applyBorder="1" applyAlignment="1">
      <alignment horizontal="center" vertical="center"/>
    </xf>
    <xf numFmtId="0" fontId="239" fillId="0" borderId="8" xfId="1902" applyFont="1" applyBorder="1" applyAlignment="1">
      <alignment horizontal="left" vertical="center"/>
    </xf>
    <xf numFmtId="0" fontId="68" fillId="0" borderId="8" xfId="1902" applyFont="1" applyBorder="1" applyAlignment="1">
      <alignment horizontal="left" vertical="center"/>
    </xf>
    <xf numFmtId="0" fontId="68" fillId="0" borderId="8" xfId="1902" applyFont="1" applyBorder="1">
      <alignment vertical="center"/>
    </xf>
    <xf numFmtId="0" fontId="55" fillId="0" borderId="8" xfId="39053" quotePrefix="1" applyFont="1" applyBorder="1" applyAlignment="1">
      <alignment horizontal="left" vertical="center"/>
    </xf>
    <xf numFmtId="14" fontId="55" fillId="0" borderId="1186" xfId="1773" applyNumberFormat="1" applyFont="1" applyBorder="1" applyAlignment="1">
      <alignment horizontal="left" vertical="center" shrinkToFit="1"/>
    </xf>
    <xf numFmtId="0" fontId="55" fillId="0" borderId="1186" xfId="1773" applyFont="1" applyBorder="1" applyAlignment="1">
      <alignment horizontal="left" vertical="center" wrapText="1" shrinkToFit="1"/>
    </xf>
    <xf numFmtId="0" fontId="530" fillId="0" borderId="8" xfId="0" applyFont="1" applyBorder="1" applyAlignment="1">
      <alignment horizontal="center" vertical="center" shrinkToFit="1"/>
    </xf>
    <xf numFmtId="0" fontId="55" fillId="0" borderId="1455" xfId="0" applyFont="1" applyBorder="1" applyAlignment="1">
      <alignment horizontal="center" vertical="center" shrinkToFit="1"/>
    </xf>
    <xf numFmtId="0" fontId="55" fillId="0" borderId="8" xfId="1773" applyFont="1" applyBorder="1" applyAlignment="1">
      <alignment horizontal="center" vertical="center" shrinkToFit="1"/>
    </xf>
    <xf numFmtId="185" fontId="55" fillId="0" borderId="8" xfId="1768" applyNumberFormat="1" applyFont="1" applyBorder="1" applyAlignment="1">
      <alignment horizontal="center" vertical="center"/>
    </xf>
    <xf numFmtId="0" fontId="55" fillId="0" borderId="8" xfId="0" applyFont="1" applyBorder="1" applyAlignment="1">
      <alignment horizontal="center" vertical="center" shrinkToFit="1"/>
    </xf>
    <xf numFmtId="376" fontId="530" fillId="0" borderId="8" xfId="39055" applyNumberFormat="1" applyFont="1" applyFill="1" applyBorder="1" applyAlignment="1">
      <alignment vertical="center"/>
    </xf>
    <xf numFmtId="0" fontId="239" fillId="0" borderId="8" xfId="0" applyFont="1" applyBorder="1" applyAlignment="1">
      <alignment horizontal="left" vertical="center"/>
    </xf>
    <xf numFmtId="0" fontId="239" fillId="0" borderId="8" xfId="0" applyFont="1" applyBorder="1" applyAlignment="1">
      <alignment horizontal="center" vertical="center"/>
    </xf>
    <xf numFmtId="0" fontId="55" fillId="0" borderId="8" xfId="1789" applyFont="1" applyBorder="1" applyAlignment="1">
      <alignment horizontal="left" vertical="center" shrinkToFit="1"/>
    </xf>
    <xf numFmtId="14" fontId="55" fillId="0" borderId="8" xfId="1789" applyNumberFormat="1" applyFont="1" applyBorder="1" applyAlignment="1">
      <alignment horizontal="center" vertical="center" shrinkToFit="1"/>
    </xf>
    <xf numFmtId="0" fontId="55" fillId="0" borderId="1454" xfId="1789" applyFont="1" applyBorder="1" applyAlignment="1">
      <alignment horizontal="left" vertical="center" shrinkToFit="1"/>
    </xf>
    <xf numFmtId="0" fontId="55" fillId="0" borderId="8" xfId="39053" applyFont="1" applyBorder="1" applyAlignment="1">
      <alignment horizontal="left" vertical="center"/>
    </xf>
    <xf numFmtId="0" fontId="55" fillId="0" borderId="8" xfId="39056" applyFont="1" applyBorder="1" applyAlignment="1">
      <alignment horizontal="left" vertical="center" shrinkToFit="1"/>
    </xf>
    <xf numFmtId="0" fontId="260" fillId="0" borderId="8" xfId="14769" applyFont="1" applyBorder="1" applyAlignment="1">
      <alignment horizontal="left" vertical="center" shrinkToFit="1"/>
    </xf>
    <xf numFmtId="14" fontId="55" fillId="0" borderId="1455" xfId="1784" applyNumberFormat="1" applyFont="1" applyBorder="1" applyAlignment="1">
      <alignment horizontal="center" vertical="center" shrinkToFit="1"/>
    </xf>
    <xf numFmtId="0" fontId="55" fillId="0" borderId="8" xfId="39053" applyFont="1" applyBorder="1" applyAlignment="1">
      <alignment horizontal="center" vertical="center"/>
    </xf>
    <xf numFmtId="49" fontId="55" fillId="0" borderId="8" xfId="1788" applyNumberFormat="1" applyFont="1" applyBorder="1" applyAlignment="1">
      <alignment horizontal="left" vertical="center" shrinkToFit="1"/>
    </xf>
    <xf numFmtId="0" fontId="260" fillId="0" borderId="8" xfId="2997" applyFont="1" applyBorder="1" applyAlignment="1">
      <alignment vertical="center" shrinkToFit="1"/>
    </xf>
    <xf numFmtId="0" fontId="68" fillId="0" borderId="8" xfId="0" applyFont="1" applyBorder="1" applyAlignment="1">
      <alignment horizontal="center" vertical="center"/>
    </xf>
    <xf numFmtId="2" fontId="239" fillId="0" borderId="8" xfId="39057" applyNumberFormat="1" applyFont="1" applyFill="1" applyBorder="1">
      <alignment vertical="center"/>
    </xf>
    <xf numFmtId="0" fontId="239" fillId="0" borderId="8" xfId="39058" applyFont="1" applyBorder="1" applyAlignment="1">
      <alignment horizontal="center" vertical="center"/>
    </xf>
    <xf numFmtId="41" fontId="260" fillId="0" borderId="8" xfId="2997" applyNumberFormat="1" applyFont="1" applyBorder="1" applyAlignment="1">
      <alignment horizontal="center" vertical="center"/>
    </xf>
    <xf numFmtId="377" fontId="238" fillId="0" borderId="8" xfId="38823" applyNumberFormat="1" applyFont="1" applyFill="1" applyBorder="1" applyAlignment="1">
      <alignment horizontal="center" vertical="center"/>
    </xf>
    <xf numFmtId="0" fontId="55" fillId="0" borderId="8" xfId="39059" applyFont="1" applyBorder="1" applyAlignment="1">
      <alignment horizontal="center" vertical="center" shrinkToFit="1"/>
    </xf>
    <xf numFmtId="0" fontId="55" fillId="0" borderId="8" xfId="1773" applyFont="1" applyBorder="1" applyAlignment="1">
      <alignment horizontal="left" vertical="center" shrinkToFit="1"/>
    </xf>
    <xf numFmtId="14" fontId="55" fillId="0" borderId="8" xfId="1773" applyNumberFormat="1" applyFont="1" applyBorder="1" applyAlignment="1">
      <alignment horizontal="center" vertical="center" shrinkToFit="1"/>
    </xf>
    <xf numFmtId="378" fontId="55" fillId="0" borderId="8" xfId="1831" applyNumberFormat="1" applyFont="1" applyBorder="1" applyAlignment="1">
      <alignment horizontal="left" vertical="center" shrinkToFit="1"/>
    </xf>
    <xf numFmtId="0" fontId="68" fillId="0" borderId="8" xfId="0" applyFont="1" applyBorder="1" applyAlignment="1">
      <alignment horizontal="center" vertical="center" shrinkToFit="1"/>
    </xf>
    <xf numFmtId="14" fontId="55" fillId="0" borderId="8" xfId="1773" quotePrefix="1" applyNumberFormat="1" applyFont="1" applyBorder="1" applyAlignment="1">
      <alignment horizontal="center" vertical="center" shrinkToFit="1"/>
    </xf>
    <xf numFmtId="0" fontId="260" fillId="0" borderId="8" xfId="0" applyFont="1" applyBorder="1" applyAlignment="1">
      <alignment horizontal="center" vertical="center"/>
    </xf>
    <xf numFmtId="0" fontId="55" fillId="0" borderId="8" xfId="642" applyNumberFormat="1" applyFont="1" applyFill="1" applyBorder="1" applyAlignment="1">
      <alignment horizontal="center" vertical="center"/>
    </xf>
    <xf numFmtId="178" fontId="55" fillId="0" borderId="8" xfId="642" applyFont="1" applyFill="1" applyBorder="1" applyAlignment="1">
      <alignment horizontal="center" vertical="center"/>
    </xf>
    <xf numFmtId="184" fontId="530" fillId="0" borderId="8" xfId="38819" applyNumberFormat="1" applyFont="1" applyBorder="1" applyAlignment="1">
      <alignment horizontal="center" vertical="center"/>
    </xf>
    <xf numFmtId="41" fontId="239" fillId="0" borderId="8" xfId="39060" applyFont="1" applyFill="1" applyBorder="1" applyAlignment="1">
      <alignment horizontal="center" vertical="center" shrinkToFit="1"/>
    </xf>
    <xf numFmtId="41" fontId="482" fillId="0" borderId="8" xfId="38820" applyNumberFormat="1" applyFont="1" applyBorder="1">
      <alignment vertical="center"/>
    </xf>
    <xf numFmtId="41" fontId="238" fillId="0" borderId="8" xfId="38823" applyFont="1" applyFill="1" applyBorder="1" applyAlignment="1">
      <alignment horizontal="center" vertical="center"/>
    </xf>
    <xf numFmtId="0" fontId="55" fillId="0" borderId="8" xfId="39061" applyFont="1" applyBorder="1" applyAlignment="1">
      <alignment horizontal="center" vertical="center" shrinkToFit="1"/>
    </xf>
    <xf numFmtId="41" fontId="55" fillId="0" borderId="8" xfId="39061" applyNumberFormat="1" applyFont="1" applyBorder="1" applyAlignment="1">
      <alignment horizontal="center" vertical="center" shrinkToFit="1"/>
    </xf>
    <xf numFmtId="0" fontId="55" fillId="0" borderId="8" xfId="1784" applyFont="1" applyBorder="1" applyAlignment="1">
      <alignment horizontal="center" vertical="center" shrinkToFit="1"/>
    </xf>
    <xf numFmtId="184" fontId="530" fillId="0" borderId="8" xfId="38829" applyNumberFormat="1" applyFont="1" applyFill="1" applyBorder="1" applyAlignment="1">
      <alignment horizontal="center" vertical="center"/>
    </xf>
    <xf numFmtId="41" fontId="55" fillId="0" borderId="8" xfId="39062" applyNumberFormat="1" applyFont="1" applyBorder="1" applyAlignment="1">
      <alignment horizontal="center" vertical="center"/>
    </xf>
    <xf numFmtId="49" fontId="55" fillId="0" borderId="8" xfId="1788" applyNumberFormat="1" applyFont="1" applyBorder="1" applyAlignment="1">
      <alignment horizontal="center" vertical="center"/>
    </xf>
    <xf numFmtId="41" fontId="239" fillId="0" borderId="8" xfId="38829" applyFont="1" applyFill="1" applyBorder="1" applyAlignment="1">
      <alignment horizontal="center" vertical="center" shrinkToFit="1"/>
    </xf>
    <xf numFmtId="0" fontId="55" fillId="0" borderId="8" xfId="1773" applyFont="1" applyBorder="1" applyAlignment="1">
      <alignment vertical="center" shrinkToFit="1"/>
    </xf>
    <xf numFmtId="14" fontId="55" fillId="0" borderId="8" xfId="1831" applyNumberFormat="1" applyFont="1" applyBorder="1" applyAlignment="1">
      <alignment horizontal="center" vertical="center" shrinkToFit="1"/>
    </xf>
    <xf numFmtId="41" fontId="55" fillId="0" borderId="8" xfId="1773" applyNumberFormat="1" applyFont="1" applyBorder="1" applyAlignment="1">
      <alignment vertical="center" shrinkToFit="1"/>
    </xf>
    <xf numFmtId="41" fontId="55" fillId="0" borderId="8" xfId="1773" applyNumberFormat="1" applyFont="1" applyBorder="1" applyAlignment="1">
      <alignment horizontal="center" vertical="center" shrinkToFit="1"/>
    </xf>
    <xf numFmtId="41" fontId="55" fillId="0" borderId="1454" xfId="1831" applyNumberFormat="1" applyFont="1" applyBorder="1" applyAlignment="1">
      <alignment horizontal="right" vertical="center" shrinkToFit="1"/>
    </xf>
    <xf numFmtId="0" fontId="239" fillId="0" borderId="8" xfId="38823" applyNumberFormat="1" applyFont="1" applyFill="1" applyBorder="1" applyAlignment="1">
      <alignment horizontal="center" vertical="center"/>
    </xf>
    <xf numFmtId="41" fontId="260" fillId="0" borderId="8" xfId="38831" applyFont="1" applyFill="1" applyBorder="1" applyAlignment="1">
      <alignment vertical="center"/>
    </xf>
    <xf numFmtId="184" fontId="55" fillId="0" borderId="8" xfId="38826" applyNumberFormat="1" applyFont="1" applyFill="1" applyBorder="1" applyAlignment="1">
      <alignment horizontal="center" vertical="center" shrinkToFit="1"/>
    </xf>
    <xf numFmtId="41" fontId="55" fillId="0" borderId="8" xfId="1769" applyNumberFormat="1" applyFont="1" applyBorder="1" applyAlignment="1">
      <alignment horizontal="left" vertical="center" shrinkToFit="1"/>
    </xf>
    <xf numFmtId="9" fontId="55" fillId="0" borderId="8" xfId="1773" applyNumberFormat="1" applyFont="1" applyBorder="1" applyAlignment="1">
      <alignment horizontal="center" vertical="center" shrinkToFit="1"/>
    </xf>
    <xf numFmtId="49" fontId="55" fillId="0" borderId="8" xfId="3175" applyNumberFormat="1" applyFont="1" applyBorder="1" applyAlignment="1">
      <alignment horizontal="left" vertical="center" shrinkToFit="1"/>
    </xf>
    <xf numFmtId="0" fontId="530" fillId="0" borderId="8" xfId="38823" applyNumberFormat="1" applyFont="1" applyFill="1" applyBorder="1" applyAlignment="1">
      <alignment horizontal="left" vertical="center"/>
    </xf>
    <xf numFmtId="41" fontId="530" fillId="0" borderId="8" xfId="38823" applyFont="1" applyFill="1" applyBorder="1" applyAlignment="1">
      <alignment vertical="center"/>
    </xf>
    <xf numFmtId="0" fontId="55" fillId="0" borderId="8" xfId="39063" applyFont="1" applyBorder="1" applyAlignment="1" applyProtection="1">
      <alignment horizontal="center" vertical="center" shrinkToFit="1"/>
      <protection locked="0"/>
    </xf>
    <xf numFmtId="9" fontId="531" fillId="0" borderId="8" xfId="39064" applyNumberFormat="1" applyFont="1" applyBorder="1" applyAlignment="1">
      <alignment horizontal="center" vertical="center" wrapText="1"/>
    </xf>
    <xf numFmtId="41" fontId="260" fillId="0" borderId="8" xfId="39057" applyFont="1" applyFill="1" applyBorder="1" applyAlignment="1">
      <alignment horizontal="center" vertical="center"/>
    </xf>
    <xf numFmtId="41" fontId="55" fillId="0" borderId="8" xfId="38917" applyFont="1" applyFill="1" applyBorder="1" applyAlignment="1" applyProtection="1">
      <alignment horizontal="center" vertical="center"/>
    </xf>
    <xf numFmtId="41" fontId="68" fillId="0" borderId="8" xfId="0" applyNumberFormat="1" applyFont="1" applyBorder="1">
      <alignment vertical="center"/>
    </xf>
    <xf numFmtId="184" fontId="55" fillId="0" borderId="8" xfId="1773" applyNumberFormat="1" applyFont="1" applyBorder="1" applyAlignment="1">
      <alignment horizontal="center" vertical="center" shrinkToFit="1"/>
    </xf>
    <xf numFmtId="0" fontId="68" fillId="0" borderId="8" xfId="0" applyFont="1" applyBorder="1" applyAlignment="1">
      <alignment horizontal="center" vertical="center" wrapText="1"/>
    </xf>
    <xf numFmtId="0" fontId="55" fillId="0" borderId="8" xfId="39065" applyFont="1" applyBorder="1" applyAlignment="1">
      <alignment horizontal="center" vertical="center"/>
    </xf>
    <xf numFmtId="14" fontId="238" fillId="0" borderId="8" xfId="38829" applyNumberFormat="1" applyFont="1" applyFill="1" applyBorder="1" applyAlignment="1">
      <alignment horizontal="center" vertical="center"/>
    </xf>
    <xf numFmtId="0" fontId="239" fillId="0" borderId="8" xfId="0" applyFont="1" applyBorder="1" applyAlignment="1">
      <alignment horizontal="center" vertical="center" shrinkToFit="1"/>
    </xf>
    <xf numFmtId="0" fontId="55" fillId="0" borderId="8" xfId="39065" applyFont="1" applyBorder="1" applyAlignment="1">
      <alignment horizontal="left" vertical="center"/>
    </xf>
    <xf numFmtId="0" fontId="239" fillId="0" borderId="8" xfId="38823" applyNumberFormat="1" applyFont="1" applyFill="1" applyBorder="1" applyAlignment="1">
      <alignment horizontal="left" vertical="center"/>
    </xf>
    <xf numFmtId="49" fontId="239" fillId="0" borderId="8" xfId="1788" applyNumberFormat="1" applyFont="1" applyBorder="1" applyAlignment="1">
      <alignment horizontal="left" vertical="center"/>
    </xf>
    <xf numFmtId="41" fontId="55" fillId="0" borderId="8" xfId="39059" applyNumberFormat="1" applyFont="1" applyBorder="1" applyAlignment="1">
      <alignment vertical="center" shrinkToFit="1"/>
    </xf>
    <xf numFmtId="0" fontId="55" fillId="0" borderId="8" xfId="39059" applyFont="1" applyBorder="1" applyAlignment="1">
      <alignment horizontal="left" vertical="center" shrinkToFit="1"/>
    </xf>
    <xf numFmtId="0" fontId="55" fillId="0" borderId="8" xfId="39059" applyFont="1" applyBorder="1" applyAlignment="1">
      <alignment vertical="center" shrinkToFit="1"/>
    </xf>
    <xf numFmtId="41" fontId="55" fillId="0" borderId="8" xfId="39059" applyNumberFormat="1" applyFont="1" applyBorder="1" applyAlignment="1">
      <alignment horizontal="center" vertical="center" shrinkToFit="1"/>
    </xf>
    <xf numFmtId="14" fontId="55" fillId="0" borderId="8" xfId="1769" applyNumberFormat="1" applyFont="1" applyBorder="1" applyAlignment="1">
      <alignment horizontal="center" vertical="center" shrinkToFit="1"/>
    </xf>
    <xf numFmtId="14" fontId="55" fillId="0" borderId="8" xfId="1784" applyNumberFormat="1" applyFont="1" applyBorder="1" applyAlignment="1">
      <alignment horizontal="center" vertical="center" shrinkToFit="1"/>
    </xf>
    <xf numFmtId="41" fontId="55" fillId="0" borderId="8" xfId="1773" applyNumberFormat="1" applyFont="1" applyBorder="1" applyAlignment="1">
      <alignment vertical="center"/>
    </xf>
    <xf numFmtId="41" fontId="55" fillId="0" borderId="8" xfId="1773" applyNumberFormat="1" applyFont="1" applyBorder="1" applyAlignment="1">
      <alignment horizontal="left" vertical="center" shrinkToFit="1"/>
    </xf>
    <xf numFmtId="0" fontId="530" fillId="0" borderId="8" xfId="0" applyFont="1" applyBorder="1" applyAlignment="1">
      <alignment horizontal="left" vertical="center"/>
    </xf>
    <xf numFmtId="0" fontId="239" fillId="0" borderId="8" xfId="39062" applyFont="1" applyBorder="1" applyAlignment="1">
      <alignment horizontal="center" vertical="center" shrinkToFit="1"/>
    </xf>
    <xf numFmtId="14" fontId="239" fillId="0" borderId="8" xfId="39062" applyNumberFormat="1" applyFont="1" applyBorder="1" applyAlignment="1">
      <alignment horizontal="center" vertical="center" shrinkToFit="1"/>
    </xf>
    <xf numFmtId="14" fontId="239" fillId="0" borderId="8" xfId="39058" applyNumberFormat="1" applyFont="1" applyBorder="1" applyAlignment="1">
      <alignment horizontal="center" vertical="center" shrinkToFit="1"/>
    </xf>
    <xf numFmtId="41" fontId="239" fillId="0" borderId="8" xfId="39057" applyFont="1" applyFill="1" applyBorder="1" applyAlignment="1">
      <alignment horizontal="center" vertical="center" shrinkToFit="1"/>
    </xf>
    <xf numFmtId="41" fontId="239" fillId="0" borderId="8" xfId="39057" applyFont="1" applyFill="1" applyBorder="1" applyAlignment="1">
      <alignment horizontal="center" vertical="center"/>
    </xf>
    <xf numFmtId="41" fontId="55" fillId="0" borderId="8" xfId="39066" applyFont="1" applyFill="1" applyBorder="1" applyAlignment="1">
      <alignment horizontal="center" vertical="center"/>
    </xf>
    <xf numFmtId="41" fontId="55" fillId="0" borderId="8" xfId="38826" applyFont="1" applyFill="1" applyBorder="1" applyAlignment="1">
      <alignment horizontal="left" vertical="center" shrinkToFit="1"/>
    </xf>
    <xf numFmtId="14" fontId="238" fillId="0" borderId="8" xfId="39067" applyNumberFormat="1" applyFont="1" applyBorder="1" applyAlignment="1">
      <alignment horizontal="center" vertical="center" shrinkToFit="1"/>
    </xf>
    <xf numFmtId="188" fontId="238" fillId="0" borderId="8" xfId="39068" applyNumberFormat="1" applyFont="1" applyBorder="1" applyAlignment="1">
      <alignment horizontal="center" vertical="center" shrinkToFit="1"/>
    </xf>
    <xf numFmtId="41" fontId="238" fillId="0" borderId="8" xfId="38829" applyFont="1" applyFill="1" applyBorder="1" applyAlignment="1">
      <alignment horizontal="center" vertical="center" shrinkToFit="1"/>
    </xf>
    <xf numFmtId="41" fontId="238" fillId="0" borderId="8" xfId="39069" applyFont="1" applyFill="1" applyBorder="1" applyAlignment="1">
      <alignment horizontal="center" vertical="center" shrinkToFit="1"/>
    </xf>
    <xf numFmtId="41" fontId="55" fillId="0" borderId="8" xfId="38826" applyFont="1" applyFill="1" applyBorder="1" applyAlignment="1">
      <alignment vertical="center" wrapText="1" shrinkToFit="1"/>
    </xf>
    <xf numFmtId="14" fontId="55" fillId="0" borderId="8" xfId="38826" applyNumberFormat="1" applyFont="1" applyFill="1" applyBorder="1" applyAlignment="1">
      <alignment horizontal="center" vertical="center" wrapText="1" shrinkToFit="1"/>
    </xf>
    <xf numFmtId="41" fontId="55" fillId="0" borderId="8" xfId="38826" applyFont="1" applyFill="1" applyBorder="1" applyAlignment="1">
      <alignment vertical="center" shrinkToFit="1"/>
    </xf>
    <xf numFmtId="0" fontId="260" fillId="0" borderId="8" xfId="2997" applyFont="1" applyBorder="1" applyAlignment="1">
      <alignment horizontal="left" vertical="center" wrapText="1"/>
    </xf>
    <xf numFmtId="0" fontId="55" fillId="0" borderId="1455" xfId="39062" applyFont="1" applyBorder="1" applyAlignment="1">
      <alignment horizontal="left" vertical="center"/>
    </xf>
    <xf numFmtId="0" fontId="55" fillId="0" borderId="8" xfId="1784" applyFont="1" applyBorder="1" applyAlignment="1">
      <alignment horizontal="left" vertical="center" shrinkToFit="1"/>
    </xf>
    <xf numFmtId="14" fontId="68" fillId="0" borderId="8" xfId="0" applyNumberFormat="1" applyFont="1" applyBorder="1" applyAlignment="1">
      <alignment horizontal="center" vertical="center"/>
    </xf>
    <xf numFmtId="0" fontId="68" fillId="0" borderId="8" xfId="0" applyFont="1" applyBorder="1">
      <alignment vertical="center"/>
    </xf>
    <xf numFmtId="0" fontId="55" fillId="0" borderId="8" xfId="1784" applyFont="1" applyBorder="1" applyAlignment="1">
      <alignment vertical="center" wrapText="1"/>
    </xf>
    <xf numFmtId="0" fontId="529" fillId="103" borderId="1363" xfId="0" applyFont="1" applyFill="1" applyBorder="1" applyAlignment="1">
      <alignment horizontal="center" vertical="center"/>
    </xf>
    <xf numFmtId="0" fontId="238" fillId="102" borderId="1363" xfId="0" applyFont="1" applyFill="1" applyBorder="1" applyAlignment="1" applyProtection="1">
      <alignment horizontal="center" vertical="center"/>
      <protection locked="0"/>
    </xf>
    <xf numFmtId="0" fontId="473" fillId="104" borderId="28" xfId="1848" applyFont="1" applyFill="1" applyBorder="1" applyAlignment="1">
      <alignment horizontal="center" vertical="center" wrapText="1"/>
    </xf>
    <xf numFmtId="0" fontId="473" fillId="104" borderId="2" xfId="1848" applyFont="1" applyFill="1" applyBorder="1" applyAlignment="1">
      <alignment horizontal="center" vertical="center" wrapText="1"/>
    </xf>
    <xf numFmtId="0" fontId="473" fillId="112" borderId="1362" xfId="1847" applyFont="1" applyFill="1" applyBorder="1" applyAlignment="1">
      <alignment horizontal="center" vertical="center" wrapText="1"/>
    </xf>
    <xf numFmtId="0" fontId="473" fillId="112" borderId="28" xfId="1847" applyFont="1" applyFill="1" applyBorder="1" applyAlignment="1">
      <alignment horizontal="center" vertical="center" wrapText="1"/>
    </xf>
    <xf numFmtId="0" fontId="473" fillId="112" borderId="2" xfId="1847" applyFont="1" applyFill="1" applyBorder="1" applyAlignment="1">
      <alignment horizontal="center" vertical="center" wrapText="1"/>
    </xf>
    <xf numFmtId="0" fontId="364" fillId="84" borderId="28" xfId="1847" applyFont="1" applyFill="1" applyBorder="1" applyAlignment="1">
      <alignment horizontal="center" vertical="center" wrapText="1"/>
    </xf>
    <xf numFmtId="0" fontId="364" fillId="84" borderId="2" xfId="1847" applyFont="1" applyFill="1" applyBorder="1" applyAlignment="1">
      <alignment horizontal="center" vertical="center" wrapText="1"/>
    </xf>
    <xf numFmtId="0" fontId="364" fillId="81" borderId="1345" xfId="1847" applyFont="1" applyFill="1" applyBorder="1" applyAlignment="1">
      <alignment horizontal="center" vertical="center" wrapText="1" shrinkToFit="1"/>
    </xf>
    <xf numFmtId="0" fontId="364" fillId="81" borderId="1345" xfId="1847" applyFont="1" applyFill="1" applyBorder="1" applyAlignment="1">
      <alignment horizontal="center" vertical="center" shrinkToFit="1"/>
    </xf>
    <xf numFmtId="0" fontId="473" fillId="105" borderId="1358" xfId="1848" applyFont="1" applyFill="1" applyBorder="1" applyAlignment="1">
      <alignment horizontal="center" vertical="center" wrapText="1"/>
    </xf>
    <xf numFmtId="0" fontId="473" fillId="80" borderId="1358" xfId="1847" applyFont="1" applyFill="1" applyBorder="1" applyAlignment="1">
      <alignment horizontal="center" vertical="center" wrapText="1"/>
    </xf>
    <xf numFmtId="180" fontId="473" fillId="104" borderId="1345" xfId="1848" applyNumberFormat="1" applyFont="1" applyFill="1" applyBorder="1" applyAlignment="1">
      <alignment horizontal="center" vertical="center" wrapText="1"/>
    </xf>
    <xf numFmtId="180" fontId="473" fillId="104" borderId="1358" xfId="1848" applyNumberFormat="1" applyFont="1" applyFill="1" applyBorder="1" applyAlignment="1">
      <alignment horizontal="center" vertical="center" wrapText="1"/>
    </xf>
    <xf numFmtId="0" fontId="473" fillId="99" borderId="1345" xfId="1847" applyFont="1" applyFill="1" applyBorder="1" applyAlignment="1">
      <alignment horizontal="center" vertical="center" wrapText="1" shrinkToFit="1"/>
    </xf>
    <xf numFmtId="0" fontId="473" fillId="112" borderId="1358" xfId="1848" applyFont="1" applyFill="1" applyBorder="1" applyAlignment="1">
      <alignment horizontal="center" vertical="center" wrapText="1"/>
    </xf>
    <xf numFmtId="0" fontId="473" fillId="112" borderId="1355" xfId="1848" applyFont="1" applyFill="1" applyBorder="1" applyAlignment="1">
      <alignment horizontal="center" vertical="center" wrapText="1"/>
    </xf>
    <xf numFmtId="0" fontId="473" fillId="112" borderId="1361" xfId="1848" applyFont="1" applyFill="1" applyBorder="1" applyAlignment="1">
      <alignment horizontal="center" vertical="center" wrapText="1"/>
    </xf>
    <xf numFmtId="0" fontId="473" fillId="103" borderId="1345" xfId="1848" applyFont="1" applyFill="1" applyBorder="1" applyAlignment="1">
      <alignment horizontal="center" vertical="center" wrapText="1" shrinkToFit="1"/>
    </xf>
    <xf numFmtId="0" fontId="364" fillId="81" borderId="1345" xfId="1848" applyFont="1" applyFill="1" applyBorder="1" applyAlignment="1">
      <alignment horizontal="center" vertical="center" wrapText="1" shrinkToFit="1"/>
    </xf>
    <xf numFmtId="0" fontId="364" fillId="77" borderId="1345" xfId="38822" applyNumberFormat="1" applyFont="1" applyFill="1" applyBorder="1" applyAlignment="1">
      <alignment horizontal="center" vertical="center" wrapText="1" shrinkToFit="1"/>
    </xf>
    <xf numFmtId="0" fontId="0" fillId="98" borderId="1345" xfId="0" applyFill="1" applyBorder="1" applyAlignment="1" applyProtection="1">
      <alignment horizontal="center" vertical="center" wrapText="1"/>
      <protection locked="0"/>
    </xf>
    <xf numFmtId="0" fontId="0" fillId="98" borderId="1345" xfId="0" applyFill="1" applyBorder="1" applyAlignment="1" applyProtection="1">
      <alignment horizontal="center" vertical="center"/>
      <protection locked="0"/>
    </xf>
    <xf numFmtId="0" fontId="364" fillId="83" borderId="1345" xfId="1847" applyFont="1" applyFill="1" applyBorder="1" applyAlignment="1">
      <alignment horizontal="center" vertical="center" wrapText="1"/>
    </xf>
    <xf numFmtId="0" fontId="494" fillId="79" borderId="1345" xfId="1847" applyFont="1" applyFill="1" applyBorder="1" applyAlignment="1">
      <alignment horizontal="center" vertical="center" wrapText="1" shrinkToFit="1"/>
    </xf>
    <xf numFmtId="0" fontId="496" fillId="81" borderId="1345" xfId="0" applyFont="1" applyFill="1" applyBorder="1" applyAlignment="1">
      <alignment horizontal="center" vertical="center"/>
    </xf>
    <xf numFmtId="0" fontId="364" fillId="120" borderId="1345" xfId="1847" applyFont="1" applyFill="1" applyBorder="1" applyAlignment="1">
      <alignment horizontal="center" vertical="center" wrapText="1"/>
    </xf>
    <xf numFmtId="0" fontId="364" fillId="120" borderId="1374" xfId="1847" applyFont="1" applyFill="1" applyBorder="1" applyAlignment="1">
      <alignment horizontal="center" vertical="center" wrapText="1"/>
    </xf>
    <xf numFmtId="0" fontId="364" fillId="120" borderId="1375" xfId="1847" applyFont="1" applyFill="1" applyBorder="1" applyAlignment="1">
      <alignment horizontal="center" vertical="center" wrapText="1"/>
    </xf>
    <xf numFmtId="0" fontId="364" fillId="120" borderId="1376" xfId="1847" applyFont="1" applyFill="1" applyBorder="1" applyAlignment="1">
      <alignment horizontal="center" vertical="center" wrapText="1"/>
    </xf>
    <xf numFmtId="0" fontId="364" fillId="104" borderId="1345" xfId="1847" applyFont="1" applyFill="1" applyBorder="1" applyAlignment="1">
      <alignment horizontal="center" vertical="center" wrapText="1"/>
    </xf>
    <xf numFmtId="0" fontId="364" fillId="104" borderId="1374" xfId="1847" applyFont="1" applyFill="1" applyBorder="1" applyAlignment="1">
      <alignment horizontal="center" vertical="center" wrapText="1"/>
    </xf>
    <xf numFmtId="0" fontId="364" fillId="104" borderId="1375" xfId="1847" applyFont="1" applyFill="1" applyBorder="1" applyAlignment="1">
      <alignment horizontal="center" vertical="center" wrapText="1"/>
    </xf>
    <xf numFmtId="0" fontId="364" fillId="104" borderId="1376" xfId="1847" applyFont="1" applyFill="1" applyBorder="1" applyAlignment="1">
      <alignment horizontal="center" vertical="center" wrapText="1"/>
    </xf>
    <xf numFmtId="0" fontId="364" fillId="84" borderId="1377" xfId="1847" applyFont="1" applyFill="1" applyBorder="1" applyAlignment="1">
      <alignment horizontal="center" vertical="center" wrapText="1"/>
    </xf>
    <xf numFmtId="0" fontId="364" fillId="84" borderId="1345" xfId="1847" applyFont="1" applyFill="1" applyBorder="1" applyAlignment="1" applyProtection="1">
      <alignment horizontal="center" vertical="center" wrapText="1"/>
      <protection locked="0"/>
    </xf>
    <xf numFmtId="0" fontId="55" fillId="98" borderId="1374" xfId="1847" applyFont="1" applyFill="1" applyBorder="1" applyAlignment="1" applyProtection="1">
      <alignment horizontal="center" vertical="center" wrapText="1"/>
      <protection locked="0"/>
    </xf>
    <xf numFmtId="0" fontId="55" fillId="98" borderId="1375" xfId="1847" applyFont="1" applyFill="1" applyBorder="1" applyAlignment="1" applyProtection="1">
      <alignment horizontal="center" vertical="center" wrapText="1"/>
      <protection locked="0"/>
    </xf>
    <xf numFmtId="0" fontId="55" fillId="98" borderId="1376" xfId="1847" applyFont="1" applyFill="1" applyBorder="1" applyAlignment="1" applyProtection="1">
      <alignment horizontal="center" vertical="center" wrapText="1"/>
      <protection locked="0"/>
    </xf>
    <xf numFmtId="0" fontId="364" fillId="99" borderId="1345" xfId="1847" applyFont="1" applyFill="1" applyBorder="1" applyAlignment="1">
      <alignment horizontal="center" vertical="center" wrapText="1"/>
    </xf>
    <xf numFmtId="0" fontId="364" fillId="99" borderId="1374" xfId="1847" applyFont="1" applyFill="1" applyBorder="1" applyAlignment="1">
      <alignment horizontal="center" vertical="center" wrapText="1"/>
    </xf>
    <xf numFmtId="0" fontId="364" fillId="99" borderId="1375" xfId="1847" applyFont="1" applyFill="1" applyBorder="1" applyAlignment="1">
      <alignment horizontal="center" vertical="center" wrapText="1"/>
    </xf>
    <xf numFmtId="0" fontId="364" fillId="99" borderId="1376" xfId="1847" applyFont="1" applyFill="1" applyBorder="1" applyAlignment="1">
      <alignment horizontal="center" vertical="center" wrapText="1"/>
    </xf>
    <xf numFmtId="0" fontId="343" fillId="111" borderId="1390" xfId="1849" applyFont="1" applyFill="1" applyBorder="1" applyAlignment="1">
      <alignment horizontal="center" vertical="center" wrapText="1"/>
    </xf>
    <xf numFmtId="0" fontId="343" fillId="111" borderId="1391" xfId="1849" applyFont="1" applyFill="1" applyBorder="1" applyAlignment="1">
      <alignment horizontal="center" vertical="center" wrapText="1"/>
    </xf>
    <xf numFmtId="0" fontId="343" fillId="111" borderId="1392" xfId="1849" applyFont="1" applyFill="1" applyBorder="1" applyAlignment="1">
      <alignment horizontal="center" vertical="center" wrapText="1"/>
    </xf>
    <xf numFmtId="0" fontId="211" fillId="38" borderId="1385" xfId="1849" applyFont="1" applyFill="1" applyBorder="1" applyAlignment="1">
      <alignment horizontal="center" vertical="center" shrinkToFit="1"/>
    </xf>
    <xf numFmtId="0" fontId="211" fillId="38" borderId="1387" xfId="1849" applyFont="1" applyFill="1" applyBorder="1" applyAlignment="1">
      <alignment horizontal="center" vertical="center" shrinkToFit="1"/>
    </xf>
    <xf numFmtId="0" fontId="211" fillId="38" borderId="1389" xfId="1849" applyFont="1" applyFill="1" applyBorder="1" applyAlignment="1">
      <alignment horizontal="center" vertical="center" shrinkToFit="1"/>
    </xf>
    <xf numFmtId="0" fontId="211" fillId="113" borderId="1378" xfId="1468" applyFont="1" applyFill="1" applyBorder="1" applyAlignment="1">
      <alignment horizontal="center" vertical="center"/>
    </xf>
    <xf numFmtId="0" fontId="211" fillId="113" borderId="1380" xfId="1468" applyFont="1" applyFill="1" applyBorder="1" applyAlignment="1">
      <alignment horizontal="center" vertical="center"/>
    </xf>
    <xf numFmtId="0" fontId="211" fillId="113" borderId="1382" xfId="1468" applyFont="1" applyFill="1" applyBorder="1" applyAlignment="1">
      <alignment horizontal="center" vertical="center"/>
    </xf>
    <xf numFmtId="0" fontId="211" fillId="113" borderId="1379" xfId="1845" applyFont="1" applyFill="1" applyBorder="1" applyAlignment="1">
      <alignment horizontal="center" vertical="center" shrinkToFit="1"/>
    </xf>
    <xf numFmtId="0" fontId="211" fillId="113" borderId="1381" xfId="1845" applyFont="1" applyFill="1" applyBorder="1" applyAlignment="1">
      <alignment horizontal="center" vertical="center" shrinkToFit="1"/>
    </xf>
    <xf numFmtId="0" fontId="211" fillId="113" borderId="1383" xfId="1845" applyFont="1" applyFill="1" applyBorder="1" applyAlignment="1">
      <alignment horizontal="center" vertical="center" shrinkToFit="1"/>
    </xf>
    <xf numFmtId="183" fontId="211" fillId="113" borderId="1379" xfId="1849" applyNumberFormat="1" applyFont="1" applyFill="1" applyBorder="1" applyAlignment="1">
      <alignment horizontal="center" vertical="center" wrapText="1"/>
    </xf>
    <xf numFmtId="183" fontId="211" fillId="113" borderId="1381" xfId="1849" applyNumberFormat="1" applyFont="1" applyFill="1" applyBorder="1" applyAlignment="1">
      <alignment horizontal="center" vertical="center" wrapText="1"/>
    </xf>
    <xf numFmtId="183" fontId="211" fillId="113" borderId="1383" xfId="1849" applyNumberFormat="1" applyFont="1" applyFill="1" applyBorder="1" applyAlignment="1">
      <alignment horizontal="center" vertical="center" wrapText="1"/>
    </xf>
    <xf numFmtId="182" fontId="211" fillId="113" borderId="1379" xfId="1849" applyNumberFormat="1" applyFont="1" applyFill="1" applyBorder="1" applyAlignment="1">
      <alignment horizontal="center" vertical="center" wrapText="1"/>
    </xf>
    <xf numFmtId="182" fontId="211" fillId="113" borderId="1381" xfId="1849" applyNumberFormat="1" applyFont="1" applyFill="1" applyBorder="1" applyAlignment="1">
      <alignment horizontal="center" vertical="center" wrapText="1"/>
    </xf>
    <xf numFmtId="182" fontId="211" fillId="113" borderId="1383" xfId="1849" applyNumberFormat="1" applyFont="1" applyFill="1" applyBorder="1" applyAlignment="1">
      <alignment horizontal="center" vertical="center" wrapText="1"/>
    </xf>
    <xf numFmtId="0" fontId="211" fillId="113" borderId="1379" xfId="1849" applyFont="1" applyFill="1" applyBorder="1" applyAlignment="1">
      <alignment horizontal="center" vertical="center" shrinkToFit="1"/>
    </xf>
    <xf numFmtId="0" fontId="211" fillId="113" borderId="1381" xfId="1849" applyFont="1" applyFill="1" applyBorder="1" applyAlignment="1">
      <alignment horizontal="center" vertical="center" shrinkToFit="1"/>
    </xf>
    <xf numFmtId="0" fontId="211" fillId="113" borderId="1383" xfId="1849" applyFont="1" applyFill="1" applyBorder="1" applyAlignment="1">
      <alignment horizontal="center" vertical="center" shrinkToFit="1"/>
    </xf>
    <xf numFmtId="0" fontId="206" fillId="76" borderId="1384" xfId="1849" applyFont="1" applyFill="1" applyBorder="1" applyAlignment="1">
      <alignment horizontal="center" vertical="center" wrapText="1"/>
    </xf>
    <xf numFmtId="0" fontId="206" fillId="76" borderId="1386" xfId="1849" applyFont="1" applyFill="1" applyBorder="1" applyAlignment="1">
      <alignment horizontal="center" vertical="center" wrapText="1"/>
    </xf>
    <xf numFmtId="0" fontId="206" fillId="76" borderId="1388" xfId="1849" applyFont="1" applyFill="1" applyBorder="1" applyAlignment="1">
      <alignment horizontal="center" vertical="center" wrapText="1"/>
    </xf>
    <xf numFmtId="0" fontId="206" fillId="76" borderId="1390" xfId="1849" applyFont="1" applyFill="1" applyBorder="1" applyAlignment="1">
      <alignment horizontal="center" vertical="center" wrapText="1"/>
    </xf>
    <xf numFmtId="0" fontId="206" fillId="76" borderId="1391" xfId="1849" applyFont="1" applyFill="1" applyBorder="1" applyAlignment="1">
      <alignment horizontal="center" vertical="center" wrapText="1"/>
    </xf>
    <xf numFmtId="0" fontId="206" fillId="76" borderId="1392" xfId="1849" applyFont="1" applyFill="1" applyBorder="1" applyAlignment="1">
      <alignment horizontal="center" vertical="center" wrapText="1"/>
    </xf>
    <xf numFmtId="0" fontId="206" fillId="81" borderId="1390" xfId="1849" applyFont="1" applyFill="1" applyBorder="1" applyAlignment="1">
      <alignment horizontal="center" vertical="center" wrapText="1"/>
    </xf>
    <xf numFmtId="0" fontId="206" fillId="81" borderId="1391" xfId="1849" applyFont="1" applyFill="1" applyBorder="1" applyAlignment="1">
      <alignment horizontal="center" vertical="center" wrapText="1"/>
    </xf>
    <xf numFmtId="0" fontId="206" fillId="81" borderId="1392" xfId="1849" applyFont="1" applyFill="1" applyBorder="1" applyAlignment="1">
      <alignment horizontal="center" vertical="center" wrapText="1"/>
    </xf>
    <xf numFmtId="0" fontId="206" fillId="81" borderId="1385" xfId="1849" applyFont="1" applyFill="1" applyBorder="1" applyAlignment="1">
      <alignment horizontal="center" vertical="center" wrapText="1"/>
    </xf>
    <xf numFmtId="0" fontId="206" fillId="81" borderId="1387" xfId="1849" applyFont="1" applyFill="1" applyBorder="1" applyAlignment="1">
      <alignment horizontal="center" vertical="center" wrapText="1"/>
    </xf>
    <xf numFmtId="0" fontId="206" fillId="81" borderId="1389" xfId="1849" applyFont="1" applyFill="1" applyBorder="1" applyAlignment="1">
      <alignment horizontal="center" vertical="center" wrapText="1"/>
    </xf>
    <xf numFmtId="0" fontId="206" fillId="35" borderId="1384" xfId="1849" applyFont="1" applyFill="1" applyBorder="1" applyAlignment="1">
      <alignment horizontal="center" vertical="center" wrapText="1"/>
    </xf>
    <xf numFmtId="0" fontId="206" fillId="35" borderId="1386" xfId="1849" applyFont="1" applyFill="1" applyBorder="1" applyAlignment="1">
      <alignment horizontal="center" vertical="center" wrapText="1"/>
    </xf>
    <xf numFmtId="0" fontId="206" fillId="35" borderId="1388" xfId="1849" applyFont="1" applyFill="1" applyBorder="1" applyAlignment="1">
      <alignment horizontal="center" vertical="center" wrapText="1"/>
    </xf>
    <xf numFmtId="0" fontId="206" fillId="71" borderId="1390" xfId="1848" applyFont="1" applyFill="1" applyBorder="1" applyAlignment="1">
      <alignment horizontal="center" vertical="center" wrapText="1"/>
    </xf>
    <xf numFmtId="0" fontId="206" fillId="71" borderId="1391" xfId="1848" applyFont="1" applyFill="1" applyBorder="1" applyAlignment="1">
      <alignment horizontal="center" vertical="center" wrapText="1"/>
    </xf>
    <xf numFmtId="0" fontId="206" fillId="71" borderId="1392" xfId="1848" applyFont="1" applyFill="1" applyBorder="1" applyAlignment="1">
      <alignment horizontal="center" vertical="center" wrapText="1"/>
    </xf>
    <xf numFmtId="0" fontId="211" fillId="113" borderId="1379" xfId="1468" applyFont="1" applyFill="1" applyBorder="1" applyAlignment="1">
      <alignment horizontal="center" vertical="center"/>
    </xf>
    <xf numFmtId="0" fontId="211" fillId="113" borderId="1381" xfId="1468" applyFont="1" applyFill="1" applyBorder="1" applyAlignment="1">
      <alignment horizontal="center" vertical="center"/>
    </xf>
    <xf numFmtId="0" fontId="211" fillId="113" borderId="1383" xfId="1468" applyFont="1" applyFill="1" applyBorder="1" applyAlignment="1">
      <alignment horizontal="center" vertical="center"/>
    </xf>
    <xf numFmtId="0" fontId="212" fillId="71" borderId="1384" xfId="1849" applyFont="1" applyFill="1" applyBorder="1" applyAlignment="1">
      <alignment horizontal="center" vertical="center" wrapText="1"/>
    </xf>
    <xf numFmtId="0" fontId="212" fillId="71" borderId="1386" xfId="1849" applyFont="1" applyFill="1" applyBorder="1" applyAlignment="1">
      <alignment horizontal="center" vertical="center" wrapText="1"/>
    </xf>
    <xf numFmtId="0" fontId="212" fillId="71" borderId="1388" xfId="1849" applyFont="1" applyFill="1" applyBorder="1" applyAlignment="1">
      <alignment horizontal="center" vertical="center" wrapText="1"/>
    </xf>
    <xf numFmtId="49" fontId="206" fillId="71" borderId="1385" xfId="1849" applyNumberFormat="1" applyFont="1" applyFill="1" applyBorder="1" applyAlignment="1">
      <alignment horizontal="center" vertical="center" shrinkToFit="1"/>
    </xf>
    <xf numFmtId="49" fontId="206" fillId="71" borderId="1387" xfId="1849" applyNumberFormat="1" applyFont="1" applyFill="1" applyBorder="1" applyAlignment="1">
      <alignment horizontal="center" vertical="center" shrinkToFit="1"/>
    </xf>
    <xf numFmtId="49" fontId="206" fillId="71" borderId="1389" xfId="1849" applyNumberFormat="1" applyFont="1" applyFill="1" applyBorder="1" applyAlignment="1">
      <alignment horizontal="center" vertical="center" shrinkToFit="1"/>
    </xf>
    <xf numFmtId="183" fontId="211" fillId="113" borderId="1379" xfId="1849" applyNumberFormat="1" applyFont="1" applyFill="1" applyBorder="1" applyAlignment="1">
      <alignment horizontal="center" vertical="center"/>
    </xf>
    <xf numFmtId="183" fontId="211" fillId="113" borderId="1381" xfId="1849" applyNumberFormat="1" applyFont="1" applyFill="1" applyBorder="1" applyAlignment="1">
      <alignment horizontal="center" vertical="center"/>
    </xf>
    <xf numFmtId="183" fontId="211" fillId="113" borderId="1383" xfId="1849" applyNumberFormat="1" applyFont="1" applyFill="1" applyBorder="1" applyAlignment="1">
      <alignment horizontal="center" vertical="center"/>
    </xf>
    <xf numFmtId="0" fontId="211" fillId="113" borderId="1379" xfId="1849" applyFont="1" applyFill="1" applyBorder="1" applyAlignment="1">
      <alignment horizontal="center" vertical="center" wrapText="1"/>
    </xf>
    <xf numFmtId="0" fontId="211" fillId="113" borderId="1381" xfId="1849" applyFont="1" applyFill="1" applyBorder="1" applyAlignment="1">
      <alignment horizontal="center" vertical="center" wrapText="1"/>
    </xf>
    <xf numFmtId="0" fontId="211" fillId="113" borderId="1383" xfId="1849" applyFont="1" applyFill="1" applyBorder="1" applyAlignment="1">
      <alignment horizontal="center" vertical="center" wrapText="1"/>
    </xf>
    <xf numFmtId="0" fontId="206" fillId="111" borderId="1390" xfId="1849" applyFont="1" applyFill="1" applyBorder="1" applyAlignment="1">
      <alignment horizontal="center" vertical="center" wrapText="1"/>
    </xf>
    <xf numFmtId="0" fontId="206" fillId="111" borderId="1391" xfId="1849" applyFont="1" applyFill="1" applyBorder="1" applyAlignment="1">
      <alignment horizontal="center" vertical="center" wrapText="1"/>
    </xf>
    <xf numFmtId="0" fontId="206" fillId="111" borderId="1392" xfId="1849" applyFont="1" applyFill="1" applyBorder="1" applyAlignment="1">
      <alignment horizontal="center" vertical="center" wrapText="1"/>
    </xf>
    <xf numFmtId="181" fontId="206" fillId="111" borderId="1390" xfId="1849" applyNumberFormat="1" applyFont="1" applyFill="1" applyBorder="1" applyAlignment="1">
      <alignment horizontal="center" vertical="center" wrapText="1"/>
    </xf>
    <xf numFmtId="181" fontId="206" fillId="111" borderId="1391" xfId="1849" applyNumberFormat="1" applyFont="1" applyFill="1" applyBorder="1" applyAlignment="1">
      <alignment horizontal="center" vertical="center" wrapText="1"/>
    </xf>
    <xf numFmtId="181" fontId="206" fillId="111" borderId="1392" xfId="1849" applyNumberFormat="1" applyFont="1" applyFill="1" applyBorder="1" applyAlignment="1">
      <alignment horizontal="center" vertical="center" wrapText="1"/>
    </xf>
    <xf numFmtId="0" fontId="489" fillId="77" borderId="1362" xfId="1847" applyFont="1" applyFill="1" applyBorder="1" applyAlignment="1" applyProtection="1">
      <alignment horizontal="center" vertical="center" wrapText="1"/>
      <protection locked="0"/>
    </xf>
    <xf numFmtId="0" fontId="489" fillId="77" borderId="28" xfId="1847" applyFont="1" applyFill="1" applyBorder="1" applyAlignment="1" applyProtection="1">
      <alignment horizontal="center" vertical="center" wrapText="1"/>
      <protection locked="0"/>
    </xf>
    <xf numFmtId="0" fontId="489" fillId="77" borderId="2" xfId="1847" applyFont="1" applyFill="1" applyBorder="1" applyAlignment="1" applyProtection="1">
      <alignment horizontal="center" vertical="center" wrapText="1"/>
      <protection locked="0"/>
    </xf>
    <xf numFmtId="0" fontId="473" fillId="106" borderId="1362" xfId="1847" applyFont="1" applyFill="1" applyBorder="1" applyAlignment="1">
      <alignment horizontal="center" vertical="center" wrapText="1"/>
    </xf>
    <xf numFmtId="0" fontId="473" fillId="106" borderId="28" xfId="1847" applyFont="1" applyFill="1" applyBorder="1" applyAlignment="1">
      <alignment horizontal="center" vertical="center" wrapText="1"/>
    </xf>
    <xf numFmtId="0" fontId="473" fillId="106" borderId="2" xfId="1847" applyFont="1" applyFill="1" applyBorder="1" applyAlignment="1">
      <alignment horizontal="center" vertical="center" wrapText="1"/>
    </xf>
    <xf numFmtId="0" fontId="473" fillId="104" borderId="1362" xfId="1848" applyFont="1" applyFill="1" applyBorder="1" applyAlignment="1">
      <alignment horizontal="center" vertical="center" wrapText="1"/>
    </xf>
    <xf numFmtId="0" fontId="473" fillId="103" borderId="1345" xfId="1847" applyFont="1" applyFill="1" applyBorder="1" applyAlignment="1">
      <alignment horizontal="center" vertical="center" wrapText="1" shrinkToFit="1"/>
    </xf>
    <xf numFmtId="0" fontId="473" fillId="103" borderId="1362" xfId="1847" applyFont="1" applyFill="1" applyBorder="1" applyAlignment="1">
      <alignment horizontal="center" vertical="center" wrapText="1"/>
    </xf>
    <xf numFmtId="0" fontId="473" fillId="103" borderId="2" xfId="1847" applyFont="1" applyFill="1" applyBorder="1" applyAlignment="1">
      <alignment horizontal="center" vertical="center" wrapText="1"/>
    </xf>
    <xf numFmtId="0" fontId="473" fillId="103" borderId="1362" xfId="1848" applyFont="1" applyFill="1" applyBorder="1" applyAlignment="1">
      <alignment horizontal="center" vertical="center" wrapText="1"/>
    </xf>
    <xf numFmtId="0" fontId="473" fillId="103" borderId="2" xfId="1848" applyFont="1" applyFill="1" applyBorder="1" applyAlignment="1">
      <alignment horizontal="center" vertical="center" wrapText="1"/>
    </xf>
    <xf numFmtId="180" fontId="473" fillId="104" borderId="1362" xfId="1848" applyNumberFormat="1" applyFont="1" applyFill="1" applyBorder="1" applyAlignment="1">
      <alignment horizontal="center" vertical="center" wrapText="1" shrinkToFit="1"/>
    </xf>
    <xf numFmtId="180" fontId="473" fillId="104" borderId="2" xfId="1848" applyNumberFormat="1" applyFont="1" applyFill="1" applyBorder="1" applyAlignment="1">
      <alignment horizontal="center" vertical="center" wrapText="1" shrinkToFit="1"/>
    </xf>
    <xf numFmtId="0" fontId="473" fillId="112" borderId="1358" xfId="1847" applyFont="1" applyFill="1" applyBorder="1" applyAlignment="1">
      <alignment horizontal="center" vertical="center" wrapText="1"/>
    </xf>
    <xf numFmtId="0" fontId="473" fillId="112" borderId="1355" xfId="1847" applyFont="1" applyFill="1" applyBorder="1" applyAlignment="1">
      <alignment horizontal="center" vertical="center" wrapText="1"/>
    </xf>
    <xf numFmtId="0" fontId="473" fillId="112" borderId="1361" xfId="1847" applyFont="1" applyFill="1" applyBorder="1" applyAlignment="1">
      <alignment horizontal="center" vertical="center" wrapText="1"/>
    </xf>
    <xf numFmtId="0" fontId="364" fillId="108" borderId="1345" xfId="1847" applyFont="1" applyFill="1" applyBorder="1" applyAlignment="1">
      <alignment horizontal="center" vertical="center" wrapText="1" shrinkToFit="1"/>
    </xf>
    <xf numFmtId="0" fontId="473" fillId="74" borderId="1345" xfId="1847" applyFont="1" applyFill="1" applyBorder="1" applyAlignment="1">
      <alignment horizontal="center" vertical="center" wrapText="1"/>
    </xf>
    <xf numFmtId="0" fontId="473" fillId="82" borderId="1345" xfId="1848" applyFont="1" applyFill="1" applyBorder="1" applyAlignment="1">
      <alignment horizontal="center" vertical="center" wrapText="1"/>
    </xf>
    <xf numFmtId="0" fontId="473" fillId="74" borderId="1362" xfId="1847" applyFont="1" applyFill="1" applyBorder="1" applyAlignment="1">
      <alignment horizontal="center" vertical="center" wrapText="1"/>
    </xf>
    <xf numFmtId="0" fontId="473" fillId="74" borderId="28" xfId="1847" applyFont="1" applyFill="1" applyBorder="1" applyAlignment="1">
      <alignment horizontal="center" vertical="center" wrapText="1"/>
    </xf>
    <xf numFmtId="0" fontId="473" fillId="74" borderId="2" xfId="1847" applyFont="1" applyFill="1" applyBorder="1" applyAlignment="1">
      <alignment horizontal="center" vertical="center" wrapText="1"/>
    </xf>
    <xf numFmtId="0" fontId="473" fillId="109" borderId="1345" xfId="1848" applyFont="1" applyFill="1" applyBorder="1" applyAlignment="1">
      <alignment horizontal="center" vertical="center" wrapText="1"/>
    </xf>
    <xf numFmtId="0" fontId="474" fillId="110" borderId="1345" xfId="1847" applyFont="1" applyFill="1" applyBorder="1" applyAlignment="1">
      <alignment horizontal="center" vertical="center" wrapText="1"/>
    </xf>
    <xf numFmtId="0" fontId="473" fillId="107" borderId="1358" xfId="1848" applyFont="1" applyFill="1" applyBorder="1" applyAlignment="1">
      <alignment horizontal="center" vertical="center" wrapText="1"/>
    </xf>
    <xf numFmtId="0" fontId="473" fillId="107" borderId="1355" xfId="1848" applyFont="1" applyFill="1" applyBorder="1" applyAlignment="1">
      <alignment horizontal="center" vertical="center" wrapText="1"/>
    </xf>
    <xf numFmtId="0" fontId="473" fillId="107" borderId="1361" xfId="1848" applyFont="1" applyFill="1" applyBorder="1" applyAlignment="1">
      <alignment horizontal="center" vertical="center" wrapText="1"/>
    </xf>
    <xf numFmtId="0" fontId="66" fillId="73" borderId="1345" xfId="1848" applyFont="1" applyFill="1" applyBorder="1" applyAlignment="1">
      <alignment horizontal="center" vertical="center" wrapText="1"/>
    </xf>
    <xf numFmtId="0" fontId="364" fillId="82" borderId="1345" xfId="1848" applyFont="1" applyFill="1" applyBorder="1" applyAlignment="1">
      <alignment horizontal="center" vertical="center" wrapText="1"/>
    </xf>
    <xf numFmtId="0" fontId="473" fillId="106" borderId="1345" xfId="1848" applyFont="1" applyFill="1" applyBorder="1" applyAlignment="1">
      <alignment horizontal="center" vertical="center" wrapText="1"/>
    </xf>
    <xf numFmtId="0" fontId="364" fillId="105" borderId="1345" xfId="1848" applyFont="1" applyFill="1" applyBorder="1" applyAlignment="1">
      <alignment horizontal="center" vertical="center" wrapText="1"/>
    </xf>
    <xf numFmtId="0" fontId="473" fillId="108" borderId="1345" xfId="1847" applyFont="1" applyFill="1" applyBorder="1" applyAlignment="1">
      <alignment horizontal="center" vertical="center" wrapText="1" shrinkToFit="1"/>
    </xf>
    <xf numFmtId="14" fontId="475" fillId="104" borderId="1345" xfId="0" applyNumberFormat="1" applyFont="1" applyFill="1" applyBorder="1" applyAlignment="1">
      <alignment horizontal="center" vertical="center" wrapText="1"/>
    </xf>
    <xf numFmtId="0" fontId="523" fillId="112" borderId="1345" xfId="0" applyFont="1" applyFill="1" applyBorder="1" applyAlignment="1">
      <alignment horizontal="center" vertical="center"/>
    </xf>
    <xf numFmtId="0" fontId="495" fillId="0" borderId="0" xfId="0" applyFont="1" applyAlignment="1">
      <alignment horizontal="center" vertical="center"/>
    </xf>
    <xf numFmtId="0" fontId="495" fillId="0" borderId="11" xfId="0" applyFont="1" applyBorder="1" applyAlignment="1">
      <alignment horizontal="center" vertical="center"/>
    </xf>
    <xf numFmtId="178" fontId="66" fillId="73" borderId="1345" xfId="1848" applyNumberFormat="1" applyFont="1" applyFill="1" applyBorder="1" applyAlignment="1">
      <alignment horizontal="center" vertical="center" wrapText="1"/>
    </xf>
    <xf numFmtId="0" fontId="474" fillId="110" borderId="1345" xfId="1849" applyFont="1" applyFill="1" applyBorder="1" applyAlignment="1">
      <alignment horizontal="center" vertical="center" wrapText="1"/>
    </xf>
    <xf numFmtId="0" fontId="473" fillId="104" borderId="1345" xfId="1848" applyFont="1" applyFill="1" applyBorder="1" applyAlignment="1">
      <alignment horizontal="center" vertical="center" wrapText="1"/>
    </xf>
    <xf numFmtId="0" fontId="473" fillId="103" borderId="1345" xfId="1848" applyFont="1" applyFill="1" applyBorder="1" applyAlignment="1">
      <alignment horizontal="center" vertical="center" wrapText="1"/>
    </xf>
    <xf numFmtId="0" fontId="473" fillId="105" borderId="1362" xfId="1848" applyFont="1" applyFill="1" applyBorder="1" applyAlignment="1">
      <alignment horizontal="center" vertical="center" wrapText="1"/>
    </xf>
    <xf numFmtId="0" fontId="473" fillId="105" borderId="28" xfId="1848" applyFont="1" applyFill="1" applyBorder="1" applyAlignment="1">
      <alignment horizontal="center" vertical="center" wrapText="1"/>
    </xf>
    <xf numFmtId="0" fontId="473" fillId="105" borderId="2" xfId="1848" applyFont="1" applyFill="1" applyBorder="1" applyAlignment="1">
      <alignment horizontal="center" vertical="center" wrapText="1"/>
    </xf>
    <xf numFmtId="0" fontId="473" fillId="78" borderId="1362" xfId="1847" applyFont="1" applyFill="1" applyBorder="1" applyAlignment="1">
      <alignment horizontal="center" vertical="center" wrapText="1"/>
    </xf>
    <xf numFmtId="0" fontId="473" fillId="78" borderId="28" xfId="1847" applyFont="1" applyFill="1" applyBorder="1" applyAlignment="1">
      <alignment horizontal="center" vertical="center" wrapText="1"/>
    </xf>
    <xf numFmtId="0" fontId="473" fillId="78" borderId="2" xfId="1847" applyFont="1" applyFill="1" applyBorder="1" applyAlignment="1">
      <alignment horizontal="center" vertical="center" wrapText="1"/>
    </xf>
    <xf numFmtId="184" fontId="473" fillId="103" borderId="1345" xfId="1848" applyNumberFormat="1" applyFont="1" applyFill="1" applyBorder="1" applyAlignment="1">
      <alignment horizontal="center" vertical="center" wrapText="1" shrinkToFit="1"/>
    </xf>
    <xf numFmtId="0" fontId="364" fillId="108" borderId="1345" xfId="1848" applyFont="1" applyFill="1" applyBorder="1" applyAlignment="1">
      <alignment horizontal="center" vertical="center" wrapText="1"/>
    </xf>
    <xf numFmtId="0" fontId="473" fillId="108" borderId="1345" xfId="1848" applyFont="1" applyFill="1" applyBorder="1" applyAlignment="1">
      <alignment horizontal="center" vertical="center" wrapText="1"/>
    </xf>
    <xf numFmtId="0" fontId="473" fillId="104" borderId="1345" xfId="1848" applyFont="1" applyFill="1" applyBorder="1" applyAlignment="1">
      <alignment horizontal="center" vertical="center" wrapText="1" shrinkToFit="1"/>
    </xf>
    <xf numFmtId="0" fontId="473" fillId="113" borderId="1358" xfId="1848" applyFont="1" applyFill="1" applyBorder="1" applyAlignment="1">
      <alignment horizontal="center" vertical="center" shrinkToFit="1"/>
    </xf>
    <xf numFmtId="0" fontId="473" fillId="113" borderId="1355" xfId="1848" applyFont="1" applyFill="1" applyBorder="1" applyAlignment="1">
      <alignment horizontal="center" vertical="center" shrinkToFit="1"/>
    </xf>
    <xf numFmtId="0" fontId="485" fillId="113" borderId="0" xfId="0" applyFont="1" applyFill="1" applyAlignment="1">
      <alignment horizontal="left" vertical="center"/>
    </xf>
    <xf numFmtId="0" fontId="480" fillId="107" borderId="1363" xfId="0" applyFont="1" applyFill="1" applyBorder="1" applyAlignment="1">
      <alignment horizontal="center" vertical="center"/>
    </xf>
    <xf numFmtId="0" fontId="365" fillId="74" borderId="1363" xfId="0" applyFont="1" applyFill="1" applyBorder="1" applyAlignment="1">
      <alignment horizontal="center" vertical="center"/>
    </xf>
    <xf numFmtId="0" fontId="265" fillId="98" borderId="0" xfId="0" applyFont="1" applyFill="1" applyAlignment="1">
      <alignment horizontal="center" vertical="center"/>
    </xf>
    <xf numFmtId="0" fontId="265" fillId="98" borderId="1367" xfId="0" applyFont="1" applyFill="1" applyBorder="1" applyAlignment="1">
      <alignment horizontal="center" vertical="center"/>
    </xf>
    <xf numFmtId="0" fontId="364" fillId="78" borderId="1372" xfId="1848" applyFont="1" applyFill="1" applyBorder="1" applyAlignment="1">
      <alignment horizontal="center" vertical="center" wrapText="1"/>
    </xf>
    <xf numFmtId="0" fontId="364" fillId="78" borderId="1363" xfId="1848" applyFont="1" applyFill="1" applyBorder="1" applyAlignment="1">
      <alignment horizontal="center" vertical="center" wrapText="1" shrinkToFit="1"/>
    </xf>
    <xf numFmtId="0" fontId="364" fillId="78" borderId="1363" xfId="1848" applyFont="1" applyFill="1" applyBorder="1" applyAlignment="1">
      <alignment horizontal="center" vertical="center" wrapText="1"/>
    </xf>
    <xf numFmtId="0" fontId="365" fillId="104" borderId="1363" xfId="0" applyFont="1" applyFill="1" applyBorder="1" applyAlignment="1">
      <alignment horizontal="center" vertical="center" wrapText="1"/>
    </xf>
    <xf numFmtId="0" fontId="520" fillId="115" borderId="1363" xfId="0" applyFont="1" applyFill="1" applyBorder="1" applyAlignment="1">
      <alignment horizontal="center" vertical="center" wrapText="1"/>
    </xf>
    <xf numFmtId="14" fontId="520" fillId="115" borderId="1363" xfId="0" applyNumberFormat="1" applyFont="1" applyFill="1" applyBorder="1" applyAlignment="1">
      <alignment horizontal="center" vertical="center"/>
    </xf>
    <xf numFmtId="14" fontId="521" fillId="115" borderId="1363" xfId="0" applyNumberFormat="1" applyFont="1" applyFill="1" applyBorder="1" applyAlignment="1">
      <alignment horizontal="center" vertical="center"/>
    </xf>
    <xf numFmtId="0" fontId="520" fillId="79" borderId="1365" xfId="0" applyFont="1" applyFill="1" applyBorder="1" applyAlignment="1">
      <alignment horizontal="center" vertical="center" wrapText="1"/>
    </xf>
    <xf numFmtId="0" fontId="520" fillId="79" borderId="1366" xfId="0" applyFont="1" applyFill="1" applyBorder="1" applyAlignment="1">
      <alignment horizontal="center" vertical="center" wrapText="1"/>
    </xf>
    <xf numFmtId="0" fontId="520" fillId="79" borderId="1368" xfId="0" applyFont="1" applyFill="1" applyBorder="1" applyAlignment="1">
      <alignment horizontal="center" vertical="center" wrapText="1"/>
    </xf>
    <xf numFmtId="0" fontId="520" fillId="79" borderId="1369" xfId="0" applyFont="1" applyFill="1" applyBorder="1" applyAlignment="1">
      <alignment horizontal="center" vertical="center" wrapText="1"/>
    </xf>
    <xf numFmtId="0" fontId="521" fillId="79" borderId="1394" xfId="0" applyFont="1" applyFill="1" applyBorder="1" applyAlignment="1">
      <alignment horizontal="center" vertical="center" wrapText="1"/>
    </xf>
    <xf numFmtId="0" fontId="521" fillId="79" borderId="1395" xfId="0" applyFont="1" applyFill="1" applyBorder="1" applyAlignment="1">
      <alignment horizontal="center" vertical="center" wrapText="1"/>
    </xf>
    <xf numFmtId="0" fontId="520" fillId="79" borderId="1394" xfId="0" applyFont="1" applyFill="1" applyBorder="1" applyAlignment="1">
      <alignment horizontal="center" vertical="center" wrapText="1"/>
    </xf>
    <xf numFmtId="0" fontId="520" fillId="79" borderId="1395" xfId="0" applyFont="1" applyFill="1" applyBorder="1" applyAlignment="1">
      <alignment horizontal="center" vertical="center" wrapText="1"/>
    </xf>
    <xf numFmtId="0" fontId="522" fillId="79" borderId="1394" xfId="0" applyFont="1" applyFill="1" applyBorder="1" applyAlignment="1">
      <alignment horizontal="center" vertical="center" wrapText="1"/>
    </xf>
    <xf numFmtId="0" fontId="522" fillId="79" borderId="1395" xfId="0" applyFont="1" applyFill="1" applyBorder="1" applyAlignment="1">
      <alignment horizontal="center" vertical="center" wrapText="1"/>
    </xf>
    <xf numFmtId="0" fontId="310" fillId="99" borderId="1393" xfId="0" applyFont="1" applyFill="1" applyBorder="1" applyAlignment="1">
      <alignment horizontal="center" vertical="center" wrapText="1"/>
    </xf>
    <xf numFmtId="0" fontId="310" fillId="99" borderId="1393" xfId="0" applyFont="1" applyFill="1" applyBorder="1" applyAlignment="1">
      <alignment horizontal="center" vertical="center"/>
    </xf>
    <xf numFmtId="0" fontId="0" fillId="72" borderId="1367" xfId="0" applyFill="1" applyBorder="1" applyAlignment="1">
      <alignment horizontal="center" vertical="center"/>
    </xf>
    <xf numFmtId="0" fontId="0" fillId="72" borderId="1369" xfId="0" applyFill="1" applyBorder="1" applyAlignment="1">
      <alignment horizontal="center" vertical="center"/>
    </xf>
    <xf numFmtId="0" fontId="364" fillId="74" borderId="1186" xfId="1848" applyFont="1" applyFill="1" applyBorder="1" applyAlignment="1">
      <alignment horizontal="center" vertical="center" wrapText="1" shrinkToFit="1"/>
    </xf>
    <xf numFmtId="0" fontId="364" fillId="74" borderId="1377" xfId="1848" applyFont="1" applyFill="1" applyBorder="1" applyAlignment="1">
      <alignment horizontal="center" vertical="center" wrapText="1" shrinkToFit="1"/>
    </xf>
    <xf numFmtId="0" fontId="539" fillId="0" borderId="11" xfId="0" applyFont="1" applyBorder="1" applyAlignment="1">
      <alignment horizontal="center" vertical="center"/>
    </xf>
    <xf numFmtId="0" fontId="66" fillId="39" borderId="1374" xfId="1847" applyFont="1" applyFill="1" applyBorder="1" applyAlignment="1">
      <alignment horizontal="center" vertical="center"/>
    </xf>
    <xf numFmtId="0" fontId="66" fillId="39" borderId="1375" xfId="1847" applyFont="1" applyFill="1" applyBorder="1" applyAlignment="1">
      <alignment horizontal="center" vertical="center"/>
    </xf>
    <xf numFmtId="0" fontId="66" fillId="39" borderId="1376" xfId="1847" applyFont="1" applyFill="1" applyBorder="1" applyAlignment="1">
      <alignment horizontal="center" vertical="center"/>
    </xf>
    <xf numFmtId="0" fontId="364" fillId="82" borderId="1186" xfId="1847" applyFont="1" applyFill="1" applyBorder="1" applyAlignment="1">
      <alignment horizontal="center" vertical="center" wrapText="1" shrinkToFit="1"/>
    </xf>
    <xf numFmtId="0" fontId="364" fillId="82" borderId="1377" xfId="1847" applyFont="1" applyFill="1" applyBorder="1" applyAlignment="1">
      <alignment horizontal="center" vertical="center" wrapText="1" shrinkToFit="1"/>
    </xf>
    <xf numFmtId="0" fontId="364" fillId="123" borderId="1186" xfId="1847" applyFont="1" applyFill="1" applyBorder="1" applyAlignment="1">
      <alignment horizontal="center" vertical="center" wrapText="1"/>
    </xf>
    <xf numFmtId="0" fontId="364" fillId="123" borderId="1377" xfId="1847" applyFont="1" applyFill="1" applyBorder="1" applyAlignment="1">
      <alignment horizontal="center" vertical="center" wrapText="1"/>
    </xf>
    <xf numFmtId="0" fontId="364" fillId="82" borderId="1186" xfId="1847" applyFont="1" applyFill="1" applyBorder="1" applyAlignment="1">
      <alignment horizontal="center" vertical="center" wrapText="1"/>
    </xf>
    <xf numFmtId="0" fontId="364" fillId="82" borderId="1377" xfId="1847" applyFont="1" applyFill="1" applyBorder="1" applyAlignment="1">
      <alignment horizontal="center" vertical="center" wrapText="1"/>
    </xf>
    <xf numFmtId="0" fontId="364" fillId="78" borderId="1186" xfId="1847" applyFont="1" applyFill="1" applyBorder="1" applyAlignment="1">
      <alignment horizontal="center" vertical="center" wrapText="1"/>
    </xf>
    <xf numFmtId="0" fontId="364" fillId="78" borderId="1377" xfId="1847" applyFont="1" applyFill="1" applyBorder="1" applyAlignment="1">
      <alignment horizontal="center" vertical="center" wrapText="1"/>
    </xf>
    <xf numFmtId="0" fontId="364" fillId="78" borderId="1377" xfId="38829" applyNumberFormat="1" applyFont="1" applyFill="1" applyBorder="1" applyAlignment="1">
      <alignment horizontal="center" vertical="center" wrapText="1"/>
    </xf>
    <xf numFmtId="0" fontId="364" fillId="78" borderId="2" xfId="38829" applyNumberFormat="1" applyFont="1" applyFill="1" applyBorder="1" applyAlignment="1">
      <alignment horizontal="center" vertical="center" wrapText="1"/>
    </xf>
    <xf numFmtId="0" fontId="364" fillId="78" borderId="2" xfId="1847" applyFont="1" applyFill="1" applyBorder="1" applyAlignment="1">
      <alignment horizontal="center" vertical="center" wrapText="1"/>
    </xf>
    <xf numFmtId="0" fontId="543" fillId="78" borderId="1186" xfId="1847" applyFont="1" applyFill="1" applyBorder="1" applyAlignment="1">
      <alignment horizontal="center" vertical="center" wrapText="1"/>
    </xf>
    <xf numFmtId="0" fontId="543" fillId="78" borderId="1377" xfId="1847" applyFont="1" applyFill="1" applyBorder="1" applyAlignment="1">
      <alignment horizontal="center" vertical="center" wrapText="1"/>
    </xf>
    <xf numFmtId="41" fontId="364" fillId="78" borderId="1186" xfId="1847" applyNumberFormat="1" applyFont="1" applyFill="1" applyBorder="1" applyAlignment="1">
      <alignment horizontal="center" vertical="center" wrapText="1"/>
    </xf>
    <xf numFmtId="41" fontId="364" fillId="78" borderId="1377" xfId="1847" applyNumberFormat="1" applyFont="1" applyFill="1" applyBorder="1" applyAlignment="1">
      <alignment horizontal="center" vertical="center" wrapText="1"/>
    </xf>
    <xf numFmtId="0" fontId="364" fillId="74" borderId="1374" xfId="1847" applyFont="1" applyFill="1" applyBorder="1" applyAlignment="1">
      <alignment horizontal="center" vertical="center" wrapText="1"/>
    </xf>
    <xf numFmtId="0" fontId="364" fillId="74" borderId="1375" xfId="1847" applyFont="1" applyFill="1" applyBorder="1" applyAlignment="1">
      <alignment horizontal="center" vertical="center" wrapText="1"/>
    </xf>
    <xf numFmtId="0" fontId="364" fillId="74" borderId="1376" xfId="1847" applyFont="1" applyFill="1" applyBorder="1" applyAlignment="1">
      <alignment horizontal="center" vertical="center" wrapText="1"/>
    </xf>
    <xf numFmtId="0" fontId="206" fillId="73" borderId="1186" xfId="1847" applyFont="1" applyFill="1" applyBorder="1" applyAlignment="1">
      <alignment horizontal="center" vertical="center" wrapText="1"/>
    </xf>
    <xf numFmtId="0" fontId="364" fillId="74" borderId="1186" xfId="1848" applyFont="1" applyFill="1" applyBorder="1" applyAlignment="1">
      <alignment horizontal="center" vertical="center" shrinkToFit="1"/>
    </xf>
    <xf numFmtId="0" fontId="364" fillId="74" borderId="1186" xfId="1848" applyFont="1" applyFill="1" applyBorder="1" applyAlignment="1">
      <alignment horizontal="center" vertical="center" wrapText="1"/>
    </xf>
    <xf numFmtId="0" fontId="364" fillId="74" borderId="1186" xfId="1847" applyFont="1" applyFill="1" applyBorder="1" applyAlignment="1">
      <alignment horizontal="center" vertical="center" wrapText="1" shrinkToFit="1"/>
    </xf>
    <xf numFmtId="0" fontId="364" fillId="74" borderId="1377" xfId="1847" applyFont="1" applyFill="1" applyBorder="1" applyAlignment="1">
      <alignment horizontal="center" vertical="center" wrapText="1" shrinkToFit="1"/>
    </xf>
    <xf numFmtId="0" fontId="206" fillId="73" borderId="1186" xfId="1847" applyFont="1" applyFill="1" applyBorder="1" applyAlignment="1">
      <alignment horizontal="center" vertical="center" wrapText="1" shrinkToFit="1"/>
    </xf>
    <xf numFmtId="0" fontId="206" fillId="73" borderId="1377" xfId="1847" applyFont="1" applyFill="1" applyBorder="1" applyAlignment="1">
      <alignment horizontal="center" vertical="center" wrapText="1" shrinkToFit="1"/>
    </xf>
    <xf numFmtId="0" fontId="364" fillId="124" borderId="1186" xfId="1848" applyFont="1" applyFill="1" applyBorder="1" applyAlignment="1">
      <alignment horizontal="center" vertical="center" wrapText="1"/>
    </xf>
    <xf numFmtId="184" fontId="364" fillId="124" borderId="1186" xfId="1848" applyNumberFormat="1" applyFont="1" applyFill="1" applyBorder="1" applyAlignment="1">
      <alignment horizontal="center" vertical="center" wrapText="1"/>
    </xf>
    <xf numFmtId="0" fontId="364" fillId="77" borderId="1186" xfId="1847" applyFont="1" applyFill="1" applyBorder="1" applyAlignment="1">
      <alignment horizontal="center" vertical="center" wrapText="1" shrinkToFit="1"/>
    </xf>
    <xf numFmtId="0" fontId="364" fillId="74" borderId="1374" xfId="1848" applyFont="1" applyFill="1" applyBorder="1" applyAlignment="1">
      <alignment horizontal="center" vertical="center" wrapText="1"/>
    </xf>
    <xf numFmtId="0" fontId="364" fillId="74" borderId="1375" xfId="1848" applyFont="1" applyFill="1" applyBorder="1" applyAlignment="1">
      <alignment horizontal="center" vertical="center" wrapText="1"/>
    </xf>
    <xf numFmtId="0" fontId="364" fillId="74" borderId="1376" xfId="1848" applyFont="1" applyFill="1" applyBorder="1" applyAlignment="1">
      <alignment horizontal="center" vertical="center" wrapText="1"/>
    </xf>
    <xf numFmtId="0" fontId="364" fillId="124" borderId="1377" xfId="1847" applyFont="1" applyFill="1" applyBorder="1" applyAlignment="1">
      <alignment horizontal="center" vertical="center" wrapText="1"/>
    </xf>
    <xf numFmtId="0" fontId="365" fillId="124" borderId="2" xfId="0" applyFont="1" applyFill="1" applyBorder="1">
      <alignment vertical="center"/>
    </xf>
    <xf numFmtId="0" fontId="364" fillId="124" borderId="1186" xfId="1847" applyFont="1" applyFill="1" applyBorder="1" applyAlignment="1">
      <alignment horizontal="center" vertical="center" wrapText="1"/>
    </xf>
    <xf numFmtId="0" fontId="364" fillId="74" borderId="34" xfId="1848" applyFont="1" applyFill="1" applyBorder="1" applyAlignment="1">
      <alignment horizontal="center" vertical="center" wrapText="1"/>
    </xf>
    <xf numFmtId="0" fontId="364" fillId="74" borderId="11" xfId="1848" applyFont="1" applyFill="1" applyBorder="1" applyAlignment="1">
      <alignment horizontal="center" vertical="center" wrapText="1"/>
    </xf>
    <xf numFmtId="0" fontId="364" fillId="74" borderId="1396" xfId="1848" applyFont="1" applyFill="1" applyBorder="1" applyAlignment="1">
      <alignment horizontal="center" vertical="center" wrapText="1"/>
    </xf>
    <xf numFmtId="0" fontId="364" fillId="124" borderId="1374" xfId="1848" applyFont="1" applyFill="1" applyBorder="1" applyAlignment="1">
      <alignment horizontal="center" vertical="center" wrapText="1"/>
    </xf>
    <xf numFmtId="0" fontId="364" fillId="124" borderId="1375" xfId="1848" applyFont="1" applyFill="1" applyBorder="1" applyAlignment="1">
      <alignment horizontal="center" vertical="center" wrapText="1"/>
    </xf>
    <xf numFmtId="0" fontId="364" fillId="124" borderId="1376" xfId="1848" applyFont="1" applyFill="1" applyBorder="1" applyAlignment="1">
      <alignment horizontal="center" vertical="center" wrapText="1"/>
    </xf>
    <xf numFmtId="0" fontId="206" fillId="73" borderId="1374" xfId="1848" applyFont="1" applyFill="1" applyBorder="1" applyAlignment="1">
      <alignment horizontal="center" vertical="center" wrapText="1"/>
    </xf>
    <xf numFmtId="0" fontId="206" fillId="73" borderId="1376" xfId="1848" applyFont="1" applyFill="1" applyBorder="1" applyAlignment="1">
      <alignment horizontal="center" vertical="center" wrapText="1"/>
    </xf>
    <xf numFmtId="0" fontId="364" fillId="127" borderId="1377" xfId="1847" applyFont="1" applyFill="1" applyBorder="1" applyAlignment="1">
      <alignment horizontal="center" vertical="center" wrapText="1"/>
    </xf>
    <xf numFmtId="0" fontId="364" fillId="127" borderId="2" xfId="1847" applyFont="1" applyFill="1" applyBorder="1" applyAlignment="1">
      <alignment horizontal="center" vertical="center" wrapText="1"/>
    </xf>
    <xf numFmtId="0" fontId="206" fillId="73" borderId="1374" xfId="1847" applyFont="1" applyFill="1" applyBorder="1" applyAlignment="1">
      <alignment horizontal="center" vertical="center" wrapText="1"/>
    </xf>
    <xf numFmtId="0" fontId="206" fillId="73" borderId="1375" xfId="1847" applyFont="1" applyFill="1" applyBorder="1" applyAlignment="1">
      <alignment horizontal="center" vertical="center" wrapText="1"/>
    </xf>
    <xf numFmtId="0" fontId="364" fillId="125" borderId="1375" xfId="1848" applyFont="1" applyFill="1" applyBorder="1" applyAlignment="1">
      <alignment horizontal="center" vertical="center" wrapText="1"/>
    </xf>
    <xf numFmtId="0" fontId="364" fillId="125" borderId="1376" xfId="1848" applyFont="1" applyFill="1" applyBorder="1" applyAlignment="1">
      <alignment horizontal="center" vertical="center" wrapText="1"/>
    </xf>
    <xf numFmtId="0" fontId="364" fillId="75" borderId="1186" xfId="1848" applyFont="1" applyFill="1" applyBorder="1" applyAlignment="1">
      <alignment horizontal="center" vertical="center" wrapText="1"/>
    </xf>
    <xf numFmtId="0" fontId="206" fillId="73" borderId="1397" xfId="1847" applyFont="1" applyFill="1" applyBorder="1" applyAlignment="1">
      <alignment horizontal="center" vertical="center" wrapText="1"/>
    </xf>
    <xf numFmtId="0" fontId="206" fillId="73" borderId="1349" xfId="1847" applyFont="1" applyFill="1" applyBorder="1" applyAlignment="1">
      <alignment horizontal="center" vertical="center" wrapText="1"/>
    </xf>
    <xf numFmtId="0" fontId="206" fillId="126" borderId="1377" xfId="39054" applyFont="1" applyFill="1" applyBorder="1" applyAlignment="1">
      <alignment horizontal="center" vertical="center" wrapText="1"/>
    </xf>
    <xf numFmtId="0" fontId="206" fillId="126" borderId="2" xfId="39054" applyFont="1" applyFill="1" applyBorder="1" applyAlignment="1">
      <alignment horizontal="center" vertical="center" wrapText="1"/>
    </xf>
    <xf numFmtId="0" fontId="364" fillId="79" borderId="1186" xfId="1847" applyFont="1" applyFill="1" applyBorder="1" applyAlignment="1">
      <alignment horizontal="center" vertical="center" shrinkToFit="1"/>
    </xf>
    <xf numFmtId="0" fontId="206" fillId="126" borderId="1377" xfId="1847" applyFont="1" applyFill="1" applyBorder="1" applyAlignment="1">
      <alignment horizontal="center" vertical="center" wrapText="1" shrinkToFit="1"/>
    </xf>
    <xf numFmtId="0" fontId="206" fillId="126" borderId="2" xfId="1847" applyFont="1" applyFill="1" applyBorder="1" applyAlignment="1">
      <alignment horizontal="center" vertical="center" wrapText="1" shrinkToFit="1"/>
    </xf>
    <xf numFmtId="0" fontId="206" fillId="122" borderId="1377" xfId="1847" applyFont="1" applyFill="1" applyBorder="1" applyAlignment="1">
      <alignment horizontal="center" vertical="center" wrapText="1" shrinkToFit="1"/>
    </xf>
    <xf numFmtId="0" fontId="206" fillId="122" borderId="2" xfId="1847" applyFont="1" applyFill="1" applyBorder="1" applyAlignment="1">
      <alignment horizontal="center" vertical="center" wrapText="1" shrinkToFit="1"/>
    </xf>
    <xf numFmtId="0" fontId="364" fillId="83" borderId="1377" xfId="1847" applyFont="1" applyFill="1" applyBorder="1" applyAlignment="1">
      <alignment horizontal="center" vertical="center" wrapText="1"/>
    </xf>
    <xf numFmtId="0" fontId="364" fillId="83" borderId="2" xfId="1847" applyFont="1" applyFill="1" applyBorder="1" applyAlignment="1">
      <alignment horizontal="center" vertical="center" wrapText="1"/>
    </xf>
    <xf numFmtId="0" fontId="206" fillId="129" borderId="1377" xfId="1847" applyFont="1" applyFill="1" applyBorder="1" applyAlignment="1">
      <alignment horizontal="center" vertical="center" wrapText="1"/>
    </xf>
    <xf numFmtId="0" fontId="206" fillId="129" borderId="2" xfId="1847" applyFont="1" applyFill="1" applyBorder="1" applyAlignment="1">
      <alignment horizontal="center" vertical="center" wrapText="1"/>
    </xf>
    <xf numFmtId="0" fontId="364" fillId="83" borderId="1377" xfId="1847" applyFont="1" applyFill="1" applyBorder="1" applyAlignment="1" applyProtection="1">
      <alignment horizontal="center" vertical="center" wrapText="1"/>
      <protection locked="0"/>
    </xf>
    <xf numFmtId="0" fontId="364" fillId="83" borderId="2" xfId="1847" applyFont="1" applyFill="1" applyBorder="1" applyAlignment="1" applyProtection="1">
      <alignment horizontal="center" vertical="center" wrapText="1"/>
      <protection locked="0"/>
    </xf>
    <xf numFmtId="0" fontId="364" fillId="127" borderId="28" xfId="1847" applyFont="1" applyFill="1" applyBorder="1" applyAlignment="1">
      <alignment horizontal="center" vertical="center" wrapText="1"/>
    </xf>
    <xf numFmtId="0" fontId="364" fillId="128" borderId="1377" xfId="1847" applyFont="1" applyFill="1" applyBorder="1" applyAlignment="1">
      <alignment horizontal="center" vertical="center" wrapText="1"/>
    </xf>
    <xf numFmtId="0" fontId="364" fillId="128" borderId="2" xfId="1847" applyFont="1" applyFill="1" applyBorder="1" applyAlignment="1">
      <alignment horizontal="center" vertical="center" wrapText="1"/>
    </xf>
    <xf numFmtId="0" fontId="364" fillId="84" borderId="1374" xfId="1847" applyFont="1" applyFill="1" applyBorder="1" applyAlignment="1">
      <alignment horizontal="center" vertical="center" wrapText="1"/>
    </xf>
    <xf numFmtId="0" fontId="364" fillId="84" borderId="1375" xfId="1847" applyFont="1" applyFill="1" applyBorder="1" applyAlignment="1">
      <alignment horizontal="center" vertical="center" wrapText="1"/>
    </xf>
    <xf numFmtId="0" fontId="364" fillId="84" borderId="1376" xfId="1847" applyFont="1" applyFill="1" applyBorder="1" applyAlignment="1">
      <alignment horizontal="center" vertical="center" wrapText="1"/>
    </xf>
    <xf numFmtId="0" fontId="364" fillId="127" borderId="1374" xfId="1847" applyFont="1" applyFill="1" applyBorder="1" applyAlignment="1">
      <alignment horizontal="center" vertical="center" wrapText="1"/>
    </xf>
    <xf numFmtId="0" fontId="364" fillId="127" borderId="1375" xfId="1847" applyFont="1" applyFill="1" applyBorder="1" applyAlignment="1">
      <alignment horizontal="center" vertical="center" wrapText="1"/>
    </xf>
    <xf numFmtId="0" fontId="364" fillId="127" borderId="1376" xfId="1847" applyFont="1" applyFill="1" applyBorder="1" applyAlignment="1">
      <alignment horizontal="center" vertical="center" wrapText="1"/>
    </xf>
    <xf numFmtId="0" fontId="364" fillId="128" borderId="1374" xfId="1847" applyFont="1" applyFill="1" applyBorder="1" applyAlignment="1">
      <alignment horizontal="center" vertical="center" wrapText="1"/>
    </xf>
    <xf numFmtId="0" fontId="364" fillId="128" borderId="1375" xfId="1847" applyFont="1" applyFill="1" applyBorder="1" applyAlignment="1">
      <alignment horizontal="center" vertical="center" wrapText="1"/>
    </xf>
    <xf numFmtId="0" fontId="364" fillId="128" borderId="1376" xfId="1847" applyFont="1" applyFill="1" applyBorder="1" applyAlignment="1">
      <alignment horizontal="center" vertical="center" wrapText="1"/>
    </xf>
    <xf numFmtId="0" fontId="364" fillId="80" borderId="1377" xfId="1847" applyFont="1" applyFill="1" applyBorder="1" applyAlignment="1">
      <alignment horizontal="center" vertical="center" wrapText="1"/>
    </xf>
    <xf numFmtId="0" fontId="364" fillId="80" borderId="2" xfId="1847" applyFont="1" applyFill="1" applyBorder="1" applyAlignment="1">
      <alignment horizontal="center" vertical="center" wrapText="1"/>
    </xf>
    <xf numFmtId="0" fontId="364" fillId="83" borderId="1374" xfId="1847" applyFont="1" applyFill="1" applyBorder="1" applyAlignment="1">
      <alignment horizontal="center" vertical="center" wrapText="1"/>
    </xf>
    <xf numFmtId="0" fontId="364" fillId="83" borderId="1375" xfId="1847" applyFont="1" applyFill="1" applyBorder="1" applyAlignment="1">
      <alignment horizontal="center" vertical="center" wrapText="1"/>
    </xf>
    <xf numFmtId="0" fontId="364" fillId="83" borderId="1376" xfId="1847" applyFont="1" applyFill="1" applyBorder="1" applyAlignment="1">
      <alignment horizontal="center" vertical="center" wrapText="1"/>
    </xf>
    <xf numFmtId="0" fontId="206" fillId="129" borderId="1377" xfId="1847" applyFont="1" applyFill="1" applyBorder="1" applyAlignment="1">
      <alignment horizontal="center" vertical="center"/>
    </xf>
    <xf numFmtId="0" fontId="206" fillId="129" borderId="2" xfId="1847" applyFont="1" applyFill="1" applyBorder="1" applyAlignment="1">
      <alignment horizontal="center" vertical="center"/>
    </xf>
    <xf numFmtId="0" fontId="206" fillId="73" borderId="28" xfId="1847" applyFont="1" applyFill="1" applyBorder="1" applyAlignment="1">
      <alignment horizontal="center" vertical="center" shrinkToFit="1"/>
    </xf>
    <xf numFmtId="0" fontId="206" fillId="73" borderId="2" xfId="1847" applyFont="1" applyFill="1" applyBorder="1" applyAlignment="1">
      <alignment horizontal="center" vertical="center" wrapText="1" shrinkToFit="1"/>
    </xf>
    <xf numFmtId="0" fontId="364" fillId="77" borderId="1377" xfId="38822" applyNumberFormat="1" applyFont="1" applyFill="1" applyBorder="1" applyAlignment="1">
      <alignment horizontal="center" vertical="center" wrapText="1" shrinkToFit="1"/>
    </xf>
    <xf numFmtId="0" fontId="364" fillId="77" borderId="2" xfId="38822" applyNumberFormat="1" applyFont="1" applyFill="1" applyBorder="1" applyAlignment="1">
      <alignment horizontal="center" vertical="center" wrapText="1" shrinkToFit="1"/>
    </xf>
    <xf numFmtId="0" fontId="364" fillId="131" borderId="1186" xfId="1847" applyFont="1" applyFill="1" applyBorder="1" applyAlignment="1">
      <alignment horizontal="center" vertical="center" wrapText="1"/>
    </xf>
    <xf numFmtId="0" fontId="206" fillId="73" borderId="1376" xfId="1847" applyFont="1" applyFill="1" applyBorder="1" applyAlignment="1">
      <alignment horizontal="center" vertical="center" wrapText="1"/>
    </xf>
    <xf numFmtId="0" fontId="364" fillId="83" borderId="34" xfId="1847" applyFont="1" applyFill="1" applyBorder="1" applyAlignment="1">
      <alignment horizontal="center" vertical="center" wrapText="1"/>
    </xf>
    <xf numFmtId="0" fontId="364" fillId="130" borderId="1186" xfId="38822" applyNumberFormat="1" applyFont="1" applyFill="1" applyBorder="1" applyAlignment="1">
      <alignment horizontal="center" vertical="center" wrapText="1" shrinkToFit="1"/>
    </xf>
    <xf numFmtId="0" fontId="212" fillId="39" borderId="1377" xfId="1796" applyFont="1" applyFill="1" applyBorder="1" applyAlignment="1">
      <alignment horizontal="center" vertical="center" wrapText="1"/>
    </xf>
    <xf numFmtId="0" fontId="212" fillId="39" borderId="28" xfId="1796" applyFont="1" applyFill="1" applyBorder="1" applyAlignment="1">
      <alignment horizontal="center" vertical="center"/>
    </xf>
    <xf numFmtId="0" fontId="548" fillId="0" borderId="0" xfId="1796" applyFont="1" applyAlignment="1">
      <alignment horizontal="center" vertical="center" wrapText="1"/>
    </xf>
    <xf numFmtId="0" fontId="548" fillId="0" borderId="0" xfId="1796" applyFont="1" applyAlignment="1">
      <alignment horizontal="center" vertical="center"/>
    </xf>
    <xf numFmtId="0" fontId="212" fillId="39" borderId="1186" xfId="1796" applyFont="1" applyFill="1" applyBorder="1" applyAlignment="1">
      <alignment horizontal="center" vertical="center" wrapText="1"/>
    </xf>
    <xf numFmtId="0" fontId="212" fillId="39" borderId="1377" xfId="1796" applyFont="1" applyFill="1" applyBorder="1" applyAlignment="1">
      <alignment horizontal="center" vertical="center"/>
    </xf>
    <xf numFmtId="0" fontId="212" fillId="39" borderId="2" xfId="1796" applyFont="1" applyFill="1" applyBorder="1" applyAlignment="1">
      <alignment horizontal="center" vertical="center" wrapText="1"/>
    </xf>
    <xf numFmtId="0" fontId="212" fillId="39" borderId="1186" xfId="1796" applyFont="1" applyFill="1" applyBorder="1" applyAlignment="1">
      <alignment horizontal="center" vertical="center"/>
    </xf>
    <xf numFmtId="0" fontId="212" fillId="39" borderId="1374" xfId="1796" applyFont="1" applyFill="1" applyBorder="1" applyAlignment="1">
      <alignment horizontal="center" vertical="center"/>
    </xf>
    <xf numFmtId="0" fontId="212" fillId="39" borderId="1375" xfId="1796" applyFont="1" applyFill="1" applyBorder="1" applyAlignment="1">
      <alignment horizontal="center" vertical="center"/>
    </xf>
    <xf numFmtId="0" fontId="212" fillId="39" borderId="1376" xfId="1796" applyFont="1" applyFill="1" applyBorder="1" applyAlignment="1">
      <alignment horizontal="center" vertical="center"/>
    </xf>
    <xf numFmtId="0" fontId="212" fillId="35" borderId="1374" xfId="1796" applyFont="1" applyFill="1" applyBorder="1" applyAlignment="1">
      <alignment horizontal="center" vertical="center" wrapText="1"/>
    </xf>
    <xf numFmtId="0" fontId="212" fillId="35" borderId="1375" xfId="1796" applyFont="1" applyFill="1" applyBorder="1" applyAlignment="1">
      <alignment horizontal="center" vertical="center" wrapText="1"/>
    </xf>
    <xf numFmtId="0" fontId="212" fillId="35" borderId="1376" xfId="1796" applyFont="1" applyFill="1" applyBorder="1" applyAlignment="1">
      <alignment horizontal="center" vertical="center" wrapText="1"/>
    </xf>
    <xf numFmtId="0" fontId="212" fillId="138" borderId="1377" xfId="1796" applyFont="1" applyFill="1" applyBorder="1" applyAlignment="1">
      <alignment horizontal="center" vertical="center" wrapText="1"/>
    </xf>
    <xf numFmtId="0" fontId="212" fillId="138" borderId="28" xfId="1796" applyFont="1" applyFill="1" applyBorder="1" applyAlignment="1">
      <alignment horizontal="center" vertical="center" wrapText="1"/>
    </xf>
    <xf numFmtId="0" fontId="212" fillId="39" borderId="28" xfId="1796" applyFont="1" applyFill="1" applyBorder="1" applyAlignment="1">
      <alignment horizontal="center" vertical="center" wrapText="1"/>
    </xf>
    <xf numFmtId="0" fontId="551" fillId="140" borderId="1186" xfId="39073" applyFont="1" applyFill="1" applyBorder="1" applyAlignment="1">
      <alignment horizontal="center" vertical="center"/>
    </xf>
    <xf numFmtId="0" fontId="211" fillId="34" borderId="1374" xfId="39074" applyFont="1" applyFill="1" applyBorder="1" applyAlignment="1">
      <alignment horizontal="center" vertical="center"/>
    </xf>
    <xf numFmtId="0" fontId="211" fillId="34" borderId="1376" xfId="39074" applyFont="1" applyFill="1" applyBorder="1" applyAlignment="1">
      <alignment horizontal="center" vertical="center"/>
    </xf>
    <xf numFmtId="0" fontId="546" fillId="142" borderId="1400" xfId="16382" applyFont="1" applyFill="1" applyBorder="1" applyAlignment="1">
      <alignment horizontal="center" vertical="center"/>
    </xf>
    <xf numFmtId="0" fontId="546" fillId="142" borderId="1401" xfId="16382" applyFont="1" applyFill="1" applyBorder="1" applyAlignment="1">
      <alignment horizontal="center" vertical="center"/>
    </xf>
    <xf numFmtId="0" fontId="546" fillId="142" borderId="1402" xfId="16382" applyFont="1" applyFill="1" applyBorder="1" applyAlignment="1">
      <alignment horizontal="center" vertical="center"/>
    </xf>
    <xf numFmtId="0" fontId="546" fillId="142" borderId="1403" xfId="16382" applyFont="1" applyFill="1" applyBorder="1" applyAlignment="1">
      <alignment horizontal="center" vertical="center"/>
    </xf>
    <xf numFmtId="0" fontId="546" fillId="142" borderId="1404" xfId="16382" applyFont="1" applyFill="1" applyBorder="1" applyAlignment="1">
      <alignment horizontal="center" vertical="center"/>
    </xf>
    <xf numFmtId="0" fontId="546" fillId="142" borderId="1405" xfId="16382" applyFont="1" applyFill="1" applyBorder="1" applyAlignment="1">
      <alignment horizontal="center" vertical="center"/>
    </xf>
    <xf numFmtId="0" fontId="544" fillId="142" borderId="1400" xfId="16382" applyFont="1" applyFill="1" applyBorder="1" applyAlignment="1">
      <alignment horizontal="center" vertical="center"/>
    </xf>
    <xf numFmtId="0" fontId="544" fillId="142" borderId="1401" xfId="16382" applyFont="1" applyFill="1" applyBorder="1" applyAlignment="1">
      <alignment horizontal="center" vertical="center"/>
    </xf>
    <xf numFmtId="0" fontId="544" fillId="142" borderId="1402" xfId="16382" applyFont="1" applyFill="1" applyBorder="1" applyAlignment="1">
      <alignment horizontal="center" vertical="center"/>
    </xf>
    <xf numFmtId="0" fontId="544" fillId="142" borderId="1403" xfId="16382" applyFont="1" applyFill="1" applyBorder="1" applyAlignment="1">
      <alignment horizontal="center" vertical="center"/>
    </xf>
    <xf numFmtId="0" fontId="544" fillId="142" borderId="1436" xfId="16382" applyFont="1" applyFill="1" applyBorder="1" applyAlignment="1">
      <alignment horizontal="center" vertical="center"/>
    </xf>
    <xf numFmtId="0" fontId="544" fillId="142" borderId="1437" xfId="16382" applyFont="1" applyFill="1" applyBorder="1" applyAlignment="1">
      <alignment horizontal="center" vertical="center"/>
    </xf>
    <xf numFmtId="0" fontId="66" fillId="123" borderId="1438" xfId="39080" applyFont="1" applyFill="1" applyBorder="1" applyAlignment="1">
      <alignment horizontal="center" vertical="center"/>
    </xf>
    <xf numFmtId="0" fontId="557" fillId="123" borderId="1398" xfId="39080" applyFont="1" applyFill="1" applyBorder="1" applyAlignment="1">
      <alignment horizontal="center" vertical="center"/>
    </xf>
    <xf numFmtId="0" fontId="66" fillId="125" borderId="1438" xfId="39080" applyFont="1" applyFill="1" applyBorder="1" applyAlignment="1">
      <alignment horizontal="center" vertical="center"/>
    </xf>
    <xf numFmtId="0" fontId="557" fillId="125" borderId="1398" xfId="39080" applyFont="1" applyFill="1" applyBorder="1" applyAlignment="1">
      <alignment horizontal="center" vertical="center"/>
    </xf>
    <xf numFmtId="0" fontId="206" fillId="142" borderId="1400" xfId="39053" applyFont="1" applyFill="1" applyBorder="1" applyAlignment="1">
      <alignment horizontal="center" vertical="center"/>
    </xf>
    <xf numFmtId="0" fontId="206" fillId="142" borderId="1450" xfId="39053" applyFont="1" applyFill="1" applyBorder="1" applyAlignment="1">
      <alignment horizontal="center" vertical="center"/>
    </xf>
    <xf numFmtId="0" fontId="206" fillId="142" borderId="1337" xfId="39053" applyFont="1" applyFill="1" applyBorder="1" applyAlignment="1">
      <alignment horizontal="center" vertical="center"/>
    </xf>
    <xf numFmtId="0" fontId="206" fillId="142" borderId="1403" xfId="39053" applyFont="1" applyFill="1" applyBorder="1" applyAlignment="1">
      <alignment horizontal="center" vertical="center"/>
    </xf>
    <xf numFmtId="0" fontId="206" fillId="142" borderId="1436" xfId="39053" applyFont="1" applyFill="1" applyBorder="1" applyAlignment="1">
      <alignment horizontal="center" vertical="center"/>
    </xf>
    <xf numFmtId="0" fontId="206" fillId="142" borderId="1437" xfId="39053" applyFont="1" applyFill="1" applyBorder="1" applyAlignment="1">
      <alignment horizontal="center" vertical="center"/>
    </xf>
    <xf numFmtId="0" fontId="206" fillId="142" borderId="1451" xfId="39053" applyFont="1" applyFill="1" applyBorder="1" applyAlignment="1">
      <alignment horizontal="center" vertical="center"/>
    </xf>
    <xf numFmtId="0" fontId="206" fillId="142" borderId="1452" xfId="39053" applyFont="1" applyFill="1" applyBorder="1" applyAlignment="1">
      <alignment horizontal="center" vertical="center"/>
    </xf>
    <xf numFmtId="0" fontId="68" fillId="0" borderId="1186" xfId="1902" applyFont="1" applyBorder="1" applyAlignment="1">
      <alignment horizontal="left" vertical="center" wrapText="1"/>
    </xf>
    <xf numFmtId="14" fontId="0" fillId="98" borderId="1345" xfId="0" applyNumberFormat="1" applyFill="1" applyBorder="1" applyAlignment="1" applyProtection="1">
      <alignment horizontal="center" vertical="center" wrapText="1"/>
      <protection locked="0"/>
    </xf>
    <xf numFmtId="0" fontId="55" fillId="0" borderId="8" xfId="39066" applyNumberFormat="1" applyFont="1" applyFill="1" applyBorder="1" applyAlignment="1">
      <alignment horizontal="center" vertical="center"/>
    </xf>
    <xf numFmtId="178" fontId="55" fillId="0" borderId="8" xfId="642" applyFont="1" applyFill="1" applyBorder="1" applyAlignment="1">
      <alignment horizontal="center" vertical="center" shrinkToFit="1"/>
    </xf>
  </cellXfs>
  <cellStyles count="39085">
    <cellStyle name="_x0001_" xfId="27280" xr:uid="{00000000-0005-0000-0000-000000000000}"/>
    <cellStyle name="_x0012_" xfId="27281" xr:uid="{00000000-0005-0000-0000-000001000000}"/>
    <cellStyle name="-" xfId="27282" xr:uid="{00000000-0005-0000-0000-000002000000}"/>
    <cellStyle name=" " xfId="27283" xr:uid="{00000000-0005-0000-0000-000003000000}"/>
    <cellStyle name="          _x000d__x000a_386grabber=vga.3gr_x000d__x000a_" xfId="1" xr:uid="{00000000-0005-0000-0000-000004000000}"/>
    <cellStyle name="          _x000d__x000a_386grabber=vga.3gr_x000d__x000a_ 2" xfId="32195" xr:uid="{00000000-0005-0000-0000-000005000000}"/>
    <cellStyle name="          _x000d__x000a_386grabber=vga.3gr_x000d__x000a_ 3" xfId="32196" xr:uid="{00000000-0005-0000-0000-000006000000}"/>
    <cellStyle name="          _x000d__x000a_shell=progman.exe_x000d__x000a_m" xfId="2" xr:uid="{00000000-0005-0000-0000-000007000000}"/>
    <cellStyle name="          _x000d__x000a_shell=progman.exe_x000d__x000a_m 2" xfId="32197" xr:uid="{00000000-0005-0000-0000-000008000000}"/>
    <cellStyle name="          _x000d__x000a_shell=progman.exe_x000d__x000a_m 3" xfId="32198" xr:uid="{00000000-0005-0000-0000-000009000000}"/>
    <cellStyle name=" _97연말" xfId="27284" xr:uid="{00000000-0005-0000-0000-00000A000000}"/>
    <cellStyle name=" _97연말1" xfId="27285" xr:uid="{00000000-0005-0000-0000-00000B000000}"/>
    <cellStyle name=" _Book1" xfId="27286" xr:uid="{00000000-0005-0000-0000-00000C000000}"/>
    <cellStyle name=" 1" xfId="14933" xr:uid="{00000000-0005-0000-0000-00000D000000}"/>
    <cellStyle name=" 1 2" xfId="32199" xr:uid="{00000000-0005-0000-0000-00000E000000}"/>
    <cellStyle name=" 1 3" xfId="32200" xr:uid="{00000000-0005-0000-0000-00000F000000}"/>
    <cellStyle name="- 2" xfId="32201" xr:uid="{00000000-0005-0000-0000-000010000000}"/>
    <cellStyle name="- 3" xfId="32202" xr:uid="{00000000-0005-0000-0000-000011000000}"/>
    <cellStyle name=" FY96" xfId="32203" xr:uid="{00000000-0005-0000-0000-000012000000}"/>
    <cellStyle name="_x000a_386grabber=M" xfId="3" xr:uid="{00000000-0005-0000-0000-000013000000}"/>
    <cellStyle name="_x000a_386grabber=M 2" xfId="32204" xr:uid="{00000000-0005-0000-0000-000014000000}"/>
    <cellStyle name="_x000a_386grabber=M 3" xfId="32205" xr:uid="{00000000-0005-0000-0000-000015000000}"/>
    <cellStyle name="-#,###" xfId="27287" xr:uid="{00000000-0005-0000-0000-000016000000}"/>
    <cellStyle name="-#,### 2" xfId="32206" xr:uid="{00000000-0005-0000-0000-000017000000}"/>
    <cellStyle name="#,##0" xfId="27288" xr:uid="{00000000-0005-0000-0000-000018000000}"/>
    <cellStyle name="#,##0 2" xfId="27289" xr:uid="{00000000-0005-0000-0000-000019000000}"/>
    <cellStyle name="$" xfId="4" xr:uid="{00000000-0005-0000-0000-00001A000000}"/>
    <cellStyle name="$_(최종)투자예산" xfId="27290" xr:uid="{00000000-0005-0000-0000-00001B000000}"/>
    <cellStyle name="$_06년 매출예산작성양식" xfId="27291" xr:uid="{00000000-0005-0000-0000-00001C000000}"/>
    <cellStyle name="$_06년 예산(보고용)" xfId="27292" xr:uid="{00000000-0005-0000-0000-00001D000000}"/>
    <cellStyle name="$_2004년 9월 만기도래현황표" xfId="27293" xr:uid="{00000000-0005-0000-0000-00001E000000}"/>
    <cellStyle name="$_2005년 그룹회장님 최종보고 자료(04년 실적반영)" xfId="27294" xr:uid="{00000000-0005-0000-0000-00001F000000}"/>
    <cellStyle name="$_2007년 경상투자 계획1차(1)" xfId="27295" xr:uid="{00000000-0005-0000-0000-000020000000}"/>
    <cellStyle name="$_db진흥" xfId="5" xr:uid="{00000000-0005-0000-0000-000021000000}"/>
    <cellStyle name="$_NC126CBC6" xfId="27296" xr:uid="{00000000-0005-0000-0000-000022000000}"/>
    <cellStyle name="$_NC14E7869" xfId="27297" xr:uid="{00000000-0005-0000-0000-000023000000}"/>
    <cellStyle name="$_NC15C5AFF" xfId="27298" xr:uid="{00000000-0005-0000-0000-000024000000}"/>
    <cellStyle name="$_NC1966FD" xfId="27299" xr:uid="{00000000-0005-0000-0000-000025000000}"/>
    <cellStyle name="$_NC28AC271" xfId="27300" xr:uid="{00000000-0005-0000-0000-000026000000}"/>
    <cellStyle name="$_NC35DC25" xfId="27301" xr:uid="{00000000-0005-0000-0000-000027000000}"/>
    <cellStyle name="$_NC4231C" xfId="27302" xr:uid="{00000000-0005-0000-0000-000028000000}"/>
    <cellStyle name="$_NC775117" xfId="27303" xr:uid="{00000000-0005-0000-0000-000029000000}"/>
    <cellStyle name="$_감가상각비(총괄)" xfId="27304" xr:uid="{00000000-0005-0000-0000-00002A000000}"/>
    <cellStyle name="$_견적2" xfId="6" xr:uid="{00000000-0005-0000-0000-00002B000000}"/>
    <cellStyle name="$_계량부문 엑셀원본" xfId="27305" xr:uid="{00000000-0005-0000-0000-00002C000000}"/>
    <cellStyle name="$_기아" xfId="7" xr:uid="{00000000-0005-0000-0000-00002D000000}"/>
    <cellStyle name="$_기아 2" xfId="32207" xr:uid="{00000000-0005-0000-0000-00002E000000}"/>
    <cellStyle name="$_기아 3" xfId="32208" xr:uid="{00000000-0005-0000-0000-00002F000000}"/>
    <cellStyle name="$_레저회의 자료" xfId="27306" xr:uid="{00000000-0005-0000-0000-000030000000}"/>
    <cellStyle name="$_방침신고(1.5)" xfId="27307" xr:uid="{00000000-0005-0000-0000-000031000000}"/>
    <cellStyle name="$_비전 통보 자료(최종본-전체 1)" xfId="27308" xr:uid="{00000000-0005-0000-0000-000032000000}"/>
    <cellStyle name="$_비전경영5개년계획 - 2002년수정사업계획부문" xfId="27309" xr:uid="{00000000-0005-0000-0000-000033000000}"/>
    <cellStyle name="$_사업계획수립지침" xfId="27310" xr:uid="{00000000-0005-0000-0000-000034000000}"/>
    <cellStyle name="$_전략부문" xfId="27311" xr:uid="{00000000-0005-0000-0000-000035000000}"/>
    <cellStyle name="$_제주영업전략('04년)" xfId="27312" xr:uid="{00000000-0005-0000-0000-000036000000}"/>
    <cellStyle name="$_주요경영지표(0211월)" xfId="27313" xr:uid="{00000000-0005-0000-0000-000037000000}"/>
    <cellStyle name="$_중장기비전경영계획part2(최종본20020225)" xfId="27314" xr:uid="{00000000-0005-0000-0000-000038000000}"/>
    <cellStyle name="$_출력자료-4.세부편성1(20031125)" xfId="27315" xr:uid="{00000000-0005-0000-0000-000039000000}"/>
    <cellStyle name="$_충무영업전략('04년)" xfId="27316" xr:uid="{00000000-0005-0000-0000-00003A000000}"/>
    <cellStyle name="$_팀별업무분장 품의" xfId="27317" xr:uid="{00000000-0005-0000-0000-00003B000000}"/>
    <cellStyle name="&amp;A" xfId="32209" xr:uid="{00000000-0005-0000-0000-00003C000000}"/>
    <cellStyle name="(△콤마)" xfId="27318" xr:uid="{00000000-0005-0000-0000-00003D000000}"/>
    <cellStyle name="(백분율)" xfId="27319" xr:uid="{00000000-0005-0000-0000-00003E000000}"/>
    <cellStyle name="(콤마)" xfId="27320" xr:uid="{00000000-0005-0000-0000-00003F000000}"/>
    <cellStyle name=";;;" xfId="27321" xr:uid="{00000000-0005-0000-0000-000040000000}"/>
    <cellStyle name="?" xfId="27322" xr:uid="{00000000-0005-0000-0000-000041000000}"/>
    <cellStyle name="_x001f_?--_x0004_ _x000c_ _x0003__x000b__x0001__x000a__x000b__x0002_--_x0008__x0004__x0002__x0002__x0007__x0007__x0007__x0007__x0007__x0007__x0007__x0007__x0007__x0007__x0007__x0007__x0007__x0007__x0002_-_x0004_ _x000c_ _x0003__x000b__x0001__x000a__x000b__x0002_--_x0008__x0002_" xfId="8" xr:uid="{00000000-0005-0000-0000-000042000000}"/>
    <cellStyle name="_x001f_?--_x0004_ _x000c_ _x0003__x000b__x0001__x000a__x000b__x0002_--_x0008__x0004__x0002__x0002__x0007__x0007__x0007__x0007__x0007__x0007__x0007__x0007__x0007__x0007__x0007__x0007__x0007__x0007__x0002_-_x0004_ _x000c_ _x0003__x000b__x0001__x000a__x000b__x0002_--_x0008__x0002_ 2" xfId="32210" xr:uid="{00000000-0005-0000-0000-000043000000}"/>
    <cellStyle name="_x001f_?--_x0004_ _x000c_ _x0003__x000b__x0001__x000a__x000b__x0002_--_x0008__x0004__x0002__x0002__x0007__x0007__x0007__x0007__x0007__x0007__x0007__x0007__x0007__x0007__x0007__x0007__x0007__x0007__x0002_-_x0004_ _x000c_ _x0003__x000b__x0001__x000a__x000b__x0002_--_x0008__x0002_ 3" xfId="32211" xr:uid="{00000000-0005-0000-0000-000044000000}"/>
    <cellStyle name="_x001f_?--_x0004_ _x000c__x0009__x0003__x000b__x0001__x000a__x000b__x0002_--_x0008__x0004__x0002__x0002__x0007__x0007__x0007__x0007__x0007__x0007__x0007__x0007__x0007__x0007__x0007__x0007__x0007__x0007__x0002_-_x0004_ _x000c__x0009__x0003__x000b__x0001__x000a__x000b__x0002_--_x0008__x0002_" xfId="14773" xr:uid="{00000000-0005-0000-0000-000045000000}"/>
    <cellStyle name="? ??" xfId="27323" xr:uid="{00000000-0005-0000-0000-000046000000}"/>
    <cellStyle name="??" xfId="27324" xr:uid="{00000000-0005-0000-0000-000047000000}"/>
    <cellStyle name="?? ???" xfId="27325" xr:uid="{00000000-0005-0000-0000-000048000000}"/>
    <cellStyle name="?? [0.00]_List-dwg" xfId="27326" xr:uid="{00000000-0005-0000-0000-000049000000}"/>
    <cellStyle name="?? [0]" xfId="27327" xr:uid="{00000000-0005-0000-0000-00004A000000}"/>
    <cellStyle name="?? 1" xfId="27328" xr:uid="{00000000-0005-0000-0000-00004B000000}"/>
    <cellStyle name="?? 10" xfId="32212" xr:uid="{00000000-0005-0000-0000-00004C000000}"/>
    <cellStyle name="?? 10 2" xfId="32213" xr:uid="{00000000-0005-0000-0000-00004D000000}"/>
    <cellStyle name="?? 11" xfId="32214" xr:uid="{00000000-0005-0000-0000-00004E000000}"/>
    <cellStyle name="?? 11 2" xfId="32215" xr:uid="{00000000-0005-0000-0000-00004F000000}"/>
    <cellStyle name="?? 12" xfId="32216" xr:uid="{00000000-0005-0000-0000-000050000000}"/>
    <cellStyle name="?? 12 2" xfId="32217" xr:uid="{00000000-0005-0000-0000-000051000000}"/>
    <cellStyle name="?? 13" xfId="32218" xr:uid="{00000000-0005-0000-0000-000052000000}"/>
    <cellStyle name="?? 13 2" xfId="32219" xr:uid="{00000000-0005-0000-0000-000053000000}"/>
    <cellStyle name="?? 14" xfId="32220" xr:uid="{00000000-0005-0000-0000-000054000000}"/>
    <cellStyle name="?? 14 2" xfId="32221" xr:uid="{00000000-0005-0000-0000-000055000000}"/>
    <cellStyle name="?? 15" xfId="32222" xr:uid="{00000000-0005-0000-0000-000056000000}"/>
    <cellStyle name="?? 16" xfId="32223" xr:uid="{00000000-0005-0000-0000-000057000000}"/>
    <cellStyle name="?? 2" xfId="27329" xr:uid="{00000000-0005-0000-0000-000058000000}"/>
    <cellStyle name="?? 3" xfId="27330" xr:uid="{00000000-0005-0000-0000-000059000000}"/>
    <cellStyle name="?? 4" xfId="27331" xr:uid="{00000000-0005-0000-0000-00005A000000}"/>
    <cellStyle name="?? 5" xfId="27332" xr:uid="{00000000-0005-0000-0000-00005B000000}"/>
    <cellStyle name="?? 5 2" xfId="27333" xr:uid="{00000000-0005-0000-0000-00005C000000}"/>
    <cellStyle name="?? 5 2 2" xfId="32224" xr:uid="{00000000-0005-0000-0000-00005D000000}"/>
    <cellStyle name="?? 5 3" xfId="32225" xr:uid="{00000000-0005-0000-0000-00005E000000}"/>
    <cellStyle name="?? 5 4" xfId="32226" xr:uid="{00000000-0005-0000-0000-00005F000000}"/>
    <cellStyle name="?? 6" xfId="27334" xr:uid="{00000000-0005-0000-0000-000060000000}"/>
    <cellStyle name="?? 6 2" xfId="27335" xr:uid="{00000000-0005-0000-0000-000061000000}"/>
    <cellStyle name="?? 6 2 2" xfId="32227" xr:uid="{00000000-0005-0000-0000-000062000000}"/>
    <cellStyle name="?? 6 3" xfId="32228" xr:uid="{00000000-0005-0000-0000-000063000000}"/>
    <cellStyle name="?? 6 4" xfId="32229" xr:uid="{00000000-0005-0000-0000-000064000000}"/>
    <cellStyle name="?? 7" xfId="27336" xr:uid="{00000000-0005-0000-0000-000065000000}"/>
    <cellStyle name="?? 7 2" xfId="27337" xr:uid="{00000000-0005-0000-0000-000066000000}"/>
    <cellStyle name="?? 7 2 2" xfId="32230" xr:uid="{00000000-0005-0000-0000-000067000000}"/>
    <cellStyle name="?? 7 3" xfId="32231" xr:uid="{00000000-0005-0000-0000-000068000000}"/>
    <cellStyle name="?? 7 4" xfId="32232" xr:uid="{00000000-0005-0000-0000-000069000000}"/>
    <cellStyle name="?? 8" xfId="32233" xr:uid="{00000000-0005-0000-0000-00006A000000}"/>
    <cellStyle name="?? 8 2" xfId="32234" xr:uid="{00000000-0005-0000-0000-00006B000000}"/>
    <cellStyle name="?? 9" xfId="32235" xr:uid="{00000000-0005-0000-0000-00006C000000}"/>
    <cellStyle name="?? 9 2" xfId="32236" xr:uid="{00000000-0005-0000-0000-00006D000000}"/>
    <cellStyle name="??_x000c_@?_x000d_3?_x0001__x000b_" xfId="27338" xr:uid="{00000000-0005-0000-0000-00006E000000}"/>
    <cellStyle name="??_x000c_둄_x001b__x000d_|?_x0001_?_x0003__x0014__x0007__x0001__x0001_" xfId="27339" xr:uid="{00000000-0005-0000-0000-00006F000000}"/>
    <cellStyle name="??_x000c_靖?崧U_x0001_A_x0014_?_x0007__x0001__x0001_" xfId="27340" xr:uid="{00000000-0005-0000-0000-000070000000}"/>
    <cellStyle name="??_x000c_靖?崧U_x0001_B_x0014_?_x0007__x0001__x0001_" xfId="27341" xr:uid="{00000000-0005-0000-0000-000071000000}"/>
    <cellStyle name="??&amp;_x0012_?&amp;_x000b_?_x0008_*_x0007_?_x0007__x0001__x0001_" xfId="27342" xr:uid="{00000000-0005-0000-0000-000072000000}"/>
    <cellStyle name="??&amp;O?&amp;H?_x0001_" xfId="27343" xr:uid="{00000000-0005-0000-0000-000073000000}"/>
    <cellStyle name="??&amp;O?&amp;H?_x0008_" xfId="27344" xr:uid="{00000000-0005-0000-0000-000074000000}"/>
    <cellStyle name="??&amp;O?&amp;H?_x0008_!_x0007_?_x0007__x0001__x0001_" xfId="27345" xr:uid="{00000000-0005-0000-0000-000075000000}"/>
    <cellStyle name="??&amp;O?&amp;H?_x0008__x000f__x0007_?" xfId="27346" xr:uid="{00000000-0005-0000-0000-000076000000}"/>
    <cellStyle name="??&amp;O?&amp;H?_x0008__x000f__x0007_?_x0007__x0001_" xfId="27347" xr:uid="{00000000-0005-0000-0000-000077000000}"/>
    <cellStyle name="??&amp;O?&amp;H?_x0008__x000f__x0007_?_x0007__x0001__x0001_" xfId="9" xr:uid="{00000000-0005-0000-0000-000078000000}"/>
    <cellStyle name="??&amp;O?&amp;H?_x0008__x000f__x0007_?_x0007__x0001__x0001_ 2" xfId="1934" xr:uid="{00000000-0005-0000-0000-000079000000}"/>
    <cellStyle name="??&amp;O?&amp;H?_x0008__x000f__x0007_?_x0007__x0001__x0001_ 3" xfId="32237" xr:uid="{00000000-0005-0000-0000-00007A000000}"/>
    <cellStyle name="??&amp;O?&amp;H?_x0008_??_x0007__x0001__x0001_" xfId="10" xr:uid="{00000000-0005-0000-0000-00007B000000}"/>
    <cellStyle name="??&amp;O?&amp;H?_x0008_??_x000f__x0001__x0001_" xfId="2853" xr:uid="{00000000-0005-0000-0000-00007C000000}"/>
    <cellStyle name="??&amp;O?&amp;H?_x0008_??_x0007__x0001__x0001_ 2" xfId="1935" xr:uid="{00000000-0005-0000-0000-00007D000000}"/>
    <cellStyle name="??&amp;O?&amp;H?_x0008_??_x0007__x0001__x0001_ 3" xfId="32238" xr:uid="{00000000-0005-0000-0000-00007E000000}"/>
    <cellStyle name="??&amp;O?&amp;H?_x0008_??_x0007__x0001__x0001__2011-3차 매각명세(7.8일자_마감자료)_김만종-(1)" xfId="14961" xr:uid="{00000000-0005-0000-0000-00007F000000}"/>
    <cellStyle name="??&amp;O?&amp;H?_x0008_??_x000f__x0001__x0001__2011-3차 매각명세(7.8일자_마감자료)_김만종-(1)" xfId="16114" xr:uid="{00000000-0005-0000-0000-000080000000}"/>
    <cellStyle name="??&amp;O?&amp;H?_x0008__x000f__x0007_?_x0007__x0001__x0001__2011년 최종예상결산" xfId="27348" xr:uid="{00000000-0005-0000-0000-000081000000}"/>
    <cellStyle name="??&amp;O?&amp;H?_x0008_x_x000b_P_x000c__x0007__x0001__x0001_" xfId="11" xr:uid="{00000000-0005-0000-0000-000082000000}"/>
    <cellStyle name="??&amp;O?&amp;H?_x0008_x_x000b_P_x000c__x0007__x0001__x0001_ 2" xfId="32239" xr:uid="{00000000-0005-0000-0000-000083000000}"/>
    <cellStyle name="??&amp;O?&amp;H?_x0008_x_x000b_P_x000c__x0007__x0001__x0001_ 3" xfId="32240" xr:uid="{00000000-0005-0000-0000-000084000000}"/>
    <cellStyle name="??&amp;蟻?縊9_x0008_f_x000a_:_x000b__x0007__x0001__x0001_" xfId="27349" xr:uid="{00000000-0005-0000-0000-000085000000}"/>
    <cellStyle name="???­" xfId="12" xr:uid="{00000000-0005-0000-0000-000086000000}"/>
    <cellStyle name="??? ?" xfId="27350" xr:uid="{00000000-0005-0000-0000-000087000000}"/>
    <cellStyle name="???­ [0]" xfId="13" xr:uid="{00000000-0005-0000-0000-000088000000}"/>
    <cellStyle name="???? [0.00]_1997 Turns" xfId="14" xr:uid="{00000000-0005-0000-0000-000089000000}"/>
    <cellStyle name="???? [0]_????? " xfId="15" xr:uid="{00000000-0005-0000-0000-00008A000000}"/>
    <cellStyle name="?????" xfId="27351" xr:uid="{00000000-0005-0000-0000-00008B000000}"/>
    <cellStyle name="????_????? " xfId="16" xr:uid="{00000000-0005-0000-0000-00008C000000}"/>
    <cellStyle name="???[0]_Book1" xfId="27352" xr:uid="{00000000-0005-0000-0000-00008D000000}"/>
    <cellStyle name="???­_????¿?" xfId="17" xr:uid="{00000000-0005-0000-0000-00008E000000}"/>
    <cellStyle name="???_95" xfId="27353" xr:uid="{00000000-0005-0000-0000-00008F000000}"/>
    <cellStyle name="???1" xfId="27354" xr:uid="{00000000-0005-0000-0000-000090000000}"/>
    <cellStyle name="???2" xfId="27355" xr:uid="{00000000-0005-0000-0000-000091000000}"/>
    <cellStyle name="???3" xfId="27356" xr:uid="{00000000-0005-0000-0000-000092000000}"/>
    <cellStyle name="???4" xfId="27357" xr:uid="{00000000-0005-0000-0000-000093000000}"/>
    <cellStyle name="???5" xfId="27358" xr:uid="{00000000-0005-0000-0000-000094000000}"/>
    <cellStyle name="???6" xfId="27359" xr:uid="{00000000-0005-0000-0000-000095000000}"/>
    <cellStyle name="???ø" xfId="18" xr:uid="{00000000-0005-0000-0000-000096000000}"/>
    <cellStyle name="??_  FAB ??  " xfId="27360" xr:uid="{00000000-0005-0000-0000-000097000000}"/>
    <cellStyle name="?_x000f__x0001_?잡_x0002_" xfId="27361" xr:uid="{00000000-0005-0000-0000-000098000000}"/>
    <cellStyle name="?a?????" xfId="27362" xr:uid="{00000000-0005-0000-0000-000099000000}"/>
    <cellStyle name="?þ¸¶" xfId="19" xr:uid="{00000000-0005-0000-0000-00009A000000}"/>
    <cellStyle name="?þ¸¶ [0]" xfId="20" xr:uid="{00000000-0005-0000-0000-00009B000000}"/>
    <cellStyle name="?Þ¸¶_????¿?" xfId="21" xr:uid="{00000000-0005-0000-0000-00009C000000}"/>
    <cellStyle name="?W?_laroux" xfId="22" xr:uid="{00000000-0005-0000-0000-00009D000000}"/>
    <cellStyle name="?렑띙귒궻긪귽긬?깏깛긏" xfId="27363" xr:uid="{00000000-0005-0000-0000-00009E000000}"/>
    <cellStyle name="?霖_?寇bal" xfId="23" xr:uid="{00000000-0005-0000-0000-00009F000000}"/>
    <cellStyle name="?曹%U?&amp;H?_x0008_?s_x000a__x0007__x0001__x0001_" xfId="27364" xr:uid="{00000000-0005-0000-0000-0000A0000000}"/>
    <cellStyle name="?핺_CASH FLOW " xfId="24" xr:uid="{00000000-0005-0000-0000-0000A1000000}"/>
    <cellStyle name="]_x0004_" xfId="27365" xr:uid="{00000000-0005-0000-0000-0000A2000000}"/>
    <cellStyle name="]_^[꺞_x0008_?" xfId="25" xr:uid="{00000000-0005-0000-0000-0000A3000000}"/>
    <cellStyle name="]_^[꺞_x0008_? 2" xfId="32241" xr:uid="{00000000-0005-0000-0000-0000A4000000}"/>
    <cellStyle name="]_^[꺞_x0008_? 3" xfId="32242" xr:uid="{00000000-0005-0000-0000-0000A5000000}"/>
    <cellStyle name="_(02.03.05) 묵동 현장관리비 실행" xfId="27366" xr:uid="{00000000-0005-0000-0000-0000A6000000}"/>
    <cellStyle name="_(02.03.08) 묵동 현장관리비 실행" xfId="27367" xr:uid="{00000000-0005-0000-0000-0000A7000000}"/>
    <cellStyle name="_(02.09.17)인천 삼산1지구 2블럭 주공아파트" xfId="27368" xr:uid="{00000000-0005-0000-0000-0000A8000000}"/>
    <cellStyle name="_(02.09.23  64,000평)인천 삼산1지구 2블럭 " xfId="27369" xr:uid="{00000000-0005-0000-0000-0000A9000000}"/>
    <cellStyle name="_(03.12)목동황재 공통+현관" xfId="27370" xr:uid="{00000000-0005-0000-0000-0000AA000000}"/>
    <cellStyle name="_(07.31 최종확정)묵동 실행예산" xfId="27371" xr:uid="{00000000-0005-0000-0000-0000AB000000}"/>
    <cellStyle name="_(07-07-19)1사분기 영업실적(잠정) 자료제출요구서(양식-일반)(1)" xfId="26" xr:uid="{00000000-0005-0000-0000-0000AC000000}"/>
    <cellStyle name="_(07-07-19)1사분기 영업실적(잠정) 자료제출요구서(양식-일반)(1) 2" xfId="32243" xr:uid="{00000000-0005-0000-0000-0000AD000000}"/>
    <cellStyle name="_(07-07-19)1사분기 영업실적(잠정) 자료제출요구서(양식-일반)(1) 3" xfId="32244" xr:uid="{00000000-0005-0000-0000-0000AE000000}"/>
    <cellStyle name="_(09.05)인천원당 공통가설공사" xfId="27372" xr:uid="{00000000-0005-0000-0000-0000AF000000}"/>
    <cellStyle name="_(WR 2010 2Q) 채권명세_주간사_0518_F&amp;I 발송(2)" xfId="27" xr:uid="{00000000-0005-0000-0000-0000B0000000}"/>
    <cellStyle name="_(WR 2010 2Q) 채권명세_주간사_0518_F&amp;I 발송(2) 2" xfId="1936" xr:uid="{00000000-0005-0000-0000-0000B1000000}"/>
    <cellStyle name="_(WR 2010 2Q) 채권명세_주간사_0518_F&amp;I 발송(2) 3" xfId="7813" xr:uid="{00000000-0005-0000-0000-0000B2000000}"/>
    <cellStyle name="_(수정)반송고외4교 BTL Fund FS (Draft_0601)" xfId="27373" xr:uid="{00000000-0005-0000-0000-0000B3000000}"/>
    <cellStyle name="_(주)기성 유형자산감가상각-총괄" xfId="27374" xr:uid="{00000000-0005-0000-0000-0000B4000000}"/>
    <cellStyle name="_(주)기성-2005결산명세서(수정후)" xfId="27375" xr:uid="{00000000-0005-0000-0000-0000B5000000}"/>
    <cellStyle name="_(주)기성유형자산감가상각-총괄(최종)" xfId="27376" xr:uid="{00000000-0005-0000-0000-0000B6000000}"/>
    <cellStyle name="_-* #,##0_-;-* #,##0_-;_-* &quot;-&quot;_-;_-@_-" xfId="28" xr:uid="{00000000-0005-0000-0000-0000B7000000}"/>
    <cellStyle name="_-* #,##0_-;-* #,##0_-;_-* &quot;-&quot;_-;_-@_- 10" xfId="14780" xr:uid="{00000000-0005-0000-0000-0000B8000000}"/>
    <cellStyle name="_-* #,##0_-;-* #,##0_-;_-* &quot;-&quot;_-;_-@_- 11" xfId="16672" xr:uid="{00000000-0005-0000-0000-0000B9000000}"/>
    <cellStyle name="_-* #,##0_-;-* #,##0_-;_-* &quot;-&quot;_-;_-@_- 2" xfId="3003" xr:uid="{00000000-0005-0000-0000-0000BA000000}"/>
    <cellStyle name="_-* #,##0_-;-* #,##0_-;_-* &quot;-&quot;_-;_-@_- 2 2" xfId="3733" xr:uid="{00000000-0005-0000-0000-0000BB000000}"/>
    <cellStyle name="_-* #,##0_-;-* #,##0_-;_-* &quot;-&quot;_-;_-@_- 2 2 2" xfId="7037" xr:uid="{00000000-0005-0000-0000-0000BC000000}"/>
    <cellStyle name="_-* #,##0_-;-* #,##0_-;_-* &quot;-&quot;_-;_-@_- 2 2 2 2" xfId="13614" xr:uid="{00000000-0005-0000-0000-0000BD000000}"/>
    <cellStyle name="_-* #,##0_-;-* #,##0_-;_-* &quot;-&quot;_-;_-@_- 2 2 2 2 2" xfId="32245" xr:uid="{00000000-0005-0000-0000-0000BE000000}"/>
    <cellStyle name="_-* #,##0_-;-* #,##0_-;_-* &quot;-&quot;_-;_-@_- 2 2 2 3" xfId="20695" xr:uid="{00000000-0005-0000-0000-0000BF000000}"/>
    <cellStyle name="_-* #,##0_-;-* #,##0_-;_-* &quot;-&quot;_-;_-@_- 2 2 2 4" xfId="23746" xr:uid="{00000000-0005-0000-0000-0000C0000000}"/>
    <cellStyle name="_-* #,##0_-;-* #,##0_-;_-* &quot;-&quot;_-;_-@_- 2 2 2 5" xfId="25999" xr:uid="{00000000-0005-0000-0000-0000C1000000}"/>
    <cellStyle name="_-* #,##0_-;-* #,##0_-;_-* &quot;-&quot;_-;_-@_- 2 2 3" xfId="5414" xr:uid="{00000000-0005-0000-0000-0000C2000000}"/>
    <cellStyle name="_-* #,##0_-;-* #,##0_-;_-* &quot;-&quot;_-;_-@_- 2 2 3 2" xfId="11991" xr:uid="{00000000-0005-0000-0000-0000C3000000}"/>
    <cellStyle name="_-* #,##0_-;-* #,##0_-;_-* &quot;-&quot;_-;_-@_- 2 2 3 2 2" xfId="32246" xr:uid="{00000000-0005-0000-0000-0000C4000000}"/>
    <cellStyle name="_-* #,##0_-;-* #,##0_-;_-* &quot;-&quot;_-;_-@_- 2 2 3 3" xfId="32247" xr:uid="{00000000-0005-0000-0000-0000C5000000}"/>
    <cellStyle name="_-* #,##0_-;-* #,##0_-;_-* &quot;-&quot;_-;_-@_- 2 2 4" xfId="10318" xr:uid="{00000000-0005-0000-0000-0000C6000000}"/>
    <cellStyle name="_-* #,##0_-;-* #,##0_-;_-* &quot;-&quot;_-;_-@_- 2 2 4 2" xfId="32248" xr:uid="{00000000-0005-0000-0000-0000C7000000}"/>
    <cellStyle name="_-* #,##0_-;-* #,##0_-;_-* &quot;-&quot;_-;_-@_- 2 2 4 2 2" xfId="32249" xr:uid="{00000000-0005-0000-0000-0000C8000000}"/>
    <cellStyle name="_-* #,##0_-;-* #,##0_-;_-* &quot;-&quot;_-;_-@_- 2 2 4 3" xfId="32250" xr:uid="{00000000-0005-0000-0000-0000C9000000}"/>
    <cellStyle name="_-* #,##0_-;-* #,##0_-;_-* &quot;-&quot;_-;_-@_- 2 2 5" xfId="17694" xr:uid="{00000000-0005-0000-0000-0000CA000000}"/>
    <cellStyle name="_-* #,##0_-;-* #,##0_-;_-* &quot;-&quot;_-;_-@_- 2 2 5 2" xfId="32251" xr:uid="{00000000-0005-0000-0000-0000CB000000}"/>
    <cellStyle name="_-* #,##0_-;-* #,##0_-;_-* &quot;-&quot;_-;_-@_- 2 2 6" xfId="19021" xr:uid="{00000000-0005-0000-0000-0000CC000000}"/>
    <cellStyle name="_-* #,##0_-;-* #,##0_-;_-* &quot;-&quot;_-;_-@_- 2 2 7" xfId="22245" xr:uid="{00000000-0005-0000-0000-0000CD000000}"/>
    <cellStyle name="_-* #,##0_-;-* #,##0_-;_-* &quot;-&quot;_-;_-@_- 2 3" xfId="4046" xr:uid="{00000000-0005-0000-0000-0000CE000000}"/>
    <cellStyle name="_-* #,##0_-;-* #,##0_-;_-* &quot;-&quot;_-;_-@_- 2 3 2" xfId="7350" xr:uid="{00000000-0005-0000-0000-0000CF000000}"/>
    <cellStyle name="_-* #,##0_-;-* #,##0_-;_-* &quot;-&quot;_-;_-@_- 2 3 2 2" xfId="13927" xr:uid="{00000000-0005-0000-0000-0000D0000000}"/>
    <cellStyle name="_-* #,##0_-;-* #,##0_-;_-* &quot;-&quot;_-;_-@_- 2 3 2 2 2" xfId="32252" xr:uid="{00000000-0005-0000-0000-0000D1000000}"/>
    <cellStyle name="_-* #,##0_-;-* #,##0_-;_-* &quot;-&quot;_-;_-@_- 2 3 2 3" xfId="21008" xr:uid="{00000000-0005-0000-0000-0000D2000000}"/>
    <cellStyle name="_-* #,##0_-;-* #,##0_-;_-* &quot;-&quot;_-;_-@_- 2 3 2 4" xfId="24012" xr:uid="{00000000-0005-0000-0000-0000D3000000}"/>
    <cellStyle name="_-* #,##0_-;-* #,##0_-;_-* &quot;-&quot;_-;_-@_- 2 3 2 5" xfId="26262" xr:uid="{00000000-0005-0000-0000-0000D4000000}"/>
    <cellStyle name="_-* #,##0_-;-* #,##0_-;_-* &quot;-&quot;_-;_-@_- 2 3 3" xfId="5727" xr:uid="{00000000-0005-0000-0000-0000D5000000}"/>
    <cellStyle name="_-* #,##0_-;-* #,##0_-;_-* &quot;-&quot;_-;_-@_- 2 3 3 2" xfId="12304" xr:uid="{00000000-0005-0000-0000-0000D6000000}"/>
    <cellStyle name="_-* #,##0_-;-* #,##0_-;_-* &quot;-&quot;_-;_-@_- 2 3 3 2 2" xfId="32253" xr:uid="{00000000-0005-0000-0000-0000D7000000}"/>
    <cellStyle name="_-* #,##0_-;-* #,##0_-;_-* &quot;-&quot;_-;_-@_- 2 3 3 3" xfId="32254" xr:uid="{00000000-0005-0000-0000-0000D8000000}"/>
    <cellStyle name="_-* #,##0_-;-* #,##0_-;_-* &quot;-&quot;_-;_-@_- 2 3 4" xfId="10631" xr:uid="{00000000-0005-0000-0000-0000D9000000}"/>
    <cellStyle name="_-* #,##0_-;-* #,##0_-;_-* &quot;-&quot;_-;_-@_- 2 3 4 2" xfId="32255" xr:uid="{00000000-0005-0000-0000-0000DA000000}"/>
    <cellStyle name="_-* #,##0_-;-* #,##0_-;_-* &quot;-&quot;_-;_-@_- 2 3 4 2 2" xfId="32256" xr:uid="{00000000-0005-0000-0000-0000DB000000}"/>
    <cellStyle name="_-* #,##0_-;-* #,##0_-;_-* &quot;-&quot;_-;_-@_- 2 3 4 3" xfId="32257" xr:uid="{00000000-0005-0000-0000-0000DC000000}"/>
    <cellStyle name="_-* #,##0_-;-* #,##0_-;_-* &quot;-&quot;_-;_-@_- 2 3 5" xfId="17381" xr:uid="{00000000-0005-0000-0000-0000DD000000}"/>
    <cellStyle name="_-* #,##0_-;-* #,##0_-;_-* &quot;-&quot;_-;_-@_- 2 3 5 2" xfId="32258" xr:uid="{00000000-0005-0000-0000-0000DE000000}"/>
    <cellStyle name="_-* #,##0_-;-* #,##0_-;_-* &quot;-&quot;_-;_-@_- 2 3 6" xfId="22578" xr:uid="{00000000-0005-0000-0000-0000DF000000}"/>
    <cellStyle name="_-* #,##0_-;-* #,##0_-;_-* &quot;-&quot;_-;_-@_- 2 3 7" xfId="25004" xr:uid="{00000000-0005-0000-0000-0000E0000000}"/>
    <cellStyle name="_-* #,##0_-;-* #,##0_-;_-* &quot;-&quot;_-;_-@_- 2 4" xfId="3572" xr:uid="{00000000-0005-0000-0000-0000E1000000}"/>
    <cellStyle name="_-* #,##0_-;-* #,##0_-;_-* &quot;-&quot;_-;_-@_- 2 4 2" xfId="6891" xr:uid="{00000000-0005-0000-0000-0000E2000000}"/>
    <cellStyle name="_-* #,##0_-;-* #,##0_-;_-* &quot;-&quot;_-;_-@_- 2 4 2 2" xfId="13468" xr:uid="{00000000-0005-0000-0000-0000E3000000}"/>
    <cellStyle name="_-* #,##0_-;-* #,##0_-;_-* &quot;-&quot;_-;_-@_- 2 4 2 2 2" xfId="32259" xr:uid="{00000000-0005-0000-0000-0000E4000000}"/>
    <cellStyle name="_-* #,##0_-;-* #,##0_-;_-* &quot;-&quot;_-;_-@_- 2 4 2 3" xfId="20549" xr:uid="{00000000-0005-0000-0000-0000E5000000}"/>
    <cellStyle name="_-* #,##0_-;-* #,##0_-;_-* &quot;-&quot;_-;_-@_- 2 4 2 4" xfId="23600" xr:uid="{00000000-0005-0000-0000-0000E6000000}"/>
    <cellStyle name="_-* #,##0_-;-* #,##0_-;_-* &quot;-&quot;_-;_-@_- 2 4 2 5" xfId="25853" xr:uid="{00000000-0005-0000-0000-0000E7000000}"/>
    <cellStyle name="_-* #,##0_-;-* #,##0_-;_-* &quot;-&quot;_-;_-@_- 2 4 3" xfId="5268" xr:uid="{00000000-0005-0000-0000-0000E8000000}"/>
    <cellStyle name="_-* #,##0_-;-* #,##0_-;_-* &quot;-&quot;_-;_-@_- 2 4 3 2" xfId="11845" xr:uid="{00000000-0005-0000-0000-0000E9000000}"/>
    <cellStyle name="_-* #,##0_-;-* #,##0_-;_-* &quot;-&quot;_-;_-@_- 2 4 3 2 2" xfId="32260" xr:uid="{00000000-0005-0000-0000-0000EA000000}"/>
    <cellStyle name="_-* #,##0_-;-* #,##0_-;_-* &quot;-&quot;_-;_-@_- 2 4 3 3" xfId="32261" xr:uid="{00000000-0005-0000-0000-0000EB000000}"/>
    <cellStyle name="_-* #,##0_-;-* #,##0_-;_-* &quot;-&quot;_-;_-@_- 2 4 4" xfId="10172" xr:uid="{00000000-0005-0000-0000-0000EC000000}"/>
    <cellStyle name="_-* #,##0_-;-* #,##0_-;_-* &quot;-&quot;_-;_-@_- 2 4 4 2" xfId="32262" xr:uid="{00000000-0005-0000-0000-0000ED000000}"/>
    <cellStyle name="_-* #,##0_-;-* #,##0_-;_-* &quot;-&quot;_-;_-@_- 2 4 5" xfId="17854" xr:uid="{00000000-0005-0000-0000-0000EE000000}"/>
    <cellStyle name="_-* #,##0_-;-* #,##0_-;_-* &quot;-&quot;_-;_-@_- 2 4 6" xfId="18949" xr:uid="{00000000-0005-0000-0000-0000EF000000}"/>
    <cellStyle name="_-* #,##0_-;-* #,##0_-;_-* &quot;-&quot;_-;_-@_- 2 4 7" xfId="18598" xr:uid="{00000000-0005-0000-0000-0000F0000000}"/>
    <cellStyle name="_-* #,##0_-;-* #,##0_-;_-* &quot;-&quot;_-;_-@_- 2 5" xfId="6364" xr:uid="{00000000-0005-0000-0000-0000F1000000}"/>
    <cellStyle name="_-* #,##0_-;-* #,##0_-;_-* &quot;-&quot;_-;_-@_- 2 5 2" xfId="12941" xr:uid="{00000000-0005-0000-0000-0000F2000000}"/>
    <cellStyle name="_-* #,##0_-;-* #,##0_-;_-* &quot;-&quot;_-;_-@_- 2 5 2 2" xfId="32263" xr:uid="{00000000-0005-0000-0000-0000F3000000}"/>
    <cellStyle name="_-* #,##0_-;-* #,##0_-;_-* &quot;-&quot;_-;_-@_- 2 5 3" xfId="20022" xr:uid="{00000000-0005-0000-0000-0000F4000000}"/>
    <cellStyle name="_-* #,##0_-;-* #,##0_-;_-* &quot;-&quot;_-;_-@_- 2 5 3 2" xfId="32264" xr:uid="{00000000-0005-0000-0000-0000F5000000}"/>
    <cellStyle name="_-* #,##0_-;-* #,##0_-;_-* &quot;-&quot;_-;_-@_- 2 5 4" xfId="23181" xr:uid="{00000000-0005-0000-0000-0000F6000000}"/>
    <cellStyle name="_-* #,##0_-;-* #,##0_-;_-* &quot;-&quot;_-;_-@_- 2 5 5" xfId="25433" xr:uid="{00000000-0005-0000-0000-0000F7000000}"/>
    <cellStyle name="_-* #,##0_-;-* #,##0_-;_-* &quot;-&quot;_-;_-@_- 2 6" xfId="4741" xr:uid="{00000000-0005-0000-0000-0000F8000000}"/>
    <cellStyle name="_-* #,##0_-;-* #,##0_-;_-* &quot;-&quot;_-;_-@_- 2 6 2" xfId="11318" xr:uid="{00000000-0005-0000-0000-0000F9000000}"/>
    <cellStyle name="_-* #,##0_-;-* #,##0_-;_-* &quot;-&quot;_-;_-@_- 2 6 2 2" xfId="32265" xr:uid="{00000000-0005-0000-0000-0000FA000000}"/>
    <cellStyle name="_-* #,##0_-;-* #,##0_-;_-* &quot;-&quot;_-;_-@_- 2 6 3" xfId="32266" xr:uid="{00000000-0005-0000-0000-0000FB000000}"/>
    <cellStyle name="_-* #,##0_-;-* #,##0_-;_-* &quot;-&quot;_-;_-@_- 2 6 3 2" xfId="32267" xr:uid="{00000000-0005-0000-0000-0000FC000000}"/>
    <cellStyle name="_-* #,##0_-;-* #,##0_-;_-* &quot;-&quot;_-;_-@_- 2 6 4" xfId="32268" xr:uid="{00000000-0005-0000-0000-0000FD000000}"/>
    <cellStyle name="_-* #,##0_-;-* #,##0_-;_-* &quot;-&quot;_-;_-@_- 2 7" xfId="9647" xr:uid="{00000000-0005-0000-0000-0000FE000000}"/>
    <cellStyle name="_-* #,##0_-;-* #,##0_-;_-* &quot;-&quot;_-;_-@_- 2 7 2" xfId="32269" xr:uid="{00000000-0005-0000-0000-0000FF000000}"/>
    <cellStyle name="_-* #,##0_-;-* #,##0_-;_-* &quot;-&quot;_-;_-@_- 2 7 2 2" xfId="32270" xr:uid="{00000000-0005-0000-0000-000000010000}"/>
    <cellStyle name="_-* #,##0_-;-* #,##0_-;_-* &quot;-&quot;_-;_-@_- 2 7 3" xfId="32271" xr:uid="{00000000-0005-0000-0000-000001010000}"/>
    <cellStyle name="_-* #,##0_-;-* #,##0_-;_-* &quot;-&quot;_-;_-@_- 2 8" xfId="18451" xr:uid="{00000000-0005-0000-0000-000002010000}"/>
    <cellStyle name="_-* #,##0_-;-* #,##0_-;_-* &quot;-&quot;_-;_-@_- 2 8 2" xfId="32272" xr:uid="{00000000-0005-0000-0000-000003010000}"/>
    <cellStyle name="_-* #,##0_-;-* #,##0_-;_-* &quot;-&quot;_-;_-@_- 2 9" xfId="19607" xr:uid="{00000000-0005-0000-0000-000004010000}"/>
    <cellStyle name="_-* #,##0_-;-* #,##0_-;_-* &quot;-&quot;_-;_-@_- 3" xfId="3195" xr:uid="{00000000-0005-0000-0000-000005010000}"/>
    <cellStyle name="_-* #,##0_-;-* #,##0_-;_-* &quot;-&quot;_-;_-@_- 3 10" xfId="25258" xr:uid="{00000000-0005-0000-0000-000006010000}"/>
    <cellStyle name="_-* #,##0_-;-* #,##0_-;_-* &quot;-&quot;_-;_-@_- 3 2" xfId="3914" xr:uid="{00000000-0005-0000-0000-000007010000}"/>
    <cellStyle name="_-* #,##0_-;-* #,##0_-;_-* &quot;-&quot;_-;_-@_- 3 2 2" xfId="7218" xr:uid="{00000000-0005-0000-0000-000008010000}"/>
    <cellStyle name="_-* #,##0_-;-* #,##0_-;_-* &quot;-&quot;_-;_-@_- 3 2 2 2" xfId="13795" xr:uid="{00000000-0005-0000-0000-000009010000}"/>
    <cellStyle name="_-* #,##0_-;-* #,##0_-;_-* &quot;-&quot;_-;_-@_- 3 2 2 3" xfId="20876" xr:uid="{00000000-0005-0000-0000-00000A010000}"/>
    <cellStyle name="_-* #,##0_-;-* #,##0_-;_-* &quot;-&quot;_-;_-@_- 3 2 2 4" xfId="23880" xr:uid="{00000000-0005-0000-0000-00000B010000}"/>
    <cellStyle name="_-* #,##0_-;-* #,##0_-;_-* &quot;-&quot;_-;_-@_- 3 2 2 5" xfId="26130" xr:uid="{00000000-0005-0000-0000-00000C010000}"/>
    <cellStyle name="_-* #,##0_-;-* #,##0_-;_-* &quot;-&quot;_-;_-@_- 3 2 3" xfId="5595" xr:uid="{00000000-0005-0000-0000-00000D010000}"/>
    <cellStyle name="_-* #,##0_-;-* #,##0_-;_-* &quot;-&quot;_-;_-@_- 3 2 3 2" xfId="12172" xr:uid="{00000000-0005-0000-0000-00000E010000}"/>
    <cellStyle name="_-* #,##0_-;-* #,##0_-;_-* &quot;-&quot;_-;_-@_- 3 2 4" xfId="10499" xr:uid="{00000000-0005-0000-0000-00000F010000}"/>
    <cellStyle name="_-* #,##0_-;-* #,##0_-;_-* &quot;-&quot;_-;_-@_- 3 2 5" xfId="17513" xr:uid="{00000000-0005-0000-0000-000010010000}"/>
    <cellStyle name="_-* #,##0_-;-* #,##0_-;_-* &quot;-&quot;_-;_-@_- 3 2 6" xfId="22446" xr:uid="{00000000-0005-0000-0000-000011010000}"/>
    <cellStyle name="_-* #,##0_-;-* #,##0_-;_-* &quot;-&quot;_-;_-@_- 3 2 7" xfId="21774" xr:uid="{00000000-0005-0000-0000-000012010000}"/>
    <cellStyle name="_-* #,##0_-;-* #,##0_-;_-* &quot;-&quot;_-;_-@_- 3 3" xfId="4170" xr:uid="{00000000-0005-0000-0000-000013010000}"/>
    <cellStyle name="_-* #,##0_-;-* #,##0_-;_-* &quot;-&quot;_-;_-@_- 3 3 2" xfId="7474" xr:uid="{00000000-0005-0000-0000-000014010000}"/>
    <cellStyle name="_-* #,##0_-;-* #,##0_-;_-* &quot;-&quot;_-;_-@_- 3 3 2 2" xfId="14051" xr:uid="{00000000-0005-0000-0000-000015010000}"/>
    <cellStyle name="_-* #,##0_-;-* #,##0_-;_-* &quot;-&quot;_-;_-@_- 3 3 2 3" xfId="21132" xr:uid="{00000000-0005-0000-0000-000016010000}"/>
    <cellStyle name="_-* #,##0_-;-* #,##0_-;_-* &quot;-&quot;_-;_-@_- 3 3 2 4" xfId="24136" xr:uid="{00000000-0005-0000-0000-000017010000}"/>
    <cellStyle name="_-* #,##0_-;-* #,##0_-;_-* &quot;-&quot;_-;_-@_- 3 3 2 5" xfId="26386" xr:uid="{00000000-0005-0000-0000-000018010000}"/>
    <cellStyle name="_-* #,##0_-;-* #,##0_-;_-* &quot;-&quot;_-;_-@_- 3 3 3" xfId="5851" xr:uid="{00000000-0005-0000-0000-000019010000}"/>
    <cellStyle name="_-* #,##0_-;-* #,##0_-;_-* &quot;-&quot;_-;_-@_- 3 3 3 2" xfId="12428" xr:uid="{00000000-0005-0000-0000-00001A010000}"/>
    <cellStyle name="_-* #,##0_-;-* #,##0_-;_-* &quot;-&quot;_-;_-@_- 3 3 4" xfId="10755" xr:uid="{00000000-0005-0000-0000-00001B010000}"/>
    <cellStyle name="_-* #,##0_-;-* #,##0_-;_-* &quot;-&quot;_-;_-@_- 3 3 5" xfId="17257" xr:uid="{00000000-0005-0000-0000-00001C010000}"/>
    <cellStyle name="_-* #,##0_-;-* #,##0_-;_-* &quot;-&quot;_-;_-@_- 3 3 6" xfId="22702" xr:uid="{00000000-0005-0000-0000-00001D010000}"/>
    <cellStyle name="_-* #,##0_-;-* #,##0_-;_-* &quot;-&quot;_-;_-@_- 3 3 7" xfId="21720" xr:uid="{00000000-0005-0000-0000-00001E010000}"/>
    <cellStyle name="_-* #,##0_-;-* #,##0_-;_-* &quot;-&quot;_-;_-@_- 3 4" xfId="4386" xr:uid="{00000000-0005-0000-0000-00001F010000}"/>
    <cellStyle name="_-* #,##0_-;-* #,##0_-;_-* &quot;-&quot;_-;_-@_- 3 4 2" xfId="7690" xr:uid="{00000000-0005-0000-0000-000020010000}"/>
    <cellStyle name="_-* #,##0_-;-* #,##0_-;_-* &quot;-&quot;_-;_-@_- 3 4 2 2" xfId="14267" xr:uid="{00000000-0005-0000-0000-000021010000}"/>
    <cellStyle name="_-* #,##0_-;-* #,##0_-;_-* &quot;-&quot;_-;_-@_- 3 4 2 3" xfId="21348" xr:uid="{00000000-0005-0000-0000-000022010000}"/>
    <cellStyle name="_-* #,##0_-;-* #,##0_-;_-* &quot;-&quot;_-;_-@_- 3 4 2 4" xfId="24352" xr:uid="{00000000-0005-0000-0000-000023010000}"/>
    <cellStyle name="_-* #,##0_-;-* #,##0_-;_-* &quot;-&quot;_-;_-@_- 3 4 2 5" xfId="26602" xr:uid="{00000000-0005-0000-0000-000024010000}"/>
    <cellStyle name="_-* #,##0_-;-* #,##0_-;_-* &quot;-&quot;_-;_-@_- 3 4 3" xfId="6067" xr:uid="{00000000-0005-0000-0000-000025010000}"/>
    <cellStyle name="_-* #,##0_-;-* #,##0_-;_-* &quot;-&quot;_-;_-@_- 3 4 3 2" xfId="12644" xr:uid="{00000000-0005-0000-0000-000026010000}"/>
    <cellStyle name="_-* #,##0_-;-* #,##0_-;_-* &quot;-&quot;_-;_-@_- 3 4 4" xfId="10971" xr:uid="{00000000-0005-0000-0000-000027010000}"/>
    <cellStyle name="_-* #,##0_-;-* #,##0_-;_-* &quot;-&quot;_-;_-@_- 3 4 5" xfId="17041" xr:uid="{00000000-0005-0000-0000-000028010000}"/>
    <cellStyle name="_-* #,##0_-;-* #,##0_-;_-* &quot;-&quot;_-;_-@_- 3 4 6" xfId="22918" xr:uid="{00000000-0005-0000-0000-000029010000}"/>
    <cellStyle name="_-* #,##0_-;-* #,##0_-;_-* &quot;-&quot;_-;_-@_- 3 4 7" xfId="19140" xr:uid="{00000000-0005-0000-0000-00002A010000}"/>
    <cellStyle name="_-* #,##0_-;-* #,##0_-;_-* &quot;-&quot;_-;_-@_- 3 5" xfId="6545" xr:uid="{00000000-0005-0000-0000-00002B010000}"/>
    <cellStyle name="_-* #,##0_-;-* #,##0_-;_-* &quot;-&quot;_-;_-@_- 3 5 2" xfId="13122" xr:uid="{00000000-0005-0000-0000-00002C010000}"/>
    <cellStyle name="_-* #,##0_-;-* #,##0_-;_-* &quot;-&quot;_-;_-@_- 3 5 3" xfId="20203" xr:uid="{00000000-0005-0000-0000-00002D010000}"/>
    <cellStyle name="_-* #,##0_-;-* #,##0_-;_-* &quot;-&quot;_-;_-@_- 3 5 4" xfId="23308" xr:uid="{00000000-0005-0000-0000-00002E010000}"/>
    <cellStyle name="_-* #,##0_-;-* #,##0_-;_-* &quot;-&quot;_-;_-@_- 3 5 5" xfId="25563" xr:uid="{00000000-0005-0000-0000-00002F010000}"/>
    <cellStyle name="_-* #,##0_-;-* #,##0_-;_-* &quot;-&quot;_-;_-@_- 3 6" xfId="4922" xr:uid="{00000000-0005-0000-0000-000030010000}"/>
    <cellStyle name="_-* #,##0_-;-* #,##0_-;_-* &quot;-&quot;_-;_-@_- 3 6 2" xfId="11499" xr:uid="{00000000-0005-0000-0000-000031010000}"/>
    <cellStyle name="_-* #,##0_-;-* #,##0_-;_-* &quot;-&quot;_-;_-@_- 3 7" xfId="9826" xr:uid="{00000000-0005-0000-0000-000032010000}"/>
    <cellStyle name="_-* #,##0_-;-* #,##0_-;_-* &quot;-&quot;_-;_-@_- 3 8" xfId="18229" xr:uid="{00000000-0005-0000-0000-000033010000}"/>
    <cellStyle name="_-* #,##0_-;-* #,##0_-;_-* &quot;-&quot;_-;_-@_- 3 9" xfId="19672" xr:uid="{00000000-0005-0000-0000-000034010000}"/>
    <cellStyle name="_-* #,##0_-;-* #,##0_-;_-* &quot;-&quot;_-;_-@_- 4" xfId="3411" xr:uid="{00000000-0005-0000-0000-000035010000}"/>
    <cellStyle name="_-* #,##0_-;-* #,##0_-;_-* &quot;-&quot;_-;_-@_- 4 2" xfId="6750" xr:uid="{00000000-0005-0000-0000-000036010000}"/>
    <cellStyle name="_-* #,##0_-;-* #,##0_-;_-* &quot;-&quot;_-;_-@_- 4 2 2" xfId="13327" xr:uid="{00000000-0005-0000-0000-000037010000}"/>
    <cellStyle name="_-* #,##0_-;-* #,##0_-;_-* &quot;-&quot;_-;_-@_- 4 2 2 2" xfId="32273" xr:uid="{00000000-0005-0000-0000-000038010000}"/>
    <cellStyle name="_-* #,##0_-;-* #,##0_-;_-* &quot;-&quot;_-;_-@_- 4 2 3" xfId="20408" xr:uid="{00000000-0005-0000-0000-000039010000}"/>
    <cellStyle name="_-* #,##0_-;-* #,##0_-;_-* &quot;-&quot;_-;_-@_- 4 2 4" xfId="23459" xr:uid="{00000000-0005-0000-0000-00003A010000}"/>
    <cellStyle name="_-* #,##0_-;-* #,##0_-;_-* &quot;-&quot;_-;_-@_- 4 2 5" xfId="25712" xr:uid="{00000000-0005-0000-0000-00003B010000}"/>
    <cellStyle name="_-* #,##0_-;-* #,##0_-;_-* &quot;-&quot;_-;_-@_- 4 3" xfId="5127" xr:uid="{00000000-0005-0000-0000-00003C010000}"/>
    <cellStyle name="_-* #,##0_-;-* #,##0_-;_-* &quot;-&quot;_-;_-@_- 4 3 2" xfId="11704" xr:uid="{00000000-0005-0000-0000-00003D010000}"/>
    <cellStyle name="_-* #,##0_-;-* #,##0_-;_-* &quot;-&quot;_-;_-@_- 4 3 2 2" xfId="32274" xr:uid="{00000000-0005-0000-0000-00003E010000}"/>
    <cellStyle name="_-* #,##0_-;-* #,##0_-;_-* &quot;-&quot;_-;_-@_- 4 3 3" xfId="32275" xr:uid="{00000000-0005-0000-0000-00003F010000}"/>
    <cellStyle name="_-* #,##0_-;-* #,##0_-;_-* &quot;-&quot;_-;_-@_- 4 4" xfId="10031" xr:uid="{00000000-0005-0000-0000-000040010000}"/>
    <cellStyle name="_-* #,##0_-;-* #,##0_-;_-* &quot;-&quot;_-;_-@_- 4 4 2" xfId="32276" xr:uid="{00000000-0005-0000-0000-000041010000}"/>
    <cellStyle name="_-* #,##0_-;-* #,##0_-;_-* &quot;-&quot;_-;_-@_- 4 4 2 2" xfId="32277" xr:uid="{00000000-0005-0000-0000-000042010000}"/>
    <cellStyle name="_-* #,##0_-;-* #,##0_-;_-* &quot;-&quot;_-;_-@_- 4 4 3" xfId="32278" xr:uid="{00000000-0005-0000-0000-000043010000}"/>
    <cellStyle name="_-* #,##0_-;-* #,##0_-;_-* &quot;-&quot;_-;_-@_- 4 5" xfId="18003" xr:uid="{00000000-0005-0000-0000-000044010000}"/>
    <cellStyle name="_-* #,##0_-;-* #,##0_-;_-* &quot;-&quot;_-;_-@_- 4 5 2" xfId="32279" xr:uid="{00000000-0005-0000-0000-000045010000}"/>
    <cellStyle name="_-* #,##0_-;-* #,##0_-;_-* &quot;-&quot;_-;_-@_- 4 6" xfId="18878" xr:uid="{00000000-0005-0000-0000-000046010000}"/>
    <cellStyle name="_-* #,##0_-;-* #,##0_-;_-* &quot;-&quot;_-;_-@_- 4 7" xfId="25159" xr:uid="{00000000-0005-0000-0000-000047010000}"/>
    <cellStyle name="_-* #,##0_-;-* #,##0_-;_-* &quot;-&quot;_-;_-@_- 5" xfId="3571" xr:uid="{00000000-0005-0000-0000-000048010000}"/>
    <cellStyle name="_-* #,##0_-;-* #,##0_-;_-* &quot;-&quot;_-;_-@_- 5 2" xfId="6890" xr:uid="{00000000-0005-0000-0000-000049010000}"/>
    <cellStyle name="_-* #,##0_-;-* #,##0_-;_-* &quot;-&quot;_-;_-@_- 5 2 2" xfId="13467" xr:uid="{00000000-0005-0000-0000-00004A010000}"/>
    <cellStyle name="_-* #,##0_-;-* #,##0_-;_-* &quot;-&quot;_-;_-@_- 5 2 2 2" xfId="32280" xr:uid="{00000000-0005-0000-0000-00004B010000}"/>
    <cellStyle name="_-* #,##0_-;-* #,##0_-;_-* &quot;-&quot;_-;_-@_- 5 2 3" xfId="20548" xr:uid="{00000000-0005-0000-0000-00004C010000}"/>
    <cellStyle name="_-* #,##0_-;-* #,##0_-;_-* &quot;-&quot;_-;_-@_- 5 2 4" xfId="23599" xr:uid="{00000000-0005-0000-0000-00004D010000}"/>
    <cellStyle name="_-* #,##0_-;-* #,##0_-;_-* &quot;-&quot;_-;_-@_- 5 2 5" xfId="25852" xr:uid="{00000000-0005-0000-0000-00004E010000}"/>
    <cellStyle name="_-* #,##0_-;-* #,##0_-;_-* &quot;-&quot;_-;_-@_- 5 3" xfId="5267" xr:uid="{00000000-0005-0000-0000-00004F010000}"/>
    <cellStyle name="_-* #,##0_-;-* #,##0_-;_-* &quot;-&quot;_-;_-@_- 5 3 2" xfId="11844" xr:uid="{00000000-0005-0000-0000-000050010000}"/>
    <cellStyle name="_-* #,##0_-;-* #,##0_-;_-* &quot;-&quot;_-;_-@_- 5 3 2 2" xfId="32281" xr:uid="{00000000-0005-0000-0000-000051010000}"/>
    <cellStyle name="_-* #,##0_-;-* #,##0_-;_-* &quot;-&quot;_-;_-@_- 5 3 3" xfId="32282" xr:uid="{00000000-0005-0000-0000-000052010000}"/>
    <cellStyle name="_-* #,##0_-;-* #,##0_-;_-* &quot;-&quot;_-;_-@_- 5 4" xfId="10171" xr:uid="{00000000-0005-0000-0000-000053010000}"/>
    <cellStyle name="_-* #,##0_-;-* #,##0_-;_-* &quot;-&quot;_-;_-@_- 5 4 2" xfId="32283" xr:uid="{00000000-0005-0000-0000-000054010000}"/>
    <cellStyle name="_-* #,##0_-;-* #,##0_-;_-* &quot;-&quot;_-;_-@_- 5 5" xfId="17855" xr:uid="{00000000-0005-0000-0000-000055010000}"/>
    <cellStyle name="_-* #,##0_-;-* #,##0_-;_-* &quot;-&quot;_-;_-@_- 5 6" xfId="19839" xr:uid="{00000000-0005-0000-0000-000056010000}"/>
    <cellStyle name="_-* #,##0_-;-* #,##0_-;_-* &quot;-&quot;_-;_-@_- 5 7" xfId="24747" xr:uid="{00000000-0005-0000-0000-000057010000}"/>
    <cellStyle name="_-* #,##0_-;-* #,##0_-;_-* &quot;-&quot;_-;_-@_- 6" xfId="3492" xr:uid="{00000000-0005-0000-0000-000058010000}"/>
    <cellStyle name="_-* #,##0_-;-* #,##0_-;_-* &quot;-&quot;_-;_-@_- 6 2" xfId="6830" xr:uid="{00000000-0005-0000-0000-000059010000}"/>
    <cellStyle name="_-* #,##0_-;-* #,##0_-;_-* &quot;-&quot;_-;_-@_- 6 2 2" xfId="13407" xr:uid="{00000000-0005-0000-0000-00005A010000}"/>
    <cellStyle name="_-* #,##0_-;-* #,##0_-;_-* &quot;-&quot;_-;_-@_- 6 2 3" xfId="20488" xr:uid="{00000000-0005-0000-0000-00005B010000}"/>
    <cellStyle name="_-* #,##0_-;-* #,##0_-;_-* &quot;-&quot;_-;_-@_- 6 2 4" xfId="23539" xr:uid="{00000000-0005-0000-0000-00005C010000}"/>
    <cellStyle name="_-* #,##0_-;-* #,##0_-;_-* &quot;-&quot;_-;_-@_- 6 2 5" xfId="25792" xr:uid="{00000000-0005-0000-0000-00005D010000}"/>
    <cellStyle name="_-* #,##0_-;-* #,##0_-;_-* &quot;-&quot;_-;_-@_- 6 3" xfId="5207" xr:uid="{00000000-0005-0000-0000-00005E010000}"/>
    <cellStyle name="_-* #,##0_-;-* #,##0_-;_-* &quot;-&quot;_-;_-@_- 6 3 2" xfId="11784" xr:uid="{00000000-0005-0000-0000-00005F010000}"/>
    <cellStyle name="_-* #,##0_-;-* #,##0_-;_-* &quot;-&quot;_-;_-@_- 6 4" xfId="10111" xr:uid="{00000000-0005-0000-0000-000060010000}"/>
    <cellStyle name="_-* #,##0_-;-* #,##0_-;_-* &quot;-&quot;_-;_-@_- 6 5" xfId="17922" xr:uid="{00000000-0005-0000-0000-000061010000}"/>
    <cellStyle name="_-* #,##0_-;-* #,##0_-;_-* &quot;-&quot;_-;_-@_- 6 6" xfId="19797" xr:uid="{00000000-0005-0000-0000-000062010000}"/>
    <cellStyle name="_-* #,##0_-;-* #,##0_-;_-* &quot;-&quot;_-;_-@_- 6 7" xfId="25106" xr:uid="{00000000-0005-0000-0000-000063010000}"/>
    <cellStyle name="_-* #,##0_-;-* #,##0_-;_-* &quot;-&quot;_-;_-@_- 7" xfId="6193" xr:uid="{00000000-0005-0000-0000-000064010000}"/>
    <cellStyle name="_-* #,##0_-;-* #,##0_-;_-* &quot;-&quot;_-;_-@_- 7 2" xfId="12770" xr:uid="{00000000-0005-0000-0000-000065010000}"/>
    <cellStyle name="_-* #,##0_-;-* #,##0_-;_-* &quot;-&quot;_-;_-@_- 7 2 2" xfId="32284" xr:uid="{00000000-0005-0000-0000-000066010000}"/>
    <cellStyle name="_-* #,##0_-;-* #,##0_-;_-* &quot;-&quot;_-;_-@_- 7 3" xfId="16853" xr:uid="{00000000-0005-0000-0000-000067010000}"/>
    <cellStyle name="_-* #,##0_-;-* #,##0_-;_-* &quot;-&quot;_-;_-@_- 7 4" xfId="23073" xr:uid="{00000000-0005-0000-0000-000068010000}"/>
    <cellStyle name="_-* #,##0_-;-* #,##0_-;_-* &quot;-&quot;_-;_-@_- 7 5" xfId="18549" xr:uid="{00000000-0005-0000-0000-000069010000}"/>
    <cellStyle name="_-* #,##0_-;-* #,##0_-;_-* &quot;-&quot;_-;_-@_- 8" xfId="4586" xr:uid="{00000000-0005-0000-0000-00006A010000}"/>
    <cellStyle name="_-* #,##0_-;-* #,##0_-;_-* &quot;-&quot;_-;_-@_- 8 2" xfId="11163" xr:uid="{00000000-0005-0000-0000-00006B010000}"/>
    <cellStyle name="_-* #,##0_-;-* #,##0_-;_-* &quot;-&quot;_-;_-@_- 8 2 2" xfId="32285" xr:uid="{00000000-0005-0000-0000-00006C010000}"/>
    <cellStyle name="_-* #,##0_-;-* #,##0_-;_-* &quot;-&quot;_-;_-@_- 8 3" xfId="22145" xr:uid="{00000000-0005-0000-0000-00006D010000}"/>
    <cellStyle name="_-* #,##0_-;-* #,##0_-;_-* &quot;-&quot;_-;_-@_- 8 4" xfId="25009" xr:uid="{00000000-0005-0000-0000-00006E010000}"/>
    <cellStyle name="_-* #,##0_-;-* #,##0_-;_-* &quot;-&quot;_-;_-@_- 8 5" xfId="27037" xr:uid="{00000000-0005-0000-0000-00006F010000}"/>
    <cellStyle name="_-* #,##0_-;-* #,##0_-;_-* &quot;-&quot;_-;_-@_- 9" xfId="9553" xr:uid="{00000000-0005-0000-0000-000070010000}"/>
    <cellStyle name="_-* #,##0_-;-* #,##0_-;_-* &quot;-&quot;_-;_-@_- 9 2" xfId="22146" xr:uid="{00000000-0005-0000-0000-000071010000}"/>
    <cellStyle name="_-* #,##0_-;-* #,##0_-;_-* &quot;-&quot;_-;_-@_- 9 3" xfId="25010" xr:uid="{00000000-0005-0000-0000-000072010000}"/>
    <cellStyle name="_-* #,##0_-;-* #,##0_-;_-* &quot;-&quot;_-;_-@_- 9 4" xfId="27038" xr:uid="{00000000-0005-0000-0000-000073010000}"/>
    <cellStyle name="_-* #,##0_-;-* #,##0_-;_-* &quot;-&quot;_-;_-@_-_1211 충당금,건전성 현황_작업" xfId="32286" xr:uid="{00000000-0005-0000-0000-000074010000}"/>
    <cellStyle name="_-* #,##0_-;-* #,##0_-;_-* &quot;-&quot;_-;_-@_-_1211 충당금,건전성 현황_작업 2" xfId="32287" xr:uid="{00000000-0005-0000-0000-000075010000}"/>
    <cellStyle name="_-* #,##0_-;-* #,##0_-;_-* &quot;-&quot;_-;_-@_-_Hana 2011-1 Program_Data Disk_Pool B_v2(v5-1더밸류-이교민)" xfId="16537" xr:uid="{00000000-0005-0000-0000-000076010000}"/>
    <cellStyle name="_-* #,##0_-;-* #,##0_-;_-* &quot;-&quot;_-;_-@_-_Hana 2011-1 Program_Data Disk_Pool B_v2(v5-1더밸류-이교민) 2" xfId="21908" xr:uid="{00000000-0005-0000-0000-000077010000}"/>
    <cellStyle name="_-* #,##0_-;-* #,##0_-;_-* &quot;-&quot;_-;_-@_-_Hana 2011-1 Program_Data Disk_Pool B_v2(v5-1더밸류-이교민) 3" xfId="24897" xr:uid="{00000000-0005-0000-0000-000078010000}"/>
    <cellStyle name="_-* #,##0_-;-* #,##0_-;_-* &quot;-&quot;_-;_-@_-_Hana 2011-1 Program_Data Disk_Pool B_v2(v5-1더밸류-이교민) 4" xfId="26982" xr:uid="{00000000-0005-0000-0000-000079010000}"/>
    <cellStyle name="_-* #,##0_-;-* #,##0_-;_-* &quot;-&quot;_-;_-@_-_Hana 2011-1 Program_Data Disk_Pool B_v2(v5-1더밸류-이교민)_SHB 2011-2 Program_Data Disk_Pool C,B_v1(v2더밸류_이교민)" xfId="16470" xr:uid="{00000000-0005-0000-0000-00007A010000}"/>
    <cellStyle name="_-* #,##0_-;-* #,##0_-;_-* &quot;-&quot;_-;_-@_-_Hana 2011-1 Program_Data Disk_Pool B_v2(v5-1더밸류-이교민)_SHB 2011-2 Program_Data Disk_Pool C,B_v1(v2더밸류_이교민) 2" xfId="21907" xr:uid="{00000000-0005-0000-0000-00007B010000}"/>
    <cellStyle name="_-* #,##0_-;-* #,##0_-;_-* &quot;-&quot;_-;_-@_-_Hana 2011-1 Program_Data Disk_Pool B_v2(v5-1더밸류-이교민)_SHB 2011-2 Program_Data Disk_Pool C,B_v1(v2더밸류_이교민) 3" xfId="24896" xr:uid="{00000000-0005-0000-0000-00007C010000}"/>
    <cellStyle name="_-* #,##0_-;-* #,##0_-;_-* &quot;-&quot;_-;_-@_-_Hana 2011-1 Program_Data Disk_Pool B_v2(v5-1더밸류-이교민)_SHB 2011-2 Program_Data Disk_Pool C,B_v1(v2더밸류_이교민) 4" xfId="26981" xr:uid="{00000000-0005-0000-0000-00007D010000}"/>
    <cellStyle name="_-* #,##0_-;-* #,##0_-;_-* &quot;-&quot;_-;_-@_-_Hana 2011-1 Program_Data Disk_Pool B_v2(v5-1더밸류-이교민)_차주명관리_20110726_v1" xfId="15671" xr:uid="{00000000-0005-0000-0000-00007E010000}"/>
    <cellStyle name="_-* #,##0_-;-* #,##0_-;_-* &quot;-&quot;_-;_-@_-_Hana 2011-1 Program_Data Disk_Pool B_v2(v5-1더밸류-이교민)_차주명관리_20110726_v1 2" xfId="21928" xr:uid="{00000000-0005-0000-0000-00007F010000}"/>
    <cellStyle name="_-* #,##0_-;-* #,##0_-;_-* &quot;-&quot;_-;_-@_-_Hana 2011-1 Program_Data Disk_Pool B_v2(v5-1더밸류-이교민)_차주명관리_20110726_v1 3" xfId="24918" xr:uid="{00000000-0005-0000-0000-000080010000}"/>
    <cellStyle name="_-* #,##0_-;-* #,##0_-;_-* &quot;-&quot;_-;_-@_-_Hana 2011-1 Program_Data Disk_Pool B_v2(v5-1더밸류-이교민)_차주명관리_20110726_v1 4" xfId="26998" xr:uid="{00000000-0005-0000-0000-000081010000}"/>
    <cellStyle name="_-* #,##0_-;-* #,##0_-;_-* &quot;-&quot;_-;_-@_-_SHB_2011-3_담보sheet(더밸류_v6이교민)" xfId="16478" xr:uid="{00000000-0005-0000-0000-000082010000}"/>
    <cellStyle name="_-* #,##0_-;-* #,##0_-;_-* &quot;-&quot;_-;_-@_-_SHB_2011-3_담보sheet(더밸류_v6이교민) 2" xfId="21906" xr:uid="{00000000-0005-0000-0000-000083010000}"/>
    <cellStyle name="_-* #,##0_-;-* #,##0_-;_-* &quot;-&quot;_-;_-@_-_SHB_2011-3_담보sheet(더밸류_v6이교민) 3" xfId="24895" xr:uid="{00000000-0005-0000-0000-000084010000}"/>
    <cellStyle name="_-* #,##0_-;-* #,##0_-;_-* &quot;-&quot;_-;_-@_-_SHB_2011-3_담보sheet(더밸류_v6이교민) 4" xfId="26980" xr:uid="{00000000-0005-0000-0000-000085010000}"/>
    <cellStyle name="_-* #,##0_-;-* #,##0_-;_-* &quot;-&quot;_-;_-@_-_SHB_2011-3_담보sheet(더밸류_v6이교민)_차주명관리_20110726_v1" xfId="16370" xr:uid="{00000000-0005-0000-0000-000086010000}"/>
    <cellStyle name="_-* #,##0_-;-* #,##0_-;_-* &quot;-&quot;_-;_-@_-_SHB_2011-3_담보sheet(더밸류_v6이교민)_차주명관리_20110726_v1 2" xfId="21905" xr:uid="{00000000-0005-0000-0000-000087010000}"/>
    <cellStyle name="_-* #,##0_-;-* #,##0_-;_-* &quot;-&quot;_-;_-@_-_SHB_2011-3_담보sheet(더밸류_v6이교민)_차주명관리_20110726_v1 3" xfId="24894" xr:uid="{00000000-0005-0000-0000-000088010000}"/>
    <cellStyle name="_-* #,##0_-;-* #,##0_-;_-* &quot;-&quot;_-;_-@_-_SHB_2011-3_담보sheet(더밸류_v6이교민)_차주명관리_20110726_v1 4" xfId="26979" xr:uid="{00000000-0005-0000-0000-000089010000}"/>
    <cellStyle name="_-* #,##0_-;-* #,##0_-;_-* &quot;-&quot;_-;_-@_-_Sheet1" xfId="27377" xr:uid="{00000000-0005-0000-0000-00008A010000}"/>
    <cellStyle name="_-* #,##0_-;-* #,##0_-;_-* &quot;-&quot;_-;_-@_-_Sheet1 2" xfId="32288" xr:uid="{00000000-0005-0000-0000-00008B010000}"/>
    <cellStyle name="_-* #,##0_-;-* #,##0_-;_-* &quot;-&quot;_-;_-@_-_권리분석_v1(최초)-4" xfId="16279" xr:uid="{00000000-0005-0000-0000-00008C010000}"/>
    <cellStyle name="_-* #,##0_-;-* #,##0_-;_-* &quot;-&quot;_-;_-@_-_권리분석_v1(최초)-4 2" xfId="21904" xr:uid="{00000000-0005-0000-0000-00008D010000}"/>
    <cellStyle name="_-* #,##0_-;-* #,##0_-;_-* &quot;-&quot;_-;_-@_-_권리분석_v1(최초)-4 3" xfId="24893" xr:uid="{00000000-0005-0000-0000-00008E010000}"/>
    <cellStyle name="_-* #,##0_-;-* #,##0_-;_-* &quot;-&quot;_-;_-@_-_권리분석_v1(최초)-4 4" xfId="26978" xr:uid="{00000000-0005-0000-0000-00008F010000}"/>
    <cellStyle name="_-* #,##0_-;-* #,##0_-;_-* &quot;-&quot;_-;_-@_-_예외적립품의_0910(완료)" xfId="29" xr:uid="{00000000-0005-0000-0000-000090010000}"/>
    <cellStyle name="_-* #,##0_-;-* #,##0_-;_-* &quot;-&quot;_-;_-@_-_예외적립품의_0910(완료) 10" xfId="14781" xr:uid="{00000000-0005-0000-0000-000091010000}"/>
    <cellStyle name="_-* #,##0_-;-* #,##0_-;_-* &quot;-&quot;_-;_-@_-_예외적립품의_0910(완료) 11" xfId="16673" xr:uid="{00000000-0005-0000-0000-000092010000}"/>
    <cellStyle name="_-* #,##0_-;-* #,##0_-;_-* &quot;-&quot;_-;_-@_-_예외적립품의_0910(완료) 2" xfId="3007" xr:uid="{00000000-0005-0000-0000-000093010000}"/>
    <cellStyle name="_-* #,##0_-;-* #,##0_-;_-* &quot;-&quot;_-;_-@_-_예외적립품의_0910(완료) 2 2" xfId="3737" xr:uid="{00000000-0005-0000-0000-000094010000}"/>
    <cellStyle name="_-* #,##0_-;-* #,##0_-;_-* &quot;-&quot;_-;_-@_-_예외적립품의_0910(완료) 2 2 2" xfId="7041" xr:uid="{00000000-0005-0000-0000-000095010000}"/>
    <cellStyle name="_-* #,##0_-;-* #,##0_-;_-* &quot;-&quot;_-;_-@_-_예외적립품의_0910(완료) 2 2 2 2" xfId="13618" xr:uid="{00000000-0005-0000-0000-000096010000}"/>
    <cellStyle name="_-* #,##0_-;-* #,##0_-;_-* &quot;-&quot;_-;_-@_-_예외적립품의_0910(완료) 2 2 2 2 2" xfId="32289" xr:uid="{00000000-0005-0000-0000-000097010000}"/>
    <cellStyle name="_-* #,##0_-;-* #,##0_-;_-* &quot;-&quot;_-;_-@_-_예외적립품의_0910(완료) 2 2 2 3" xfId="20699" xr:uid="{00000000-0005-0000-0000-000098010000}"/>
    <cellStyle name="_-* #,##0_-;-* #,##0_-;_-* &quot;-&quot;_-;_-@_-_예외적립품의_0910(완료) 2 2 2 4" xfId="23748" xr:uid="{00000000-0005-0000-0000-000099010000}"/>
    <cellStyle name="_-* #,##0_-;-* #,##0_-;_-* &quot;-&quot;_-;_-@_-_예외적립품의_0910(완료) 2 2 2 5" xfId="26002" xr:uid="{00000000-0005-0000-0000-00009A010000}"/>
    <cellStyle name="_-* #,##0_-;-* #,##0_-;_-* &quot;-&quot;_-;_-@_-_예외적립품의_0910(완료) 2 2 3" xfId="5418" xr:uid="{00000000-0005-0000-0000-00009B010000}"/>
    <cellStyle name="_-* #,##0_-;-* #,##0_-;_-* &quot;-&quot;_-;_-@_-_예외적립품의_0910(완료) 2 2 3 2" xfId="11995" xr:uid="{00000000-0005-0000-0000-00009C010000}"/>
    <cellStyle name="_-* #,##0_-;-* #,##0_-;_-* &quot;-&quot;_-;_-@_-_예외적립품의_0910(완료) 2 2 3 2 2" xfId="32290" xr:uid="{00000000-0005-0000-0000-00009D010000}"/>
    <cellStyle name="_-* #,##0_-;-* #,##0_-;_-* &quot;-&quot;_-;_-@_-_예외적립품의_0910(완료) 2 2 3 3" xfId="32291" xr:uid="{00000000-0005-0000-0000-00009E010000}"/>
    <cellStyle name="_-* #,##0_-;-* #,##0_-;_-* &quot;-&quot;_-;_-@_-_예외적립품의_0910(완료) 2 2 4" xfId="10322" xr:uid="{00000000-0005-0000-0000-00009F010000}"/>
    <cellStyle name="_-* #,##0_-;-* #,##0_-;_-* &quot;-&quot;_-;_-@_-_예외적립품의_0910(완료) 2 2 4 2" xfId="32292" xr:uid="{00000000-0005-0000-0000-0000A0010000}"/>
    <cellStyle name="_-* #,##0_-;-* #,##0_-;_-* &quot;-&quot;_-;_-@_-_예외적립품의_0910(완료) 2 2 4 2 2" xfId="32293" xr:uid="{00000000-0005-0000-0000-0000A1010000}"/>
    <cellStyle name="_-* #,##0_-;-* #,##0_-;_-* &quot;-&quot;_-;_-@_-_예외적립품의_0910(완료) 2 2 4 3" xfId="32294" xr:uid="{00000000-0005-0000-0000-0000A2010000}"/>
    <cellStyle name="_-* #,##0_-;-* #,##0_-;_-* &quot;-&quot;_-;_-@_-_예외적립품의_0910(완료) 2 2 5" xfId="17690" xr:uid="{00000000-0005-0000-0000-0000A3010000}"/>
    <cellStyle name="_-* #,##0_-;-* #,##0_-;_-* &quot;-&quot;_-;_-@_-_예외적립품의_0910(완료) 2 2 5 2" xfId="32295" xr:uid="{00000000-0005-0000-0000-0000A4010000}"/>
    <cellStyle name="_-* #,##0_-;-* #,##0_-;_-* &quot;-&quot;_-;_-@_-_예외적립품의_0910(완료) 2 2 6" xfId="19920" xr:uid="{00000000-0005-0000-0000-0000A5010000}"/>
    <cellStyle name="_-* #,##0_-;-* #,##0_-;_-* &quot;-&quot;_-;_-@_-_예외적립품의_0910(완료) 2 2 7" xfId="24536" xr:uid="{00000000-0005-0000-0000-0000A6010000}"/>
    <cellStyle name="_-* #,##0_-;-* #,##0_-;_-* &quot;-&quot;_-;_-@_-_예외적립품의_0910(완료) 2 3" xfId="4048" xr:uid="{00000000-0005-0000-0000-0000A7010000}"/>
    <cellStyle name="_-* #,##0_-;-* #,##0_-;_-* &quot;-&quot;_-;_-@_-_예외적립품의_0910(완료) 2 3 2" xfId="7352" xr:uid="{00000000-0005-0000-0000-0000A8010000}"/>
    <cellStyle name="_-* #,##0_-;-* #,##0_-;_-* &quot;-&quot;_-;_-@_-_예외적립품의_0910(완료) 2 3 2 2" xfId="13929" xr:uid="{00000000-0005-0000-0000-0000A9010000}"/>
    <cellStyle name="_-* #,##0_-;-* #,##0_-;_-* &quot;-&quot;_-;_-@_-_예외적립품의_0910(완료) 2 3 2 2 2" xfId="32296" xr:uid="{00000000-0005-0000-0000-0000AA010000}"/>
    <cellStyle name="_-* #,##0_-;-* #,##0_-;_-* &quot;-&quot;_-;_-@_-_예외적립품의_0910(완료) 2 3 2 3" xfId="21010" xr:uid="{00000000-0005-0000-0000-0000AB010000}"/>
    <cellStyle name="_-* #,##0_-;-* #,##0_-;_-* &quot;-&quot;_-;_-@_-_예외적립품의_0910(완료) 2 3 2 4" xfId="24014" xr:uid="{00000000-0005-0000-0000-0000AC010000}"/>
    <cellStyle name="_-* #,##0_-;-* #,##0_-;_-* &quot;-&quot;_-;_-@_-_예외적립품의_0910(완료) 2 3 2 5" xfId="26264" xr:uid="{00000000-0005-0000-0000-0000AD010000}"/>
    <cellStyle name="_-* #,##0_-;-* #,##0_-;_-* &quot;-&quot;_-;_-@_-_예외적립품의_0910(완료) 2 3 3" xfId="5729" xr:uid="{00000000-0005-0000-0000-0000AE010000}"/>
    <cellStyle name="_-* #,##0_-;-* #,##0_-;_-* &quot;-&quot;_-;_-@_-_예외적립품의_0910(완료) 2 3 3 2" xfId="12306" xr:uid="{00000000-0005-0000-0000-0000AF010000}"/>
    <cellStyle name="_-* #,##0_-;-* #,##0_-;_-* &quot;-&quot;_-;_-@_-_예외적립품의_0910(완료) 2 3 3 2 2" xfId="32297" xr:uid="{00000000-0005-0000-0000-0000B0010000}"/>
    <cellStyle name="_-* #,##0_-;-* #,##0_-;_-* &quot;-&quot;_-;_-@_-_예외적립품의_0910(완료) 2 3 3 3" xfId="32298" xr:uid="{00000000-0005-0000-0000-0000B1010000}"/>
    <cellStyle name="_-* #,##0_-;-* #,##0_-;_-* &quot;-&quot;_-;_-@_-_예외적립품의_0910(완료) 2 3 4" xfId="10633" xr:uid="{00000000-0005-0000-0000-0000B2010000}"/>
    <cellStyle name="_-* #,##0_-;-* #,##0_-;_-* &quot;-&quot;_-;_-@_-_예외적립품의_0910(완료) 2 3 4 2" xfId="32299" xr:uid="{00000000-0005-0000-0000-0000B3010000}"/>
    <cellStyle name="_-* #,##0_-;-* #,##0_-;_-* &quot;-&quot;_-;_-@_-_예외적립품의_0910(완료) 2 3 4 2 2" xfId="32300" xr:uid="{00000000-0005-0000-0000-0000B4010000}"/>
    <cellStyle name="_-* #,##0_-;-* #,##0_-;_-* &quot;-&quot;_-;_-@_-_예외적립품의_0910(완료) 2 3 4 3" xfId="32301" xr:uid="{00000000-0005-0000-0000-0000B5010000}"/>
    <cellStyle name="_-* #,##0_-;-* #,##0_-;_-* &quot;-&quot;_-;_-@_-_예외적립품의_0910(완료) 2 3 5" xfId="17379" xr:uid="{00000000-0005-0000-0000-0000B6010000}"/>
    <cellStyle name="_-* #,##0_-;-* #,##0_-;_-* &quot;-&quot;_-;_-@_-_예외적립품의_0910(완료) 2 3 5 2" xfId="32302" xr:uid="{00000000-0005-0000-0000-0000B7010000}"/>
    <cellStyle name="_-* #,##0_-;-* #,##0_-;_-* &quot;-&quot;_-;_-@_-_예외적립품의_0910(완료) 2 3 6" xfId="22580" xr:uid="{00000000-0005-0000-0000-0000B8010000}"/>
    <cellStyle name="_-* #,##0_-;-* #,##0_-;_-* &quot;-&quot;_-;_-@_-_예외적립품의_0910(완료) 2 3 7" xfId="24837" xr:uid="{00000000-0005-0000-0000-0000B9010000}"/>
    <cellStyle name="_-* #,##0_-;-* #,##0_-;_-* &quot;-&quot;_-;_-@_-_예외적립품의_0910(완료) 2 4" xfId="3895" xr:uid="{00000000-0005-0000-0000-0000BA010000}"/>
    <cellStyle name="_-* #,##0_-;-* #,##0_-;_-* &quot;-&quot;_-;_-@_-_예외적립품의_0910(완료) 2 4 2" xfId="7199" xr:uid="{00000000-0005-0000-0000-0000BB010000}"/>
    <cellStyle name="_-* #,##0_-;-* #,##0_-;_-* &quot;-&quot;_-;_-@_-_예외적립품의_0910(완료) 2 4 2 2" xfId="13776" xr:uid="{00000000-0005-0000-0000-0000BC010000}"/>
    <cellStyle name="_-* #,##0_-;-* #,##0_-;_-* &quot;-&quot;_-;_-@_-_예외적립품의_0910(완료) 2 4 2 2 2" xfId="32303" xr:uid="{00000000-0005-0000-0000-0000BD010000}"/>
    <cellStyle name="_-* #,##0_-;-* #,##0_-;_-* &quot;-&quot;_-;_-@_-_예외적립품의_0910(완료) 2 4 2 3" xfId="20857" xr:uid="{00000000-0005-0000-0000-0000BE010000}"/>
    <cellStyle name="_-* #,##0_-;-* #,##0_-;_-* &quot;-&quot;_-;_-@_-_예외적립품의_0910(완료) 2 4 2 4" xfId="23861" xr:uid="{00000000-0005-0000-0000-0000BF010000}"/>
    <cellStyle name="_-* #,##0_-;-* #,##0_-;_-* &quot;-&quot;_-;_-@_-_예외적립품의_0910(완료) 2 4 2 5" xfId="26111" xr:uid="{00000000-0005-0000-0000-0000C0010000}"/>
    <cellStyle name="_-* #,##0_-;-* #,##0_-;_-* &quot;-&quot;_-;_-@_-_예외적립품의_0910(완료) 2 4 3" xfId="5576" xr:uid="{00000000-0005-0000-0000-0000C1010000}"/>
    <cellStyle name="_-* #,##0_-;-* #,##0_-;_-* &quot;-&quot;_-;_-@_-_예외적립품의_0910(완료) 2 4 3 2" xfId="12153" xr:uid="{00000000-0005-0000-0000-0000C2010000}"/>
    <cellStyle name="_-* #,##0_-;-* #,##0_-;_-* &quot;-&quot;_-;_-@_-_예외적립품의_0910(완료) 2 4 3 2 2" xfId="32304" xr:uid="{00000000-0005-0000-0000-0000C3010000}"/>
    <cellStyle name="_-* #,##0_-;-* #,##0_-;_-* &quot;-&quot;_-;_-@_-_예외적립품의_0910(완료) 2 4 3 3" xfId="32305" xr:uid="{00000000-0005-0000-0000-0000C4010000}"/>
    <cellStyle name="_-* #,##0_-;-* #,##0_-;_-* &quot;-&quot;_-;_-@_-_예외적립품의_0910(완료) 2 4 4" xfId="10480" xr:uid="{00000000-0005-0000-0000-0000C5010000}"/>
    <cellStyle name="_-* #,##0_-;-* #,##0_-;_-* &quot;-&quot;_-;_-@_-_예외적립품의_0910(완료) 2 4 4 2" xfId="32306" xr:uid="{00000000-0005-0000-0000-0000C6010000}"/>
    <cellStyle name="_-* #,##0_-;-* #,##0_-;_-* &quot;-&quot;_-;_-@_-_예외적립품의_0910(완료) 2 4 5" xfId="17532" xr:uid="{00000000-0005-0000-0000-0000C7010000}"/>
    <cellStyle name="_-* #,##0_-;-* #,##0_-;_-* &quot;-&quot;_-;_-@_-_예외적립품의_0910(완료) 2 4 6" xfId="22427" xr:uid="{00000000-0005-0000-0000-0000C8010000}"/>
    <cellStyle name="_-* #,##0_-;-* #,##0_-;_-* &quot;-&quot;_-;_-@_-_예외적립품의_0910(완료) 2 4 7" xfId="21777" xr:uid="{00000000-0005-0000-0000-0000C9010000}"/>
    <cellStyle name="_-* #,##0_-;-* #,##0_-;_-* &quot;-&quot;_-;_-@_-_예외적립품의_0910(완료) 2 5" xfId="6368" xr:uid="{00000000-0005-0000-0000-0000CA010000}"/>
    <cellStyle name="_-* #,##0_-;-* #,##0_-;_-* &quot;-&quot;_-;_-@_-_예외적립품의_0910(완료) 2 5 2" xfId="12945" xr:uid="{00000000-0005-0000-0000-0000CB010000}"/>
    <cellStyle name="_-* #,##0_-;-* #,##0_-;_-* &quot;-&quot;_-;_-@_-_예외적립품의_0910(완료) 2 5 2 2" xfId="32307" xr:uid="{00000000-0005-0000-0000-0000CC010000}"/>
    <cellStyle name="_-* #,##0_-;-* #,##0_-;_-* &quot;-&quot;_-;_-@_-_예외적립품의_0910(완료) 2 5 3" xfId="20026" xr:uid="{00000000-0005-0000-0000-0000CD010000}"/>
    <cellStyle name="_-* #,##0_-;-* #,##0_-;_-* &quot;-&quot;_-;_-@_-_예외적립품의_0910(완료) 2 5 3 2" xfId="32308" xr:uid="{00000000-0005-0000-0000-0000CE010000}"/>
    <cellStyle name="_-* #,##0_-;-* #,##0_-;_-* &quot;-&quot;_-;_-@_-_예외적립품의_0910(완료) 2 5 4" xfId="23183" xr:uid="{00000000-0005-0000-0000-0000CF010000}"/>
    <cellStyle name="_-* #,##0_-;-* #,##0_-;_-* &quot;-&quot;_-;_-@_-_예외적립품의_0910(완료) 2 5 5" xfId="25436" xr:uid="{00000000-0005-0000-0000-0000D0010000}"/>
    <cellStyle name="_-* #,##0_-;-* #,##0_-;_-* &quot;-&quot;_-;_-@_-_예외적립품의_0910(완료) 2 6" xfId="4745" xr:uid="{00000000-0005-0000-0000-0000D1010000}"/>
    <cellStyle name="_-* #,##0_-;-* #,##0_-;_-* &quot;-&quot;_-;_-@_-_예외적립품의_0910(완료) 2 6 2" xfId="11322" xr:uid="{00000000-0005-0000-0000-0000D2010000}"/>
    <cellStyle name="_-* #,##0_-;-* #,##0_-;_-* &quot;-&quot;_-;_-@_-_예외적립품의_0910(완료) 2 6 2 2" xfId="32309" xr:uid="{00000000-0005-0000-0000-0000D3010000}"/>
    <cellStyle name="_-* #,##0_-;-* #,##0_-;_-* &quot;-&quot;_-;_-@_-_예외적립품의_0910(완료) 2 6 3" xfId="32310" xr:uid="{00000000-0005-0000-0000-0000D4010000}"/>
    <cellStyle name="_-* #,##0_-;-* #,##0_-;_-* &quot;-&quot;_-;_-@_-_예외적립품의_0910(완료) 2 6 3 2" xfId="32311" xr:uid="{00000000-0005-0000-0000-0000D5010000}"/>
    <cellStyle name="_-* #,##0_-;-* #,##0_-;_-* &quot;-&quot;_-;_-@_-_예외적립품의_0910(완료) 2 6 4" xfId="32312" xr:uid="{00000000-0005-0000-0000-0000D6010000}"/>
    <cellStyle name="_-* #,##0_-;-* #,##0_-;_-* &quot;-&quot;_-;_-@_-_예외적립품의_0910(완료) 2 7" xfId="9651" xr:uid="{00000000-0005-0000-0000-0000D7010000}"/>
    <cellStyle name="_-* #,##0_-;-* #,##0_-;_-* &quot;-&quot;_-;_-@_-_예외적립품의_0910(완료) 2 7 2" xfId="32313" xr:uid="{00000000-0005-0000-0000-0000D8010000}"/>
    <cellStyle name="_-* #,##0_-;-* #,##0_-;_-* &quot;-&quot;_-;_-@_-_예외적립품의_0910(완료) 2 7 2 2" xfId="32314" xr:uid="{00000000-0005-0000-0000-0000D9010000}"/>
    <cellStyle name="_-* #,##0_-;-* #,##0_-;_-* &quot;-&quot;_-;_-@_-_예외적립품의_0910(완료) 2 7 3" xfId="32315" xr:uid="{00000000-0005-0000-0000-0000DA010000}"/>
    <cellStyle name="_-* #,##0_-;-* #,##0_-;_-* &quot;-&quot;_-;_-@_-_예외적립품의_0910(완료) 2 8" xfId="18447" xr:uid="{00000000-0005-0000-0000-0000DB010000}"/>
    <cellStyle name="_-* #,##0_-;-* #,##0_-;_-* &quot;-&quot;_-;_-@_-_예외적립품의_0910(완료) 2 8 2" xfId="32316" xr:uid="{00000000-0005-0000-0000-0000DC010000}"/>
    <cellStyle name="_-* #,##0_-;-* #,##0_-;_-* &quot;-&quot;_-;_-@_-_예외적립품의_0910(완료) 2 9" xfId="19608" xr:uid="{00000000-0005-0000-0000-0000DD010000}"/>
    <cellStyle name="_-* #,##0_-;-* #,##0_-;_-* &quot;-&quot;_-;_-@_-_예외적립품의_0910(완료) 3" xfId="3194" xr:uid="{00000000-0005-0000-0000-0000DE010000}"/>
    <cellStyle name="_-* #,##0_-;-* #,##0_-;_-* &quot;-&quot;_-;_-@_-_예외적립품의_0910(완료) 3 10" xfId="25259" xr:uid="{00000000-0005-0000-0000-0000DF010000}"/>
    <cellStyle name="_-* #,##0_-;-* #,##0_-;_-* &quot;-&quot;_-;_-@_-_예외적립품의_0910(완료) 3 2" xfId="3913" xr:uid="{00000000-0005-0000-0000-0000E0010000}"/>
    <cellStyle name="_-* #,##0_-;-* #,##0_-;_-* &quot;-&quot;_-;_-@_-_예외적립품의_0910(완료) 3 2 2" xfId="7217" xr:uid="{00000000-0005-0000-0000-0000E1010000}"/>
    <cellStyle name="_-* #,##0_-;-* #,##0_-;_-* &quot;-&quot;_-;_-@_-_예외적립품의_0910(완료) 3 2 2 2" xfId="13794" xr:uid="{00000000-0005-0000-0000-0000E2010000}"/>
    <cellStyle name="_-* #,##0_-;-* #,##0_-;_-* &quot;-&quot;_-;_-@_-_예외적립품의_0910(완료) 3 2 2 3" xfId="20875" xr:uid="{00000000-0005-0000-0000-0000E3010000}"/>
    <cellStyle name="_-* #,##0_-;-* #,##0_-;_-* &quot;-&quot;_-;_-@_-_예외적립품의_0910(완료) 3 2 2 4" xfId="23879" xr:uid="{00000000-0005-0000-0000-0000E4010000}"/>
    <cellStyle name="_-* #,##0_-;-* #,##0_-;_-* &quot;-&quot;_-;_-@_-_예외적립품의_0910(완료) 3 2 2 5" xfId="26129" xr:uid="{00000000-0005-0000-0000-0000E5010000}"/>
    <cellStyle name="_-* #,##0_-;-* #,##0_-;_-* &quot;-&quot;_-;_-@_-_예외적립품의_0910(완료) 3 2 3" xfId="5594" xr:uid="{00000000-0005-0000-0000-0000E6010000}"/>
    <cellStyle name="_-* #,##0_-;-* #,##0_-;_-* &quot;-&quot;_-;_-@_-_예외적립품의_0910(완료) 3 2 3 2" xfId="12171" xr:uid="{00000000-0005-0000-0000-0000E7010000}"/>
    <cellStyle name="_-* #,##0_-;-* #,##0_-;_-* &quot;-&quot;_-;_-@_-_예외적립품의_0910(완료) 3 2 4" xfId="10498" xr:uid="{00000000-0005-0000-0000-0000E8010000}"/>
    <cellStyle name="_-* #,##0_-;-* #,##0_-;_-* &quot;-&quot;_-;_-@_-_예외적립품의_0910(완료) 3 2 5" xfId="17514" xr:uid="{00000000-0005-0000-0000-0000E9010000}"/>
    <cellStyle name="_-* #,##0_-;-* #,##0_-;_-* &quot;-&quot;_-;_-@_-_예외적립품의_0910(완료) 3 2 6" xfId="22445" xr:uid="{00000000-0005-0000-0000-0000EA010000}"/>
    <cellStyle name="_-* #,##0_-;-* #,##0_-;_-* &quot;-&quot;_-;_-@_-_예외적립품의_0910(완료) 3 2 7" xfId="24514" xr:uid="{00000000-0005-0000-0000-0000EB010000}"/>
    <cellStyle name="_-* #,##0_-;-* #,##0_-;_-* &quot;-&quot;_-;_-@_-_예외적립품의_0910(완료) 3 3" xfId="4169" xr:uid="{00000000-0005-0000-0000-0000EC010000}"/>
    <cellStyle name="_-* #,##0_-;-* #,##0_-;_-* &quot;-&quot;_-;_-@_-_예외적립품의_0910(완료) 3 3 2" xfId="7473" xr:uid="{00000000-0005-0000-0000-0000ED010000}"/>
    <cellStyle name="_-* #,##0_-;-* #,##0_-;_-* &quot;-&quot;_-;_-@_-_예외적립품의_0910(완료) 3 3 2 2" xfId="14050" xr:uid="{00000000-0005-0000-0000-0000EE010000}"/>
    <cellStyle name="_-* #,##0_-;-* #,##0_-;_-* &quot;-&quot;_-;_-@_-_예외적립품의_0910(완료) 3 3 2 3" xfId="21131" xr:uid="{00000000-0005-0000-0000-0000EF010000}"/>
    <cellStyle name="_-* #,##0_-;-* #,##0_-;_-* &quot;-&quot;_-;_-@_-_예외적립품의_0910(완료) 3 3 2 4" xfId="24135" xr:uid="{00000000-0005-0000-0000-0000F0010000}"/>
    <cellStyle name="_-* #,##0_-;-* #,##0_-;_-* &quot;-&quot;_-;_-@_-_예외적립품의_0910(완료) 3 3 2 5" xfId="26385" xr:uid="{00000000-0005-0000-0000-0000F1010000}"/>
    <cellStyle name="_-* #,##0_-;-* #,##0_-;_-* &quot;-&quot;_-;_-@_-_예외적립품의_0910(완료) 3 3 3" xfId="5850" xr:uid="{00000000-0005-0000-0000-0000F2010000}"/>
    <cellStyle name="_-* #,##0_-;-* #,##0_-;_-* &quot;-&quot;_-;_-@_-_예외적립품의_0910(완료) 3 3 3 2" xfId="12427" xr:uid="{00000000-0005-0000-0000-0000F3010000}"/>
    <cellStyle name="_-* #,##0_-;-* #,##0_-;_-* &quot;-&quot;_-;_-@_-_예외적립품의_0910(완료) 3 3 4" xfId="10754" xr:uid="{00000000-0005-0000-0000-0000F4010000}"/>
    <cellStyle name="_-* #,##0_-;-* #,##0_-;_-* &quot;-&quot;_-;_-@_-_예외적립품의_0910(완료) 3 3 5" xfId="17258" xr:uid="{00000000-0005-0000-0000-0000F5010000}"/>
    <cellStyle name="_-* #,##0_-;-* #,##0_-;_-* &quot;-&quot;_-;_-@_-_예외적립품의_0910(완료) 3 3 6" xfId="22701" xr:uid="{00000000-0005-0000-0000-0000F6010000}"/>
    <cellStyle name="_-* #,##0_-;-* #,##0_-;_-* &quot;-&quot;_-;_-@_-_예외적립품의_0910(완료) 3 3 7" xfId="18492" xr:uid="{00000000-0005-0000-0000-0000F7010000}"/>
    <cellStyle name="_-* #,##0_-;-* #,##0_-;_-* &quot;-&quot;_-;_-@_-_예외적립품의_0910(완료) 3 4" xfId="4385" xr:uid="{00000000-0005-0000-0000-0000F8010000}"/>
    <cellStyle name="_-* #,##0_-;-* #,##0_-;_-* &quot;-&quot;_-;_-@_-_예외적립품의_0910(완료) 3 4 2" xfId="7689" xr:uid="{00000000-0005-0000-0000-0000F9010000}"/>
    <cellStyle name="_-* #,##0_-;-* #,##0_-;_-* &quot;-&quot;_-;_-@_-_예외적립품의_0910(완료) 3 4 2 2" xfId="14266" xr:uid="{00000000-0005-0000-0000-0000FA010000}"/>
    <cellStyle name="_-* #,##0_-;-* #,##0_-;_-* &quot;-&quot;_-;_-@_-_예외적립품의_0910(완료) 3 4 2 3" xfId="21347" xr:uid="{00000000-0005-0000-0000-0000FB010000}"/>
    <cellStyle name="_-* #,##0_-;-* #,##0_-;_-* &quot;-&quot;_-;_-@_-_예외적립품의_0910(완료) 3 4 2 4" xfId="24351" xr:uid="{00000000-0005-0000-0000-0000FC010000}"/>
    <cellStyle name="_-* #,##0_-;-* #,##0_-;_-* &quot;-&quot;_-;_-@_-_예외적립품의_0910(완료) 3 4 2 5" xfId="26601" xr:uid="{00000000-0005-0000-0000-0000FD010000}"/>
    <cellStyle name="_-* #,##0_-;-* #,##0_-;_-* &quot;-&quot;_-;_-@_-_예외적립품의_0910(완료) 3 4 3" xfId="6066" xr:uid="{00000000-0005-0000-0000-0000FE010000}"/>
    <cellStyle name="_-* #,##0_-;-* #,##0_-;_-* &quot;-&quot;_-;_-@_-_예외적립품의_0910(완료) 3 4 3 2" xfId="12643" xr:uid="{00000000-0005-0000-0000-0000FF010000}"/>
    <cellStyle name="_-* #,##0_-;-* #,##0_-;_-* &quot;-&quot;_-;_-@_-_예외적립품의_0910(완료) 3 4 4" xfId="10970" xr:uid="{00000000-0005-0000-0000-000000020000}"/>
    <cellStyle name="_-* #,##0_-;-* #,##0_-;_-* &quot;-&quot;_-;_-@_-_예외적립품의_0910(완료) 3 4 5" xfId="17042" xr:uid="{00000000-0005-0000-0000-000001020000}"/>
    <cellStyle name="_-* #,##0_-;-* #,##0_-;_-* &quot;-&quot;_-;_-@_-_예외적립품의_0910(완료) 3 4 6" xfId="22917" xr:uid="{00000000-0005-0000-0000-000002020000}"/>
    <cellStyle name="_-* #,##0_-;-* #,##0_-;_-* &quot;-&quot;_-;_-@_-_예외적립품의_0910(완료) 3 4 7" xfId="19473" xr:uid="{00000000-0005-0000-0000-000003020000}"/>
    <cellStyle name="_-* #,##0_-;-* #,##0_-;_-* &quot;-&quot;_-;_-@_-_예외적립품의_0910(완료) 3 5" xfId="6544" xr:uid="{00000000-0005-0000-0000-000004020000}"/>
    <cellStyle name="_-* #,##0_-;-* #,##0_-;_-* &quot;-&quot;_-;_-@_-_예외적립품의_0910(완료) 3 5 2" xfId="13121" xr:uid="{00000000-0005-0000-0000-000005020000}"/>
    <cellStyle name="_-* #,##0_-;-* #,##0_-;_-* &quot;-&quot;_-;_-@_-_예외적립품의_0910(완료) 3 5 3" xfId="20202" xr:uid="{00000000-0005-0000-0000-000006020000}"/>
    <cellStyle name="_-* #,##0_-;-* #,##0_-;_-* &quot;-&quot;_-;_-@_-_예외적립품의_0910(완료) 3 5 4" xfId="23307" xr:uid="{00000000-0005-0000-0000-000007020000}"/>
    <cellStyle name="_-* #,##0_-;-* #,##0_-;_-* &quot;-&quot;_-;_-@_-_예외적립품의_0910(완료) 3 5 5" xfId="25562" xr:uid="{00000000-0005-0000-0000-000008020000}"/>
    <cellStyle name="_-* #,##0_-;-* #,##0_-;_-* &quot;-&quot;_-;_-@_-_예외적립품의_0910(완료) 3 6" xfId="4921" xr:uid="{00000000-0005-0000-0000-000009020000}"/>
    <cellStyle name="_-* #,##0_-;-* #,##0_-;_-* &quot;-&quot;_-;_-@_-_예외적립품의_0910(완료) 3 6 2" xfId="11498" xr:uid="{00000000-0005-0000-0000-00000A020000}"/>
    <cellStyle name="_-* #,##0_-;-* #,##0_-;_-* &quot;-&quot;_-;_-@_-_예외적립품의_0910(완료) 3 7" xfId="9825" xr:uid="{00000000-0005-0000-0000-00000B020000}"/>
    <cellStyle name="_-* #,##0_-;-* #,##0_-;_-* &quot;-&quot;_-;_-@_-_예외적립품의_0910(완료) 3 8" xfId="18230" xr:uid="{00000000-0005-0000-0000-00000C020000}"/>
    <cellStyle name="_-* #,##0_-;-* #,##0_-;_-* &quot;-&quot;_-;_-@_-_예외적립품의_0910(완료) 3 9" xfId="19671" xr:uid="{00000000-0005-0000-0000-00000D020000}"/>
    <cellStyle name="_-* #,##0_-;-* #,##0_-;_-* &quot;-&quot;_-;_-@_-_예외적립품의_0910(완료) 4" xfId="3412" xr:uid="{00000000-0005-0000-0000-00000E020000}"/>
    <cellStyle name="_-* #,##0_-;-* #,##0_-;_-* &quot;-&quot;_-;_-@_-_예외적립품의_0910(완료) 4 2" xfId="6751" xr:uid="{00000000-0005-0000-0000-00000F020000}"/>
    <cellStyle name="_-* #,##0_-;-* #,##0_-;_-* &quot;-&quot;_-;_-@_-_예외적립품의_0910(완료) 4 2 2" xfId="13328" xr:uid="{00000000-0005-0000-0000-000010020000}"/>
    <cellStyle name="_-* #,##0_-;-* #,##0_-;_-* &quot;-&quot;_-;_-@_-_예외적립품의_0910(완료) 4 2 2 2" xfId="32317" xr:uid="{00000000-0005-0000-0000-000011020000}"/>
    <cellStyle name="_-* #,##0_-;-* #,##0_-;_-* &quot;-&quot;_-;_-@_-_예외적립품의_0910(완료) 4 2 3" xfId="20409" xr:uid="{00000000-0005-0000-0000-000012020000}"/>
    <cellStyle name="_-* #,##0_-;-* #,##0_-;_-* &quot;-&quot;_-;_-@_-_예외적립품의_0910(완료) 4 2 4" xfId="23460" xr:uid="{00000000-0005-0000-0000-000013020000}"/>
    <cellStyle name="_-* #,##0_-;-* #,##0_-;_-* &quot;-&quot;_-;_-@_-_예외적립품의_0910(완료) 4 2 5" xfId="25713" xr:uid="{00000000-0005-0000-0000-000014020000}"/>
    <cellStyle name="_-* #,##0_-;-* #,##0_-;_-* &quot;-&quot;_-;_-@_-_예외적립품의_0910(완료) 4 3" xfId="5128" xr:uid="{00000000-0005-0000-0000-000015020000}"/>
    <cellStyle name="_-* #,##0_-;-* #,##0_-;_-* &quot;-&quot;_-;_-@_-_예외적립품의_0910(완료) 4 3 2" xfId="11705" xr:uid="{00000000-0005-0000-0000-000016020000}"/>
    <cellStyle name="_-* #,##0_-;-* #,##0_-;_-* &quot;-&quot;_-;_-@_-_예외적립품의_0910(완료) 4 3 2 2" xfId="32318" xr:uid="{00000000-0005-0000-0000-000017020000}"/>
    <cellStyle name="_-* #,##0_-;-* #,##0_-;_-* &quot;-&quot;_-;_-@_-_예외적립품의_0910(완료) 4 3 3" xfId="32319" xr:uid="{00000000-0005-0000-0000-000018020000}"/>
    <cellStyle name="_-* #,##0_-;-* #,##0_-;_-* &quot;-&quot;_-;_-@_-_예외적립품의_0910(완료) 4 4" xfId="10032" xr:uid="{00000000-0005-0000-0000-000019020000}"/>
    <cellStyle name="_-* #,##0_-;-* #,##0_-;_-* &quot;-&quot;_-;_-@_-_예외적립품의_0910(완료) 4 4 2" xfId="32320" xr:uid="{00000000-0005-0000-0000-00001A020000}"/>
    <cellStyle name="_-* #,##0_-;-* #,##0_-;_-* &quot;-&quot;_-;_-@_-_예외적립품의_0910(완료) 4 4 2 2" xfId="32321" xr:uid="{00000000-0005-0000-0000-00001B020000}"/>
    <cellStyle name="_-* #,##0_-;-* #,##0_-;_-* &quot;-&quot;_-;_-@_-_예외적립품의_0910(완료) 4 4 3" xfId="32322" xr:uid="{00000000-0005-0000-0000-00001C020000}"/>
    <cellStyle name="_-* #,##0_-;-* #,##0_-;_-* &quot;-&quot;_-;_-@_-_예외적립품의_0910(완료) 4 5" xfId="18002" xr:uid="{00000000-0005-0000-0000-00001D020000}"/>
    <cellStyle name="_-* #,##0_-;-* #,##0_-;_-* &quot;-&quot;_-;_-@_-_예외적립품의_0910(완료) 4 5 2" xfId="32323" xr:uid="{00000000-0005-0000-0000-00001E020000}"/>
    <cellStyle name="_-* #,##0_-;-* #,##0_-;_-* &quot;-&quot;_-;_-@_-_예외적립품의_0910(완료) 4 6" xfId="19755" xr:uid="{00000000-0005-0000-0000-00001F020000}"/>
    <cellStyle name="_-* #,##0_-;-* #,##0_-;_-* &quot;-&quot;_-;_-@_-_예외적립품의_0910(완료) 4 7" xfId="25158" xr:uid="{00000000-0005-0000-0000-000020020000}"/>
    <cellStyle name="_-* #,##0_-;-* #,##0_-;_-* &quot;-&quot;_-;_-@_-_예외적립품의_0910(완료) 5" xfId="3269" xr:uid="{00000000-0005-0000-0000-000021020000}"/>
    <cellStyle name="_-* #,##0_-;-* #,##0_-;_-* &quot;-&quot;_-;_-@_-_예외적립품의_0910(완료) 5 2" xfId="6608" xr:uid="{00000000-0005-0000-0000-000022020000}"/>
    <cellStyle name="_-* #,##0_-;-* #,##0_-;_-* &quot;-&quot;_-;_-@_-_예외적립품의_0910(완료) 5 2 2" xfId="13185" xr:uid="{00000000-0005-0000-0000-000023020000}"/>
    <cellStyle name="_-* #,##0_-;-* #,##0_-;_-* &quot;-&quot;_-;_-@_-_예외적립품의_0910(완료) 5 2 2 2" xfId="32324" xr:uid="{00000000-0005-0000-0000-000024020000}"/>
    <cellStyle name="_-* #,##0_-;-* #,##0_-;_-* &quot;-&quot;_-;_-@_-_예외적립품의_0910(완료) 5 2 3" xfId="20266" xr:uid="{00000000-0005-0000-0000-000025020000}"/>
    <cellStyle name="_-* #,##0_-;-* #,##0_-;_-* &quot;-&quot;_-;_-@_-_예외적립품의_0910(완료) 5 2 4" xfId="23366" xr:uid="{00000000-0005-0000-0000-000026020000}"/>
    <cellStyle name="_-* #,##0_-;-* #,##0_-;_-* &quot;-&quot;_-;_-@_-_예외적립품의_0910(완료) 5 2 5" xfId="25621" xr:uid="{00000000-0005-0000-0000-000027020000}"/>
    <cellStyle name="_-* #,##0_-;-* #,##0_-;_-* &quot;-&quot;_-;_-@_-_예외적립품의_0910(완료) 5 3" xfId="4985" xr:uid="{00000000-0005-0000-0000-000028020000}"/>
    <cellStyle name="_-* #,##0_-;-* #,##0_-;_-* &quot;-&quot;_-;_-@_-_예외적립품의_0910(완료) 5 3 2" xfId="11562" xr:uid="{00000000-0005-0000-0000-000029020000}"/>
    <cellStyle name="_-* #,##0_-;-* #,##0_-;_-* &quot;-&quot;_-;_-@_-_예외적립품의_0910(완료) 5 3 2 2" xfId="32325" xr:uid="{00000000-0005-0000-0000-00002A020000}"/>
    <cellStyle name="_-* #,##0_-;-* #,##0_-;_-* &quot;-&quot;_-;_-@_-_예외적립품의_0910(완료) 5 3 3" xfId="32326" xr:uid="{00000000-0005-0000-0000-00002B020000}"/>
    <cellStyle name="_-* #,##0_-;-* #,##0_-;_-* &quot;-&quot;_-;_-@_-_예외적립품의_0910(완료) 5 4" xfId="9889" xr:uid="{00000000-0005-0000-0000-00002C020000}"/>
    <cellStyle name="_-* #,##0_-;-* #,##0_-;_-* &quot;-&quot;_-;_-@_-_예외적립품의_0910(완료) 5 4 2" xfId="32327" xr:uid="{00000000-0005-0000-0000-00002D020000}"/>
    <cellStyle name="_-* #,##0_-;-* #,##0_-;_-* &quot;-&quot;_-;_-@_-_예외적립품의_0910(완료) 5 5" xfId="18156" xr:uid="{00000000-0005-0000-0000-00002E020000}"/>
    <cellStyle name="_-* #,##0_-;-* #,##0_-;_-* &quot;-&quot;_-;_-@_-_예외적립품의_0910(완료) 5 6" xfId="19701" xr:uid="{00000000-0005-0000-0000-00002F020000}"/>
    <cellStyle name="_-* #,##0_-;-* #,##0_-;_-* &quot;-&quot;_-;_-@_-_예외적립품의_0910(완료) 5 7" xfId="19408" xr:uid="{00000000-0005-0000-0000-000030020000}"/>
    <cellStyle name="_-* #,##0_-;-* #,##0_-;_-* &quot;-&quot;_-;_-@_-_예외적립품의_0910(완료) 6" xfId="3273" xr:uid="{00000000-0005-0000-0000-000031020000}"/>
    <cellStyle name="_-* #,##0_-;-* #,##0_-;_-* &quot;-&quot;_-;_-@_-_예외적립품의_0910(완료) 6 2" xfId="6612" xr:uid="{00000000-0005-0000-0000-000032020000}"/>
    <cellStyle name="_-* #,##0_-;-* #,##0_-;_-* &quot;-&quot;_-;_-@_-_예외적립품의_0910(완료) 6 2 2" xfId="13189" xr:uid="{00000000-0005-0000-0000-000033020000}"/>
    <cellStyle name="_-* #,##0_-;-* #,##0_-;_-* &quot;-&quot;_-;_-@_-_예외적립품의_0910(완료) 6 2 3" xfId="20270" xr:uid="{00000000-0005-0000-0000-000034020000}"/>
    <cellStyle name="_-* #,##0_-;-* #,##0_-;_-* &quot;-&quot;_-;_-@_-_예외적립품의_0910(완료) 6 2 4" xfId="23370" xr:uid="{00000000-0005-0000-0000-000035020000}"/>
    <cellStyle name="_-* #,##0_-;-* #,##0_-;_-* &quot;-&quot;_-;_-@_-_예외적립품의_0910(완료) 6 2 5" xfId="25625" xr:uid="{00000000-0005-0000-0000-000036020000}"/>
    <cellStyle name="_-* #,##0_-;-* #,##0_-;_-* &quot;-&quot;_-;_-@_-_예외적립품의_0910(완료) 6 3" xfId="4989" xr:uid="{00000000-0005-0000-0000-000037020000}"/>
    <cellStyle name="_-* #,##0_-;-* #,##0_-;_-* &quot;-&quot;_-;_-@_-_예외적립품의_0910(완료) 6 3 2" xfId="11566" xr:uid="{00000000-0005-0000-0000-000038020000}"/>
    <cellStyle name="_-* #,##0_-;-* #,##0_-;_-* &quot;-&quot;_-;_-@_-_예외적립품의_0910(완료) 6 4" xfId="9893" xr:uid="{00000000-0005-0000-0000-000039020000}"/>
    <cellStyle name="_-* #,##0_-;-* #,##0_-;_-* &quot;-&quot;_-;_-@_-_예외적립품의_0910(완료) 6 5" xfId="18152" xr:uid="{00000000-0005-0000-0000-00003A020000}"/>
    <cellStyle name="_-* #,##0_-;-* #,##0_-;_-* &quot;-&quot;_-;_-@_-_예외적립품의_0910(완료) 6 6" xfId="19714" xr:uid="{00000000-0005-0000-0000-00003B020000}"/>
    <cellStyle name="_-* #,##0_-;-* #,##0_-;_-* &quot;-&quot;_-;_-@_-_예외적립품의_0910(완료) 6 7" xfId="25218" xr:uid="{00000000-0005-0000-0000-00003C020000}"/>
    <cellStyle name="_-* #,##0_-;-* #,##0_-;_-* &quot;-&quot;_-;_-@_-_예외적립품의_0910(완료) 7" xfId="6220" xr:uid="{00000000-0005-0000-0000-00003D020000}"/>
    <cellStyle name="_-* #,##0_-;-* #,##0_-;_-* &quot;-&quot;_-;_-@_-_예외적립품의_0910(완료) 7 2" xfId="12797" xr:uid="{00000000-0005-0000-0000-00003E020000}"/>
    <cellStyle name="_-* #,##0_-;-* #,##0_-;_-* &quot;-&quot;_-;_-@_-_예외적립품의_0910(완료) 7 2 2" xfId="32328" xr:uid="{00000000-0005-0000-0000-00003F020000}"/>
    <cellStyle name="_-* #,##0_-;-* #,##0_-;_-* &quot;-&quot;_-;_-@_-_예외적립품의_0910(완료) 7 3" xfId="16854" xr:uid="{00000000-0005-0000-0000-000040020000}"/>
    <cellStyle name="_-* #,##0_-;-* #,##0_-;_-* &quot;-&quot;_-;_-@_-_예외적립품의_0910(완료) 7 4" xfId="23072" xr:uid="{00000000-0005-0000-0000-000041020000}"/>
    <cellStyle name="_-* #,##0_-;-* #,##0_-;_-* &quot;-&quot;_-;_-@_-_예외적립품의_0910(완료) 7 5" xfId="19418" xr:uid="{00000000-0005-0000-0000-000042020000}"/>
    <cellStyle name="_-* #,##0_-;-* #,##0_-;_-* &quot;-&quot;_-;_-@_-_예외적립품의_0910(완료) 8" xfId="4587" xr:uid="{00000000-0005-0000-0000-000043020000}"/>
    <cellStyle name="_-* #,##0_-;-* #,##0_-;_-* &quot;-&quot;_-;_-@_-_예외적립품의_0910(완료) 8 2" xfId="11164" xr:uid="{00000000-0005-0000-0000-000044020000}"/>
    <cellStyle name="_-* #,##0_-;-* #,##0_-;_-* &quot;-&quot;_-;_-@_-_예외적립품의_0910(완료) 8 2 2" xfId="32329" xr:uid="{00000000-0005-0000-0000-000045020000}"/>
    <cellStyle name="_-* #,##0_-;-* #,##0_-;_-* &quot;-&quot;_-;_-@_-_예외적립품의_0910(완료) 8 3" xfId="22147" xr:uid="{00000000-0005-0000-0000-000046020000}"/>
    <cellStyle name="_-* #,##0_-;-* #,##0_-;_-* &quot;-&quot;_-;_-@_-_예외적립품의_0910(완료) 8 4" xfId="25011" xr:uid="{00000000-0005-0000-0000-000047020000}"/>
    <cellStyle name="_-* #,##0_-;-* #,##0_-;_-* &quot;-&quot;_-;_-@_-_예외적립품의_0910(완료) 8 5" xfId="27039" xr:uid="{00000000-0005-0000-0000-000048020000}"/>
    <cellStyle name="_-* #,##0_-;-* #,##0_-;_-* &quot;-&quot;_-;_-@_-_예외적립품의_0910(완료) 9" xfId="9554" xr:uid="{00000000-0005-0000-0000-000049020000}"/>
    <cellStyle name="_-* #,##0_-;-* #,##0_-;_-* &quot;-&quot;_-;_-@_-_예외적립품의_0910(완료) 9 2" xfId="22148" xr:uid="{00000000-0005-0000-0000-00004A020000}"/>
    <cellStyle name="_-* #,##0_-;-* #,##0_-;_-* &quot;-&quot;_-;_-@_-_예외적립품의_0910(완료) 9 3" xfId="25012" xr:uid="{00000000-0005-0000-0000-00004B020000}"/>
    <cellStyle name="_-* #,##0_-;-* #,##0_-;_-* &quot;-&quot;_-;_-@_-_예외적립품의_0910(완료) 9 4" xfId="27040" xr:uid="{00000000-0005-0000-0000-00004C020000}"/>
    <cellStyle name="_-* #,##0_-;-* #,##0_-;_-* &quot;-&quot;_-;_-@_-_예외적립품의_0910(완료)_1211 충당금,건전성 현황_작업" xfId="32330" xr:uid="{00000000-0005-0000-0000-00004D020000}"/>
    <cellStyle name="_-* #,##0_-;-* #,##0_-;_-* &quot;-&quot;_-;_-@_-_예외적립품의_0910(완료)_1211 충당금,건전성 현황_작업 2" xfId="32331" xr:uid="{00000000-0005-0000-0000-00004E020000}"/>
    <cellStyle name="_-* #,##0_-;-* #,##0_-;_-* &quot;-&quot;_-;_-@_-_예외적립품의_0910(완료)_Hana 2011-1 Program_Data Disk_Pool B_v2(v5-1더밸류-이교민)" xfId="15590" xr:uid="{00000000-0005-0000-0000-00004F020000}"/>
    <cellStyle name="_-* #,##0_-;-* #,##0_-;_-* &quot;-&quot;_-;_-@_-_예외적립품의_0910(완료)_Hana 2011-1 Program_Data Disk_Pool B_v2(v5-1더밸류-이교민) 2" xfId="21903" xr:uid="{00000000-0005-0000-0000-000050020000}"/>
    <cellStyle name="_-* #,##0_-;-* #,##0_-;_-* &quot;-&quot;_-;_-@_-_예외적립품의_0910(완료)_Hana 2011-1 Program_Data Disk_Pool B_v2(v5-1더밸류-이교민) 3" xfId="24892" xr:uid="{00000000-0005-0000-0000-000051020000}"/>
    <cellStyle name="_-* #,##0_-;-* #,##0_-;_-* &quot;-&quot;_-;_-@_-_예외적립품의_0910(완료)_Hana 2011-1 Program_Data Disk_Pool B_v2(v5-1더밸류-이교민) 4" xfId="26977" xr:uid="{00000000-0005-0000-0000-000052020000}"/>
    <cellStyle name="_-* #,##0_-;-* #,##0_-;_-* &quot;-&quot;_-;_-@_-_예외적립품의_0910(완료)_Hana 2011-1 Program_Data Disk_Pool B_v2(v5-1더밸류-이교민)_SHB 2011-2 Program_Data Disk_Pool C,B_v1(v2더밸류_이교민)" xfId="16393" xr:uid="{00000000-0005-0000-0000-000053020000}"/>
    <cellStyle name="_-* #,##0_-;-* #,##0_-;_-* &quot;-&quot;_-;_-@_-_예외적립품의_0910(완료)_Hana 2011-1 Program_Data Disk_Pool B_v2(v5-1더밸류-이교민)_SHB 2011-2 Program_Data Disk_Pool C,B_v1(v2더밸류_이교민) 2" xfId="21927" xr:uid="{00000000-0005-0000-0000-000054020000}"/>
    <cellStyle name="_-* #,##0_-;-* #,##0_-;_-* &quot;-&quot;_-;_-@_-_예외적립품의_0910(완료)_Hana 2011-1 Program_Data Disk_Pool B_v2(v5-1더밸류-이교민)_SHB 2011-2 Program_Data Disk_Pool C,B_v1(v2더밸류_이교민) 3" xfId="24917" xr:uid="{00000000-0005-0000-0000-000055020000}"/>
    <cellStyle name="_-* #,##0_-;-* #,##0_-;_-* &quot;-&quot;_-;_-@_-_예외적립품의_0910(완료)_Hana 2011-1 Program_Data Disk_Pool B_v2(v5-1더밸류-이교민)_SHB 2011-2 Program_Data Disk_Pool C,B_v1(v2더밸류_이교민) 4" xfId="26997" xr:uid="{00000000-0005-0000-0000-000056020000}"/>
    <cellStyle name="_-* #,##0_-;-* #,##0_-;_-* &quot;-&quot;_-;_-@_-_예외적립품의_0910(완료)_Hana 2011-1 Program_Data Disk_Pool B_v2(v5-1더밸류-이교민)_차주명관리_20110726_v1" xfId="16026" xr:uid="{00000000-0005-0000-0000-000057020000}"/>
    <cellStyle name="_-* #,##0_-;-* #,##0_-;_-* &quot;-&quot;_-;_-@_-_예외적립품의_0910(완료)_Hana 2011-1 Program_Data Disk_Pool B_v2(v5-1더밸류-이교민)_차주명관리_20110726_v1 2" xfId="21902" xr:uid="{00000000-0005-0000-0000-000058020000}"/>
    <cellStyle name="_-* #,##0_-;-* #,##0_-;_-* &quot;-&quot;_-;_-@_-_예외적립품의_0910(완료)_Hana 2011-1 Program_Data Disk_Pool B_v2(v5-1더밸류-이교민)_차주명관리_20110726_v1 3" xfId="24891" xr:uid="{00000000-0005-0000-0000-000059020000}"/>
    <cellStyle name="_-* #,##0_-;-* #,##0_-;_-* &quot;-&quot;_-;_-@_-_예외적립품의_0910(완료)_Hana 2011-1 Program_Data Disk_Pool B_v2(v5-1더밸류-이교민)_차주명관리_20110726_v1 4" xfId="26976" xr:uid="{00000000-0005-0000-0000-00005A020000}"/>
    <cellStyle name="_-* #,##0_-;-* #,##0_-;_-* &quot;-&quot;_-;_-@_-_예외적립품의_0910(완료)_SHB_2011-3_담보sheet(더밸류_v6이교민)" xfId="15746" xr:uid="{00000000-0005-0000-0000-00005B020000}"/>
    <cellStyle name="_-* #,##0_-;-* #,##0_-;_-* &quot;-&quot;_-;_-@_-_예외적립품의_0910(완료)_SHB_2011-3_담보sheet(더밸류_v6이교민) 2" xfId="21948" xr:uid="{00000000-0005-0000-0000-00005C020000}"/>
    <cellStyle name="_-* #,##0_-;-* #,##0_-;_-* &quot;-&quot;_-;_-@_-_예외적립품의_0910(완료)_SHB_2011-3_담보sheet(더밸류_v6이교민) 3" xfId="24932" xr:uid="{00000000-0005-0000-0000-00005D020000}"/>
    <cellStyle name="_-* #,##0_-;-* #,##0_-;_-* &quot;-&quot;_-;_-@_-_예외적립품의_0910(완료)_SHB_2011-3_담보sheet(더밸류_v6이교민) 4" xfId="27010" xr:uid="{00000000-0005-0000-0000-00005E020000}"/>
    <cellStyle name="_-* #,##0_-;-* #,##0_-;_-* &quot;-&quot;_-;_-@_-_예외적립품의_0910(완료)_SHB_2011-3_담보sheet(더밸류_v6이교민)_차주명관리_20110726_v1" xfId="16035" xr:uid="{00000000-0005-0000-0000-00005F020000}"/>
    <cellStyle name="_-* #,##0_-;-* #,##0_-;_-* &quot;-&quot;_-;_-@_-_예외적립품의_0910(완료)_SHB_2011-3_담보sheet(더밸류_v6이교민)_차주명관리_20110726_v1 2" xfId="21901" xr:uid="{00000000-0005-0000-0000-000060020000}"/>
    <cellStyle name="_-* #,##0_-;-* #,##0_-;_-* &quot;-&quot;_-;_-@_-_예외적립품의_0910(완료)_SHB_2011-3_담보sheet(더밸류_v6이교민)_차주명관리_20110726_v1 3" xfId="24890" xr:uid="{00000000-0005-0000-0000-000061020000}"/>
    <cellStyle name="_-* #,##0_-;-* #,##0_-;_-* &quot;-&quot;_-;_-@_-_예외적립품의_0910(완료)_SHB_2011-3_담보sheet(더밸류_v6이교민)_차주명관리_20110726_v1 4" xfId="26975" xr:uid="{00000000-0005-0000-0000-000062020000}"/>
    <cellStyle name="_-* #,##0_-;-* #,##0_-;_-* &quot;-&quot;_-;_-@_-_예외적립품의_0910(완료)_Sheet1" xfId="27378" xr:uid="{00000000-0005-0000-0000-000063020000}"/>
    <cellStyle name="_-* #,##0_-;-* #,##0_-;_-* &quot;-&quot;_-;_-@_-_예외적립품의_0910(완료)_Sheet1 2" xfId="32332" xr:uid="{00000000-0005-0000-0000-000064020000}"/>
    <cellStyle name="_-* #,##0_-;-* #,##0_-;_-* &quot;-&quot;_-;_-@_-_예외적립품의_0910(완료)_권리분석_v1(최초)-4" xfId="15999" xr:uid="{00000000-0005-0000-0000-000065020000}"/>
    <cellStyle name="_-* #,##0_-;-* #,##0_-;_-* &quot;-&quot;_-;_-@_-_예외적립품의_0910(완료)_권리분석_v1(최초)-4 2" xfId="21900" xr:uid="{00000000-0005-0000-0000-000066020000}"/>
    <cellStyle name="_-* #,##0_-;-* #,##0_-;_-* &quot;-&quot;_-;_-@_-_예외적립품의_0910(완료)_권리분석_v1(최초)-4 3" xfId="24889" xr:uid="{00000000-0005-0000-0000-000067020000}"/>
    <cellStyle name="_-* #,##0_-;-* #,##0_-;_-* &quot;-&quot;_-;_-@_-_예외적립품의_0910(완료)_권리분석_v1(최초)-4 4" xfId="26974" xr:uid="{00000000-0005-0000-0000-000068020000}"/>
    <cellStyle name="_-* #,##0_-;-* #,##0_-;_-* &quot;-&quot;_-;_-@_-_요약자료_20090831" xfId="30" xr:uid="{00000000-0005-0000-0000-000069020000}"/>
    <cellStyle name="_-* #,##0_-;-* #,##0_-;_-* &quot;-&quot;_-;_-@_-_요약자료_20090831 10" xfId="14782" xr:uid="{00000000-0005-0000-0000-00006A020000}"/>
    <cellStyle name="_-* #,##0_-;-* #,##0_-;_-* &quot;-&quot;_-;_-@_-_요약자료_20090831 11" xfId="16674" xr:uid="{00000000-0005-0000-0000-00006B020000}"/>
    <cellStyle name="_-* #,##0_-;-* #,##0_-;_-* &quot;-&quot;_-;_-@_-_요약자료_20090831 2" xfId="3008" xr:uid="{00000000-0005-0000-0000-00006C020000}"/>
    <cellStyle name="_-* #,##0_-;-* #,##0_-;_-* &quot;-&quot;_-;_-@_-_요약자료_20090831 2 2" xfId="3738" xr:uid="{00000000-0005-0000-0000-00006D020000}"/>
    <cellStyle name="_-* #,##0_-;-* #,##0_-;_-* &quot;-&quot;_-;_-@_-_요약자료_20090831 2 2 2" xfId="7042" xr:uid="{00000000-0005-0000-0000-00006E020000}"/>
    <cellStyle name="_-* #,##0_-;-* #,##0_-;_-* &quot;-&quot;_-;_-@_-_요약자료_20090831 2 2 2 2" xfId="13619" xr:uid="{00000000-0005-0000-0000-00006F020000}"/>
    <cellStyle name="_-* #,##0_-;-* #,##0_-;_-* &quot;-&quot;_-;_-@_-_요약자료_20090831 2 2 2 2 2" xfId="32333" xr:uid="{00000000-0005-0000-0000-000070020000}"/>
    <cellStyle name="_-* #,##0_-;-* #,##0_-;_-* &quot;-&quot;_-;_-@_-_요약자료_20090831 2 2 2 3" xfId="20700" xr:uid="{00000000-0005-0000-0000-000071020000}"/>
    <cellStyle name="_-* #,##0_-;-* #,##0_-;_-* &quot;-&quot;_-;_-@_-_요약자료_20090831 2 2 2 4" xfId="23749" xr:uid="{00000000-0005-0000-0000-000072020000}"/>
    <cellStyle name="_-* #,##0_-;-* #,##0_-;_-* &quot;-&quot;_-;_-@_-_요약자료_20090831 2 2 2 5" xfId="26003" xr:uid="{00000000-0005-0000-0000-000073020000}"/>
    <cellStyle name="_-* #,##0_-;-* #,##0_-;_-* &quot;-&quot;_-;_-@_-_요약자료_20090831 2 2 3" xfId="5419" xr:uid="{00000000-0005-0000-0000-000074020000}"/>
    <cellStyle name="_-* #,##0_-;-* #,##0_-;_-* &quot;-&quot;_-;_-@_-_요약자료_20090831 2 2 3 2" xfId="11996" xr:uid="{00000000-0005-0000-0000-000075020000}"/>
    <cellStyle name="_-* #,##0_-;-* #,##0_-;_-* &quot;-&quot;_-;_-@_-_요약자료_20090831 2 2 3 2 2" xfId="32334" xr:uid="{00000000-0005-0000-0000-000076020000}"/>
    <cellStyle name="_-* #,##0_-;-* #,##0_-;_-* &quot;-&quot;_-;_-@_-_요약자료_20090831 2 2 3 3" xfId="32335" xr:uid="{00000000-0005-0000-0000-000077020000}"/>
    <cellStyle name="_-* #,##0_-;-* #,##0_-;_-* &quot;-&quot;_-;_-@_-_요약자료_20090831 2 2 4" xfId="10323" xr:uid="{00000000-0005-0000-0000-000078020000}"/>
    <cellStyle name="_-* #,##0_-;-* #,##0_-;_-* &quot;-&quot;_-;_-@_-_요약자료_20090831 2 2 4 2" xfId="32336" xr:uid="{00000000-0005-0000-0000-000079020000}"/>
    <cellStyle name="_-* #,##0_-;-* #,##0_-;_-* &quot;-&quot;_-;_-@_-_요약자료_20090831 2 2 4 2 2" xfId="32337" xr:uid="{00000000-0005-0000-0000-00007A020000}"/>
    <cellStyle name="_-* #,##0_-;-* #,##0_-;_-* &quot;-&quot;_-;_-@_-_요약자료_20090831 2 2 4 3" xfId="32338" xr:uid="{00000000-0005-0000-0000-00007B020000}"/>
    <cellStyle name="_-* #,##0_-;-* #,##0_-;_-* &quot;-&quot;_-;_-@_-_요약자료_20090831 2 2 5" xfId="17689" xr:uid="{00000000-0005-0000-0000-00007C020000}"/>
    <cellStyle name="_-* #,##0_-;-* #,##0_-;_-* &quot;-&quot;_-;_-@_-_요약자료_20090831 2 2 5 2" xfId="32339" xr:uid="{00000000-0005-0000-0000-00007D020000}"/>
    <cellStyle name="_-* #,##0_-;-* #,##0_-;_-* &quot;-&quot;_-;_-@_-_요약자료_20090831 2 2 6" xfId="19921" xr:uid="{00000000-0005-0000-0000-00007E020000}"/>
    <cellStyle name="_-* #,##0_-;-* #,##0_-;_-* &quot;-&quot;_-;_-@_-_요약자료_20090831 2 2 7" xfId="22246" xr:uid="{00000000-0005-0000-0000-00007F020000}"/>
    <cellStyle name="_-* #,##0_-;-* #,##0_-;_-* &quot;-&quot;_-;_-@_-_요약자료_20090831 2 3" xfId="4049" xr:uid="{00000000-0005-0000-0000-000080020000}"/>
    <cellStyle name="_-* #,##0_-;-* #,##0_-;_-* &quot;-&quot;_-;_-@_-_요약자료_20090831 2 3 2" xfId="7353" xr:uid="{00000000-0005-0000-0000-000081020000}"/>
    <cellStyle name="_-* #,##0_-;-* #,##0_-;_-* &quot;-&quot;_-;_-@_-_요약자료_20090831 2 3 2 2" xfId="13930" xr:uid="{00000000-0005-0000-0000-000082020000}"/>
    <cellStyle name="_-* #,##0_-;-* #,##0_-;_-* &quot;-&quot;_-;_-@_-_요약자료_20090831 2 3 2 2 2" xfId="32340" xr:uid="{00000000-0005-0000-0000-000083020000}"/>
    <cellStyle name="_-* #,##0_-;-* #,##0_-;_-* &quot;-&quot;_-;_-@_-_요약자료_20090831 2 3 2 3" xfId="21011" xr:uid="{00000000-0005-0000-0000-000084020000}"/>
    <cellStyle name="_-* #,##0_-;-* #,##0_-;_-* &quot;-&quot;_-;_-@_-_요약자료_20090831 2 3 2 4" xfId="24015" xr:uid="{00000000-0005-0000-0000-000085020000}"/>
    <cellStyle name="_-* #,##0_-;-* #,##0_-;_-* &quot;-&quot;_-;_-@_-_요약자료_20090831 2 3 2 5" xfId="26265" xr:uid="{00000000-0005-0000-0000-000086020000}"/>
    <cellStyle name="_-* #,##0_-;-* #,##0_-;_-* &quot;-&quot;_-;_-@_-_요약자료_20090831 2 3 3" xfId="5730" xr:uid="{00000000-0005-0000-0000-000087020000}"/>
    <cellStyle name="_-* #,##0_-;-* #,##0_-;_-* &quot;-&quot;_-;_-@_-_요약자료_20090831 2 3 3 2" xfId="12307" xr:uid="{00000000-0005-0000-0000-000088020000}"/>
    <cellStyle name="_-* #,##0_-;-* #,##0_-;_-* &quot;-&quot;_-;_-@_-_요약자료_20090831 2 3 3 2 2" xfId="32341" xr:uid="{00000000-0005-0000-0000-000089020000}"/>
    <cellStyle name="_-* #,##0_-;-* #,##0_-;_-* &quot;-&quot;_-;_-@_-_요약자료_20090831 2 3 3 3" xfId="32342" xr:uid="{00000000-0005-0000-0000-00008A020000}"/>
    <cellStyle name="_-* #,##0_-;-* #,##0_-;_-* &quot;-&quot;_-;_-@_-_요약자료_20090831 2 3 4" xfId="10634" xr:uid="{00000000-0005-0000-0000-00008B020000}"/>
    <cellStyle name="_-* #,##0_-;-* #,##0_-;_-* &quot;-&quot;_-;_-@_-_요약자료_20090831 2 3 4 2" xfId="32343" xr:uid="{00000000-0005-0000-0000-00008C020000}"/>
    <cellStyle name="_-* #,##0_-;-* #,##0_-;_-* &quot;-&quot;_-;_-@_-_요약자료_20090831 2 3 4 2 2" xfId="32344" xr:uid="{00000000-0005-0000-0000-00008D020000}"/>
    <cellStyle name="_-* #,##0_-;-* #,##0_-;_-* &quot;-&quot;_-;_-@_-_요약자료_20090831 2 3 4 3" xfId="32345" xr:uid="{00000000-0005-0000-0000-00008E020000}"/>
    <cellStyle name="_-* #,##0_-;-* #,##0_-;_-* &quot;-&quot;_-;_-@_-_요약자료_20090831 2 3 5" xfId="17378" xr:uid="{00000000-0005-0000-0000-00008F020000}"/>
    <cellStyle name="_-* #,##0_-;-* #,##0_-;_-* &quot;-&quot;_-;_-@_-_요약자료_20090831 2 3 5 2" xfId="32346" xr:uid="{00000000-0005-0000-0000-000090020000}"/>
    <cellStyle name="_-* #,##0_-;-* #,##0_-;_-* &quot;-&quot;_-;_-@_-_요약자료_20090831 2 3 6" xfId="22581" xr:uid="{00000000-0005-0000-0000-000091020000}"/>
    <cellStyle name="_-* #,##0_-;-* #,##0_-;_-* &quot;-&quot;_-;_-@_-_요약자료_20090831 2 3 7" xfId="25003" xr:uid="{00000000-0005-0000-0000-000092020000}"/>
    <cellStyle name="_-* #,##0_-;-* #,##0_-;_-* &quot;-&quot;_-;_-@_-_요약자료_20090831 2 4" xfId="3574" xr:uid="{00000000-0005-0000-0000-000093020000}"/>
    <cellStyle name="_-* #,##0_-;-* #,##0_-;_-* &quot;-&quot;_-;_-@_-_요약자료_20090831 2 4 2" xfId="6892" xr:uid="{00000000-0005-0000-0000-000094020000}"/>
    <cellStyle name="_-* #,##0_-;-* #,##0_-;_-* &quot;-&quot;_-;_-@_-_요약자료_20090831 2 4 2 2" xfId="13469" xr:uid="{00000000-0005-0000-0000-000095020000}"/>
    <cellStyle name="_-* #,##0_-;-* #,##0_-;_-* &quot;-&quot;_-;_-@_-_요약자료_20090831 2 4 2 2 2" xfId="32347" xr:uid="{00000000-0005-0000-0000-000096020000}"/>
    <cellStyle name="_-* #,##0_-;-* #,##0_-;_-* &quot;-&quot;_-;_-@_-_요약자료_20090831 2 4 2 3" xfId="20550" xr:uid="{00000000-0005-0000-0000-000097020000}"/>
    <cellStyle name="_-* #,##0_-;-* #,##0_-;_-* &quot;-&quot;_-;_-@_-_요약자료_20090831 2 4 2 4" xfId="23601" xr:uid="{00000000-0005-0000-0000-000098020000}"/>
    <cellStyle name="_-* #,##0_-;-* #,##0_-;_-* &quot;-&quot;_-;_-@_-_요약자료_20090831 2 4 2 5" xfId="25854" xr:uid="{00000000-0005-0000-0000-000099020000}"/>
    <cellStyle name="_-* #,##0_-;-* #,##0_-;_-* &quot;-&quot;_-;_-@_-_요약자료_20090831 2 4 3" xfId="5269" xr:uid="{00000000-0005-0000-0000-00009A020000}"/>
    <cellStyle name="_-* #,##0_-;-* #,##0_-;_-* &quot;-&quot;_-;_-@_-_요약자료_20090831 2 4 3 2" xfId="11846" xr:uid="{00000000-0005-0000-0000-00009B020000}"/>
    <cellStyle name="_-* #,##0_-;-* #,##0_-;_-* &quot;-&quot;_-;_-@_-_요약자료_20090831 2 4 3 2 2" xfId="32348" xr:uid="{00000000-0005-0000-0000-00009C020000}"/>
    <cellStyle name="_-* #,##0_-;-* #,##0_-;_-* &quot;-&quot;_-;_-@_-_요약자료_20090831 2 4 3 3" xfId="32349" xr:uid="{00000000-0005-0000-0000-00009D020000}"/>
    <cellStyle name="_-* #,##0_-;-* #,##0_-;_-* &quot;-&quot;_-;_-@_-_요약자료_20090831 2 4 4" xfId="10173" xr:uid="{00000000-0005-0000-0000-00009E020000}"/>
    <cellStyle name="_-* #,##0_-;-* #,##0_-;_-* &quot;-&quot;_-;_-@_-_요약자료_20090831 2 4 4 2" xfId="32350" xr:uid="{00000000-0005-0000-0000-00009F020000}"/>
    <cellStyle name="_-* #,##0_-;-* #,##0_-;_-* &quot;-&quot;_-;_-@_-_요약자료_20090831 2 4 5" xfId="17852" xr:uid="{00000000-0005-0000-0000-0000A0020000}"/>
    <cellStyle name="_-* #,##0_-;-* #,##0_-;_-* &quot;-&quot;_-;_-@_-_요약자료_20090831 2 4 6" xfId="18950" xr:uid="{00000000-0005-0000-0000-0000A1020000}"/>
    <cellStyle name="_-* #,##0_-;-* #,##0_-;_-* &quot;-&quot;_-;_-@_-_요약자료_20090831 2 4 7" xfId="19290" xr:uid="{00000000-0005-0000-0000-0000A2020000}"/>
    <cellStyle name="_-* #,##0_-;-* #,##0_-;_-* &quot;-&quot;_-;_-@_-_요약자료_20090831 2 5" xfId="6369" xr:uid="{00000000-0005-0000-0000-0000A3020000}"/>
    <cellStyle name="_-* #,##0_-;-* #,##0_-;_-* &quot;-&quot;_-;_-@_-_요약자료_20090831 2 5 2" xfId="12946" xr:uid="{00000000-0005-0000-0000-0000A4020000}"/>
    <cellStyle name="_-* #,##0_-;-* #,##0_-;_-* &quot;-&quot;_-;_-@_-_요약자료_20090831 2 5 2 2" xfId="32351" xr:uid="{00000000-0005-0000-0000-0000A5020000}"/>
    <cellStyle name="_-* #,##0_-;-* #,##0_-;_-* &quot;-&quot;_-;_-@_-_요약자료_20090831 2 5 3" xfId="20027" xr:uid="{00000000-0005-0000-0000-0000A6020000}"/>
    <cellStyle name="_-* #,##0_-;-* #,##0_-;_-* &quot;-&quot;_-;_-@_-_요약자료_20090831 2 5 3 2" xfId="32352" xr:uid="{00000000-0005-0000-0000-0000A7020000}"/>
    <cellStyle name="_-* #,##0_-;-* #,##0_-;_-* &quot;-&quot;_-;_-@_-_요약자료_20090831 2 5 4" xfId="23184" xr:uid="{00000000-0005-0000-0000-0000A8020000}"/>
    <cellStyle name="_-* #,##0_-;-* #,##0_-;_-* &quot;-&quot;_-;_-@_-_요약자료_20090831 2 5 5" xfId="25437" xr:uid="{00000000-0005-0000-0000-0000A9020000}"/>
    <cellStyle name="_-* #,##0_-;-* #,##0_-;_-* &quot;-&quot;_-;_-@_-_요약자료_20090831 2 6" xfId="4746" xr:uid="{00000000-0005-0000-0000-0000AA020000}"/>
    <cellStyle name="_-* #,##0_-;-* #,##0_-;_-* &quot;-&quot;_-;_-@_-_요약자료_20090831 2 6 2" xfId="11323" xr:uid="{00000000-0005-0000-0000-0000AB020000}"/>
    <cellStyle name="_-* #,##0_-;-* #,##0_-;_-* &quot;-&quot;_-;_-@_-_요약자료_20090831 2 6 2 2" xfId="32353" xr:uid="{00000000-0005-0000-0000-0000AC020000}"/>
    <cellStyle name="_-* #,##0_-;-* #,##0_-;_-* &quot;-&quot;_-;_-@_-_요약자료_20090831 2 6 3" xfId="32354" xr:uid="{00000000-0005-0000-0000-0000AD020000}"/>
    <cellStyle name="_-* #,##0_-;-* #,##0_-;_-* &quot;-&quot;_-;_-@_-_요약자료_20090831 2 6 3 2" xfId="32355" xr:uid="{00000000-0005-0000-0000-0000AE020000}"/>
    <cellStyle name="_-* #,##0_-;-* #,##0_-;_-* &quot;-&quot;_-;_-@_-_요약자료_20090831 2 6 4" xfId="32356" xr:uid="{00000000-0005-0000-0000-0000AF020000}"/>
    <cellStyle name="_-* #,##0_-;-* #,##0_-;_-* &quot;-&quot;_-;_-@_-_요약자료_20090831 2 7" xfId="9652" xr:uid="{00000000-0005-0000-0000-0000B0020000}"/>
    <cellStyle name="_-* #,##0_-;-* #,##0_-;_-* &quot;-&quot;_-;_-@_-_요약자료_20090831 2 7 2" xfId="32357" xr:uid="{00000000-0005-0000-0000-0000B1020000}"/>
    <cellStyle name="_-* #,##0_-;-* #,##0_-;_-* &quot;-&quot;_-;_-@_-_요약자료_20090831 2 7 2 2" xfId="32358" xr:uid="{00000000-0005-0000-0000-0000B2020000}"/>
    <cellStyle name="_-* #,##0_-;-* #,##0_-;_-* &quot;-&quot;_-;_-@_-_요약자료_20090831 2 7 3" xfId="32359" xr:uid="{00000000-0005-0000-0000-0000B3020000}"/>
    <cellStyle name="_-* #,##0_-;-* #,##0_-;_-* &quot;-&quot;_-;_-@_-_요약자료_20090831 2 8" xfId="18446" xr:uid="{00000000-0005-0000-0000-0000B4020000}"/>
    <cellStyle name="_-* #,##0_-;-* #,##0_-;_-* &quot;-&quot;_-;_-@_-_요약자료_20090831 2 8 2" xfId="32360" xr:uid="{00000000-0005-0000-0000-0000B5020000}"/>
    <cellStyle name="_-* #,##0_-;-* #,##0_-;_-* &quot;-&quot;_-;_-@_-_요약자료_20090831 2 9" xfId="21577" xr:uid="{00000000-0005-0000-0000-0000B6020000}"/>
    <cellStyle name="_-* #,##0_-;-* #,##0_-;_-* &quot;-&quot;_-;_-@_-_요약자료_20090831 3" xfId="3193" xr:uid="{00000000-0005-0000-0000-0000B7020000}"/>
    <cellStyle name="_-* #,##0_-;-* #,##0_-;_-* &quot;-&quot;_-;_-@_-_요약자료_20090831 3 10" xfId="25260" xr:uid="{00000000-0005-0000-0000-0000B8020000}"/>
    <cellStyle name="_-* #,##0_-;-* #,##0_-;_-* &quot;-&quot;_-;_-@_-_요약자료_20090831 3 2" xfId="3912" xr:uid="{00000000-0005-0000-0000-0000B9020000}"/>
    <cellStyle name="_-* #,##0_-;-* #,##0_-;_-* &quot;-&quot;_-;_-@_-_요약자료_20090831 3 2 2" xfId="7216" xr:uid="{00000000-0005-0000-0000-0000BA020000}"/>
    <cellStyle name="_-* #,##0_-;-* #,##0_-;_-* &quot;-&quot;_-;_-@_-_요약자료_20090831 3 2 2 2" xfId="13793" xr:uid="{00000000-0005-0000-0000-0000BB020000}"/>
    <cellStyle name="_-* #,##0_-;-* #,##0_-;_-* &quot;-&quot;_-;_-@_-_요약자료_20090831 3 2 2 3" xfId="20874" xr:uid="{00000000-0005-0000-0000-0000BC020000}"/>
    <cellStyle name="_-* #,##0_-;-* #,##0_-;_-* &quot;-&quot;_-;_-@_-_요약자료_20090831 3 2 2 4" xfId="23878" xr:uid="{00000000-0005-0000-0000-0000BD020000}"/>
    <cellStyle name="_-* #,##0_-;-* #,##0_-;_-* &quot;-&quot;_-;_-@_-_요약자료_20090831 3 2 2 5" xfId="26128" xr:uid="{00000000-0005-0000-0000-0000BE020000}"/>
    <cellStyle name="_-* #,##0_-;-* #,##0_-;_-* &quot;-&quot;_-;_-@_-_요약자료_20090831 3 2 3" xfId="5593" xr:uid="{00000000-0005-0000-0000-0000BF020000}"/>
    <cellStyle name="_-* #,##0_-;-* #,##0_-;_-* &quot;-&quot;_-;_-@_-_요약자료_20090831 3 2 3 2" xfId="12170" xr:uid="{00000000-0005-0000-0000-0000C0020000}"/>
    <cellStyle name="_-* #,##0_-;-* #,##0_-;_-* &quot;-&quot;_-;_-@_-_요약자료_20090831 3 2 4" xfId="10497" xr:uid="{00000000-0005-0000-0000-0000C1020000}"/>
    <cellStyle name="_-* #,##0_-;-* #,##0_-;_-* &quot;-&quot;_-;_-@_-_요약자료_20090831 3 2 5" xfId="17515" xr:uid="{00000000-0005-0000-0000-0000C2020000}"/>
    <cellStyle name="_-* #,##0_-;-* #,##0_-;_-* &quot;-&quot;_-;_-@_-_요약자료_20090831 3 2 6" xfId="22444" xr:uid="{00000000-0005-0000-0000-0000C3020000}"/>
    <cellStyle name="_-* #,##0_-;-* #,##0_-;_-* &quot;-&quot;_-;_-@_-_요약자료_20090831 3 2 7" xfId="19230" xr:uid="{00000000-0005-0000-0000-0000C4020000}"/>
    <cellStyle name="_-* #,##0_-;-* #,##0_-;_-* &quot;-&quot;_-;_-@_-_요약자료_20090831 3 3" xfId="4168" xr:uid="{00000000-0005-0000-0000-0000C5020000}"/>
    <cellStyle name="_-* #,##0_-;-* #,##0_-;_-* &quot;-&quot;_-;_-@_-_요약자료_20090831 3 3 2" xfId="7472" xr:uid="{00000000-0005-0000-0000-0000C6020000}"/>
    <cellStyle name="_-* #,##0_-;-* #,##0_-;_-* &quot;-&quot;_-;_-@_-_요약자료_20090831 3 3 2 2" xfId="14049" xr:uid="{00000000-0005-0000-0000-0000C7020000}"/>
    <cellStyle name="_-* #,##0_-;-* #,##0_-;_-* &quot;-&quot;_-;_-@_-_요약자료_20090831 3 3 2 3" xfId="21130" xr:uid="{00000000-0005-0000-0000-0000C8020000}"/>
    <cellStyle name="_-* #,##0_-;-* #,##0_-;_-* &quot;-&quot;_-;_-@_-_요약자료_20090831 3 3 2 4" xfId="24134" xr:uid="{00000000-0005-0000-0000-0000C9020000}"/>
    <cellStyle name="_-* #,##0_-;-* #,##0_-;_-* &quot;-&quot;_-;_-@_-_요약자료_20090831 3 3 2 5" xfId="26384" xr:uid="{00000000-0005-0000-0000-0000CA020000}"/>
    <cellStyle name="_-* #,##0_-;-* #,##0_-;_-* &quot;-&quot;_-;_-@_-_요약자료_20090831 3 3 3" xfId="5849" xr:uid="{00000000-0005-0000-0000-0000CB020000}"/>
    <cellStyle name="_-* #,##0_-;-* #,##0_-;_-* &quot;-&quot;_-;_-@_-_요약자료_20090831 3 3 3 2" xfId="12426" xr:uid="{00000000-0005-0000-0000-0000CC020000}"/>
    <cellStyle name="_-* #,##0_-;-* #,##0_-;_-* &quot;-&quot;_-;_-@_-_요약자료_20090831 3 3 4" xfId="10753" xr:uid="{00000000-0005-0000-0000-0000CD020000}"/>
    <cellStyle name="_-* #,##0_-;-* #,##0_-;_-* &quot;-&quot;_-;_-@_-_요약자료_20090831 3 3 5" xfId="17259" xr:uid="{00000000-0005-0000-0000-0000CE020000}"/>
    <cellStyle name="_-* #,##0_-;-* #,##0_-;_-* &quot;-&quot;_-;_-@_-_요약자료_20090831 3 3 6" xfId="22700" xr:uid="{00000000-0005-0000-0000-0000CF020000}"/>
    <cellStyle name="_-* #,##0_-;-* #,##0_-;_-* &quot;-&quot;_-;_-@_-_요약자료_20090831 3 3 7" xfId="21721" xr:uid="{00000000-0005-0000-0000-0000D0020000}"/>
    <cellStyle name="_-* #,##0_-;-* #,##0_-;_-* &quot;-&quot;_-;_-@_-_요약자료_20090831 3 4" xfId="4384" xr:uid="{00000000-0005-0000-0000-0000D1020000}"/>
    <cellStyle name="_-* #,##0_-;-* #,##0_-;_-* &quot;-&quot;_-;_-@_-_요약자료_20090831 3 4 2" xfId="7688" xr:uid="{00000000-0005-0000-0000-0000D2020000}"/>
    <cellStyle name="_-* #,##0_-;-* #,##0_-;_-* &quot;-&quot;_-;_-@_-_요약자료_20090831 3 4 2 2" xfId="14265" xr:uid="{00000000-0005-0000-0000-0000D3020000}"/>
    <cellStyle name="_-* #,##0_-;-* #,##0_-;_-* &quot;-&quot;_-;_-@_-_요약자료_20090831 3 4 2 3" xfId="21346" xr:uid="{00000000-0005-0000-0000-0000D4020000}"/>
    <cellStyle name="_-* #,##0_-;-* #,##0_-;_-* &quot;-&quot;_-;_-@_-_요약자료_20090831 3 4 2 4" xfId="24350" xr:uid="{00000000-0005-0000-0000-0000D5020000}"/>
    <cellStyle name="_-* #,##0_-;-* #,##0_-;_-* &quot;-&quot;_-;_-@_-_요약자료_20090831 3 4 2 5" xfId="26600" xr:uid="{00000000-0005-0000-0000-0000D6020000}"/>
    <cellStyle name="_-* #,##0_-;-* #,##0_-;_-* &quot;-&quot;_-;_-@_-_요약자료_20090831 3 4 3" xfId="6065" xr:uid="{00000000-0005-0000-0000-0000D7020000}"/>
    <cellStyle name="_-* #,##0_-;-* #,##0_-;_-* &quot;-&quot;_-;_-@_-_요약자료_20090831 3 4 3 2" xfId="12642" xr:uid="{00000000-0005-0000-0000-0000D8020000}"/>
    <cellStyle name="_-* #,##0_-;-* #,##0_-;_-* &quot;-&quot;_-;_-@_-_요약자료_20090831 3 4 4" xfId="10969" xr:uid="{00000000-0005-0000-0000-0000D9020000}"/>
    <cellStyle name="_-* #,##0_-;-* #,##0_-;_-* &quot;-&quot;_-;_-@_-_요약자료_20090831 3 4 5" xfId="17043" xr:uid="{00000000-0005-0000-0000-0000DA020000}"/>
    <cellStyle name="_-* #,##0_-;-* #,##0_-;_-* &quot;-&quot;_-;_-@_-_요약자료_20090831 3 4 6" xfId="22916" xr:uid="{00000000-0005-0000-0000-0000DB020000}"/>
    <cellStyle name="_-* #,##0_-;-* #,##0_-;_-* &quot;-&quot;_-;_-@_-_요약자료_20090831 3 4 7" xfId="18508" xr:uid="{00000000-0005-0000-0000-0000DC020000}"/>
    <cellStyle name="_-* #,##0_-;-* #,##0_-;_-* &quot;-&quot;_-;_-@_-_요약자료_20090831 3 5" xfId="6543" xr:uid="{00000000-0005-0000-0000-0000DD020000}"/>
    <cellStyle name="_-* #,##0_-;-* #,##0_-;_-* &quot;-&quot;_-;_-@_-_요약자료_20090831 3 5 2" xfId="13120" xr:uid="{00000000-0005-0000-0000-0000DE020000}"/>
    <cellStyle name="_-* #,##0_-;-* #,##0_-;_-* &quot;-&quot;_-;_-@_-_요약자료_20090831 3 5 3" xfId="20201" xr:uid="{00000000-0005-0000-0000-0000DF020000}"/>
    <cellStyle name="_-* #,##0_-;-* #,##0_-;_-* &quot;-&quot;_-;_-@_-_요약자료_20090831 3 5 4" xfId="23306" xr:uid="{00000000-0005-0000-0000-0000E0020000}"/>
    <cellStyle name="_-* #,##0_-;-* #,##0_-;_-* &quot;-&quot;_-;_-@_-_요약자료_20090831 3 5 5" xfId="25561" xr:uid="{00000000-0005-0000-0000-0000E1020000}"/>
    <cellStyle name="_-* #,##0_-;-* #,##0_-;_-* &quot;-&quot;_-;_-@_-_요약자료_20090831 3 6" xfId="4920" xr:uid="{00000000-0005-0000-0000-0000E2020000}"/>
    <cellStyle name="_-* #,##0_-;-* #,##0_-;_-* &quot;-&quot;_-;_-@_-_요약자료_20090831 3 6 2" xfId="11497" xr:uid="{00000000-0005-0000-0000-0000E3020000}"/>
    <cellStyle name="_-* #,##0_-;-* #,##0_-;_-* &quot;-&quot;_-;_-@_-_요약자료_20090831 3 7" xfId="9824" xr:uid="{00000000-0005-0000-0000-0000E4020000}"/>
    <cellStyle name="_-* #,##0_-;-* #,##0_-;_-* &quot;-&quot;_-;_-@_-_요약자료_20090831 3 8" xfId="18231" xr:uid="{00000000-0005-0000-0000-0000E5020000}"/>
    <cellStyle name="_-* #,##0_-;-* #,##0_-;_-* &quot;-&quot;_-;_-@_-_요약자료_20090831 3 9" xfId="19670" xr:uid="{00000000-0005-0000-0000-0000E6020000}"/>
    <cellStyle name="_-* #,##0_-;-* #,##0_-;_-* &quot;-&quot;_-;_-@_-_요약자료_20090831 4" xfId="3413" xr:uid="{00000000-0005-0000-0000-0000E7020000}"/>
    <cellStyle name="_-* #,##0_-;-* #,##0_-;_-* &quot;-&quot;_-;_-@_-_요약자료_20090831 4 2" xfId="6752" xr:uid="{00000000-0005-0000-0000-0000E8020000}"/>
    <cellStyle name="_-* #,##0_-;-* #,##0_-;_-* &quot;-&quot;_-;_-@_-_요약자료_20090831 4 2 2" xfId="13329" xr:uid="{00000000-0005-0000-0000-0000E9020000}"/>
    <cellStyle name="_-* #,##0_-;-* #,##0_-;_-* &quot;-&quot;_-;_-@_-_요약자료_20090831 4 2 2 2" xfId="32361" xr:uid="{00000000-0005-0000-0000-0000EA020000}"/>
    <cellStyle name="_-* #,##0_-;-* #,##0_-;_-* &quot;-&quot;_-;_-@_-_요약자료_20090831 4 2 3" xfId="20410" xr:uid="{00000000-0005-0000-0000-0000EB020000}"/>
    <cellStyle name="_-* #,##0_-;-* #,##0_-;_-* &quot;-&quot;_-;_-@_-_요약자료_20090831 4 2 4" xfId="23461" xr:uid="{00000000-0005-0000-0000-0000EC020000}"/>
    <cellStyle name="_-* #,##0_-;-* #,##0_-;_-* &quot;-&quot;_-;_-@_-_요약자료_20090831 4 2 5" xfId="25714" xr:uid="{00000000-0005-0000-0000-0000ED020000}"/>
    <cellStyle name="_-* #,##0_-;-* #,##0_-;_-* &quot;-&quot;_-;_-@_-_요약자료_20090831 4 3" xfId="5129" xr:uid="{00000000-0005-0000-0000-0000EE020000}"/>
    <cellStyle name="_-* #,##0_-;-* #,##0_-;_-* &quot;-&quot;_-;_-@_-_요약자료_20090831 4 3 2" xfId="11706" xr:uid="{00000000-0005-0000-0000-0000EF020000}"/>
    <cellStyle name="_-* #,##0_-;-* #,##0_-;_-* &quot;-&quot;_-;_-@_-_요약자료_20090831 4 3 2 2" xfId="32362" xr:uid="{00000000-0005-0000-0000-0000F0020000}"/>
    <cellStyle name="_-* #,##0_-;-* #,##0_-;_-* &quot;-&quot;_-;_-@_-_요약자료_20090831 4 3 3" xfId="32363" xr:uid="{00000000-0005-0000-0000-0000F1020000}"/>
    <cellStyle name="_-* #,##0_-;-* #,##0_-;_-* &quot;-&quot;_-;_-@_-_요약자료_20090831 4 4" xfId="10033" xr:uid="{00000000-0005-0000-0000-0000F2020000}"/>
    <cellStyle name="_-* #,##0_-;-* #,##0_-;_-* &quot;-&quot;_-;_-@_-_요약자료_20090831 4 4 2" xfId="32364" xr:uid="{00000000-0005-0000-0000-0000F3020000}"/>
    <cellStyle name="_-* #,##0_-;-* #,##0_-;_-* &quot;-&quot;_-;_-@_-_요약자료_20090831 4 4 2 2" xfId="32365" xr:uid="{00000000-0005-0000-0000-0000F4020000}"/>
    <cellStyle name="_-* #,##0_-;-* #,##0_-;_-* &quot;-&quot;_-;_-@_-_요약자료_20090831 4 4 3" xfId="32366" xr:uid="{00000000-0005-0000-0000-0000F5020000}"/>
    <cellStyle name="_-* #,##0_-;-* #,##0_-;_-* &quot;-&quot;_-;_-@_-_요약자료_20090831 4 5" xfId="18001" xr:uid="{00000000-0005-0000-0000-0000F6020000}"/>
    <cellStyle name="_-* #,##0_-;-* #,##0_-;_-* &quot;-&quot;_-;_-@_-_요약자료_20090831 4 5 2" xfId="32367" xr:uid="{00000000-0005-0000-0000-0000F7020000}"/>
    <cellStyle name="_-* #,##0_-;-* #,##0_-;_-* &quot;-&quot;_-;_-@_-_요약자료_20090831 4 6" xfId="18879" xr:uid="{00000000-0005-0000-0000-0000F8020000}"/>
    <cellStyle name="_-* #,##0_-;-* #,##0_-;_-* &quot;-&quot;_-;_-@_-_요약자료_20090831 4 7" xfId="25157" xr:uid="{00000000-0005-0000-0000-0000F9020000}"/>
    <cellStyle name="_-* #,##0_-;-* #,##0_-;_-* &quot;-&quot;_-;_-@_-_요약자료_20090831 5" xfId="3402" xr:uid="{00000000-0005-0000-0000-0000FA020000}"/>
    <cellStyle name="_-* #,##0_-;-* #,##0_-;_-* &quot;-&quot;_-;_-@_-_요약자료_20090831 5 2" xfId="6741" xr:uid="{00000000-0005-0000-0000-0000FB020000}"/>
    <cellStyle name="_-* #,##0_-;-* #,##0_-;_-* &quot;-&quot;_-;_-@_-_요약자료_20090831 5 2 2" xfId="13318" xr:uid="{00000000-0005-0000-0000-0000FC020000}"/>
    <cellStyle name="_-* #,##0_-;-* #,##0_-;_-* &quot;-&quot;_-;_-@_-_요약자료_20090831 5 2 2 2" xfId="32368" xr:uid="{00000000-0005-0000-0000-0000FD020000}"/>
    <cellStyle name="_-* #,##0_-;-* #,##0_-;_-* &quot;-&quot;_-;_-@_-_요약자료_20090831 5 2 3" xfId="20399" xr:uid="{00000000-0005-0000-0000-0000FE020000}"/>
    <cellStyle name="_-* #,##0_-;-* #,##0_-;_-* &quot;-&quot;_-;_-@_-_요약자료_20090831 5 2 4" xfId="23450" xr:uid="{00000000-0005-0000-0000-0000FF020000}"/>
    <cellStyle name="_-* #,##0_-;-* #,##0_-;_-* &quot;-&quot;_-;_-@_-_요약자료_20090831 5 2 5" xfId="25703" xr:uid="{00000000-0005-0000-0000-000000030000}"/>
    <cellStyle name="_-* #,##0_-;-* #,##0_-;_-* &quot;-&quot;_-;_-@_-_요약자료_20090831 5 3" xfId="5118" xr:uid="{00000000-0005-0000-0000-000001030000}"/>
    <cellStyle name="_-* #,##0_-;-* #,##0_-;_-* &quot;-&quot;_-;_-@_-_요약자료_20090831 5 3 2" xfId="11695" xr:uid="{00000000-0005-0000-0000-000002030000}"/>
    <cellStyle name="_-* #,##0_-;-* #,##0_-;_-* &quot;-&quot;_-;_-@_-_요약자료_20090831 5 3 2 2" xfId="32369" xr:uid="{00000000-0005-0000-0000-000003030000}"/>
    <cellStyle name="_-* #,##0_-;-* #,##0_-;_-* &quot;-&quot;_-;_-@_-_요약자료_20090831 5 3 3" xfId="32370" xr:uid="{00000000-0005-0000-0000-000004030000}"/>
    <cellStyle name="_-* #,##0_-;-* #,##0_-;_-* &quot;-&quot;_-;_-@_-_요약자료_20090831 5 4" xfId="10022" xr:uid="{00000000-0005-0000-0000-000005030000}"/>
    <cellStyle name="_-* #,##0_-;-* #,##0_-;_-* &quot;-&quot;_-;_-@_-_요약자료_20090831 5 4 2" xfId="32371" xr:uid="{00000000-0005-0000-0000-000006030000}"/>
    <cellStyle name="_-* #,##0_-;-* #,##0_-;_-* &quot;-&quot;_-;_-@_-_요약자료_20090831 5 5" xfId="18013" xr:uid="{00000000-0005-0000-0000-000007030000}"/>
    <cellStyle name="_-* #,##0_-;-* #,##0_-;_-* &quot;-&quot;_-;_-@_-_요약자료_20090831 5 6" xfId="19751" xr:uid="{00000000-0005-0000-0000-000008030000}"/>
    <cellStyle name="_-* #,##0_-;-* #,##0_-;_-* &quot;-&quot;_-;_-@_-_요약자료_20090831 5 7" xfId="25168" xr:uid="{00000000-0005-0000-0000-000009030000}"/>
    <cellStyle name="_-* #,##0_-;-* #,##0_-;_-* &quot;-&quot;_-;_-@_-_요약자료_20090831 6" xfId="3261" xr:uid="{00000000-0005-0000-0000-00000A030000}"/>
    <cellStyle name="_-* #,##0_-;-* #,##0_-;_-* &quot;-&quot;_-;_-@_-_요약자료_20090831 6 2" xfId="6600" xr:uid="{00000000-0005-0000-0000-00000B030000}"/>
    <cellStyle name="_-* #,##0_-;-* #,##0_-;_-* &quot;-&quot;_-;_-@_-_요약자료_20090831 6 2 2" xfId="13177" xr:uid="{00000000-0005-0000-0000-00000C030000}"/>
    <cellStyle name="_-* #,##0_-;-* #,##0_-;_-* &quot;-&quot;_-;_-@_-_요약자료_20090831 6 2 3" xfId="20258" xr:uid="{00000000-0005-0000-0000-00000D030000}"/>
    <cellStyle name="_-* #,##0_-;-* #,##0_-;_-* &quot;-&quot;_-;_-@_-_요약자료_20090831 6 2 4" xfId="23358" xr:uid="{00000000-0005-0000-0000-00000E030000}"/>
    <cellStyle name="_-* #,##0_-;-* #,##0_-;_-* &quot;-&quot;_-;_-@_-_요약자료_20090831 6 2 5" xfId="25613" xr:uid="{00000000-0005-0000-0000-00000F030000}"/>
    <cellStyle name="_-* #,##0_-;-* #,##0_-;_-* &quot;-&quot;_-;_-@_-_요약자료_20090831 6 3" xfId="4977" xr:uid="{00000000-0005-0000-0000-000010030000}"/>
    <cellStyle name="_-* #,##0_-;-* #,##0_-;_-* &quot;-&quot;_-;_-@_-_요약자료_20090831 6 3 2" xfId="11554" xr:uid="{00000000-0005-0000-0000-000011030000}"/>
    <cellStyle name="_-* #,##0_-;-* #,##0_-;_-* &quot;-&quot;_-;_-@_-_요약자료_20090831 6 4" xfId="9881" xr:uid="{00000000-0005-0000-0000-000012030000}"/>
    <cellStyle name="_-* #,##0_-;-* #,##0_-;_-* &quot;-&quot;_-;_-@_-_요약자료_20090831 6 5" xfId="18164" xr:uid="{00000000-0005-0000-0000-000013030000}"/>
    <cellStyle name="_-* #,##0_-;-* #,##0_-;_-* &quot;-&quot;_-;_-@_-_요약자료_20090831 6 6" xfId="21846" xr:uid="{00000000-0005-0000-0000-000014030000}"/>
    <cellStyle name="_-* #,##0_-;-* #,##0_-;_-* &quot;-&quot;_-;_-@_-_요약자료_20090831 6 7" xfId="25228" xr:uid="{00000000-0005-0000-0000-000015030000}"/>
    <cellStyle name="_-* #,##0_-;-* #,##0_-;_-* &quot;-&quot;_-;_-@_-_요약자료_20090831 7" xfId="6225" xr:uid="{00000000-0005-0000-0000-000016030000}"/>
    <cellStyle name="_-* #,##0_-;-* #,##0_-;_-* &quot;-&quot;_-;_-@_-_요약자료_20090831 7 2" xfId="12802" xr:uid="{00000000-0005-0000-0000-000017030000}"/>
    <cellStyle name="_-* #,##0_-;-* #,##0_-;_-* &quot;-&quot;_-;_-@_-_요약자료_20090831 7 2 2" xfId="32372" xr:uid="{00000000-0005-0000-0000-000018030000}"/>
    <cellStyle name="_-* #,##0_-;-* #,##0_-;_-* &quot;-&quot;_-;_-@_-_요약자료_20090831 7 3" xfId="16849" xr:uid="{00000000-0005-0000-0000-000019030000}"/>
    <cellStyle name="_-* #,##0_-;-* #,##0_-;_-* &quot;-&quot;_-;_-@_-_요약자료_20090831 7 4" xfId="23075" xr:uid="{00000000-0005-0000-0000-00001A030000}"/>
    <cellStyle name="_-* #,##0_-;-* #,##0_-;_-* &quot;-&quot;_-;_-@_-_요약자료_20090831 7 5" xfId="17833" xr:uid="{00000000-0005-0000-0000-00001B030000}"/>
    <cellStyle name="_-* #,##0_-;-* #,##0_-;_-* &quot;-&quot;_-;_-@_-_요약자료_20090831 8" xfId="4588" xr:uid="{00000000-0005-0000-0000-00001C030000}"/>
    <cellStyle name="_-* #,##0_-;-* #,##0_-;_-* &quot;-&quot;_-;_-@_-_요약자료_20090831 8 2" xfId="11165" xr:uid="{00000000-0005-0000-0000-00001D030000}"/>
    <cellStyle name="_-* #,##0_-;-* #,##0_-;_-* &quot;-&quot;_-;_-@_-_요약자료_20090831 8 2 2" xfId="32373" xr:uid="{00000000-0005-0000-0000-00001E030000}"/>
    <cellStyle name="_-* #,##0_-;-* #,##0_-;_-* &quot;-&quot;_-;_-@_-_요약자료_20090831 8 3" xfId="22149" xr:uid="{00000000-0005-0000-0000-00001F030000}"/>
    <cellStyle name="_-* #,##0_-;-* #,##0_-;_-* &quot;-&quot;_-;_-@_-_요약자료_20090831 8 4" xfId="25013" xr:uid="{00000000-0005-0000-0000-000020030000}"/>
    <cellStyle name="_-* #,##0_-;-* #,##0_-;_-* &quot;-&quot;_-;_-@_-_요약자료_20090831 8 5" xfId="27041" xr:uid="{00000000-0005-0000-0000-000021030000}"/>
    <cellStyle name="_-* #,##0_-;-* #,##0_-;_-* &quot;-&quot;_-;_-@_-_요약자료_20090831 9" xfId="9555" xr:uid="{00000000-0005-0000-0000-000022030000}"/>
    <cellStyle name="_-* #,##0_-;-* #,##0_-;_-* &quot;-&quot;_-;_-@_-_요약자료_20090831 9 2" xfId="22150" xr:uid="{00000000-0005-0000-0000-000023030000}"/>
    <cellStyle name="_-* #,##0_-;-* #,##0_-;_-* &quot;-&quot;_-;_-@_-_요약자료_20090831 9 3" xfId="25014" xr:uid="{00000000-0005-0000-0000-000024030000}"/>
    <cellStyle name="_-* #,##0_-;-* #,##0_-;_-* &quot;-&quot;_-;_-@_-_요약자료_20090831 9 4" xfId="27042" xr:uid="{00000000-0005-0000-0000-000025030000}"/>
    <cellStyle name="_-* #,##0_-;-* #,##0_-;_-* &quot;-&quot;_-;_-@_-_요약자료_20090831_1211 충당금,건전성 현황_작업" xfId="32374" xr:uid="{00000000-0005-0000-0000-000026030000}"/>
    <cellStyle name="_-* #,##0_-;-* #,##0_-;_-* &quot;-&quot;_-;_-@_-_요약자료_20090831_1211 충당금,건전성 현황_작업 2" xfId="32375" xr:uid="{00000000-0005-0000-0000-000027030000}"/>
    <cellStyle name="_-* #,##0_-;-* #,##0_-;_-* &quot;-&quot;_-;_-@_-_요약자료_20090831_Hana 2011-1 Program_Data Disk_Pool B_v2(v5-1더밸류-이교민)" xfId="16367" xr:uid="{00000000-0005-0000-0000-000028030000}"/>
    <cellStyle name="_-* #,##0_-;-* #,##0_-;_-* &quot;-&quot;_-;_-@_-_요약자료_20090831_Hana 2011-1 Program_Data Disk_Pool B_v2(v5-1더밸류-이교민) 2" xfId="21926" xr:uid="{00000000-0005-0000-0000-000029030000}"/>
    <cellStyle name="_-* #,##0_-;-* #,##0_-;_-* &quot;-&quot;_-;_-@_-_요약자료_20090831_Hana 2011-1 Program_Data Disk_Pool B_v2(v5-1더밸류-이교민) 3" xfId="24916" xr:uid="{00000000-0005-0000-0000-00002A030000}"/>
    <cellStyle name="_-* #,##0_-;-* #,##0_-;_-* &quot;-&quot;_-;_-@_-_요약자료_20090831_Hana 2011-1 Program_Data Disk_Pool B_v2(v5-1더밸류-이교민) 4" xfId="26996" xr:uid="{00000000-0005-0000-0000-00002B030000}"/>
    <cellStyle name="_-* #,##0_-;-* #,##0_-;_-* &quot;-&quot;_-;_-@_-_요약자료_20090831_Hana 2011-1 Program_Data Disk_Pool B_v2(v5-1더밸류-이교민)_SHB 2011-2 Program_Data Disk_Pool C,B_v1(v2더밸류_이교민)" xfId="16522" xr:uid="{00000000-0005-0000-0000-00002C030000}"/>
    <cellStyle name="_-* #,##0_-;-* #,##0_-;_-* &quot;-&quot;_-;_-@_-_요약자료_20090831_Hana 2011-1 Program_Data Disk_Pool B_v2(v5-1더밸류-이교민)_SHB 2011-2 Program_Data Disk_Pool C,B_v1(v2더밸류_이교민) 2" xfId="21898" xr:uid="{00000000-0005-0000-0000-00002D030000}"/>
    <cellStyle name="_-* #,##0_-;-* #,##0_-;_-* &quot;-&quot;_-;_-@_-_요약자료_20090831_Hana 2011-1 Program_Data Disk_Pool B_v2(v5-1더밸류-이교민)_SHB 2011-2 Program_Data Disk_Pool C,B_v1(v2더밸류_이교민) 3" xfId="24887" xr:uid="{00000000-0005-0000-0000-00002E030000}"/>
    <cellStyle name="_-* #,##0_-;-* #,##0_-;_-* &quot;-&quot;_-;_-@_-_요약자료_20090831_Hana 2011-1 Program_Data Disk_Pool B_v2(v5-1더밸류-이교민)_SHB 2011-2 Program_Data Disk_Pool C,B_v1(v2더밸류_이교민) 4" xfId="26972" xr:uid="{00000000-0005-0000-0000-00002F030000}"/>
    <cellStyle name="_-* #,##0_-;-* #,##0_-;_-* &quot;-&quot;_-;_-@_-_요약자료_20090831_Hana 2011-1 Program_Data Disk_Pool B_v2(v5-1더밸류-이교민)_차주명관리_20110726_v1" xfId="16472" xr:uid="{00000000-0005-0000-0000-000030030000}"/>
    <cellStyle name="_-* #,##0_-;-* #,##0_-;_-* &quot;-&quot;_-;_-@_-_요약자료_20090831_Hana 2011-1 Program_Data Disk_Pool B_v2(v5-1더밸류-이교민)_차주명관리_20110726_v1 2" xfId="21953" xr:uid="{00000000-0005-0000-0000-000031030000}"/>
    <cellStyle name="_-* #,##0_-;-* #,##0_-;_-* &quot;-&quot;_-;_-@_-_요약자료_20090831_Hana 2011-1 Program_Data Disk_Pool B_v2(v5-1더밸류-이교민)_차주명관리_20110726_v1 3" xfId="24936" xr:uid="{00000000-0005-0000-0000-000032030000}"/>
    <cellStyle name="_-* #,##0_-;-* #,##0_-;_-* &quot;-&quot;_-;_-@_-_요약자료_20090831_Hana 2011-1 Program_Data Disk_Pool B_v2(v5-1더밸류-이교민)_차주명관리_20110726_v1 4" xfId="27014" xr:uid="{00000000-0005-0000-0000-000033030000}"/>
    <cellStyle name="_-* #,##0_-;-* #,##0_-;_-* &quot;-&quot;_-;_-@_-_요약자료_20090831_SHB_2011-3_담보sheet(더밸류_v6이교민)" xfId="16280" xr:uid="{00000000-0005-0000-0000-000034030000}"/>
    <cellStyle name="_-* #,##0_-;-* #,##0_-;_-* &quot;-&quot;_-;_-@_-_요약자료_20090831_SHB_2011-3_담보sheet(더밸류_v6이교민) 2" xfId="21910" xr:uid="{00000000-0005-0000-0000-000035030000}"/>
    <cellStyle name="_-* #,##0_-;-* #,##0_-;_-* &quot;-&quot;_-;_-@_-_요약자료_20090831_SHB_2011-3_담보sheet(더밸류_v6이교민) 3" xfId="24900" xr:uid="{00000000-0005-0000-0000-000036030000}"/>
    <cellStyle name="_-* #,##0_-;-* #,##0_-;_-* &quot;-&quot;_-;_-@_-_요약자료_20090831_SHB_2011-3_담보sheet(더밸류_v6이교민) 4" xfId="26983" xr:uid="{00000000-0005-0000-0000-000037030000}"/>
    <cellStyle name="_-* #,##0_-;-* #,##0_-;_-* &quot;-&quot;_-;_-@_-_요약자료_20090831_SHB_2011-3_담보sheet(더밸류_v6이교민)_차주명관리_20110726_v1" xfId="16336" xr:uid="{00000000-0005-0000-0000-000038030000}"/>
    <cellStyle name="_-* #,##0_-;-* #,##0_-;_-* &quot;-&quot;_-;_-@_-_요약자료_20090831_SHB_2011-3_담보sheet(더밸류_v6이교민)_차주명관리_20110726_v1 2" xfId="21893" xr:uid="{00000000-0005-0000-0000-000039030000}"/>
    <cellStyle name="_-* #,##0_-;-* #,##0_-;_-* &quot;-&quot;_-;_-@_-_요약자료_20090831_SHB_2011-3_담보sheet(더밸류_v6이교민)_차주명관리_20110726_v1 3" xfId="24882" xr:uid="{00000000-0005-0000-0000-00003A030000}"/>
    <cellStyle name="_-* #,##0_-;-* #,##0_-;_-* &quot;-&quot;_-;_-@_-_요약자료_20090831_SHB_2011-3_담보sheet(더밸류_v6이교민)_차주명관리_20110726_v1 4" xfId="26967" xr:uid="{00000000-0005-0000-0000-00003B030000}"/>
    <cellStyle name="_-* #,##0_-;-* #,##0_-;_-* &quot;-&quot;_-;_-@_-_요약자료_20090831_Sheet1" xfId="27379" xr:uid="{00000000-0005-0000-0000-00003C030000}"/>
    <cellStyle name="_-* #,##0_-;-* #,##0_-;_-* &quot;-&quot;_-;_-@_-_요약자료_20090831_Sheet1 2" xfId="32376" xr:uid="{00000000-0005-0000-0000-00003D030000}"/>
    <cellStyle name="_-* #,##0_-;-* #,##0_-;_-* &quot;-&quot;_-;_-@_-_요약자료_20090831_권리분석_v1(최초)-4" xfId="15589" xr:uid="{00000000-0005-0000-0000-00003E030000}"/>
    <cellStyle name="_-* #,##0_-;-* #,##0_-;_-* &quot;-&quot;_-;_-@_-_요약자료_20090831_권리분석_v1(최초)-4 2" xfId="21892" xr:uid="{00000000-0005-0000-0000-00003F030000}"/>
    <cellStyle name="_-* #,##0_-;-* #,##0_-;_-* &quot;-&quot;_-;_-@_-_요약자료_20090831_권리분석_v1(최초)-4 3" xfId="24881" xr:uid="{00000000-0005-0000-0000-000040030000}"/>
    <cellStyle name="_-* #,##0_-;-* #,##0_-;_-* &quot;-&quot;_-;_-@_-_요약자료_20090831_권리분석_v1(최초)-4 4" xfId="26966" xr:uid="{00000000-0005-0000-0000-000041030000}"/>
    <cellStyle name="_-* #,##0_-;-* #,##0_-;_-* &quot;-&quot;_-;_-@_-_재무지원부충당금" xfId="31" xr:uid="{00000000-0005-0000-0000-000042030000}"/>
    <cellStyle name="_-* #,##0_-;-* #,##0_-;_-* &quot;-&quot;_-;_-@_-_재무지원부충당금 10" xfId="14783" xr:uid="{00000000-0005-0000-0000-000043030000}"/>
    <cellStyle name="_-* #,##0_-;-* #,##0_-;_-* &quot;-&quot;_-;_-@_-_재무지원부충당금 11" xfId="16675" xr:uid="{00000000-0005-0000-0000-000044030000}"/>
    <cellStyle name="_-* #,##0_-;-* #,##0_-;_-* &quot;-&quot;_-;_-@_-_재무지원부충당금 2" xfId="3002" xr:uid="{00000000-0005-0000-0000-000045030000}"/>
    <cellStyle name="_-* #,##0_-;-* #,##0_-;_-* &quot;-&quot;_-;_-@_-_재무지원부충당금 2 2" xfId="3732" xr:uid="{00000000-0005-0000-0000-000046030000}"/>
    <cellStyle name="_-* #,##0_-;-* #,##0_-;_-* &quot;-&quot;_-;_-@_-_재무지원부충당금 2 2 2" xfId="7036" xr:uid="{00000000-0005-0000-0000-000047030000}"/>
    <cellStyle name="_-* #,##0_-;-* #,##0_-;_-* &quot;-&quot;_-;_-@_-_재무지원부충당금 2 2 2 2" xfId="13613" xr:uid="{00000000-0005-0000-0000-000048030000}"/>
    <cellStyle name="_-* #,##0_-;-* #,##0_-;_-* &quot;-&quot;_-;_-@_-_재무지원부충당금 2 2 2 2 2" xfId="32377" xr:uid="{00000000-0005-0000-0000-000049030000}"/>
    <cellStyle name="_-* #,##0_-;-* #,##0_-;_-* &quot;-&quot;_-;_-@_-_재무지원부충당금 2 2 2 3" xfId="20694" xr:uid="{00000000-0005-0000-0000-00004A030000}"/>
    <cellStyle name="_-* #,##0_-;-* #,##0_-;_-* &quot;-&quot;_-;_-@_-_재무지원부충당금 2 2 2 4" xfId="23745" xr:uid="{00000000-0005-0000-0000-00004B030000}"/>
    <cellStyle name="_-* #,##0_-;-* #,##0_-;_-* &quot;-&quot;_-;_-@_-_재무지원부충당금 2 2 2 5" xfId="25998" xr:uid="{00000000-0005-0000-0000-00004C030000}"/>
    <cellStyle name="_-* #,##0_-;-* #,##0_-;_-* &quot;-&quot;_-;_-@_-_재무지원부충당금 2 2 3" xfId="5413" xr:uid="{00000000-0005-0000-0000-00004D030000}"/>
    <cellStyle name="_-* #,##0_-;-* #,##0_-;_-* &quot;-&quot;_-;_-@_-_재무지원부충당금 2 2 3 2" xfId="11990" xr:uid="{00000000-0005-0000-0000-00004E030000}"/>
    <cellStyle name="_-* #,##0_-;-* #,##0_-;_-* &quot;-&quot;_-;_-@_-_재무지원부충당금 2 2 3 2 2" xfId="32378" xr:uid="{00000000-0005-0000-0000-00004F030000}"/>
    <cellStyle name="_-* #,##0_-;-* #,##0_-;_-* &quot;-&quot;_-;_-@_-_재무지원부충당금 2 2 3 3" xfId="32379" xr:uid="{00000000-0005-0000-0000-000050030000}"/>
    <cellStyle name="_-* #,##0_-;-* #,##0_-;_-* &quot;-&quot;_-;_-@_-_재무지원부충당금 2 2 4" xfId="10317" xr:uid="{00000000-0005-0000-0000-000051030000}"/>
    <cellStyle name="_-* #,##0_-;-* #,##0_-;_-* &quot;-&quot;_-;_-@_-_재무지원부충당금 2 2 4 2" xfId="32380" xr:uid="{00000000-0005-0000-0000-000052030000}"/>
    <cellStyle name="_-* #,##0_-;-* #,##0_-;_-* &quot;-&quot;_-;_-@_-_재무지원부충당금 2 2 4 2 2" xfId="32381" xr:uid="{00000000-0005-0000-0000-000053030000}"/>
    <cellStyle name="_-* #,##0_-;-* #,##0_-;_-* &quot;-&quot;_-;_-@_-_재무지원부충당금 2 2 4 3" xfId="32382" xr:uid="{00000000-0005-0000-0000-000054030000}"/>
    <cellStyle name="_-* #,##0_-;-* #,##0_-;_-* &quot;-&quot;_-;_-@_-_재무지원부충당금 2 2 5" xfId="17695" xr:uid="{00000000-0005-0000-0000-000055030000}"/>
    <cellStyle name="_-* #,##0_-;-* #,##0_-;_-* &quot;-&quot;_-;_-@_-_재무지원부충당금 2 2 5 2" xfId="32383" xr:uid="{00000000-0005-0000-0000-000056030000}"/>
    <cellStyle name="_-* #,##0_-;-* #,##0_-;_-* &quot;-&quot;_-;_-@_-_재무지원부충당금 2 2 6" xfId="19020" xr:uid="{00000000-0005-0000-0000-000057030000}"/>
    <cellStyle name="_-* #,##0_-;-* #,##0_-;_-* &quot;-&quot;_-;_-@_-_재무지원부충당금 2 2 7" xfId="24539" xr:uid="{00000000-0005-0000-0000-000058030000}"/>
    <cellStyle name="_-* #,##0_-;-* #,##0_-;_-* &quot;-&quot;_-;_-@_-_재무지원부충당금 2 3" xfId="4045" xr:uid="{00000000-0005-0000-0000-000059030000}"/>
    <cellStyle name="_-* #,##0_-;-* #,##0_-;_-* &quot;-&quot;_-;_-@_-_재무지원부충당금 2 3 2" xfId="7349" xr:uid="{00000000-0005-0000-0000-00005A030000}"/>
    <cellStyle name="_-* #,##0_-;-* #,##0_-;_-* &quot;-&quot;_-;_-@_-_재무지원부충당금 2 3 2 2" xfId="13926" xr:uid="{00000000-0005-0000-0000-00005B030000}"/>
    <cellStyle name="_-* #,##0_-;-* #,##0_-;_-* &quot;-&quot;_-;_-@_-_재무지원부충당금 2 3 2 2 2" xfId="32384" xr:uid="{00000000-0005-0000-0000-00005C030000}"/>
    <cellStyle name="_-* #,##0_-;-* #,##0_-;_-* &quot;-&quot;_-;_-@_-_재무지원부충당금 2 3 2 3" xfId="21007" xr:uid="{00000000-0005-0000-0000-00005D030000}"/>
    <cellStyle name="_-* #,##0_-;-* #,##0_-;_-* &quot;-&quot;_-;_-@_-_재무지원부충당금 2 3 2 4" xfId="24011" xr:uid="{00000000-0005-0000-0000-00005E030000}"/>
    <cellStyle name="_-* #,##0_-;-* #,##0_-;_-* &quot;-&quot;_-;_-@_-_재무지원부충당금 2 3 2 5" xfId="26261" xr:uid="{00000000-0005-0000-0000-00005F030000}"/>
    <cellStyle name="_-* #,##0_-;-* #,##0_-;_-* &quot;-&quot;_-;_-@_-_재무지원부충당금 2 3 3" xfId="5726" xr:uid="{00000000-0005-0000-0000-000060030000}"/>
    <cellStyle name="_-* #,##0_-;-* #,##0_-;_-* &quot;-&quot;_-;_-@_-_재무지원부충당금 2 3 3 2" xfId="12303" xr:uid="{00000000-0005-0000-0000-000061030000}"/>
    <cellStyle name="_-* #,##0_-;-* #,##0_-;_-* &quot;-&quot;_-;_-@_-_재무지원부충당금 2 3 3 2 2" xfId="32385" xr:uid="{00000000-0005-0000-0000-000062030000}"/>
    <cellStyle name="_-* #,##0_-;-* #,##0_-;_-* &quot;-&quot;_-;_-@_-_재무지원부충당금 2 3 3 3" xfId="32386" xr:uid="{00000000-0005-0000-0000-000063030000}"/>
    <cellStyle name="_-* #,##0_-;-* #,##0_-;_-* &quot;-&quot;_-;_-@_-_재무지원부충당금 2 3 4" xfId="10630" xr:uid="{00000000-0005-0000-0000-000064030000}"/>
    <cellStyle name="_-* #,##0_-;-* #,##0_-;_-* &quot;-&quot;_-;_-@_-_재무지원부충당금 2 3 4 2" xfId="32387" xr:uid="{00000000-0005-0000-0000-000065030000}"/>
    <cellStyle name="_-* #,##0_-;-* #,##0_-;_-* &quot;-&quot;_-;_-@_-_재무지원부충당금 2 3 4 2 2" xfId="32388" xr:uid="{00000000-0005-0000-0000-000066030000}"/>
    <cellStyle name="_-* #,##0_-;-* #,##0_-;_-* &quot;-&quot;_-;_-@_-_재무지원부충당금 2 3 4 3" xfId="32389" xr:uid="{00000000-0005-0000-0000-000067030000}"/>
    <cellStyle name="_-* #,##0_-;-* #,##0_-;_-* &quot;-&quot;_-;_-@_-_재무지원부충당금 2 3 5" xfId="17382" xr:uid="{00000000-0005-0000-0000-000068030000}"/>
    <cellStyle name="_-* #,##0_-;-* #,##0_-;_-* &quot;-&quot;_-;_-@_-_재무지원부충당금 2 3 5 2" xfId="32390" xr:uid="{00000000-0005-0000-0000-000069030000}"/>
    <cellStyle name="_-* #,##0_-;-* #,##0_-;_-* &quot;-&quot;_-;_-@_-_재무지원부충당금 2 3 6" xfId="22577" xr:uid="{00000000-0005-0000-0000-00006A030000}"/>
    <cellStyle name="_-* #,##0_-;-* #,##0_-;_-* &quot;-&quot;_-;_-@_-_재무지원부충당금 2 3 7" xfId="24835" xr:uid="{00000000-0005-0000-0000-00006B030000}"/>
    <cellStyle name="_-* #,##0_-;-* #,##0_-;_-* &quot;-&quot;_-;_-@_-_재무지원부충당금 2 4" xfId="3924" xr:uid="{00000000-0005-0000-0000-00006C030000}"/>
    <cellStyle name="_-* #,##0_-;-* #,##0_-;_-* &quot;-&quot;_-;_-@_-_재무지원부충당금 2 4 2" xfId="7228" xr:uid="{00000000-0005-0000-0000-00006D030000}"/>
    <cellStyle name="_-* #,##0_-;-* #,##0_-;_-* &quot;-&quot;_-;_-@_-_재무지원부충당금 2 4 2 2" xfId="13805" xr:uid="{00000000-0005-0000-0000-00006E030000}"/>
    <cellStyle name="_-* #,##0_-;-* #,##0_-;_-* &quot;-&quot;_-;_-@_-_재무지원부충당금 2 4 2 2 2" xfId="32391" xr:uid="{00000000-0005-0000-0000-00006F030000}"/>
    <cellStyle name="_-* #,##0_-;-* #,##0_-;_-* &quot;-&quot;_-;_-@_-_재무지원부충당금 2 4 2 3" xfId="20886" xr:uid="{00000000-0005-0000-0000-000070030000}"/>
    <cellStyle name="_-* #,##0_-;-* #,##0_-;_-* &quot;-&quot;_-;_-@_-_재무지원부충당금 2 4 2 4" xfId="23890" xr:uid="{00000000-0005-0000-0000-000071030000}"/>
    <cellStyle name="_-* #,##0_-;-* #,##0_-;_-* &quot;-&quot;_-;_-@_-_재무지원부충당금 2 4 2 5" xfId="26140" xr:uid="{00000000-0005-0000-0000-000072030000}"/>
    <cellStyle name="_-* #,##0_-;-* #,##0_-;_-* &quot;-&quot;_-;_-@_-_재무지원부충당금 2 4 3" xfId="5605" xr:uid="{00000000-0005-0000-0000-000073030000}"/>
    <cellStyle name="_-* #,##0_-;-* #,##0_-;_-* &quot;-&quot;_-;_-@_-_재무지원부충당금 2 4 3 2" xfId="12182" xr:uid="{00000000-0005-0000-0000-000074030000}"/>
    <cellStyle name="_-* #,##0_-;-* #,##0_-;_-* &quot;-&quot;_-;_-@_-_재무지원부충당금 2 4 3 2 2" xfId="32392" xr:uid="{00000000-0005-0000-0000-000075030000}"/>
    <cellStyle name="_-* #,##0_-;-* #,##0_-;_-* &quot;-&quot;_-;_-@_-_재무지원부충당금 2 4 3 3" xfId="32393" xr:uid="{00000000-0005-0000-0000-000076030000}"/>
    <cellStyle name="_-* #,##0_-;-* #,##0_-;_-* &quot;-&quot;_-;_-@_-_재무지원부충당금 2 4 4" xfId="10509" xr:uid="{00000000-0005-0000-0000-000077030000}"/>
    <cellStyle name="_-* #,##0_-;-* #,##0_-;_-* &quot;-&quot;_-;_-@_-_재무지원부충당금 2 4 4 2" xfId="32394" xr:uid="{00000000-0005-0000-0000-000078030000}"/>
    <cellStyle name="_-* #,##0_-;-* #,##0_-;_-* &quot;-&quot;_-;_-@_-_재무지원부충당금 2 4 5" xfId="17503" xr:uid="{00000000-0005-0000-0000-000079030000}"/>
    <cellStyle name="_-* #,##0_-;-* #,##0_-;_-* &quot;-&quot;_-;_-@_-_재무지원부충당금 2 4 6" xfId="22456" xr:uid="{00000000-0005-0000-0000-00007A030000}"/>
    <cellStyle name="_-* #,##0_-;-* #,##0_-;_-* &quot;-&quot;_-;_-@_-_재무지원부충당금 2 4 7" xfId="24958" xr:uid="{00000000-0005-0000-0000-00007B030000}"/>
    <cellStyle name="_-* #,##0_-;-* #,##0_-;_-* &quot;-&quot;_-;_-@_-_재무지원부충당금 2 5" xfId="6363" xr:uid="{00000000-0005-0000-0000-00007C030000}"/>
    <cellStyle name="_-* #,##0_-;-* #,##0_-;_-* &quot;-&quot;_-;_-@_-_재무지원부충당금 2 5 2" xfId="12940" xr:uid="{00000000-0005-0000-0000-00007D030000}"/>
    <cellStyle name="_-* #,##0_-;-* #,##0_-;_-* &quot;-&quot;_-;_-@_-_재무지원부충당금 2 5 2 2" xfId="32395" xr:uid="{00000000-0005-0000-0000-00007E030000}"/>
    <cellStyle name="_-* #,##0_-;-* #,##0_-;_-* &quot;-&quot;_-;_-@_-_재무지원부충당금 2 5 3" xfId="20021" xr:uid="{00000000-0005-0000-0000-00007F030000}"/>
    <cellStyle name="_-* #,##0_-;-* #,##0_-;_-* &quot;-&quot;_-;_-@_-_재무지원부충당금 2 5 3 2" xfId="32396" xr:uid="{00000000-0005-0000-0000-000080030000}"/>
    <cellStyle name="_-* #,##0_-;-* #,##0_-;_-* &quot;-&quot;_-;_-@_-_재무지원부충당금 2 5 4" xfId="23180" xr:uid="{00000000-0005-0000-0000-000081030000}"/>
    <cellStyle name="_-* #,##0_-;-* #,##0_-;_-* &quot;-&quot;_-;_-@_-_재무지원부충당금 2 5 5" xfId="25432" xr:uid="{00000000-0005-0000-0000-000082030000}"/>
    <cellStyle name="_-* #,##0_-;-* #,##0_-;_-* &quot;-&quot;_-;_-@_-_재무지원부충당금 2 6" xfId="4740" xr:uid="{00000000-0005-0000-0000-000083030000}"/>
    <cellStyle name="_-* #,##0_-;-* #,##0_-;_-* &quot;-&quot;_-;_-@_-_재무지원부충당금 2 6 2" xfId="11317" xr:uid="{00000000-0005-0000-0000-000084030000}"/>
    <cellStyle name="_-* #,##0_-;-* #,##0_-;_-* &quot;-&quot;_-;_-@_-_재무지원부충당금 2 6 2 2" xfId="32397" xr:uid="{00000000-0005-0000-0000-000085030000}"/>
    <cellStyle name="_-* #,##0_-;-* #,##0_-;_-* &quot;-&quot;_-;_-@_-_재무지원부충당금 2 6 3" xfId="32398" xr:uid="{00000000-0005-0000-0000-000086030000}"/>
    <cellStyle name="_-* #,##0_-;-* #,##0_-;_-* &quot;-&quot;_-;_-@_-_재무지원부충당금 2 6 3 2" xfId="32399" xr:uid="{00000000-0005-0000-0000-000087030000}"/>
    <cellStyle name="_-* #,##0_-;-* #,##0_-;_-* &quot;-&quot;_-;_-@_-_재무지원부충당금 2 6 4" xfId="32400" xr:uid="{00000000-0005-0000-0000-000088030000}"/>
    <cellStyle name="_-* #,##0_-;-* #,##0_-;_-* &quot;-&quot;_-;_-@_-_재무지원부충당금 2 7" xfId="9646" xr:uid="{00000000-0005-0000-0000-000089030000}"/>
    <cellStyle name="_-* #,##0_-;-* #,##0_-;_-* &quot;-&quot;_-;_-@_-_재무지원부충당금 2 7 2" xfId="32401" xr:uid="{00000000-0005-0000-0000-00008A030000}"/>
    <cellStyle name="_-* #,##0_-;-* #,##0_-;_-* &quot;-&quot;_-;_-@_-_재무지원부충당금 2 7 2 2" xfId="32402" xr:uid="{00000000-0005-0000-0000-00008B030000}"/>
    <cellStyle name="_-* #,##0_-;-* #,##0_-;_-* &quot;-&quot;_-;_-@_-_재무지원부충당금 2 7 3" xfId="32403" xr:uid="{00000000-0005-0000-0000-00008C030000}"/>
    <cellStyle name="_-* #,##0_-;-* #,##0_-;_-* &quot;-&quot;_-;_-@_-_재무지원부충당금 2 8" xfId="18452" xr:uid="{00000000-0005-0000-0000-00008D030000}"/>
    <cellStyle name="_-* #,##0_-;-* #,##0_-;_-* &quot;-&quot;_-;_-@_-_재무지원부충당금 2 8 2" xfId="32404" xr:uid="{00000000-0005-0000-0000-00008E030000}"/>
    <cellStyle name="_-* #,##0_-;-* #,##0_-;_-* &quot;-&quot;_-;_-@_-_재무지원부충당금 2 9" xfId="19606" xr:uid="{00000000-0005-0000-0000-00008F030000}"/>
    <cellStyle name="_-* #,##0_-;-* #,##0_-;_-* &quot;-&quot;_-;_-@_-_재무지원부충당금 3" xfId="3201" xr:uid="{00000000-0005-0000-0000-000090030000}"/>
    <cellStyle name="_-* #,##0_-;-* #,##0_-;_-* &quot;-&quot;_-;_-@_-_재무지원부충당금 3 10" xfId="25255" xr:uid="{00000000-0005-0000-0000-000091030000}"/>
    <cellStyle name="_-* #,##0_-;-* #,##0_-;_-* &quot;-&quot;_-;_-@_-_재무지원부충당금 3 2" xfId="3919" xr:uid="{00000000-0005-0000-0000-000092030000}"/>
    <cellStyle name="_-* #,##0_-;-* #,##0_-;_-* &quot;-&quot;_-;_-@_-_재무지원부충당금 3 2 2" xfId="7223" xr:uid="{00000000-0005-0000-0000-000093030000}"/>
    <cellStyle name="_-* #,##0_-;-* #,##0_-;_-* &quot;-&quot;_-;_-@_-_재무지원부충당금 3 2 2 2" xfId="13800" xr:uid="{00000000-0005-0000-0000-000094030000}"/>
    <cellStyle name="_-* #,##0_-;-* #,##0_-;_-* &quot;-&quot;_-;_-@_-_재무지원부충당금 3 2 2 3" xfId="20881" xr:uid="{00000000-0005-0000-0000-000095030000}"/>
    <cellStyle name="_-* #,##0_-;-* #,##0_-;_-* &quot;-&quot;_-;_-@_-_재무지원부충당금 3 2 2 4" xfId="23885" xr:uid="{00000000-0005-0000-0000-000096030000}"/>
    <cellStyle name="_-* #,##0_-;-* #,##0_-;_-* &quot;-&quot;_-;_-@_-_재무지원부충당금 3 2 2 5" xfId="26135" xr:uid="{00000000-0005-0000-0000-000097030000}"/>
    <cellStyle name="_-* #,##0_-;-* #,##0_-;_-* &quot;-&quot;_-;_-@_-_재무지원부충당금 3 2 3" xfId="5600" xr:uid="{00000000-0005-0000-0000-000098030000}"/>
    <cellStyle name="_-* #,##0_-;-* #,##0_-;_-* &quot;-&quot;_-;_-@_-_재무지원부충당금 3 2 3 2" xfId="12177" xr:uid="{00000000-0005-0000-0000-000099030000}"/>
    <cellStyle name="_-* #,##0_-;-* #,##0_-;_-* &quot;-&quot;_-;_-@_-_재무지원부충당금 3 2 4" xfId="10504" xr:uid="{00000000-0005-0000-0000-00009A030000}"/>
    <cellStyle name="_-* #,##0_-;-* #,##0_-;_-* &quot;-&quot;_-;_-@_-_재무지원부충당금 3 2 5" xfId="17508" xr:uid="{00000000-0005-0000-0000-00009B030000}"/>
    <cellStyle name="_-* #,##0_-;-* #,##0_-;_-* &quot;-&quot;_-;_-@_-_재무지원부충당금 3 2 6" xfId="22451" xr:uid="{00000000-0005-0000-0000-00009C030000}"/>
    <cellStyle name="_-* #,##0_-;-* #,##0_-;_-* &quot;-&quot;_-;_-@_-_재무지원부충당금 3 2 7" xfId="19228" xr:uid="{00000000-0005-0000-0000-00009D030000}"/>
    <cellStyle name="_-* #,##0_-;-* #,##0_-;_-* &quot;-&quot;_-;_-@_-_재무지원부충당금 3 3" xfId="4175" xr:uid="{00000000-0005-0000-0000-00009E030000}"/>
    <cellStyle name="_-* #,##0_-;-* #,##0_-;_-* &quot;-&quot;_-;_-@_-_재무지원부충당금 3 3 2" xfId="7479" xr:uid="{00000000-0005-0000-0000-00009F030000}"/>
    <cellStyle name="_-* #,##0_-;-* #,##0_-;_-* &quot;-&quot;_-;_-@_-_재무지원부충당금 3 3 2 2" xfId="14056" xr:uid="{00000000-0005-0000-0000-0000A0030000}"/>
    <cellStyle name="_-* #,##0_-;-* #,##0_-;_-* &quot;-&quot;_-;_-@_-_재무지원부충당금 3 3 2 3" xfId="21137" xr:uid="{00000000-0005-0000-0000-0000A1030000}"/>
    <cellStyle name="_-* #,##0_-;-* #,##0_-;_-* &quot;-&quot;_-;_-@_-_재무지원부충당금 3 3 2 4" xfId="24141" xr:uid="{00000000-0005-0000-0000-0000A2030000}"/>
    <cellStyle name="_-* #,##0_-;-* #,##0_-;_-* &quot;-&quot;_-;_-@_-_재무지원부충당금 3 3 2 5" xfId="26391" xr:uid="{00000000-0005-0000-0000-0000A3030000}"/>
    <cellStyle name="_-* #,##0_-;-* #,##0_-;_-* &quot;-&quot;_-;_-@_-_재무지원부충당금 3 3 3" xfId="5856" xr:uid="{00000000-0005-0000-0000-0000A4030000}"/>
    <cellStyle name="_-* #,##0_-;-* #,##0_-;_-* &quot;-&quot;_-;_-@_-_재무지원부충당금 3 3 3 2" xfId="12433" xr:uid="{00000000-0005-0000-0000-0000A5030000}"/>
    <cellStyle name="_-* #,##0_-;-* #,##0_-;_-* &quot;-&quot;_-;_-@_-_재무지원부충당금 3 3 4" xfId="10760" xr:uid="{00000000-0005-0000-0000-0000A6030000}"/>
    <cellStyle name="_-* #,##0_-;-* #,##0_-;_-* &quot;-&quot;_-;_-@_-_재무지원부충당금 3 3 5" xfId="17252" xr:uid="{00000000-0005-0000-0000-0000A7030000}"/>
    <cellStyle name="_-* #,##0_-;-* #,##0_-;_-* &quot;-&quot;_-;_-@_-_재무지원부충당금 3 3 6" xfId="22707" xr:uid="{00000000-0005-0000-0000-0000A8030000}"/>
    <cellStyle name="_-* #,##0_-;-* #,##0_-;_-* &quot;-&quot;_-;_-@_-_재무지원부충당금 3 3 7" xfId="19538" xr:uid="{00000000-0005-0000-0000-0000A9030000}"/>
    <cellStyle name="_-* #,##0_-;-* #,##0_-;_-* &quot;-&quot;_-;_-@_-_재무지원부충당금 3 4" xfId="4391" xr:uid="{00000000-0005-0000-0000-0000AA030000}"/>
    <cellStyle name="_-* #,##0_-;-* #,##0_-;_-* &quot;-&quot;_-;_-@_-_재무지원부충당금 3 4 2" xfId="7695" xr:uid="{00000000-0005-0000-0000-0000AB030000}"/>
    <cellStyle name="_-* #,##0_-;-* #,##0_-;_-* &quot;-&quot;_-;_-@_-_재무지원부충당금 3 4 2 2" xfId="14272" xr:uid="{00000000-0005-0000-0000-0000AC030000}"/>
    <cellStyle name="_-* #,##0_-;-* #,##0_-;_-* &quot;-&quot;_-;_-@_-_재무지원부충당금 3 4 2 3" xfId="21353" xr:uid="{00000000-0005-0000-0000-0000AD030000}"/>
    <cellStyle name="_-* #,##0_-;-* #,##0_-;_-* &quot;-&quot;_-;_-@_-_재무지원부충당금 3 4 2 4" xfId="24357" xr:uid="{00000000-0005-0000-0000-0000AE030000}"/>
    <cellStyle name="_-* #,##0_-;-* #,##0_-;_-* &quot;-&quot;_-;_-@_-_재무지원부충당금 3 4 2 5" xfId="26607" xr:uid="{00000000-0005-0000-0000-0000AF030000}"/>
    <cellStyle name="_-* #,##0_-;-* #,##0_-;_-* &quot;-&quot;_-;_-@_-_재무지원부충당금 3 4 3" xfId="6072" xr:uid="{00000000-0005-0000-0000-0000B0030000}"/>
    <cellStyle name="_-* #,##0_-;-* #,##0_-;_-* &quot;-&quot;_-;_-@_-_재무지원부충당금 3 4 3 2" xfId="12649" xr:uid="{00000000-0005-0000-0000-0000B1030000}"/>
    <cellStyle name="_-* #,##0_-;-* #,##0_-;_-* &quot;-&quot;_-;_-@_-_재무지원부충당금 3 4 4" xfId="10976" xr:uid="{00000000-0005-0000-0000-0000B2030000}"/>
    <cellStyle name="_-* #,##0_-;-* #,##0_-;_-* &quot;-&quot;_-;_-@_-_재무지원부충당금 3 4 5" xfId="17036" xr:uid="{00000000-0005-0000-0000-0000B3030000}"/>
    <cellStyle name="_-* #,##0_-;-* #,##0_-;_-* &quot;-&quot;_-;_-@_-_재무지원부충당금 3 4 6" xfId="22923" xr:uid="{00000000-0005-0000-0000-0000B4030000}"/>
    <cellStyle name="_-* #,##0_-;-* #,##0_-;_-* &quot;-&quot;_-;_-@_-_재무지원부충당금 3 4 7" xfId="18711" xr:uid="{00000000-0005-0000-0000-0000B5030000}"/>
    <cellStyle name="_-* #,##0_-;-* #,##0_-;_-* &quot;-&quot;_-;_-@_-_재무지원부충당금 3 5" xfId="6550" xr:uid="{00000000-0005-0000-0000-0000B6030000}"/>
    <cellStyle name="_-* #,##0_-;-* #,##0_-;_-* &quot;-&quot;_-;_-@_-_재무지원부충당금 3 5 2" xfId="13127" xr:uid="{00000000-0005-0000-0000-0000B7030000}"/>
    <cellStyle name="_-* #,##0_-;-* #,##0_-;_-* &quot;-&quot;_-;_-@_-_재무지원부충당금 3 5 3" xfId="20208" xr:uid="{00000000-0005-0000-0000-0000B8030000}"/>
    <cellStyle name="_-* #,##0_-;-* #,##0_-;_-* &quot;-&quot;_-;_-@_-_재무지원부충당금 3 5 4" xfId="23313" xr:uid="{00000000-0005-0000-0000-0000B9030000}"/>
    <cellStyle name="_-* #,##0_-;-* #,##0_-;_-* &quot;-&quot;_-;_-@_-_재무지원부충당금 3 5 5" xfId="25568" xr:uid="{00000000-0005-0000-0000-0000BA030000}"/>
    <cellStyle name="_-* #,##0_-;-* #,##0_-;_-* &quot;-&quot;_-;_-@_-_재무지원부충당금 3 6" xfId="4927" xr:uid="{00000000-0005-0000-0000-0000BB030000}"/>
    <cellStyle name="_-* #,##0_-;-* #,##0_-;_-* &quot;-&quot;_-;_-@_-_재무지원부충당금 3 6 2" xfId="11504" xr:uid="{00000000-0005-0000-0000-0000BC030000}"/>
    <cellStyle name="_-* #,##0_-;-* #,##0_-;_-* &quot;-&quot;_-;_-@_-_재무지원부충당금 3 7" xfId="9831" xr:uid="{00000000-0005-0000-0000-0000BD030000}"/>
    <cellStyle name="_-* #,##0_-;-* #,##0_-;_-* &quot;-&quot;_-;_-@_-_재무지원부충당금 3 8" xfId="18224" xr:uid="{00000000-0005-0000-0000-0000BE030000}"/>
    <cellStyle name="_-* #,##0_-;-* #,##0_-;_-* &quot;-&quot;_-;_-@_-_재무지원부충당금 3 9" xfId="19674" xr:uid="{00000000-0005-0000-0000-0000BF030000}"/>
    <cellStyle name="_-* #,##0_-;-* #,##0_-;_-* &quot;-&quot;_-;_-@_-_재무지원부충당금 4" xfId="3414" xr:uid="{00000000-0005-0000-0000-0000C0030000}"/>
    <cellStyle name="_-* #,##0_-;-* #,##0_-;_-* &quot;-&quot;_-;_-@_-_재무지원부충당금 4 2" xfId="6753" xr:uid="{00000000-0005-0000-0000-0000C1030000}"/>
    <cellStyle name="_-* #,##0_-;-* #,##0_-;_-* &quot;-&quot;_-;_-@_-_재무지원부충당금 4 2 2" xfId="13330" xr:uid="{00000000-0005-0000-0000-0000C2030000}"/>
    <cellStyle name="_-* #,##0_-;-* #,##0_-;_-* &quot;-&quot;_-;_-@_-_재무지원부충당금 4 2 2 2" xfId="32405" xr:uid="{00000000-0005-0000-0000-0000C3030000}"/>
    <cellStyle name="_-* #,##0_-;-* #,##0_-;_-* &quot;-&quot;_-;_-@_-_재무지원부충당금 4 2 3" xfId="20411" xr:uid="{00000000-0005-0000-0000-0000C4030000}"/>
    <cellStyle name="_-* #,##0_-;-* #,##0_-;_-* &quot;-&quot;_-;_-@_-_재무지원부충당금 4 2 4" xfId="23462" xr:uid="{00000000-0005-0000-0000-0000C5030000}"/>
    <cellStyle name="_-* #,##0_-;-* #,##0_-;_-* &quot;-&quot;_-;_-@_-_재무지원부충당금 4 2 5" xfId="25715" xr:uid="{00000000-0005-0000-0000-0000C6030000}"/>
    <cellStyle name="_-* #,##0_-;-* #,##0_-;_-* &quot;-&quot;_-;_-@_-_재무지원부충당금 4 3" xfId="5130" xr:uid="{00000000-0005-0000-0000-0000C7030000}"/>
    <cellStyle name="_-* #,##0_-;-* #,##0_-;_-* &quot;-&quot;_-;_-@_-_재무지원부충당금 4 3 2" xfId="11707" xr:uid="{00000000-0005-0000-0000-0000C8030000}"/>
    <cellStyle name="_-* #,##0_-;-* #,##0_-;_-* &quot;-&quot;_-;_-@_-_재무지원부충당금 4 3 2 2" xfId="32406" xr:uid="{00000000-0005-0000-0000-0000C9030000}"/>
    <cellStyle name="_-* #,##0_-;-* #,##0_-;_-* &quot;-&quot;_-;_-@_-_재무지원부충당금 4 3 3" xfId="32407" xr:uid="{00000000-0005-0000-0000-0000CA030000}"/>
    <cellStyle name="_-* #,##0_-;-* #,##0_-;_-* &quot;-&quot;_-;_-@_-_재무지원부충당금 4 4" xfId="10034" xr:uid="{00000000-0005-0000-0000-0000CB030000}"/>
    <cellStyle name="_-* #,##0_-;-* #,##0_-;_-* &quot;-&quot;_-;_-@_-_재무지원부충당금 4 4 2" xfId="32408" xr:uid="{00000000-0005-0000-0000-0000CC030000}"/>
    <cellStyle name="_-* #,##0_-;-* #,##0_-;_-* &quot;-&quot;_-;_-@_-_재무지원부충당금 4 4 2 2" xfId="32409" xr:uid="{00000000-0005-0000-0000-0000CD030000}"/>
    <cellStyle name="_-* #,##0_-;-* #,##0_-;_-* &quot;-&quot;_-;_-@_-_재무지원부충당금 4 4 3" xfId="32410" xr:uid="{00000000-0005-0000-0000-0000CE030000}"/>
    <cellStyle name="_-* #,##0_-;-* #,##0_-;_-* &quot;-&quot;_-;_-@_-_재무지원부충당금 4 5" xfId="18000" xr:uid="{00000000-0005-0000-0000-0000CF030000}"/>
    <cellStyle name="_-* #,##0_-;-* #,##0_-;_-* &quot;-&quot;_-;_-@_-_재무지원부충당금 4 5 2" xfId="32411" xr:uid="{00000000-0005-0000-0000-0000D0030000}"/>
    <cellStyle name="_-* #,##0_-;-* #,##0_-;_-* &quot;-&quot;_-;_-@_-_재무지원부충당금 4 6" xfId="19756" xr:uid="{00000000-0005-0000-0000-0000D1030000}"/>
    <cellStyle name="_-* #,##0_-;-* #,##0_-;_-* &quot;-&quot;_-;_-@_-_재무지원부충당금 4 7" xfId="25156" xr:uid="{00000000-0005-0000-0000-0000D2030000}"/>
    <cellStyle name="_-* #,##0_-;-* #,##0_-;_-* &quot;-&quot;_-;_-@_-_재무지원부충당금 5" xfId="3405" xr:uid="{00000000-0005-0000-0000-0000D3030000}"/>
    <cellStyle name="_-* #,##0_-;-* #,##0_-;_-* &quot;-&quot;_-;_-@_-_재무지원부충당금 5 2" xfId="6744" xr:uid="{00000000-0005-0000-0000-0000D4030000}"/>
    <cellStyle name="_-* #,##0_-;-* #,##0_-;_-* &quot;-&quot;_-;_-@_-_재무지원부충당금 5 2 2" xfId="13321" xr:uid="{00000000-0005-0000-0000-0000D5030000}"/>
    <cellStyle name="_-* #,##0_-;-* #,##0_-;_-* &quot;-&quot;_-;_-@_-_재무지원부충당금 5 2 2 2" xfId="32412" xr:uid="{00000000-0005-0000-0000-0000D6030000}"/>
    <cellStyle name="_-* #,##0_-;-* #,##0_-;_-* &quot;-&quot;_-;_-@_-_재무지원부충당금 5 2 3" xfId="20402" xr:uid="{00000000-0005-0000-0000-0000D7030000}"/>
    <cellStyle name="_-* #,##0_-;-* #,##0_-;_-* &quot;-&quot;_-;_-@_-_재무지원부충당금 5 2 4" xfId="23453" xr:uid="{00000000-0005-0000-0000-0000D8030000}"/>
    <cellStyle name="_-* #,##0_-;-* #,##0_-;_-* &quot;-&quot;_-;_-@_-_재무지원부충당금 5 2 5" xfId="25706" xr:uid="{00000000-0005-0000-0000-0000D9030000}"/>
    <cellStyle name="_-* #,##0_-;-* #,##0_-;_-* &quot;-&quot;_-;_-@_-_재무지원부충당금 5 3" xfId="5121" xr:uid="{00000000-0005-0000-0000-0000DA030000}"/>
    <cellStyle name="_-* #,##0_-;-* #,##0_-;_-* &quot;-&quot;_-;_-@_-_재무지원부충당금 5 3 2" xfId="11698" xr:uid="{00000000-0005-0000-0000-0000DB030000}"/>
    <cellStyle name="_-* #,##0_-;-* #,##0_-;_-* &quot;-&quot;_-;_-@_-_재무지원부충당금 5 3 2 2" xfId="32413" xr:uid="{00000000-0005-0000-0000-0000DC030000}"/>
    <cellStyle name="_-* #,##0_-;-* #,##0_-;_-* &quot;-&quot;_-;_-@_-_재무지원부충당금 5 3 3" xfId="32414" xr:uid="{00000000-0005-0000-0000-0000DD030000}"/>
    <cellStyle name="_-* #,##0_-;-* #,##0_-;_-* &quot;-&quot;_-;_-@_-_재무지원부충당금 5 4" xfId="10025" xr:uid="{00000000-0005-0000-0000-0000DE030000}"/>
    <cellStyle name="_-* #,##0_-;-* #,##0_-;_-* &quot;-&quot;_-;_-@_-_재무지원부충당금 5 4 2" xfId="32415" xr:uid="{00000000-0005-0000-0000-0000DF030000}"/>
    <cellStyle name="_-* #,##0_-;-* #,##0_-;_-* &quot;-&quot;_-;_-@_-_재무지원부충당금 5 5" xfId="18010" xr:uid="{00000000-0005-0000-0000-0000E0030000}"/>
    <cellStyle name="_-* #,##0_-;-* #,##0_-;_-* &quot;-&quot;_-;_-@_-_재무지원부충당금 5 6" xfId="18874" xr:uid="{00000000-0005-0000-0000-0000E1030000}"/>
    <cellStyle name="_-* #,##0_-;-* #,##0_-;_-* &quot;-&quot;_-;_-@_-_재무지원부충당금 5 7" xfId="25165" xr:uid="{00000000-0005-0000-0000-0000E2030000}"/>
    <cellStyle name="_-* #,##0_-;-* #,##0_-;_-* &quot;-&quot;_-;_-@_-_재무지원부충당금 6" xfId="3493" xr:uid="{00000000-0005-0000-0000-0000E3030000}"/>
    <cellStyle name="_-* #,##0_-;-* #,##0_-;_-* &quot;-&quot;_-;_-@_-_재무지원부충당금 6 2" xfId="6831" xr:uid="{00000000-0005-0000-0000-0000E4030000}"/>
    <cellStyle name="_-* #,##0_-;-* #,##0_-;_-* &quot;-&quot;_-;_-@_-_재무지원부충당금 6 2 2" xfId="13408" xr:uid="{00000000-0005-0000-0000-0000E5030000}"/>
    <cellStyle name="_-* #,##0_-;-* #,##0_-;_-* &quot;-&quot;_-;_-@_-_재무지원부충당금 6 2 3" xfId="20489" xr:uid="{00000000-0005-0000-0000-0000E6030000}"/>
    <cellStyle name="_-* #,##0_-;-* #,##0_-;_-* &quot;-&quot;_-;_-@_-_재무지원부충당금 6 2 4" xfId="23540" xr:uid="{00000000-0005-0000-0000-0000E7030000}"/>
    <cellStyle name="_-* #,##0_-;-* #,##0_-;_-* &quot;-&quot;_-;_-@_-_재무지원부충당금 6 2 5" xfId="25793" xr:uid="{00000000-0005-0000-0000-0000E8030000}"/>
    <cellStyle name="_-* #,##0_-;-* #,##0_-;_-* &quot;-&quot;_-;_-@_-_재무지원부충당금 6 3" xfId="5208" xr:uid="{00000000-0005-0000-0000-0000E9030000}"/>
    <cellStyle name="_-* #,##0_-;-* #,##0_-;_-* &quot;-&quot;_-;_-@_-_재무지원부충당금 6 3 2" xfId="11785" xr:uid="{00000000-0005-0000-0000-0000EA030000}"/>
    <cellStyle name="_-* #,##0_-;-* #,##0_-;_-* &quot;-&quot;_-;_-@_-_재무지원부충당금 6 4" xfId="10112" xr:uid="{00000000-0005-0000-0000-0000EB030000}"/>
    <cellStyle name="_-* #,##0_-;-* #,##0_-;_-* &quot;-&quot;_-;_-@_-_재무지원부충당금 6 5" xfId="17921" xr:uid="{00000000-0005-0000-0000-0000EC030000}"/>
    <cellStyle name="_-* #,##0_-;-* #,##0_-;_-* &quot;-&quot;_-;_-@_-_재무지원부충당금 6 6" xfId="18924" xr:uid="{00000000-0005-0000-0000-0000ED030000}"/>
    <cellStyle name="_-* #,##0_-;-* #,##0_-;_-* &quot;-&quot;_-;_-@_-_재무지원부충당금 6 7" xfId="25105" xr:uid="{00000000-0005-0000-0000-0000EE030000}"/>
    <cellStyle name="_-* #,##0_-;-* #,##0_-;_-* &quot;-&quot;_-;_-@_-_재무지원부충당금 7" xfId="6195" xr:uid="{00000000-0005-0000-0000-0000EF030000}"/>
    <cellStyle name="_-* #,##0_-;-* #,##0_-;_-* &quot;-&quot;_-;_-@_-_재무지원부충당금 7 2" xfId="12772" xr:uid="{00000000-0005-0000-0000-0000F0030000}"/>
    <cellStyle name="_-* #,##0_-;-* #,##0_-;_-* &quot;-&quot;_-;_-@_-_재무지원부충당금 7 2 2" xfId="32416" xr:uid="{00000000-0005-0000-0000-0000F1030000}"/>
    <cellStyle name="_-* #,##0_-;-* #,##0_-;_-* &quot;-&quot;_-;_-@_-_재무지원부충당금 7 3" xfId="16835" xr:uid="{00000000-0005-0000-0000-0000F2030000}"/>
    <cellStyle name="_-* #,##0_-;-* #,##0_-;_-* &quot;-&quot;_-;_-@_-_재무지원부충당금 7 4" xfId="23083" xr:uid="{00000000-0005-0000-0000-0000F3030000}"/>
    <cellStyle name="_-* #,##0_-;-* #,##0_-;_-* &quot;-&quot;_-;_-@_-_재무지원부충당금 7 5" xfId="19109" xr:uid="{00000000-0005-0000-0000-0000F4030000}"/>
    <cellStyle name="_-* #,##0_-;-* #,##0_-;_-* &quot;-&quot;_-;_-@_-_재무지원부충당금 8" xfId="4589" xr:uid="{00000000-0005-0000-0000-0000F5030000}"/>
    <cellStyle name="_-* #,##0_-;-* #,##0_-;_-* &quot;-&quot;_-;_-@_-_재무지원부충당금 8 2" xfId="11166" xr:uid="{00000000-0005-0000-0000-0000F6030000}"/>
    <cellStyle name="_-* #,##0_-;-* #,##0_-;_-* &quot;-&quot;_-;_-@_-_재무지원부충당금 8 2 2" xfId="32417" xr:uid="{00000000-0005-0000-0000-0000F7030000}"/>
    <cellStyle name="_-* #,##0_-;-* #,##0_-;_-* &quot;-&quot;_-;_-@_-_재무지원부충당금 8 3" xfId="22151" xr:uid="{00000000-0005-0000-0000-0000F8030000}"/>
    <cellStyle name="_-* #,##0_-;-* #,##0_-;_-* &quot;-&quot;_-;_-@_-_재무지원부충당금 8 4" xfId="25015" xr:uid="{00000000-0005-0000-0000-0000F9030000}"/>
    <cellStyle name="_-* #,##0_-;-* #,##0_-;_-* &quot;-&quot;_-;_-@_-_재무지원부충당금 8 5" xfId="27043" xr:uid="{00000000-0005-0000-0000-0000FA030000}"/>
    <cellStyle name="_-* #,##0_-;-* #,##0_-;_-* &quot;-&quot;_-;_-@_-_재무지원부충당금 9" xfId="9556" xr:uid="{00000000-0005-0000-0000-0000FB030000}"/>
    <cellStyle name="_-* #,##0_-;-* #,##0_-;_-* &quot;-&quot;_-;_-@_-_재무지원부충당금 9 2" xfId="22152" xr:uid="{00000000-0005-0000-0000-0000FC030000}"/>
    <cellStyle name="_-* #,##0_-;-* #,##0_-;_-* &quot;-&quot;_-;_-@_-_재무지원부충당금 9 3" xfId="25016" xr:uid="{00000000-0005-0000-0000-0000FD030000}"/>
    <cellStyle name="_-* #,##0_-;-* #,##0_-;_-* &quot;-&quot;_-;_-@_-_재무지원부충당금 9 4" xfId="27044" xr:uid="{00000000-0005-0000-0000-0000FE030000}"/>
    <cellStyle name="_-* #,##0_-;-* #,##0_-;_-* &quot;-&quot;_-;_-@_-_재무지원부충당금_1" xfId="32" xr:uid="{00000000-0005-0000-0000-0000FF030000}"/>
    <cellStyle name="_-* #,##0_-;-* #,##0_-;_-* &quot;-&quot;_-;_-@_-_재무지원부충당금_1 10" xfId="14784" xr:uid="{00000000-0005-0000-0000-000000040000}"/>
    <cellStyle name="_-* #,##0_-;-* #,##0_-;_-* &quot;-&quot;_-;_-@_-_재무지원부충당금_1 11" xfId="16676" xr:uid="{00000000-0005-0000-0000-000001040000}"/>
    <cellStyle name="_-* #,##0_-;-* #,##0_-;_-* &quot;-&quot;_-;_-@_-_재무지원부충당금_1 2" xfId="3009" xr:uid="{00000000-0005-0000-0000-000002040000}"/>
    <cellStyle name="_-* #,##0_-;-* #,##0_-;_-* &quot;-&quot;_-;_-@_-_재무지원부충당금_1 2 2" xfId="3739" xr:uid="{00000000-0005-0000-0000-000003040000}"/>
    <cellStyle name="_-* #,##0_-;-* #,##0_-;_-* &quot;-&quot;_-;_-@_-_재무지원부충당금_1 2 2 2" xfId="7043" xr:uid="{00000000-0005-0000-0000-000004040000}"/>
    <cellStyle name="_-* #,##0_-;-* #,##0_-;_-* &quot;-&quot;_-;_-@_-_재무지원부충당금_1 2 2 2 2" xfId="13620" xr:uid="{00000000-0005-0000-0000-000005040000}"/>
    <cellStyle name="_-* #,##0_-;-* #,##0_-;_-* &quot;-&quot;_-;_-@_-_재무지원부충당금_1 2 2 2 2 2" xfId="32418" xr:uid="{00000000-0005-0000-0000-000006040000}"/>
    <cellStyle name="_-* #,##0_-;-* #,##0_-;_-* &quot;-&quot;_-;_-@_-_재무지원부충당금_1 2 2 2 3" xfId="20701" xr:uid="{00000000-0005-0000-0000-000007040000}"/>
    <cellStyle name="_-* #,##0_-;-* #,##0_-;_-* &quot;-&quot;_-;_-@_-_재무지원부충당금_1 2 2 2 4" xfId="23750" xr:uid="{00000000-0005-0000-0000-000008040000}"/>
    <cellStyle name="_-* #,##0_-;-* #,##0_-;_-* &quot;-&quot;_-;_-@_-_재무지원부충당금_1 2 2 2 5" xfId="26004" xr:uid="{00000000-0005-0000-0000-000009040000}"/>
    <cellStyle name="_-* #,##0_-;-* #,##0_-;_-* &quot;-&quot;_-;_-@_-_재무지원부충당금_1 2 2 3" xfId="5420" xr:uid="{00000000-0005-0000-0000-00000A040000}"/>
    <cellStyle name="_-* #,##0_-;-* #,##0_-;_-* &quot;-&quot;_-;_-@_-_재무지원부충당금_1 2 2 3 2" xfId="11997" xr:uid="{00000000-0005-0000-0000-00000B040000}"/>
    <cellStyle name="_-* #,##0_-;-* #,##0_-;_-* &quot;-&quot;_-;_-@_-_재무지원부충당금_1 2 2 3 2 2" xfId="32419" xr:uid="{00000000-0005-0000-0000-00000C040000}"/>
    <cellStyle name="_-* #,##0_-;-* #,##0_-;_-* &quot;-&quot;_-;_-@_-_재무지원부충당금_1 2 2 3 3" xfId="32420" xr:uid="{00000000-0005-0000-0000-00000D040000}"/>
    <cellStyle name="_-* #,##0_-;-* #,##0_-;_-* &quot;-&quot;_-;_-@_-_재무지원부충당금_1 2 2 4" xfId="10324" xr:uid="{00000000-0005-0000-0000-00000E040000}"/>
    <cellStyle name="_-* #,##0_-;-* #,##0_-;_-* &quot;-&quot;_-;_-@_-_재무지원부충당금_1 2 2 4 2" xfId="32421" xr:uid="{00000000-0005-0000-0000-00000F040000}"/>
    <cellStyle name="_-* #,##0_-;-* #,##0_-;_-* &quot;-&quot;_-;_-@_-_재무지원부충당금_1 2 2 4 2 2" xfId="32422" xr:uid="{00000000-0005-0000-0000-000010040000}"/>
    <cellStyle name="_-* #,##0_-;-* #,##0_-;_-* &quot;-&quot;_-;_-@_-_재무지원부충당금_1 2 2 4 3" xfId="32423" xr:uid="{00000000-0005-0000-0000-000011040000}"/>
    <cellStyle name="_-* #,##0_-;-* #,##0_-;_-* &quot;-&quot;_-;_-@_-_재무지원부충당금_1 2 2 5" xfId="17688" xr:uid="{00000000-0005-0000-0000-000012040000}"/>
    <cellStyle name="_-* #,##0_-;-* #,##0_-;_-* &quot;-&quot;_-;_-@_-_재무지원부충당금_1 2 2 5 2" xfId="32424" xr:uid="{00000000-0005-0000-0000-000013040000}"/>
    <cellStyle name="_-* #,##0_-;-* #,##0_-;_-* &quot;-&quot;_-;_-@_-_재무지원부충당금_1 2 2 6" xfId="19922" xr:uid="{00000000-0005-0000-0000-000014040000}"/>
    <cellStyle name="_-* #,##0_-;-* #,##0_-;_-* &quot;-&quot;_-;_-@_-_재무지원부충당금_1 2 2 7" xfId="22119" xr:uid="{00000000-0005-0000-0000-000015040000}"/>
    <cellStyle name="_-* #,##0_-;-* #,##0_-;_-* &quot;-&quot;_-;_-@_-_재무지원부충당금_1 2 3" xfId="4050" xr:uid="{00000000-0005-0000-0000-000016040000}"/>
    <cellStyle name="_-* #,##0_-;-* #,##0_-;_-* &quot;-&quot;_-;_-@_-_재무지원부충당금_1 2 3 2" xfId="7354" xr:uid="{00000000-0005-0000-0000-000017040000}"/>
    <cellStyle name="_-* #,##0_-;-* #,##0_-;_-* &quot;-&quot;_-;_-@_-_재무지원부충당금_1 2 3 2 2" xfId="13931" xr:uid="{00000000-0005-0000-0000-000018040000}"/>
    <cellStyle name="_-* #,##0_-;-* #,##0_-;_-* &quot;-&quot;_-;_-@_-_재무지원부충당금_1 2 3 2 2 2" xfId="32425" xr:uid="{00000000-0005-0000-0000-000019040000}"/>
    <cellStyle name="_-* #,##0_-;-* #,##0_-;_-* &quot;-&quot;_-;_-@_-_재무지원부충당금_1 2 3 2 3" xfId="21012" xr:uid="{00000000-0005-0000-0000-00001A040000}"/>
    <cellStyle name="_-* #,##0_-;-* #,##0_-;_-* &quot;-&quot;_-;_-@_-_재무지원부충당금_1 2 3 2 4" xfId="24016" xr:uid="{00000000-0005-0000-0000-00001B040000}"/>
    <cellStyle name="_-* #,##0_-;-* #,##0_-;_-* &quot;-&quot;_-;_-@_-_재무지원부충당금_1 2 3 2 5" xfId="26266" xr:uid="{00000000-0005-0000-0000-00001C040000}"/>
    <cellStyle name="_-* #,##0_-;-* #,##0_-;_-* &quot;-&quot;_-;_-@_-_재무지원부충당금_1 2 3 3" xfId="5731" xr:uid="{00000000-0005-0000-0000-00001D040000}"/>
    <cellStyle name="_-* #,##0_-;-* #,##0_-;_-* &quot;-&quot;_-;_-@_-_재무지원부충당금_1 2 3 3 2" xfId="12308" xr:uid="{00000000-0005-0000-0000-00001E040000}"/>
    <cellStyle name="_-* #,##0_-;-* #,##0_-;_-* &quot;-&quot;_-;_-@_-_재무지원부충당금_1 2 3 3 2 2" xfId="32426" xr:uid="{00000000-0005-0000-0000-00001F040000}"/>
    <cellStyle name="_-* #,##0_-;-* #,##0_-;_-* &quot;-&quot;_-;_-@_-_재무지원부충당금_1 2 3 3 3" xfId="32427" xr:uid="{00000000-0005-0000-0000-000020040000}"/>
    <cellStyle name="_-* #,##0_-;-* #,##0_-;_-* &quot;-&quot;_-;_-@_-_재무지원부충당금_1 2 3 4" xfId="10635" xr:uid="{00000000-0005-0000-0000-000021040000}"/>
    <cellStyle name="_-* #,##0_-;-* #,##0_-;_-* &quot;-&quot;_-;_-@_-_재무지원부충당금_1 2 3 4 2" xfId="32428" xr:uid="{00000000-0005-0000-0000-000022040000}"/>
    <cellStyle name="_-* #,##0_-;-* #,##0_-;_-* &quot;-&quot;_-;_-@_-_재무지원부충당금_1 2 3 4 2 2" xfId="32429" xr:uid="{00000000-0005-0000-0000-000023040000}"/>
    <cellStyle name="_-* #,##0_-;-* #,##0_-;_-* &quot;-&quot;_-;_-@_-_재무지원부충당금_1 2 3 4 3" xfId="32430" xr:uid="{00000000-0005-0000-0000-000024040000}"/>
    <cellStyle name="_-* #,##0_-;-* #,##0_-;_-* &quot;-&quot;_-;_-@_-_재무지원부충당금_1 2 3 5" xfId="17377" xr:uid="{00000000-0005-0000-0000-000025040000}"/>
    <cellStyle name="_-* #,##0_-;-* #,##0_-;_-* &quot;-&quot;_-;_-@_-_재무지원부충당금_1 2 3 5 2" xfId="32431" xr:uid="{00000000-0005-0000-0000-000026040000}"/>
    <cellStyle name="_-* #,##0_-;-* #,##0_-;_-* &quot;-&quot;_-;_-@_-_재무지원부충당금_1 2 3 6" xfId="22582" xr:uid="{00000000-0005-0000-0000-000027040000}"/>
    <cellStyle name="_-* #,##0_-;-* #,##0_-;_-* &quot;-&quot;_-;_-@_-_재무지원부충당금_1 2 3 7" xfId="19196" xr:uid="{00000000-0005-0000-0000-000028040000}"/>
    <cellStyle name="_-* #,##0_-;-* #,##0_-;_-* &quot;-&quot;_-;_-@_-_재무지원부충당금_1 2 4" xfId="3267" xr:uid="{00000000-0005-0000-0000-000029040000}"/>
    <cellStyle name="_-* #,##0_-;-* #,##0_-;_-* &quot;-&quot;_-;_-@_-_재무지원부충당금_1 2 4 2" xfId="6606" xr:uid="{00000000-0005-0000-0000-00002A040000}"/>
    <cellStyle name="_-* #,##0_-;-* #,##0_-;_-* &quot;-&quot;_-;_-@_-_재무지원부충당금_1 2 4 2 2" xfId="13183" xr:uid="{00000000-0005-0000-0000-00002B040000}"/>
    <cellStyle name="_-* #,##0_-;-* #,##0_-;_-* &quot;-&quot;_-;_-@_-_재무지원부충당금_1 2 4 2 2 2" xfId="32432" xr:uid="{00000000-0005-0000-0000-00002C040000}"/>
    <cellStyle name="_-* #,##0_-;-* #,##0_-;_-* &quot;-&quot;_-;_-@_-_재무지원부충당금_1 2 4 2 3" xfId="20264" xr:uid="{00000000-0005-0000-0000-00002D040000}"/>
    <cellStyle name="_-* #,##0_-;-* #,##0_-;_-* &quot;-&quot;_-;_-@_-_재무지원부충당금_1 2 4 2 4" xfId="23364" xr:uid="{00000000-0005-0000-0000-00002E040000}"/>
    <cellStyle name="_-* #,##0_-;-* #,##0_-;_-* &quot;-&quot;_-;_-@_-_재무지원부충당금_1 2 4 2 5" xfId="25619" xr:uid="{00000000-0005-0000-0000-00002F040000}"/>
    <cellStyle name="_-* #,##0_-;-* #,##0_-;_-* &quot;-&quot;_-;_-@_-_재무지원부충당금_1 2 4 3" xfId="4983" xr:uid="{00000000-0005-0000-0000-000030040000}"/>
    <cellStyle name="_-* #,##0_-;-* #,##0_-;_-* &quot;-&quot;_-;_-@_-_재무지원부충당금_1 2 4 3 2" xfId="11560" xr:uid="{00000000-0005-0000-0000-000031040000}"/>
    <cellStyle name="_-* #,##0_-;-* #,##0_-;_-* &quot;-&quot;_-;_-@_-_재무지원부충당금_1 2 4 3 2 2" xfId="32433" xr:uid="{00000000-0005-0000-0000-000032040000}"/>
    <cellStyle name="_-* #,##0_-;-* #,##0_-;_-* &quot;-&quot;_-;_-@_-_재무지원부충당금_1 2 4 3 3" xfId="32434" xr:uid="{00000000-0005-0000-0000-000033040000}"/>
    <cellStyle name="_-* #,##0_-;-* #,##0_-;_-* &quot;-&quot;_-;_-@_-_재무지원부충당금_1 2 4 4" xfId="9887" xr:uid="{00000000-0005-0000-0000-000034040000}"/>
    <cellStyle name="_-* #,##0_-;-* #,##0_-;_-* &quot;-&quot;_-;_-@_-_재무지원부충당금_1 2 4 4 2" xfId="32435" xr:uid="{00000000-0005-0000-0000-000035040000}"/>
    <cellStyle name="_-* #,##0_-;-* #,##0_-;_-* &quot;-&quot;_-;_-@_-_재무지원부충당금_1 2 4 5" xfId="18158" xr:uid="{00000000-0005-0000-0000-000036040000}"/>
    <cellStyle name="_-* #,##0_-;-* #,##0_-;_-* &quot;-&quot;_-;_-@_-_재무지원부충당금_1 2 4 6" xfId="19698" xr:uid="{00000000-0005-0000-0000-000037040000}"/>
    <cellStyle name="_-* #,##0_-;-* #,##0_-;_-* &quot;-&quot;_-;_-@_-_재무지원부충당금_1 2 4 7" xfId="25222" xr:uid="{00000000-0005-0000-0000-000038040000}"/>
    <cellStyle name="_-* #,##0_-;-* #,##0_-;_-* &quot;-&quot;_-;_-@_-_재무지원부충당금_1 2 5" xfId="6370" xr:uid="{00000000-0005-0000-0000-000039040000}"/>
    <cellStyle name="_-* #,##0_-;-* #,##0_-;_-* &quot;-&quot;_-;_-@_-_재무지원부충당금_1 2 5 2" xfId="12947" xr:uid="{00000000-0005-0000-0000-00003A040000}"/>
    <cellStyle name="_-* #,##0_-;-* #,##0_-;_-* &quot;-&quot;_-;_-@_-_재무지원부충당금_1 2 5 2 2" xfId="32436" xr:uid="{00000000-0005-0000-0000-00003B040000}"/>
    <cellStyle name="_-* #,##0_-;-* #,##0_-;_-* &quot;-&quot;_-;_-@_-_재무지원부충당금_1 2 5 3" xfId="20028" xr:uid="{00000000-0005-0000-0000-00003C040000}"/>
    <cellStyle name="_-* #,##0_-;-* #,##0_-;_-* &quot;-&quot;_-;_-@_-_재무지원부충당금_1 2 5 3 2" xfId="32437" xr:uid="{00000000-0005-0000-0000-00003D040000}"/>
    <cellStyle name="_-* #,##0_-;-* #,##0_-;_-* &quot;-&quot;_-;_-@_-_재무지원부충당금_1 2 5 4" xfId="23185" xr:uid="{00000000-0005-0000-0000-00003E040000}"/>
    <cellStyle name="_-* #,##0_-;-* #,##0_-;_-* &quot;-&quot;_-;_-@_-_재무지원부충당금_1 2 5 5" xfId="25438" xr:uid="{00000000-0005-0000-0000-00003F040000}"/>
    <cellStyle name="_-* #,##0_-;-* #,##0_-;_-* &quot;-&quot;_-;_-@_-_재무지원부충당금_1 2 6" xfId="4747" xr:uid="{00000000-0005-0000-0000-000040040000}"/>
    <cellStyle name="_-* #,##0_-;-* #,##0_-;_-* &quot;-&quot;_-;_-@_-_재무지원부충당금_1 2 6 2" xfId="11324" xr:uid="{00000000-0005-0000-0000-000041040000}"/>
    <cellStyle name="_-* #,##0_-;-* #,##0_-;_-* &quot;-&quot;_-;_-@_-_재무지원부충당금_1 2 6 2 2" xfId="32438" xr:uid="{00000000-0005-0000-0000-000042040000}"/>
    <cellStyle name="_-* #,##0_-;-* #,##0_-;_-* &quot;-&quot;_-;_-@_-_재무지원부충당금_1 2 6 3" xfId="32439" xr:uid="{00000000-0005-0000-0000-000043040000}"/>
    <cellStyle name="_-* #,##0_-;-* #,##0_-;_-* &quot;-&quot;_-;_-@_-_재무지원부충당금_1 2 6 3 2" xfId="32440" xr:uid="{00000000-0005-0000-0000-000044040000}"/>
    <cellStyle name="_-* #,##0_-;-* #,##0_-;_-* &quot;-&quot;_-;_-@_-_재무지원부충당금_1 2 6 4" xfId="32441" xr:uid="{00000000-0005-0000-0000-000045040000}"/>
    <cellStyle name="_-* #,##0_-;-* #,##0_-;_-* &quot;-&quot;_-;_-@_-_재무지원부충당금_1 2 7" xfId="9653" xr:uid="{00000000-0005-0000-0000-000046040000}"/>
    <cellStyle name="_-* #,##0_-;-* #,##0_-;_-* &quot;-&quot;_-;_-@_-_재무지원부충당금_1 2 7 2" xfId="32442" xr:uid="{00000000-0005-0000-0000-000047040000}"/>
    <cellStyle name="_-* #,##0_-;-* #,##0_-;_-* &quot;-&quot;_-;_-@_-_재무지원부충당금_1 2 7 2 2" xfId="32443" xr:uid="{00000000-0005-0000-0000-000048040000}"/>
    <cellStyle name="_-* #,##0_-;-* #,##0_-;_-* &quot;-&quot;_-;_-@_-_재무지원부충당금_1 2 7 3" xfId="32444" xr:uid="{00000000-0005-0000-0000-000049040000}"/>
    <cellStyle name="_-* #,##0_-;-* #,##0_-;_-* &quot;-&quot;_-;_-@_-_재무지원부충당금_1 2 8" xfId="18445" xr:uid="{00000000-0005-0000-0000-00004A040000}"/>
    <cellStyle name="_-* #,##0_-;-* #,##0_-;_-* &quot;-&quot;_-;_-@_-_재무지원부충당금_1 2 8 2" xfId="32445" xr:uid="{00000000-0005-0000-0000-00004B040000}"/>
    <cellStyle name="_-* #,##0_-;-* #,##0_-;_-* &quot;-&quot;_-;_-@_-_재무지원부충당금_1 2 9" xfId="18787" xr:uid="{00000000-0005-0000-0000-00004C040000}"/>
    <cellStyle name="_-* #,##0_-;-* #,##0_-;_-* &quot;-&quot;_-;_-@_-_재무지원부충당금_1 3" xfId="3210" xr:uid="{00000000-0005-0000-0000-00004D040000}"/>
    <cellStyle name="_-* #,##0_-;-* #,##0_-;_-* &quot;-&quot;_-;_-@_-_재무지원부충당금_1 3 10" xfId="25252" xr:uid="{00000000-0005-0000-0000-00004E040000}"/>
    <cellStyle name="_-* #,##0_-;-* #,##0_-;_-* &quot;-&quot;_-;_-@_-_재무지원부충당금_1 3 2" xfId="3922" xr:uid="{00000000-0005-0000-0000-00004F040000}"/>
    <cellStyle name="_-* #,##0_-;-* #,##0_-;_-* &quot;-&quot;_-;_-@_-_재무지원부충당금_1 3 2 2" xfId="7226" xr:uid="{00000000-0005-0000-0000-000050040000}"/>
    <cellStyle name="_-* #,##0_-;-* #,##0_-;_-* &quot;-&quot;_-;_-@_-_재무지원부충당금_1 3 2 2 2" xfId="13803" xr:uid="{00000000-0005-0000-0000-000051040000}"/>
    <cellStyle name="_-* #,##0_-;-* #,##0_-;_-* &quot;-&quot;_-;_-@_-_재무지원부충당금_1 3 2 2 3" xfId="20884" xr:uid="{00000000-0005-0000-0000-000052040000}"/>
    <cellStyle name="_-* #,##0_-;-* #,##0_-;_-* &quot;-&quot;_-;_-@_-_재무지원부충당금_1 3 2 2 4" xfId="23888" xr:uid="{00000000-0005-0000-0000-000053040000}"/>
    <cellStyle name="_-* #,##0_-;-* #,##0_-;_-* &quot;-&quot;_-;_-@_-_재무지원부충당금_1 3 2 2 5" xfId="26138" xr:uid="{00000000-0005-0000-0000-000054040000}"/>
    <cellStyle name="_-* #,##0_-;-* #,##0_-;_-* &quot;-&quot;_-;_-@_-_재무지원부충당금_1 3 2 3" xfId="5603" xr:uid="{00000000-0005-0000-0000-000055040000}"/>
    <cellStyle name="_-* #,##0_-;-* #,##0_-;_-* &quot;-&quot;_-;_-@_-_재무지원부충당금_1 3 2 3 2" xfId="12180" xr:uid="{00000000-0005-0000-0000-000056040000}"/>
    <cellStyle name="_-* #,##0_-;-* #,##0_-;_-* &quot;-&quot;_-;_-@_-_재무지원부충당금_1 3 2 4" xfId="10507" xr:uid="{00000000-0005-0000-0000-000057040000}"/>
    <cellStyle name="_-* #,##0_-;-* #,##0_-;_-* &quot;-&quot;_-;_-@_-_재무지원부충당금_1 3 2 5" xfId="17505" xr:uid="{00000000-0005-0000-0000-000058040000}"/>
    <cellStyle name="_-* #,##0_-;-* #,##0_-;_-* &quot;-&quot;_-;_-@_-_재무지원부충당금_1 3 2 6" xfId="22454" xr:uid="{00000000-0005-0000-0000-000059040000}"/>
    <cellStyle name="_-* #,##0_-;-* #,##0_-;_-* &quot;-&quot;_-;_-@_-_재무지원부충당금_1 3 2 7" xfId="19227" xr:uid="{00000000-0005-0000-0000-00005A040000}"/>
    <cellStyle name="_-* #,##0_-;-* #,##0_-;_-* &quot;-&quot;_-;_-@_-_재무지원부충당금_1 3 3" xfId="4178" xr:uid="{00000000-0005-0000-0000-00005B040000}"/>
    <cellStyle name="_-* #,##0_-;-* #,##0_-;_-* &quot;-&quot;_-;_-@_-_재무지원부충당금_1 3 3 2" xfId="7482" xr:uid="{00000000-0005-0000-0000-00005C040000}"/>
    <cellStyle name="_-* #,##0_-;-* #,##0_-;_-* &quot;-&quot;_-;_-@_-_재무지원부충당금_1 3 3 2 2" xfId="14059" xr:uid="{00000000-0005-0000-0000-00005D040000}"/>
    <cellStyle name="_-* #,##0_-;-* #,##0_-;_-* &quot;-&quot;_-;_-@_-_재무지원부충당금_1 3 3 2 3" xfId="21140" xr:uid="{00000000-0005-0000-0000-00005E040000}"/>
    <cellStyle name="_-* #,##0_-;-* #,##0_-;_-* &quot;-&quot;_-;_-@_-_재무지원부충당금_1 3 3 2 4" xfId="24144" xr:uid="{00000000-0005-0000-0000-00005F040000}"/>
    <cellStyle name="_-* #,##0_-;-* #,##0_-;_-* &quot;-&quot;_-;_-@_-_재무지원부충당금_1 3 3 2 5" xfId="26394" xr:uid="{00000000-0005-0000-0000-000060040000}"/>
    <cellStyle name="_-* #,##0_-;-* #,##0_-;_-* &quot;-&quot;_-;_-@_-_재무지원부충당금_1 3 3 3" xfId="5859" xr:uid="{00000000-0005-0000-0000-000061040000}"/>
    <cellStyle name="_-* #,##0_-;-* #,##0_-;_-* &quot;-&quot;_-;_-@_-_재무지원부충당금_1 3 3 3 2" xfId="12436" xr:uid="{00000000-0005-0000-0000-000062040000}"/>
    <cellStyle name="_-* #,##0_-;-* #,##0_-;_-* &quot;-&quot;_-;_-@_-_재무지원부충당금_1 3 3 4" xfId="10763" xr:uid="{00000000-0005-0000-0000-000063040000}"/>
    <cellStyle name="_-* #,##0_-;-* #,##0_-;_-* &quot;-&quot;_-;_-@_-_재무지원부충당금_1 3 3 5" xfId="17249" xr:uid="{00000000-0005-0000-0000-000064040000}"/>
    <cellStyle name="_-* #,##0_-;-* #,##0_-;_-* &quot;-&quot;_-;_-@_-_재무지원부충당금_1 3 3 6" xfId="22710" xr:uid="{00000000-0005-0000-0000-000065040000}"/>
    <cellStyle name="_-* #,##0_-;-* #,##0_-;_-* &quot;-&quot;_-;_-@_-_재무지원부충당금_1 3 3 7" xfId="22086" xr:uid="{00000000-0005-0000-0000-000066040000}"/>
    <cellStyle name="_-* #,##0_-;-* #,##0_-;_-* &quot;-&quot;_-;_-@_-_재무지원부충당금_1 3 4" xfId="4394" xr:uid="{00000000-0005-0000-0000-000067040000}"/>
    <cellStyle name="_-* #,##0_-;-* #,##0_-;_-* &quot;-&quot;_-;_-@_-_재무지원부충당금_1 3 4 2" xfId="7698" xr:uid="{00000000-0005-0000-0000-000068040000}"/>
    <cellStyle name="_-* #,##0_-;-* #,##0_-;_-* &quot;-&quot;_-;_-@_-_재무지원부충당금_1 3 4 2 2" xfId="14275" xr:uid="{00000000-0005-0000-0000-000069040000}"/>
    <cellStyle name="_-* #,##0_-;-* #,##0_-;_-* &quot;-&quot;_-;_-@_-_재무지원부충당금_1 3 4 2 3" xfId="21356" xr:uid="{00000000-0005-0000-0000-00006A040000}"/>
    <cellStyle name="_-* #,##0_-;-* #,##0_-;_-* &quot;-&quot;_-;_-@_-_재무지원부충당금_1 3 4 2 4" xfId="24360" xr:uid="{00000000-0005-0000-0000-00006B040000}"/>
    <cellStyle name="_-* #,##0_-;-* #,##0_-;_-* &quot;-&quot;_-;_-@_-_재무지원부충당금_1 3 4 2 5" xfId="26610" xr:uid="{00000000-0005-0000-0000-00006C040000}"/>
    <cellStyle name="_-* #,##0_-;-* #,##0_-;_-* &quot;-&quot;_-;_-@_-_재무지원부충당금_1 3 4 3" xfId="6075" xr:uid="{00000000-0005-0000-0000-00006D040000}"/>
    <cellStyle name="_-* #,##0_-;-* #,##0_-;_-* &quot;-&quot;_-;_-@_-_재무지원부충당금_1 3 4 3 2" xfId="12652" xr:uid="{00000000-0005-0000-0000-00006E040000}"/>
    <cellStyle name="_-* #,##0_-;-* #,##0_-;_-* &quot;-&quot;_-;_-@_-_재무지원부충당금_1 3 4 4" xfId="10979" xr:uid="{00000000-0005-0000-0000-00006F040000}"/>
    <cellStyle name="_-* #,##0_-;-* #,##0_-;_-* &quot;-&quot;_-;_-@_-_재무지원부충당금_1 3 4 5" xfId="17033" xr:uid="{00000000-0005-0000-0000-000070040000}"/>
    <cellStyle name="_-* #,##0_-;-* #,##0_-;_-* &quot;-&quot;_-;_-@_-_재무지원부충당금_1 3 4 6" xfId="22926" xr:uid="{00000000-0005-0000-0000-000071040000}"/>
    <cellStyle name="_-* #,##0_-;-* #,##0_-;_-* &quot;-&quot;_-;_-@_-_재무지원부충당금_1 3 4 7" xfId="19136" xr:uid="{00000000-0005-0000-0000-000072040000}"/>
    <cellStyle name="_-* #,##0_-;-* #,##0_-;_-* &quot;-&quot;_-;_-@_-_재무지원부충당금_1 3 5" xfId="6556" xr:uid="{00000000-0005-0000-0000-000073040000}"/>
    <cellStyle name="_-* #,##0_-;-* #,##0_-;_-* &quot;-&quot;_-;_-@_-_재무지원부충당금_1 3 5 2" xfId="13133" xr:uid="{00000000-0005-0000-0000-000074040000}"/>
    <cellStyle name="_-* #,##0_-;-* #,##0_-;_-* &quot;-&quot;_-;_-@_-_재무지원부충당금_1 3 5 3" xfId="20214" xr:uid="{00000000-0005-0000-0000-000075040000}"/>
    <cellStyle name="_-* #,##0_-;-* #,##0_-;_-* &quot;-&quot;_-;_-@_-_재무지원부충당금_1 3 5 4" xfId="23316" xr:uid="{00000000-0005-0000-0000-000076040000}"/>
    <cellStyle name="_-* #,##0_-;-* #,##0_-;_-* &quot;-&quot;_-;_-@_-_재무지원부충당금_1 3 5 5" xfId="25571" xr:uid="{00000000-0005-0000-0000-000077040000}"/>
    <cellStyle name="_-* #,##0_-;-* #,##0_-;_-* &quot;-&quot;_-;_-@_-_재무지원부충당금_1 3 6" xfId="4933" xr:uid="{00000000-0005-0000-0000-000078040000}"/>
    <cellStyle name="_-* #,##0_-;-* #,##0_-;_-* &quot;-&quot;_-;_-@_-_재무지원부충당금_1 3 6 2" xfId="11510" xr:uid="{00000000-0005-0000-0000-000079040000}"/>
    <cellStyle name="_-* #,##0_-;-* #,##0_-;_-* &quot;-&quot;_-;_-@_-_재무지원부충당금_1 3 7" xfId="9837" xr:uid="{00000000-0005-0000-0000-00007A040000}"/>
    <cellStyle name="_-* #,##0_-;-* #,##0_-;_-* &quot;-&quot;_-;_-@_-_재무지원부충당금_1 3 8" xfId="18218" xr:uid="{00000000-0005-0000-0000-00007B040000}"/>
    <cellStyle name="_-* #,##0_-;-* #,##0_-;_-* &quot;-&quot;_-;_-@_-_재무지원부충당금_1 3 9" xfId="19677" xr:uid="{00000000-0005-0000-0000-00007C040000}"/>
    <cellStyle name="_-* #,##0_-;-* #,##0_-;_-* &quot;-&quot;_-;_-@_-_재무지원부충당금_1 4" xfId="3415" xr:uid="{00000000-0005-0000-0000-00007D040000}"/>
    <cellStyle name="_-* #,##0_-;-* #,##0_-;_-* &quot;-&quot;_-;_-@_-_재무지원부충당금_1 4 2" xfId="6754" xr:uid="{00000000-0005-0000-0000-00007E040000}"/>
    <cellStyle name="_-* #,##0_-;-* #,##0_-;_-* &quot;-&quot;_-;_-@_-_재무지원부충당금_1 4 2 2" xfId="13331" xr:uid="{00000000-0005-0000-0000-00007F040000}"/>
    <cellStyle name="_-* #,##0_-;-* #,##0_-;_-* &quot;-&quot;_-;_-@_-_재무지원부충당금_1 4 2 2 2" xfId="32446" xr:uid="{00000000-0005-0000-0000-000080040000}"/>
    <cellStyle name="_-* #,##0_-;-* #,##0_-;_-* &quot;-&quot;_-;_-@_-_재무지원부충당금_1 4 2 3" xfId="20412" xr:uid="{00000000-0005-0000-0000-000081040000}"/>
    <cellStyle name="_-* #,##0_-;-* #,##0_-;_-* &quot;-&quot;_-;_-@_-_재무지원부충당금_1 4 2 4" xfId="23463" xr:uid="{00000000-0005-0000-0000-000082040000}"/>
    <cellStyle name="_-* #,##0_-;-* #,##0_-;_-* &quot;-&quot;_-;_-@_-_재무지원부충당금_1 4 2 5" xfId="25716" xr:uid="{00000000-0005-0000-0000-000083040000}"/>
    <cellStyle name="_-* #,##0_-;-* #,##0_-;_-* &quot;-&quot;_-;_-@_-_재무지원부충당금_1 4 3" xfId="5131" xr:uid="{00000000-0005-0000-0000-000084040000}"/>
    <cellStyle name="_-* #,##0_-;-* #,##0_-;_-* &quot;-&quot;_-;_-@_-_재무지원부충당금_1 4 3 2" xfId="11708" xr:uid="{00000000-0005-0000-0000-000085040000}"/>
    <cellStyle name="_-* #,##0_-;-* #,##0_-;_-* &quot;-&quot;_-;_-@_-_재무지원부충당금_1 4 3 2 2" xfId="32447" xr:uid="{00000000-0005-0000-0000-000086040000}"/>
    <cellStyle name="_-* #,##0_-;-* #,##0_-;_-* &quot;-&quot;_-;_-@_-_재무지원부충당금_1 4 3 3" xfId="32448" xr:uid="{00000000-0005-0000-0000-000087040000}"/>
    <cellStyle name="_-* #,##0_-;-* #,##0_-;_-* &quot;-&quot;_-;_-@_-_재무지원부충당금_1 4 4" xfId="10035" xr:uid="{00000000-0005-0000-0000-000088040000}"/>
    <cellStyle name="_-* #,##0_-;-* #,##0_-;_-* &quot;-&quot;_-;_-@_-_재무지원부충당금_1 4 4 2" xfId="32449" xr:uid="{00000000-0005-0000-0000-000089040000}"/>
    <cellStyle name="_-* #,##0_-;-* #,##0_-;_-* &quot;-&quot;_-;_-@_-_재무지원부충당금_1 4 4 2 2" xfId="32450" xr:uid="{00000000-0005-0000-0000-00008A040000}"/>
    <cellStyle name="_-* #,##0_-;-* #,##0_-;_-* &quot;-&quot;_-;_-@_-_재무지원부충당금_1 4 4 3" xfId="32451" xr:uid="{00000000-0005-0000-0000-00008B040000}"/>
    <cellStyle name="_-* #,##0_-;-* #,##0_-;_-* &quot;-&quot;_-;_-@_-_재무지원부충당금_1 4 5" xfId="17999" xr:uid="{00000000-0005-0000-0000-00008C040000}"/>
    <cellStyle name="_-* #,##0_-;-* #,##0_-;_-* &quot;-&quot;_-;_-@_-_재무지원부충당금_1 4 5 2" xfId="32452" xr:uid="{00000000-0005-0000-0000-00008D040000}"/>
    <cellStyle name="_-* #,##0_-;-* #,##0_-;_-* &quot;-&quot;_-;_-@_-_재무지원부충당금_1 4 6" xfId="18880" xr:uid="{00000000-0005-0000-0000-00008E040000}"/>
    <cellStyle name="_-* #,##0_-;-* #,##0_-;_-* &quot;-&quot;_-;_-@_-_재무지원부충당금_1 4 7" xfId="25155" xr:uid="{00000000-0005-0000-0000-00008F040000}"/>
    <cellStyle name="_-* #,##0_-;-* #,##0_-;_-* &quot;-&quot;_-;_-@_-_재무지원부충당금_1 5" xfId="3602" xr:uid="{00000000-0005-0000-0000-000090040000}"/>
    <cellStyle name="_-* #,##0_-;-* #,##0_-;_-* &quot;-&quot;_-;_-@_-_재무지원부충당금_1 5 2" xfId="6906" xr:uid="{00000000-0005-0000-0000-000091040000}"/>
    <cellStyle name="_-* #,##0_-;-* #,##0_-;_-* &quot;-&quot;_-;_-@_-_재무지원부충당금_1 5 2 2" xfId="13483" xr:uid="{00000000-0005-0000-0000-000092040000}"/>
    <cellStyle name="_-* #,##0_-;-* #,##0_-;_-* &quot;-&quot;_-;_-@_-_재무지원부충당금_1 5 2 2 2" xfId="32453" xr:uid="{00000000-0005-0000-0000-000093040000}"/>
    <cellStyle name="_-* #,##0_-;-* #,##0_-;_-* &quot;-&quot;_-;_-@_-_재무지원부충당금_1 5 2 3" xfId="20564" xr:uid="{00000000-0005-0000-0000-000094040000}"/>
    <cellStyle name="_-* #,##0_-;-* #,##0_-;_-* &quot;-&quot;_-;_-@_-_재무지원부충당금_1 5 2 4" xfId="23615" xr:uid="{00000000-0005-0000-0000-000095040000}"/>
    <cellStyle name="_-* #,##0_-;-* #,##0_-;_-* &quot;-&quot;_-;_-@_-_재무지원부충당금_1 5 2 5" xfId="25868" xr:uid="{00000000-0005-0000-0000-000096040000}"/>
    <cellStyle name="_-* #,##0_-;-* #,##0_-;_-* &quot;-&quot;_-;_-@_-_재무지원부충당금_1 5 3" xfId="5283" xr:uid="{00000000-0005-0000-0000-000097040000}"/>
    <cellStyle name="_-* #,##0_-;-* #,##0_-;_-* &quot;-&quot;_-;_-@_-_재무지원부충당금_1 5 3 2" xfId="11860" xr:uid="{00000000-0005-0000-0000-000098040000}"/>
    <cellStyle name="_-* #,##0_-;-* #,##0_-;_-* &quot;-&quot;_-;_-@_-_재무지원부충당금_1 5 3 2 2" xfId="32454" xr:uid="{00000000-0005-0000-0000-000099040000}"/>
    <cellStyle name="_-* #,##0_-;-* #,##0_-;_-* &quot;-&quot;_-;_-@_-_재무지원부충당금_1 5 3 3" xfId="32455" xr:uid="{00000000-0005-0000-0000-00009A040000}"/>
    <cellStyle name="_-* #,##0_-;-* #,##0_-;_-* &quot;-&quot;_-;_-@_-_재무지원부충당금_1 5 4" xfId="10187" xr:uid="{00000000-0005-0000-0000-00009B040000}"/>
    <cellStyle name="_-* #,##0_-;-* #,##0_-;_-* &quot;-&quot;_-;_-@_-_재무지원부충당금_1 5 4 2" xfId="32456" xr:uid="{00000000-0005-0000-0000-00009C040000}"/>
    <cellStyle name="_-* #,##0_-;-* #,##0_-;_-* &quot;-&quot;_-;_-@_-_재무지원부충당금_1 5 5" xfId="17825" xr:uid="{00000000-0005-0000-0000-00009D040000}"/>
    <cellStyle name="_-* #,##0_-;-* #,##0_-;_-* &quot;-&quot;_-;_-@_-_재무지원부충당금_1 5 6" xfId="19846" xr:uid="{00000000-0005-0000-0000-00009E040000}"/>
    <cellStyle name="_-* #,##0_-;-* #,##0_-;_-* &quot;-&quot;_-;_-@_-_재무지원부충당금_1 5 7" xfId="24750" xr:uid="{00000000-0005-0000-0000-00009F040000}"/>
    <cellStyle name="_-* #,##0_-;-* #,##0_-;_-* &quot;-&quot;_-;_-@_-_재무지원부충당금_1 6" xfId="4180" xr:uid="{00000000-0005-0000-0000-0000A0040000}"/>
    <cellStyle name="_-* #,##0_-;-* #,##0_-;_-* &quot;-&quot;_-;_-@_-_재무지원부충당금_1 6 2" xfId="7484" xr:uid="{00000000-0005-0000-0000-0000A1040000}"/>
    <cellStyle name="_-* #,##0_-;-* #,##0_-;_-* &quot;-&quot;_-;_-@_-_재무지원부충당금_1 6 2 2" xfId="14061" xr:uid="{00000000-0005-0000-0000-0000A2040000}"/>
    <cellStyle name="_-* #,##0_-;-* #,##0_-;_-* &quot;-&quot;_-;_-@_-_재무지원부충당금_1 6 2 3" xfId="21142" xr:uid="{00000000-0005-0000-0000-0000A3040000}"/>
    <cellStyle name="_-* #,##0_-;-* #,##0_-;_-* &quot;-&quot;_-;_-@_-_재무지원부충당금_1 6 2 4" xfId="24146" xr:uid="{00000000-0005-0000-0000-0000A4040000}"/>
    <cellStyle name="_-* #,##0_-;-* #,##0_-;_-* &quot;-&quot;_-;_-@_-_재무지원부충당금_1 6 2 5" xfId="26396" xr:uid="{00000000-0005-0000-0000-0000A5040000}"/>
    <cellStyle name="_-* #,##0_-;-* #,##0_-;_-* &quot;-&quot;_-;_-@_-_재무지원부충당금_1 6 3" xfId="5861" xr:uid="{00000000-0005-0000-0000-0000A6040000}"/>
    <cellStyle name="_-* #,##0_-;-* #,##0_-;_-* &quot;-&quot;_-;_-@_-_재무지원부충당금_1 6 3 2" xfId="12438" xr:uid="{00000000-0005-0000-0000-0000A7040000}"/>
    <cellStyle name="_-* #,##0_-;-* #,##0_-;_-* &quot;-&quot;_-;_-@_-_재무지원부충당금_1 6 4" xfId="10765" xr:uid="{00000000-0005-0000-0000-0000A8040000}"/>
    <cellStyle name="_-* #,##0_-;-* #,##0_-;_-* &quot;-&quot;_-;_-@_-_재무지원부충당금_1 6 5" xfId="17247" xr:uid="{00000000-0005-0000-0000-0000A9040000}"/>
    <cellStyle name="_-* #,##0_-;-* #,##0_-;_-* &quot;-&quot;_-;_-@_-_재무지원부충당금_1 6 6" xfId="22712" xr:uid="{00000000-0005-0000-0000-0000AA040000}"/>
    <cellStyle name="_-* #,##0_-;-* #,##0_-;_-* &quot;-&quot;_-;_-@_-_재무지원부충당금_1 6 7" xfId="22096" xr:uid="{00000000-0005-0000-0000-0000AB040000}"/>
    <cellStyle name="_-* #,##0_-;-* #,##0_-;_-* &quot;-&quot;_-;_-@_-_재무지원부충당금_1 7" xfId="6190" xr:uid="{00000000-0005-0000-0000-0000AC040000}"/>
    <cellStyle name="_-* #,##0_-;-* #,##0_-;_-* &quot;-&quot;_-;_-@_-_재무지원부충당금_1 7 2" xfId="12767" xr:uid="{00000000-0005-0000-0000-0000AD040000}"/>
    <cellStyle name="_-* #,##0_-;-* #,##0_-;_-* &quot;-&quot;_-;_-@_-_재무지원부충당금_1 7 2 2" xfId="32457" xr:uid="{00000000-0005-0000-0000-0000AE040000}"/>
    <cellStyle name="_-* #,##0_-;-* #,##0_-;_-* &quot;-&quot;_-;_-@_-_재무지원부충당금_1 7 3" xfId="16837" xr:uid="{00000000-0005-0000-0000-0000AF040000}"/>
    <cellStyle name="_-* #,##0_-;-* #,##0_-;_-* &quot;-&quot;_-;_-@_-_재무지원부충당금_1 7 4" xfId="23081" xr:uid="{00000000-0005-0000-0000-0000B0040000}"/>
    <cellStyle name="_-* #,##0_-;-* #,##0_-;_-* &quot;-&quot;_-;_-@_-_재무지원부충당금_1 7 5" xfId="18458" xr:uid="{00000000-0005-0000-0000-0000B1040000}"/>
    <cellStyle name="_-* #,##0_-;-* #,##0_-;_-* &quot;-&quot;_-;_-@_-_재무지원부충당금_1 8" xfId="4590" xr:uid="{00000000-0005-0000-0000-0000B2040000}"/>
    <cellStyle name="_-* #,##0_-;-* #,##0_-;_-* &quot;-&quot;_-;_-@_-_재무지원부충당금_1 8 2" xfId="11167" xr:uid="{00000000-0005-0000-0000-0000B3040000}"/>
    <cellStyle name="_-* #,##0_-;-* #,##0_-;_-* &quot;-&quot;_-;_-@_-_재무지원부충당금_1 8 2 2" xfId="32458" xr:uid="{00000000-0005-0000-0000-0000B4040000}"/>
    <cellStyle name="_-* #,##0_-;-* #,##0_-;_-* &quot;-&quot;_-;_-@_-_재무지원부충당금_1 8 3" xfId="22153" xr:uid="{00000000-0005-0000-0000-0000B5040000}"/>
    <cellStyle name="_-* #,##0_-;-* #,##0_-;_-* &quot;-&quot;_-;_-@_-_재무지원부충당금_1 8 4" xfId="25017" xr:uid="{00000000-0005-0000-0000-0000B6040000}"/>
    <cellStyle name="_-* #,##0_-;-* #,##0_-;_-* &quot;-&quot;_-;_-@_-_재무지원부충당금_1 8 5" xfId="27045" xr:uid="{00000000-0005-0000-0000-0000B7040000}"/>
    <cellStyle name="_-* #,##0_-;-* #,##0_-;_-* &quot;-&quot;_-;_-@_-_재무지원부충당금_1 9" xfId="9557" xr:uid="{00000000-0005-0000-0000-0000B8040000}"/>
    <cellStyle name="_-* #,##0_-;-* #,##0_-;_-* &quot;-&quot;_-;_-@_-_재무지원부충당금_1 9 2" xfId="22154" xr:uid="{00000000-0005-0000-0000-0000B9040000}"/>
    <cellStyle name="_-* #,##0_-;-* #,##0_-;_-* &quot;-&quot;_-;_-@_-_재무지원부충당금_1 9 3" xfId="25018" xr:uid="{00000000-0005-0000-0000-0000BA040000}"/>
    <cellStyle name="_-* #,##0_-;-* #,##0_-;_-* &quot;-&quot;_-;_-@_-_재무지원부충당금_1 9 4" xfId="27046" xr:uid="{00000000-0005-0000-0000-0000BB040000}"/>
    <cellStyle name="_-* #,##0_-;-* #,##0_-;_-* &quot;-&quot;_-;_-@_-_재무지원부충당금_1_1211 충당금,건전성 현황_작업" xfId="32459" xr:uid="{00000000-0005-0000-0000-0000BC040000}"/>
    <cellStyle name="_-* #,##0_-;-* #,##0_-;_-* &quot;-&quot;_-;_-@_-_재무지원부충당금_1_1211 충당금,건전성 현황_작업 2" xfId="32460" xr:uid="{00000000-0005-0000-0000-0000BD040000}"/>
    <cellStyle name="_-* #,##0_-;-* #,##0_-;_-* &quot;-&quot;_-;_-@_-_재무지원부충당금_1_Hana 2011-1 Program_Data Disk_Pool B_v2(v5-1더밸류-이교민)" xfId="16604" xr:uid="{00000000-0005-0000-0000-0000BE040000}"/>
    <cellStyle name="_-* #,##0_-;-* #,##0_-;_-* &quot;-&quot;_-;_-@_-_재무지원부충당금_1_Hana 2011-1 Program_Data Disk_Pool B_v2(v5-1더밸류-이교민) 2" xfId="21925" xr:uid="{00000000-0005-0000-0000-0000BF040000}"/>
    <cellStyle name="_-* #,##0_-;-* #,##0_-;_-* &quot;-&quot;_-;_-@_-_재무지원부충당금_1_Hana 2011-1 Program_Data Disk_Pool B_v2(v5-1더밸류-이교민) 3" xfId="24915" xr:uid="{00000000-0005-0000-0000-0000C0040000}"/>
    <cellStyle name="_-* #,##0_-;-* #,##0_-;_-* &quot;-&quot;_-;_-@_-_재무지원부충당금_1_Hana 2011-1 Program_Data Disk_Pool B_v2(v5-1더밸류-이교민) 4" xfId="26995" xr:uid="{00000000-0005-0000-0000-0000C1040000}"/>
    <cellStyle name="_-* #,##0_-;-* #,##0_-;_-* &quot;-&quot;_-;_-@_-_재무지원부충당금_1_Hana 2011-1 Program_Data Disk_Pool B_v2(v5-1더밸류-이교민)_SHB 2011-2 Program_Data Disk_Pool C,B_v1(v2더밸류_이교민)" xfId="16019" xr:uid="{00000000-0005-0000-0000-0000C2040000}"/>
    <cellStyle name="_-* #,##0_-;-* #,##0_-;_-* &quot;-&quot;_-;_-@_-_재무지원부충당금_1_Hana 2011-1 Program_Data Disk_Pool B_v2(v5-1더밸류-이교민)_SHB 2011-2 Program_Data Disk_Pool C,B_v1(v2더밸류_이교민) 2" xfId="21951" xr:uid="{00000000-0005-0000-0000-0000C3040000}"/>
    <cellStyle name="_-* #,##0_-;-* #,##0_-;_-* &quot;-&quot;_-;_-@_-_재무지원부충당금_1_Hana 2011-1 Program_Data Disk_Pool B_v2(v5-1더밸류-이교민)_SHB 2011-2 Program_Data Disk_Pool C,B_v1(v2더밸류_이교민) 3" xfId="24935" xr:uid="{00000000-0005-0000-0000-0000C4040000}"/>
    <cellStyle name="_-* #,##0_-;-* #,##0_-;_-* &quot;-&quot;_-;_-@_-_재무지원부충당금_1_Hana 2011-1 Program_Data Disk_Pool B_v2(v5-1더밸류-이교민)_SHB 2011-2 Program_Data Disk_Pool C,B_v1(v2더밸류_이교민) 4" xfId="27013" xr:uid="{00000000-0005-0000-0000-0000C5040000}"/>
    <cellStyle name="_-* #,##0_-;-* #,##0_-;_-* &quot;-&quot;_-;_-@_-_재무지원부충당금_1_Hana 2011-1 Program_Data Disk_Pool B_v2(v5-1더밸류-이교민)_차주명관리_20110726_v1" xfId="16244" xr:uid="{00000000-0005-0000-0000-0000C6040000}"/>
    <cellStyle name="_-* #,##0_-;-* #,##0_-;_-* &quot;-&quot;_-;_-@_-_재무지원부충당금_1_Hana 2011-1 Program_Data Disk_Pool B_v2(v5-1더밸류-이교민)_차주명관리_20110726_v1 2" xfId="21891" xr:uid="{00000000-0005-0000-0000-0000C7040000}"/>
    <cellStyle name="_-* #,##0_-;-* #,##0_-;_-* &quot;-&quot;_-;_-@_-_재무지원부충당금_1_Hana 2011-1 Program_Data Disk_Pool B_v2(v5-1더밸류-이교민)_차주명관리_20110726_v1 3" xfId="24880" xr:uid="{00000000-0005-0000-0000-0000C8040000}"/>
    <cellStyle name="_-* #,##0_-;-* #,##0_-;_-* &quot;-&quot;_-;_-@_-_재무지원부충당금_1_Hana 2011-1 Program_Data Disk_Pool B_v2(v5-1더밸류-이교민)_차주명관리_20110726_v1 4" xfId="26965" xr:uid="{00000000-0005-0000-0000-0000C9040000}"/>
    <cellStyle name="_-* #,##0_-;-* #,##0_-;_-* &quot;-&quot;_-;_-@_-_재무지원부충당금_1_SHB_2011-3_담보sheet(더밸류_v6이교민)" xfId="16605" xr:uid="{00000000-0005-0000-0000-0000CA040000}"/>
    <cellStyle name="_-* #,##0_-;-* #,##0_-;_-* &quot;-&quot;_-;_-@_-_재무지원부충당금_1_SHB_2011-3_담보sheet(더밸류_v6이교민) 2" xfId="21890" xr:uid="{00000000-0005-0000-0000-0000CB040000}"/>
    <cellStyle name="_-* #,##0_-;-* #,##0_-;_-* &quot;-&quot;_-;_-@_-_재무지원부충당금_1_SHB_2011-3_담보sheet(더밸류_v6이교민) 3" xfId="24879" xr:uid="{00000000-0005-0000-0000-0000CC040000}"/>
    <cellStyle name="_-* #,##0_-;-* #,##0_-;_-* &quot;-&quot;_-;_-@_-_재무지원부충당금_1_SHB_2011-3_담보sheet(더밸류_v6이교민) 4" xfId="26964" xr:uid="{00000000-0005-0000-0000-0000CD040000}"/>
    <cellStyle name="_-* #,##0_-;-* #,##0_-;_-* &quot;-&quot;_-;_-@_-_재무지원부충당금_1_SHB_2011-3_담보sheet(더밸류_v6이교민)_차주명관리_20110726_v1" xfId="16527" xr:uid="{00000000-0005-0000-0000-0000CE040000}"/>
    <cellStyle name="_-* #,##0_-;-* #,##0_-;_-* &quot;-&quot;_-;_-@_-_재무지원부충당금_1_SHB_2011-3_담보sheet(더밸류_v6이교민)_차주명관리_20110726_v1 2" xfId="21889" xr:uid="{00000000-0005-0000-0000-0000CF040000}"/>
    <cellStyle name="_-* #,##0_-;-* #,##0_-;_-* &quot;-&quot;_-;_-@_-_재무지원부충당금_1_SHB_2011-3_담보sheet(더밸류_v6이교민)_차주명관리_20110726_v1 3" xfId="24878" xr:uid="{00000000-0005-0000-0000-0000D0040000}"/>
    <cellStyle name="_-* #,##0_-;-* #,##0_-;_-* &quot;-&quot;_-;_-@_-_재무지원부충당금_1_SHB_2011-3_담보sheet(더밸류_v6이교민)_차주명관리_20110726_v1 4" xfId="26963" xr:uid="{00000000-0005-0000-0000-0000D1040000}"/>
    <cellStyle name="_-* #,##0_-;-* #,##0_-;_-* &quot;-&quot;_-;_-@_-_재무지원부충당금_1_Sheet1" xfId="27380" xr:uid="{00000000-0005-0000-0000-0000D2040000}"/>
    <cellStyle name="_-* #,##0_-;-* #,##0_-;_-* &quot;-&quot;_-;_-@_-_재무지원부충당금_1_Sheet1 2" xfId="32461" xr:uid="{00000000-0005-0000-0000-0000D3040000}"/>
    <cellStyle name="_-* #,##0_-;-* #,##0_-;_-* &quot;-&quot;_-;_-@_-_재무지원부충당금_1_권리분석_v1(최초)-4" xfId="16606" xr:uid="{00000000-0005-0000-0000-0000D4040000}"/>
    <cellStyle name="_-* #,##0_-;-* #,##0_-;_-* &quot;-&quot;_-;_-@_-_재무지원부충당금_1_권리분석_v1(최초)-4 2" xfId="21888" xr:uid="{00000000-0005-0000-0000-0000D5040000}"/>
    <cellStyle name="_-* #,##0_-;-* #,##0_-;_-* &quot;-&quot;_-;_-@_-_재무지원부충당금_1_권리분석_v1(최초)-4 3" xfId="24877" xr:uid="{00000000-0005-0000-0000-0000D6040000}"/>
    <cellStyle name="_-* #,##0_-;-* #,##0_-;_-* &quot;-&quot;_-;_-@_-_재무지원부충당금_1_권리분석_v1(최초)-4 4" xfId="26962" xr:uid="{00000000-0005-0000-0000-0000D7040000}"/>
    <cellStyle name="_-* #,##0_-;-* #,##0_-;_-* &quot;-&quot;_-;_-@_-_재무지원부충당금_1_예외적립품의_0910(완료)" xfId="33" xr:uid="{00000000-0005-0000-0000-0000D8040000}"/>
    <cellStyle name="_-* #,##0_-;-* #,##0_-;_-* &quot;-&quot;_-;_-@_-_재무지원부충당금_1_예외적립품의_0910(완료) 10" xfId="14785" xr:uid="{00000000-0005-0000-0000-0000D9040000}"/>
    <cellStyle name="_-* #,##0_-;-* #,##0_-;_-* &quot;-&quot;_-;_-@_-_재무지원부충당금_1_예외적립품의_0910(완료) 11" xfId="16677" xr:uid="{00000000-0005-0000-0000-0000DA040000}"/>
    <cellStyle name="_-* #,##0_-;-* #,##0_-;_-* &quot;-&quot;_-;_-@_-_재무지원부충당금_1_예외적립품의_0910(완료) 2" xfId="3004" xr:uid="{00000000-0005-0000-0000-0000DB040000}"/>
    <cellStyle name="_-* #,##0_-;-* #,##0_-;_-* &quot;-&quot;_-;_-@_-_재무지원부충당금_1_예외적립품의_0910(완료) 2 2" xfId="3734" xr:uid="{00000000-0005-0000-0000-0000DC040000}"/>
    <cellStyle name="_-* #,##0_-;-* #,##0_-;_-* &quot;-&quot;_-;_-@_-_재무지원부충당금_1_예외적립품의_0910(완료) 2 2 2" xfId="7038" xr:uid="{00000000-0005-0000-0000-0000DD040000}"/>
    <cellStyle name="_-* #,##0_-;-* #,##0_-;_-* &quot;-&quot;_-;_-@_-_재무지원부충당금_1_예외적립품의_0910(완료) 2 2 2 2" xfId="13615" xr:uid="{00000000-0005-0000-0000-0000DE040000}"/>
    <cellStyle name="_-* #,##0_-;-* #,##0_-;_-* &quot;-&quot;_-;_-@_-_재무지원부충당금_1_예외적립품의_0910(완료) 2 2 2 2 2" xfId="32462" xr:uid="{00000000-0005-0000-0000-0000DF040000}"/>
    <cellStyle name="_-* #,##0_-;-* #,##0_-;_-* &quot;-&quot;_-;_-@_-_재무지원부충당금_1_예외적립품의_0910(완료) 2 2 2 3" xfId="20696" xr:uid="{00000000-0005-0000-0000-0000E0040000}"/>
    <cellStyle name="_-* #,##0_-;-* #,##0_-;_-* &quot;-&quot;_-;_-@_-_재무지원부충당금_1_예외적립품의_0910(완료) 2 2 2 4" xfId="23747" xr:uid="{00000000-0005-0000-0000-0000E1040000}"/>
    <cellStyle name="_-* #,##0_-;-* #,##0_-;_-* &quot;-&quot;_-;_-@_-_재무지원부충당금_1_예외적립품의_0910(완료) 2 2 2 5" xfId="26000" xr:uid="{00000000-0005-0000-0000-0000E2040000}"/>
    <cellStyle name="_-* #,##0_-;-* #,##0_-;_-* &quot;-&quot;_-;_-@_-_재무지원부충당금_1_예외적립품의_0910(완료) 2 2 3" xfId="5415" xr:uid="{00000000-0005-0000-0000-0000E3040000}"/>
    <cellStyle name="_-* #,##0_-;-* #,##0_-;_-* &quot;-&quot;_-;_-@_-_재무지원부충당금_1_예외적립품의_0910(완료) 2 2 3 2" xfId="11992" xr:uid="{00000000-0005-0000-0000-0000E4040000}"/>
    <cellStyle name="_-* #,##0_-;-* #,##0_-;_-* &quot;-&quot;_-;_-@_-_재무지원부충당금_1_예외적립품의_0910(완료) 2 2 3 2 2" xfId="32463" xr:uid="{00000000-0005-0000-0000-0000E5040000}"/>
    <cellStyle name="_-* #,##0_-;-* #,##0_-;_-* &quot;-&quot;_-;_-@_-_재무지원부충당금_1_예외적립품의_0910(완료) 2 2 3 3" xfId="32464" xr:uid="{00000000-0005-0000-0000-0000E6040000}"/>
    <cellStyle name="_-* #,##0_-;-* #,##0_-;_-* &quot;-&quot;_-;_-@_-_재무지원부충당금_1_예외적립품의_0910(완료) 2 2 4" xfId="10319" xr:uid="{00000000-0005-0000-0000-0000E7040000}"/>
    <cellStyle name="_-* #,##0_-;-* #,##0_-;_-* &quot;-&quot;_-;_-@_-_재무지원부충당금_1_예외적립품의_0910(완료) 2 2 4 2" xfId="32465" xr:uid="{00000000-0005-0000-0000-0000E8040000}"/>
    <cellStyle name="_-* #,##0_-;-* #,##0_-;_-* &quot;-&quot;_-;_-@_-_재무지원부충당금_1_예외적립품의_0910(완료) 2 2 4 2 2" xfId="32466" xr:uid="{00000000-0005-0000-0000-0000E9040000}"/>
    <cellStyle name="_-* #,##0_-;-* #,##0_-;_-* &quot;-&quot;_-;_-@_-_재무지원부충당금_1_예외적립품의_0910(완료) 2 2 4 3" xfId="32467" xr:uid="{00000000-0005-0000-0000-0000EA040000}"/>
    <cellStyle name="_-* #,##0_-;-* #,##0_-;_-* &quot;-&quot;_-;_-@_-_재무지원부충당금_1_예외적립품의_0910(완료) 2 2 5" xfId="17693" xr:uid="{00000000-0005-0000-0000-0000EB040000}"/>
    <cellStyle name="_-* #,##0_-;-* #,##0_-;_-* &quot;-&quot;_-;_-@_-_재무지원부충당금_1_예외적립품의_0910(완료) 2 2 5 2" xfId="32468" xr:uid="{00000000-0005-0000-0000-0000EC040000}"/>
    <cellStyle name="_-* #,##0_-;-* #,##0_-;_-* &quot;-&quot;_-;_-@_-_재무지원부충당금_1_예외적립품의_0910(완료) 2 2 6" xfId="19918" xr:uid="{00000000-0005-0000-0000-0000ED040000}"/>
    <cellStyle name="_-* #,##0_-;-* #,##0_-;_-* &quot;-&quot;_-;_-@_-_재무지원부충당금_1_예외적립품의_0910(완료) 2 2 7" xfId="19252" xr:uid="{00000000-0005-0000-0000-0000EE040000}"/>
    <cellStyle name="_-* #,##0_-;-* #,##0_-;_-* &quot;-&quot;_-;_-@_-_재무지원부충당금_1_예외적립품의_0910(완료) 2 3" xfId="4047" xr:uid="{00000000-0005-0000-0000-0000EF040000}"/>
    <cellStyle name="_-* #,##0_-;-* #,##0_-;_-* &quot;-&quot;_-;_-@_-_재무지원부충당금_1_예외적립품의_0910(완료) 2 3 2" xfId="7351" xr:uid="{00000000-0005-0000-0000-0000F0040000}"/>
    <cellStyle name="_-* #,##0_-;-* #,##0_-;_-* &quot;-&quot;_-;_-@_-_재무지원부충당금_1_예외적립품의_0910(완료) 2 3 2 2" xfId="13928" xr:uid="{00000000-0005-0000-0000-0000F1040000}"/>
    <cellStyle name="_-* #,##0_-;-* #,##0_-;_-* &quot;-&quot;_-;_-@_-_재무지원부충당금_1_예외적립품의_0910(완료) 2 3 2 2 2" xfId="32469" xr:uid="{00000000-0005-0000-0000-0000F2040000}"/>
    <cellStyle name="_-* #,##0_-;-* #,##0_-;_-* &quot;-&quot;_-;_-@_-_재무지원부충당금_1_예외적립품의_0910(완료) 2 3 2 3" xfId="21009" xr:uid="{00000000-0005-0000-0000-0000F3040000}"/>
    <cellStyle name="_-* #,##0_-;-* #,##0_-;_-* &quot;-&quot;_-;_-@_-_재무지원부충당금_1_예외적립품의_0910(완료) 2 3 2 4" xfId="24013" xr:uid="{00000000-0005-0000-0000-0000F4040000}"/>
    <cellStyle name="_-* #,##0_-;-* #,##0_-;_-* &quot;-&quot;_-;_-@_-_재무지원부충당금_1_예외적립품의_0910(완료) 2 3 2 5" xfId="26263" xr:uid="{00000000-0005-0000-0000-0000F5040000}"/>
    <cellStyle name="_-* #,##0_-;-* #,##0_-;_-* &quot;-&quot;_-;_-@_-_재무지원부충당금_1_예외적립품의_0910(완료) 2 3 3" xfId="5728" xr:uid="{00000000-0005-0000-0000-0000F6040000}"/>
    <cellStyle name="_-* #,##0_-;-* #,##0_-;_-* &quot;-&quot;_-;_-@_-_재무지원부충당금_1_예외적립품의_0910(완료) 2 3 3 2" xfId="12305" xr:uid="{00000000-0005-0000-0000-0000F7040000}"/>
    <cellStyle name="_-* #,##0_-;-* #,##0_-;_-* &quot;-&quot;_-;_-@_-_재무지원부충당금_1_예외적립품의_0910(완료) 2 3 3 2 2" xfId="32470" xr:uid="{00000000-0005-0000-0000-0000F8040000}"/>
    <cellStyle name="_-* #,##0_-;-* #,##0_-;_-* &quot;-&quot;_-;_-@_-_재무지원부충당금_1_예외적립품의_0910(완료) 2 3 3 3" xfId="32471" xr:uid="{00000000-0005-0000-0000-0000F9040000}"/>
    <cellStyle name="_-* #,##0_-;-* #,##0_-;_-* &quot;-&quot;_-;_-@_-_재무지원부충당금_1_예외적립품의_0910(완료) 2 3 4" xfId="10632" xr:uid="{00000000-0005-0000-0000-0000FA040000}"/>
    <cellStyle name="_-* #,##0_-;-* #,##0_-;_-* &quot;-&quot;_-;_-@_-_재무지원부충당금_1_예외적립품의_0910(완료) 2 3 4 2" xfId="32472" xr:uid="{00000000-0005-0000-0000-0000FB040000}"/>
    <cellStyle name="_-* #,##0_-;-* #,##0_-;_-* &quot;-&quot;_-;_-@_-_재무지원부충당금_1_예외적립품의_0910(완료) 2 3 4 2 2" xfId="32473" xr:uid="{00000000-0005-0000-0000-0000FC040000}"/>
    <cellStyle name="_-* #,##0_-;-* #,##0_-;_-* &quot;-&quot;_-;_-@_-_재무지원부충당금_1_예외적립품의_0910(완료) 2 3 4 3" xfId="32474" xr:uid="{00000000-0005-0000-0000-0000FD040000}"/>
    <cellStyle name="_-* #,##0_-;-* #,##0_-;_-* &quot;-&quot;_-;_-@_-_재무지원부충당금_1_예외적립품의_0910(완료) 2 3 5" xfId="17380" xr:uid="{00000000-0005-0000-0000-0000FE040000}"/>
    <cellStyle name="_-* #,##0_-;-* #,##0_-;_-* &quot;-&quot;_-;_-@_-_재무지원부충당금_1_예외적립품의_0910(완료) 2 3 5 2" xfId="32475" xr:uid="{00000000-0005-0000-0000-0000FF040000}"/>
    <cellStyle name="_-* #,##0_-;-* #,##0_-;_-* &quot;-&quot;_-;_-@_-_재무지원부충당금_1_예외적립품의_0910(완료) 2 3 6" xfId="22579" xr:uid="{00000000-0005-0000-0000-000000050000}"/>
    <cellStyle name="_-* #,##0_-;-* #,##0_-;_-* &quot;-&quot;_-;_-@_-_재무지원부충당금_1_예외적립품의_0910(완료) 2 3 7" xfId="24836" xr:uid="{00000000-0005-0000-0000-000001050000}"/>
    <cellStyle name="_-* #,##0_-;-* #,##0_-;_-* &quot;-&quot;_-;_-@_-_재무지원부충당금_1_예외적립품의_0910(완료) 2 4" xfId="3706" xr:uid="{00000000-0005-0000-0000-000002050000}"/>
    <cellStyle name="_-* #,##0_-;-* #,##0_-;_-* &quot;-&quot;_-;_-@_-_재무지원부충당금_1_예외적립품의_0910(완료) 2 4 2" xfId="7010" xr:uid="{00000000-0005-0000-0000-000003050000}"/>
    <cellStyle name="_-* #,##0_-;-* #,##0_-;_-* &quot;-&quot;_-;_-@_-_재무지원부충당금_1_예외적립품의_0910(완료) 2 4 2 2" xfId="13587" xr:uid="{00000000-0005-0000-0000-000004050000}"/>
    <cellStyle name="_-* #,##0_-;-* #,##0_-;_-* &quot;-&quot;_-;_-@_-_재무지원부충당금_1_예외적립품의_0910(완료) 2 4 2 2 2" xfId="32476" xr:uid="{00000000-0005-0000-0000-000005050000}"/>
    <cellStyle name="_-* #,##0_-;-* #,##0_-;_-* &quot;-&quot;_-;_-@_-_재무지원부충당금_1_예외적립품의_0910(완료) 2 4 2 3" xfId="20668" xr:uid="{00000000-0005-0000-0000-000006050000}"/>
    <cellStyle name="_-* #,##0_-;-* #,##0_-;_-* &quot;-&quot;_-;_-@_-_재무지원부충당금_1_예외적립품의_0910(완료) 2 4 2 4" xfId="23719" xr:uid="{00000000-0005-0000-0000-000007050000}"/>
    <cellStyle name="_-* #,##0_-;-* #,##0_-;_-* &quot;-&quot;_-;_-@_-_재무지원부충당금_1_예외적립품의_0910(완료) 2 4 2 5" xfId="25972" xr:uid="{00000000-0005-0000-0000-000008050000}"/>
    <cellStyle name="_-* #,##0_-;-* #,##0_-;_-* &quot;-&quot;_-;_-@_-_재무지원부충당금_1_예외적립품의_0910(완료) 2 4 3" xfId="5387" xr:uid="{00000000-0005-0000-0000-000009050000}"/>
    <cellStyle name="_-* #,##0_-;-* #,##0_-;_-* &quot;-&quot;_-;_-@_-_재무지원부충당금_1_예외적립품의_0910(완료) 2 4 3 2" xfId="11964" xr:uid="{00000000-0005-0000-0000-00000A050000}"/>
    <cellStyle name="_-* #,##0_-;-* #,##0_-;_-* &quot;-&quot;_-;_-@_-_재무지원부충당금_1_예외적립품의_0910(완료) 2 4 3 2 2" xfId="32477" xr:uid="{00000000-0005-0000-0000-00000B050000}"/>
    <cellStyle name="_-* #,##0_-;-* #,##0_-;_-* &quot;-&quot;_-;_-@_-_재무지원부충당금_1_예외적립품의_0910(완료) 2 4 3 3" xfId="32478" xr:uid="{00000000-0005-0000-0000-00000C050000}"/>
    <cellStyle name="_-* #,##0_-;-* #,##0_-;_-* &quot;-&quot;_-;_-@_-_재무지원부충당금_1_예외적립품의_0910(완료) 2 4 4" xfId="10291" xr:uid="{00000000-0005-0000-0000-00000D050000}"/>
    <cellStyle name="_-* #,##0_-;-* #,##0_-;_-* &quot;-&quot;_-;_-@_-_재무지원부충당금_1_예외적립품의_0910(완료) 2 4 4 2" xfId="32479" xr:uid="{00000000-0005-0000-0000-00000E050000}"/>
    <cellStyle name="_-* #,##0_-;-* #,##0_-;_-* &quot;-&quot;_-;_-@_-_재무지원부충당금_1_예외적립품의_0910(완료) 2 4 5" xfId="17721" xr:uid="{00000000-0005-0000-0000-00000F050000}"/>
    <cellStyle name="_-* #,##0_-;-* #,##0_-;_-* &quot;-&quot;_-;_-@_-_재무지원부충당금_1_예외적립품의_0910(완료) 2 4 6" xfId="19901" xr:uid="{00000000-0005-0000-0000-000010050000}"/>
    <cellStyle name="_-* #,##0_-;-* #,##0_-;_-* &quot;-&quot;_-;_-@_-_재무지원부충당금_1_예외적립품의_0910(완료) 2 4 7" xfId="19262" xr:uid="{00000000-0005-0000-0000-000011050000}"/>
    <cellStyle name="_-* #,##0_-;-* #,##0_-;_-* &quot;-&quot;_-;_-@_-_재무지원부충당금_1_예외적립품의_0910(완료) 2 5" xfId="6365" xr:uid="{00000000-0005-0000-0000-000012050000}"/>
    <cellStyle name="_-* #,##0_-;-* #,##0_-;_-* &quot;-&quot;_-;_-@_-_재무지원부충당금_1_예외적립품의_0910(완료) 2 5 2" xfId="12942" xr:uid="{00000000-0005-0000-0000-000013050000}"/>
    <cellStyle name="_-* #,##0_-;-* #,##0_-;_-* &quot;-&quot;_-;_-@_-_재무지원부충당금_1_예외적립품의_0910(완료) 2 5 2 2" xfId="32480" xr:uid="{00000000-0005-0000-0000-000014050000}"/>
    <cellStyle name="_-* #,##0_-;-* #,##0_-;_-* &quot;-&quot;_-;_-@_-_재무지원부충당금_1_예외적립품의_0910(완료) 2 5 3" xfId="20023" xr:uid="{00000000-0005-0000-0000-000015050000}"/>
    <cellStyle name="_-* #,##0_-;-* #,##0_-;_-* &quot;-&quot;_-;_-@_-_재무지원부충당금_1_예외적립품의_0910(완료) 2 5 3 2" xfId="32481" xr:uid="{00000000-0005-0000-0000-000016050000}"/>
    <cellStyle name="_-* #,##0_-;-* #,##0_-;_-* &quot;-&quot;_-;_-@_-_재무지원부충당금_1_예외적립품의_0910(완료) 2 5 4" xfId="23182" xr:uid="{00000000-0005-0000-0000-000017050000}"/>
    <cellStyle name="_-* #,##0_-;-* #,##0_-;_-* &quot;-&quot;_-;_-@_-_재무지원부충당금_1_예외적립품의_0910(완료) 2 5 5" xfId="25434" xr:uid="{00000000-0005-0000-0000-000018050000}"/>
    <cellStyle name="_-* #,##0_-;-* #,##0_-;_-* &quot;-&quot;_-;_-@_-_재무지원부충당금_1_예외적립품의_0910(완료) 2 6" xfId="4742" xr:uid="{00000000-0005-0000-0000-000019050000}"/>
    <cellStyle name="_-* #,##0_-;-* #,##0_-;_-* &quot;-&quot;_-;_-@_-_재무지원부충당금_1_예외적립품의_0910(완료) 2 6 2" xfId="11319" xr:uid="{00000000-0005-0000-0000-00001A050000}"/>
    <cellStyle name="_-* #,##0_-;-* #,##0_-;_-* &quot;-&quot;_-;_-@_-_재무지원부충당금_1_예외적립품의_0910(완료) 2 6 2 2" xfId="32482" xr:uid="{00000000-0005-0000-0000-00001B050000}"/>
    <cellStyle name="_-* #,##0_-;-* #,##0_-;_-* &quot;-&quot;_-;_-@_-_재무지원부충당금_1_예외적립품의_0910(완료) 2 6 3" xfId="32483" xr:uid="{00000000-0005-0000-0000-00001C050000}"/>
    <cellStyle name="_-* #,##0_-;-* #,##0_-;_-* &quot;-&quot;_-;_-@_-_재무지원부충당금_1_예외적립품의_0910(완료) 2 6 3 2" xfId="32484" xr:uid="{00000000-0005-0000-0000-00001D050000}"/>
    <cellStyle name="_-* #,##0_-;-* #,##0_-;_-* &quot;-&quot;_-;_-@_-_재무지원부충당금_1_예외적립품의_0910(완료) 2 6 4" xfId="32485" xr:uid="{00000000-0005-0000-0000-00001E050000}"/>
    <cellStyle name="_-* #,##0_-;-* #,##0_-;_-* &quot;-&quot;_-;_-@_-_재무지원부충당금_1_예외적립품의_0910(완료) 2 7" xfId="9648" xr:uid="{00000000-0005-0000-0000-00001F050000}"/>
    <cellStyle name="_-* #,##0_-;-* #,##0_-;_-* &quot;-&quot;_-;_-@_-_재무지원부충당금_1_예외적립품의_0910(완료) 2 7 2" xfId="32486" xr:uid="{00000000-0005-0000-0000-000020050000}"/>
    <cellStyle name="_-* #,##0_-;-* #,##0_-;_-* &quot;-&quot;_-;_-@_-_재무지원부충당금_1_예외적립품의_0910(완료) 2 7 2 2" xfId="32487" xr:uid="{00000000-0005-0000-0000-000021050000}"/>
    <cellStyle name="_-* #,##0_-;-* #,##0_-;_-* &quot;-&quot;_-;_-@_-_재무지원부충당금_1_예외적립품의_0910(완료) 2 7 3" xfId="32488" xr:uid="{00000000-0005-0000-0000-000022050000}"/>
    <cellStyle name="_-* #,##0_-;-* #,##0_-;_-* &quot;-&quot;_-;_-@_-_재무지원부충당금_1_예외적립품의_0910(완료) 2 8" xfId="18450" xr:uid="{00000000-0005-0000-0000-000023050000}"/>
    <cellStyle name="_-* #,##0_-;-* #,##0_-;_-* &quot;-&quot;_-;_-@_-_재무지원부충당금_1_예외적립품의_0910(완료) 2 8 2" xfId="32489" xr:uid="{00000000-0005-0000-0000-000024050000}"/>
    <cellStyle name="_-* #,##0_-;-* #,##0_-;_-* &quot;-&quot;_-;_-@_-_재무지원부충당금_1_예외적립품의_0910(완료) 2 9" xfId="21578" xr:uid="{00000000-0005-0000-0000-000025050000}"/>
    <cellStyle name="_-* #,##0_-;-* #,##0_-;_-* &quot;-&quot;_-;_-@_-_재무지원부충당금_1_예외적립품의_0910(완료) 3" xfId="3197" xr:uid="{00000000-0005-0000-0000-000026050000}"/>
    <cellStyle name="_-* #,##0_-;-* #,##0_-;_-* &quot;-&quot;_-;_-@_-_재무지원부충당금_1_예외적립품의_0910(완료) 3 10" xfId="25256" xr:uid="{00000000-0005-0000-0000-000027050000}"/>
    <cellStyle name="_-* #,##0_-;-* #,##0_-;_-* &quot;-&quot;_-;_-@_-_재무지원부충당금_1_예외적립품의_0910(완료) 3 2" xfId="3916" xr:uid="{00000000-0005-0000-0000-000028050000}"/>
    <cellStyle name="_-* #,##0_-;-* #,##0_-;_-* &quot;-&quot;_-;_-@_-_재무지원부충당금_1_예외적립품의_0910(완료) 3 2 2" xfId="7220" xr:uid="{00000000-0005-0000-0000-000029050000}"/>
    <cellStyle name="_-* #,##0_-;-* #,##0_-;_-* &quot;-&quot;_-;_-@_-_재무지원부충당금_1_예외적립품의_0910(완료) 3 2 2 2" xfId="13797" xr:uid="{00000000-0005-0000-0000-00002A050000}"/>
    <cellStyle name="_-* #,##0_-;-* #,##0_-;_-* &quot;-&quot;_-;_-@_-_재무지원부충당금_1_예외적립품의_0910(완료) 3 2 2 3" xfId="20878" xr:uid="{00000000-0005-0000-0000-00002B050000}"/>
    <cellStyle name="_-* #,##0_-;-* #,##0_-;_-* &quot;-&quot;_-;_-@_-_재무지원부충당금_1_예외적립품의_0910(완료) 3 2 2 4" xfId="23882" xr:uid="{00000000-0005-0000-0000-00002C050000}"/>
    <cellStyle name="_-* #,##0_-;-* #,##0_-;_-* &quot;-&quot;_-;_-@_-_재무지원부충당금_1_예외적립품의_0910(완료) 3 2 2 5" xfId="26132" xr:uid="{00000000-0005-0000-0000-00002D050000}"/>
    <cellStyle name="_-* #,##0_-;-* #,##0_-;_-* &quot;-&quot;_-;_-@_-_재무지원부충당금_1_예외적립품의_0910(완료) 3 2 3" xfId="5597" xr:uid="{00000000-0005-0000-0000-00002E050000}"/>
    <cellStyle name="_-* #,##0_-;-* #,##0_-;_-* &quot;-&quot;_-;_-@_-_재무지원부충당금_1_예외적립품의_0910(완료) 3 2 3 2" xfId="12174" xr:uid="{00000000-0005-0000-0000-00002F050000}"/>
    <cellStyle name="_-* #,##0_-;-* #,##0_-;_-* &quot;-&quot;_-;_-@_-_재무지원부충당금_1_예외적립품의_0910(완료) 3 2 4" xfId="10501" xr:uid="{00000000-0005-0000-0000-000030050000}"/>
    <cellStyle name="_-* #,##0_-;-* #,##0_-;_-* &quot;-&quot;_-;_-@_-_재무지원부충당금_1_예외적립품의_0910(완료) 3 2 5" xfId="17511" xr:uid="{00000000-0005-0000-0000-000031050000}"/>
    <cellStyle name="_-* #,##0_-;-* #,##0_-;_-* &quot;-&quot;_-;_-@_-_재무지원부충당금_1_예외적립품의_0910(완료) 3 2 6" xfId="22448" xr:uid="{00000000-0005-0000-0000-000032050000}"/>
    <cellStyle name="_-* #,##0_-;-* #,##0_-;_-* &quot;-&quot;_-;_-@_-_재무지원부충당금_1_예외적립품의_0910(완료) 3 2 7" xfId="24971" xr:uid="{00000000-0005-0000-0000-000033050000}"/>
    <cellStyle name="_-* #,##0_-;-* #,##0_-;_-* &quot;-&quot;_-;_-@_-_재무지원부충당금_1_예외적립품의_0910(완료) 3 3" xfId="4172" xr:uid="{00000000-0005-0000-0000-000034050000}"/>
    <cellStyle name="_-* #,##0_-;-* #,##0_-;_-* &quot;-&quot;_-;_-@_-_재무지원부충당금_1_예외적립품의_0910(완료) 3 3 2" xfId="7476" xr:uid="{00000000-0005-0000-0000-000035050000}"/>
    <cellStyle name="_-* #,##0_-;-* #,##0_-;_-* &quot;-&quot;_-;_-@_-_재무지원부충당금_1_예외적립품의_0910(완료) 3 3 2 2" xfId="14053" xr:uid="{00000000-0005-0000-0000-000036050000}"/>
    <cellStyle name="_-* #,##0_-;-* #,##0_-;_-* &quot;-&quot;_-;_-@_-_재무지원부충당금_1_예외적립품의_0910(완료) 3 3 2 3" xfId="21134" xr:uid="{00000000-0005-0000-0000-000037050000}"/>
    <cellStyle name="_-* #,##0_-;-* #,##0_-;_-* &quot;-&quot;_-;_-@_-_재무지원부충당금_1_예외적립품의_0910(완료) 3 3 2 4" xfId="24138" xr:uid="{00000000-0005-0000-0000-000038050000}"/>
    <cellStyle name="_-* #,##0_-;-* #,##0_-;_-* &quot;-&quot;_-;_-@_-_재무지원부충당금_1_예외적립품의_0910(완료) 3 3 2 5" xfId="26388" xr:uid="{00000000-0005-0000-0000-000039050000}"/>
    <cellStyle name="_-* #,##0_-;-* #,##0_-;_-* &quot;-&quot;_-;_-@_-_재무지원부충당금_1_예외적립품의_0910(완료) 3 3 3" xfId="5853" xr:uid="{00000000-0005-0000-0000-00003A050000}"/>
    <cellStyle name="_-* #,##0_-;-* #,##0_-;_-* &quot;-&quot;_-;_-@_-_재무지원부충당금_1_예외적립품의_0910(완료) 3 3 3 2" xfId="12430" xr:uid="{00000000-0005-0000-0000-00003B050000}"/>
    <cellStyle name="_-* #,##0_-;-* #,##0_-;_-* &quot;-&quot;_-;_-@_-_재무지원부충당금_1_예외적립품의_0910(완료) 3 3 4" xfId="10757" xr:uid="{00000000-0005-0000-0000-00003C050000}"/>
    <cellStyle name="_-* #,##0_-;-* #,##0_-;_-* &quot;-&quot;_-;_-@_-_재무지원부충당금_1_예외적립품의_0910(완료) 3 3 5" xfId="17255" xr:uid="{00000000-0005-0000-0000-00003D050000}"/>
    <cellStyle name="_-* #,##0_-;-* #,##0_-;_-* &quot;-&quot;_-;_-@_-_재무지원부충당금_1_예외적립품의_0910(완료) 3 3 6" xfId="22704" xr:uid="{00000000-0005-0000-0000-00003E050000}"/>
    <cellStyle name="_-* #,##0_-;-* #,##0_-;_-* &quot;-&quot;_-;_-@_-_재무지원부충당금_1_예외적립품의_0910(완료) 3 3 7" xfId="19176" xr:uid="{00000000-0005-0000-0000-00003F050000}"/>
    <cellStyle name="_-* #,##0_-;-* #,##0_-;_-* &quot;-&quot;_-;_-@_-_재무지원부충당금_1_예외적립품의_0910(완료) 3 4" xfId="4388" xr:uid="{00000000-0005-0000-0000-000040050000}"/>
    <cellStyle name="_-* #,##0_-;-* #,##0_-;_-* &quot;-&quot;_-;_-@_-_재무지원부충당금_1_예외적립품의_0910(완료) 3 4 2" xfId="7692" xr:uid="{00000000-0005-0000-0000-000041050000}"/>
    <cellStyle name="_-* #,##0_-;-* #,##0_-;_-* &quot;-&quot;_-;_-@_-_재무지원부충당금_1_예외적립품의_0910(완료) 3 4 2 2" xfId="14269" xr:uid="{00000000-0005-0000-0000-000042050000}"/>
    <cellStyle name="_-* #,##0_-;-* #,##0_-;_-* &quot;-&quot;_-;_-@_-_재무지원부충당금_1_예외적립품의_0910(완료) 3 4 2 3" xfId="21350" xr:uid="{00000000-0005-0000-0000-000043050000}"/>
    <cellStyle name="_-* #,##0_-;-* #,##0_-;_-* &quot;-&quot;_-;_-@_-_재무지원부충당금_1_예외적립품의_0910(완료) 3 4 2 4" xfId="24354" xr:uid="{00000000-0005-0000-0000-000044050000}"/>
    <cellStyle name="_-* #,##0_-;-* #,##0_-;_-* &quot;-&quot;_-;_-@_-_재무지원부충당금_1_예외적립품의_0910(완료) 3 4 2 5" xfId="26604" xr:uid="{00000000-0005-0000-0000-000045050000}"/>
    <cellStyle name="_-* #,##0_-;-* #,##0_-;_-* &quot;-&quot;_-;_-@_-_재무지원부충당금_1_예외적립품의_0910(완료) 3 4 3" xfId="6069" xr:uid="{00000000-0005-0000-0000-000046050000}"/>
    <cellStyle name="_-* #,##0_-;-* #,##0_-;_-* &quot;-&quot;_-;_-@_-_재무지원부충당금_1_예외적립품의_0910(완료) 3 4 3 2" xfId="12646" xr:uid="{00000000-0005-0000-0000-000047050000}"/>
    <cellStyle name="_-* #,##0_-;-* #,##0_-;_-* &quot;-&quot;_-;_-@_-_재무지원부충당금_1_예외적립품의_0910(완료) 3 4 4" xfId="10973" xr:uid="{00000000-0005-0000-0000-000048050000}"/>
    <cellStyle name="_-* #,##0_-;-* #,##0_-;_-* &quot;-&quot;_-;_-@_-_재무지원부충당금_1_예외적립품의_0910(완료) 3 4 5" xfId="17039" xr:uid="{00000000-0005-0000-0000-000049050000}"/>
    <cellStyle name="_-* #,##0_-;-* #,##0_-;_-* &quot;-&quot;_-;_-@_-_재무지원부충당금_1_예외적립품의_0910(완료) 3 4 6" xfId="22920" xr:uid="{00000000-0005-0000-0000-00004A050000}"/>
    <cellStyle name="_-* #,##0_-;-* #,##0_-;_-* &quot;-&quot;_-;_-@_-_재무지원부충당금_1_예외적립품의_0910(완료) 3 4 7" xfId="19139" xr:uid="{00000000-0005-0000-0000-00004B050000}"/>
    <cellStyle name="_-* #,##0_-;-* #,##0_-;_-* &quot;-&quot;_-;_-@_-_재무지원부충당금_1_예외적립품의_0910(완료) 3 5" xfId="6547" xr:uid="{00000000-0005-0000-0000-00004C050000}"/>
    <cellStyle name="_-* #,##0_-;-* #,##0_-;_-* &quot;-&quot;_-;_-@_-_재무지원부충당금_1_예외적립품의_0910(완료) 3 5 2" xfId="13124" xr:uid="{00000000-0005-0000-0000-00004D050000}"/>
    <cellStyle name="_-* #,##0_-;-* #,##0_-;_-* &quot;-&quot;_-;_-@_-_재무지원부충당금_1_예외적립품의_0910(완료) 3 5 3" xfId="20205" xr:uid="{00000000-0005-0000-0000-00004E050000}"/>
    <cellStyle name="_-* #,##0_-;-* #,##0_-;_-* &quot;-&quot;_-;_-@_-_재무지원부충당금_1_예외적립품의_0910(완료) 3 5 4" xfId="23310" xr:uid="{00000000-0005-0000-0000-00004F050000}"/>
    <cellStyle name="_-* #,##0_-;-* #,##0_-;_-* &quot;-&quot;_-;_-@_-_재무지원부충당금_1_예외적립품의_0910(완료) 3 5 5" xfId="25565" xr:uid="{00000000-0005-0000-0000-000050050000}"/>
    <cellStyle name="_-* #,##0_-;-* #,##0_-;_-* &quot;-&quot;_-;_-@_-_재무지원부충당금_1_예외적립품의_0910(완료) 3 6" xfId="4924" xr:uid="{00000000-0005-0000-0000-000051050000}"/>
    <cellStyle name="_-* #,##0_-;-* #,##0_-;_-* &quot;-&quot;_-;_-@_-_재무지원부충당금_1_예외적립품의_0910(완료) 3 6 2" xfId="11501" xr:uid="{00000000-0005-0000-0000-000052050000}"/>
    <cellStyle name="_-* #,##0_-;-* #,##0_-;_-* &quot;-&quot;_-;_-@_-_재무지원부충당금_1_예외적립품의_0910(완료) 3 7" xfId="9828" xr:uid="{00000000-0005-0000-0000-000053050000}"/>
    <cellStyle name="_-* #,##0_-;-* #,##0_-;_-* &quot;-&quot;_-;_-@_-_재무지원부충당금_1_예외적립품의_0910(완료) 3 8" xfId="18227" xr:uid="{00000000-0005-0000-0000-000054050000}"/>
    <cellStyle name="_-* #,##0_-;-* #,##0_-;_-* &quot;-&quot;_-;_-@_-_재무지원부충당금_1_예외적립품의_0910(완료) 3 9" xfId="18826" xr:uid="{00000000-0005-0000-0000-000055050000}"/>
    <cellStyle name="_-* #,##0_-;-* #,##0_-;_-* &quot;-&quot;_-;_-@_-_재무지원부충당금_1_예외적립품의_0910(완료) 4" xfId="3416" xr:uid="{00000000-0005-0000-0000-000056050000}"/>
    <cellStyle name="_-* #,##0_-;-* #,##0_-;_-* &quot;-&quot;_-;_-@_-_재무지원부충당금_1_예외적립품의_0910(완료) 4 2" xfId="6755" xr:uid="{00000000-0005-0000-0000-000057050000}"/>
    <cellStyle name="_-* #,##0_-;-* #,##0_-;_-* &quot;-&quot;_-;_-@_-_재무지원부충당금_1_예외적립품의_0910(완료) 4 2 2" xfId="13332" xr:uid="{00000000-0005-0000-0000-000058050000}"/>
    <cellStyle name="_-* #,##0_-;-* #,##0_-;_-* &quot;-&quot;_-;_-@_-_재무지원부충당금_1_예외적립품의_0910(완료) 4 2 2 2" xfId="32490" xr:uid="{00000000-0005-0000-0000-000059050000}"/>
    <cellStyle name="_-* #,##0_-;-* #,##0_-;_-* &quot;-&quot;_-;_-@_-_재무지원부충당금_1_예외적립품의_0910(완료) 4 2 3" xfId="20413" xr:uid="{00000000-0005-0000-0000-00005A050000}"/>
    <cellStyle name="_-* #,##0_-;-* #,##0_-;_-* &quot;-&quot;_-;_-@_-_재무지원부충당금_1_예외적립품의_0910(완료) 4 2 4" xfId="23464" xr:uid="{00000000-0005-0000-0000-00005B050000}"/>
    <cellStyle name="_-* #,##0_-;-* #,##0_-;_-* &quot;-&quot;_-;_-@_-_재무지원부충당금_1_예외적립품의_0910(완료) 4 2 5" xfId="25717" xr:uid="{00000000-0005-0000-0000-00005C050000}"/>
    <cellStyle name="_-* #,##0_-;-* #,##0_-;_-* &quot;-&quot;_-;_-@_-_재무지원부충당금_1_예외적립품의_0910(완료) 4 3" xfId="5132" xr:uid="{00000000-0005-0000-0000-00005D050000}"/>
    <cellStyle name="_-* #,##0_-;-* #,##0_-;_-* &quot;-&quot;_-;_-@_-_재무지원부충당금_1_예외적립품의_0910(완료) 4 3 2" xfId="11709" xr:uid="{00000000-0005-0000-0000-00005E050000}"/>
    <cellStyle name="_-* #,##0_-;-* #,##0_-;_-* &quot;-&quot;_-;_-@_-_재무지원부충당금_1_예외적립품의_0910(완료) 4 3 2 2" xfId="32491" xr:uid="{00000000-0005-0000-0000-00005F050000}"/>
    <cellStyle name="_-* #,##0_-;-* #,##0_-;_-* &quot;-&quot;_-;_-@_-_재무지원부충당금_1_예외적립품의_0910(완료) 4 3 3" xfId="32492" xr:uid="{00000000-0005-0000-0000-000060050000}"/>
    <cellStyle name="_-* #,##0_-;-* #,##0_-;_-* &quot;-&quot;_-;_-@_-_재무지원부충당금_1_예외적립품의_0910(완료) 4 4" xfId="10036" xr:uid="{00000000-0005-0000-0000-000061050000}"/>
    <cellStyle name="_-* #,##0_-;-* #,##0_-;_-* &quot;-&quot;_-;_-@_-_재무지원부충당금_1_예외적립품의_0910(완료) 4 4 2" xfId="32493" xr:uid="{00000000-0005-0000-0000-000062050000}"/>
    <cellStyle name="_-* #,##0_-;-* #,##0_-;_-* &quot;-&quot;_-;_-@_-_재무지원부충당금_1_예외적립품의_0910(완료) 4 4 2 2" xfId="32494" xr:uid="{00000000-0005-0000-0000-000063050000}"/>
    <cellStyle name="_-* #,##0_-;-* #,##0_-;_-* &quot;-&quot;_-;_-@_-_재무지원부충당금_1_예외적립품의_0910(완료) 4 4 3" xfId="32495" xr:uid="{00000000-0005-0000-0000-000064050000}"/>
    <cellStyle name="_-* #,##0_-;-* #,##0_-;_-* &quot;-&quot;_-;_-@_-_재무지원부충당금_1_예외적립품의_0910(완료) 4 5" xfId="17998" xr:uid="{00000000-0005-0000-0000-000065050000}"/>
    <cellStyle name="_-* #,##0_-;-* #,##0_-;_-* &quot;-&quot;_-;_-@_-_재무지원부충당금_1_예외적립품의_0910(완료) 4 5 2" xfId="32496" xr:uid="{00000000-0005-0000-0000-000066050000}"/>
    <cellStyle name="_-* #,##0_-;-* #,##0_-;_-* &quot;-&quot;_-;_-@_-_재무지원부충당금_1_예외적립품의_0910(완료) 4 6" xfId="19757" xr:uid="{00000000-0005-0000-0000-000067050000}"/>
    <cellStyle name="_-* #,##0_-;-* #,##0_-;_-* &quot;-&quot;_-;_-@_-_재무지원부충당금_1_예외적립품의_0910(완료) 4 7" xfId="25154" xr:uid="{00000000-0005-0000-0000-000068050000}"/>
    <cellStyle name="_-* #,##0_-;-* #,##0_-;_-* &quot;-&quot;_-;_-@_-_재무지원부충당금_1_예외적립품의_0910(완료) 5" xfId="3404" xr:uid="{00000000-0005-0000-0000-000069050000}"/>
    <cellStyle name="_-* #,##0_-;-* #,##0_-;_-* &quot;-&quot;_-;_-@_-_재무지원부충당금_1_예외적립품의_0910(완료) 5 2" xfId="6743" xr:uid="{00000000-0005-0000-0000-00006A050000}"/>
    <cellStyle name="_-* #,##0_-;-* #,##0_-;_-* &quot;-&quot;_-;_-@_-_재무지원부충당금_1_예외적립품의_0910(완료) 5 2 2" xfId="13320" xr:uid="{00000000-0005-0000-0000-00006B050000}"/>
    <cellStyle name="_-* #,##0_-;-* #,##0_-;_-* &quot;-&quot;_-;_-@_-_재무지원부충당금_1_예외적립품의_0910(완료) 5 2 2 2" xfId="32497" xr:uid="{00000000-0005-0000-0000-00006C050000}"/>
    <cellStyle name="_-* #,##0_-;-* #,##0_-;_-* &quot;-&quot;_-;_-@_-_재무지원부충당금_1_예외적립품의_0910(완료) 5 2 3" xfId="20401" xr:uid="{00000000-0005-0000-0000-00006D050000}"/>
    <cellStyle name="_-* #,##0_-;-* #,##0_-;_-* &quot;-&quot;_-;_-@_-_재무지원부충당금_1_예외적립품의_0910(완료) 5 2 4" xfId="23452" xr:uid="{00000000-0005-0000-0000-00006E050000}"/>
    <cellStyle name="_-* #,##0_-;-* #,##0_-;_-* &quot;-&quot;_-;_-@_-_재무지원부충당금_1_예외적립품의_0910(완료) 5 2 5" xfId="25705" xr:uid="{00000000-0005-0000-0000-00006F050000}"/>
    <cellStyle name="_-* #,##0_-;-* #,##0_-;_-* &quot;-&quot;_-;_-@_-_재무지원부충당금_1_예외적립품의_0910(완료) 5 3" xfId="5120" xr:uid="{00000000-0005-0000-0000-000070050000}"/>
    <cellStyle name="_-* #,##0_-;-* #,##0_-;_-* &quot;-&quot;_-;_-@_-_재무지원부충당금_1_예외적립품의_0910(완료) 5 3 2" xfId="11697" xr:uid="{00000000-0005-0000-0000-000071050000}"/>
    <cellStyle name="_-* #,##0_-;-* #,##0_-;_-* &quot;-&quot;_-;_-@_-_재무지원부충당금_1_예외적립품의_0910(완료) 5 3 2 2" xfId="32498" xr:uid="{00000000-0005-0000-0000-000072050000}"/>
    <cellStyle name="_-* #,##0_-;-* #,##0_-;_-* &quot;-&quot;_-;_-@_-_재무지원부충당금_1_예외적립품의_0910(완료) 5 3 3" xfId="32499" xr:uid="{00000000-0005-0000-0000-000073050000}"/>
    <cellStyle name="_-* #,##0_-;-* #,##0_-;_-* &quot;-&quot;_-;_-@_-_재무지원부충당금_1_예외적립품의_0910(완료) 5 4" xfId="10024" xr:uid="{00000000-0005-0000-0000-000074050000}"/>
    <cellStyle name="_-* #,##0_-;-* #,##0_-;_-* &quot;-&quot;_-;_-@_-_재무지원부충당금_1_예외적립품의_0910(완료) 5 4 2" xfId="32500" xr:uid="{00000000-0005-0000-0000-000075050000}"/>
    <cellStyle name="_-* #,##0_-;-* #,##0_-;_-* &quot;-&quot;_-;_-@_-_재무지원부충당금_1_예외적립품의_0910(완료) 5 5" xfId="18011" xr:uid="{00000000-0005-0000-0000-000076050000}"/>
    <cellStyle name="_-* #,##0_-;-* #,##0_-;_-* &quot;-&quot;_-;_-@_-_재무지원부충당금_1_예외적립품의_0910(완료) 5 6" xfId="19752" xr:uid="{00000000-0005-0000-0000-000077050000}"/>
    <cellStyle name="_-* #,##0_-;-* #,##0_-;_-* &quot;-&quot;_-;_-@_-_재무지원부충당금_1_예외적립품의_0910(완료) 5 7" xfId="25166" xr:uid="{00000000-0005-0000-0000-000078050000}"/>
    <cellStyle name="_-* #,##0_-;-* #,##0_-;_-* &quot;-&quot;_-;_-@_-_재무지원부충당금_1_예외적립품의_0910(완료) 6" xfId="3408" xr:uid="{00000000-0005-0000-0000-000079050000}"/>
    <cellStyle name="_-* #,##0_-;-* #,##0_-;_-* &quot;-&quot;_-;_-@_-_재무지원부충당금_1_예외적립품의_0910(완료) 6 2" xfId="6747" xr:uid="{00000000-0005-0000-0000-00007A050000}"/>
    <cellStyle name="_-* #,##0_-;-* #,##0_-;_-* &quot;-&quot;_-;_-@_-_재무지원부충당금_1_예외적립품의_0910(완료) 6 2 2" xfId="13324" xr:uid="{00000000-0005-0000-0000-00007B050000}"/>
    <cellStyle name="_-* #,##0_-;-* #,##0_-;_-* &quot;-&quot;_-;_-@_-_재무지원부충당금_1_예외적립품의_0910(완료) 6 2 3" xfId="20405" xr:uid="{00000000-0005-0000-0000-00007C050000}"/>
    <cellStyle name="_-* #,##0_-;-* #,##0_-;_-* &quot;-&quot;_-;_-@_-_재무지원부충당금_1_예외적립품의_0910(완료) 6 2 4" xfId="23456" xr:uid="{00000000-0005-0000-0000-00007D050000}"/>
    <cellStyle name="_-* #,##0_-;-* #,##0_-;_-* &quot;-&quot;_-;_-@_-_재무지원부충당금_1_예외적립품의_0910(완료) 6 2 5" xfId="25709" xr:uid="{00000000-0005-0000-0000-00007E050000}"/>
    <cellStyle name="_-* #,##0_-;-* #,##0_-;_-* &quot;-&quot;_-;_-@_-_재무지원부충당금_1_예외적립품의_0910(완료) 6 3" xfId="5124" xr:uid="{00000000-0005-0000-0000-00007F050000}"/>
    <cellStyle name="_-* #,##0_-;-* #,##0_-;_-* &quot;-&quot;_-;_-@_-_재무지원부충당금_1_예외적립품의_0910(완료) 6 3 2" xfId="11701" xr:uid="{00000000-0005-0000-0000-000080050000}"/>
    <cellStyle name="_-* #,##0_-;-* #,##0_-;_-* &quot;-&quot;_-;_-@_-_재무지원부충당금_1_예외적립품의_0910(완료) 6 4" xfId="10028" xr:uid="{00000000-0005-0000-0000-000081050000}"/>
    <cellStyle name="_-* #,##0_-;-* #,##0_-;_-* &quot;-&quot;_-;_-@_-_재무지원부충당금_1_예외적립품의_0910(완료) 6 5" xfId="18006" xr:uid="{00000000-0005-0000-0000-000082050000}"/>
    <cellStyle name="_-* #,##0_-;-* #,##0_-;_-* &quot;-&quot;_-;_-@_-_재무지원부충당금_1_예외적립품의_0910(완료) 6 6" xfId="18876" xr:uid="{00000000-0005-0000-0000-000083050000}"/>
    <cellStyle name="_-* #,##0_-;-* #,##0_-;_-* &quot;-&quot;_-;_-@_-_재무지원부충당금_1_예외적립품의_0910(완료) 6 7" xfId="25162" xr:uid="{00000000-0005-0000-0000-000084050000}"/>
    <cellStyle name="_-* #,##0_-;-* #,##0_-;_-* &quot;-&quot;_-;_-@_-_재무지원부충당금_1_예외적립품의_0910(완료) 7" xfId="6216" xr:uid="{00000000-0005-0000-0000-000085050000}"/>
    <cellStyle name="_-* #,##0_-;-* #,##0_-;_-* &quot;-&quot;_-;_-@_-_재무지원부충당금_1_예외적립품의_0910(완료) 7 2" xfId="12793" xr:uid="{00000000-0005-0000-0000-000086050000}"/>
    <cellStyle name="_-* #,##0_-;-* #,##0_-;_-* &quot;-&quot;_-;_-@_-_재무지원부충당금_1_예외적립품의_0910(완료) 7 2 2" xfId="32501" xr:uid="{00000000-0005-0000-0000-000087050000}"/>
    <cellStyle name="_-* #,##0_-;-* #,##0_-;_-* &quot;-&quot;_-;_-@_-_재무지원부충당금_1_예외적립품의_0910(완료) 7 3" xfId="16838" xr:uid="{00000000-0005-0000-0000-000088050000}"/>
    <cellStyle name="_-* #,##0_-;-* #,##0_-;_-* &quot;-&quot;_-;_-@_-_재무지원부충당금_1_예외적립품의_0910(완료) 7 4" xfId="23080" xr:uid="{00000000-0005-0000-0000-000089050000}"/>
    <cellStyle name="_-* #,##0_-;-* #,##0_-;_-* &quot;-&quot;_-;_-@_-_재무지원부충당금_1_예외적립품의_0910(완료) 7 5" xfId="19045" xr:uid="{00000000-0005-0000-0000-00008A050000}"/>
    <cellStyle name="_-* #,##0_-;-* #,##0_-;_-* &quot;-&quot;_-;_-@_-_재무지원부충당금_1_예외적립품의_0910(완료) 8" xfId="4591" xr:uid="{00000000-0005-0000-0000-00008B050000}"/>
    <cellStyle name="_-* #,##0_-;-* #,##0_-;_-* &quot;-&quot;_-;_-@_-_재무지원부충당금_1_예외적립품의_0910(완료) 8 2" xfId="11168" xr:uid="{00000000-0005-0000-0000-00008C050000}"/>
    <cellStyle name="_-* #,##0_-;-* #,##0_-;_-* &quot;-&quot;_-;_-@_-_재무지원부충당금_1_예외적립품의_0910(완료) 8 2 2" xfId="32502" xr:uid="{00000000-0005-0000-0000-00008D050000}"/>
    <cellStyle name="_-* #,##0_-;-* #,##0_-;_-* &quot;-&quot;_-;_-@_-_재무지원부충당금_1_예외적립품의_0910(완료) 8 3" xfId="22155" xr:uid="{00000000-0005-0000-0000-00008E050000}"/>
    <cellStyle name="_-* #,##0_-;-* #,##0_-;_-* &quot;-&quot;_-;_-@_-_재무지원부충당금_1_예외적립품의_0910(완료) 8 4" xfId="25019" xr:uid="{00000000-0005-0000-0000-00008F050000}"/>
    <cellStyle name="_-* #,##0_-;-* #,##0_-;_-* &quot;-&quot;_-;_-@_-_재무지원부충당금_1_예외적립품의_0910(완료) 8 5" xfId="27047" xr:uid="{00000000-0005-0000-0000-000090050000}"/>
    <cellStyle name="_-* #,##0_-;-* #,##0_-;_-* &quot;-&quot;_-;_-@_-_재무지원부충당금_1_예외적립품의_0910(완료) 9" xfId="9558" xr:uid="{00000000-0005-0000-0000-000091050000}"/>
    <cellStyle name="_-* #,##0_-;-* #,##0_-;_-* &quot;-&quot;_-;_-@_-_재무지원부충당금_1_예외적립품의_0910(완료) 9 2" xfId="22156" xr:uid="{00000000-0005-0000-0000-000092050000}"/>
    <cellStyle name="_-* #,##0_-;-* #,##0_-;_-* &quot;-&quot;_-;_-@_-_재무지원부충당금_1_예외적립품의_0910(완료) 9 3" xfId="25020" xr:uid="{00000000-0005-0000-0000-000093050000}"/>
    <cellStyle name="_-* #,##0_-;-* #,##0_-;_-* &quot;-&quot;_-;_-@_-_재무지원부충당금_1_예외적립품의_0910(완료) 9 4" xfId="27048" xr:uid="{00000000-0005-0000-0000-000094050000}"/>
    <cellStyle name="_-* #,##0_-;-* #,##0_-;_-* &quot;-&quot;_-;_-@_-_재무지원부충당금_1_예외적립품의_0910(완료)_1211 충당금,건전성 현황_작업" xfId="32503" xr:uid="{00000000-0005-0000-0000-000095050000}"/>
    <cellStyle name="_-* #,##0_-;-* #,##0_-;_-* &quot;-&quot;_-;_-@_-_재무지원부충당금_1_예외적립품의_0910(완료)_1211 충당금,건전성 현황_작업 2" xfId="32504" xr:uid="{00000000-0005-0000-0000-000096050000}"/>
    <cellStyle name="_-* #,##0_-;-* #,##0_-;_-* &quot;-&quot;_-;_-@_-_재무지원부충당금_1_예외적립품의_0910(완료)_Hana 2011-1 Program_Data Disk_Pool B_v2(v5-1더밸류-이교민)" xfId="16245" xr:uid="{00000000-0005-0000-0000-000097050000}"/>
    <cellStyle name="_-* #,##0_-;-* #,##0_-;_-* &quot;-&quot;_-;_-@_-_재무지원부충당금_1_예외적립품의_0910(완료)_Hana 2011-1 Program_Data Disk_Pool B_v2(v5-1더밸류-이교민) 2" xfId="21887" xr:uid="{00000000-0005-0000-0000-000098050000}"/>
    <cellStyle name="_-* #,##0_-;-* #,##0_-;_-* &quot;-&quot;_-;_-@_-_재무지원부충당금_1_예외적립품의_0910(완료)_Hana 2011-1 Program_Data Disk_Pool B_v2(v5-1더밸류-이교민) 3" xfId="24876" xr:uid="{00000000-0005-0000-0000-000099050000}"/>
    <cellStyle name="_-* #,##0_-;-* #,##0_-;_-* &quot;-&quot;_-;_-@_-_재무지원부충당금_1_예외적립품의_0910(완료)_Hana 2011-1 Program_Data Disk_Pool B_v2(v5-1더밸류-이교민) 4" xfId="26961" xr:uid="{00000000-0005-0000-0000-00009A050000}"/>
    <cellStyle name="_-* #,##0_-;-* #,##0_-;_-* &quot;-&quot;_-;_-@_-_재무지원부충당금_1_예외적립품의_0910(완료)_Hana 2011-1 Program_Data Disk_Pool B_v2(v5-1더밸류-이교민)_SHB 2011-2 Program_Data Disk_Pool C,B_v1(v2더밸류_이교민)" xfId="16246" xr:uid="{00000000-0005-0000-0000-00009B050000}"/>
    <cellStyle name="_-* #,##0_-;-* #,##0_-;_-* &quot;-&quot;_-;_-@_-_재무지원부충당금_1_예외적립품의_0910(완료)_Hana 2011-1 Program_Data Disk_Pool B_v2(v5-1더밸류-이교민)_SHB 2011-2 Program_Data Disk_Pool C,B_v1(v2더밸류_이교민) 2" xfId="21923" xr:uid="{00000000-0005-0000-0000-00009C050000}"/>
    <cellStyle name="_-* #,##0_-;-* #,##0_-;_-* &quot;-&quot;_-;_-@_-_재무지원부충당금_1_예외적립품의_0910(완료)_Hana 2011-1 Program_Data Disk_Pool B_v2(v5-1더밸류-이교민)_SHB 2011-2 Program_Data Disk_Pool C,B_v1(v2더밸류_이교민) 3" xfId="24913" xr:uid="{00000000-0005-0000-0000-00009D050000}"/>
    <cellStyle name="_-* #,##0_-;-* #,##0_-;_-* &quot;-&quot;_-;_-@_-_재무지원부충당금_1_예외적립품의_0910(완료)_Hana 2011-1 Program_Data Disk_Pool B_v2(v5-1더밸류-이교민)_SHB 2011-2 Program_Data Disk_Pool C,B_v1(v2더밸류_이교민) 4" xfId="26993" xr:uid="{00000000-0005-0000-0000-00009E050000}"/>
    <cellStyle name="_-* #,##0_-;-* #,##0_-;_-* &quot;-&quot;_-;_-@_-_재무지원부충당금_1_예외적립품의_0910(완료)_Hana 2011-1 Program_Data Disk_Pool B_v2(v5-1더밸류-이교민)_차주명관리_20110726_v1" xfId="15422" xr:uid="{00000000-0005-0000-0000-00009F050000}"/>
    <cellStyle name="_-* #,##0_-;-* #,##0_-;_-* &quot;-&quot;_-;_-@_-_재무지원부충당금_1_예외적립품의_0910(완료)_Hana 2011-1 Program_Data Disk_Pool B_v2(v5-1더밸류-이교민)_차주명관리_20110726_v1 2" xfId="21920" xr:uid="{00000000-0005-0000-0000-0000A0050000}"/>
    <cellStyle name="_-* #,##0_-;-* #,##0_-;_-* &quot;-&quot;_-;_-@_-_재무지원부충당금_1_예외적립품의_0910(완료)_Hana 2011-1 Program_Data Disk_Pool B_v2(v5-1더밸류-이교민)_차주명관리_20110726_v1 3" xfId="24910" xr:uid="{00000000-0005-0000-0000-0000A1050000}"/>
    <cellStyle name="_-* #,##0_-;-* #,##0_-;_-* &quot;-&quot;_-;_-@_-_재무지원부충당금_1_예외적립품의_0910(완료)_Hana 2011-1 Program_Data Disk_Pool B_v2(v5-1더밸류-이교민)_차주명관리_20110726_v1 4" xfId="26990" xr:uid="{00000000-0005-0000-0000-0000A2050000}"/>
    <cellStyle name="_-* #,##0_-;-* #,##0_-;_-* &quot;-&quot;_-;_-@_-_재무지원부충당금_1_예외적립품의_0910(완료)_SHB_2011-3_담보sheet(더밸류_v6이교민)" xfId="16322" xr:uid="{00000000-0005-0000-0000-0000A3050000}"/>
    <cellStyle name="_-* #,##0_-;-* #,##0_-;_-* &quot;-&quot;_-;_-@_-_재무지원부충당금_1_예외적립품의_0910(완료)_SHB_2011-3_담보sheet(더밸류_v6이교민) 2" xfId="22113" xr:uid="{00000000-0005-0000-0000-0000A4050000}"/>
    <cellStyle name="_-* #,##0_-;-* #,##0_-;_-* &quot;-&quot;_-;_-@_-_재무지원부충당금_1_예외적립품의_0910(완료)_SHB_2011-3_담보sheet(더밸류_v6이교민) 3" xfId="24997" xr:uid="{00000000-0005-0000-0000-0000A5050000}"/>
    <cellStyle name="_-* #,##0_-;-* #,##0_-;_-* &quot;-&quot;_-;_-@_-_재무지원부충당금_1_예외적립품의_0910(완료)_SHB_2011-3_담보sheet(더밸류_v6이교민) 4" xfId="27032" xr:uid="{00000000-0005-0000-0000-0000A6050000}"/>
    <cellStyle name="_-* #,##0_-;-* #,##0_-;_-* &quot;-&quot;_-;_-@_-_재무지원부충당금_1_예외적립품의_0910(완료)_SHB_2011-3_담보sheet(더밸류_v6이교민)_차주명관리_20110726_v1" xfId="16247" xr:uid="{00000000-0005-0000-0000-0000A7050000}"/>
    <cellStyle name="_-* #,##0_-;-* #,##0_-;_-* &quot;-&quot;_-;_-@_-_재무지원부충당금_1_예외적립품의_0910(완료)_SHB_2011-3_담보sheet(더밸류_v6이교민)_차주명관리_20110726_v1 2" xfId="21886" xr:uid="{00000000-0005-0000-0000-0000A8050000}"/>
    <cellStyle name="_-* #,##0_-;-* #,##0_-;_-* &quot;-&quot;_-;_-@_-_재무지원부충당금_1_예외적립품의_0910(완료)_SHB_2011-3_담보sheet(더밸류_v6이교민)_차주명관리_20110726_v1 3" xfId="24875" xr:uid="{00000000-0005-0000-0000-0000A9050000}"/>
    <cellStyle name="_-* #,##0_-;-* #,##0_-;_-* &quot;-&quot;_-;_-@_-_재무지원부충당금_1_예외적립품의_0910(완료)_SHB_2011-3_담보sheet(더밸류_v6이교민)_차주명관리_20110726_v1 4" xfId="26960" xr:uid="{00000000-0005-0000-0000-0000AA050000}"/>
    <cellStyle name="_-* #,##0_-;-* #,##0_-;_-* &quot;-&quot;_-;_-@_-_재무지원부충당금_1_예외적립품의_0910(완료)_Sheet1" xfId="27381" xr:uid="{00000000-0005-0000-0000-0000AB050000}"/>
    <cellStyle name="_-* #,##0_-;-* #,##0_-;_-* &quot;-&quot;_-;_-@_-_재무지원부충당금_1_예외적립품의_0910(완료)_Sheet1 2" xfId="32505" xr:uid="{00000000-0005-0000-0000-0000AC050000}"/>
    <cellStyle name="_-* #,##0_-;-* #,##0_-;_-* &quot;-&quot;_-;_-@_-_재무지원부충당금_1_예외적립품의_0910(완료)_권리분석_v1(최초)-4" xfId="15067" xr:uid="{00000000-0005-0000-0000-0000AD050000}"/>
    <cellStyle name="_-* #,##0_-;-* #,##0_-;_-* &quot;-&quot;_-;_-@_-_재무지원부충당금_1_예외적립품의_0910(완료)_권리분석_v1(최초)-4 2" xfId="21929" xr:uid="{00000000-0005-0000-0000-0000AE050000}"/>
    <cellStyle name="_-* #,##0_-;-* #,##0_-;_-* &quot;-&quot;_-;_-@_-_재무지원부충당금_1_예외적립품의_0910(완료)_권리분석_v1(최초)-4 3" xfId="24919" xr:uid="{00000000-0005-0000-0000-0000AF050000}"/>
    <cellStyle name="_-* #,##0_-;-* #,##0_-;_-* &quot;-&quot;_-;_-@_-_재무지원부충당금_1_예외적립품의_0910(완료)_권리분석_v1(최초)-4 4" xfId="26999" xr:uid="{00000000-0005-0000-0000-0000B0050000}"/>
    <cellStyle name="_-* #,##0_-;-* #,##0_-;_-* &quot;-&quot;_-;_-@_-_재무지원부충당금_1_추가적립업체명세(완료)V_3황동인대리님" xfId="34" xr:uid="{00000000-0005-0000-0000-0000B1050000}"/>
    <cellStyle name="_-* #,##0_-;-* #,##0_-;_-* &quot;-&quot;_-;_-@_-_재무지원부충당금_1_추가적립업체명세(완료)V_3황동인대리님 10" xfId="14786" xr:uid="{00000000-0005-0000-0000-0000B2050000}"/>
    <cellStyle name="_-* #,##0_-;-* #,##0_-;_-* &quot;-&quot;_-;_-@_-_재무지원부충당금_1_추가적립업체명세(완료)V_3황동인대리님 11" xfId="16678" xr:uid="{00000000-0005-0000-0000-0000B3050000}"/>
    <cellStyle name="_-* #,##0_-;-* #,##0_-;_-* &quot;-&quot;_-;_-@_-_재무지원부충당금_1_추가적립업체명세(완료)V_3황동인대리님 2" xfId="3010" xr:uid="{00000000-0005-0000-0000-0000B4050000}"/>
    <cellStyle name="_-* #,##0_-;-* #,##0_-;_-* &quot;-&quot;_-;_-@_-_재무지원부충당금_1_추가적립업체명세(완료)V_3황동인대리님 2 2" xfId="3740" xr:uid="{00000000-0005-0000-0000-0000B5050000}"/>
    <cellStyle name="_-* #,##0_-;-* #,##0_-;_-* &quot;-&quot;_-;_-@_-_재무지원부충당금_1_추가적립업체명세(완료)V_3황동인대리님 2 2 2" xfId="7044" xr:uid="{00000000-0005-0000-0000-0000B6050000}"/>
    <cellStyle name="_-* #,##0_-;-* #,##0_-;_-* &quot;-&quot;_-;_-@_-_재무지원부충당금_1_추가적립업체명세(완료)V_3황동인대리님 2 2 2 2" xfId="13621" xr:uid="{00000000-0005-0000-0000-0000B7050000}"/>
    <cellStyle name="_-* #,##0_-;-* #,##0_-;_-* &quot;-&quot;_-;_-@_-_재무지원부충당금_1_추가적립업체명세(완료)V_3황동인대리님 2 2 2 2 2" xfId="32506" xr:uid="{00000000-0005-0000-0000-0000B8050000}"/>
    <cellStyle name="_-* #,##0_-;-* #,##0_-;_-* &quot;-&quot;_-;_-@_-_재무지원부충당금_1_추가적립업체명세(완료)V_3황동인대리님 2 2 2 3" xfId="20702" xr:uid="{00000000-0005-0000-0000-0000B9050000}"/>
    <cellStyle name="_-* #,##0_-;-* #,##0_-;_-* &quot;-&quot;_-;_-@_-_재무지원부충당금_1_추가적립업체명세(완료)V_3황동인대리님 2 2 2 4" xfId="23751" xr:uid="{00000000-0005-0000-0000-0000BA050000}"/>
    <cellStyle name="_-* #,##0_-;-* #,##0_-;_-* &quot;-&quot;_-;_-@_-_재무지원부충당금_1_추가적립업체명세(완료)V_3황동인대리님 2 2 2 5" xfId="26005" xr:uid="{00000000-0005-0000-0000-0000BB050000}"/>
    <cellStyle name="_-* #,##0_-;-* #,##0_-;_-* &quot;-&quot;_-;_-@_-_재무지원부충당금_1_추가적립업체명세(완료)V_3황동인대리님 2 2 3" xfId="5421" xr:uid="{00000000-0005-0000-0000-0000BC050000}"/>
    <cellStyle name="_-* #,##0_-;-* #,##0_-;_-* &quot;-&quot;_-;_-@_-_재무지원부충당금_1_추가적립업체명세(완료)V_3황동인대리님 2 2 3 2" xfId="11998" xr:uid="{00000000-0005-0000-0000-0000BD050000}"/>
    <cellStyle name="_-* #,##0_-;-* #,##0_-;_-* &quot;-&quot;_-;_-@_-_재무지원부충당금_1_추가적립업체명세(완료)V_3황동인대리님 2 2 3 2 2" xfId="32507" xr:uid="{00000000-0005-0000-0000-0000BE050000}"/>
    <cellStyle name="_-* #,##0_-;-* #,##0_-;_-* &quot;-&quot;_-;_-@_-_재무지원부충당금_1_추가적립업체명세(완료)V_3황동인대리님 2 2 3 3" xfId="32508" xr:uid="{00000000-0005-0000-0000-0000BF050000}"/>
    <cellStyle name="_-* #,##0_-;-* #,##0_-;_-* &quot;-&quot;_-;_-@_-_재무지원부충당금_1_추가적립업체명세(완료)V_3황동인대리님 2 2 4" xfId="10325" xr:uid="{00000000-0005-0000-0000-0000C0050000}"/>
    <cellStyle name="_-* #,##0_-;-* #,##0_-;_-* &quot;-&quot;_-;_-@_-_재무지원부충당금_1_추가적립업체명세(완료)V_3황동인대리님 2 2 4 2" xfId="32509" xr:uid="{00000000-0005-0000-0000-0000C1050000}"/>
    <cellStyle name="_-* #,##0_-;-* #,##0_-;_-* &quot;-&quot;_-;_-@_-_재무지원부충당금_1_추가적립업체명세(완료)V_3황동인대리님 2 2 4 2 2" xfId="32510" xr:uid="{00000000-0005-0000-0000-0000C2050000}"/>
    <cellStyle name="_-* #,##0_-;-* #,##0_-;_-* &quot;-&quot;_-;_-@_-_재무지원부충당금_1_추가적립업체명세(완료)V_3황동인대리님 2 2 4 3" xfId="32511" xr:uid="{00000000-0005-0000-0000-0000C3050000}"/>
    <cellStyle name="_-* #,##0_-;-* #,##0_-;_-* &quot;-&quot;_-;_-@_-_재무지원부충당금_1_추가적립업체명세(완료)V_3황동인대리님 2 2 5" xfId="17687" xr:uid="{00000000-0005-0000-0000-0000C4050000}"/>
    <cellStyle name="_-* #,##0_-;-* #,##0_-;_-* &quot;-&quot;_-;_-@_-_재무지원부충당금_1_추가적립업체명세(완료)V_3황동인대리님 2 2 5 2" xfId="32512" xr:uid="{00000000-0005-0000-0000-0000C5050000}"/>
    <cellStyle name="_-* #,##0_-;-* #,##0_-;_-* &quot;-&quot;_-;_-@_-_재무지원부충당금_1_추가적립업체명세(완료)V_3황동인대리님 2 2 6" xfId="19923" xr:uid="{00000000-0005-0000-0000-0000C6050000}"/>
    <cellStyle name="_-* #,##0_-;-* #,##0_-;_-* &quot;-&quot;_-;_-@_-_재무지원부충당금_1_추가적립업체명세(완료)V_3황동인대리님 2 2 7" xfId="24940" xr:uid="{00000000-0005-0000-0000-0000C7050000}"/>
    <cellStyle name="_-* #,##0_-;-* #,##0_-;_-* &quot;-&quot;_-;_-@_-_재무지원부충당금_1_추가적립업체명세(완료)V_3황동인대리님 2 3" xfId="4051" xr:uid="{00000000-0005-0000-0000-0000C8050000}"/>
    <cellStyle name="_-* #,##0_-;-* #,##0_-;_-* &quot;-&quot;_-;_-@_-_재무지원부충당금_1_추가적립업체명세(완료)V_3황동인대리님 2 3 2" xfId="7355" xr:uid="{00000000-0005-0000-0000-0000C9050000}"/>
    <cellStyle name="_-* #,##0_-;-* #,##0_-;_-* &quot;-&quot;_-;_-@_-_재무지원부충당금_1_추가적립업체명세(완료)V_3황동인대리님 2 3 2 2" xfId="13932" xr:uid="{00000000-0005-0000-0000-0000CA050000}"/>
    <cellStyle name="_-* #,##0_-;-* #,##0_-;_-* &quot;-&quot;_-;_-@_-_재무지원부충당금_1_추가적립업체명세(완료)V_3황동인대리님 2 3 2 2 2" xfId="32513" xr:uid="{00000000-0005-0000-0000-0000CB050000}"/>
    <cellStyle name="_-* #,##0_-;-* #,##0_-;_-* &quot;-&quot;_-;_-@_-_재무지원부충당금_1_추가적립업체명세(완료)V_3황동인대리님 2 3 2 3" xfId="21013" xr:uid="{00000000-0005-0000-0000-0000CC050000}"/>
    <cellStyle name="_-* #,##0_-;-* #,##0_-;_-* &quot;-&quot;_-;_-@_-_재무지원부충당금_1_추가적립업체명세(완료)V_3황동인대리님 2 3 2 4" xfId="24017" xr:uid="{00000000-0005-0000-0000-0000CD050000}"/>
    <cellStyle name="_-* #,##0_-;-* #,##0_-;_-* &quot;-&quot;_-;_-@_-_재무지원부충당금_1_추가적립업체명세(완료)V_3황동인대리님 2 3 2 5" xfId="26267" xr:uid="{00000000-0005-0000-0000-0000CE050000}"/>
    <cellStyle name="_-* #,##0_-;-* #,##0_-;_-* &quot;-&quot;_-;_-@_-_재무지원부충당금_1_추가적립업체명세(완료)V_3황동인대리님 2 3 3" xfId="5732" xr:uid="{00000000-0005-0000-0000-0000CF050000}"/>
    <cellStyle name="_-* #,##0_-;-* #,##0_-;_-* &quot;-&quot;_-;_-@_-_재무지원부충당금_1_추가적립업체명세(완료)V_3황동인대리님 2 3 3 2" xfId="12309" xr:uid="{00000000-0005-0000-0000-0000D0050000}"/>
    <cellStyle name="_-* #,##0_-;-* #,##0_-;_-* &quot;-&quot;_-;_-@_-_재무지원부충당금_1_추가적립업체명세(완료)V_3황동인대리님 2 3 3 2 2" xfId="32514" xr:uid="{00000000-0005-0000-0000-0000D1050000}"/>
    <cellStyle name="_-* #,##0_-;-* #,##0_-;_-* &quot;-&quot;_-;_-@_-_재무지원부충당금_1_추가적립업체명세(완료)V_3황동인대리님 2 3 3 3" xfId="32515" xr:uid="{00000000-0005-0000-0000-0000D2050000}"/>
    <cellStyle name="_-* #,##0_-;-* #,##0_-;_-* &quot;-&quot;_-;_-@_-_재무지원부충당금_1_추가적립업체명세(완료)V_3황동인대리님 2 3 4" xfId="10636" xr:uid="{00000000-0005-0000-0000-0000D3050000}"/>
    <cellStyle name="_-* #,##0_-;-* #,##0_-;_-* &quot;-&quot;_-;_-@_-_재무지원부충당금_1_추가적립업체명세(완료)V_3황동인대리님 2 3 4 2" xfId="32516" xr:uid="{00000000-0005-0000-0000-0000D4050000}"/>
    <cellStyle name="_-* #,##0_-;-* #,##0_-;_-* &quot;-&quot;_-;_-@_-_재무지원부충당금_1_추가적립업체명세(완료)V_3황동인대리님 2 3 4 2 2" xfId="32517" xr:uid="{00000000-0005-0000-0000-0000D5050000}"/>
    <cellStyle name="_-* #,##0_-;-* #,##0_-;_-* &quot;-&quot;_-;_-@_-_재무지원부충당금_1_추가적립업체명세(완료)V_3황동인대리님 2 3 4 3" xfId="32518" xr:uid="{00000000-0005-0000-0000-0000D6050000}"/>
    <cellStyle name="_-* #,##0_-;-* #,##0_-;_-* &quot;-&quot;_-;_-@_-_재무지원부충당금_1_추가적립업체명세(완료)V_3황동인대리님 2 3 5" xfId="17376" xr:uid="{00000000-0005-0000-0000-0000D7050000}"/>
    <cellStyle name="_-* #,##0_-;-* #,##0_-;_-* &quot;-&quot;_-;_-@_-_재무지원부충당금_1_추가적립업체명세(완료)V_3황동인대리님 2 3 5 2" xfId="32519" xr:uid="{00000000-0005-0000-0000-0000D8050000}"/>
    <cellStyle name="_-* #,##0_-;-* #,##0_-;_-* &quot;-&quot;_-;_-@_-_재무지원부충당금_1_추가적립업체명세(완료)V_3황동인대리님 2 3 6" xfId="22583" xr:uid="{00000000-0005-0000-0000-0000D9050000}"/>
    <cellStyle name="_-* #,##0_-;-* #,##0_-;_-* &quot;-&quot;_-;_-@_-_재무지원부충당금_1_추가적립업체명세(완료)V_3황동인대리님 2 3 7" xfId="19195" xr:uid="{00000000-0005-0000-0000-0000DA050000}"/>
    <cellStyle name="_-* #,##0_-;-* #,##0_-;_-* &quot;-&quot;_-;_-@_-_재무지원부충당금_1_추가적립업체명세(완료)V_3황동인대리님 2 4" xfId="3268" xr:uid="{00000000-0005-0000-0000-0000DB050000}"/>
    <cellStyle name="_-* #,##0_-;-* #,##0_-;_-* &quot;-&quot;_-;_-@_-_재무지원부충당금_1_추가적립업체명세(완료)V_3황동인대리님 2 4 2" xfId="6607" xr:uid="{00000000-0005-0000-0000-0000DC050000}"/>
    <cellStyle name="_-* #,##0_-;-* #,##0_-;_-* &quot;-&quot;_-;_-@_-_재무지원부충당금_1_추가적립업체명세(완료)V_3황동인대리님 2 4 2 2" xfId="13184" xr:uid="{00000000-0005-0000-0000-0000DD050000}"/>
    <cellStyle name="_-* #,##0_-;-* #,##0_-;_-* &quot;-&quot;_-;_-@_-_재무지원부충당금_1_추가적립업체명세(완료)V_3황동인대리님 2 4 2 2 2" xfId="32520" xr:uid="{00000000-0005-0000-0000-0000DE050000}"/>
    <cellStyle name="_-* #,##0_-;-* #,##0_-;_-* &quot;-&quot;_-;_-@_-_재무지원부충당금_1_추가적립업체명세(완료)V_3황동인대리님 2 4 2 3" xfId="20265" xr:uid="{00000000-0005-0000-0000-0000DF050000}"/>
    <cellStyle name="_-* #,##0_-;-* #,##0_-;_-* &quot;-&quot;_-;_-@_-_재무지원부충당금_1_추가적립업체명세(완료)V_3황동인대리님 2 4 2 4" xfId="23365" xr:uid="{00000000-0005-0000-0000-0000E0050000}"/>
    <cellStyle name="_-* #,##0_-;-* #,##0_-;_-* &quot;-&quot;_-;_-@_-_재무지원부충당금_1_추가적립업체명세(완료)V_3황동인대리님 2 4 2 5" xfId="25620" xr:uid="{00000000-0005-0000-0000-0000E1050000}"/>
    <cellStyle name="_-* #,##0_-;-* #,##0_-;_-* &quot;-&quot;_-;_-@_-_재무지원부충당금_1_추가적립업체명세(완료)V_3황동인대리님 2 4 3" xfId="4984" xr:uid="{00000000-0005-0000-0000-0000E2050000}"/>
    <cellStyle name="_-* #,##0_-;-* #,##0_-;_-* &quot;-&quot;_-;_-@_-_재무지원부충당금_1_추가적립업체명세(완료)V_3황동인대리님 2 4 3 2" xfId="11561" xr:uid="{00000000-0005-0000-0000-0000E3050000}"/>
    <cellStyle name="_-* #,##0_-;-* #,##0_-;_-* &quot;-&quot;_-;_-@_-_재무지원부충당금_1_추가적립업체명세(완료)V_3황동인대리님 2 4 3 2 2" xfId="32521" xr:uid="{00000000-0005-0000-0000-0000E4050000}"/>
    <cellStyle name="_-* #,##0_-;-* #,##0_-;_-* &quot;-&quot;_-;_-@_-_재무지원부충당금_1_추가적립업체명세(완료)V_3황동인대리님 2 4 3 3" xfId="32522" xr:uid="{00000000-0005-0000-0000-0000E5050000}"/>
    <cellStyle name="_-* #,##0_-;-* #,##0_-;_-* &quot;-&quot;_-;_-@_-_재무지원부충당금_1_추가적립업체명세(완료)V_3황동인대리님 2 4 4" xfId="9888" xr:uid="{00000000-0005-0000-0000-0000E6050000}"/>
    <cellStyle name="_-* #,##0_-;-* #,##0_-;_-* &quot;-&quot;_-;_-@_-_재무지원부충당금_1_추가적립업체명세(완료)V_3황동인대리님 2 4 4 2" xfId="32523" xr:uid="{00000000-0005-0000-0000-0000E7050000}"/>
    <cellStyle name="_-* #,##0_-;-* #,##0_-;_-* &quot;-&quot;_-;_-@_-_재무지원부충당금_1_추가적립업체명세(완료)V_3황동인대리님 2 4 5" xfId="18157" xr:uid="{00000000-0005-0000-0000-0000E8050000}"/>
    <cellStyle name="_-* #,##0_-;-* #,##0_-;_-* &quot;-&quot;_-;_-@_-_재무지원부충당금_1_추가적립업체명세(완료)V_3황동인대리님 2 4 6" xfId="19700" xr:uid="{00000000-0005-0000-0000-0000E9050000}"/>
    <cellStyle name="_-* #,##0_-;-* #,##0_-;_-* &quot;-&quot;_-;_-@_-_재무지원부충당금_1_추가적립업체명세(완료)V_3황동인대리님 2 4 7" xfId="25221" xr:uid="{00000000-0005-0000-0000-0000EA050000}"/>
    <cellStyle name="_-* #,##0_-;-* #,##0_-;_-* &quot;-&quot;_-;_-@_-_재무지원부충당금_1_추가적립업체명세(완료)V_3황동인대리님 2 5" xfId="6371" xr:uid="{00000000-0005-0000-0000-0000EB050000}"/>
    <cellStyle name="_-* #,##0_-;-* #,##0_-;_-* &quot;-&quot;_-;_-@_-_재무지원부충당금_1_추가적립업체명세(완료)V_3황동인대리님 2 5 2" xfId="12948" xr:uid="{00000000-0005-0000-0000-0000EC050000}"/>
    <cellStyle name="_-* #,##0_-;-* #,##0_-;_-* &quot;-&quot;_-;_-@_-_재무지원부충당금_1_추가적립업체명세(완료)V_3황동인대리님 2 5 2 2" xfId="32524" xr:uid="{00000000-0005-0000-0000-0000ED050000}"/>
    <cellStyle name="_-* #,##0_-;-* #,##0_-;_-* &quot;-&quot;_-;_-@_-_재무지원부충당금_1_추가적립업체명세(완료)V_3황동인대리님 2 5 3" xfId="20029" xr:uid="{00000000-0005-0000-0000-0000EE050000}"/>
    <cellStyle name="_-* #,##0_-;-* #,##0_-;_-* &quot;-&quot;_-;_-@_-_재무지원부충당금_1_추가적립업체명세(완료)V_3황동인대리님 2 5 3 2" xfId="32525" xr:uid="{00000000-0005-0000-0000-0000EF050000}"/>
    <cellStyle name="_-* #,##0_-;-* #,##0_-;_-* &quot;-&quot;_-;_-@_-_재무지원부충당금_1_추가적립업체명세(완료)V_3황동인대리님 2 5 4" xfId="23186" xr:uid="{00000000-0005-0000-0000-0000F0050000}"/>
    <cellStyle name="_-* #,##0_-;-* #,##0_-;_-* &quot;-&quot;_-;_-@_-_재무지원부충당금_1_추가적립업체명세(완료)V_3황동인대리님 2 5 5" xfId="25439" xr:uid="{00000000-0005-0000-0000-0000F1050000}"/>
    <cellStyle name="_-* #,##0_-;-* #,##0_-;_-* &quot;-&quot;_-;_-@_-_재무지원부충당금_1_추가적립업체명세(완료)V_3황동인대리님 2 6" xfId="4748" xr:uid="{00000000-0005-0000-0000-0000F2050000}"/>
    <cellStyle name="_-* #,##0_-;-* #,##0_-;_-* &quot;-&quot;_-;_-@_-_재무지원부충당금_1_추가적립업체명세(완료)V_3황동인대리님 2 6 2" xfId="11325" xr:uid="{00000000-0005-0000-0000-0000F3050000}"/>
    <cellStyle name="_-* #,##0_-;-* #,##0_-;_-* &quot;-&quot;_-;_-@_-_재무지원부충당금_1_추가적립업체명세(완료)V_3황동인대리님 2 6 2 2" xfId="32526" xr:uid="{00000000-0005-0000-0000-0000F4050000}"/>
    <cellStyle name="_-* #,##0_-;-* #,##0_-;_-* &quot;-&quot;_-;_-@_-_재무지원부충당금_1_추가적립업체명세(완료)V_3황동인대리님 2 6 3" xfId="32527" xr:uid="{00000000-0005-0000-0000-0000F5050000}"/>
    <cellStyle name="_-* #,##0_-;-* #,##0_-;_-* &quot;-&quot;_-;_-@_-_재무지원부충당금_1_추가적립업체명세(완료)V_3황동인대리님 2 6 3 2" xfId="32528" xr:uid="{00000000-0005-0000-0000-0000F6050000}"/>
    <cellStyle name="_-* #,##0_-;-* #,##0_-;_-* &quot;-&quot;_-;_-@_-_재무지원부충당금_1_추가적립업체명세(완료)V_3황동인대리님 2 6 4" xfId="32529" xr:uid="{00000000-0005-0000-0000-0000F7050000}"/>
    <cellStyle name="_-* #,##0_-;-* #,##0_-;_-* &quot;-&quot;_-;_-@_-_재무지원부충당금_1_추가적립업체명세(완료)V_3황동인대리님 2 7" xfId="9654" xr:uid="{00000000-0005-0000-0000-0000F8050000}"/>
    <cellStyle name="_-* #,##0_-;-* #,##0_-;_-* &quot;-&quot;_-;_-@_-_재무지원부충당금_1_추가적립업체명세(완료)V_3황동인대리님 2 7 2" xfId="32530" xr:uid="{00000000-0005-0000-0000-0000F9050000}"/>
    <cellStyle name="_-* #,##0_-;-* #,##0_-;_-* &quot;-&quot;_-;_-@_-_재무지원부충당금_1_추가적립업체명세(완료)V_3황동인대리님 2 7 2 2" xfId="32531" xr:uid="{00000000-0005-0000-0000-0000FA050000}"/>
    <cellStyle name="_-* #,##0_-;-* #,##0_-;_-* &quot;-&quot;_-;_-@_-_재무지원부충당금_1_추가적립업체명세(완료)V_3황동인대리님 2 7 3" xfId="32532" xr:uid="{00000000-0005-0000-0000-0000FB050000}"/>
    <cellStyle name="_-* #,##0_-;-* #,##0_-;_-* &quot;-&quot;_-;_-@_-_재무지원부충당금_1_추가적립업체명세(완료)V_3황동인대리님 2 8" xfId="18444" xr:uid="{00000000-0005-0000-0000-0000FC050000}"/>
    <cellStyle name="_-* #,##0_-;-* #,##0_-;_-* &quot;-&quot;_-;_-@_-_재무지원부충당금_1_추가적립업체명세(완료)V_3황동인대리님 2 8 2" xfId="32533" xr:uid="{00000000-0005-0000-0000-0000FD050000}"/>
    <cellStyle name="_-* #,##0_-;-* #,##0_-;_-* &quot;-&quot;_-;_-@_-_재무지원부충당금_1_추가적립업체명세(완료)V_3황동인대리님 2 9" xfId="19609" xr:uid="{00000000-0005-0000-0000-0000FE050000}"/>
    <cellStyle name="_-* #,##0_-;-* #,##0_-;_-* &quot;-&quot;_-;_-@_-_재무지원부충당금_1_추가적립업체명세(완료)V_3황동인대리님 3" xfId="3228" xr:uid="{00000000-0005-0000-0000-0000FF050000}"/>
    <cellStyle name="_-* #,##0_-;-* #,##0_-;_-* &quot;-&quot;_-;_-@_-_재무지원부충당금_1_추가적립업체명세(완료)V_3황동인대리님 3 10" xfId="18635" xr:uid="{00000000-0005-0000-0000-000000060000}"/>
    <cellStyle name="_-* #,##0_-;-* #,##0_-;_-* &quot;-&quot;_-;_-@_-_재무지원부충당금_1_추가적립업체명세(완료)V_3황동인대리님 3 2" xfId="3935" xr:uid="{00000000-0005-0000-0000-000001060000}"/>
    <cellStyle name="_-* #,##0_-;-* #,##0_-;_-* &quot;-&quot;_-;_-@_-_재무지원부충당금_1_추가적립업체명세(완료)V_3황동인대리님 3 2 2" xfId="7239" xr:uid="{00000000-0005-0000-0000-000002060000}"/>
    <cellStyle name="_-* #,##0_-;-* #,##0_-;_-* &quot;-&quot;_-;_-@_-_재무지원부충당금_1_추가적립업체명세(완료)V_3황동인대리님 3 2 2 2" xfId="13816" xr:uid="{00000000-0005-0000-0000-000003060000}"/>
    <cellStyle name="_-* #,##0_-;-* #,##0_-;_-* &quot;-&quot;_-;_-@_-_재무지원부충당금_1_추가적립업체명세(완료)V_3황동인대리님 3 2 2 3" xfId="20897" xr:uid="{00000000-0005-0000-0000-000004060000}"/>
    <cellStyle name="_-* #,##0_-;-* #,##0_-;_-* &quot;-&quot;_-;_-@_-_재무지원부충당금_1_추가적립업체명세(완료)V_3황동인대리님 3 2 2 4" xfId="23901" xr:uid="{00000000-0005-0000-0000-000005060000}"/>
    <cellStyle name="_-* #,##0_-;-* #,##0_-;_-* &quot;-&quot;_-;_-@_-_재무지원부충당금_1_추가적립업체명세(완료)V_3황동인대리님 3 2 2 5" xfId="26151" xr:uid="{00000000-0005-0000-0000-000006060000}"/>
    <cellStyle name="_-* #,##0_-;-* #,##0_-;_-* &quot;-&quot;_-;_-@_-_재무지원부충당금_1_추가적립업체명세(완료)V_3황동인대리님 3 2 3" xfId="5616" xr:uid="{00000000-0005-0000-0000-000007060000}"/>
    <cellStyle name="_-* #,##0_-;-* #,##0_-;_-* &quot;-&quot;_-;_-@_-_재무지원부충당금_1_추가적립업체명세(완료)V_3황동인대리님 3 2 3 2" xfId="12193" xr:uid="{00000000-0005-0000-0000-000008060000}"/>
    <cellStyle name="_-* #,##0_-;-* #,##0_-;_-* &quot;-&quot;_-;_-@_-_재무지원부충당금_1_추가적립업체명세(완료)V_3황동인대리님 3 2 4" xfId="10520" xr:uid="{00000000-0005-0000-0000-000009060000}"/>
    <cellStyle name="_-* #,##0_-;-* #,##0_-;_-* &quot;-&quot;_-;_-@_-_재무지원부충당금_1_추가적립업체명세(완료)V_3황동인대리님 3 2 5" xfId="17492" xr:uid="{00000000-0005-0000-0000-00000A060000}"/>
    <cellStyle name="_-* #,##0_-;-* #,##0_-;_-* &quot;-&quot;_-;_-@_-_재무지원부충당금_1_추가적립업체명세(완료)V_3황동인대리님 3 2 6" xfId="22467" xr:uid="{00000000-0005-0000-0000-00000B060000}"/>
    <cellStyle name="_-* #,##0_-;-* #,##0_-;_-* &quot;-&quot;_-;_-@_-_재무지원부충당금_1_추가적립업체명세(완료)V_3황동인대리님 3 2 7" xfId="22102" xr:uid="{00000000-0005-0000-0000-00000C060000}"/>
    <cellStyle name="_-* #,##0_-;-* #,##0_-;_-* &quot;-&quot;_-;_-@_-_재무지원부충당금_1_추가적립업체명세(완료)V_3황동인대리님 3 3" xfId="4189" xr:uid="{00000000-0005-0000-0000-00000D060000}"/>
    <cellStyle name="_-* #,##0_-;-* #,##0_-;_-* &quot;-&quot;_-;_-@_-_재무지원부충당금_1_추가적립업체명세(완료)V_3황동인대리님 3 3 2" xfId="7493" xr:uid="{00000000-0005-0000-0000-00000E060000}"/>
    <cellStyle name="_-* #,##0_-;-* #,##0_-;_-* &quot;-&quot;_-;_-@_-_재무지원부충당금_1_추가적립업체명세(완료)V_3황동인대리님 3 3 2 2" xfId="14070" xr:uid="{00000000-0005-0000-0000-00000F060000}"/>
    <cellStyle name="_-* #,##0_-;-* #,##0_-;_-* &quot;-&quot;_-;_-@_-_재무지원부충당금_1_추가적립업체명세(완료)V_3황동인대리님 3 3 2 3" xfId="21151" xr:uid="{00000000-0005-0000-0000-000010060000}"/>
    <cellStyle name="_-* #,##0_-;-* #,##0_-;_-* &quot;-&quot;_-;_-@_-_재무지원부충당금_1_추가적립업체명세(완료)V_3황동인대리님 3 3 2 4" xfId="24155" xr:uid="{00000000-0005-0000-0000-000011060000}"/>
    <cellStyle name="_-* #,##0_-;-* #,##0_-;_-* &quot;-&quot;_-;_-@_-_재무지원부충당금_1_추가적립업체명세(완료)V_3황동인대리님 3 3 2 5" xfId="26405" xr:uid="{00000000-0005-0000-0000-000012060000}"/>
    <cellStyle name="_-* #,##0_-;-* #,##0_-;_-* &quot;-&quot;_-;_-@_-_재무지원부충당금_1_추가적립업체명세(완료)V_3황동인대리님 3 3 3" xfId="5870" xr:uid="{00000000-0005-0000-0000-000013060000}"/>
    <cellStyle name="_-* #,##0_-;-* #,##0_-;_-* &quot;-&quot;_-;_-@_-_재무지원부충당금_1_추가적립업체명세(완료)V_3황동인대리님 3 3 3 2" xfId="12447" xr:uid="{00000000-0005-0000-0000-000014060000}"/>
    <cellStyle name="_-* #,##0_-;-* #,##0_-;_-* &quot;-&quot;_-;_-@_-_재무지원부충당금_1_추가적립업체명세(완료)V_3황동인대리님 3 3 4" xfId="10774" xr:uid="{00000000-0005-0000-0000-000015060000}"/>
    <cellStyle name="_-* #,##0_-;-* #,##0_-;_-* &quot;-&quot;_-;_-@_-_재무지원부충당금_1_추가적립업체명세(완료)V_3황동인대리님 3 3 5" xfId="17238" xr:uid="{00000000-0005-0000-0000-000016060000}"/>
    <cellStyle name="_-* #,##0_-;-* #,##0_-;_-* &quot;-&quot;_-;_-@_-_재무지원부충당금_1_추가적립업체명세(완료)V_3황동인대리님 3 3 6" xfId="22721" xr:uid="{00000000-0005-0000-0000-000017060000}"/>
    <cellStyle name="_-* #,##0_-;-* #,##0_-;_-* &quot;-&quot;_-;_-@_-_재무지원부충당금_1_추가적립업체명세(완료)V_3황동인대리님 3 3 7" xfId="19535" xr:uid="{00000000-0005-0000-0000-000018060000}"/>
    <cellStyle name="_-* #,##0_-;-* #,##0_-;_-* &quot;-&quot;_-;_-@_-_재무지원부충당금_1_추가적립업체명세(완료)V_3황동인대리님 3 4" xfId="4403" xr:uid="{00000000-0005-0000-0000-000019060000}"/>
    <cellStyle name="_-* #,##0_-;-* #,##0_-;_-* &quot;-&quot;_-;_-@_-_재무지원부충당금_1_추가적립업체명세(완료)V_3황동인대리님 3 4 2" xfId="7707" xr:uid="{00000000-0005-0000-0000-00001A060000}"/>
    <cellStyle name="_-* #,##0_-;-* #,##0_-;_-* &quot;-&quot;_-;_-@_-_재무지원부충당금_1_추가적립업체명세(완료)V_3황동인대리님 3 4 2 2" xfId="14284" xr:uid="{00000000-0005-0000-0000-00001B060000}"/>
    <cellStyle name="_-* #,##0_-;-* #,##0_-;_-* &quot;-&quot;_-;_-@_-_재무지원부충당금_1_추가적립업체명세(완료)V_3황동인대리님 3 4 2 3" xfId="21365" xr:uid="{00000000-0005-0000-0000-00001C060000}"/>
    <cellStyle name="_-* #,##0_-;-* #,##0_-;_-* &quot;-&quot;_-;_-@_-_재무지원부충당금_1_추가적립업체명세(완료)V_3황동인대리님 3 4 2 4" xfId="24369" xr:uid="{00000000-0005-0000-0000-00001D060000}"/>
    <cellStyle name="_-* #,##0_-;-* #,##0_-;_-* &quot;-&quot;_-;_-@_-_재무지원부충당금_1_추가적립업체명세(완료)V_3황동인대리님 3 4 2 5" xfId="26619" xr:uid="{00000000-0005-0000-0000-00001E060000}"/>
    <cellStyle name="_-* #,##0_-;-* #,##0_-;_-* &quot;-&quot;_-;_-@_-_재무지원부충당금_1_추가적립업체명세(완료)V_3황동인대리님 3 4 3" xfId="6084" xr:uid="{00000000-0005-0000-0000-00001F060000}"/>
    <cellStyle name="_-* #,##0_-;-* #,##0_-;_-* &quot;-&quot;_-;_-@_-_재무지원부충당금_1_추가적립업체명세(완료)V_3황동인대리님 3 4 3 2" xfId="12661" xr:uid="{00000000-0005-0000-0000-000020060000}"/>
    <cellStyle name="_-* #,##0_-;-* #,##0_-;_-* &quot;-&quot;_-;_-@_-_재무지원부충당금_1_추가적립업체명세(완료)V_3황동인대리님 3 4 4" xfId="10988" xr:uid="{00000000-0005-0000-0000-000021060000}"/>
    <cellStyle name="_-* #,##0_-;-* #,##0_-;_-* &quot;-&quot;_-;_-@_-_재무지원부충당금_1_추가적립업체명세(완료)V_3황동인대리님 3 4 5" xfId="17024" xr:uid="{00000000-0005-0000-0000-000022060000}"/>
    <cellStyle name="_-* #,##0_-;-* #,##0_-;_-* &quot;-&quot;_-;_-@_-_재무지원부충당금_1_추가적립업체명세(완료)V_3황동인대리님 3 4 6" xfId="22935" xr:uid="{00000000-0005-0000-0000-000023060000}"/>
    <cellStyle name="_-* #,##0_-;-* #,##0_-;_-* &quot;-&quot;_-;_-@_-_재무지원부충당금_1_추가적립업체명세(완료)V_3황동인대리님 3 4 7" xfId="19464" xr:uid="{00000000-0005-0000-0000-000024060000}"/>
    <cellStyle name="_-* #,##0_-;-* #,##0_-;_-* &quot;-&quot;_-;_-@_-_재무지원부충당금_1_추가적립업체명세(완료)V_3황동인대리님 3 5" xfId="6567" xr:uid="{00000000-0005-0000-0000-000025060000}"/>
    <cellStyle name="_-* #,##0_-;-* #,##0_-;_-* &quot;-&quot;_-;_-@_-_재무지원부충당금_1_추가적립업체명세(완료)V_3황동인대리님 3 5 2" xfId="13144" xr:uid="{00000000-0005-0000-0000-000026060000}"/>
    <cellStyle name="_-* #,##0_-;-* #,##0_-;_-* &quot;-&quot;_-;_-@_-_재무지원부충당금_1_추가적립업체명세(완료)V_3황동인대리님 3 5 3" xfId="20225" xr:uid="{00000000-0005-0000-0000-000027060000}"/>
    <cellStyle name="_-* #,##0_-;-* #,##0_-;_-* &quot;-&quot;_-;_-@_-_재무지원부충당금_1_추가적립업체명세(완료)V_3황동인대리님 3 5 4" xfId="23325" xr:uid="{00000000-0005-0000-0000-000028060000}"/>
    <cellStyle name="_-* #,##0_-;-* #,##0_-;_-* &quot;-&quot;_-;_-@_-_재무지원부충당금_1_추가적립업체명세(완료)V_3황동인대리님 3 5 5" xfId="25580" xr:uid="{00000000-0005-0000-0000-000029060000}"/>
    <cellStyle name="_-* #,##0_-;-* #,##0_-;_-* &quot;-&quot;_-;_-@_-_재무지원부충당금_1_추가적립업체명세(완료)V_3황동인대리님 3 6" xfId="4944" xr:uid="{00000000-0005-0000-0000-00002A060000}"/>
    <cellStyle name="_-* #,##0_-;-* #,##0_-;_-* &quot;-&quot;_-;_-@_-_재무지원부충당금_1_추가적립업체명세(완료)V_3황동인대리님 3 6 2" xfId="11521" xr:uid="{00000000-0005-0000-0000-00002B060000}"/>
    <cellStyle name="_-* #,##0_-;-* #,##0_-;_-* &quot;-&quot;_-;_-@_-_재무지원부충당금_1_추가적립업체명세(완료)V_3황동인대리님 3 7" xfId="9848" xr:uid="{00000000-0005-0000-0000-00002C060000}"/>
    <cellStyle name="_-* #,##0_-;-* #,##0_-;_-* &quot;-&quot;_-;_-@_-_재무지원부충당금_1_추가적립업체명세(완료)V_3황동인대리님 3 8" xfId="18198" xr:uid="{00000000-0005-0000-0000-00002D060000}"/>
    <cellStyle name="_-* #,##0_-;-* #,##0_-;_-* &quot;-&quot;_-;_-@_-_재무지원부충당금_1_추가적립업체명세(완료)V_3황동인대리님 3 9" xfId="21823" xr:uid="{00000000-0005-0000-0000-00002E060000}"/>
    <cellStyle name="_-* #,##0_-;-* #,##0_-;_-* &quot;-&quot;_-;_-@_-_재무지원부충당금_1_추가적립업체명세(완료)V_3황동인대리님 4" xfId="3417" xr:uid="{00000000-0005-0000-0000-00002F060000}"/>
    <cellStyle name="_-* #,##0_-;-* #,##0_-;_-* &quot;-&quot;_-;_-@_-_재무지원부충당금_1_추가적립업체명세(완료)V_3황동인대리님 4 2" xfId="6756" xr:uid="{00000000-0005-0000-0000-000030060000}"/>
    <cellStyle name="_-* #,##0_-;-* #,##0_-;_-* &quot;-&quot;_-;_-@_-_재무지원부충당금_1_추가적립업체명세(완료)V_3황동인대리님 4 2 2" xfId="13333" xr:uid="{00000000-0005-0000-0000-000031060000}"/>
    <cellStyle name="_-* #,##0_-;-* #,##0_-;_-* &quot;-&quot;_-;_-@_-_재무지원부충당금_1_추가적립업체명세(완료)V_3황동인대리님 4 2 2 2" xfId="32534" xr:uid="{00000000-0005-0000-0000-000032060000}"/>
    <cellStyle name="_-* #,##0_-;-* #,##0_-;_-* &quot;-&quot;_-;_-@_-_재무지원부충당금_1_추가적립업체명세(완료)V_3황동인대리님 4 2 3" xfId="20414" xr:uid="{00000000-0005-0000-0000-000033060000}"/>
    <cellStyle name="_-* #,##0_-;-* #,##0_-;_-* &quot;-&quot;_-;_-@_-_재무지원부충당금_1_추가적립업체명세(완료)V_3황동인대리님 4 2 4" xfId="23465" xr:uid="{00000000-0005-0000-0000-000034060000}"/>
    <cellStyle name="_-* #,##0_-;-* #,##0_-;_-* &quot;-&quot;_-;_-@_-_재무지원부충당금_1_추가적립업체명세(완료)V_3황동인대리님 4 2 5" xfId="25718" xr:uid="{00000000-0005-0000-0000-000035060000}"/>
    <cellStyle name="_-* #,##0_-;-* #,##0_-;_-* &quot;-&quot;_-;_-@_-_재무지원부충당금_1_추가적립업체명세(완료)V_3황동인대리님 4 3" xfId="5133" xr:uid="{00000000-0005-0000-0000-000036060000}"/>
    <cellStyle name="_-* #,##0_-;-* #,##0_-;_-* &quot;-&quot;_-;_-@_-_재무지원부충당금_1_추가적립업체명세(완료)V_3황동인대리님 4 3 2" xfId="11710" xr:uid="{00000000-0005-0000-0000-000037060000}"/>
    <cellStyle name="_-* #,##0_-;-* #,##0_-;_-* &quot;-&quot;_-;_-@_-_재무지원부충당금_1_추가적립업체명세(완료)V_3황동인대리님 4 3 2 2" xfId="32535" xr:uid="{00000000-0005-0000-0000-000038060000}"/>
    <cellStyle name="_-* #,##0_-;-* #,##0_-;_-* &quot;-&quot;_-;_-@_-_재무지원부충당금_1_추가적립업체명세(완료)V_3황동인대리님 4 3 3" xfId="32536" xr:uid="{00000000-0005-0000-0000-000039060000}"/>
    <cellStyle name="_-* #,##0_-;-* #,##0_-;_-* &quot;-&quot;_-;_-@_-_재무지원부충당금_1_추가적립업체명세(완료)V_3황동인대리님 4 4" xfId="10037" xr:uid="{00000000-0005-0000-0000-00003A060000}"/>
    <cellStyle name="_-* #,##0_-;-* #,##0_-;_-* &quot;-&quot;_-;_-@_-_재무지원부충당금_1_추가적립업체명세(완료)V_3황동인대리님 4 4 2" xfId="32537" xr:uid="{00000000-0005-0000-0000-00003B060000}"/>
    <cellStyle name="_-* #,##0_-;-* #,##0_-;_-* &quot;-&quot;_-;_-@_-_재무지원부충당금_1_추가적립업체명세(완료)V_3황동인대리님 4 4 2 2" xfId="32538" xr:uid="{00000000-0005-0000-0000-00003C060000}"/>
    <cellStyle name="_-* #,##0_-;-* #,##0_-;_-* &quot;-&quot;_-;_-@_-_재무지원부충당금_1_추가적립업체명세(완료)V_3황동인대리님 4 4 3" xfId="32539" xr:uid="{00000000-0005-0000-0000-00003D060000}"/>
    <cellStyle name="_-* #,##0_-;-* #,##0_-;_-* &quot;-&quot;_-;_-@_-_재무지원부충당금_1_추가적립업체명세(완료)V_3황동인대리님 4 5" xfId="17997" xr:uid="{00000000-0005-0000-0000-00003E060000}"/>
    <cellStyle name="_-* #,##0_-;-* #,##0_-;_-* &quot;-&quot;_-;_-@_-_재무지원부충당금_1_추가적립업체명세(완료)V_3황동인대리님 4 5 2" xfId="32540" xr:uid="{00000000-0005-0000-0000-00003F060000}"/>
    <cellStyle name="_-* #,##0_-;-* #,##0_-;_-* &quot;-&quot;_-;_-@_-_재무지원부충당금_1_추가적립업체명세(완료)V_3황동인대리님 4 6" xfId="18881" xr:uid="{00000000-0005-0000-0000-000040060000}"/>
    <cellStyle name="_-* #,##0_-;-* #,##0_-;_-* &quot;-&quot;_-;_-@_-_재무지원부충당금_1_추가적립업체명세(완료)V_3황동인대리님 4 7" xfId="25153" xr:uid="{00000000-0005-0000-0000-000041060000}"/>
    <cellStyle name="_-* #,##0_-;-* #,##0_-;_-* &quot;-&quot;_-;_-@_-_재무지원부충당금_1_추가적립업체명세(완료)V_3황동인대리님 5" xfId="3407" xr:uid="{00000000-0005-0000-0000-000042060000}"/>
    <cellStyle name="_-* #,##0_-;-* #,##0_-;_-* &quot;-&quot;_-;_-@_-_재무지원부충당금_1_추가적립업체명세(완료)V_3황동인대리님 5 2" xfId="6746" xr:uid="{00000000-0005-0000-0000-000043060000}"/>
    <cellStyle name="_-* #,##0_-;-* #,##0_-;_-* &quot;-&quot;_-;_-@_-_재무지원부충당금_1_추가적립업체명세(완료)V_3황동인대리님 5 2 2" xfId="13323" xr:uid="{00000000-0005-0000-0000-000044060000}"/>
    <cellStyle name="_-* #,##0_-;-* #,##0_-;_-* &quot;-&quot;_-;_-@_-_재무지원부충당금_1_추가적립업체명세(완료)V_3황동인대리님 5 2 2 2" xfId="32541" xr:uid="{00000000-0005-0000-0000-000045060000}"/>
    <cellStyle name="_-* #,##0_-;-* #,##0_-;_-* &quot;-&quot;_-;_-@_-_재무지원부충당금_1_추가적립업체명세(완료)V_3황동인대리님 5 2 3" xfId="20404" xr:uid="{00000000-0005-0000-0000-000046060000}"/>
    <cellStyle name="_-* #,##0_-;-* #,##0_-;_-* &quot;-&quot;_-;_-@_-_재무지원부충당금_1_추가적립업체명세(완료)V_3황동인대리님 5 2 4" xfId="23455" xr:uid="{00000000-0005-0000-0000-000047060000}"/>
    <cellStyle name="_-* #,##0_-;-* #,##0_-;_-* &quot;-&quot;_-;_-@_-_재무지원부충당금_1_추가적립업체명세(완료)V_3황동인대리님 5 2 5" xfId="25708" xr:uid="{00000000-0005-0000-0000-000048060000}"/>
    <cellStyle name="_-* #,##0_-;-* #,##0_-;_-* &quot;-&quot;_-;_-@_-_재무지원부충당금_1_추가적립업체명세(완료)V_3황동인대리님 5 3" xfId="5123" xr:uid="{00000000-0005-0000-0000-000049060000}"/>
    <cellStyle name="_-* #,##0_-;-* #,##0_-;_-* &quot;-&quot;_-;_-@_-_재무지원부충당금_1_추가적립업체명세(완료)V_3황동인대리님 5 3 2" xfId="11700" xr:uid="{00000000-0005-0000-0000-00004A060000}"/>
    <cellStyle name="_-* #,##0_-;-* #,##0_-;_-* &quot;-&quot;_-;_-@_-_재무지원부충당금_1_추가적립업체명세(완료)V_3황동인대리님 5 3 2 2" xfId="32542" xr:uid="{00000000-0005-0000-0000-00004B060000}"/>
    <cellStyle name="_-* #,##0_-;-* #,##0_-;_-* &quot;-&quot;_-;_-@_-_재무지원부충당금_1_추가적립업체명세(완료)V_3황동인대리님 5 3 3" xfId="32543" xr:uid="{00000000-0005-0000-0000-00004C060000}"/>
    <cellStyle name="_-* #,##0_-;-* #,##0_-;_-* &quot;-&quot;_-;_-@_-_재무지원부충당금_1_추가적립업체명세(완료)V_3황동인대리님 5 4" xfId="10027" xr:uid="{00000000-0005-0000-0000-00004D060000}"/>
    <cellStyle name="_-* #,##0_-;-* #,##0_-;_-* &quot;-&quot;_-;_-@_-_재무지원부충당금_1_추가적립업체명세(완료)V_3황동인대리님 5 4 2" xfId="32544" xr:uid="{00000000-0005-0000-0000-00004E060000}"/>
    <cellStyle name="_-* #,##0_-;-* #,##0_-;_-* &quot;-&quot;_-;_-@_-_재무지원부충당금_1_추가적립업체명세(완료)V_3황동인대리님 5 5" xfId="18007" xr:uid="{00000000-0005-0000-0000-00004F060000}"/>
    <cellStyle name="_-* #,##0_-;-* #,##0_-;_-* &quot;-&quot;_-;_-@_-_재무지원부충당금_1_추가적립업체명세(완료)V_3황동인대리님 5 6" xfId="18875" xr:uid="{00000000-0005-0000-0000-000050060000}"/>
    <cellStyle name="_-* #,##0_-;-* #,##0_-;_-* &quot;-&quot;_-;_-@_-_재무지원부충당금_1_추가적립업체명세(완료)V_3황동인대리님 5 7" xfId="25163" xr:uid="{00000000-0005-0000-0000-000051060000}"/>
    <cellStyle name="_-* #,##0_-;-* #,##0_-;_-* &quot;-&quot;_-;_-@_-_재무지원부충당금_1_추가적립업체명세(완료)V_3황동인대리님 6" xfId="3589" xr:uid="{00000000-0005-0000-0000-000052060000}"/>
    <cellStyle name="_-* #,##0_-;-* #,##0_-;_-* &quot;-&quot;_-;_-@_-_재무지원부충당금_1_추가적립업체명세(완료)V_3황동인대리님 6 2" xfId="6902" xr:uid="{00000000-0005-0000-0000-000053060000}"/>
    <cellStyle name="_-* #,##0_-;-* #,##0_-;_-* &quot;-&quot;_-;_-@_-_재무지원부충당금_1_추가적립업체명세(완료)V_3황동인대리님 6 2 2" xfId="13479" xr:uid="{00000000-0005-0000-0000-000054060000}"/>
    <cellStyle name="_-* #,##0_-;-* #,##0_-;_-* &quot;-&quot;_-;_-@_-_재무지원부충당금_1_추가적립업체명세(완료)V_3황동인대리님 6 2 3" xfId="20560" xr:uid="{00000000-0005-0000-0000-000055060000}"/>
    <cellStyle name="_-* #,##0_-;-* #,##0_-;_-* &quot;-&quot;_-;_-@_-_재무지원부충당금_1_추가적립업체명세(완료)V_3황동인대리님 6 2 4" xfId="23611" xr:uid="{00000000-0005-0000-0000-000056060000}"/>
    <cellStyle name="_-* #,##0_-;-* #,##0_-;_-* &quot;-&quot;_-;_-@_-_재무지원부충당금_1_추가적립업체명세(완료)V_3황동인대리님 6 2 5" xfId="25864" xr:uid="{00000000-0005-0000-0000-000057060000}"/>
    <cellStyle name="_-* #,##0_-;-* #,##0_-;_-* &quot;-&quot;_-;_-@_-_재무지원부충당금_1_추가적립업체명세(완료)V_3황동인대리님 6 3" xfId="5279" xr:uid="{00000000-0005-0000-0000-000058060000}"/>
    <cellStyle name="_-* #,##0_-;-* #,##0_-;_-* &quot;-&quot;_-;_-@_-_재무지원부충당금_1_추가적립업체명세(완료)V_3황동인대리님 6 3 2" xfId="11856" xr:uid="{00000000-0005-0000-0000-000059060000}"/>
    <cellStyle name="_-* #,##0_-;-* #,##0_-;_-* &quot;-&quot;_-;_-@_-_재무지원부충당금_1_추가적립업체명세(완료)V_3황동인대리님 6 4" xfId="10183" xr:uid="{00000000-0005-0000-0000-00005A060000}"/>
    <cellStyle name="_-* #,##0_-;-* #,##0_-;_-* &quot;-&quot;_-;_-@_-_재무지원부충당금_1_추가적립업체명세(완료)V_3황동인대리님 6 5" xfId="17837" xr:uid="{00000000-0005-0000-0000-00005B060000}"/>
    <cellStyle name="_-* #,##0_-;-* #,##0_-;_-* &quot;-&quot;_-;_-@_-_재무지원부충당금_1_추가적립업체명세(완료)V_3황동인대리님 6 6" xfId="18956" xr:uid="{00000000-0005-0000-0000-00005C060000}"/>
    <cellStyle name="_-* #,##0_-;-* #,##0_-;_-* &quot;-&quot;_-;_-@_-_재무지원부충당금_1_추가적립업체명세(완료)V_3황동인대리님 6 7" xfId="19284" xr:uid="{00000000-0005-0000-0000-00005D060000}"/>
    <cellStyle name="_-* #,##0_-;-* #,##0_-;_-* &quot;-&quot;_-;_-@_-_재무지원부충당금_1_추가적립업체명세(완료)V_3황동인대리님 7" xfId="6227" xr:uid="{00000000-0005-0000-0000-00005E060000}"/>
    <cellStyle name="_-* #,##0_-;-* #,##0_-;_-* &quot;-&quot;_-;_-@_-_재무지원부충당금_1_추가적립업체명세(완료)V_3황동인대리님 7 2" xfId="12804" xr:uid="{00000000-0005-0000-0000-00005F060000}"/>
    <cellStyle name="_-* #,##0_-;-* #,##0_-;_-* &quot;-&quot;_-;_-@_-_재무지원부충당금_1_추가적립업체명세(완료)V_3황동인대리님 7 2 2" xfId="32545" xr:uid="{00000000-0005-0000-0000-000060060000}"/>
    <cellStyle name="_-* #,##0_-;-* #,##0_-;_-* &quot;-&quot;_-;_-@_-_재무지원부충당금_1_추가적립업체명세(완료)V_3황동인대리님 7 3" xfId="16847" xr:uid="{00000000-0005-0000-0000-000061060000}"/>
    <cellStyle name="_-* #,##0_-;-* #,##0_-;_-* &quot;-&quot;_-;_-@_-_재무지원부충당금_1_추가적립업체명세(완료)V_3황동인대리님 7 4" xfId="23077" xr:uid="{00000000-0005-0000-0000-000062060000}"/>
    <cellStyle name="_-* #,##0_-;-* #,##0_-;_-* &quot;-&quot;_-;_-@_-_재무지원부충당금_1_추가적립업체명세(완료)V_3황동인대리님 7 5" xfId="18556" xr:uid="{00000000-0005-0000-0000-000063060000}"/>
    <cellStyle name="_-* #,##0_-;-* #,##0_-;_-* &quot;-&quot;_-;_-@_-_재무지원부충당금_1_추가적립업체명세(완료)V_3황동인대리님 8" xfId="4592" xr:uid="{00000000-0005-0000-0000-000064060000}"/>
    <cellStyle name="_-* #,##0_-;-* #,##0_-;_-* &quot;-&quot;_-;_-@_-_재무지원부충당금_1_추가적립업체명세(완료)V_3황동인대리님 8 2" xfId="11169" xr:uid="{00000000-0005-0000-0000-000065060000}"/>
    <cellStyle name="_-* #,##0_-;-* #,##0_-;_-* &quot;-&quot;_-;_-@_-_재무지원부충당금_1_추가적립업체명세(완료)V_3황동인대리님 8 2 2" xfId="32546" xr:uid="{00000000-0005-0000-0000-000066060000}"/>
    <cellStyle name="_-* #,##0_-;-* #,##0_-;_-* &quot;-&quot;_-;_-@_-_재무지원부충당금_1_추가적립업체명세(완료)V_3황동인대리님 8 3" xfId="22157" xr:uid="{00000000-0005-0000-0000-000067060000}"/>
    <cellStyle name="_-* #,##0_-;-* #,##0_-;_-* &quot;-&quot;_-;_-@_-_재무지원부충당금_1_추가적립업체명세(완료)V_3황동인대리님 8 4" xfId="25021" xr:uid="{00000000-0005-0000-0000-000068060000}"/>
    <cellStyle name="_-* #,##0_-;-* #,##0_-;_-* &quot;-&quot;_-;_-@_-_재무지원부충당금_1_추가적립업체명세(완료)V_3황동인대리님 8 5" xfId="27049" xr:uid="{00000000-0005-0000-0000-000069060000}"/>
    <cellStyle name="_-* #,##0_-;-* #,##0_-;_-* &quot;-&quot;_-;_-@_-_재무지원부충당금_1_추가적립업체명세(완료)V_3황동인대리님 9" xfId="9559" xr:uid="{00000000-0005-0000-0000-00006A060000}"/>
    <cellStyle name="_-* #,##0_-;-* #,##0_-;_-* &quot;-&quot;_-;_-@_-_재무지원부충당금_1_추가적립업체명세(완료)V_3황동인대리님 9 2" xfId="22158" xr:uid="{00000000-0005-0000-0000-00006B060000}"/>
    <cellStyle name="_-* #,##0_-;-* #,##0_-;_-* &quot;-&quot;_-;_-@_-_재무지원부충당금_1_추가적립업체명세(완료)V_3황동인대리님 9 3" xfId="25022" xr:uid="{00000000-0005-0000-0000-00006C060000}"/>
    <cellStyle name="_-* #,##0_-;-* #,##0_-;_-* &quot;-&quot;_-;_-@_-_재무지원부충당금_1_추가적립업체명세(완료)V_3황동인대리님 9 4" xfId="27050" xr:uid="{00000000-0005-0000-0000-00006D060000}"/>
    <cellStyle name="_-* #,##0_-;-* #,##0_-;_-* &quot;-&quot;_-;_-@_-_재무지원부충당금_1_추가적립업체명세(완료)V_3황동인대리님_1211 충당금,건전성 현황_작업" xfId="32547" xr:uid="{00000000-0005-0000-0000-00006E060000}"/>
    <cellStyle name="_-* #,##0_-;-* #,##0_-;_-* &quot;-&quot;_-;_-@_-_재무지원부충당금_1_추가적립업체명세(완료)V_3황동인대리님_1211 충당금,건전성 현황_작업 2" xfId="32548" xr:uid="{00000000-0005-0000-0000-00006F060000}"/>
    <cellStyle name="_-* #,##0_-;-* #,##0_-;_-* &quot;-&quot;_-;_-@_-_재무지원부충당금_1_추가적립업체명세(완료)V_3황동인대리님_Hana 2011-1 Program_Data Disk_Pool B_v2(v5-1더밸류-이교민)" xfId="16248" xr:uid="{00000000-0005-0000-0000-000070060000}"/>
    <cellStyle name="_-* #,##0_-;-* #,##0_-;_-* &quot;-&quot;_-;_-@_-_재무지원부충당금_1_추가적립업체명세(완료)V_3황동인대리님_Hana 2011-1 Program_Data Disk_Pool B_v2(v5-1더밸류-이교민) 2" xfId="21885" xr:uid="{00000000-0005-0000-0000-000071060000}"/>
    <cellStyle name="_-* #,##0_-;-* #,##0_-;_-* &quot;-&quot;_-;_-@_-_재무지원부충당금_1_추가적립업체명세(완료)V_3황동인대리님_Hana 2011-1 Program_Data Disk_Pool B_v2(v5-1더밸류-이교민) 3" xfId="24874" xr:uid="{00000000-0005-0000-0000-000072060000}"/>
    <cellStyle name="_-* #,##0_-;-* #,##0_-;_-* &quot;-&quot;_-;_-@_-_재무지원부충당금_1_추가적립업체명세(완료)V_3황동인대리님_Hana 2011-1 Program_Data Disk_Pool B_v2(v5-1더밸류-이교민) 4" xfId="26959" xr:uid="{00000000-0005-0000-0000-000073060000}"/>
    <cellStyle name="_-* #,##0_-;-* #,##0_-;_-* &quot;-&quot;_-;_-@_-_재무지원부충당금_1_추가적립업체명세(완료)V_3황동인대리님_Hana 2011-1 Program_Data Disk_Pool B_v2(v5-1더밸류-이교민)_SHB 2011-2 Program_Data Disk_Pool C,B_v1(v2더밸류_이교민)" xfId="14795" xr:uid="{00000000-0005-0000-0000-000074060000}"/>
    <cellStyle name="_-* #,##0_-;-* #,##0_-;_-* &quot;-&quot;_-;_-@_-_재무지원부충당금_1_추가적립업체명세(완료)V_3황동인대리님_Hana 2011-1 Program_Data Disk_Pool B_v2(v5-1더밸류-이교민)_SHB 2011-2 Program_Data Disk_Pool C,B_v1(v2더밸류_이교민) 2" xfId="21884" xr:uid="{00000000-0005-0000-0000-000075060000}"/>
    <cellStyle name="_-* #,##0_-;-* #,##0_-;_-* &quot;-&quot;_-;_-@_-_재무지원부충당금_1_추가적립업체명세(완료)V_3황동인대리님_Hana 2011-1 Program_Data Disk_Pool B_v2(v5-1더밸류-이교민)_SHB 2011-2 Program_Data Disk_Pool C,B_v1(v2더밸류_이교민) 3" xfId="24873" xr:uid="{00000000-0005-0000-0000-000076060000}"/>
    <cellStyle name="_-* #,##0_-;-* #,##0_-;_-* &quot;-&quot;_-;_-@_-_재무지원부충당금_1_추가적립업체명세(완료)V_3황동인대리님_Hana 2011-1 Program_Data Disk_Pool B_v2(v5-1더밸류-이교민)_SHB 2011-2 Program_Data Disk_Pool C,B_v1(v2더밸류_이교민) 4" xfId="26958" xr:uid="{00000000-0005-0000-0000-000077060000}"/>
    <cellStyle name="_-* #,##0_-;-* #,##0_-;_-* &quot;-&quot;_-;_-@_-_재무지원부충당금_1_추가적립업체명세(완료)V_3황동인대리님_Hana 2011-1 Program_Data Disk_Pool B_v2(v5-1더밸류-이교민)_차주명관리_20110726_v1" xfId="15481" xr:uid="{00000000-0005-0000-0000-000078060000}"/>
    <cellStyle name="_-* #,##0_-;-* #,##0_-;_-* &quot;-&quot;_-;_-@_-_재무지원부충당금_1_추가적립업체명세(완료)V_3황동인대리님_Hana 2011-1 Program_Data Disk_Pool B_v2(v5-1더밸류-이교민)_차주명관리_20110726_v1 2" xfId="21883" xr:uid="{00000000-0005-0000-0000-000079060000}"/>
    <cellStyle name="_-* #,##0_-;-* #,##0_-;_-* &quot;-&quot;_-;_-@_-_재무지원부충당금_1_추가적립업체명세(완료)V_3황동인대리님_Hana 2011-1 Program_Data Disk_Pool B_v2(v5-1더밸류-이교민)_차주명관리_20110726_v1 3" xfId="24872" xr:uid="{00000000-0005-0000-0000-00007A060000}"/>
    <cellStyle name="_-* #,##0_-;-* #,##0_-;_-* &quot;-&quot;_-;_-@_-_재무지원부충당금_1_추가적립업체명세(완료)V_3황동인대리님_Hana 2011-1 Program_Data Disk_Pool B_v2(v5-1더밸류-이교민)_차주명관리_20110726_v1 4" xfId="26957" xr:uid="{00000000-0005-0000-0000-00007B060000}"/>
    <cellStyle name="_-* #,##0_-;-* #,##0_-;_-* &quot;-&quot;_-;_-@_-_재무지원부충당금_1_추가적립업체명세(완료)V_3황동인대리님_SHB_2011-3_담보sheet(더밸류_v6이교민)" xfId="16249" xr:uid="{00000000-0005-0000-0000-00007C060000}"/>
    <cellStyle name="_-* #,##0_-;-* #,##0_-;_-* &quot;-&quot;_-;_-@_-_재무지원부충당금_1_추가적립업체명세(완료)V_3황동인대리님_SHB_2011-3_담보sheet(더밸류_v6이교민) 2" xfId="21882" xr:uid="{00000000-0005-0000-0000-00007D060000}"/>
    <cellStyle name="_-* #,##0_-;-* #,##0_-;_-* &quot;-&quot;_-;_-@_-_재무지원부충당금_1_추가적립업체명세(완료)V_3황동인대리님_SHB_2011-3_담보sheet(더밸류_v6이교민) 3" xfId="24871" xr:uid="{00000000-0005-0000-0000-00007E060000}"/>
    <cellStyle name="_-* #,##0_-;-* #,##0_-;_-* &quot;-&quot;_-;_-@_-_재무지원부충당금_1_추가적립업체명세(완료)V_3황동인대리님_SHB_2011-3_담보sheet(더밸류_v6이교민) 4" xfId="26956" xr:uid="{00000000-0005-0000-0000-00007F060000}"/>
    <cellStyle name="_-* #,##0_-;-* #,##0_-;_-* &quot;-&quot;_-;_-@_-_재무지원부충당금_1_추가적립업체명세(완료)V_3황동인대리님_SHB_2011-3_담보sheet(더밸류_v6이교민)_차주명관리_20110726_v1" xfId="16607" xr:uid="{00000000-0005-0000-0000-000080060000}"/>
    <cellStyle name="_-* #,##0_-;-* #,##0_-;_-* &quot;-&quot;_-;_-@_-_재무지원부충당금_1_추가적립업체명세(완료)V_3황동인대리님_SHB_2011-3_담보sheet(더밸류_v6이교민)_차주명관리_20110726_v1 2" xfId="21931" xr:uid="{00000000-0005-0000-0000-000081060000}"/>
    <cellStyle name="_-* #,##0_-;-* #,##0_-;_-* &quot;-&quot;_-;_-@_-_재무지원부충당금_1_추가적립업체명세(완료)V_3황동인대리님_SHB_2011-3_담보sheet(더밸류_v6이교민)_차주명관리_20110726_v1 3" xfId="24921" xr:uid="{00000000-0005-0000-0000-000082060000}"/>
    <cellStyle name="_-* #,##0_-;-* #,##0_-;_-* &quot;-&quot;_-;_-@_-_재무지원부충당금_1_추가적립업체명세(완료)V_3황동인대리님_SHB_2011-3_담보sheet(더밸류_v6이교민)_차주명관리_20110726_v1 4" xfId="27001" xr:uid="{00000000-0005-0000-0000-000083060000}"/>
    <cellStyle name="_-* #,##0_-;-* #,##0_-;_-* &quot;-&quot;_-;_-@_-_재무지원부충당금_1_추가적립업체명세(완료)V_3황동인대리님_Sheet1" xfId="27382" xr:uid="{00000000-0005-0000-0000-000084060000}"/>
    <cellStyle name="_-* #,##0_-;-* #,##0_-;_-* &quot;-&quot;_-;_-@_-_재무지원부충당금_1_추가적립업체명세(완료)V_3황동인대리님_Sheet1 2" xfId="32549" xr:uid="{00000000-0005-0000-0000-000085060000}"/>
    <cellStyle name="_-* #,##0_-;-* #,##0_-;_-* &quot;-&quot;_-;_-@_-_재무지원부충당금_1_추가적립업체명세(완료)V_3황동인대리님_권리분석_v1(최초)-4" xfId="16250" xr:uid="{00000000-0005-0000-0000-000086060000}"/>
    <cellStyle name="_-* #,##0_-;-* #,##0_-;_-* &quot;-&quot;_-;_-@_-_재무지원부충당금_1_추가적립업체명세(완료)V_3황동인대리님_권리분석_v1(최초)-4 2" xfId="21881" xr:uid="{00000000-0005-0000-0000-000087060000}"/>
    <cellStyle name="_-* #,##0_-;-* #,##0_-;_-* &quot;-&quot;_-;_-@_-_재무지원부충당금_1_추가적립업체명세(완료)V_3황동인대리님_권리분석_v1(최초)-4 3" xfId="24870" xr:uid="{00000000-0005-0000-0000-000088060000}"/>
    <cellStyle name="_-* #,##0_-;-* #,##0_-;_-* &quot;-&quot;_-;_-@_-_재무지원부충당금_1_추가적립업체명세(완료)V_3황동인대리님_권리분석_v1(최초)-4 4" xfId="26955" xr:uid="{00000000-0005-0000-0000-000089060000}"/>
    <cellStyle name="_-* #,##0_-;-* #,##0_-;_-* &quot;-&quot;_-;_-@_-_재무지원부충당금_1211 충당금,건전성 현황_작업" xfId="32550" xr:uid="{00000000-0005-0000-0000-00008A060000}"/>
    <cellStyle name="_-* #,##0_-;-* #,##0_-;_-* &quot;-&quot;_-;_-@_-_재무지원부충당금_1211 충당금,건전성 현황_작업 2" xfId="32551" xr:uid="{00000000-0005-0000-0000-00008B060000}"/>
    <cellStyle name="_-* #,##0_-;-* #,##0_-;_-* &quot;-&quot;_-;_-@_-_재무지원부충당금_Hana 2011-1 Program_Data Disk_Pool B_v2(v5-1더밸류-이교민)" xfId="15937" xr:uid="{00000000-0005-0000-0000-00008C060000}"/>
    <cellStyle name="_-* #,##0_-;-* #,##0_-;_-* &quot;-&quot;_-;_-@_-_재무지원부충당금_Hana 2011-1 Program_Data Disk_Pool B_v2(v5-1더밸류-이교민) 2" xfId="21880" xr:uid="{00000000-0005-0000-0000-00008D060000}"/>
    <cellStyle name="_-* #,##0_-;-* #,##0_-;_-* &quot;-&quot;_-;_-@_-_재무지원부충당금_Hana 2011-1 Program_Data Disk_Pool B_v2(v5-1더밸류-이교민) 3" xfId="24869" xr:uid="{00000000-0005-0000-0000-00008E060000}"/>
    <cellStyle name="_-* #,##0_-;-* #,##0_-;_-* &quot;-&quot;_-;_-@_-_재무지원부충당금_Hana 2011-1 Program_Data Disk_Pool B_v2(v5-1더밸류-이교민) 4" xfId="26954" xr:uid="{00000000-0005-0000-0000-00008F060000}"/>
    <cellStyle name="_-* #,##0_-;-* #,##0_-;_-* &quot;-&quot;_-;_-@_-_재무지원부충당금_Hana 2011-1 Program_Data Disk_Pool B_v2(v5-1더밸류-이교민)_SHB 2011-2 Program_Data Disk_Pool C,B_v1(v2더밸류_이교민)" xfId="16412" xr:uid="{00000000-0005-0000-0000-000090060000}"/>
    <cellStyle name="_-* #,##0_-;-* #,##0_-;_-* &quot;-&quot;_-;_-@_-_재무지원부충당금_Hana 2011-1 Program_Data Disk_Pool B_v2(v5-1더밸류-이교민)_SHB 2011-2 Program_Data Disk_Pool C,B_v1(v2더밸류_이교민) 2" xfId="21879" xr:uid="{00000000-0005-0000-0000-000091060000}"/>
    <cellStyle name="_-* #,##0_-;-* #,##0_-;_-* &quot;-&quot;_-;_-@_-_재무지원부충당금_Hana 2011-1 Program_Data Disk_Pool B_v2(v5-1더밸류-이교민)_SHB 2011-2 Program_Data Disk_Pool C,B_v1(v2더밸류_이교민) 3" xfId="24868" xr:uid="{00000000-0005-0000-0000-000092060000}"/>
    <cellStyle name="_-* #,##0_-;-* #,##0_-;_-* &quot;-&quot;_-;_-@_-_재무지원부충당금_Hana 2011-1 Program_Data Disk_Pool B_v2(v5-1더밸류-이교민)_SHB 2011-2 Program_Data Disk_Pool C,B_v1(v2더밸류_이교민) 4" xfId="26953" xr:uid="{00000000-0005-0000-0000-000093060000}"/>
    <cellStyle name="_-* #,##0_-;-* #,##0_-;_-* &quot;-&quot;_-;_-@_-_재무지원부충당금_Hana 2011-1 Program_Data Disk_Pool B_v2(v5-1더밸류-이교민)_차주명관리_20110726_v1" xfId="15380" xr:uid="{00000000-0005-0000-0000-000094060000}"/>
    <cellStyle name="_-* #,##0_-;-* #,##0_-;_-* &quot;-&quot;_-;_-@_-_재무지원부충당금_Hana 2011-1 Program_Data Disk_Pool B_v2(v5-1더밸류-이교민)_차주명관리_20110726_v1 2" xfId="21878" xr:uid="{00000000-0005-0000-0000-000095060000}"/>
    <cellStyle name="_-* #,##0_-;-* #,##0_-;_-* &quot;-&quot;_-;_-@_-_재무지원부충당금_Hana 2011-1 Program_Data Disk_Pool B_v2(v5-1더밸류-이교민)_차주명관리_20110726_v1 3" xfId="24867" xr:uid="{00000000-0005-0000-0000-000096060000}"/>
    <cellStyle name="_-* #,##0_-;-* #,##0_-;_-* &quot;-&quot;_-;_-@_-_재무지원부충당금_Hana 2011-1 Program_Data Disk_Pool B_v2(v5-1더밸류-이교민)_차주명관리_20110726_v1 4" xfId="26952" xr:uid="{00000000-0005-0000-0000-000097060000}"/>
    <cellStyle name="_-* #,##0_-;-* #,##0_-;_-* &quot;-&quot;_-;_-@_-_재무지원부충당금_SHB_2011-3_담보sheet(더밸류_v6이교민)" xfId="16608" xr:uid="{00000000-0005-0000-0000-000098060000}"/>
    <cellStyle name="_-* #,##0_-;-* #,##0_-;_-* &quot;-&quot;_-;_-@_-_재무지원부충당금_SHB_2011-3_담보sheet(더밸류_v6이교민) 2" xfId="21877" xr:uid="{00000000-0005-0000-0000-000099060000}"/>
    <cellStyle name="_-* #,##0_-;-* #,##0_-;_-* &quot;-&quot;_-;_-@_-_재무지원부충당금_SHB_2011-3_담보sheet(더밸류_v6이교민) 3" xfId="24866" xr:uid="{00000000-0005-0000-0000-00009A060000}"/>
    <cellStyle name="_-* #,##0_-;-* #,##0_-;_-* &quot;-&quot;_-;_-@_-_재무지원부충당금_SHB_2011-3_담보sheet(더밸류_v6이교민) 4" xfId="26951" xr:uid="{00000000-0005-0000-0000-00009B060000}"/>
    <cellStyle name="_-* #,##0_-;-* #,##0_-;_-* &quot;-&quot;_-;_-@_-_재무지원부충당금_SHB_2011-3_담보sheet(더밸류_v6이교민)_차주명관리_20110726_v1" xfId="16578" xr:uid="{00000000-0005-0000-0000-00009C060000}"/>
    <cellStyle name="_-* #,##0_-;-* #,##0_-;_-* &quot;-&quot;_-;_-@_-_재무지원부충당금_SHB_2011-3_담보sheet(더밸류_v6이교민)_차주명관리_20110726_v1 2" xfId="21876" xr:uid="{00000000-0005-0000-0000-00009D060000}"/>
    <cellStyle name="_-* #,##0_-;-* #,##0_-;_-* &quot;-&quot;_-;_-@_-_재무지원부충당금_SHB_2011-3_담보sheet(더밸류_v6이교민)_차주명관리_20110726_v1 3" xfId="24865" xr:uid="{00000000-0005-0000-0000-00009E060000}"/>
    <cellStyle name="_-* #,##0_-;-* #,##0_-;_-* &quot;-&quot;_-;_-@_-_재무지원부충당금_SHB_2011-3_담보sheet(더밸류_v6이교민)_차주명관리_20110726_v1 4" xfId="26950" xr:uid="{00000000-0005-0000-0000-00009F060000}"/>
    <cellStyle name="_-* #,##0_-;-* #,##0_-;_-* &quot;-&quot;_-;_-@_-_재무지원부충당금_Sheet1" xfId="27383" xr:uid="{00000000-0005-0000-0000-0000A0060000}"/>
    <cellStyle name="_-* #,##0_-;-* #,##0_-;_-* &quot;-&quot;_-;_-@_-_재무지원부충당금_Sheet1 2" xfId="32552" xr:uid="{00000000-0005-0000-0000-0000A1060000}"/>
    <cellStyle name="_-* #,##0_-;-* #,##0_-;_-* &quot;-&quot;_-;_-@_-_재무지원부충당금_권리분석_v1(최초)-4" xfId="14963" xr:uid="{00000000-0005-0000-0000-0000A2060000}"/>
    <cellStyle name="_-* #,##0_-;-* #,##0_-;_-* &quot;-&quot;_-;_-@_-_재무지원부충당금_권리분석_v1(최초)-4 2" xfId="21930" xr:uid="{00000000-0005-0000-0000-0000A3060000}"/>
    <cellStyle name="_-* #,##0_-;-* #,##0_-;_-* &quot;-&quot;_-;_-@_-_재무지원부충당금_권리분석_v1(최초)-4 3" xfId="24920" xr:uid="{00000000-0005-0000-0000-0000A4060000}"/>
    <cellStyle name="_-* #,##0_-;-* #,##0_-;_-* &quot;-&quot;_-;_-@_-_재무지원부충당금_권리분석_v1(최초)-4 4" xfId="27000" xr:uid="{00000000-0005-0000-0000-0000A5060000}"/>
    <cellStyle name="_-* #,##0_-;-* #,##0_-;_-* &quot;-&quot;_-;_-@_-_추가적립명세_0908" xfId="35" xr:uid="{00000000-0005-0000-0000-0000A6060000}"/>
    <cellStyle name="_-* #,##0_-;-* #,##0_-;_-* &quot;-&quot;_-;_-@_-_추가적립명세_0908 10" xfId="14787" xr:uid="{00000000-0005-0000-0000-0000A7060000}"/>
    <cellStyle name="_-* #,##0_-;-* #,##0_-;_-* &quot;-&quot;_-;_-@_-_추가적립명세_0908 11" xfId="16679" xr:uid="{00000000-0005-0000-0000-0000A8060000}"/>
    <cellStyle name="_-* #,##0_-;-* #,##0_-;_-* &quot;-&quot;_-;_-@_-_추가적립명세_0908 2" xfId="3011" xr:uid="{00000000-0005-0000-0000-0000A9060000}"/>
    <cellStyle name="_-* #,##0_-;-* #,##0_-;_-* &quot;-&quot;_-;_-@_-_추가적립명세_0908 2 2" xfId="3741" xr:uid="{00000000-0005-0000-0000-0000AA060000}"/>
    <cellStyle name="_-* #,##0_-;-* #,##0_-;_-* &quot;-&quot;_-;_-@_-_추가적립명세_0908 2 2 2" xfId="7045" xr:uid="{00000000-0005-0000-0000-0000AB060000}"/>
    <cellStyle name="_-* #,##0_-;-* #,##0_-;_-* &quot;-&quot;_-;_-@_-_추가적립명세_0908 2 2 2 2" xfId="13622" xr:uid="{00000000-0005-0000-0000-0000AC060000}"/>
    <cellStyle name="_-* #,##0_-;-* #,##0_-;_-* &quot;-&quot;_-;_-@_-_추가적립명세_0908 2 2 2 2 2" xfId="32553" xr:uid="{00000000-0005-0000-0000-0000AD060000}"/>
    <cellStyle name="_-* #,##0_-;-* #,##0_-;_-* &quot;-&quot;_-;_-@_-_추가적립명세_0908 2 2 2 3" xfId="20703" xr:uid="{00000000-0005-0000-0000-0000AE060000}"/>
    <cellStyle name="_-* #,##0_-;-* #,##0_-;_-* &quot;-&quot;_-;_-@_-_추가적립명세_0908 2 2 2 4" xfId="23752" xr:uid="{00000000-0005-0000-0000-0000AF060000}"/>
    <cellStyle name="_-* #,##0_-;-* #,##0_-;_-* &quot;-&quot;_-;_-@_-_추가적립명세_0908 2 2 2 5" xfId="26006" xr:uid="{00000000-0005-0000-0000-0000B0060000}"/>
    <cellStyle name="_-* #,##0_-;-* #,##0_-;_-* &quot;-&quot;_-;_-@_-_추가적립명세_0908 2 2 3" xfId="5422" xr:uid="{00000000-0005-0000-0000-0000B1060000}"/>
    <cellStyle name="_-* #,##0_-;-* #,##0_-;_-* &quot;-&quot;_-;_-@_-_추가적립명세_0908 2 2 3 2" xfId="11999" xr:uid="{00000000-0005-0000-0000-0000B2060000}"/>
    <cellStyle name="_-* #,##0_-;-* #,##0_-;_-* &quot;-&quot;_-;_-@_-_추가적립명세_0908 2 2 3 2 2" xfId="32554" xr:uid="{00000000-0005-0000-0000-0000B3060000}"/>
    <cellStyle name="_-* #,##0_-;-* #,##0_-;_-* &quot;-&quot;_-;_-@_-_추가적립명세_0908 2 2 3 3" xfId="32555" xr:uid="{00000000-0005-0000-0000-0000B4060000}"/>
    <cellStyle name="_-* #,##0_-;-* #,##0_-;_-* &quot;-&quot;_-;_-@_-_추가적립명세_0908 2 2 4" xfId="10326" xr:uid="{00000000-0005-0000-0000-0000B5060000}"/>
    <cellStyle name="_-* #,##0_-;-* #,##0_-;_-* &quot;-&quot;_-;_-@_-_추가적립명세_0908 2 2 4 2" xfId="32556" xr:uid="{00000000-0005-0000-0000-0000B6060000}"/>
    <cellStyle name="_-* #,##0_-;-* #,##0_-;_-* &quot;-&quot;_-;_-@_-_추가적립명세_0908 2 2 4 2 2" xfId="32557" xr:uid="{00000000-0005-0000-0000-0000B7060000}"/>
    <cellStyle name="_-* #,##0_-;-* #,##0_-;_-* &quot;-&quot;_-;_-@_-_추가적립명세_0908 2 2 4 3" xfId="32558" xr:uid="{00000000-0005-0000-0000-0000B8060000}"/>
    <cellStyle name="_-* #,##0_-;-* #,##0_-;_-* &quot;-&quot;_-;_-@_-_추가적립명세_0908 2 2 5" xfId="17686" xr:uid="{00000000-0005-0000-0000-0000B9060000}"/>
    <cellStyle name="_-* #,##0_-;-* #,##0_-;_-* &quot;-&quot;_-;_-@_-_추가적립명세_0908 2 2 5 2" xfId="32559" xr:uid="{00000000-0005-0000-0000-0000BA060000}"/>
    <cellStyle name="_-* #,##0_-;-* #,##0_-;_-* &quot;-&quot;_-;_-@_-_추가적립명세_0908 2 2 6" xfId="19924" xr:uid="{00000000-0005-0000-0000-0000BB060000}"/>
    <cellStyle name="_-* #,##0_-;-* #,##0_-;_-* &quot;-&quot;_-;_-@_-_추가적립명세_0908 2 2 7" xfId="21752" xr:uid="{00000000-0005-0000-0000-0000BC060000}"/>
    <cellStyle name="_-* #,##0_-;-* #,##0_-;_-* &quot;-&quot;_-;_-@_-_추가적립명세_0908 2 3" xfId="4052" xr:uid="{00000000-0005-0000-0000-0000BD060000}"/>
    <cellStyle name="_-* #,##0_-;-* #,##0_-;_-* &quot;-&quot;_-;_-@_-_추가적립명세_0908 2 3 2" xfId="7356" xr:uid="{00000000-0005-0000-0000-0000BE060000}"/>
    <cellStyle name="_-* #,##0_-;-* #,##0_-;_-* &quot;-&quot;_-;_-@_-_추가적립명세_0908 2 3 2 2" xfId="13933" xr:uid="{00000000-0005-0000-0000-0000BF060000}"/>
    <cellStyle name="_-* #,##0_-;-* #,##0_-;_-* &quot;-&quot;_-;_-@_-_추가적립명세_0908 2 3 2 2 2" xfId="32560" xr:uid="{00000000-0005-0000-0000-0000C0060000}"/>
    <cellStyle name="_-* #,##0_-;-* #,##0_-;_-* &quot;-&quot;_-;_-@_-_추가적립명세_0908 2 3 2 3" xfId="21014" xr:uid="{00000000-0005-0000-0000-0000C1060000}"/>
    <cellStyle name="_-* #,##0_-;-* #,##0_-;_-* &quot;-&quot;_-;_-@_-_추가적립명세_0908 2 3 2 4" xfId="24018" xr:uid="{00000000-0005-0000-0000-0000C2060000}"/>
    <cellStyle name="_-* #,##0_-;-* #,##0_-;_-* &quot;-&quot;_-;_-@_-_추가적립명세_0908 2 3 2 5" xfId="26268" xr:uid="{00000000-0005-0000-0000-0000C3060000}"/>
    <cellStyle name="_-* #,##0_-;-* #,##0_-;_-* &quot;-&quot;_-;_-@_-_추가적립명세_0908 2 3 3" xfId="5733" xr:uid="{00000000-0005-0000-0000-0000C4060000}"/>
    <cellStyle name="_-* #,##0_-;-* #,##0_-;_-* &quot;-&quot;_-;_-@_-_추가적립명세_0908 2 3 3 2" xfId="12310" xr:uid="{00000000-0005-0000-0000-0000C5060000}"/>
    <cellStyle name="_-* #,##0_-;-* #,##0_-;_-* &quot;-&quot;_-;_-@_-_추가적립명세_0908 2 3 3 2 2" xfId="32561" xr:uid="{00000000-0005-0000-0000-0000C6060000}"/>
    <cellStyle name="_-* #,##0_-;-* #,##0_-;_-* &quot;-&quot;_-;_-@_-_추가적립명세_0908 2 3 3 3" xfId="32562" xr:uid="{00000000-0005-0000-0000-0000C7060000}"/>
    <cellStyle name="_-* #,##0_-;-* #,##0_-;_-* &quot;-&quot;_-;_-@_-_추가적립명세_0908 2 3 4" xfId="10637" xr:uid="{00000000-0005-0000-0000-0000C8060000}"/>
    <cellStyle name="_-* #,##0_-;-* #,##0_-;_-* &quot;-&quot;_-;_-@_-_추가적립명세_0908 2 3 4 2" xfId="32563" xr:uid="{00000000-0005-0000-0000-0000C9060000}"/>
    <cellStyle name="_-* #,##0_-;-* #,##0_-;_-* &quot;-&quot;_-;_-@_-_추가적립명세_0908 2 3 4 2 2" xfId="32564" xr:uid="{00000000-0005-0000-0000-0000CA060000}"/>
    <cellStyle name="_-* #,##0_-;-* #,##0_-;_-* &quot;-&quot;_-;_-@_-_추가적립명세_0908 2 3 4 3" xfId="32565" xr:uid="{00000000-0005-0000-0000-0000CB060000}"/>
    <cellStyle name="_-* #,##0_-;-* #,##0_-;_-* &quot;-&quot;_-;_-@_-_추가적립명세_0908 2 3 5" xfId="17375" xr:uid="{00000000-0005-0000-0000-0000CC060000}"/>
    <cellStyle name="_-* #,##0_-;-* #,##0_-;_-* &quot;-&quot;_-;_-@_-_추가적립명세_0908 2 3 5 2" xfId="32566" xr:uid="{00000000-0005-0000-0000-0000CD060000}"/>
    <cellStyle name="_-* #,##0_-;-* #,##0_-;_-* &quot;-&quot;_-;_-@_-_추가적립명세_0908 2 3 6" xfId="22584" xr:uid="{00000000-0005-0000-0000-0000CE060000}"/>
    <cellStyle name="_-* #,##0_-;-* #,##0_-;_-* &quot;-&quot;_-;_-@_-_추가적립명세_0908 2 3 7" xfId="19194" xr:uid="{00000000-0005-0000-0000-0000CF060000}"/>
    <cellStyle name="_-* #,##0_-;-* #,##0_-;_-* &quot;-&quot;_-;_-@_-_추가적립명세_0908 2 4" xfId="3713" xr:uid="{00000000-0005-0000-0000-0000D0060000}"/>
    <cellStyle name="_-* #,##0_-;-* #,##0_-;_-* &quot;-&quot;_-;_-@_-_추가적립명세_0908 2 4 2" xfId="7017" xr:uid="{00000000-0005-0000-0000-0000D1060000}"/>
    <cellStyle name="_-* #,##0_-;-* #,##0_-;_-* &quot;-&quot;_-;_-@_-_추가적립명세_0908 2 4 2 2" xfId="13594" xr:uid="{00000000-0005-0000-0000-0000D2060000}"/>
    <cellStyle name="_-* #,##0_-;-* #,##0_-;_-* &quot;-&quot;_-;_-@_-_추가적립명세_0908 2 4 2 2 2" xfId="32567" xr:uid="{00000000-0005-0000-0000-0000D3060000}"/>
    <cellStyle name="_-* #,##0_-;-* #,##0_-;_-* &quot;-&quot;_-;_-@_-_추가적립명세_0908 2 4 2 3" xfId="20675" xr:uid="{00000000-0005-0000-0000-0000D4060000}"/>
    <cellStyle name="_-* #,##0_-;-* #,##0_-;_-* &quot;-&quot;_-;_-@_-_추가적립명세_0908 2 4 2 4" xfId="23726" xr:uid="{00000000-0005-0000-0000-0000D5060000}"/>
    <cellStyle name="_-* #,##0_-;-* #,##0_-;_-* &quot;-&quot;_-;_-@_-_추가적립명세_0908 2 4 2 5" xfId="25979" xr:uid="{00000000-0005-0000-0000-0000D6060000}"/>
    <cellStyle name="_-* #,##0_-;-* #,##0_-;_-* &quot;-&quot;_-;_-@_-_추가적립명세_0908 2 4 3" xfId="5394" xr:uid="{00000000-0005-0000-0000-0000D7060000}"/>
    <cellStyle name="_-* #,##0_-;-* #,##0_-;_-* &quot;-&quot;_-;_-@_-_추가적립명세_0908 2 4 3 2" xfId="11971" xr:uid="{00000000-0005-0000-0000-0000D8060000}"/>
    <cellStyle name="_-* #,##0_-;-* #,##0_-;_-* &quot;-&quot;_-;_-@_-_추가적립명세_0908 2 4 3 2 2" xfId="32568" xr:uid="{00000000-0005-0000-0000-0000D9060000}"/>
    <cellStyle name="_-* #,##0_-;-* #,##0_-;_-* &quot;-&quot;_-;_-@_-_추가적립명세_0908 2 4 3 3" xfId="32569" xr:uid="{00000000-0005-0000-0000-0000DA060000}"/>
    <cellStyle name="_-* #,##0_-;-* #,##0_-;_-* &quot;-&quot;_-;_-@_-_추가적립명세_0908 2 4 4" xfId="10298" xr:uid="{00000000-0005-0000-0000-0000DB060000}"/>
    <cellStyle name="_-* #,##0_-;-* #,##0_-;_-* &quot;-&quot;_-;_-@_-_추가적립명세_0908 2 4 4 2" xfId="32570" xr:uid="{00000000-0005-0000-0000-0000DC060000}"/>
    <cellStyle name="_-* #,##0_-;-* #,##0_-;_-* &quot;-&quot;_-;_-@_-_추가적립명세_0908 2 4 5" xfId="17714" xr:uid="{00000000-0005-0000-0000-0000DD060000}"/>
    <cellStyle name="_-* #,##0_-;-* #,##0_-;_-* &quot;-&quot;_-;_-@_-_추가적립명세_0908 2 4 6" xfId="19909" xr:uid="{00000000-0005-0000-0000-0000DE060000}"/>
    <cellStyle name="_-* #,##0_-;-* #,##0_-;_-* &quot;-&quot;_-;_-@_-_추가적립명세_0908 2 4 7" xfId="24794" xr:uid="{00000000-0005-0000-0000-0000DF060000}"/>
    <cellStyle name="_-* #,##0_-;-* #,##0_-;_-* &quot;-&quot;_-;_-@_-_추가적립명세_0908 2 5" xfId="6372" xr:uid="{00000000-0005-0000-0000-0000E0060000}"/>
    <cellStyle name="_-* #,##0_-;-* #,##0_-;_-* &quot;-&quot;_-;_-@_-_추가적립명세_0908 2 5 2" xfId="12949" xr:uid="{00000000-0005-0000-0000-0000E1060000}"/>
    <cellStyle name="_-* #,##0_-;-* #,##0_-;_-* &quot;-&quot;_-;_-@_-_추가적립명세_0908 2 5 2 2" xfId="32571" xr:uid="{00000000-0005-0000-0000-0000E2060000}"/>
    <cellStyle name="_-* #,##0_-;-* #,##0_-;_-* &quot;-&quot;_-;_-@_-_추가적립명세_0908 2 5 3" xfId="20030" xr:uid="{00000000-0005-0000-0000-0000E3060000}"/>
    <cellStyle name="_-* #,##0_-;-* #,##0_-;_-* &quot;-&quot;_-;_-@_-_추가적립명세_0908 2 5 3 2" xfId="32572" xr:uid="{00000000-0005-0000-0000-0000E4060000}"/>
    <cellStyle name="_-* #,##0_-;-* #,##0_-;_-* &quot;-&quot;_-;_-@_-_추가적립명세_0908 2 5 4" xfId="23187" xr:uid="{00000000-0005-0000-0000-0000E5060000}"/>
    <cellStyle name="_-* #,##0_-;-* #,##0_-;_-* &quot;-&quot;_-;_-@_-_추가적립명세_0908 2 5 5" xfId="25440" xr:uid="{00000000-0005-0000-0000-0000E6060000}"/>
    <cellStyle name="_-* #,##0_-;-* #,##0_-;_-* &quot;-&quot;_-;_-@_-_추가적립명세_0908 2 6" xfId="4749" xr:uid="{00000000-0005-0000-0000-0000E7060000}"/>
    <cellStyle name="_-* #,##0_-;-* #,##0_-;_-* &quot;-&quot;_-;_-@_-_추가적립명세_0908 2 6 2" xfId="11326" xr:uid="{00000000-0005-0000-0000-0000E8060000}"/>
    <cellStyle name="_-* #,##0_-;-* #,##0_-;_-* &quot;-&quot;_-;_-@_-_추가적립명세_0908 2 6 2 2" xfId="32573" xr:uid="{00000000-0005-0000-0000-0000E9060000}"/>
    <cellStyle name="_-* #,##0_-;-* #,##0_-;_-* &quot;-&quot;_-;_-@_-_추가적립명세_0908 2 6 3" xfId="32574" xr:uid="{00000000-0005-0000-0000-0000EA060000}"/>
    <cellStyle name="_-* #,##0_-;-* #,##0_-;_-* &quot;-&quot;_-;_-@_-_추가적립명세_0908 2 6 3 2" xfId="32575" xr:uid="{00000000-0005-0000-0000-0000EB060000}"/>
    <cellStyle name="_-* #,##0_-;-* #,##0_-;_-* &quot;-&quot;_-;_-@_-_추가적립명세_0908 2 6 4" xfId="32576" xr:uid="{00000000-0005-0000-0000-0000EC060000}"/>
    <cellStyle name="_-* #,##0_-;-* #,##0_-;_-* &quot;-&quot;_-;_-@_-_추가적립명세_0908 2 7" xfId="9655" xr:uid="{00000000-0005-0000-0000-0000ED060000}"/>
    <cellStyle name="_-* #,##0_-;-* #,##0_-;_-* &quot;-&quot;_-;_-@_-_추가적립명세_0908 2 7 2" xfId="32577" xr:uid="{00000000-0005-0000-0000-0000EE060000}"/>
    <cellStyle name="_-* #,##0_-;-* #,##0_-;_-* &quot;-&quot;_-;_-@_-_추가적립명세_0908 2 7 2 2" xfId="32578" xr:uid="{00000000-0005-0000-0000-0000EF060000}"/>
    <cellStyle name="_-* #,##0_-;-* #,##0_-;_-* &quot;-&quot;_-;_-@_-_추가적립명세_0908 2 7 3" xfId="32579" xr:uid="{00000000-0005-0000-0000-0000F0060000}"/>
    <cellStyle name="_-* #,##0_-;-* #,##0_-;_-* &quot;-&quot;_-;_-@_-_추가적립명세_0908 2 8" xfId="18443" xr:uid="{00000000-0005-0000-0000-0000F1060000}"/>
    <cellStyle name="_-* #,##0_-;-* #,##0_-;_-* &quot;-&quot;_-;_-@_-_추가적립명세_0908 2 8 2" xfId="32580" xr:uid="{00000000-0005-0000-0000-0000F2060000}"/>
    <cellStyle name="_-* #,##0_-;-* #,##0_-;_-* &quot;-&quot;_-;_-@_-_추가적립명세_0908 2 9" xfId="19610" xr:uid="{00000000-0005-0000-0000-0000F3060000}"/>
    <cellStyle name="_-* #,##0_-;-* #,##0_-;_-* &quot;-&quot;_-;_-@_-_추가적립명세_0908 3" xfId="3227" xr:uid="{00000000-0005-0000-0000-0000F4060000}"/>
    <cellStyle name="_-* #,##0_-;-* #,##0_-;_-* &quot;-&quot;_-;_-@_-_추가적립명세_0908 3 10" xfId="18636" xr:uid="{00000000-0005-0000-0000-0000F5060000}"/>
    <cellStyle name="_-* #,##0_-;-* #,##0_-;_-* &quot;-&quot;_-;_-@_-_추가적립명세_0908 3 2" xfId="3934" xr:uid="{00000000-0005-0000-0000-0000F6060000}"/>
    <cellStyle name="_-* #,##0_-;-* #,##0_-;_-* &quot;-&quot;_-;_-@_-_추가적립명세_0908 3 2 2" xfId="7238" xr:uid="{00000000-0005-0000-0000-0000F7060000}"/>
    <cellStyle name="_-* #,##0_-;-* #,##0_-;_-* &quot;-&quot;_-;_-@_-_추가적립명세_0908 3 2 2 2" xfId="13815" xr:uid="{00000000-0005-0000-0000-0000F8060000}"/>
    <cellStyle name="_-* #,##0_-;-* #,##0_-;_-* &quot;-&quot;_-;_-@_-_추가적립명세_0908 3 2 2 3" xfId="20896" xr:uid="{00000000-0005-0000-0000-0000F9060000}"/>
    <cellStyle name="_-* #,##0_-;-* #,##0_-;_-* &quot;-&quot;_-;_-@_-_추가적립명세_0908 3 2 2 4" xfId="23900" xr:uid="{00000000-0005-0000-0000-0000FA060000}"/>
    <cellStyle name="_-* #,##0_-;-* #,##0_-;_-* &quot;-&quot;_-;_-@_-_추가적립명세_0908 3 2 2 5" xfId="26150" xr:uid="{00000000-0005-0000-0000-0000FB060000}"/>
    <cellStyle name="_-* #,##0_-;-* #,##0_-;_-* &quot;-&quot;_-;_-@_-_추가적립명세_0908 3 2 3" xfId="5615" xr:uid="{00000000-0005-0000-0000-0000FC060000}"/>
    <cellStyle name="_-* #,##0_-;-* #,##0_-;_-* &quot;-&quot;_-;_-@_-_추가적립명세_0908 3 2 3 2" xfId="12192" xr:uid="{00000000-0005-0000-0000-0000FD060000}"/>
    <cellStyle name="_-* #,##0_-;-* #,##0_-;_-* &quot;-&quot;_-;_-@_-_추가적립명세_0908 3 2 4" xfId="10519" xr:uid="{00000000-0005-0000-0000-0000FE060000}"/>
    <cellStyle name="_-* #,##0_-;-* #,##0_-;_-* &quot;-&quot;_-;_-@_-_추가적립명세_0908 3 2 5" xfId="17493" xr:uid="{00000000-0005-0000-0000-0000FF060000}"/>
    <cellStyle name="_-* #,##0_-;-* #,##0_-;_-* &quot;-&quot;_-;_-@_-_추가적립명세_0908 3 2 6" xfId="22466" xr:uid="{00000000-0005-0000-0000-000000070000}"/>
    <cellStyle name="_-* #,##0_-;-* #,##0_-;_-* &quot;-&quot;_-;_-@_-_추가적립명세_0908 3 2 7" xfId="24511" xr:uid="{00000000-0005-0000-0000-000001070000}"/>
    <cellStyle name="_-* #,##0_-;-* #,##0_-;_-* &quot;-&quot;_-;_-@_-_추가적립명세_0908 3 3" xfId="4188" xr:uid="{00000000-0005-0000-0000-000002070000}"/>
    <cellStyle name="_-* #,##0_-;-* #,##0_-;_-* &quot;-&quot;_-;_-@_-_추가적립명세_0908 3 3 2" xfId="7492" xr:uid="{00000000-0005-0000-0000-000003070000}"/>
    <cellStyle name="_-* #,##0_-;-* #,##0_-;_-* &quot;-&quot;_-;_-@_-_추가적립명세_0908 3 3 2 2" xfId="14069" xr:uid="{00000000-0005-0000-0000-000004070000}"/>
    <cellStyle name="_-* #,##0_-;-* #,##0_-;_-* &quot;-&quot;_-;_-@_-_추가적립명세_0908 3 3 2 3" xfId="21150" xr:uid="{00000000-0005-0000-0000-000005070000}"/>
    <cellStyle name="_-* #,##0_-;-* #,##0_-;_-* &quot;-&quot;_-;_-@_-_추가적립명세_0908 3 3 2 4" xfId="24154" xr:uid="{00000000-0005-0000-0000-000006070000}"/>
    <cellStyle name="_-* #,##0_-;-* #,##0_-;_-* &quot;-&quot;_-;_-@_-_추가적립명세_0908 3 3 2 5" xfId="26404" xr:uid="{00000000-0005-0000-0000-000007070000}"/>
    <cellStyle name="_-* #,##0_-;-* #,##0_-;_-* &quot;-&quot;_-;_-@_-_추가적립명세_0908 3 3 3" xfId="5869" xr:uid="{00000000-0005-0000-0000-000008070000}"/>
    <cellStyle name="_-* #,##0_-;-* #,##0_-;_-* &quot;-&quot;_-;_-@_-_추가적립명세_0908 3 3 3 2" xfId="12446" xr:uid="{00000000-0005-0000-0000-000009070000}"/>
    <cellStyle name="_-* #,##0_-;-* #,##0_-;_-* &quot;-&quot;_-;_-@_-_추가적립명세_0908 3 3 4" xfId="10773" xr:uid="{00000000-0005-0000-0000-00000A070000}"/>
    <cellStyle name="_-* #,##0_-;-* #,##0_-;_-* &quot;-&quot;_-;_-@_-_추가적립명세_0908 3 3 5" xfId="17239" xr:uid="{00000000-0005-0000-0000-00000B070000}"/>
    <cellStyle name="_-* #,##0_-;-* #,##0_-;_-* &quot;-&quot;_-;_-@_-_추가적립명세_0908 3 3 6" xfId="22720" xr:uid="{00000000-0005-0000-0000-00000C070000}"/>
    <cellStyle name="_-* #,##0_-;-* #,##0_-;_-* &quot;-&quot;_-;_-@_-_추가적립명세_0908 3 3 7" xfId="19175" xr:uid="{00000000-0005-0000-0000-00000D070000}"/>
    <cellStyle name="_-* #,##0_-;-* #,##0_-;_-* &quot;-&quot;_-;_-@_-_추가적립명세_0908 3 4" xfId="4402" xr:uid="{00000000-0005-0000-0000-00000E070000}"/>
    <cellStyle name="_-* #,##0_-;-* #,##0_-;_-* &quot;-&quot;_-;_-@_-_추가적립명세_0908 3 4 2" xfId="7706" xr:uid="{00000000-0005-0000-0000-00000F070000}"/>
    <cellStyle name="_-* #,##0_-;-* #,##0_-;_-* &quot;-&quot;_-;_-@_-_추가적립명세_0908 3 4 2 2" xfId="14283" xr:uid="{00000000-0005-0000-0000-000010070000}"/>
    <cellStyle name="_-* #,##0_-;-* #,##0_-;_-* &quot;-&quot;_-;_-@_-_추가적립명세_0908 3 4 2 3" xfId="21364" xr:uid="{00000000-0005-0000-0000-000011070000}"/>
    <cellStyle name="_-* #,##0_-;-* #,##0_-;_-* &quot;-&quot;_-;_-@_-_추가적립명세_0908 3 4 2 4" xfId="24368" xr:uid="{00000000-0005-0000-0000-000012070000}"/>
    <cellStyle name="_-* #,##0_-;-* #,##0_-;_-* &quot;-&quot;_-;_-@_-_추가적립명세_0908 3 4 2 5" xfId="26618" xr:uid="{00000000-0005-0000-0000-000013070000}"/>
    <cellStyle name="_-* #,##0_-;-* #,##0_-;_-* &quot;-&quot;_-;_-@_-_추가적립명세_0908 3 4 3" xfId="6083" xr:uid="{00000000-0005-0000-0000-000014070000}"/>
    <cellStyle name="_-* #,##0_-;-* #,##0_-;_-* &quot;-&quot;_-;_-@_-_추가적립명세_0908 3 4 3 2" xfId="12660" xr:uid="{00000000-0005-0000-0000-000015070000}"/>
    <cellStyle name="_-* #,##0_-;-* #,##0_-;_-* &quot;-&quot;_-;_-@_-_추가적립명세_0908 3 4 4" xfId="10987" xr:uid="{00000000-0005-0000-0000-000016070000}"/>
    <cellStyle name="_-* #,##0_-;-* #,##0_-;_-* &quot;-&quot;_-;_-@_-_추가적립명세_0908 3 4 5" xfId="17025" xr:uid="{00000000-0005-0000-0000-000017070000}"/>
    <cellStyle name="_-* #,##0_-;-* #,##0_-;_-* &quot;-&quot;_-;_-@_-_추가적립명세_0908 3 4 6" xfId="22934" xr:uid="{00000000-0005-0000-0000-000018070000}"/>
    <cellStyle name="_-* #,##0_-;-* #,##0_-;_-* &quot;-&quot;_-;_-@_-_추가적립명세_0908 3 4 7" xfId="19134" xr:uid="{00000000-0005-0000-0000-000019070000}"/>
    <cellStyle name="_-* #,##0_-;-* #,##0_-;_-* &quot;-&quot;_-;_-@_-_추가적립명세_0908 3 5" xfId="6566" xr:uid="{00000000-0005-0000-0000-00001A070000}"/>
    <cellStyle name="_-* #,##0_-;-* #,##0_-;_-* &quot;-&quot;_-;_-@_-_추가적립명세_0908 3 5 2" xfId="13143" xr:uid="{00000000-0005-0000-0000-00001B070000}"/>
    <cellStyle name="_-* #,##0_-;-* #,##0_-;_-* &quot;-&quot;_-;_-@_-_추가적립명세_0908 3 5 3" xfId="20224" xr:uid="{00000000-0005-0000-0000-00001C070000}"/>
    <cellStyle name="_-* #,##0_-;-* #,##0_-;_-* &quot;-&quot;_-;_-@_-_추가적립명세_0908 3 5 4" xfId="23324" xr:uid="{00000000-0005-0000-0000-00001D070000}"/>
    <cellStyle name="_-* #,##0_-;-* #,##0_-;_-* &quot;-&quot;_-;_-@_-_추가적립명세_0908 3 5 5" xfId="25579" xr:uid="{00000000-0005-0000-0000-00001E070000}"/>
    <cellStyle name="_-* #,##0_-;-* #,##0_-;_-* &quot;-&quot;_-;_-@_-_추가적립명세_0908 3 6" xfId="4943" xr:uid="{00000000-0005-0000-0000-00001F070000}"/>
    <cellStyle name="_-* #,##0_-;-* #,##0_-;_-* &quot;-&quot;_-;_-@_-_추가적립명세_0908 3 6 2" xfId="11520" xr:uid="{00000000-0005-0000-0000-000020070000}"/>
    <cellStyle name="_-* #,##0_-;-* #,##0_-;_-* &quot;-&quot;_-;_-@_-_추가적립명세_0908 3 7" xfId="9847" xr:uid="{00000000-0005-0000-0000-000021070000}"/>
    <cellStyle name="_-* #,##0_-;-* #,##0_-;_-* &quot;-&quot;_-;_-@_-_추가적립명세_0908 3 8" xfId="18199" xr:uid="{00000000-0005-0000-0000-000022070000}"/>
    <cellStyle name="_-* #,##0_-;-* #,##0_-;_-* &quot;-&quot;_-;_-@_-_추가적립명세_0908 3 9" xfId="21822" xr:uid="{00000000-0005-0000-0000-000023070000}"/>
    <cellStyle name="_-* #,##0_-;-* #,##0_-;_-* &quot;-&quot;_-;_-@_-_추가적립명세_0908 4" xfId="3418" xr:uid="{00000000-0005-0000-0000-000024070000}"/>
    <cellStyle name="_-* #,##0_-;-* #,##0_-;_-* &quot;-&quot;_-;_-@_-_추가적립명세_0908 4 2" xfId="6757" xr:uid="{00000000-0005-0000-0000-000025070000}"/>
    <cellStyle name="_-* #,##0_-;-* #,##0_-;_-* &quot;-&quot;_-;_-@_-_추가적립명세_0908 4 2 2" xfId="13334" xr:uid="{00000000-0005-0000-0000-000026070000}"/>
    <cellStyle name="_-* #,##0_-;-* #,##0_-;_-* &quot;-&quot;_-;_-@_-_추가적립명세_0908 4 2 2 2" xfId="32581" xr:uid="{00000000-0005-0000-0000-000027070000}"/>
    <cellStyle name="_-* #,##0_-;-* #,##0_-;_-* &quot;-&quot;_-;_-@_-_추가적립명세_0908 4 2 3" xfId="20415" xr:uid="{00000000-0005-0000-0000-000028070000}"/>
    <cellStyle name="_-* #,##0_-;-* #,##0_-;_-* &quot;-&quot;_-;_-@_-_추가적립명세_0908 4 2 4" xfId="23466" xr:uid="{00000000-0005-0000-0000-000029070000}"/>
    <cellStyle name="_-* #,##0_-;-* #,##0_-;_-* &quot;-&quot;_-;_-@_-_추가적립명세_0908 4 2 5" xfId="25719" xr:uid="{00000000-0005-0000-0000-00002A070000}"/>
    <cellStyle name="_-* #,##0_-;-* #,##0_-;_-* &quot;-&quot;_-;_-@_-_추가적립명세_0908 4 3" xfId="5134" xr:uid="{00000000-0005-0000-0000-00002B070000}"/>
    <cellStyle name="_-* #,##0_-;-* #,##0_-;_-* &quot;-&quot;_-;_-@_-_추가적립명세_0908 4 3 2" xfId="11711" xr:uid="{00000000-0005-0000-0000-00002C070000}"/>
    <cellStyle name="_-* #,##0_-;-* #,##0_-;_-* &quot;-&quot;_-;_-@_-_추가적립명세_0908 4 3 2 2" xfId="32582" xr:uid="{00000000-0005-0000-0000-00002D070000}"/>
    <cellStyle name="_-* #,##0_-;-* #,##0_-;_-* &quot;-&quot;_-;_-@_-_추가적립명세_0908 4 3 3" xfId="32583" xr:uid="{00000000-0005-0000-0000-00002E070000}"/>
    <cellStyle name="_-* #,##0_-;-* #,##0_-;_-* &quot;-&quot;_-;_-@_-_추가적립명세_0908 4 4" xfId="10038" xr:uid="{00000000-0005-0000-0000-00002F070000}"/>
    <cellStyle name="_-* #,##0_-;-* #,##0_-;_-* &quot;-&quot;_-;_-@_-_추가적립명세_0908 4 4 2" xfId="32584" xr:uid="{00000000-0005-0000-0000-000030070000}"/>
    <cellStyle name="_-* #,##0_-;-* #,##0_-;_-* &quot;-&quot;_-;_-@_-_추가적립명세_0908 4 4 2 2" xfId="32585" xr:uid="{00000000-0005-0000-0000-000031070000}"/>
    <cellStyle name="_-* #,##0_-;-* #,##0_-;_-* &quot;-&quot;_-;_-@_-_추가적립명세_0908 4 4 3" xfId="32586" xr:uid="{00000000-0005-0000-0000-000032070000}"/>
    <cellStyle name="_-* #,##0_-;-* #,##0_-;_-* &quot;-&quot;_-;_-@_-_추가적립명세_0908 4 5" xfId="17996" xr:uid="{00000000-0005-0000-0000-000033070000}"/>
    <cellStyle name="_-* #,##0_-;-* #,##0_-;_-* &quot;-&quot;_-;_-@_-_추가적립명세_0908 4 5 2" xfId="32587" xr:uid="{00000000-0005-0000-0000-000034070000}"/>
    <cellStyle name="_-* #,##0_-;-* #,##0_-;_-* &quot;-&quot;_-;_-@_-_추가적립명세_0908 4 6" xfId="18882" xr:uid="{00000000-0005-0000-0000-000035070000}"/>
    <cellStyle name="_-* #,##0_-;-* #,##0_-;_-* &quot;-&quot;_-;_-@_-_추가적립명세_0908 4 7" xfId="25152" xr:uid="{00000000-0005-0000-0000-000036070000}"/>
    <cellStyle name="_-* #,##0_-;-* #,##0_-;_-* &quot;-&quot;_-;_-@_-_추가적립명세_0908 5" xfId="3569" xr:uid="{00000000-0005-0000-0000-000037070000}"/>
    <cellStyle name="_-* #,##0_-;-* #,##0_-;_-* &quot;-&quot;_-;_-@_-_추가적립명세_0908 5 2" xfId="6889" xr:uid="{00000000-0005-0000-0000-000038070000}"/>
    <cellStyle name="_-* #,##0_-;-* #,##0_-;_-* &quot;-&quot;_-;_-@_-_추가적립명세_0908 5 2 2" xfId="13466" xr:uid="{00000000-0005-0000-0000-000039070000}"/>
    <cellStyle name="_-* #,##0_-;-* #,##0_-;_-* &quot;-&quot;_-;_-@_-_추가적립명세_0908 5 2 2 2" xfId="32588" xr:uid="{00000000-0005-0000-0000-00003A070000}"/>
    <cellStyle name="_-* #,##0_-;-* #,##0_-;_-* &quot;-&quot;_-;_-@_-_추가적립명세_0908 5 2 3" xfId="20547" xr:uid="{00000000-0005-0000-0000-00003B070000}"/>
    <cellStyle name="_-* #,##0_-;-* #,##0_-;_-* &quot;-&quot;_-;_-@_-_추가적립명세_0908 5 2 4" xfId="23598" xr:uid="{00000000-0005-0000-0000-00003C070000}"/>
    <cellStyle name="_-* #,##0_-;-* #,##0_-;_-* &quot;-&quot;_-;_-@_-_추가적립명세_0908 5 2 5" xfId="25851" xr:uid="{00000000-0005-0000-0000-00003D070000}"/>
    <cellStyle name="_-* #,##0_-;-* #,##0_-;_-* &quot;-&quot;_-;_-@_-_추가적립명세_0908 5 3" xfId="5266" xr:uid="{00000000-0005-0000-0000-00003E070000}"/>
    <cellStyle name="_-* #,##0_-;-* #,##0_-;_-* &quot;-&quot;_-;_-@_-_추가적립명세_0908 5 3 2" xfId="11843" xr:uid="{00000000-0005-0000-0000-00003F070000}"/>
    <cellStyle name="_-* #,##0_-;-* #,##0_-;_-* &quot;-&quot;_-;_-@_-_추가적립명세_0908 5 3 2 2" xfId="32589" xr:uid="{00000000-0005-0000-0000-000040070000}"/>
    <cellStyle name="_-* #,##0_-;-* #,##0_-;_-* &quot;-&quot;_-;_-@_-_추가적립명세_0908 5 3 3" xfId="32590" xr:uid="{00000000-0005-0000-0000-000041070000}"/>
    <cellStyle name="_-* #,##0_-;-* #,##0_-;_-* &quot;-&quot;_-;_-@_-_추가적립명세_0908 5 4" xfId="10170" xr:uid="{00000000-0005-0000-0000-000042070000}"/>
    <cellStyle name="_-* #,##0_-;-* #,##0_-;_-* &quot;-&quot;_-;_-@_-_추가적립명세_0908 5 4 2" xfId="32591" xr:uid="{00000000-0005-0000-0000-000043070000}"/>
    <cellStyle name="_-* #,##0_-;-* #,##0_-;_-* &quot;-&quot;_-;_-@_-_추가적립명세_0908 5 5" xfId="17857" xr:uid="{00000000-0005-0000-0000-000044070000}"/>
    <cellStyle name="_-* #,##0_-;-* #,##0_-;_-* &quot;-&quot;_-;_-@_-_추가적립명세_0908 5 6" xfId="19838" xr:uid="{00000000-0005-0000-0000-000045070000}"/>
    <cellStyle name="_-* #,##0_-;-* #,##0_-;_-* &quot;-&quot;_-;_-@_-_추가적립명세_0908 5 7" xfId="18599" xr:uid="{00000000-0005-0000-0000-000046070000}"/>
    <cellStyle name="_-* #,##0_-;-* #,##0_-;_-* &quot;-&quot;_-;_-@_-_추가적립명세_0908 6" xfId="3410" xr:uid="{00000000-0005-0000-0000-000047070000}"/>
    <cellStyle name="_-* #,##0_-;-* #,##0_-;_-* &quot;-&quot;_-;_-@_-_추가적립명세_0908 6 2" xfId="6749" xr:uid="{00000000-0005-0000-0000-000048070000}"/>
    <cellStyle name="_-* #,##0_-;-* #,##0_-;_-* &quot;-&quot;_-;_-@_-_추가적립명세_0908 6 2 2" xfId="13326" xr:uid="{00000000-0005-0000-0000-000049070000}"/>
    <cellStyle name="_-* #,##0_-;-* #,##0_-;_-* &quot;-&quot;_-;_-@_-_추가적립명세_0908 6 2 3" xfId="20407" xr:uid="{00000000-0005-0000-0000-00004A070000}"/>
    <cellStyle name="_-* #,##0_-;-* #,##0_-;_-* &quot;-&quot;_-;_-@_-_추가적립명세_0908 6 2 4" xfId="23458" xr:uid="{00000000-0005-0000-0000-00004B070000}"/>
    <cellStyle name="_-* #,##0_-;-* #,##0_-;_-* &quot;-&quot;_-;_-@_-_추가적립명세_0908 6 2 5" xfId="25711" xr:uid="{00000000-0005-0000-0000-00004C070000}"/>
    <cellStyle name="_-* #,##0_-;-* #,##0_-;_-* &quot;-&quot;_-;_-@_-_추가적립명세_0908 6 3" xfId="5126" xr:uid="{00000000-0005-0000-0000-00004D070000}"/>
    <cellStyle name="_-* #,##0_-;-* #,##0_-;_-* &quot;-&quot;_-;_-@_-_추가적립명세_0908 6 3 2" xfId="11703" xr:uid="{00000000-0005-0000-0000-00004E070000}"/>
    <cellStyle name="_-* #,##0_-;-* #,##0_-;_-* &quot;-&quot;_-;_-@_-_추가적립명세_0908 6 4" xfId="10030" xr:uid="{00000000-0005-0000-0000-00004F070000}"/>
    <cellStyle name="_-* #,##0_-;-* #,##0_-;_-* &quot;-&quot;_-;_-@_-_추가적립명세_0908 6 5" xfId="18004" xr:uid="{00000000-0005-0000-0000-000050070000}"/>
    <cellStyle name="_-* #,##0_-;-* #,##0_-;_-* &quot;-&quot;_-;_-@_-_추가적립명세_0908 6 6" xfId="19754" xr:uid="{00000000-0005-0000-0000-000051070000}"/>
    <cellStyle name="_-* #,##0_-;-* #,##0_-;_-* &quot;-&quot;_-;_-@_-_추가적립명세_0908 6 7" xfId="25160" xr:uid="{00000000-0005-0000-0000-000052070000}"/>
    <cellStyle name="_-* #,##0_-;-* #,##0_-;_-* &quot;-&quot;_-;_-@_-_추가적립명세_0908 7" xfId="6192" xr:uid="{00000000-0005-0000-0000-000053070000}"/>
    <cellStyle name="_-* #,##0_-;-* #,##0_-;_-* &quot;-&quot;_-;_-@_-_추가적립명세_0908 7 2" xfId="12769" xr:uid="{00000000-0005-0000-0000-000054070000}"/>
    <cellStyle name="_-* #,##0_-;-* #,##0_-;_-* &quot;-&quot;_-;_-@_-_추가적립명세_0908 7 2 2" xfId="32592" xr:uid="{00000000-0005-0000-0000-000055070000}"/>
    <cellStyle name="_-* #,##0_-;-* #,##0_-;_-* &quot;-&quot;_-;_-@_-_추가적립명세_0908 7 3" xfId="16836" xr:uid="{00000000-0005-0000-0000-000056070000}"/>
    <cellStyle name="_-* #,##0_-;-* #,##0_-;_-* &quot;-&quot;_-;_-@_-_추가적립명세_0908 7 4" xfId="23082" xr:uid="{00000000-0005-0000-0000-000057070000}"/>
    <cellStyle name="_-* #,##0_-;-* #,##0_-;_-* &quot;-&quot;_-;_-@_-_추가적립명세_0908 7 5" xfId="17831" xr:uid="{00000000-0005-0000-0000-000058070000}"/>
    <cellStyle name="_-* #,##0_-;-* #,##0_-;_-* &quot;-&quot;_-;_-@_-_추가적립명세_0908 8" xfId="4593" xr:uid="{00000000-0005-0000-0000-000059070000}"/>
    <cellStyle name="_-* #,##0_-;-* #,##0_-;_-* &quot;-&quot;_-;_-@_-_추가적립명세_0908 8 2" xfId="11170" xr:uid="{00000000-0005-0000-0000-00005A070000}"/>
    <cellStyle name="_-* #,##0_-;-* #,##0_-;_-* &quot;-&quot;_-;_-@_-_추가적립명세_0908 8 2 2" xfId="32593" xr:uid="{00000000-0005-0000-0000-00005B070000}"/>
    <cellStyle name="_-* #,##0_-;-* #,##0_-;_-* &quot;-&quot;_-;_-@_-_추가적립명세_0908 8 3" xfId="22159" xr:uid="{00000000-0005-0000-0000-00005C070000}"/>
    <cellStyle name="_-* #,##0_-;-* #,##0_-;_-* &quot;-&quot;_-;_-@_-_추가적립명세_0908 8 4" xfId="25023" xr:uid="{00000000-0005-0000-0000-00005D070000}"/>
    <cellStyle name="_-* #,##0_-;-* #,##0_-;_-* &quot;-&quot;_-;_-@_-_추가적립명세_0908 8 5" xfId="27051" xr:uid="{00000000-0005-0000-0000-00005E070000}"/>
    <cellStyle name="_-* #,##0_-;-* #,##0_-;_-* &quot;-&quot;_-;_-@_-_추가적립명세_0908 9" xfId="9560" xr:uid="{00000000-0005-0000-0000-00005F070000}"/>
    <cellStyle name="_-* #,##0_-;-* #,##0_-;_-* &quot;-&quot;_-;_-@_-_추가적립명세_0908 9 2" xfId="22160" xr:uid="{00000000-0005-0000-0000-000060070000}"/>
    <cellStyle name="_-* #,##0_-;-* #,##0_-;_-* &quot;-&quot;_-;_-@_-_추가적립명세_0908 9 3" xfId="25024" xr:uid="{00000000-0005-0000-0000-000061070000}"/>
    <cellStyle name="_-* #,##0_-;-* #,##0_-;_-* &quot;-&quot;_-;_-@_-_추가적립명세_0908 9 4" xfId="27052" xr:uid="{00000000-0005-0000-0000-000062070000}"/>
    <cellStyle name="_-* #,##0_-;-* #,##0_-;_-* &quot;-&quot;_-;_-@_-_추가적립명세_0908_1211 충당금,건전성 현황_작업" xfId="32594" xr:uid="{00000000-0005-0000-0000-000063070000}"/>
    <cellStyle name="_-* #,##0_-;-* #,##0_-;_-* &quot;-&quot;_-;_-@_-_추가적립명세_0908_1211 충당금,건전성 현황_작업 2" xfId="32595" xr:uid="{00000000-0005-0000-0000-000064070000}"/>
    <cellStyle name="_-* #,##0_-;-* #,##0_-;_-* &quot;-&quot;_-;_-@_-_추가적립명세_0908_Hana 2011-1 Program_Data Disk_Pool B_v2(v5-1더밸류-이교민)" xfId="15036" xr:uid="{00000000-0005-0000-0000-000065070000}"/>
    <cellStyle name="_-* #,##0_-;-* #,##0_-;_-* &quot;-&quot;_-;_-@_-_추가적립명세_0908_Hana 2011-1 Program_Data Disk_Pool B_v2(v5-1더밸류-이교민) 2" xfId="21875" xr:uid="{00000000-0005-0000-0000-000066070000}"/>
    <cellStyle name="_-* #,##0_-;-* #,##0_-;_-* &quot;-&quot;_-;_-@_-_추가적립명세_0908_Hana 2011-1 Program_Data Disk_Pool B_v2(v5-1더밸류-이교민) 3" xfId="24864" xr:uid="{00000000-0005-0000-0000-000067070000}"/>
    <cellStyle name="_-* #,##0_-;-* #,##0_-;_-* &quot;-&quot;_-;_-@_-_추가적립명세_0908_Hana 2011-1 Program_Data Disk_Pool B_v2(v5-1더밸류-이교민) 4" xfId="26949" xr:uid="{00000000-0005-0000-0000-000068070000}"/>
    <cellStyle name="_-* #,##0_-;-* #,##0_-;_-* &quot;-&quot;_-;_-@_-_추가적립명세_0908_Hana 2011-1 Program_Data Disk_Pool B_v2(v5-1더밸류-이교민)_SHB 2011-2 Program_Data Disk_Pool C,B_v1(v2더밸류_이교민)" xfId="15727" xr:uid="{00000000-0005-0000-0000-000069070000}"/>
    <cellStyle name="_-* #,##0_-;-* #,##0_-;_-* &quot;-&quot;_-;_-@_-_추가적립명세_0908_Hana 2011-1 Program_Data Disk_Pool B_v2(v5-1더밸류-이교민)_SHB 2011-2 Program_Data Disk_Pool C,B_v1(v2더밸류_이교민) 2" xfId="21874" xr:uid="{00000000-0005-0000-0000-00006A070000}"/>
    <cellStyle name="_-* #,##0_-;-* #,##0_-;_-* &quot;-&quot;_-;_-@_-_추가적립명세_0908_Hana 2011-1 Program_Data Disk_Pool B_v2(v5-1더밸류-이교민)_SHB 2011-2 Program_Data Disk_Pool C,B_v1(v2더밸류_이교민) 3" xfId="24863" xr:uid="{00000000-0005-0000-0000-00006B070000}"/>
    <cellStyle name="_-* #,##0_-;-* #,##0_-;_-* &quot;-&quot;_-;_-@_-_추가적립명세_0908_Hana 2011-1 Program_Data Disk_Pool B_v2(v5-1더밸류-이교민)_SHB 2011-2 Program_Data Disk_Pool C,B_v1(v2더밸류_이교민) 4" xfId="26948" xr:uid="{00000000-0005-0000-0000-00006C070000}"/>
    <cellStyle name="_-* #,##0_-;-* #,##0_-;_-* &quot;-&quot;_-;_-@_-_추가적립명세_0908_Hana 2011-1 Program_Data Disk_Pool B_v2(v5-1더밸류-이교민)_차주명관리_20110726_v1" xfId="16352" xr:uid="{00000000-0005-0000-0000-00006D070000}"/>
    <cellStyle name="_-* #,##0_-;-* #,##0_-;_-* &quot;-&quot;_-;_-@_-_추가적립명세_0908_Hana 2011-1 Program_Data Disk_Pool B_v2(v5-1더밸류-이교민)_차주명관리_20110726_v1 2" xfId="21919" xr:uid="{00000000-0005-0000-0000-00006E070000}"/>
    <cellStyle name="_-* #,##0_-;-* #,##0_-;_-* &quot;-&quot;_-;_-@_-_추가적립명세_0908_Hana 2011-1 Program_Data Disk_Pool B_v2(v5-1더밸류-이교민)_차주명관리_20110726_v1 3" xfId="24909" xr:uid="{00000000-0005-0000-0000-00006F070000}"/>
    <cellStyle name="_-* #,##0_-;-* #,##0_-;_-* &quot;-&quot;_-;_-@_-_추가적립명세_0908_Hana 2011-1 Program_Data Disk_Pool B_v2(v5-1더밸류-이교민)_차주명관리_20110726_v1 4" xfId="26989" xr:uid="{00000000-0005-0000-0000-000070070000}"/>
    <cellStyle name="_-* #,##0_-;-* #,##0_-;_-* &quot;-&quot;_-;_-@_-_추가적립명세_0908_SHB_2011-3_담보sheet(더밸류_v6이교민)" xfId="15066" xr:uid="{00000000-0005-0000-0000-000071070000}"/>
    <cellStyle name="_-* #,##0_-;-* #,##0_-;_-* &quot;-&quot;_-;_-@_-_추가적립명세_0908_SHB_2011-3_담보sheet(더밸류_v6이교민) 2" xfId="21911" xr:uid="{00000000-0005-0000-0000-000072070000}"/>
    <cellStyle name="_-* #,##0_-;-* #,##0_-;_-* &quot;-&quot;_-;_-@_-_추가적립명세_0908_SHB_2011-3_담보sheet(더밸류_v6이교민) 3" xfId="24901" xr:uid="{00000000-0005-0000-0000-000073070000}"/>
    <cellStyle name="_-* #,##0_-;-* #,##0_-;_-* &quot;-&quot;_-;_-@_-_추가적립명세_0908_SHB_2011-3_담보sheet(더밸류_v6이교민) 4" xfId="26984" xr:uid="{00000000-0005-0000-0000-000074070000}"/>
    <cellStyle name="_-* #,##0_-;-* #,##0_-;_-* &quot;-&quot;_-;_-@_-_추가적립명세_0908_SHB_2011-3_담보sheet(더밸류_v6이교민)_차주명관리_20110726_v1" xfId="16283" xr:uid="{00000000-0005-0000-0000-000075070000}"/>
    <cellStyle name="_-* #,##0_-;-* #,##0_-;_-* &quot;-&quot;_-;_-@_-_추가적립명세_0908_SHB_2011-3_담보sheet(더밸류_v6이교민)_차주명관리_20110726_v1 2" xfId="21873" xr:uid="{00000000-0005-0000-0000-000076070000}"/>
    <cellStyle name="_-* #,##0_-;-* #,##0_-;_-* &quot;-&quot;_-;_-@_-_추가적립명세_0908_SHB_2011-3_담보sheet(더밸류_v6이교민)_차주명관리_20110726_v1 3" xfId="24862" xr:uid="{00000000-0005-0000-0000-000077070000}"/>
    <cellStyle name="_-* #,##0_-;-* #,##0_-;_-* &quot;-&quot;_-;_-@_-_추가적립명세_0908_SHB_2011-3_담보sheet(더밸류_v6이교민)_차주명관리_20110726_v1 4" xfId="26947" xr:uid="{00000000-0005-0000-0000-000078070000}"/>
    <cellStyle name="_-* #,##0_-;-* #,##0_-;_-* &quot;-&quot;_-;_-@_-_추가적립명세_0908_Sheet1" xfId="27384" xr:uid="{00000000-0005-0000-0000-000079070000}"/>
    <cellStyle name="_-* #,##0_-;-* #,##0_-;_-* &quot;-&quot;_-;_-@_-_추가적립명세_0908_Sheet1 2" xfId="32596" xr:uid="{00000000-0005-0000-0000-00007A070000}"/>
    <cellStyle name="_-* #,##0_-;-* #,##0_-;_-* &quot;-&quot;_-;_-@_-_추가적립명세_0908_권리분석_v1(최초)-4" xfId="15670" xr:uid="{00000000-0005-0000-0000-00007B070000}"/>
    <cellStyle name="_-* #,##0_-;-* #,##0_-;_-* &quot;-&quot;_-;_-@_-_추가적립명세_0908_권리분석_v1(최초)-4 2" xfId="22130" xr:uid="{00000000-0005-0000-0000-00007C070000}"/>
    <cellStyle name="_-* #,##0_-;-* #,##0_-;_-* &quot;-&quot;_-;_-@_-_추가적립명세_0908_권리분석_v1(최초)-4 3" xfId="25007" xr:uid="{00000000-0005-0000-0000-00007D070000}"/>
    <cellStyle name="_-* #,##0_-;-* #,##0_-;_-* &quot;-&quot;_-;_-@_-_추가적립명세_0908_권리분석_v1(최초)-4 4" xfId="27034" xr:uid="{00000000-0005-0000-0000-00007E070000}"/>
    <cellStyle name="_-* #,##0_-;-* #,##0_-;_-* &quot;-&quot;_-;_-@_-_추가적립명세_0908_예외적립품의_0910(완료)" xfId="36" xr:uid="{00000000-0005-0000-0000-00007F070000}"/>
    <cellStyle name="_-* #,##0_-;-* #,##0_-;_-* &quot;-&quot;_-;_-@_-_추가적립명세_0908_예외적립품의_0910(완료) 10" xfId="14788" xr:uid="{00000000-0005-0000-0000-000080070000}"/>
    <cellStyle name="_-* #,##0_-;-* #,##0_-;_-* &quot;-&quot;_-;_-@_-_추가적립명세_0908_예외적립품의_0910(완료) 11" xfId="16680" xr:uid="{00000000-0005-0000-0000-000081070000}"/>
    <cellStyle name="_-* #,##0_-;-* #,##0_-;_-* &quot;-&quot;_-;_-@_-_추가적립명세_0908_예외적립품의_0910(완료) 2" xfId="3012" xr:uid="{00000000-0005-0000-0000-000082070000}"/>
    <cellStyle name="_-* #,##0_-;-* #,##0_-;_-* &quot;-&quot;_-;_-@_-_추가적립명세_0908_예외적립품의_0910(완료) 2 2" xfId="3742" xr:uid="{00000000-0005-0000-0000-000083070000}"/>
    <cellStyle name="_-* #,##0_-;-* #,##0_-;_-* &quot;-&quot;_-;_-@_-_추가적립명세_0908_예외적립품의_0910(완료) 2 2 2" xfId="7046" xr:uid="{00000000-0005-0000-0000-000084070000}"/>
    <cellStyle name="_-* #,##0_-;-* #,##0_-;_-* &quot;-&quot;_-;_-@_-_추가적립명세_0908_예외적립품의_0910(완료) 2 2 2 2" xfId="13623" xr:uid="{00000000-0005-0000-0000-000085070000}"/>
    <cellStyle name="_-* #,##0_-;-* #,##0_-;_-* &quot;-&quot;_-;_-@_-_추가적립명세_0908_예외적립품의_0910(완료) 2 2 2 2 2" xfId="32597" xr:uid="{00000000-0005-0000-0000-000086070000}"/>
    <cellStyle name="_-* #,##0_-;-* #,##0_-;_-* &quot;-&quot;_-;_-@_-_추가적립명세_0908_예외적립품의_0910(완료) 2 2 2 3" xfId="20704" xr:uid="{00000000-0005-0000-0000-000087070000}"/>
    <cellStyle name="_-* #,##0_-;-* #,##0_-;_-* &quot;-&quot;_-;_-@_-_추가적립명세_0908_예외적립품의_0910(완료) 2 2 2 4" xfId="23753" xr:uid="{00000000-0005-0000-0000-000088070000}"/>
    <cellStyle name="_-* #,##0_-;-* #,##0_-;_-* &quot;-&quot;_-;_-@_-_추가적립명세_0908_예외적립품의_0910(완료) 2 2 2 5" xfId="26007" xr:uid="{00000000-0005-0000-0000-000089070000}"/>
    <cellStyle name="_-* #,##0_-;-* #,##0_-;_-* &quot;-&quot;_-;_-@_-_추가적립명세_0908_예외적립품의_0910(완료) 2 2 3" xfId="5423" xr:uid="{00000000-0005-0000-0000-00008A070000}"/>
    <cellStyle name="_-* #,##0_-;-* #,##0_-;_-* &quot;-&quot;_-;_-@_-_추가적립명세_0908_예외적립품의_0910(완료) 2 2 3 2" xfId="12000" xr:uid="{00000000-0005-0000-0000-00008B070000}"/>
    <cellStyle name="_-* #,##0_-;-* #,##0_-;_-* &quot;-&quot;_-;_-@_-_추가적립명세_0908_예외적립품의_0910(완료) 2 2 3 2 2" xfId="32598" xr:uid="{00000000-0005-0000-0000-00008C070000}"/>
    <cellStyle name="_-* #,##0_-;-* #,##0_-;_-* &quot;-&quot;_-;_-@_-_추가적립명세_0908_예외적립품의_0910(완료) 2 2 3 3" xfId="32599" xr:uid="{00000000-0005-0000-0000-00008D070000}"/>
    <cellStyle name="_-* #,##0_-;-* #,##0_-;_-* &quot;-&quot;_-;_-@_-_추가적립명세_0908_예외적립품의_0910(완료) 2 2 4" xfId="10327" xr:uid="{00000000-0005-0000-0000-00008E070000}"/>
    <cellStyle name="_-* #,##0_-;-* #,##0_-;_-* &quot;-&quot;_-;_-@_-_추가적립명세_0908_예외적립품의_0910(완료) 2 2 4 2" xfId="32600" xr:uid="{00000000-0005-0000-0000-00008F070000}"/>
    <cellStyle name="_-* #,##0_-;-* #,##0_-;_-* &quot;-&quot;_-;_-@_-_추가적립명세_0908_예외적립품의_0910(완료) 2 2 4 2 2" xfId="32601" xr:uid="{00000000-0005-0000-0000-000090070000}"/>
    <cellStyle name="_-* #,##0_-;-* #,##0_-;_-* &quot;-&quot;_-;_-@_-_추가적립명세_0908_예외적립품의_0910(완료) 2 2 4 3" xfId="32602" xr:uid="{00000000-0005-0000-0000-000091070000}"/>
    <cellStyle name="_-* #,##0_-;-* #,##0_-;_-* &quot;-&quot;_-;_-@_-_추가적립명세_0908_예외적립품의_0910(완료) 2 2 5" xfId="17685" xr:uid="{00000000-0005-0000-0000-000092070000}"/>
    <cellStyle name="_-* #,##0_-;-* #,##0_-;_-* &quot;-&quot;_-;_-@_-_추가적립명세_0908_예외적립품의_0910(완료) 2 2 5 2" xfId="32603" xr:uid="{00000000-0005-0000-0000-000093070000}"/>
    <cellStyle name="_-* #,##0_-;-* #,##0_-;_-* &quot;-&quot;_-;_-@_-_추가적립명세_0908_예외적립품의_0910(완료) 2 2 6" xfId="19925" xr:uid="{00000000-0005-0000-0000-000094070000}"/>
    <cellStyle name="_-* #,##0_-;-* #,##0_-;_-* &quot;-&quot;_-;_-@_-_추가적립명세_0908_예외적립품의_0910(완료) 2 2 7" xfId="24534" xr:uid="{00000000-0005-0000-0000-000095070000}"/>
    <cellStyle name="_-* #,##0_-;-* #,##0_-;_-* &quot;-&quot;_-;_-@_-_추가적립명세_0908_예외적립품의_0910(완료) 2 3" xfId="4053" xr:uid="{00000000-0005-0000-0000-000096070000}"/>
    <cellStyle name="_-* #,##0_-;-* #,##0_-;_-* &quot;-&quot;_-;_-@_-_추가적립명세_0908_예외적립품의_0910(완료) 2 3 2" xfId="7357" xr:uid="{00000000-0005-0000-0000-000097070000}"/>
    <cellStyle name="_-* #,##0_-;-* #,##0_-;_-* &quot;-&quot;_-;_-@_-_추가적립명세_0908_예외적립품의_0910(완료) 2 3 2 2" xfId="13934" xr:uid="{00000000-0005-0000-0000-000098070000}"/>
    <cellStyle name="_-* #,##0_-;-* #,##0_-;_-* &quot;-&quot;_-;_-@_-_추가적립명세_0908_예외적립품의_0910(완료) 2 3 2 2 2" xfId="32604" xr:uid="{00000000-0005-0000-0000-000099070000}"/>
    <cellStyle name="_-* #,##0_-;-* #,##0_-;_-* &quot;-&quot;_-;_-@_-_추가적립명세_0908_예외적립품의_0910(완료) 2 3 2 3" xfId="21015" xr:uid="{00000000-0005-0000-0000-00009A070000}"/>
    <cellStyle name="_-* #,##0_-;-* #,##0_-;_-* &quot;-&quot;_-;_-@_-_추가적립명세_0908_예외적립품의_0910(완료) 2 3 2 4" xfId="24019" xr:uid="{00000000-0005-0000-0000-00009B070000}"/>
    <cellStyle name="_-* #,##0_-;-* #,##0_-;_-* &quot;-&quot;_-;_-@_-_추가적립명세_0908_예외적립품의_0910(완료) 2 3 2 5" xfId="26269" xr:uid="{00000000-0005-0000-0000-00009C070000}"/>
    <cellStyle name="_-* #,##0_-;-* #,##0_-;_-* &quot;-&quot;_-;_-@_-_추가적립명세_0908_예외적립품의_0910(완료) 2 3 3" xfId="5734" xr:uid="{00000000-0005-0000-0000-00009D070000}"/>
    <cellStyle name="_-* #,##0_-;-* #,##0_-;_-* &quot;-&quot;_-;_-@_-_추가적립명세_0908_예외적립품의_0910(완료) 2 3 3 2" xfId="12311" xr:uid="{00000000-0005-0000-0000-00009E070000}"/>
    <cellStyle name="_-* #,##0_-;-* #,##0_-;_-* &quot;-&quot;_-;_-@_-_추가적립명세_0908_예외적립품의_0910(완료) 2 3 3 2 2" xfId="32605" xr:uid="{00000000-0005-0000-0000-00009F070000}"/>
    <cellStyle name="_-* #,##0_-;-* #,##0_-;_-* &quot;-&quot;_-;_-@_-_추가적립명세_0908_예외적립품의_0910(완료) 2 3 3 3" xfId="32606" xr:uid="{00000000-0005-0000-0000-0000A0070000}"/>
    <cellStyle name="_-* #,##0_-;-* #,##0_-;_-* &quot;-&quot;_-;_-@_-_추가적립명세_0908_예외적립품의_0910(완료) 2 3 4" xfId="10638" xr:uid="{00000000-0005-0000-0000-0000A1070000}"/>
    <cellStyle name="_-* #,##0_-;-* #,##0_-;_-* &quot;-&quot;_-;_-@_-_추가적립명세_0908_예외적립품의_0910(완료) 2 3 4 2" xfId="32607" xr:uid="{00000000-0005-0000-0000-0000A2070000}"/>
    <cellStyle name="_-* #,##0_-;-* #,##0_-;_-* &quot;-&quot;_-;_-@_-_추가적립명세_0908_예외적립품의_0910(완료) 2 3 4 2 2" xfId="32608" xr:uid="{00000000-0005-0000-0000-0000A3070000}"/>
    <cellStyle name="_-* #,##0_-;-* #,##0_-;_-* &quot;-&quot;_-;_-@_-_추가적립명세_0908_예외적립품의_0910(완료) 2 3 4 3" xfId="32609" xr:uid="{00000000-0005-0000-0000-0000A4070000}"/>
    <cellStyle name="_-* #,##0_-;-* #,##0_-;_-* &quot;-&quot;_-;_-@_-_추가적립명세_0908_예외적립품의_0910(완료) 2 3 5" xfId="17374" xr:uid="{00000000-0005-0000-0000-0000A5070000}"/>
    <cellStyle name="_-* #,##0_-;-* #,##0_-;_-* &quot;-&quot;_-;_-@_-_추가적립명세_0908_예외적립품의_0910(완료) 2 3 5 2" xfId="32610" xr:uid="{00000000-0005-0000-0000-0000A6070000}"/>
    <cellStyle name="_-* #,##0_-;-* #,##0_-;_-* &quot;-&quot;_-;_-@_-_추가적립명세_0908_예외적립품의_0910(완료) 2 3 6" xfId="22585" xr:uid="{00000000-0005-0000-0000-0000A7070000}"/>
    <cellStyle name="_-* #,##0_-;-* #,##0_-;_-* &quot;-&quot;_-;_-@_-_추가적립명세_0908_예외적립품의_0910(완료) 2 3 7" xfId="18561" xr:uid="{00000000-0005-0000-0000-0000A8070000}"/>
    <cellStyle name="_-* #,##0_-;-* #,##0_-;_-* &quot;-&quot;_-;_-@_-_추가적립명세_0908_예외적립품의_0910(완료) 2 4" xfId="3925" xr:uid="{00000000-0005-0000-0000-0000A9070000}"/>
    <cellStyle name="_-* #,##0_-;-* #,##0_-;_-* &quot;-&quot;_-;_-@_-_추가적립명세_0908_예외적립품의_0910(완료) 2 4 2" xfId="7229" xr:uid="{00000000-0005-0000-0000-0000AA070000}"/>
    <cellStyle name="_-* #,##0_-;-* #,##0_-;_-* &quot;-&quot;_-;_-@_-_추가적립명세_0908_예외적립품의_0910(완료) 2 4 2 2" xfId="13806" xr:uid="{00000000-0005-0000-0000-0000AB070000}"/>
    <cellStyle name="_-* #,##0_-;-* #,##0_-;_-* &quot;-&quot;_-;_-@_-_추가적립명세_0908_예외적립품의_0910(완료) 2 4 2 2 2" xfId="32611" xr:uid="{00000000-0005-0000-0000-0000AC070000}"/>
    <cellStyle name="_-* #,##0_-;-* #,##0_-;_-* &quot;-&quot;_-;_-@_-_추가적립명세_0908_예외적립품의_0910(완료) 2 4 2 3" xfId="20887" xr:uid="{00000000-0005-0000-0000-0000AD070000}"/>
    <cellStyle name="_-* #,##0_-;-* #,##0_-;_-* &quot;-&quot;_-;_-@_-_추가적립명세_0908_예외적립품의_0910(완료) 2 4 2 4" xfId="23891" xr:uid="{00000000-0005-0000-0000-0000AE070000}"/>
    <cellStyle name="_-* #,##0_-;-* #,##0_-;_-* &quot;-&quot;_-;_-@_-_추가적립명세_0908_예외적립품의_0910(완료) 2 4 2 5" xfId="26141" xr:uid="{00000000-0005-0000-0000-0000AF070000}"/>
    <cellStyle name="_-* #,##0_-;-* #,##0_-;_-* &quot;-&quot;_-;_-@_-_추가적립명세_0908_예외적립품의_0910(완료) 2 4 3" xfId="5606" xr:uid="{00000000-0005-0000-0000-0000B0070000}"/>
    <cellStyle name="_-* #,##0_-;-* #,##0_-;_-* &quot;-&quot;_-;_-@_-_추가적립명세_0908_예외적립품의_0910(완료) 2 4 3 2" xfId="12183" xr:uid="{00000000-0005-0000-0000-0000B1070000}"/>
    <cellStyle name="_-* #,##0_-;-* #,##0_-;_-* &quot;-&quot;_-;_-@_-_추가적립명세_0908_예외적립품의_0910(완료) 2 4 3 2 2" xfId="32612" xr:uid="{00000000-0005-0000-0000-0000B2070000}"/>
    <cellStyle name="_-* #,##0_-;-* #,##0_-;_-* &quot;-&quot;_-;_-@_-_추가적립명세_0908_예외적립품의_0910(완료) 2 4 3 3" xfId="32613" xr:uid="{00000000-0005-0000-0000-0000B3070000}"/>
    <cellStyle name="_-* #,##0_-;-* #,##0_-;_-* &quot;-&quot;_-;_-@_-_추가적립명세_0908_예외적립품의_0910(완료) 2 4 4" xfId="10510" xr:uid="{00000000-0005-0000-0000-0000B4070000}"/>
    <cellStyle name="_-* #,##0_-;-* #,##0_-;_-* &quot;-&quot;_-;_-@_-_추가적립명세_0908_예외적립품의_0910(완료) 2 4 4 2" xfId="32614" xr:uid="{00000000-0005-0000-0000-0000B5070000}"/>
    <cellStyle name="_-* #,##0_-;-* #,##0_-;_-* &quot;-&quot;_-;_-@_-_추가적립명세_0908_예외적립품의_0910(완료) 2 4 5" xfId="17502" xr:uid="{00000000-0005-0000-0000-0000B6070000}"/>
    <cellStyle name="_-* #,##0_-;-* #,##0_-;_-* &quot;-&quot;_-;_-@_-_추가적립명세_0908_예외적립품의_0910(완료) 2 4 6" xfId="22457" xr:uid="{00000000-0005-0000-0000-0000B7070000}"/>
    <cellStyle name="_-* #,##0_-;-* #,##0_-;_-* &quot;-&quot;_-;_-@_-_추가적립명세_0908_예외적립품의_0910(완료) 2 4 7" xfId="24943" xr:uid="{00000000-0005-0000-0000-0000B8070000}"/>
    <cellStyle name="_-* #,##0_-;-* #,##0_-;_-* &quot;-&quot;_-;_-@_-_추가적립명세_0908_예외적립품의_0910(완료) 2 5" xfId="6373" xr:uid="{00000000-0005-0000-0000-0000B9070000}"/>
    <cellStyle name="_-* #,##0_-;-* #,##0_-;_-* &quot;-&quot;_-;_-@_-_추가적립명세_0908_예외적립품의_0910(완료) 2 5 2" xfId="12950" xr:uid="{00000000-0005-0000-0000-0000BA070000}"/>
    <cellStyle name="_-* #,##0_-;-* #,##0_-;_-* &quot;-&quot;_-;_-@_-_추가적립명세_0908_예외적립품의_0910(완료) 2 5 2 2" xfId="32615" xr:uid="{00000000-0005-0000-0000-0000BB070000}"/>
    <cellStyle name="_-* #,##0_-;-* #,##0_-;_-* &quot;-&quot;_-;_-@_-_추가적립명세_0908_예외적립품의_0910(완료) 2 5 3" xfId="20031" xr:uid="{00000000-0005-0000-0000-0000BC070000}"/>
    <cellStyle name="_-* #,##0_-;-* #,##0_-;_-* &quot;-&quot;_-;_-@_-_추가적립명세_0908_예외적립품의_0910(완료) 2 5 3 2" xfId="32616" xr:uid="{00000000-0005-0000-0000-0000BD070000}"/>
    <cellStyle name="_-* #,##0_-;-* #,##0_-;_-* &quot;-&quot;_-;_-@_-_추가적립명세_0908_예외적립품의_0910(완료) 2 5 4" xfId="23188" xr:uid="{00000000-0005-0000-0000-0000BE070000}"/>
    <cellStyle name="_-* #,##0_-;-* #,##0_-;_-* &quot;-&quot;_-;_-@_-_추가적립명세_0908_예외적립품의_0910(완료) 2 5 5" xfId="25441" xr:uid="{00000000-0005-0000-0000-0000BF070000}"/>
    <cellStyle name="_-* #,##0_-;-* #,##0_-;_-* &quot;-&quot;_-;_-@_-_추가적립명세_0908_예외적립품의_0910(완료) 2 6" xfId="4750" xr:uid="{00000000-0005-0000-0000-0000C0070000}"/>
    <cellStyle name="_-* #,##0_-;-* #,##0_-;_-* &quot;-&quot;_-;_-@_-_추가적립명세_0908_예외적립품의_0910(완료) 2 6 2" xfId="11327" xr:uid="{00000000-0005-0000-0000-0000C1070000}"/>
    <cellStyle name="_-* #,##0_-;-* #,##0_-;_-* &quot;-&quot;_-;_-@_-_추가적립명세_0908_예외적립품의_0910(완료) 2 6 2 2" xfId="32617" xr:uid="{00000000-0005-0000-0000-0000C2070000}"/>
    <cellStyle name="_-* #,##0_-;-* #,##0_-;_-* &quot;-&quot;_-;_-@_-_추가적립명세_0908_예외적립품의_0910(완료) 2 6 3" xfId="32618" xr:uid="{00000000-0005-0000-0000-0000C3070000}"/>
    <cellStyle name="_-* #,##0_-;-* #,##0_-;_-* &quot;-&quot;_-;_-@_-_추가적립명세_0908_예외적립품의_0910(완료) 2 6 3 2" xfId="32619" xr:uid="{00000000-0005-0000-0000-0000C4070000}"/>
    <cellStyle name="_-* #,##0_-;-* #,##0_-;_-* &quot;-&quot;_-;_-@_-_추가적립명세_0908_예외적립품의_0910(완료) 2 6 4" xfId="32620" xr:uid="{00000000-0005-0000-0000-0000C5070000}"/>
    <cellStyle name="_-* #,##0_-;-* #,##0_-;_-* &quot;-&quot;_-;_-@_-_추가적립명세_0908_예외적립품의_0910(완료) 2 7" xfId="9656" xr:uid="{00000000-0005-0000-0000-0000C6070000}"/>
    <cellStyle name="_-* #,##0_-;-* #,##0_-;_-* &quot;-&quot;_-;_-@_-_추가적립명세_0908_예외적립품의_0910(완료) 2 7 2" xfId="32621" xr:uid="{00000000-0005-0000-0000-0000C7070000}"/>
    <cellStyle name="_-* #,##0_-;-* #,##0_-;_-* &quot;-&quot;_-;_-@_-_추가적립명세_0908_예외적립품의_0910(완료) 2 7 2 2" xfId="32622" xr:uid="{00000000-0005-0000-0000-0000C8070000}"/>
    <cellStyle name="_-* #,##0_-;-* #,##0_-;_-* &quot;-&quot;_-;_-@_-_추가적립명세_0908_예외적립품의_0910(완료) 2 7 3" xfId="32623" xr:uid="{00000000-0005-0000-0000-0000C9070000}"/>
    <cellStyle name="_-* #,##0_-;-* #,##0_-;_-* &quot;-&quot;_-;_-@_-_추가적립명세_0908_예외적립품의_0910(완료) 2 8" xfId="18442" xr:uid="{00000000-0005-0000-0000-0000CA070000}"/>
    <cellStyle name="_-* #,##0_-;-* #,##0_-;_-* &quot;-&quot;_-;_-@_-_추가적립명세_0908_예외적립품의_0910(완료) 2 8 2" xfId="32624" xr:uid="{00000000-0005-0000-0000-0000CB070000}"/>
    <cellStyle name="_-* #,##0_-;-* #,##0_-;_-* &quot;-&quot;_-;_-@_-_추가적립명세_0908_예외적립품의_0910(완료) 2 9" xfId="21576" xr:uid="{00000000-0005-0000-0000-0000CC070000}"/>
    <cellStyle name="_-* #,##0_-;-* #,##0_-;_-* &quot;-&quot;_-;_-@_-_추가적립명세_0908_예외적립품의_0910(완료) 3" xfId="3170" xr:uid="{00000000-0005-0000-0000-0000CD070000}"/>
    <cellStyle name="_-* #,##0_-;-* #,##0_-;_-* &quot;-&quot;_-;_-@_-_추가적립명세_0908_예외적립품의_0910(완료) 3 10" xfId="25278" xr:uid="{00000000-0005-0000-0000-0000CE070000}"/>
    <cellStyle name="_-* #,##0_-;-* #,##0_-;_-* &quot;-&quot;_-;_-@_-_추가적립명세_0908_예외적립품의_0910(완료) 3 2" xfId="3892" xr:uid="{00000000-0005-0000-0000-0000CF070000}"/>
    <cellStyle name="_-* #,##0_-;-* #,##0_-;_-* &quot;-&quot;_-;_-@_-_추가적립명세_0908_예외적립품의_0910(완료) 3 2 2" xfId="7196" xr:uid="{00000000-0005-0000-0000-0000D0070000}"/>
    <cellStyle name="_-* #,##0_-;-* #,##0_-;_-* &quot;-&quot;_-;_-@_-_추가적립명세_0908_예외적립품의_0910(완료) 3 2 2 2" xfId="13773" xr:uid="{00000000-0005-0000-0000-0000D1070000}"/>
    <cellStyle name="_-* #,##0_-;-* #,##0_-;_-* &quot;-&quot;_-;_-@_-_추가적립명세_0908_예외적립품의_0910(완료) 3 2 2 3" xfId="20854" xr:uid="{00000000-0005-0000-0000-0000D2070000}"/>
    <cellStyle name="_-* #,##0_-;-* #,##0_-;_-* &quot;-&quot;_-;_-@_-_추가적립명세_0908_예외적립품의_0910(완료) 3 2 2 4" xfId="23858" xr:uid="{00000000-0005-0000-0000-0000D3070000}"/>
    <cellStyle name="_-* #,##0_-;-* #,##0_-;_-* &quot;-&quot;_-;_-@_-_추가적립명세_0908_예외적립품의_0910(완료) 3 2 2 5" xfId="26108" xr:uid="{00000000-0005-0000-0000-0000D4070000}"/>
    <cellStyle name="_-* #,##0_-;-* #,##0_-;_-* &quot;-&quot;_-;_-@_-_추가적립명세_0908_예외적립품의_0910(완료) 3 2 3" xfId="5573" xr:uid="{00000000-0005-0000-0000-0000D5070000}"/>
    <cellStyle name="_-* #,##0_-;-* #,##0_-;_-* &quot;-&quot;_-;_-@_-_추가적립명세_0908_예외적립품의_0910(완료) 3 2 3 2" xfId="12150" xr:uid="{00000000-0005-0000-0000-0000D6070000}"/>
    <cellStyle name="_-* #,##0_-;-* #,##0_-;_-* &quot;-&quot;_-;_-@_-_추가적립명세_0908_예외적립품의_0910(완료) 3 2 4" xfId="10477" xr:uid="{00000000-0005-0000-0000-0000D7070000}"/>
    <cellStyle name="_-* #,##0_-;-* #,##0_-;_-* &quot;-&quot;_-;_-@_-_추가적립명세_0908_예외적립품의_0910(완료) 3 2 5" xfId="17535" xr:uid="{00000000-0005-0000-0000-0000D8070000}"/>
    <cellStyle name="_-* #,##0_-;-* #,##0_-;_-* &quot;-&quot;_-;_-@_-_추가적립명세_0908_예외적립품의_0910(완료) 3 2 6" xfId="22424" xr:uid="{00000000-0005-0000-0000-0000D9070000}"/>
    <cellStyle name="_-* #,##0_-;-* #,##0_-;_-* &quot;-&quot;_-;_-@_-_추가적립명세_0908_예외적립품의_0910(완료) 3 2 7" xfId="24803" xr:uid="{00000000-0005-0000-0000-0000DA070000}"/>
    <cellStyle name="_-* #,##0_-;-* #,##0_-;_-* &quot;-&quot;_-;_-@_-_추가적립명세_0908_예외적립품의_0910(완료) 3 3" xfId="4150" xr:uid="{00000000-0005-0000-0000-0000DB070000}"/>
    <cellStyle name="_-* #,##0_-;-* #,##0_-;_-* &quot;-&quot;_-;_-@_-_추가적립명세_0908_예외적립품의_0910(완료) 3 3 2" xfId="7454" xr:uid="{00000000-0005-0000-0000-0000DC070000}"/>
    <cellStyle name="_-* #,##0_-;-* #,##0_-;_-* &quot;-&quot;_-;_-@_-_추가적립명세_0908_예외적립품의_0910(완료) 3 3 2 2" xfId="14031" xr:uid="{00000000-0005-0000-0000-0000DD070000}"/>
    <cellStyle name="_-* #,##0_-;-* #,##0_-;_-* &quot;-&quot;_-;_-@_-_추가적립명세_0908_예외적립품의_0910(완료) 3 3 2 3" xfId="21112" xr:uid="{00000000-0005-0000-0000-0000DE070000}"/>
    <cellStyle name="_-* #,##0_-;-* #,##0_-;_-* &quot;-&quot;_-;_-@_-_추가적립명세_0908_예외적립품의_0910(완료) 3 3 2 4" xfId="24116" xr:uid="{00000000-0005-0000-0000-0000DF070000}"/>
    <cellStyle name="_-* #,##0_-;-* #,##0_-;_-* &quot;-&quot;_-;_-@_-_추가적립명세_0908_예외적립품의_0910(완료) 3 3 2 5" xfId="26366" xr:uid="{00000000-0005-0000-0000-0000E0070000}"/>
    <cellStyle name="_-* #,##0_-;-* #,##0_-;_-* &quot;-&quot;_-;_-@_-_추가적립명세_0908_예외적립품의_0910(완료) 3 3 3" xfId="5831" xr:uid="{00000000-0005-0000-0000-0000E1070000}"/>
    <cellStyle name="_-* #,##0_-;-* #,##0_-;_-* &quot;-&quot;_-;_-@_-_추가적립명세_0908_예외적립품의_0910(완료) 3 3 3 2" xfId="12408" xr:uid="{00000000-0005-0000-0000-0000E2070000}"/>
    <cellStyle name="_-* #,##0_-;-* #,##0_-;_-* &quot;-&quot;_-;_-@_-_추가적립명세_0908_예외적립품의_0910(완료) 3 3 4" xfId="10735" xr:uid="{00000000-0005-0000-0000-0000E3070000}"/>
    <cellStyle name="_-* #,##0_-;-* #,##0_-;_-* &quot;-&quot;_-;_-@_-_추가적립명세_0908_예외적립품의_0910(완료) 3 3 5" xfId="17277" xr:uid="{00000000-0005-0000-0000-0000E4070000}"/>
    <cellStyle name="_-* #,##0_-;-* #,##0_-;_-* &quot;-&quot;_-;_-@_-_추가적립명세_0908_예외적립품의_0910(완료) 3 3 6" xfId="22682" xr:uid="{00000000-0005-0000-0000-0000E5070000}"/>
    <cellStyle name="_-* #,##0_-;-* #,##0_-;_-* &quot;-&quot;_-;_-@_-_추가적립명세_0908_예외적립품의_0910(완료) 3 3 7" xfId="19550" xr:uid="{00000000-0005-0000-0000-0000E6070000}"/>
    <cellStyle name="_-* #,##0_-;-* #,##0_-;_-* &quot;-&quot;_-;_-@_-_추가적립명세_0908_예외적립품의_0910(완료) 3 4" xfId="4366" xr:uid="{00000000-0005-0000-0000-0000E7070000}"/>
    <cellStyle name="_-* #,##0_-;-* #,##0_-;_-* &quot;-&quot;_-;_-@_-_추가적립명세_0908_예외적립품의_0910(완료) 3 4 2" xfId="7670" xr:uid="{00000000-0005-0000-0000-0000E8070000}"/>
    <cellStyle name="_-* #,##0_-;-* #,##0_-;_-* &quot;-&quot;_-;_-@_-_추가적립명세_0908_예외적립품의_0910(완료) 3 4 2 2" xfId="14247" xr:uid="{00000000-0005-0000-0000-0000E9070000}"/>
    <cellStyle name="_-* #,##0_-;-* #,##0_-;_-* &quot;-&quot;_-;_-@_-_추가적립명세_0908_예외적립품의_0910(완료) 3 4 2 3" xfId="21328" xr:uid="{00000000-0005-0000-0000-0000EA070000}"/>
    <cellStyle name="_-* #,##0_-;-* #,##0_-;_-* &quot;-&quot;_-;_-@_-_추가적립명세_0908_예외적립품의_0910(완료) 3 4 2 4" xfId="24332" xr:uid="{00000000-0005-0000-0000-0000EB070000}"/>
    <cellStyle name="_-* #,##0_-;-* #,##0_-;_-* &quot;-&quot;_-;_-@_-_추가적립명세_0908_예외적립품의_0910(완료) 3 4 2 5" xfId="26582" xr:uid="{00000000-0005-0000-0000-0000EC070000}"/>
    <cellStyle name="_-* #,##0_-;-* #,##0_-;_-* &quot;-&quot;_-;_-@_-_추가적립명세_0908_예외적립품의_0910(완료) 3 4 3" xfId="6047" xr:uid="{00000000-0005-0000-0000-0000ED070000}"/>
    <cellStyle name="_-* #,##0_-;-* #,##0_-;_-* &quot;-&quot;_-;_-@_-_추가적립명세_0908_예외적립품의_0910(완료) 3 4 3 2" xfId="12624" xr:uid="{00000000-0005-0000-0000-0000EE070000}"/>
    <cellStyle name="_-* #,##0_-;-* #,##0_-;_-* &quot;-&quot;_-;_-@_-_추가적립명세_0908_예외적립품의_0910(완료) 3 4 4" xfId="10951" xr:uid="{00000000-0005-0000-0000-0000EF070000}"/>
    <cellStyle name="_-* #,##0_-;-* #,##0_-;_-* &quot;-&quot;_-;_-@_-_추가적립명세_0908_예외적립품의_0910(완료) 3 4 5" xfId="17061" xr:uid="{00000000-0005-0000-0000-0000F0070000}"/>
    <cellStyle name="_-* #,##0_-;-* #,##0_-;_-* &quot;-&quot;_-;_-@_-_추가적립명세_0908_예외적립품의_0910(완료) 3 4 6" xfId="22898" xr:uid="{00000000-0005-0000-0000-0000F1070000}"/>
    <cellStyle name="_-* #,##0_-;-* #,##0_-;_-* &quot;-&quot;_-;_-@_-_추가적립명세_0908_예외적립품의_0910(완료) 3 4 7" xfId="21585" xr:uid="{00000000-0005-0000-0000-0000F2070000}"/>
    <cellStyle name="_-* #,##0_-;-* #,##0_-;_-* &quot;-&quot;_-;_-@_-_추가적립명세_0908_예외적립품의_0910(완료) 3 5" xfId="6525" xr:uid="{00000000-0005-0000-0000-0000F3070000}"/>
    <cellStyle name="_-* #,##0_-;-* #,##0_-;_-* &quot;-&quot;_-;_-@_-_추가적립명세_0908_예외적립품의_0910(완료) 3 5 2" xfId="13102" xr:uid="{00000000-0005-0000-0000-0000F4070000}"/>
    <cellStyle name="_-* #,##0_-;-* #,##0_-;_-* &quot;-&quot;_-;_-@_-_추가적립명세_0908_예외적립품의_0910(완료) 3 5 3" xfId="20183" xr:uid="{00000000-0005-0000-0000-0000F5070000}"/>
    <cellStyle name="_-* #,##0_-;-* #,##0_-;_-* &quot;-&quot;_-;_-@_-_추가적립명세_0908_예외적립품의_0910(완료) 3 5 4" xfId="23288" xr:uid="{00000000-0005-0000-0000-0000F6070000}"/>
    <cellStyle name="_-* #,##0_-;-* #,##0_-;_-* &quot;-&quot;_-;_-@_-_추가적립명세_0908_예외적립품의_0910(완료) 3 5 5" xfId="25543" xr:uid="{00000000-0005-0000-0000-0000F7070000}"/>
    <cellStyle name="_-* #,##0_-;-* #,##0_-;_-* &quot;-&quot;_-;_-@_-_추가적립명세_0908_예외적립품의_0910(완료) 3 6" xfId="4902" xr:uid="{00000000-0005-0000-0000-0000F8070000}"/>
    <cellStyle name="_-* #,##0_-;-* #,##0_-;_-* &quot;-&quot;_-;_-@_-_추가적립명세_0908_예외적립품의_0910(완료) 3 6 2" xfId="11479" xr:uid="{00000000-0005-0000-0000-0000F9070000}"/>
    <cellStyle name="_-* #,##0_-;-* #,##0_-;_-* &quot;-&quot;_-;_-@_-_추가적립명세_0908_예외적립품의_0910(완료) 3 7" xfId="9806" xr:uid="{00000000-0005-0000-0000-0000FA070000}"/>
    <cellStyle name="_-* #,##0_-;-* #,##0_-;_-* &quot;-&quot;_-;_-@_-_추가적립명세_0908_예외적립품의_0910(완료) 3 8" xfId="18252" xr:uid="{00000000-0005-0000-0000-0000FB070000}"/>
    <cellStyle name="_-* #,##0_-;-* #,##0_-;_-* &quot;-&quot;_-;_-@_-_추가적립명세_0908_예외적립품의_0910(완료) 3 9" xfId="18819" xr:uid="{00000000-0005-0000-0000-0000FC070000}"/>
    <cellStyle name="_-* #,##0_-;-* #,##0_-;_-* &quot;-&quot;_-;_-@_-_추가적립명세_0908_예외적립품의_0910(완료) 4" xfId="3419" xr:uid="{00000000-0005-0000-0000-0000FD070000}"/>
    <cellStyle name="_-* #,##0_-;-* #,##0_-;_-* &quot;-&quot;_-;_-@_-_추가적립명세_0908_예외적립품의_0910(완료) 4 2" xfId="6758" xr:uid="{00000000-0005-0000-0000-0000FE070000}"/>
    <cellStyle name="_-* #,##0_-;-* #,##0_-;_-* &quot;-&quot;_-;_-@_-_추가적립명세_0908_예외적립품의_0910(완료) 4 2 2" xfId="13335" xr:uid="{00000000-0005-0000-0000-0000FF070000}"/>
    <cellStyle name="_-* #,##0_-;-* #,##0_-;_-* &quot;-&quot;_-;_-@_-_추가적립명세_0908_예외적립품의_0910(완료) 4 2 2 2" xfId="32625" xr:uid="{00000000-0005-0000-0000-000000080000}"/>
    <cellStyle name="_-* #,##0_-;-* #,##0_-;_-* &quot;-&quot;_-;_-@_-_추가적립명세_0908_예외적립품의_0910(완료) 4 2 3" xfId="20416" xr:uid="{00000000-0005-0000-0000-000001080000}"/>
    <cellStyle name="_-* #,##0_-;-* #,##0_-;_-* &quot;-&quot;_-;_-@_-_추가적립명세_0908_예외적립품의_0910(완료) 4 2 4" xfId="23467" xr:uid="{00000000-0005-0000-0000-000002080000}"/>
    <cellStyle name="_-* #,##0_-;-* #,##0_-;_-* &quot;-&quot;_-;_-@_-_추가적립명세_0908_예외적립품의_0910(완료) 4 2 5" xfId="25720" xr:uid="{00000000-0005-0000-0000-000003080000}"/>
    <cellStyle name="_-* #,##0_-;-* #,##0_-;_-* &quot;-&quot;_-;_-@_-_추가적립명세_0908_예외적립품의_0910(완료) 4 3" xfId="5135" xr:uid="{00000000-0005-0000-0000-000004080000}"/>
    <cellStyle name="_-* #,##0_-;-* #,##0_-;_-* &quot;-&quot;_-;_-@_-_추가적립명세_0908_예외적립품의_0910(완료) 4 3 2" xfId="11712" xr:uid="{00000000-0005-0000-0000-000005080000}"/>
    <cellStyle name="_-* #,##0_-;-* #,##0_-;_-* &quot;-&quot;_-;_-@_-_추가적립명세_0908_예외적립품의_0910(완료) 4 3 2 2" xfId="32626" xr:uid="{00000000-0005-0000-0000-000006080000}"/>
    <cellStyle name="_-* #,##0_-;-* #,##0_-;_-* &quot;-&quot;_-;_-@_-_추가적립명세_0908_예외적립품의_0910(완료) 4 3 3" xfId="32627" xr:uid="{00000000-0005-0000-0000-000007080000}"/>
    <cellStyle name="_-* #,##0_-;-* #,##0_-;_-* &quot;-&quot;_-;_-@_-_추가적립명세_0908_예외적립품의_0910(완료) 4 4" xfId="10039" xr:uid="{00000000-0005-0000-0000-000008080000}"/>
    <cellStyle name="_-* #,##0_-;-* #,##0_-;_-* &quot;-&quot;_-;_-@_-_추가적립명세_0908_예외적립품의_0910(완료) 4 4 2" xfId="32628" xr:uid="{00000000-0005-0000-0000-000009080000}"/>
    <cellStyle name="_-* #,##0_-;-* #,##0_-;_-* &quot;-&quot;_-;_-@_-_추가적립명세_0908_예외적립품의_0910(완료) 4 4 2 2" xfId="32629" xr:uid="{00000000-0005-0000-0000-00000A080000}"/>
    <cellStyle name="_-* #,##0_-;-* #,##0_-;_-* &quot;-&quot;_-;_-@_-_추가적립명세_0908_예외적립품의_0910(완료) 4 4 3" xfId="32630" xr:uid="{00000000-0005-0000-0000-00000B080000}"/>
    <cellStyle name="_-* #,##0_-;-* #,##0_-;_-* &quot;-&quot;_-;_-@_-_추가적립명세_0908_예외적립품의_0910(완료) 4 5" xfId="17995" xr:uid="{00000000-0005-0000-0000-00000C080000}"/>
    <cellStyle name="_-* #,##0_-;-* #,##0_-;_-* &quot;-&quot;_-;_-@_-_추가적립명세_0908_예외적립품의_0910(완료) 4 5 2" xfId="32631" xr:uid="{00000000-0005-0000-0000-00000D080000}"/>
    <cellStyle name="_-* #,##0_-;-* #,##0_-;_-* &quot;-&quot;_-;_-@_-_추가적립명세_0908_예외적립품의_0910(완료) 4 6" xfId="19758" xr:uid="{00000000-0005-0000-0000-00000E080000}"/>
    <cellStyle name="_-* #,##0_-;-* #,##0_-;_-* &quot;-&quot;_-;_-@_-_추가적립명세_0908_예외적립품의_0910(완료) 4 7" xfId="25151" xr:uid="{00000000-0005-0000-0000-00000F080000}"/>
    <cellStyle name="_-* #,##0_-;-* #,##0_-;_-* &quot;-&quot;_-;_-@_-_추가적립명세_0908_예외적립품의_0910(완료) 5" xfId="3568" xr:uid="{00000000-0005-0000-0000-000010080000}"/>
    <cellStyle name="_-* #,##0_-;-* #,##0_-;_-* &quot;-&quot;_-;_-@_-_추가적립명세_0908_예외적립품의_0910(완료) 5 2" xfId="6888" xr:uid="{00000000-0005-0000-0000-000011080000}"/>
    <cellStyle name="_-* #,##0_-;-* #,##0_-;_-* &quot;-&quot;_-;_-@_-_추가적립명세_0908_예외적립품의_0910(완료) 5 2 2" xfId="13465" xr:uid="{00000000-0005-0000-0000-000012080000}"/>
    <cellStyle name="_-* #,##0_-;-* #,##0_-;_-* &quot;-&quot;_-;_-@_-_추가적립명세_0908_예외적립품의_0910(완료) 5 2 2 2" xfId="32632" xr:uid="{00000000-0005-0000-0000-000013080000}"/>
    <cellStyle name="_-* #,##0_-;-* #,##0_-;_-* &quot;-&quot;_-;_-@_-_추가적립명세_0908_예외적립품의_0910(완료) 5 2 3" xfId="20546" xr:uid="{00000000-0005-0000-0000-000014080000}"/>
    <cellStyle name="_-* #,##0_-;-* #,##0_-;_-* &quot;-&quot;_-;_-@_-_추가적립명세_0908_예외적립품의_0910(완료) 5 2 4" xfId="23597" xr:uid="{00000000-0005-0000-0000-000015080000}"/>
    <cellStyle name="_-* #,##0_-;-* #,##0_-;_-* &quot;-&quot;_-;_-@_-_추가적립명세_0908_예외적립품의_0910(완료) 5 2 5" xfId="25850" xr:uid="{00000000-0005-0000-0000-000016080000}"/>
    <cellStyle name="_-* #,##0_-;-* #,##0_-;_-* &quot;-&quot;_-;_-@_-_추가적립명세_0908_예외적립품의_0910(완료) 5 3" xfId="5265" xr:uid="{00000000-0005-0000-0000-000017080000}"/>
    <cellStyle name="_-* #,##0_-;-* #,##0_-;_-* &quot;-&quot;_-;_-@_-_추가적립명세_0908_예외적립품의_0910(완료) 5 3 2" xfId="11842" xr:uid="{00000000-0005-0000-0000-000018080000}"/>
    <cellStyle name="_-* #,##0_-;-* #,##0_-;_-* &quot;-&quot;_-;_-@_-_추가적립명세_0908_예외적립품의_0910(완료) 5 3 2 2" xfId="32633" xr:uid="{00000000-0005-0000-0000-000019080000}"/>
    <cellStyle name="_-* #,##0_-;-* #,##0_-;_-* &quot;-&quot;_-;_-@_-_추가적립명세_0908_예외적립품의_0910(완료) 5 3 3" xfId="32634" xr:uid="{00000000-0005-0000-0000-00001A080000}"/>
    <cellStyle name="_-* #,##0_-;-* #,##0_-;_-* &quot;-&quot;_-;_-@_-_추가적립명세_0908_예외적립품의_0910(완료) 5 4" xfId="10169" xr:uid="{00000000-0005-0000-0000-00001B080000}"/>
    <cellStyle name="_-* #,##0_-;-* #,##0_-;_-* &quot;-&quot;_-;_-@_-_추가적립명세_0908_예외적립품의_0910(완료) 5 4 2" xfId="32635" xr:uid="{00000000-0005-0000-0000-00001C080000}"/>
    <cellStyle name="_-* #,##0_-;-* #,##0_-;_-* &quot;-&quot;_-;_-@_-_추가적립명세_0908_예외적립품의_0910(완료) 5 5" xfId="17858" xr:uid="{00000000-0005-0000-0000-00001D080000}"/>
    <cellStyle name="_-* #,##0_-;-* #,##0_-;_-* &quot;-&quot;_-;_-@_-_추가적립명세_0908_예외적립품의_0910(완료) 5 6" xfId="18948" xr:uid="{00000000-0005-0000-0000-00001E080000}"/>
    <cellStyle name="_-* #,##0_-;-* #,##0_-;_-* &quot;-&quot;_-;_-@_-_추가적립명세_0908_예외적립품의_0910(완료) 5 7" xfId="19291" xr:uid="{00000000-0005-0000-0000-00001F080000}"/>
    <cellStyle name="_-* #,##0_-;-* #,##0_-;_-* &quot;-&quot;_-;_-@_-_추가적립명세_0908_예외적립품의_0910(완료) 6" xfId="3426" xr:uid="{00000000-0005-0000-0000-000020080000}"/>
    <cellStyle name="_-* #,##0_-;-* #,##0_-;_-* &quot;-&quot;_-;_-@_-_추가적립명세_0908_예외적립품의_0910(완료) 6 2" xfId="6765" xr:uid="{00000000-0005-0000-0000-000021080000}"/>
    <cellStyle name="_-* #,##0_-;-* #,##0_-;_-* &quot;-&quot;_-;_-@_-_추가적립명세_0908_예외적립품의_0910(완료) 6 2 2" xfId="13342" xr:uid="{00000000-0005-0000-0000-000022080000}"/>
    <cellStyle name="_-* #,##0_-;-* #,##0_-;_-* &quot;-&quot;_-;_-@_-_추가적립명세_0908_예외적립품의_0910(완료) 6 2 3" xfId="20423" xr:uid="{00000000-0005-0000-0000-000023080000}"/>
    <cellStyle name="_-* #,##0_-;-* #,##0_-;_-* &quot;-&quot;_-;_-@_-_추가적립명세_0908_예외적립품의_0910(완료) 6 2 4" xfId="23474" xr:uid="{00000000-0005-0000-0000-000024080000}"/>
    <cellStyle name="_-* #,##0_-;-* #,##0_-;_-* &quot;-&quot;_-;_-@_-_추가적립명세_0908_예외적립품의_0910(완료) 6 2 5" xfId="25727" xr:uid="{00000000-0005-0000-0000-000025080000}"/>
    <cellStyle name="_-* #,##0_-;-* #,##0_-;_-* &quot;-&quot;_-;_-@_-_추가적립명세_0908_예외적립품의_0910(완료) 6 3" xfId="5142" xr:uid="{00000000-0005-0000-0000-000026080000}"/>
    <cellStyle name="_-* #,##0_-;-* #,##0_-;_-* &quot;-&quot;_-;_-@_-_추가적립명세_0908_예외적립품의_0910(완료) 6 3 2" xfId="11719" xr:uid="{00000000-0005-0000-0000-000027080000}"/>
    <cellStyle name="_-* #,##0_-;-* #,##0_-;_-* &quot;-&quot;_-;_-@_-_추가적립명세_0908_예외적립품의_0910(완료) 6 4" xfId="10046" xr:uid="{00000000-0005-0000-0000-000028080000}"/>
    <cellStyle name="_-* #,##0_-;-* #,##0_-;_-* &quot;-&quot;_-;_-@_-_추가적립명세_0908_예외적립품의_0910(완료) 6 5" xfId="17988" xr:uid="{00000000-0005-0000-0000-000029080000}"/>
    <cellStyle name="_-* #,##0_-;-* #,##0_-;_-* &quot;-&quot;_-;_-@_-_추가적립명세_0908_예외적립품의_0910(완료) 6 6" xfId="18888" xr:uid="{00000000-0005-0000-0000-00002A080000}"/>
    <cellStyle name="_-* #,##0_-;-* #,##0_-;_-* &quot;-&quot;_-;_-@_-_추가적립명세_0908_예외적립품의_0910(완료) 6 7" xfId="25144" xr:uid="{00000000-0005-0000-0000-00002B080000}"/>
    <cellStyle name="_-* #,##0_-;-* #,##0_-;_-* &quot;-&quot;_-;_-@_-_추가적립명세_0908_예외적립품의_0910(완료) 7" xfId="6197" xr:uid="{00000000-0005-0000-0000-00002C080000}"/>
    <cellStyle name="_-* #,##0_-;-* #,##0_-;_-* &quot;-&quot;_-;_-@_-_추가적립명세_0908_예외적립품의_0910(완료) 7 2" xfId="12774" xr:uid="{00000000-0005-0000-0000-00002D080000}"/>
    <cellStyle name="_-* #,##0_-;-* #,##0_-;_-* &quot;-&quot;_-;_-@_-_추가적립명세_0908_예외적립품의_0910(완료) 7 2 2" xfId="32636" xr:uid="{00000000-0005-0000-0000-00002E080000}"/>
    <cellStyle name="_-* #,##0_-;-* #,##0_-;_-* &quot;-&quot;_-;_-@_-_추가적립명세_0908_예외적립품의_0910(완료) 7 3" xfId="16839" xr:uid="{00000000-0005-0000-0000-00002F080000}"/>
    <cellStyle name="_-* #,##0_-;-* #,##0_-;_-* &quot;-&quot;_-;_-@_-_추가적립명세_0908_예외적립품의_0910(완료) 7 4" xfId="23079" xr:uid="{00000000-0005-0000-0000-000030080000}"/>
    <cellStyle name="_-* #,##0_-;-* #,##0_-;_-* &quot;-&quot;_-;_-@_-_추가적립명세_0908_예외적립품의_0910(완료) 7 5" xfId="18782" xr:uid="{00000000-0005-0000-0000-000031080000}"/>
    <cellStyle name="_-* #,##0_-;-* #,##0_-;_-* &quot;-&quot;_-;_-@_-_추가적립명세_0908_예외적립품의_0910(완료) 8" xfId="4594" xr:uid="{00000000-0005-0000-0000-000032080000}"/>
    <cellStyle name="_-* #,##0_-;-* #,##0_-;_-* &quot;-&quot;_-;_-@_-_추가적립명세_0908_예외적립품의_0910(완료) 8 2" xfId="11171" xr:uid="{00000000-0005-0000-0000-000033080000}"/>
    <cellStyle name="_-* #,##0_-;-* #,##0_-;_-* &quot;-&quot;_-;_-@_-_추가적립명세_0908_예외적립품의_0910(완료) 8 2 2" xfId="32637" xr:uid="{00000000-0005-0000-0000-000034080000}"/>
    <cellStyle name="_-* #,##0_-;-* #,##0_-;_-* &quot;-&quot;_-;_-@_-_추가적립명세_0908_예외적립품의_0910(완료) 8 3" xfId="22161" xr:uid="{00000000-0005-0000-0000-000035080000}"/>
    <cellStyle name="_-* #,##0_-;-* #,##0_-;_-* &quot;-&quot;_-;_-@_-_추가적립명세_0908_예외적립품의_0910(완료) 8 4" xfId="25025" xr:uid="{00000000-0005-0000-0000-000036080000}"/>
    <cellStyle name="_-* #,##0_-;-* #,##0_-;_-* &quot;-&quot;_-;_-@_-_추가적립명세_0908_예외적립품의_0910(완료) 8 5" xfId="27053" xr:uid="{00000000-0005-0000-0000-000037080000}"/>
    <cellStyle name="_-* #,##0_-;-* #,##0_-;_-* &quot;-&quot;_-;_-@_-_추가적립명세_0908_예외적립품의_0910(완료) 9" xfId="9561" xr:uid="{00000000-0005-0000-0000-000038080000}"/>
    <cellStyle name="_-* #,##0_-;-* #,##0_-;_-* &quot;-&quot;_-;_-@_-_추가적립명세_0908_예외적립품의_0910(완료) 9 2" xfId="22162" xr:uid="{00000000-0005-0000-0000-000039080000}"/>
    <cellStyle name="_-* #,##0_-;-* #,##0_-;_-* &quot;-&quot;_-;_-@_-_추가적립명세_0908_예외적립품의_0910(완료) 9 3" xfId="25026" xr:uid="{00000000-0005-0000-0000-00003A080000}"/>
    <cellStyle name="_-* #,##0_-;-* #,##0_-;_-* &quot;-&quot;_-;_-@_-_추가적립명세_0908_예외적립품의_0910(완료) 9 4" xfId="27054" xr:uid="{00000000-0005-0000-0000-00003B080000}"/>
    <cellStyle name="_-* #,##0_-;-* #,##0_-;_-* &quot;-&quot;_-;_-@_-_추가적립명세_0908_예외적립품의_0910(완료)_1211 충당금,건전성 현황_작업" xfId="32638" xr:uid="{00000000-0005-0000-0000-00003C080000}"/>
    <cellStyle name="_-* #,##0_-;-* #,##0_-;_-* &quot;-&quot;_-;_-@_-_추가적립명세_0908_예외적립품의_0910(완료)_1211 충당금,건전성 현황_작업 2" xfId="32639" xr:uid="{00000000-0005-0000-0000-00003D080000}"/>
    <cellStyle name="_-* #,##0_-;-* #,##0_-;_-* &quot;-&quot;_-;_-@_-_추가적립명세_0908_예외적립품의_0910(완료)_Hana 2011-1 Program_Data Disk_Pool B_v2(v5-1더밸류-이교민)" xfId="14793" xr:uid="{00000000-0005-0000-0000-00003E080000}"/>
    <cellStyle name="_-* #,##0_-;-* #,##0_-;_-* &quot;-&quot;_-;_-@_-_추가적립명세_0908_예외적립품의_0910(완료)_Hana 2011-1 Program_Data Disk_Pool B_v2(v5-1더밸류-이교민) 2" xfId="21922" xr:uid="{00000000-0005-0000-0000-00003F080000}"/>
    <cellStyle name="_-* #,##0_-;-* #,##0_-;_-* &quot;-&quot;_-;_-@_-_추가적립명세_0908_예외적립품의_0910(완료)_Hana 2011-1 Program_Data Disk_Pool B_v2(v5-1더밸류-이교민) 3" xfId="24912" xr:uid="{00000000-0005-0000-0000-000040080000}"/>
    <cellStyle name="_-* #,##0_-;-* #,##0_-;_-* &quot;-&quot;_-;_-@_-_추가적립명세_0908_예외적립품의_0910(완료)_Hana 2011-1 Program_Data Disk_Pool B_v2(v5-1더밸류-이교민) 4" xfId="26992" xr:uid="{00000000-0005-0000-0000-000041080000}"/>
    <cellStyle name="_-* #,##0_-;-* #,##0_-;_-* &quot;-&quot;_-;_-@_-_추가적립명세_0908_예외적립품의_0910(완료)_Hana 2011-1 Program_Data Disk_Pool B_v2(v5-1더밸류-이교민)_SHB 2011-2 Program_Data Disk_Pool C,B_v1(v2더밸류_이교민)" xfId="16284" xr:uid="{00000000-0005-0000-0000-000042080000}"/>
    <cellStyle name="_-* #,##0_-;-* #,##0_-;_-* &quot;-&quot;_-;_-@_-_추가적립명세_0908_예외적립품의_0910(완료)_Hana 2011-1 Program_Data Disk_Pool B_v2(v5-1더밸류-이교민)_SHB 2011-2 Program_Data Disk_Pool C,B_v1(v2더밸류_이교민) 2" xfId="21872" xr:uid="{00000000-0005-0000-0000-000043080000}"/>
    <cellStyle name="_-* #,##0_-;-* #,##0_-;_-* &quot;-&quot;_-;_-@_-_추가적립명세_0908_예외적립품의_0910(완료)_Hana 2011-1 Program_Data Disk_Pool B_v2(v5-1더밸류-이교민)_SHB 2011-2 Program_Data Disk_Pool C,B_v1(v2더밸류_이교민) 3" xfId="24861" xr:uid="{00000000-0005-0000-0000-000044080000}"/>
    <cellStyle name="_-* #,##0_-;-* #,##0_-;_-* &quot;-&quot;_-;_-@_-_추가적립명세_0908_예외적립품의_0910(완료)_Hana 2011-1 Program_Data Disk_Pool B_v2(v5-1더밸류-이교민)_SHB 2011-2 Program_Data Disk_Pool C,B_v1(v2더밸류_이교민) 4" xfId="26946" xr:uid="{00000000-0005-0000-0000-000045080000}"/>
    <cellStyle name="_-* #,##0_-;-* #,##0_-;_-* &quot;-&quot;_-;_-@_-_추가적립명세_0908_예외적립품의_0910(완료)_Hana 2011-1 Program_Data Disk_Pool B_v2(v5-1더밸류-이교민)_차주명관리_20110726_v1" xfId="15041" xr:uid="{00000000-0005-0000-0000-000046080000}"/>
    <cellStyle name="_-* #,##0_-;-* #,##0_-;_-* &quot;-&quot;_-;_-@_-_추가적립명세_0908_예외적립품의_0910(완료)_Hana 2011-1 Program_Data Disk_Pool B_v2(v5-1더밸류-이교민)_차주명관리_20110726_v1 2" xfId="21871" xr:uid="{00000000-0005-0000-0000-000047080000}"/>
    <cellStyle name="_-* #,##0_-;-* #,##0_-;_-* &quot;-&quot;_-;_-@_-_추가적립명세_0908_예외적립품의_0910(완료)_Hana 2011-1 Program_Data Disk_Pool B_v2(v5-1더밸류-이교민)_차주명관리_20110726_v1 3" xfId="24860" xr:uid="{00000000-0005-0000-0000-000048080000}"/>
    <cellStyle name="_-* #,##0_-;-* #,##0_-;_-* &quot;-&quot;_-;_-@_-_추가적립명세_0908_예외적립품의_0910(완료)_Hana 2011-1 Program_Data Disk_Pool B_v2(v5-1더밸류-이교민)_차주명관리_20110726_v1 4" xfId="26945" xr:uid="{00000000-0005-0000-0000-000049080000}"/>
    <cellStyle name="_-* #,##0_-;-* #,##0_-;_-* &quot;-&quot;_-;_-@_-_추가적립명세_0908_예외적립품의_0910(완료)_SHB_2011-3_담보sheet(더밸류_v6이교민)" xfId="15571" xr:uid="{00000000-0005-0000-0000-00004A080000}"/>
    <cellStyle name="_-* #,##0_-;-* #,##0_-;_-* &quot;-&quot;_-;_-@_-_추가적립명세_0908_예외적립품의_0910(완료)_SHB_2011-3_담보sheet(더밸류_v6이교민) 2" xfId="21924" xr:uid="{00000000-0005-0000-0000-00004B080000}"/>
    <cellStyle name="_-* #,##0_-;-* #,##0_-;_-* &quot;-&quot;_-;_-@_-_추가적립명세_0908_예외적립품의_0910(완료)_SHB_2011-3_담보sheet(더밸류_v6이교민) 3" xfId="24914" xr:uid="{00000000-0005-0000-0000-00004C080000}"/>
    <cellStyle name="_-* #,##0_-;-* #,##0_-;_-* &quot;-&quot;_-;_-@_-_추가적립명세_0908_예외적립품의_0910(완료)_SHB_2011-3_담보sheet(더밸류_v6이교민) 4" xfId="26994" xr:uid="{00000000-0005-0000-0000-00004D080000}"/>
    <cellStyle name="_-* #,##0_-;-* #,##0_-;_-* &quot;-&quot;_-;_-@_-_추가적립명세_0908_예외적립품의_0910(완료)_SHB_2011-3_담보sheet(더밸류_v6이교민)_차주명관리_20110726_v1" xfId="16609" xr:uid="{00000000-0005-0000-0000-00004E080000}"/>
    <cellStyle name="_-* #,##0_-;-* #,##0_-;_-* &quot;-&quot;_-;_-@_-_추가적립명세_0908_예외적립품의_0910(완료)_SHB_2011-3_담보sheet(더밸류_v6이교민)_차주명관리_20110726_v1 2" xfId="21921" xr:uid="{00000000-0005-0000-0000-00004F080000}"/>
    <cellStyle name="_-* #,##0_-;-* #,##0_-;_-* &quot;-&quot;_-;_-@_-_추가적립명세_0908_예외적립품의_0910(완료)_SHB_2011-3_담보sheet(더밸류_v6이교민)_차주명관리_20110726_v1 3" xfId="24911" xr:uid="{00000000-0005-0000-0000-000050080000}"/>
    <cellStyle name="_-* #,##0_-;-* #,##0_-;_-* &quot;-&quot;_-;_-@_-_추가적립명세_0908_예외적립품의_0910(완료)_SHB_2011-3_담보sheet(더밸류_v6이교민)_차주명관리_20110726_v1 4" xfId="26991" xr:uid="{00000000-0005-0000-0000-000051080000}"/>
    <cellStyle name="_-* #,##0_-;-* #,##0_-;_-* &quot;-&quot;_-;_-@_-_추가적립명세_0908_예외적립품의_0910(완료)_Sheet1" xfId="27385" xr:uid="{00000000-0005-0000-0000-000052080000}"/>
    <cellStyle name="_-* #,##0_-;-* #,##0_-;_-* &quot;-&quot;_-;_-@_-_추가적립명세_0908_예외적립품의_0910(완료)_Sheet1 2" xfId="32640" xr:uid="{00000000-0005-0000-0000-000053080000}"/>
    <cellStyle name="_-* #,##0_-;-* #,##0_-;_-* &quot;-&quot;_-;_-@_-_추가적립명세_0908_예외적립품의_0910(완료)_권리분석_v1(최초)-4" xfId="16626" xr:uid="{00000000-0005-0000-0000-000054080000}"/>
    <cellStyle name="_-* #,##0_-;-* #,##0_-;_-* &quot;-&quot;_-;_-@_-_추가적립명세_0908_예외적립품의_0910(완료)_권리분석_v1(최초)-4 2" xfId="21870" xr:uid="{00000000-0005-0000-0000-000055080000}"/>
    <cellStyle name="_-* #,##0_-;-* #,##0_-;_-* &quot;-&quot;_-;_-@_-_추가적립명세_0908_예외적립품의_0910(완료)_권리분석_v1(최초)-4 3" xfId="24859" xr:uid="{00000000-0005-0000-0000-000056080000}"/>
    <cellStyle name="_-* #,##0_-;-* #,##0_-;_-* &quot;-&quot;_-;_-@_-_추가적립명세_0908_예외적립품의_0910(완료)_권리분석_v1(최초)-4 4" xfId="26944" xr:uid="{00000000-0005-0000-0000-000057080000}"/>
    <cellStyle name="_-* #,##0_-;-* #,##0_-;_-* &quot;-&quot;_-;_-@_-_추가적립명세_0908_추가적립업체명세(완료)V_3황동인대리님" xfId="37" xr:uid="{00000000-0005-0000-0000-000058080000}"/>
    <cellStyle name="_-* #,##0_-;-* #,##0_-;_-* &quot;-&quot;_-;_-@_-_추가적립명세_0908_추가적립업체명세(완료)V_3황동인대리님 10" xfId="14789" xr:uid="{00000000-0005-0000-0000-000059080000}"/>
    <cellStyle name="_-* #,##0_-;-* #,##0_-;_-* &quot;-&quot;_-;_-@_-_추가적립명세_0908_추가적립업체명세(완료)V_3황동인대리님 11" xfId="16681" xr:uid="{00000000-0005-0000-0000-00005A080000}"/>
    <cellStyle name="_-* #,##0_-;-* #,##0_-;_-* &quot;-&quot;_-;_-@_-_추가적립명세_0908_추가적립업체명세(완료)V_3황동인대리님 2" xfId="3013" xr:uid="{00000000-0005-0000-0000-00005B080000}"/>
    <cellStyle name="_-* #,##0_-;-* #,##0_-;_-* &quot;-&quot;_-;_-@_-_추가적립명세_0908_추가적립업체명세(완료)V_3황동인대리님 2 2" xfId="3743" xr:uid="{00000000-0005-0000-0000-00005C080000}"/>
    <cellStyle name="_-* #,##0_-;-* #,##0_-;_-* &quot;-&quot;_-;_-@_-_추가적립명세_0908_추가적립업체명세(완료)V_3황동인대리님 2 2 2" xfId="7047" xr:uid="{00000000-0005-0000-0000-00005D080000}"/>
    <cellStyle name="_-* #,##0_-;-* #,##0_-;_-* &quot;-&quot;_-;_-@_-_추가적립명세_0908_추가적립업체명세(완료)V_3황동인대리님 2 2 2 2" xfId="13624" xr:uid="{00000000-0005-0000-0000-00005E080000}"/>
    <cellStyle name="_-* #,##0_-;-* #,##0_-;_-* &quot;-&quot;_-;_-@_-_추가적립명세_0908_추가적립업체명세(완료)V_3황동인대리님 2 2 2 2 2" xfId="32641" xr:uid="{00000000-0005-0000-0000-00005F080000}"/>
    <cellStyle name="_-* #,##0_-;-* #,##0_-;_-* &quot;-&quot;_-;_-@_-_추가적립명세_0908_추가적립업체명세(완료)V_3황동인대리님 2 2 2 3" xfId="20705" xr:uid="{00000000-0005-0000-0000-000060080000}"/>
    <cellStyle name="_-* #,##0_-;-* #,##0_-;_-* &quot;-&quot;_-;_-@_-_추가적립명세_0908_추가적립업체명세(완료)V_3황동인대리님 2 2 2 4" xfId="23754" xr:uid="{00000000-0005-0000-0000-000061080000}"/>
    <cellStyle name="_-* #,##0_-;-* #,##0_-;_-* &quot;-&quot;_-;_-@_-_추가적립명세_0908_추가적립업체명세(완료)V_3황동인대리님 2 2 2 5" xfId="26008" xr:uid="{00000000-0005-0000-0000-000062080000}"/>
    <cellStyle name="_-* #,##0_-;-* #,##0_-;_-* &quot;-&quot;_-;_-@_-_추가적립명세_0908_추가적립업체명세(완료)V_3황동인대리님 2 2 3" xfId="5424" xr:uid="{00000000-0005-0000-0000-000063080000}"/>
    <cellStyle name="_-* #,##0_-;-* #,##0_-;_-* &quot;-&quot;_-;_-@_-_추가적립명세_0908_추가적립업체명세(완료)V_3황동인대리님 2 2 3 2" xfId="12001" xr:uid="{00000000-0005-0000-0000-000064080000}"/>
    <cellStyle name="_-* #,##0_-;-* #,##0_-;_-* &quot;-&quot;_-;_-@_-_추가적립명세_0908_추가적립업체명세(완료)V_3황동인대리님 2 2 3 2 2" xfId="32642" xr:uid="{00000000-0005-0000-0000-000065080000}"/>
    <cellStyle name="_-* #,##0_-;-* #,##0_-;_-* &quot;-&quot;_-;_-@_-_추가적립명세_0908_추가적립업체명세(완료)V_3황동인대리님 2 2 3 3" xfId="32643" xr:uid="{00000000-0005-0000-0000-000066080000}"/>
    <cellStyle name="_-* #,##0_-;-* #,##0_-;_-* &quot;-&quot;_-;_-@_-_추가적립명세_0908_추가적립업체명세(완료)V_3황동인대리님 2 2 4" xfId="10328" xr:uid="{00000000-0005-0000-0000-000067080000}"/>
    <cellStyle name="_-* #,##0_-;-* #,##0_-;_-* &quot;-&quot;_-;_-@_-_추가적립명세_0908_추가적립업체명세(완료)V_3황동인대리님 2 2 4 2" xfId="32644" xr:uid="{00000000-0005-0000-0000-000068080000}"/>
    <cellStyle name="_-* #,##0_-;-* #,##0_-;_-* &quot;-&quot;_-;_-@_-_추가적립명세_0908_추가적립업체명세(완료)V_3황동인대리님 2 2 4 2 2" xfId="32645" xr:uid="{00000000-0005-0000-0000-000069080000}"/>
    <cellStyle name="_-* #,##0_-;-* #,##0_-;_-* &quot;-&quot;_-;_-@_-_추가적립명세_0908_추가적립업체명세(완료)V_3황동인대리님 2 2 4 3" xfId="32646" xr:uid="{00000000-0005-0000-0000-00006A080000}"/>
    <cellStyle name="_-* #,##0_-;-* #,##0_-;_-* &quot;-&quot;_-;_-@_-_추가적립명세_0908_추가적립업체명세(완료)V_3황동인대리님 2 2 5" xfId="17684" xr:uid="{00000000-0005-0000-0000-00006B080000}"/>
    <cellStyle name="_-* #,##0_-;-* #,##0_-;_-* &quot;-&quot;_-;_-@_-_추가적립명세_0908_추가적립업체명세(완료)V_3황동인대리님 2 2 5 2" xfId="32647" xr:uid="{00000000-0005-0000-0000-00006C080000}"/>
    <cellStyle name="_-* #,##0_-;-* #,##0_-;_-* &quot;-&quot;_-;_-@_-_추가적립명세_0908_추가적립업체명세(완료)V_3황동인대리님 2 2 6" xfId="19926" xr:uid="{00000000-0005-0000-0000-00006D080000}"/>
    <cellStyle name="_-* #,##0_-;-* #,##0_-;_-* &quot;-&quot;_-;_-@_-_추가적립명세_0908_추가적립업체명세(완료)V_3황동인대리님 2 2 7" xfId="19599" xr:uid="{00000000-0005-0000-0000-00006E080000}"/>
    <cellStyle name="_-* #,##0_-;-* #,##0_-;_-* &quot;-&quot;_-;_-@_-_추가적립명세_0908_추가적립업체명세(완료)V_3황동인대리님 2 3" xfId="4054" xr:uid="{00000000-0005-0000-0000-00006F080000}"/>
    <cellStyle name="_-* #,##0_-;-* #,##0_-;_-* &quot;-&quot;_-;_-@_-_추가적립명세_0908_추가적립업체명세(완료)V_3황동인대리님 2 3 2" xfId="7358" xr:uid="{00000000-0005-0000-0000-000070080000}"/>
    <cellStyle name="_-* #,##0_-;-* #,##0_-;_-* &quot;-&quot;_-;_-@_-_추가적립명세_0908_추가적립업체명세(완료)V_3황동인대리님 2 3 2 2" xfId="13935" xr:uid="{00000000-0005-0000-0000-000071080000}"/>
    <cellStyle name="_-* #,##0_-;-* #,##0_-;_-* &quot;-&quot;_-;_-@_-_추가적립명세_0908_추가적립업체명세(완료)V_3황동인대리님 2 3 2 2 2" xfId="32648" xr:uid="{00000000-0005-0000-0000-000072080000}"/>
    <cellStyle name="_-* #,##0_-;-* #,##0_-;_-* &quot;-&quot;_-;_-@_-_추가적립명세_0908_추가적립업체명세(완료)V_3황동인대리님 2 3 2 3" xfId="21016" xr:uid="{00000000-0005-0000-0000-000073080000}"/>
    <cellStyle name="_-* #,##0_-;-* #,##0_-;_-* &quot;-&quot;_-;_-@_-_추가적립명세_0908_추가적립업체명세(완료)V_3황동인대리님 2 3 2 4" xfId="24020" xr:uid="{00000000-0005-0000-0000-000074080000}"/>
    <cellStyle name="_-* #,##0_-;-* #,##0_-;_-* &quot;-&quot;_-;_-@_-_추가적립명세_0908_추가적립업체명세(완료)V_3황동인대리님 2 3 2 5" xfId="26270" xr:uid="{00000000-0005-0000-0000-000075080000}"/>
    <cellStyle name="_-* #,##0_-;-* #,##0_-;_-* &quot;-&quot;_-;_-@_-_추가적립명세_0908_추가적립업체명세(완료)V_3황동인대리님 2 3 3" xfId="5735" xr:uid="{00000000-0005-0000-0000-000076080000}"/>
    <cellStyle name="_-* #,##0_-;-* #,##0_-;_-* &quot;-&quot;_-;_-@_-_추가적립명세_0908_추가적립업체명세(완료)V_3황동인대리님 2 3 3 2" xfId="12312" xr:uid="{00000000-0005-0000-0000-000077080000}"/>
    <cellStyle name="_-* #,##0_-;-* #,##0_-;_-* &quot;-&quot;_-;_-@_-_추가적립명세_0908_추가적립업체명세(완료)V_3황동인대리님 2 3 3 2 2" xfId="32649" xr:uid="{00000000-0005-0000-0000-000078080000}"/>
    <cellStyle name="_-* #,##0_-;-* #,##0_-;_-* &quot;-&quot;_-;_-@_-_추가적립명세_0908_추가적립업체명세(완료)V_3황동인대리님 2 3 3 3" xfId="32650" xr:uid="{00000000-0005-0000-0000-000079080000}"/>
    <cellStyle name="_-* #,##0_-;-* #,##0_-;_-* &quot;-&quot;_-;_-@_-_추가적립명세_0908_추가적립업체명세(완료)V_3황동인대리님 2 3 4" xfId="10639" xr:uid="{00000000-0005-0000-0000-00007A080000}"/>
    <cellStyle name="_-* #,##0_-;-* #,##0_-;_-* &quot;-&quot;_-;_-@_-_추가적립명세_0908_추가적립업체명세(완료)V_3황동인대리님 2 3 4 2" xfId="32651" xr:uid="{00000000-0005-0000-0000-00007B080000}"/>
    <cellStyle name="_-* #,##0_-;-* #,##0_-;_-* &quot;-&quot;_-;_-@_-_추가적립명세_0908_추가적립업체명세(완료)V_3황동인대리님 2 3 4 2 2" xfId="32652" xr:uid="{00000000-0005-0000-0000-00007C080000}"/>
    <cellStyle name="_-* #,##0_-;-* #,##0_-;_-* &quot;-&quot;_-;_-@_-_추가적립명세_0908_추가적립업체명세(완료)V_3황동인대리님 2 3 4 3" xfId="32653" xr:uid="{00000000-0005-0000-0000-00007D080000}"/>
    <cellStyle name="_-* #,##0_-;-* #,##0_-;_-* &quot;-&quot;_-;_-@_-_추가적립명세_0908_추가적립업체명세(완료)V_3황동인대리님 2 3 5" xfId="17373" xr:uid="{00000000-0005-0000-0000-00007E080000}"/>
    <cellStyle name="_-* #,##0_-;-* #,##0_-;_-* &quot;-&quot;_-;_-@_-_추가적립명세_0908_추가적립업체명세(완료)V_3황동인대리님 2 3 5 2" xfId="32654" xr:uid="{00000000-0005-0000-0000-00007F080000}"/>
    <cellStyle name="_-* #,##0_-;-* #,##0_-;_-* &quot;-&quot;_-;_-@_-_추가적립명세_0908_추가적립업체명세(완료)V_3황동인대리님 2 3 6" xfId="22586" xr:uid="{00000000-0005-0000-0000-000080080000}"/>
    <cellStyle name="_-* #,##0_-;-* #,##0_-;_-* &quot;-&quot;_-;_-@_-_추가적립명세_0908_추가적립업체명세(완료)V_3황동인대리님 2 3 7" xfId="19193" xr:uid="{00000000-0005-0000-0000-000081080000}"/>
    <cellStyle name="_-* #,##0_-;-* #,##0_-;_-* &quot;-&quot;_-;_-@_-_추가적립명세_0908_추가적립업체명세(완료)V_3황동인대리님 2 4" xfId="3576" xr:uid="{00000000-0005-0000-0000-000082080000}"/>
    <cellStyle name="_-* #,##0_-;-* #,##0_-;_-* &quot;-&quot;_-;_-@_-_추가적립명세_0908_추가적립업체명세(완료)V_3황동인대리님 2 4 2" xfId="6893" xr:uid="{00000000-0005-0000-0000-000083080000}"/>
    <cellStyle name="_-* #,##0_-;-* #,##0_-;_-* &quot;-&quot;_-;_-@_-_추가적립명세_0908_추가적립업체명세(완료)V_3황동인대리님 2 4 2 2" xfId="13470" xr:uid="{00000000-0005-0000-0000-000084080000}"/>
    <cellStyle name="_-* #,##0_-;-* #,##0_-;_-* &quot;-&quot;_-;_-@_-_추가적립명세_0908_추가적립업체명세(완료)V_3황동인대리님 2 4 2 2 2" xfId="32655" xr:uid="{00000000-0005-0000-0000-000085080000}"/>
    <cellStyle name="_-* #,##0_-;-* #,##0_-;_-* &quot;-&quot;_-;_-@_-_추가적립명세_0908_추가적립업체명세(완료)V_3황동인대리님 2 4 2 3" xfId="20551" xr:uid="{00000000-0005-0000-0000-000086080000}"/>
    <cellStyle name="_-* #,##0_-;-* #,##0_-;_-* &quot;-&quot;_-;_-@_-_추가적립명세_0908_추가적립업체명세(완료)V_3황동인대리님 2 4 2 4" xfId="23602" xr:uid="{00000000-0005-0000-0000-000087080000}"/>
    <cellStyle name="_-* #,##0_-;-* #,##0_-;_-* &quot;-&quot;_-;_-@_-_추가적립명세_0908_추가적립업체명세(완료)V_3황동인대리님 2 4 2 5" xfId="25855" xr:uid="{00000000-0005-0000-0000-000088080000}"/>
    <cellStyle name="_-* #,##0_-;-* #,##0_-;_-* &quot;-&quot;_-;_-@_-_추가적립명세_0908_추가적립업체명세(완료)V_3황동인대리님 2 4 3" xfId="5270" xr:uid="{00000000-0005-0000-0000-000089080000}"/>
    <cellStyle name="_-* #,##0_-;-* #,##0_-;_-* &quot;-&quot;_-;_-@_-_추가적립명세_0908_추가적립업체명세(완료)V_3황동인대리님 2 4 3 2" xfId="11847" xr:uid="{00000000-0005-0000-0000-00008A080000}"/>
    <cellStyle name="_-* #,##0_-;-* #,##0_-;_-* &quot;-&quot;_-;_-@_-_추가적립명세_0908_추가적립업체명세(완료)V_3황동인대리님 2 4 3 2 2" xfId="32656" xr:uid="{00000000-0005-0000-0000-00008B080000}"/>
    <cellStyle name="_-* #,##0_-;-* #,##0_-;_-* &quot;-&quot;_-;_-@_-_추가적립명세_0908_추가적립업체명세(완료)V_3황동인대리님 2 4 3 3" xfId="32657" xr:uid="{00000000-0005-0000-0000-00008C080000}"/>
    <cellStyle name="_-* #,##0_-;-* #,##0_-;_-* &quot;-&quot;_-;_-@_-_추가적립명세_0908_추가적립업체명세(완료)V_3황동인대리님 2 4 4" xfId="10174" xr:uid="{00000000-0005-0000-0000-00008D080000}"/>
    <cellStyle name="_-* #,##0_-;-* #,##0_-;_-* &quot;-&quot;_-;_-@_-_추가적립명세_0908_추가적립업체명세(완료)V_3황동인대리님 2 4 4 2" xfId="32658" xr:uid="{00000000-0005-0000-0000-00008E080000}"/>
    <cellStyle name="_-* #,##0_-;-* #,##0_-;_-* &quot;-&quot;_-;_-@_-_추가적립명세_0908_추가적립업체명세(완료)V_3황동인대리님 2 4 5" xfId="17850" xr:uid="{00000000-0005-0000-0000-00008F080000}"/>
    <cellStyle name="_-* #,##0_-;-* #,##0_-;_-* &quot;-&quot;_-;_-@_-_추가적립명세_0908_추가적립업체명세(완료)V_3황동인대리님 2 4 6" xfId="18951" xr:uid="{00000000-0005-0000-0000-000090080000}"/>
    <cellStyle name="_-* #,##0_-;-* #,##0_-;_-* &quot;-&quot;_-;_-@_-_추가적립명세_0908_추가적립업체명세(완료)V_3황동인대리님 2 4 7" xfId="19289" xr:uid="{00000000-0005-0000-0000-000091080000}"/>
    <cellStyle name="_-* #,##0_-;-* #,##0_-;_-* &quot;-&quot;_-;_-@_-_추가적립명세_0908_추가적립업체명세(완료)V_3황동인대리님 2 5" xfId="6374" xr:uid="{00000000-0005-0000-0000-000092080000}"/>
    <cellStyle name="_-* #,##0_-;-* #,##0_-;_-* &quot;-&quot;_-;_-@_-_추가적립명세_0908_추가적립업체명세(완료)V_3황동인대리님 2 5 2" xfId="12951" xr:uid="{00000000-0005-0000-0000-000093080000}"/>
    <cellStyle name="_-* #,##0_-;-* #,##0_-;_-* &quot;-&quot;_-;_-@_-_추가적립명세_0908_추가적립업체명세(완료)V_3황동인대리님 2 5 2 2" xfId="32659" xr:uid="{00000000-0005-0000-0000-000094080000}"/>
    <cellStyle name="_-* #,##0_-;-* #,##0_-;_-* &quot;-&quot;_-;_-@_-_추가적립명세_0908_추가적립업체명세(완료)V_3황동인대리님 2 5 3" xfId="20032" xr:uid="{00000000-0005-0000-0000-000095080000}"/>
    <cellStyle name="_-* #,##0_-;-* #,##0_-;_-* &quot;-&quot;_-;_-@_-_추가적립명세_0908_추가적립업체명세(완료)V_3황동인대리님 2 5 3 2" xfId="32660" xr:uid="{00000000-0005-0000-0000-000096080000}"/>
    <cellStyle name="_-* #,##0_-;-* #,##0_-;_-* &quot;-&quot;_-;_-@_-_추가적립명세_0908_추가적립업체명세(완료)V_3황동인대리님 2 5 4" xfId="23189" xr:uid="{00000000-0005-0000-0000-000097080000}"/>
    <cellStyle name="_-* #,##0_-;-* #,##0_-;_-* &quot;-&quot;_-;_-@_-_추가적립명세_0908_추가적립업체명세(완료)V_3황동인대리님 2 5 5" xfId="25442" xr:uid="{00000000-0005-0000-0000-000098080000}"/>
    <cellStyle name="_-* #,##0_-;-* #,##0_-;_-* &quot;-&quot;_-;_-@_-_추가적립명세_0908_추가적립업체명세(완료)V_3황동인대리님 2 6" xfId="4751" xr:uid="{00000000-0005-0000-0000-000099080000}"/>
    <cellStyle name="_-* #,##0_-;-* #,##0_-;_-* &quot;-&quot;_-;_-@_-_추가적립명세_0908_추가적립업체명세(완료)V_3황동인대리님 2 6 2" xfId="11328" xr:uid="{00000000-0005-0000-0000-00009A080000}"/>
    <cellStyle name="_-* #,##0_-;-* #,##0_-;_-* &quot;-&quot;_-;_-@_-_추가적립명세_0908_추가적립업체명세(완료)V_3황동인대리님 2 6 2 2" xfId="32661" xr:uid="{00000000-0005-0000-0000-00009B080000}"/>
    <cellStyle name="_-* #,##0_-;-* #,##0_-;_-* &quot;-&quot;_-;_-@_-_추가적립명세_0908_추가적립업체명세(완료)V_3황동인대리님 2 6 3" xfId="32662" xr:uid="{00000000-0005-0000-0000-00009C080000}"/>
    <cellStyle name="_-* #,##0_-;-* #,##0_-;_-* &quot;-&quot;_-;_-@_-_추가적립명세_0908_추가적립업체명세(완료)V_3황동인대리님 2 6 3 2" xfId="32663" xr:uid="{00000000-0005-0000-0000-00009D080000}"/>
    <cellStyle name="_-* #,##0_-;-* #,##0_-;_-* &quot;-&quot;_-;_-@_-_추가적립명세_0908_추가적립업체명세(완료)V_3황동인대리님 2 6 4" xfId="32664" xr:uid="{00000000-0005-0000-0000-00009E080000}"/>
    <cellStyle name="_-* #,##0_-;-* #,##0_-;_-* &quot;-&quot;_-;_-@_-_추가적립명세_0908_추가적립업체명세(완료)V_3황동인대리님 2 7" xfId="9657" xr:uid="{00000000-0005-0000-0000-00009F080000}"/>
    <cellStyle name="_-* #,##0_-;-* #,##0_-;_-* &quot;-&quot;_-;_-@_-_추가적립명세_0908_추가적립업체명세(완료)V_3황동인대리님 2 7 2" xfId="32665" xr:uid="{00000000-0005-0000-0000-0000A0080000}"/>
    <cellStyle name="_-* #,##0_-;-* #,##0_-;_-* &quot;-&quot;_-;_-@_-_추가적립명세_0908_추가적립업체명세(완료)V_3황동인대리님 2 7 2 2" xfId="32666" xr:uid="{00000000-0005-0000-0000-0000A1080000}"/>
    <cellStyle name="_-* #,##0_-;-* #,##0_-;_-* &quot;-&quot;_-;_-@_-_추가적립명세_0908_추가적립업체명세(완료)V_3황동인대리님 2 7 3" xfId="32667" xr:uid="{00000000-0005-0000-0000-0000A2080000}"/>
    <cellStyle name="_-* #,##0_-;-* #,##0_-;_-* &quot;-&quot;_-;_-@_-_추가적립명세_0908_추가적립업체명세(완료)V_3황동인대리님 2 8" xfId="18441" xr:uid="{00000000-0005-0000-0000-0000A3080000}"/>
    <cellStyle name="_-* #,##0_-;-* #,##0_-;_-* &quot;-&quot;_-;_-@_-_추가적립명세_0908_추가적립업체명세(완료)V_3황동인대리님 2 8 2" xfId="32668" xr:uid="{00000000-0005-0000-0000-0000A4080000}"/>
    <cellStyle name="_-* #,##0_-;-* #,##0_-;_-* &quot;-&quot;_-;_-@_-_추가적립명세_0908_추가적립업체명세(완료)V_3황동인대리님 2 9" xfId="18788" xr:uid="{00000000-0005-0000-0000-0000A5080000}"/>
    <cellStyle name="_-* #,##0_-;-* #,##0_-;_-* &quot;-&quot;_-;_-@_-_추가적립명세_0908_추가적립업체명세(완료)V_3황동인대리님 3" xfId="3229" xr:uid="{00000000-0005-0000-0000-0000A6080000}"/>
    <cellStyle name="_-* #,##0_-;-* #,##0_-;_-* &quot;-&quot;_-;_-@_-_추가적립명세_0908_추가적립업체명세(완료)V_3황동인대리님 3 10" xfId="18634" xr:uid="{00000000-0005-0000-0000-0000A7080000}"/>
    <cellStyle name="_-* #,##0_-;-* #,##0_-;_-* &quot;-&quot;_-;_-@_-_추가적립명세_0908_추가적립업체명세(완료)V_3황동인대리님 3 2" xfId="3936" xr:uid="{00000000-0005-0000-0000-0000A8080000}"/>
    <cellStyle name="_-* #,##0_-;-* #,##0_-;_-* &quot;-&quot;_-;_-@_-_추가적립명세_0908_추가적립업체명세(완료)V_3황동인대리님 3 2 2" xfId="7240" xr:uid="{00000000-0005-0000-0000-0000A9080000}"/>
    <cellStyle name="_-* #,##0_-;-* #,##0_-;_-* &quot;-&quot;_-;_-@_-_추가적립명세_0908_추가적립업체명세(완료)V_3황동인대리님 3 2 2 2" xfId="13817" xr:uid="{00000000-0005-0000-0000-0000AA080000}"/>
    <cellStyle name="_-* #,##0_-;-* #,##0_-;_-* &quot;-&quot;_-;_-@_-_추가적립명세_0908_추가적립업체명세(완료)V_3황동인대리님 3 2 2 3" xfId="20898" xr:uid="{00000000-0005-0000-0000-0000AB080000}"/>
    <cellStyle name="_-* #,##0_-;-* #,##0_-;_-* &quot;-&quot;_-;_-@_-_추가적립명세_0908_추가적립업체명세(완료)V_3황동인대리님 3 2 2 4" xfId="23902" xr:uid="{00000000-0005-0000-0000-0000AC080000}"/>
    <cellStyle name="_-* #,##0_-;-* #,##0_-;_-* &quot;-&quot;_-;_-@_-_추가적립명세_0908_추가적립업체명세(완료)V_3황동인대리님 3 2 2 5" xfId="26152" xr:uid="{00000000-0005-0000-0000-0000AD080000}"/>
    <cellStyle name="_-* #,##0_-;-* #,##0_-;_-* &quot;-&quot;_-;_-@_-_추가적립명세_0908_추가적립업체명세(완료)V_3황동인대리님 3 2 3" xfId="5617" xr:uid="{00000000-0005-0000-0000-0000AE080000}"/>
    <cellStyle name="_-* #,##0_-;-* #,##0_-;_-* &quot;-&quot;_-;_-@_-_추가적립명세_0908_추가적립업체명세(완료)V_3황동인대리님 3 2 3 2" xfId="12194" xr:uid="{00000000-0005-0000-0000-0000AF080000}"/>
    <cellStyle name="_-* #,##0_-;-* #,##0_-;_-* &quot;-&quot;_-;_-@_-_추가적립명세_0908_추가적립업체명세(완료)V_3황동인대리님 3 2 4" xfId="10521" xr:uid="{00000000-0005-0000-0000-0000B0080000}"/>
    <cellStyle name="_-* #,##0_-;-* #,##0_-;_-* &quot;-&quot;_-;_-@_-_추가적립명세_0908_추가적립업체명세(완료)V_3황동인대리님 3 2 5" xfId="17491" xr:uid="{00000000-0005-0000-0000-0000B1080000}"/>
    <cellStyle name="_-* #,##0_-;-* #,##0_-;_-* &quot;-&quot;_-;_-@_-_추가적립명세_0908_추가적립업체명세(완료)V_3황동인대리님 3 2 6" xfId="22468" xr:uid="{00000000-0005-0000-0000-0000B2080000}"/>
    <cellStyle name="_-* #,##0_-;-* #,##0_-;_-* &quot;-&quot;_-;_-@_-_추가적립명세_0908_추가적립업체명세(완료)V_3황동인대리님 3 2 7" xfId="19223" xr:uid="{00000000-0005-0000-0000-0000B3080000}"/>
    <cellStyle name="_-* #,##0_-;-* #,##0_-;_-* &quot;-&quot;_-;_-@_-_추가적립명세_0908_추가적립업체명세(완료)V_3황동인대리님 3 3" xfId="4190" xr:uid="{00000000-0005-0000-0000-0000B4080000}"/>
    <cellStyle name="_-* #,##0_-;-* #,##0_-;_-* &quot;-&quot;_-;_-@_-_추가적립명세_0908_추가적립업체명세(완료)V_3황동인대리님 3 3 2" xfId="7494" xr:uid="{00000000-0005-0000-0000-0000B5080000}"/>
    <cellStyle name="_-* #,##0_-;-* #,##0_-;_-* &quot;-&quot;_-;_-@_-_추가적립명세_0908_추가적립업체명세(완료)V_3황동인대리님 3 3 2 2" xfId="14071" xr:uid="{00000000-0005-0000-0000-0000B6080000}"/>
    <cellStyle name="_-* #,##0_-;-* #,##0_-;_-* &quot;-&quot;_-;_-@_-_추가적립명세_0908_추가적립업체명세(완료)V_3황동인대리님 3 3 2 3" xfId="21152" xr:uid="{00000000-0005-0000-0000-0000B7080000}"/>
    <cellStyle name="_-* #,##0_-;-* #,##0_-;_-* &quot;-&quot;_-;_-@_-_추가적립명세_0908_추가적립업체명세(완료)V_3황동인대리님 3 3 2 4" xfId="24156" xr:uid="{00000000-0005-0000-0000-0000B8080000}"/>
    <cellStyle name="_-* #,##0_-;-* #,##0_-;_-* &quot;-&quot;_-;_-@_-_추가적립명세_0908_추가적립업체명세(완료)V_3황동인대리님 3 3 2 5" xfId="26406" xr:uid="{00000000-0005-0000-0000-0000B9080000}"/>
    <cellStyle name="_-* #,##0_-;-* #,##0_-;_-* &quot;-&quot;_-;_-@_-_추가적립명세_0908_추가적립업체명세(완료)V_3황동인대리님 3 3 3" xfId="5871" xr:uid="{00000000-0005-0000-0000-0000BA080000}"/>
    <cellStyle name="_-* #,##0_-;-* #,##0_-;_-* &quot;-&quot;_-;_-@_-_추가적립명세_0908_추가적립업체명세(완료)V_3황동인대리님 3 3 3 2" xfId="12448" xr:uid="{00000000-0005-0000-0000-0000BB080000}"/>
    <cellStyle name="_-* #,##0_-;-* #,##0_-;_-* &quot;-&quot;_-;_-@_-_추가적립명세_0908_추가적립업체명세(완료)V_3황동인대리님 3 3 4" xfId="10775" xr:uid="{00000000-0005-0000-0000-0000BC080000}"/>
    <cellStyle name="_-* #,##0_-;-* #,##0_-;_-* &quot;-&quot;_-;_-@_-_추가적립명세_0908_추가적립업체명세(완료)V_3황동인대리님 3 3 5" xfId="17237" xr:uid="{00000000-0005-0000-0000-0000BD080000}"/>
    <cellStyle name="_-* #,##0_-;-* #,##0_-;_-* &quot;-&quot;_-;_-@_-_추가적립명세_0908_추가적립업체명세(완료)V_3황동인대리님 3 3 6" xfId="22722" xr:uid="{00000000-0005-0000-0000-0000BE080000}"/>
    <cellStyle name="_-* #,##0_-;-* #,##0_-;_-* &quot;-&quot;_-;_-@_-_추가적립명세_0908_추가적립업체명세(완료)V_3황동인대리님 3 3 7" xfId="19174" xr:uid="{00000000-0005-0000-0000-0000BF080000}"/>
    <cellStyle name="_-* #,##0_-;-* #,##0_-;_-* &quot;-&quot;_-;_-@_-_추가적립명세_0908_추가적립업체명세(완료)V_3황동인대리님 3 4" xfId="4404" xr:uid="{00000000-0005-0000-0000-0000C0080000}"/>
    <cellStyle name="_-* #,##0_-;-* #,##0_-;_-* &quot;-&quot;_-;_-@_-_추가적립명세_0908_추가적립업체명세(완료)V_3황동인대리님 3 4 2" xfId="7708" xr:uid="{00000000-0005-0000-0000-0000C1080000}"/>
    <cellStyle name="_-* #,##0_-;-* #,##0_-;_-* &quot;-&quot;_-;_-@_-_추가적립명세_0908_추가적립업체명세(완료)V_3황동인대리님 3 4 2 2" xfId="14285" xr:uid="{00000000-0005-0000-0000-0000C2080000}"/>
    <cellStyle name="_-* #,##0_-;-* #,##0_-;_-* &quot;-&quot;_-;_-@_-_추가적립명세_0908_추가적립업체명세(완료)V_3황동인대리님 3 4 2 3" xfId="21366" xr:uid="{00000000-0005-0000-0000-0000C3080000}"/>
    <cellStyle name="_-* #,##0_-;-* #,##0_-;_-* &quot;-&quot;_-;_-@_-_추가적립명세_0908_추가적립업체명세(완료)V_3황동인대리님 3 4 2 4" xfId="24370" xr:uid="{00000000-0005-0000-0000-0000C4080000}"/>
    <cellStyle name="_-* #,##0_-;-* #,##0_-;_-* &quot;-&quot;_-;_-@_-_추가적립명세_0908_추가적립업체명세(완료)V_3황동인대리님 3 4 2 5" xfId="26620" xr:uid="{00000000-0005-0000-0000-0000C5080000}"/>
    <cellStyle name="_-* #,##0_-;-* #,##0_-;_-* &quot;-&quot;_-;_-@_-_추가적립명세_0908_추가적립업체명세(완료)V_3황동인대리님 3 4 3" xfId="6085" xr:uid="{00000000-0005-0000-0000-0000C6080000}"/>
    <cellStyle name="_-* #,##0_-;-* #,##0_-;_-* &quot;-&quot;_-;_-@_-_추가적립명세_0908_추가적립업체명세(완료)V_3황동인대리님 3 4 3 2" xfId="12662" xr:uid="{00000000-0005-0000-0000-0000C7080000}"/>
    <cellStyle name="_-* #,##0_-;-* #,##0_-;_-* &quot;-&quot;_-;_-@_-_추가적립명세_0908_추가적립업체명세(완료)V_3황동인대리님 3 4 4" xfId="10989" xr:uid="{00000000-0005-0000-0000-0000C8080000}"/>
    <cellStyle name="_-* #,##0_-;-* #,##0_-;_-* &quot;-&quot;_-;_-@_-_추가적립명세_0908_추가적립업체명세(완료)V_3황동인대리님 3 4 5" xfId="17023" xr:uid="{00000000-0005-0000-0000-0000C9080000}"/>
    <cellStyle name="_-* #,##0_-;-* #,##0_-;_-* &quot;-&quot;_-;_-@_-_추가적립명세_0908_추가적립업체명세(완료)V_3황동인대리님 3 4 6" xfId="22936" xr:uid="{00000000-0005-0000-0000-0000CA080000}"/>
    <cellStyle name="_-* #,##0_-;-* #,##0_-;_-* &quot;-&quot;_-;_-@_-_추가적립명세_0908_추가적립업체명세(완료)V_3황동인대리님 3 4 7" xfId="19133" xr:uid="{00000000-0005-0000-0000-0000CB080000}"/>
    <cellStyle name="_-* #,##0_-;-* #,##0_-;_-* &quot;-&quot;_-;_-@_-_추가적립명세_0908_추가적립업체명세(완료)V_3황동인대리님 3 5" xfId="6568" xr:uid="{00000000-0005-0000-0000-0000CC080000}"/>
    <cellStyle name="_-* #,##0_-;-* #,##0_-;_-* &quot;-&quot;_-;_-@_-_추가적립명세_0908_추가적립업체명세(완료)V_3황동인대리님 3 5 2" xfId="13145" xr:uid="{00000000-0005-0000-0000-0000CD080000}"/>
    <cellStyle name="_-* #,##0_-;-* #,##0_-;_-* &quot;-&quot;_-;_-@_-_추가적립명세_0908_추가적립업체명세(완료)V_3황동인대리님 3 5 3" xfId="20226" xr:uid="{00000000-0005-0000-0000-0000CE080000}"/>
    <cellStyle name="_-* #,##0_-;-* #,##0_-;_-* &quot;-&quot;_-;_-@_-_추가적립명세_0908_추가적립업체명세(완료)V_3황동인대리님 3 5 4" xfId="23326" xr:uid="{00000000-0005-0000-0000-0000CF080000}"/>
    <cellStyle name="_-* #,##0_-;-* #,##0_-;_-* &quot;-&quot;_-;_-@_-_추가적립명세_0908_추가적립업체명세(완료)V_3황동인대리님 3 5 5" xfId="25581" xr:uid="{00000000-0005-0000-0000-0000D0080000}"/>
    <cellStyle name="_-* #,##0_-;-* #,##0_-;_-* &quot;-&quot;_-;_-@_-_추가적립명세_0908_추가적립업체명세(완료)V_3황동인대리님 3 6" xfId="4945" xr:uid="{00000000-0005-0000-0000-0000D1080000}"/>
    <cellStyle name="_-* #,##0_-;-* #,##0_-;_-* &quot;-&quot;_-;_-@_-_추가적립명세_0908_추가적립업체명세(완료)V_3황동인대리님 3 6 2" xfId="11522" xr:uid="{00000000-0005-0000-0000-0000D2080000}"/>
    <cellStyle name="_-* #,##0_-;-* #,##0_-;_-* &quot;-&quot;_-;_-@_-_추가적립명세_0908_추가적립업체명세(완료)V_3황동인대리님 3 7" xfId="9849" xr:uid="{00000000-0005-0000-0000-0000D3080000}"/>
    <cellStyle name="_-* #,##0_-;-* #,##0_-;_-* &quot;-&quot;_-;_-@_-_추가적립명세_0908_추가적립업체명세(완료)V_3황동인대리님 3 8" xfId="18197" xr:uid="{00000000-0005-0000-0000-0000D4080000}"/>
    <cellStyle name="_-* #,##0_-;-* #,##0_-;_-* &quot;-&quot;_-;_-@_-_추가적립명세_0908_추가적립업체명세(완료)V_3황동인대리님 3 9" xfId="21918" xr:uid="{00000000-0005-0000-0000-0000D5080000}"/>
    <cellStyle name="_-* #,##0_-;-* #,##0_-;_-* &quot;-&quot;_-;_-@_-_추가적립명세_0908_추가적립업체명세(완료)V_3황동인대리님 4" xfId="3420" xr:uid="{00000000-0005-0000-0000-0000D6080000}"/>
    <cellStyle name="_-* #,##0_-;-* #,##0_-;_-* &quot;-&quot;_-;_-@_-_추가적립명세_0908_추가적립업체명세(완료)V_3황동인대리님 4 2" xfId="6759" xr:uid="{00000000-0005-0000-0000-0000D7080000}"/>
    <cellStyle name="_-* #,##0_-;-* #,##0_-;_-* &quot;-&quot;_-;_-@_-_추가적립명세_0908_추가적립업체명세(완료)V_3황동인대리님 4 2 2" xfId="13336" xr:uid="{00000000-0005-0000-0000-0000D8080000}"/>
    <cellStyle name="_-* #,##0_-;-* #,##0_-;_-* &quot;-&quot;_-;_-@_-_추가적립명세_0908_추가적립업체명세(완료)V_3황동인대리님 4 2 2 2" xfId="32669" xr:uid="{00000000-0005-0000-0000-0000D9080000}"/>
    <cellStyle name="_-* #,##0_-;-* #,##0_-;_-* &quot;-&quot;_-;_-@_-_추가적립명세_0908_추가적립업체명세(완료)V_3황동인대리님 4 2 3" xfId="20417" xr:uid="{00000000-0005-0000-0000-0000DA080000}"/>
    <cellStyle name="_-* #,##0_-;-* #,##0_-;_-* &quot;-&quot;_-;_-@_-_추가적립명세_0908_추가적립업체명세(완료)V_3황동인대리님 4 2 4" xfId="23468" xr:uid="{00000000-0005-0000-0000-0000DB080000}"/>
    <cellStyle name="_-* #,##0_-;-* #,##0_-;_-* &quot;-&quot;_-;_-@_-_추가적립명세_0908_추가적립업체명세(완료)V_3황동인대리님 4 2 5" xfId="25721" xr:uid="{00000000-0005-0000-0000-0000DC080000}"/>
    <cellStyle name="_-* #,##0_-;-* #,##0_-;_-* &quot;-&quot;_-;_-@_-_추가적립명세_0908_추가적립업체명세(완료)V_3황동인대리님 4 3" xfId="5136" xr:uid="{00000000-0005-0000-0000-0000DD080000}"/>
    <cellStyle name="_-* #,##0_-;-* #,##0_-;_-* &quot;-&quot;_-;_-@_-_추가적립명세_0908_추가적립업체명세(완료)V_3황동인대리님 4 3 2" xfId="11713" xr:uid="{00000000-0005-0000-0000-0000DE080000}"/>
    <cellStyle name="_-* #,##0_-;-* #,##0_-;_-* &quot;-&quot;_-;_-@_-_추가적립명세_0908_추가적립업체명세(완료)V_3황동인대리님 4 3 2 2" xfId="32670" xr:uid="{00000000-0005-0000-0000-0000DF080000}"/>
    <cellStyle name="_-* #,##0_-;-* #,##0_-;_-* &quot;-&quot;_-;_-@_-_추가적립명세_0908_추가적립업체명세(완료)V_3황동인대리님 4 3 3" xfId="32671" xr:uid="{00000000-0005-0000-0000-0000E0080000}"/>
    <cellStyle name="_-* #,##0_-;-* #,##0_-;_-* &quot;-&quot;_-;_-@_-_추가적립명세_0908_추가적립업체명세(완료)V_3황동인대리님 4 4" xfId="10040" xr:uid="{00000000-0005-0000-0000-0000E1080000}"/>
    <cellStyle name="_-* #,##0_-;-* #,##0_-;_-* &quot;-&quot;_-;_-@_-_추가적립명세_0908_추가적립업체명세(완료)V_3황동인대리님 4 4 2" xfId="32672" xr:uid="{00000000-0005-0000-0000-0000E2080000}"/>
    <cellStyle name="_-* #,##0_-;-* #,##0_-;_-* &quot;-&quot;_-;_-@_-_추가적립명세_0908_추가적립업체명세(완료)V_3황동인대리님 4 4 2 2" xfId="32673" xr:uid="{00000000-0005-0000-0000-0000E3080000}"/>
    <cellStyle name="_-* #,##0_-;-* #,##0_-;_-* &quot;-&quot;_-;_-@_-_추가적립명세_0908_추가적립업체명세(완료)V_3황동인대리님 4 4 3" xfId="32674" xr:uid="{00000000-0005-0000-0000-0000E4080000}"/>
    <cellStyle name="_-* #,##0_-;-* #,##0_-;_-* &quot;-&quot;_-;_-@_-_추가적립명세_0908_추가적립업체명세(완료)V_3황동인대리님 4 5" xfId="17994" xr:uid="{00000000-0005-0000-0000-0000E5080000}"/>
    <cellStyle name="_-* #,##0_-;-* #,##0_-;_-* &quot;-&quot;_-;_-@_-_추가적립명세_0908_추가적립업체명세(완료)V_3황동인대리님 4 5 2" xfId="32675" xr:uid="{00000000-0005-0000-0000-0000E6080000}"/>
    <cellStyle name="_-* #,##0_-;-* #,##0_-;_-* &quot;-&quot;_-;_-@_-_추가적립명세_0908_추가적립업체명세(완료)V_3황동인대리님 4 6" xfId="18883" xr:uid="{00000000-0005-0000-0000-0000E7080000}"/>
    <cellStyle name="_-* #,##0_-;-* #,##0_-;_-* &quot;-&quot;_-;_-@_-_추가적립명세_0908_추가적립업체명세(완료)V_3황동인대리님 4 7" xfId="25150" xr:uid="{00000000-0005-0000-0000-0000E8080000}"/>
    <cellStyle name="_-* #,##0_-;-* #,##0_-;_-* &quot;-&quot;_-;_-@_-_추가적립명세_0908_추가적립업체명세(완료)V_3황동인대리님 5" xfId="3893" xr:uid="{00000000-0005-0000-0000-0000E9080000}"/>
    <cellStyle name="_-* #,##0_-;-* #,##0_-;_-* &quot;-&quot;_-;_-@_-_추가적립명세_0908_추가적립업체명세(완료)V_3황동인대리님 5 2" xfId="7197" xr:uid="{00000000-0005-0000-0000-0000EA080000}"/>
    <cellStyle name="_-* #,##0_-;-* #,##0_-;_-* &quot;-&quot;_-;_-@_-_추가적립명세_0908_추가적립업체명세(완료)V_3황동인대리님 5 2 2" xfId="13774" xr:uid="{00000000-0005-0000-0000-0000EB080000}"/>
    <cellStyle name="_-* #,##0_-;-* #,##0_-;_-* &quot;-&quot;_-;_-@_-_추가적립명세_0908_추가적립업체명세(완료)V_3황동인대리님 5 2 2 2" xfId="32676" xr:uid="{00000000-0005-0000-0000-0000EC080000}"/>
    <cellStyle name="_-* #,##0_-;-* #,##0_-;_-* &quot;-&quot;_-;_-@_-_추가적립명세_0908_추가적립업체명세(완료)V_3황동인대리님 5 2 3" xfId="20855" xr:uid="{00000000-0005-0000-0000-0000ED080000}"/>
    <cellStyle name="_-* #,##0_-;-* #,##0_-;_-* &quot;-&quot;_-;_-@_-_추가적립명세_0908_추가적립업체명세(완료)V_3황동인대리님 5 2 4" xfId="23859" xr:uid="{00000000-0005-0000-0000-0000EE080000}"/>
    <cellStyle name="_-* #,##0_-;-* #,##0_-;_-* &quot;-&quot;_-;_-@_-_추가적립명세_0908_추가적립업체명세(완료)V_3황동인대리님 5 2 5" xfId="26109" xr:uid="{00000000-0005-0000-0000-0000EF080000}"/>
    <cellStyle name="_-* #,##0_-;-* #,##0_-;_-* &quot;-&quot;_-;_-@_-_추가적립명세_0908_추가적립업체명세(완료)V_3황동인대리님 5 3" xfId="5574" xr:uid="{00000000-0005-0000-0000-0000F0080000}"/>
    <cellStyle name="_-* #,##0_-;-* #,##0_-;_-* &quot;-&quot;_-;_-@_-_추가적립명세_0908_추가적립업체명세(완료)V_3황동인대리님 5 3 2" xfId="12151" xr:uid="{00000000-0005-0000-0000-0000F1080000}"/>
    <cellStyle name="_-* #,##0_-;-* #,##0_-;_-* &quot;-&quot;_-;_-@_-_추가적립명세_0908_추가적립업체명세(완료)V_3황동인대리님 5 3 2 2" xfId="32677" xr:uid="{00000000-0005-0000-0000-0000F2080000}"/>
    <cellStyle name="_-* #,##0_-;-* #,##0_-;_-* &quot;-&quot;_-;_-@_-_추가적립명세_0908_추가적립업체명세(완료)V_3황동인대리님 5 3 3" xfId="32678" xr:uid="{00000000-0005-0000-0000-0000F3080000}"/>
    <cellStyle name="_-* #,##0_-;-* #,##0_-;_-* &quot;-&quot;_-;_-@_-_추가적립명세_0908_추가적립업체명세(완료)V_3황동인대리님 5 4" xfId="10478" xr:uid="{00000000-0005-0000-0000-0000F4080000}"/>
    <cellStyle name="_-* #,##0_-;-* #,##0_-;_-* &quot;-&quot;_-;_-@_-_추가적립명세_0908_추가적립업체명세(완료)V_3황동인대리님 5 4 2" xfId="32679" xr:uid="{00000000-0005-0000-0000-0000F5080000}"/>
    <cellStyle name="_-* #,##0_-;-* #,##0_-;_-* &quot;-&quot;_-;_-@_-_추가적립명세_0908_추가적립업체명세(완료)V_3황동인대리님 5 5" xfId="17534" xr:uid="{00000000-0005-0000-0000-0000F6080000}"/>
    <cellStyle name="_-* #,##0_-;-* #,##0_-;_-* &quot;-&quot;_-;_-@_-_추가적립명세_0908_추가적립업체명세(완료)V_3황동인대리님 5 6" xfId="22425" xr:uid="{00000000-0005-0000-0000-0000F7080000}"/>
    <cellStyle name="_-* #,##0_-;-* #,##0_-;_-* &quot;-&quot;_-;_-@_-_추가적립명세_0908_추가적립업체명세(완료)V_3황동인대리님 5 7" xfId="25058" xr:uid="{00000000-0005-0000-0000-0000F8080000}"/>
    <cellStyle name="_-* #,##0_-;-* #,##0_-;_-* &quot;-&quot;_-;_-@_-_추가적립명세_0908_추가적립업체명세(완료)V_3황동인대리님 6" xfId="3494" xr:uid="{00000000-0005-0000-0000-0000F9080000}"/>
    <cellStyle name="_-* #,##0_-;-* #,##0_-;_-* &quot;-&quot;_-;_-@_-_추가적립명세_0908_추가적립업체명세(완료)V_3황동인대리님 6 2" xfId="6832" xr:uid="{00000000-0005-0000-0000-0000FA080000}"/>
    <cellStyle name="_-* #,##0_-;-* #,##0_-;_-* &quot;-&quot;_-;_-@_-_추가적립명세_0908_추가적립업체명세(완료)V_3황동인대리님 6 2 2" xfId="13409" xr:uid="{00000000-0005-0000-0000-0000FB080000}"/>
    <cellStyle name="_-* #,##0_-;-* #,##0_-;_-* &quot;-&quot;_-;_-@_-_추가적립명세_0908_추가적립업체명세(완료)V_3황동인대리님 6 2 3" xfId="20490" xr:uid="{00000000-0005-0000-0000-0000FC080000}"/>
    <cellStyle name="_-* #,##0_-;-* #,##0_-;_-* &quot;-&quot;_-;_-@_-_추가적립명세_0908_추가적립업체명세(완료)V_3황동인대리님 6 2 4" xfId="23541" xr:uid="{00000000-0005-0000-0000-0000FD080000}"/>
    <cellStyle name="_-* #,##0_-;-* #,##0_-;_-* &quot;-&quot;_-;_-@_-_추가적립명세_0908_추가적립업체명세(완료)V_3황동인대리님 6 2 5" xfId="25794" xr:uid="{00000000-0005-0000-0000-0000FE080000}"/>
    <cellStyle name="_-* #,##0_-;-* #,##0_-;_-* &quot;-&quot;_-;_-@_-_추가적립명세_0908_추가적립업체명세(완료)V_3황동인대리님 6 3" xfId="5209" xr:uid="{00000000-0005-0000-0000-0000FF080000}"/>
    <cellStyle name="_-* #,##0_-;-* #,##0_-;_-* &quot;-&quot;_-;_-@_-_추가적립명세_0908_추가적립업체명세(완료)V_3황동인대리님 6 3 2" xfId="11786" xr:uid="{00000000-0005-0000-0000-000000090000}"/>
    <cellStyle name="_-* #,##0_-;-* #,##0_-;_-* &quot;-&quot;_-;_-@_-_추가적립명세_0908_추가적립업체명세(완료)V_3황동인대리님 6 4" xfId="10113" xr:uid="{00000000-0005-0000-0000-000001090000}"/>
    <cellStyle name="_-* #,##0_-;-* #,##0_-;_-* &quot;-&quot;_-;_-@_-_추가적립명세_0908_추가적립업체명세(완료)V_3황동인대리님 6 5" xfId="17920" xr:uid="{00000000-0005-0000-0000-000002090000}"/>
    <cellStyle name="_-* #,##0_-;-* #,##0_-;_-* &quot;-&quot;_-;_-@_-_추가적립명세_0908_추가적립업체명세(완료)V_3황동인대리님 6 6" xfId="19798" xr:uid="{00000000-0005-0000-0000-000003090000}"/>
    <cellStyle name="_-* #,##0_-;-* #,##0_-;_-* &quot;-&quot;_-;_-@_-_추가적립명세_0908_추가적립업체명세(완료)V_3황동인대리님 6 7" xfId="25104" xr:uid="{00000000-0005-0000-0000-000004090000}"/>
    <cellStyle name="_-* #,##0_-;-* #,##0_-;_-* &quot;-&quot;_-;_-@_-_추가적립명세_0908_추가적립업체명세(완료)V_3황동인대리님 7" xfId="6229" xr:uid="{00000000-0005-0000-0000-000005090000}"/>
    <cellStyle name="_-* #,##0_-;-* #,##0_-;_-* &quot;-&quot;_-;_-@_-_추가적립명세_0908_추가적립업체명세(완료)V_3황동인대리님 7 2" xfId="12806" xr:uid="{00000000-0005-0000-0000-000006090000}"/>
    <cellStyle name="_-* #,##0_-;-* #,##0_-;_-* &quot;-&quot;_-;_-@_-_추가적립명세_0908_추가적립업체명세(완료)V_3황동인대리님 7 2 2" xfId="32680" xr:uid="{00000000-0005-0000-0000-000007090000}"/>
    <cellStyle name="_-* #,##0_-;-* #,##0_-;_-* &quot;-&quot;_-;_-@_-_추가적립명세_0908_추가적립업체명세(완료)V_3황동인대리님 7 3" xfId="16840" xr:uid="{00000000-0005-0000-0000-000008090000}"/>
    <cellStyle name="_-* #,##0_-;-* #,##0_-;_-* &quot;-&quot;_-;_-@_-_추가적립명세_0908_추가적립업체명세(완료)V_3황동인대리님 7 4" xfId="23078" xr:uid="{00000000-0005-0000-0000-000009090000}"/>
    <cellStyle name="_-* #,##0_-;-* #,##0_-;_-* &quot;-&quot;_-;_-@_-_추가적립명세_0908_추가적립업체명세(완료)V_3황동인대리님 7 5" xfId="19110" xr:uid="{00000000-0005-0000-0000-00000A090000}"/>
    <cellStyle name="_-* #,##0_-;-* #,##0_-;_-* &quot;-&quot;_-;_-@_-_추가적립명세_0908_추가적립업체명세(완료)V_3황동인대리님 8" xfId="4595" xr:uid="{00000000-0005-0000-0000-00000B090000}"/>
    <cellStyle name="_-* #,##0_-;-* #,##0_-;_-* &quot;-&quot;_-;_-@_-_추가적립명세_0908_추가적립업체명세(완료)V_3황동인대리님 8 2" xfId="11172" xr:uid="{00000000-0005-0000-0000-00000C090000}"/>
    <cellStyle name="_-* #,##0_-;-* #,##0_-;_-* &quot;-&quot;_-;_-@_-_추가적립명세_0908_추가적립업체명세(완료)V_3황동인대리님 8 2 2" xfId="32681" xr:uid="{00000000-0005-0000-0000-00000D090000}"/>
    <cellStyle name="_-* #,##0_-;-* #,##0_-;_-* &quot;-&quot;_-;_-@_-_추가적립명세_0908_추가적립업체명세(완료)V_3황동인대리님 8 3" xfId="22163" xr:uid="{00000000-0005-0000-0000-00000E090000}"/>
    <cellStyle name="_-* #,##0_-;-* #,##0_-;_-* &quot;-&quot;_-;_-@_-_추가적립명세_0908_추가적립업체명세(완료)V_3황동인대리님 8 4" xfId="25027" xr:uid="{00000000-0005-0000-0000-00000F090000}"/>
    <cellStyle name="_-* #,##0_-;-* #,##0_-;_-* &quot;-&quot;_-;_-@_-_추가적립명세_0908_추가적립업체명세(완료)V_3황동인대리님 8 5" xfId="27055" xr:uid="{00000000-0005-0000-0000-000010090000}"/>
    <cellStyle name="_-* #,##0_-;-* #,##0_-;_-* &quot;-&quot;_-;_-@_-_추가적립명세_0908_추가적립업체명세(완료)V_3황동인대리님 9" xfId="9562" xr:uid="{00000000-0005-0000-0000-000011090000}"/>
    <cellStyle name="_-* #,##0_-;-* #,##0_-;_-* &quot;-&quot;_-;_-@_-_추가적립명세_0908_추가적립업체명세(완료)V_3황동인대리님 9 2" xfId="22164" xr:uid="{00000000-0005-0000-0000-000012090000}"/>
    <cellStyle name="_-* #,##0_-;-* #,##0_-;_-* &quot;-&quot;_-;_-@_-_추가적립명세_0908_추가적립업체명세(완료)V_3황동인대리님 9 3" xfId="25028" xr:uid="{00000000-0005-0000-0000-000013090000}"/>
    <cellStyle name="_-* #,##0_-;-* #,##0_-;_-* &quot;-&quot;_-;_-@_-_추가적립명세_0908_추가적립업체명세(완료)V_3황동인대리님 9 4" xfId="27056" xr:uid="{00000000-0005-0000-0000-000014090000}"/>
    <cellStyle name="_-* #,##0_-;-* #,##0_-;_-* &quot;-&quot;_-;_-@_-_추가적립명세_0908_추가적립업체명세(완료)V_3황동인대리님_1211 충당금,건전성 현황_작업" xfId="32682" xr:uid="{00000000-0005-0000-0000-000015090000}"/>
    <cellStyle name="_-* #,##0_-;-* #,##0_-;_-* &quot;-&quot;_-;_-@_-_추가적립명세_0908_추가적립업체명세(완료)V_3황동인대리님_1211 충당금,건전성 현황_작업 2" xfId="32683" xr:uid="{00000000-0005-0000-0000-000016090000}"/>
    <cellStyle name="_-* #,##0_-;-* #,##0_-;_-* &quot;-&quot;_-;_-@_-_추가적립명세_0908_추가적립업체명세(완료)V_3황동인대리님_Hana 2011-1 Program_Data Disk_Pool B_v2(v5-1더밸류-이교민)" xfId="14960" xr:uid="{00000000-0005-0000-0000-000017090000}"/>
    <cellStyle name="_-* #,##0_-;-* #,##0_-;_-* &quot;-&quot;_-;_-@_-_추가적립명세_0908_추가적립업체명세(완료)V_3황동인대리님_Hana 2011-1 Program_Data Disk_Pool B_v2(v5-1더밸류-이교민) 2" xfId="21869" xr:uid="{00000000-0005-0000-0000-000018090000}"/>
    <cellStyle name="_-* #,##0_-;-* #,##0_-;_-* &quot;-&quot;_-;_-@_-_추가적립명세_0908_추가적립업체명세(완료)V_3황동인대리님_Hana 2011-1 Program_Data Disk_Pool B_v2(v5-1더밸류-이교민) 3" xfId="24858" xr:uid="{00000000-0005-0000-0000-000019090000}"/>
    <cellStyle name="_-* #,##0_-;-* #,##0_-;_-* &quot;-&quot;_-;_-@_-_추가적립명세_0908_추가적립업체명세(완료)V_3황동인대리님_Hana 2011-1 Program_Data Disk_Pool B_v2(v5-1더밸류-이교민) 4" xfId="26943" xr:uid="{00000000-0005-0000-0000-00001A090000}"/>
    <cellStyle name="_-* #,##0_-;-* #,##0_-;_-* &quot;-&quot;_-;_-@_-_추가적립명세_0908_추가적립업체명세(완료)V_3황동인대리님_Hana 2011-1 Program_Data Disk_Pool B_v2(v5-1더밸류-이교민)_SHB 2011-2 Program_Data Disk_Pool C,B_v1(v2더밸류_이교민)" xfId="16364" xr:uid="{00000000-0005-0000-0000-00001B090000}"/>
    <cellStyle name="_-* #,##0_-;-* #,##0_-;_-* &quot;-&quot;_-;_-@_-_추가적립명세_0908_추가적립업체명세(완료)V_3황동인대리님_Hana 2011-1 Program_Data Disk_Pool B_v2(v5-1더밸류-이교민)_SHB 2011-2 Program_Data Disk_Pool C,B_v1(v2더밸류_이교민) 2" xfId="21868" xr:uid="{00000000-0005-0000-0000-00001C090000}"/>
    <cellStyle name="_-* #,##0_-;-* #,##0_-;_-* &quot;-&quot;_-;_-@_-_추가적립명세_0908_추가적립업체명세(완료)V_3황동인대리님_Hana 2011-1 Program_Data Disk_Pool B_v2(v5-1더밸류-이교민)_SHB 2011-2 Program_Data Disk_Pool C,B_v1(v2더밸류_이교민) 3" xfId="24857" xr:uid="{00000000-0005-0000-0000-00001D090000}"/>
    <cellStyle name="_-* #,##0_-;-* #,##0_-;_-* &quot;-&quot;_-;_-@_-_추가적립명세_0908_추가적립업체명세(완료)V_3황동인대리님_Hana 2011-1 Program_Data Disk_Pool B_v2(v5-1더밸류-이교민)_SHB 2011-2 Program_Data Disk_Pool C,B_v1(v2더밸류_이교민) 4" xfId="26942" xr:uid="{00000000-0005-0000-0000-00001E090000}"/>
    <cellStyle name="_-* #,##0_-;-* #,##0_-;_-* &quot;-&quot;_-;_-@_-_추가적립명세_0908_추가적립업체명세(완료)V_3황동인대리님_Hana 2011-1 Program_Data Disk_Pool B_v2(v5-1더밸류-이교민)_차주명관리_20110726_v1" xfId="15065" xr:uid="{00000000-0005-0000-0000-00001F090000}"/>
    <cellStyle name="_-* #,##0_-;-* #,##0_-;_-* &quot;-&quot;_-;_-@_-_추가적립명세_0908_추가적립업체명세(완료)V_3황동인대리님_Hana 2011-1 Program_Data Disk_Pool B_v2(v5-1더밸류-이교민)_차주명관리_20110726_v1 2" xfId="21867" xr:uid="{00000000-0005-0000-0000-000020090000}"/>
    <cellStyle name="_-* #,##0_-;-* #,##0_-;_-* &quot;-&quot;_-;_-@_-_추가적립명세_0908_추가적립업체명세(완료)V_3황동인대리님_Hana 2011-1 Program_Data Disk_Pool B_v2(v5-1더밸류-이교민)_차주명관리_20110726_v1 3" xfId="24856" xr:uid="{00000000-0005-0000-0000-000021090000}"/>
    <cellStyle name="_-* #,##0_-;-* #,##0_-;_-* &quot;-&quot;_-;_-@_-_추가적립명세_0908_추가적립업체명세(완료)V_3황동인대리님_Hana 2011-1 Program_Data Disk_Pool B_v2(v5-1더밸류-이교민)_차주명관리_20110726_v1 4" xfId="26941" xr:uid="{00000000-0005-0000-0000-000022090000}"/>
    <cellStyle name="_-* #,##0_-;-* #,##0_-;_-* &quot;-&quot;_-;_-@_-_추가적립명세_0908_추가적립업체명세(완료)V_3황동인대리님_SHB_2011-3_담보sheet(더밸류_v6이교민)" xfId="15632" xr:uid="{00000000-0005-0000-0000-000023090000}"/>
    <cellStyle name="_-* #,##0_-;-* #,##0_-;_-* &quot;-&quot;_-;_-@_-_추가적립명세_0908_추가적립업체명세(완료)V_3황동인대리님_SHB_2011-3_담보sheet(더밸류_v6이교민) 2" xfId="21866" xr:uid="{00000000-0005-0000-0000-000024090000}"/>
    <cellStyle name="_-* #,##0_-;-* #,##0_-;_-* &quot;-&quot;_-;_-@_-_추가적립명세_0908_추가적립업체명세(완료)V_3황동인대리님_SHB_2011-3_담보sheet(더밸류_v6이교민) 3" xfId="24855" xr:uid="{00000000-0005-0000-0000-000025090000}"/>
    <cellStyle name="_-* #,##0_-;-* #,##0_-;_-* &quot;-&quot;_-;_-@_-_추가적립명세_0908_추가적립업체명세(완료)V_3황동인대리님_SHB_2011-3_담보sheet(더밸류_v6이교민) 4" xfId="26940" xr:uid="{00000000-0005-0000-0000-000026090000}"/>
    <cellStyle name="_-* #,##0_-;-* #,##0_-;_-* &quot;-&quot;_-;_-@_-_추가적립명세_0908_추가적립업체명세(완료)V_3황동인대리님_SHB_2011-3_담보sheet(더밸류_v6이교민)_차주명관리_20110726_v1" xfId="15570" xr:uid="{00000000-0005-0000-0000-000027090000}"/>
    <cellStyle name="_-* #,##0_-;-* #,##0_-;_-* &quot;-&quot;_-;_-@_-_추가적립명세_0908_추가적립업체명세(완료)V_3황동인대리님_SHB_2011-3_담보sheet(더밸류_v6이교민)_차주명관리_20110726_v1 2" xfId="21865" xr:uid="{00000000-0005-0000-0000-000028090000}"/>
    <cellStyle name="_-* #,##0_-;-* #,##0_-;_-* &quot;-&quot;_-;_-@_-_추가적립명세_0908_추가적립업체명세(완료)V_3황동인대리님_SHB_2011-3_담보sheet(더밸류_v6이교민)_차주명관리_20110726_v1 3" xfId="24854" xr:uid="{00000000-0005-0000-0000-000029090000}"/>
    <cellStyle name="_-* #,##0_-;-* #,##0_-;_-* &quot;-&quot;_-;_-@_-_추가적립명세_0908_추가적립업체명세(완료)V_3황동인대리님_SHB_2011-3_담보sheet(더밸류_v6이교민)_차주명관리_20110726_v1 4" xfId="26939" xr:uid="{00000000-0005-0000-0000-00002A090000}"/>
    <cellStyle name="_-* #,##0_-;-* #,##0_-;_-* &quot;-&quot;_-;_-@_-_추가적립명세_0908_추가적립업체명세(완료)V_3황동인대리님_Sheet1" xfId="27386" xr:uid="{00000000-0005-0000-0000-00002B090000}"/>
    <cellStyle name="_-* #,##0_-;-* #,##0_-;_-* &quot;-&quot;_-;_-@_-_추가적립명세_0908_추가적립업체명세(완료)V_3황동인대리님_Sheet1 2" xfId="32684" xr:uid="{00000000-0005-0000-0000-00002C090000}"/>
    <cellStyle name="_-* #,##0_-;-* #,##0_-;_-* &quot;-&quot;_-;_-@_-_추가적립명세_0908_추가적립업체명세(완료)V_3황동인대리님_권리분석_v1(최초)-4" xfId="16509" xr:uid="{00000000-0005-0000-0000-00002D090000}"/>
    <cellStyle name="_-* #,##0_-;-* #,##0_-;_-* &quot;-&quot;_-;_-@_-_추가적립명세_0908_추가적립업체명세(완료)V_3황동인대리님_권리분석_v1(최초)-4 2" xfId="21864" xr:uid="{00000000-0005-0000-0000-00002E090000}"/>
    <cellStyle name="_-* #,##0_-;-* #,##0_-;_-* &quot;-&quot;_-;_-@_-_추가적립명세_0908_추가적립업체명세(완료)V_3황동인대리님_권리분석_v1(최초)-4 3" xfId="24853" xr:uid="{00000000-0005-0000-0000-00002F090000}"/>
    <cellStyle name="_-* #,##0_-;-* #,##0_-;_-* &quot;-&quot;_-;_-@_-_추가적립명세_0908_추가적립업체명세(완료)V_3황동인대리님_권리분석_v1(최초)-4 4" xfId="26938" xr:uid="{00000000-0005-0000-0000-000030090000}"/>
    <cellStyle name="_-* #,##0_-;-* #,##0_-;_-* &quot;-&quot;_-;_-@_-_추가적립업체명세(완료)V_3황동인대리님" xfId="38" xr:uid="{00000000-0005-0000-0000-000031090000}"/>
    <cellStyle name="_-* #,##0_-;-* #,##0_-;_-* &quot;-&quot;_-;_-@_-_추가적립업체명세(완료)V_3황동인대리님 10" xfId="14790" xr:uid="{00000000-0005-0000-0000-000032090000}"/>
    <cellStyle name="_-* #,##0_-;-* #,##0_-;_-* &quot;-&quot;_-;_-@_-_추가적립업체명세(완료)V_3황동인대리님 11" xfId="16682" xr:uid="{00000000-0005-0000-0000-000033090000}"/>
    <cellStyle name="_-* #,##0_-;-* #,##0_-;_-* &quot;-&quot;_-;_-@_-_추가적립업체명세(완료)V_3황동인대리님 2" xfId="3014" xr:uid="{00000000-0005-0000-0000-000034090000}"/>
    <cellStyle name="_-* #,##0_-;-* #,##0_-;_-* &quot;-&quot;_-;_-@_-_추가적립업체명세(완료)V_3황동인대리님 2 2" xfId="3744" xr:uid="{00000000-0005-0000-0000-000035090000}"/>
    <cellStyle name="_-* #,##0_-;-* #,##0_-;_-* &quot;-&quot;_-;_-@_-_추가적립업체명세(완료)V_3황동인대리님 2 2 2" xfId="7048" xr:uid="{00000000-0005-0000-0000-000036090000}"/>
    <cellStyle name="_-* #,##0_-;-* #,##0_-;_-* &quot;-&quot;_-;_-@_-_추가적립업체명세(완료)V_3황동인대리님 2 2 2 2" xfId="13625" xr:uid="{00000000-0005-0000-0000-000037090000}"/>
    <cellStyle name="_-* #,##0_-;-* #,##0_-;_-* &quot;-&quot;_-;_-@_-_추가적립업체명세(완료)V_3황동인대리님 2 2 2 2 2" xfId="32685" xr:uid="{00000000-0005-0000-0000-000038090000}"/>
    <cellStyle name="_-* #,##0_-;-* #,##0_-;_-* &quot;-&quot;_-;_-@_-_추가적립업체명세(완료)V_3황동인대리님 2 2 2 3" xfId="20706" xr:uid="{00000000-0005-0000-0000-000039090000}"/>
    <cellStyle name="_-* #,##0_-;-* #,##0_-;_-* &quot;-&quot;_-;_-@_-_추가적립업체명세(완료)V_3황동인대리님 2 2 2 4" xfId="23755" xr:uid="{00000000-0005-0000-0000-00003A090000}"/>
    <cellStyle name="_-* #,##0_-;-* #,##0_-;_-* &quot;-&quot;_-;_-@_-_추가적립업체명세(완료)V_3황동인대리님 2 2 2 5" xfId="26009" xr:uid="{00000000-0005-0000-0000-00003B090000}"/>
    <cellStyle name="_-* #,##0_-;-* #,##0_-;_-* &quot;-&quot;_-;_-@_-_추가적립업체명세(완료)V_3황동인대리님 2 2 3" xfId="5425" xr:uid="{00000000-0005-0000-0000-00003C090000}"/>
    <cellStyle name="_-* #,##0_-;-* #,##0_-;_-* &quot;-&quot;_-;_-@_-_추가적립업체명세(완료)V_3황동인대리님 2 2 3 2" xfId="12002" xr:uid="{00000000-0005-0000-0000-00003D090000}"/>
    <cellStyle name="_-* #,##0_-;-* #,##0_-;_-* &quot;-&quot;_-;_-@_-_추가적립업체명세(완료)V_3황동인대리님 2 2 3 2 2" xfId="32686" xr:uid="{00000000-0005-0000-0000-00003E090000}"/>
    <cellStyle name="_-* #,##0_-;-* #,##0_-;_-* &quot;-&quot;_-;_-@_-_추가적립업체명세(완료)V_3황동인대리님 2 2 3 3" xfId="32687" xr:uid="{00000000-0005-0000-0000-00003F090000}"/>
    <cellStyle name="_-* #,##0_-;-* #,##0_-;_-* &quot;-&quot;_-;_-@_-_추가적립업체명세(완료)V_3황동인대리님 2 2 4" xfId="10329" xr:uid="{00000000-0005-0000-0000-000040090000}"/>
    <cellStyle name="_-* #,##0_-;-* #,##0_-;_-* &quot;-&quot;_-;_-@_-_추가적립업체명세(완료)V_3황동인대리님 2 2 4 2" xfId="32688" xr:uid="{00000000-0005-0000-0000-000041090000}"/>
    <cellStyle name="_-* #,##0_-;-* #,##0_-;_-* &quot;-&quot;_-;_-@_-_추가적립업체명세(완료)V_3황동인대리님 2 2 4 2 2" xfId="32689" xr:uid="{00000000-0005-0000-0000-000042090000}"/>
    <cellStyle name="_-* #,##0_-;-* #,##0_-;_-* &quot;-&quot;_-;_-@_-_추가적립업체명세(완료)V_3황동인대리님 2 2 4 3" xfId="32690" xr:uid="{00000000-0005-0000-0000-000043090000}"/>
    <cellStyle name="_-* #,##0_-;-* #,##0_-;_-* &quot;-&quot;_-;_-@_-_추가적립업체명세(완료)V_3황동인대리님 2 2 5" xfId="17683" xr:uid="{00000000-0005-0000-0000-000044090000}"/>
    <cellStyle name="_-* #,##0_-;-* #,##0_-;_-* &quot;-&quot;_-;_-@_-_추가적립업체명세(완료)V_3황동인대리님 2 2 5 2" xfId="32691" xr:uid="{00000000-0005-0000-0000-000045090000}"/>
    <cellStyle name="_-* #,##0_-;-* #,##0_-;_-* &quot;-&quot;_-;_-@_-_추가적립업체명세(완료)V_3황동인대리님 2 2 6" xfId="19927" xr:uid="{00000000-0005-0000-0000-000046090000}"/>
    <cellStyle name="_-* #,##0_-;-* #,##0_-;_-* &quot;-&quot;_-;_-@_-_추가적립업체명세(완료)V_3황동인대리님 2 2 7" xfId="22247" xr:uid="{00000000-0005-0000-0000-000047090000}"/>
    <cellStyle name="_-* #,##0_-;-* #,##0_-;_-* &quot;-&quot;_-;_-@_-_추가적립업체명세(완료)V_3황동인대리님 2 3" xfId="4055" xr:uid="{00000000-0005-0000-0000-000048090000}"/>
    <cellStyle name="_-* #,##0_-;-* #,##0_-;_-* &quot;-&quot;_-;_-@_-_추가적립업체명세(완료)V_3황동인대리님 2 3 2" xfId="7359" xr:uid="{00000000-0005-0000-0000-000049090000}"/>
    <cellStyle name="_-* #,##0_-;-* #,##0_-;_-* &quot;-&quot;_-;_-@_-_추가적립업체명세(완료)V_3황동인대리님 2 3 2 2" xfId="13936" xr:uid="{00000000-0005-0000-0000-00004A090000}"/>
    <cellStyle name="_-* #,##0_-;-* #,##0_-;_-* &quot;-&quot;_-;_-@_-_추가적립업체명세(완료)V_3황동인대리님 2 3 2 2 2" xfId="32692" xr:uid="{00000000-0005-0000-0000-00004B090000}"/>
    <cellStyle name="_-* #,##0_-;-* #,##0_-;_-* &quot;-&quot;_-;_-@_-_추가적립업체명세(완료)V_3황동인대리님 2 3 2 3" xfId="21017" xr:uid="{00000000-0005-0000-0000-00004C090000}"/>
    <cellStyle name="_-* #,##0_-;-* #,##0_-;_-* &quot;-&quot;_-;_-@_-_추가적립업체명세(완료)V_3황동인대리님 2 3 2 4" xfId="24021" xr:uid="{00000000-0005-0000-0000-00004D090000}"/>
    <cellStyle name="_-* #,##0_-;-* #,##0_-;_-* &quot;-&quot;_-;_-@_-_추가적립업체명세(완료)V_3황동인대리님 2 3 2 5" xfId="26271" xr:uid="{00000000-0005-0000-0000-00004E090000}"/>
    <cellStyle name="_-* #,##0_-;-* #,##0_-;_-* &quot;-&quot;_-;_-@_-_추가적립업체명세(완료)V_3황동인대리님 2 3 3" xfId="5736" xr:uid="{00000000-0005-0000-0000-00004F090000}"/>
    <cellStyle name="_-* #,##0_-;-* #,##0_-;_-* &quot;-&quot;_-;_-@_-_추가적립업체명세(완료)V_3황동인대리님 2 3 3 2" xfId="12313" xr:uid="{00000000-0005-0000-0000-000050090000}"/>
    <cellStyle name="_-* #,##0_-;-* #,##0_-;_-* &quot;-&quot;_-;_-@_-_추가적립업체명세(완료)V_3황동인대리님 2 3 3 2 2" xfId="32693" xr:uid="{00000000-0005-0000-0000-000051090000}"/>
    <cellStyle name="_-* #,##0_-;-* #,##0_-;_-* &quot;-&quot;_-;_-@_-_추가적립업체명세(완료)V_3황동인대리님 2 3 3 3" xfId="32694" xr:uid="{00000000-0005-0000-0000-000052090000}"/>
    <cellStyle name="_-* #,##0_-;-* #,##0_-;_-* &quot;-&quot;_-;_-@_-_추가적립업체명세(완료)V_3황동인대리님 2 3 4" xfId="10640" xr:uid="{00000000-0005-0000-0000-000053090000}"/>
    <cellStyle name="_-* #,##0_-;-* #,##0_-;_-* &quot;-&quot;_-;_-@_-_추가적립업체명세(완료)V_3황동인대리님 2 3 4 2" xfId="32695" xr:uid="{00000000-0005-0000-0000-000054090000}"/>
    <cellStyle name="_-* #,##0_-;-* #,##0_-;_-* &quot;-&quot;_-;_-@_-_추가적립업체명세(완료)V_3황동인대리님 2 3 4 2 2" xfId="32696" xr:uid="{00000000-0005-0000-0000-000055090000}"/>
    <cellStyle name="_-* #,##0_-;-* #,##0_-;_-* &quot;-&quot;_-;_-@_-_추가적립업체명세(완료)V_3황동인대리님 2 3 4 3" xfId="32697" xr:uid="{00000000-0005-0000-0000-000056090000}"/>
    <cellStyle name="_-* #,##0_-;-* #,##0_-;_-* &quot;-&quot;_-;_-@_-_추가적립업체명세(완료)V_3황동인대리님 2 3 5" xfId="17372" xr:uid="{00000000-0005-0000-0000-000057090000}"/>
    <cellStyle name="_-* #,##0_-;-* #,##0_-;_-* &quot;-&quot;_-;_-@_-_추가적립업체명세(완료)V_3황동인대리님 2 3 5 2" xfId="32698" xr:uid="{00000000-0005-0000-0000-000058090000}"/>
    <cellStyle name="_-* #,##0_-;-* #,##0_-;_-* &quot;-&quot;_-;_-@_-_추가적립업체명세(완료)V_3황동인대리님 2 3 6" xfId="22587" xr:uid="{00000000-0005-0000-0000-000059090000}"/>
    <cellStyle name="_-* #,##0_-;-* #,##0_-;_-* &quot;-&quot;_-;_-@_-_추가적립업체명세(완료)V_3황동인대리님 2 3 7" xfId="19192" xr:uid="{00000000-0005-0000-0000-00005A090000}"/>
    <cellStyle name="_-* #,##0_-;-* #,##0_-;_-* &quot;-&quot;_-;_-@_-_추가적립업체명세(완료)V_3황동인대리님 2 4" xfId="3707" xr:uid="{00000000-0005-0000-0000-00005B090000}"/>
    <cellStyle name="_-* #,##0_-;-* #,##0_-;_-* &quot;-&quot;_-;_-@_-_추가적립업체명세(완료)V_3황동인대리님 2 4 2" xfId="7011" xr:uid="{00000000-0005-0000-0000-00005C090000}"/>
    <cellStyle name="_-* #,##0_-;-* #,##0_-;_-* &quot;-&quot;_-;_-@_-_추가적립업체명세(완료)V_3황동인대리님 2 4 2 2" xfId="13588" xr:uid="{00000000-0005-0000-0000-00005D090000}"/>
    <cellStyle name="_-* #,##0_-;-* #,##0_-;_-* &quot;-&quot;_-;_-@_-_추가적립업체명세(완료)V_3황동인대리님 2 4 2 2 2" xfId="32699" xr:uid="{00000000-0005-0000-0000-00005E090000}"/>
    <cellStyle name="_-* #,##0_-;-* #,##0_-;_-* &quot;-&quot;_-;_-@_-_추가적립업체명세(완료)V_3황동인대리님 2 4 2 3" xfId="20669" xr:uid="{00000000-0005-0000-0000-00005F090000}"/>
    <cellStyle name="_-* #,##0_-;-* #,##0_-;_-* &quot;-&quot;_-;_-@_-_추가적립업체명세(완료)V_3황동인대리님 2 4 2 4" xfId="23720" xr:uid="{00000000-0005-0000-0000-000060090000}"/>
    <cellStyle name="_-* #,##0_-;-* #,##0_-;_-* &quot;-&quot;_-;_-@_-_추가적립업체명세(완료)V_3황동인대리님 2 4 2 5" xfId="25973" xr:uid="{00000000-0005-0000-0000-000061090000}"/>
    <cellStyle name="_-* #,##0_-;-* #,##0_-;_-* &quot;-&quot;_-;_-@_-_추가적립업체명세(완료)V_3황동인대리님 2 4 3" xfId="5388" xr:uid="{00000000-0005-0000-0000-000062090000}"/>
    <cellStyle name="_-* #,##0_-;-* #,##0_-;_-* &quot;-&quot;_-;_-@_-_추가적립업체명세(완료)V_3황동인대리님 2 4 3 2" xfId="11965" xr:uid="{00000000-0005-0000-0000-000063090000}"/>
    <cellStyle name="_-* #,##0_-;-* #,##0_-;_-* &quot;-&quot;_-;_-@_-_추가적립업체명세(완료)V_3황동인대리님 2 4 3 2 2" xfId="32700" xr:uid="{00000000-0005-0000-0000-000064090000}"/>
    <cellStyle name="_-* #,##0_-;-* #,##0_-;_-* &quot;-&quot;_-;_-@_-_추가적립업체명세(완료)V_3황동인대리님 2 4 3 3" xfId="32701" xr:uid="{00000000-0005-0000-0000-000065090000}"/>
    <cellStyle name="_-* #,##0_-;-* #,##0_-;_-* &quot;-&quot;_-;_-@_-_추가적립업체명세(완료)V_3황동인대리님 2 4 4" xfId="10292" xr:uid="{00000000-0005-0000-0000-000066090000}"/>
    <cellStyle name="_-* #,##0_-;-* #,##0_-;_-* &quot;-&quot;_-;_-@_-_추가적립업체명세(완료)V_3황동인대리님 2 4 4 2" xfId="32702" xr:uid="{00000000-0005-0000-0000-000067090000}"/>
    <cellStyle name="_-* #,##0_-;-* #,##0_-;_-* &quot;-&quot;_-;_-@_-_추가적립업체명세(완료)V_3황동인대리님 2 4 5" xfId="17720" xr:uid="{00000000-0005-0000-0000-000068090000}"/>
    <cellStyle name="_-* #,##0_-;-* #,##0_-;_-* &quot;-&quot;_-;_-@_-_추가적립업체명세(완료)V_3황동인대리님 2 4 6" xfId="19903" xr:uid="{00000000-0005-0000-0000-000069090000}"/>
    <cellStyle name="_-* #,##0_-;-* #,##0_-;_-* &quot;-&quot;_-;_-@_-_추가적립업체명세(완료)V_3황동인대리님 2 4 7" xfId="18572" xr:uid="{00000000-0005-0000-0000-00006A090000}"/>
    <cellStyle name="_-* #,##0_-;-* #,##0_-;_-* &quot;-&quot;_-;_-@_-_추가적립업체명세(완료)V_3황동인대리님 2 5" xfId="6375" xr:uid="{00000000-0005-0000-0000-00006B090000}"/>
    <cellStyle name="_-* #,##0_-;-* #,##0_-;_-* &quot;-&quot;_-;_-@_-_추가적립업체명세(완료)V_3황동인대리님 2 5 2" xfId="12952" xr:uid="{00000000-0005-0000-0000-00006C090000}"/>
    <cellStyle name="_-* #,##0_-;-* #,##0_-;_-* &quot;-&quot;_-;_-@_-_추가적립업체명세(완료)V_3황동인대리님 2 5 2 2" xfId="32703" xr:uid="{00000000-0005-0000-0000-00006D090000}"/>
    <cellStyle name="_-* #,##0_-;-* #,##0_-;_-* &quot;-&quot;_-;_-@_-_추가적립업체명세(완료)V_3황동인대리님 2 5 3" xfId="20033" xr:uid="{00000000-0005-0000-0000-00006E090000}"/>
    <cellStyle name="_-* #,##0_-;-* #,##0_-;_-* &quot;-&quot;_-;_-@_-_추가적립업체명세(완료)V_3황동인대리님 2 5 3 2" xfId="32704" xr:uid="{00000000-0005-0000-0000-00006F090000}"/>
    <cellStyle name="_-* #,##0_-;-* #,##0_-;_-* &quot;-&quot;_-;_-@_-_추가적립업체명세(완료)V_3황동인대리님 2 5 4" xfId="23190" xr:uid="{00000000-0005-0000-0000-000070090000}"/>
    <cellStyle name="_-* #,##0_-;-* #,##0_-;_-* &quot;-&quot;_-;_-@_-_추가적립업체명세(완료)V_3황동인대리님 2 5 5" xfId="25443" xr:uid="{00000000-0005-0000-0000-000071090000}"/>
    <cellStyle name="_-* #,##0_-;-* #,##0_-;_-* &quot;-&quot;_-;_-@_-_추가적립업체명세(완료)V_3황동인대리님 2 6" xfId="4752" xr:uid="{00000000-0005-0000-0000-000072090000}"/>
    <cellStyle name="_-* #,##0_-;-* #,##0_-;_-* &quot;-&quot;_-;_-@_-_추가적립업체명세(완료)V_3황동인대리님 2 6 2" xfId="11329" xr:uid="{00000000-0005-0000-0000-000073090000}"/>
    <cellStyle name="_-* #,##0_-;-* #,##0_-;_-* &quot;-&quot;_-;_-@_-_추가적립업체명세(완료)V_3황동인대리님 2 6 2 2" xfId="32705" xr:uid="{00000000-0005-0000-0000-000074090000}"/>
    <cellStyle name="_-* #,##0_-;-* #,##0_-;_-* &quot;-&quot;_-;_-@_-_추가적립업체명세(완료)V_3황동인대리님 2 6 3" xfId="32706" xr:uid="{00000000-0005-0000-0000-000075090000}"/>
    <cellStyle name="_-* #,##0_-;-* #,##0_-;_-* &quot;-&quot;_-;_-@_-_추가적립업체명세(완료)V_3황동인대리님 2 6 3 2" xfId="32707" xr:uid="{00000000-0005-0000-0000-000076090000}"/>
    <cellStyle name="_-* #,##0_-;-* #,##0_-;_-* &quot;-&quot;_-;_-@_-_추가적립업체명세(완료)V_3황동인대리님 2 6 4" xfId="32708" xr:uid="{00000000-0005-0000-0000-000077090000}"/>
    <cellStyle name="_-* #,##0_-;-* #,##0_-;_-* &quot;-&quot;_-;_-@_-_추가적립업체명세(완료)V_3황동인대리님 2 7" xfId="9658" xr:uid="{00000000-0005-0000-0000-000078090000}"/>
    <cellStyle name="_-* #,##0_-;-* #,##0_-;_-* &quot;-&quot;_-;_-@_-_추가적립업체명세(완료)V_3황동인대리님 2 7 2" xfId="32709" xr:uid="{00000000-0005-0000-0000-000079090000}"/>
    <cellStyle name="_-* #,##0_-;-* #,##0_-;_-* &quot;-&quot;_-;_-@_-_추가적립업체명세(완료)V_3황동인대리님 2 7 2 2" xfId="32710" xr:uid="{00000000-0005-0000-0000-00007A090000}"/>
    <cellStyle name="_-* #,##0_-;-* #,##0_-;_-* &quot;-&quot;_-;_-@_-_추가적립업체명세(완료)V_3황동인대리님 2 7 3" xfId="32711" xr:uid="{00000000-0005-0000-0000-00007B090000}"/>
    <cellStyle name="_-* #,##0_-;-* #,##0_-;_-* &quot;-&quot;_-;_-@_-_추가적립업체명세(완료)V_3황동인대리님 2 8" xfId="18440" xr:uid="{00000000-0005-0000-0000-00007C090000}"/>
    <cellStyle name="_-* #,##0_-;-* #,##0_-;_-* &quot;-&quot;_-;_-@_-_추가적립업체명세(완료)V_3황동인대리님 2 8 2" xfId="32712" xr:uid="{00000000-0005-0000-0000-00007D090000}"/>
    <cellStyle name="_-* #,##0_-;-* #,##0_-;_-* &quot;-&quot;_-;_-@_-_추가적립업체명세(완료)V_3황동인대리님 2 9" xfId="19611" xr:uid="{00000000-0005-0000-0000-00007E090000}"/>
    <cellStyle name="_-* #,##0_-;-* #,##0_-;_-* &quot;-&quot;_-;_-@_-_추가적립업체명세(완료)V_3황동인대리님 3" xfId="3209" xr:uid="{00000000-0005-0000-0000-00007F090000}"/>
    <cellStyle name="_-* #,##0_-;-* #,##0_-;_-* &quot;-&quot;_-;_-@_-_추가적립업체명세(완료)V_3황동인대리님 3 10" xfId="25253" xr:uid="{00000000-0005-0000-0000-000080090000}"/>
    <cellStyle name="_-* #,##0_-;-* #,##0_-;_-* &quot;-&quot;_-;_-@_-_추가적립업체명세(완료)V_3황동인대리님 3 2" xfId="3921" xr:uid="{00000000-0005-0000-0000-000081090000}"/>
    <cellStyle name="_-* #,##0_-;-* #,##0_-;_-* &quot;-&quot;_-;_-@_-_추가적립업체명세(완료)V_3황동인대리님 3 2 2" xfId="7225" xr:uid="{00000000-0005-0000-0000-000082090000}"/>
    <cellStyle name="_-* #,##0_-;-* #,##0_-;_-* &quot;-&quot;_-;_-@_-_추가적립업체명세(완료)V_3황동인대리님 3 2 2 2" xfId="13802" xr:uid="{00000000-0005-0000-0000-000083090000}"/>
    <cellStyle name="_-* #,##0_-;-* #,##0_-;_-* &quot;-&quot;_-;_-@_-_추가적립업체명세(완료)V_3황동인대리님 3 2 2 3" xfId="20883" xr:uid="{00000000-0005-0000-0000-000084090000}"/>
    <cellStyle name="_-* #,##0_-;-* #,##0_-;_-* &quot;-&quot;_-;_-@_-_추가적립업체명세(완료)V_3황동인대리님 3 2 2 4" xfId="23887" xr:uid="{00000000-0005-0000-0000-000085090000}"/>
    <cellStyle name="_-* #,##0_-;-* #,##0_-;_-* &quot;-&quot;_-;_-@_-_추가적립업체명세(완료)V_3황동인대리님 3 2 2 5" xfId="26137" xr:uid="{00000000-0005-0000-0000-000086090000}"/>
    <cellStyle name="_-* #,##0_-;-* #,##0_-;_-* &quot;-&quot;_-;_-@_-_추가적립업체명세(완료)V_3황동인대리님 3 2 3" xfId="5602" xr:uid="{00000000-0005-0000-0000-000087090000}"/>
    <cellStyle name="_-* #,##0_-;-* #,##0_-;_-* &quot;-&quot;_-;_-@_-_추가적립업체명세(완료)V_3황동인대리님 3 2 3 2" xfId="12179" xr:uid="{00000000-0005-0000-0000-000088090000}"/>
    <cellStyle name="_-* #,##0_-;-* #,##0_-;_-* &quot;-&quot;_-;_-@_-_추가적립업체명세(완료)V_3황동인대리님 3 2 4" xfId="10506" xr:uid="{00000000-0005-0000-0000-000089090000}"/>
    <cellStyle name="_-* #,##0_-;-* #,##0_-;_-* &quot;-&quot;_-;_-@_-_추가적립업체명세(완료)V_3황동인대리님 3 2 5" xfId="17506" xr:uid="{00000000-0005-0000-0000-00008A090000}"/>
    <cellStyle name="_-* #,##0_-;-* #,##0_-;_-* &quot;-&quot;_-;_-@_-_추가적립업체명세(완료)V_3황동인대리님 3 2 6" xfId="22453" xr:uid="{00000000-0005-0000-0000-00008B090000}"/>
    <cellStyle name="_-* #,##0_-;-* #,##0_-;_-* &quot;-&quot;_-;_-@_-_추가적립업체명세(완료)V_3황동인대리님 3 2 7" xfId="22081" xr:uid="{00000000-0005-0000-0000-00008C090000}"/>
    <cellStyle name="_-* #,##0_-;-* #,##0_-;_-* &quot;-&quot;_-;_-@_-_추가적립업체명세(완료)V_3황동인대리님 3 3" xfId="4177" xr:uid="{00000000-0005-0000-0000-00008D090000}"/>
    <cellStyle name="_-* #,##0_-;-* #,##0_-;_-* &quot;-&quot;_-;_-@_-_추가적립업체명세(완료)V_3황동인대리님 3 3 2" xfId="7481" xr:uid="{00000000-0005-0000-0000-00008E090000}"/>
    <cellStyle name="_-* #,##0_-;-* #,##0_-;_-* &quot;-&quot;_-;_-@_-_추가적립업체명세(완료)V_3황동인대리님 3 3 2 2" xfId="14058" xr:uid="{00000000-0005-0000-0000-00008F090000}"/>
    <cellStyle name="_-* #,##0_-;-* #,##0_-;_-* &quot;-&quot;_-;_-@_-_추가적립업체명세(완료)V_3황동인대리님 3 3 2 3" xfId="21139" xr:uid="{00000000-0005-0000-0000-000090090000}"/>
    <cellStyle name="_-* #,##0_-;-* #,##0_-;_-* &quot;-&quot;_-;_-@_-_추가적립업체명세(완료)V_3황동인대리님 3 3 2 4" xfId="24143" xr:uid="{00000000-0005-0000-0000-000091090000}"/>
    <cellStyle name="_-* #,##0_-;-* #,##0_-;_-* &quot;-&quot;_-;_-@_-_추가적립업체명세(완료)V_3황동인대리님 3 3 2 5" xfId="26393" xr:uid="{00000000-0005-0000-0000-000092090000}"/>
    <cellStyle name="_-* #,##0_-;-* #,##0_-;_-* &quot;-&quot;_-;_-@_-_추가적립업체명세(완료)V_3황동인대리님 3 3 3" xfId="5858" xr:uid="{00000000-0005-0000-0000-000093090000}"/>
    <cellStyle name="_-* #,##0_-;-* #,##0_-;_-* &quot;-&quot;_-;_-@_-_추가적립업체명세(완료)V_3황동인대리님 3 3 3 2" xfId="12435" xr:uid="{00000000-0005-0000-0000-000094090000}"/>
    <cellStyle name="_-* #,##0_-;-* #,##0_-;_-* &quot;-&quot;_-;_-@_-_추가적립업체명세(완료)V_3황동인대리님 3 3 4" xfId="10762" xr:uid="{00000000-0005-0000-0000-000095090000}"/>
    <cellStyle name="_-* #,##0_-;-* #,##0_-;_-* &quot;-&quot;_-;_-@_-_추가적립업체명세(완료)V_3황동인대리님 3 3 5" xfId="17250" xr:uid="{00000000-0005-0000-0000-000096090000}"/>
    <cellStyle name="_-* #,##0_-;-* #,##0_-;_-* &quot;-&quot;_-;_-@_-_추가적립업체명세(완료)V_3황동인대리님 3 3 6" xfId="22709" xr:uid="{00000000-0005-0000-0000-000097090000}"/>
    <cellStyle name="_-* #,##0_-;-* #,##0_-;_-* &quot;-&quot;_-;_-@_-_추가적립업체명세(완료)V_3황동인대리님 3 3 7" xfId="18767" xr:uid="{00000000-0005-0000-0000-000098090000}"/>
    <cellStyle name="_-* #,##0_-;-* #,##0_-;_-* &quot;-&quot;_-;_-@_-_추가적립업체명세(완료)V_3황동인대리님 3 4" xfId="4393" xr:uid="{00000000-0005-0000-0000-000099090000}"/>
    <cellStyle name="_-* #,##0_-;-* #,##0_-;_-* &quot;-&quot;_-;_-@_-_추가적립업체명세(완료)V_3황동인대리님 3 4 2" xfId="7697" xr:uid="{00000000-0005-0000-0000-00009A090000}"/>
    <cellStyle name="_-* #,##0_-;-* #,##0_-;_-* &quot;-&quot;_-;_-@_-_추가적립업체명세(완료)V_3황동인대리님 3 4 2 2" xfId="14274" xr:uid="{00000000-0005-0000-0000-00009B090000}"/>
    <cellStyle name="_-* #,##0_-;-* #,##0_-;_-* &quot;-&quot;_-;_-@_-_추가적립업체명세(완료)V_3황동인대리님 3 4 2 3" xfId="21355" xr:uid="{00000000-0005-0000-0000-00009C090000}"/>
    <cellStyle name="_-* #,##0_-;-* #,##0_-;_-* &quot;-&quot;_-;_-@_-_추가적립업체명세(완료)V_3황동인대리님 3 4 2 4" xfId="24359" xr:uid="{00000000-0005-0000-0000-00009D090000}"/>
    <cellStyle name="_-* #,##0_-;-* #,##0_-;_-* &quot;-&quot;_-;_-@_-_추가적립업체명세(완료)V_3황동인대리님 3 4 2 5" xfId="26609" xr:uid="{00000000-0005-0000-0000-00009E090000}"/>
    <cellStyle name="_-* #,##0_-;-* #,##0_-;_-* &quot;-&quot;_-;_-@_-_추가적립업체명세(완료)V_3황동인대리님 3 4 3" xfId="6074" xr:uid="{00000000-0005-0000-0000-00009F090000}"/>
    <cellStyle name="_-* #,##0_-;-* #,##0_-;_-* &quot;-&quot;_-;_-@_-_추가적립업체명세(완료)V_3황동인대리님 3 4 3 2" xfId="12651" xr:uid="{00000000-0005-0000-0000-0000A0090000}"/>
    <cellStyle name="_-* #,##0_-;-* #,##0_-;_-* &quot;-&quot;_-;_-@_-_추가적립업체명세(완료)V_3황동인대리님 3 4 4" xfId="10978" xr:uid="{00000000-0005-0000-0000-0000A1090000}"/>
    <cellStyle name="_-* #,##0_-;-* #,##0_-;_-* &quot;-&quot;_-;_-@_-_추가적립업체명세(완료)V_3황동인대리님 3 4 5" xfId="17034" xr:uid="{00000000-0005-0000-0000-0000A2090000}"/>
    <cellStyle name="_-* #,##0_-;-* #,##0_-;_-* &quot;-&quot;_-;_-@_-_추가적립업체명세(완료)V_3황동인대리님 3 4 6" xfId="22925" xr:uid="{00000000-0005-0000-0000-0000A3090000}"/>
    <cellStyle name="_-* #,##0_-;-* #,##0_-;_-* &quot;-&quot;_-;_-@_-_추가적립업체명세(완료)V_3황동인대리님 3 4 7" xfId="19469" xr:uid="{00000000-0005-0000-0000-0000A4090000}"/>
    <cellStyle name="_-* #,##0_-;-* #,##0_-;_-* &quot;-&quot;_-;_-@_-_추가적립업체명세(완료)V_3황동인대리님 3 5" xfId="6555" xr:uid="{00000000-0005-0000-0000-0000A5090000}"/>
    <cellStyle name="_-* #,##0_-;-* #,##0_-;_-* &quot;-&quot;_-;_-@_-_추가적립업체명세(완료)V_3황동인대리님 3 5 2" xfId="13132" xr:uid="{00000000-0005-0000-0000-0000A6090000}"/>
    <cellStyle name="_-* #,##0_-;-* #,##0_-;_-* &quot;-&quot;_-;_-@_-_추가적립업체명세(완료)V_3황동인대리님 3 5 3" xfId="20213" xr:uid="{00000000-0005-0000-0000-0000A7090000}"/>
    <cellStyle name="_-* #,##0_-;-* #,##0_-;_-* &quot;-&quot;_-;_-@_-_추가적립업체명세(완료)V_3황동인대리님 3 5 4" xfId="23315" xr:uid="{00000000-0005-0000-0000-0000A8090000}"/>
    <cellStyle name="_-* #,##0_-;-* #,##0_-;_-* &quot;-&quot;_-;_-@_-_추가적립업체명세(완료)V_3황동인대리님 3 5 5" xfId="25570" xr:uid="{00000000-0005-0000-0000-0000A9090000}"/>
    <cellStyle name="_-* #,##0_-;-* #,##0_-;_-* &quot;-&quot;_-;_-@_-_추가적립업체명세(완료)V_3황동인대리님 3 6" xfId="4932" xr:uid="{00000000-0005-0000-0000-0000AA090000}"/>
    <cellStyle name="_-* #,##0_-;-* #,##0_-;_-* &quot;-&quot;_-;_-@_-_추가적립업체명세(완료)V_3황동인대리님 3 6 2" xfId="11509" xr:uid="{00000000-0005-0000-0000-0000AB090000}"/>
    <cellStyle name="_-* #,##0_-;-* #,##0_-;_-* &quot;-&quot;_-;_-@_-_추가적립업체명세(완료)V_3황동인대리님 3 7" xfId="9836" xr:uid="{00000000-0005-0000-0000-0000AC090000}"/>
    <cellStyle name="_-* #,##0_-;-* #,##0_-;_-* &quot;-&quot;_-;_-@_-_추가적립업체명세(완료)V_3황동인대리님 3 8" xfId="18219" xr:uid="{00000000-0005-0000-0000-0000AD090000}"/>
    <cellStyle name="_-* #,##0_-;-* #,##0_-;_-* &quot;-&quot;_-;_-@_-_추가적립업체명세(완료)V_3황동인대리님 3 9" xfId="19676" xr:uid="{00000000-0005-0000-0000-0000AE090000}"/>
    <cellStyle name="_-* #,##0_-;-* #,##0_-;_-* &quot;-&quot;_-;_-@_-_추가적립업체명세(완료)V_3황동인대리님 4" xfId="3421" xr:uid="{00000000-0005-0000-0000-0000AF090000}"/>
    <cellStyle name="_-* #,##0_-;-* #,##0_-;_-* &quot;-&quot;_-;_-@_-_추가적립업체명세(완료)V_3황동인대리님 4 2" xfId="6760" xr:uid="{00000000-0005-0000-0000-0000B0090000}"/>
    <cellStyle name="_-* #,##0_-;-* #,##0_-;_-* &quot;-&quot;_-;_-@_-_추가적립업체명세(완료)V_3황동인대리님 4 2 2" xfId="13337" xr:uid="{00000000-0005-0000-0000-0000B1090000}"/>
    <cellStyle name="_-* #,##0_-;-* #,##0_-;_-* &quot;-&quot;_-;_-@_-_추가적립업체명세(완료)V_3황동인대리님 4 2 2 2" xfId="32713" xr:uid="{00000000-0005-0000-0000-0000B2090000}"/>
    <cellStyle name="_-* #,##0_-;-* #,##0_-;_-* &quot;-&quot;_-;_-@_-_추가적립업체명세(완료)V_3황동인대리님 4 2 3" xfId="20418" xr:uid="{00000000-0005-0000-0000-0000B3090000}"/>
    <cellStyle name="_-* #,##0_-;-* #,##0_-;_-* &quot;-&quot;_-;_-@_-_추가적립업체명세(완료)V_3황동인대리님 4 2 4" xfId="23469" xr:uid="{00000000-0005-0000-0000-0000B4090000}"/>
    <cellStyle name="_-* #,##0_-;-* #,##0_-;_-* &quot;-&quot;_-;_-@_-_추가적립업체명세(완료)V_3황동인대리님 4 2 5" xfId="25722" xr:uid="{00000000-0005-0000-0000-0000B5090000}"/>
    <cellStyle name="_-* #,##0_-;-* #,##0_-;_-* &quot;-&quot;_-;_-@_-_추가적립업체명세(완료)V_3황동인대리님 4 3" xfId="5137" xr:uid="{00000000-0005-0000-0000-0000B6090000}"/>
    <cellStyle name="_-* #,##0_-;-* #,##0_-;_-* &quot;-&quot;_-;_-@_-_추가적립업체명세(완료)V_3황동인대리님 4 3 2" xfId="11714" xr:uid="{00000000-0005-0000-0000-0000B7090000}"/>
    <cellStyle name="_-* #,##0_-;-* #,##0_-;_-* &quot;-&quot;_-;_-@_-_추가적립업체명세(완료)V_3황동인대리님 4 3 2 2" xfId="32714" xr:uid="{00000000-0005-0000-0000-0000B8090000}"/>
    <cellStyle name="_-* #,##0_-;-* #,##0_-;_-* &quot;-&quot;_-;_-@_-_추가적립업체명세(완료)V_3황동인대리님 4 3 3" xfId="32715" xr:uid="{00000000-0005-0000-0000-0000B9090000}"/>
    <cellStyle name="_-* #,##0_-;-* #,##0_-;_-* &quot;-&quot;_-;_-@_-_추가적립업체명세(완료)V_3황동인대리님 4 4" xfId="10041" xr:uid="{00000000-0005-0000-0000-0000BA090000}"/>
    <cellStyle name="_-* #,##0_-;-* #,##0_-;_-* &quot;-&quot;_-;_-@_-_추가적립업체명세(완료)V_3황동인대리님 4 4 2" xfId="32716" xr:uid="{00000000-0005-0000-0000-0000BB090000}"/>
    <cellStyle name="_-* #,##0_-;-* #,##0_-;_-* &quot;-&quot;_-;_-@_-_추가적립업체명세(완료)V_3황동인대리님 4 4 2 2" xfId="32717" xr:uid="{00000000-0005-0000-0000-0000BC090000}"/>
    <cellStyle name="_-* #,##0_-;-* #,##0_-;_-* &quot;-&quot;_-;_-@_-_추가적립업체명세(완료)V_3황동인대리님 4 4 3" xfId="32718" xr:uid="{00000000-0005-0000-0000-0000BD090000}"/>
    <cellStyle name="_-* #,##0_-;-* #,##0_-;_-* &quot;-&quot;_-;_-@_-_추가적립업체명세(완료)V_3황동인대리님 4 5" xfId="17993" xr:uid="{00000000-0005-0000-0000-0000BE090000}"/>
    <cellStyle name="_-* #,##0_-;-* #,##0_-;_-* &quot;-&quot;_-;_-@_-_추가적립업체명세(완료)V_3황동인대리님 4 5 2" xfId="32719" xr:uid="{00000000-0005-0000-0000-0000BF090000}"/>
    <cellStyle name="_-* #,##0_-;-* #,##0_-;_-* &quot;-&quot;_-;_-@_-_추가적립업체명세(완료)V_3황동인대리님 4 6" xfId="18884" xr:uid="{00000000-0005-0000-0000-0000C0090000}"/>
    <cellStyle name="_-* #,##0_-;-* #,##0_-;_-* &quot;-&quot;_-;_-@_-_추가적립업체명세(완료)V_3황동인대리님 4 7" xfId="25149" xr:uid="{00000000-0005-0000-0000-0000C1090000}"/>
    <cellStyle name="_-* #,##0_-;-* #,##0_-;_-* &quot;-&quot;_-;_-@_-_추가적립업체명세(완료)V_3황동인대리님 5" xfId="4035" xr:uid="{00000000-0005-0000-0000-0000C2090000}"/>
    <cellStyle name="_-* #,##0_-;-* #,##0_-;_-* &quot;-&quot;_-;_-@_-_추가적립업체명세(완료)V_3황동인대리님 5 2" xfId="7339" xr:uid="{00000000-0005-0000-0000-0000C3090000}"/>
    <cellStyle name="_-* #,##0_-;-* #,##0_-;_-* &quot;-&quot;_-;_-@_-_추가적립업체명세(완료)V_3황동인대리님 5 2 2" xfId="13916" xr:uid="{00000000-0005-0000-0000-0000C4090000}"/>
    <cellStyle name="_-* #,##0_-;-* #,##0_-;_-* &quot;-&quot;_-;_-@_-_추가적립업체명세(완료)V_3황동인대리님 5 2 2 2" xfId="32720" xr:uid="{00000000-0005-0000-0000-0000C5090000}"/>
    <cellStyle name="_-* #,##0_-;-* #,##0_-;_-* &quot;-&quot;_-;_-@_-_추가적립업체명세(완료)V_3황동인대리님 5 2 3" xfId="20997" xr:uid="{00000000-0005-0000-0000-0000C6090000}"/>
    <cellStyle name="_-* #,##0_-;-* #,##0_-;_-* &quot;-&quot;_-;_-@_-_추가적립업체명세(완료)V_3황동인대리님 5 2 4" xfId="24001" xr:uid="{00000000-0005-0000-0000-0000C7090000}"/>
    <cellStyle name="_-* #,##0_-;-* #,##0_-;_-* &quot;-&quot;_-;_-@_-_추가적립업체명세(완료)V_3황동인대리님 5 2 5" xfId="26251" xr:uid="{00000000-0005-0000-0000-0000C8090000}"/>
    <cellStyle name="_-* #,##0_-;-* #,##0_-;_-* &quot;-&quot;_-;_-@_-_추가적립업체명세(완료)V_3황동인대리님 5 3" xfId="5716" xr:uid="{00000000-0005-0000-0000-0000C9090000}"/>
    <cellStyle name="_-* #,##0_-;-* #,##0_-;_-* &quot;-&quot;_-;_-@_-_추가적립업체명세(완료)V_3황동인대리님 5 3 2" xfId="12293" xr:uid="{00000000-0005-0000-0000-0000CA090000}"/>
    <cellStyle name="_-* #,##0_-;-* #,##0_-;_-* &quot;-&quot;_-;_-@_-_추가적립업체명세(완료)V_3황동인대리님 5 3 2 2" xfId="32721" xr:uid="{00000000-0005-0000-0000-0000CB090000}"/>
    <cellStyle name="_-* #,##0_-;-* #,##0_-;_-* &quot;-&quot;_-;_-@_-_추가적립업체명세(완료)V_3황동인대리님 5 3 3" xfId="32722" xr:uid="{00000000-0005-0000-0000-0000CC090000}"/>
    <cellStyle name="_-* #,##0_-;-* #,##0_-;_-* &quot;-&quot;_-;_-@_-_추가적립업체명세(완료)V_3황동인대리님 5 4" xfId="10620" xr:uid="{00000000-0005-0000-0000-0000CD090000}"/>
    <cellStyle name="_-* #,##0_-;-* #,##0_-;_-* &quot;-&quot;_-;_-@_-_추가적립업체명세(완료)V_3황동인대리님 5 4 2" xfId="32723" xr:uid="{00000000-0005-0000-0000-0000CE090000}"/>
    <cellStyle name="_-* #,##0_-;-* #,##0_-;_-* &quot;-&quot;_-;_-@_-_추가적립업체명세(완료)V_3황동인대리님 5 5" xfId="17392" xr:uid="{00000000-0005-0000-0000-0000CF090000}"/>
    <cellStyle name="_-* #,##0_-;-* #,##0_-;_-* &quot;-&quot;_-;_-@_-_추가적립업체명세(완료)V_3황동인대리님 5 6" xfId="22567" xr:uid="{00000000-0005-0000-0000-0000D0090000}"/>
    <cellStyle name="_-* #,##0_-;-* #,##0_-;_-* &quot;-&quot;_-;_-@_-_추가적립업체명세(완료)V_3황동인대리님 5 7" xfId="19198" xr:uid="{00000000-0005-0000-0000-0000D1090000}"/>
    <cellStyle name="_-* #,##0_-;-* #,##0_-;_-* &quot;-&quot;_-;_-@_-_추가적립업체명세(완료)V_3황동인대리님 6" xfId="3631" xr:uid="{00000000-0005-0000-0000-0000D2090000}"/>
    <cellStyle name="_-* #,##0_-;-* #,##0_-;_-* &quot;-&quot;_-;_-@_-_추가적립업체명세(완료)V_3황동인대리님 6 2" xfId="6935" xr:uid="{00000000-0005-0000-0000-0000D3090000}"/>
    <cellStyle name="_-* #,##0_-;-* #,##0_-;_-* &quot;-&quot;_-;_-@_-_추가적립업체명세(완료)V_3황동인대리님 6 2 2" xfId="13512" xr:uid="{00000000-0005-0000-0000-0000D4090000}"/>
    <cellStyle name="_-* #,##0_-;-* #,##0_-;_-* &quot;-&quot;_-;_-@_-_추가적립업체명세(완료)V_3황동인대리님 6 2 3" xfId="20593" xr:uid="{00000000-0005-0000-0000-0000D5090000}"/>
    <cellStyle name="_-* #,##0_-;-* #,##0_-;_-* &quot;-&quot;_-;_-@_-_추가적립업체명세(완료)V_3황동인대리님 6 2 4" xfId="23644" xr:uid="{00000000-0005-0000-0000-0000D6090000}"/>
    <cellStyle name="_-* #,##0_-;-* #,##0_-;_-* &quot;-&quot;_-;_-@_-_추가적립업체명세(완료)V_3황동인대리님 6 2 5" xfId="25897" xr:uid="{00000000-0005-0000-0000-0000D7090000}"/>
    <cellStyle name="_-* #,##0_-;-* #,##0_-;_-* &quot;-&quot;_-;_-@_-_추가적립업체명세(완료)V_3황동인대리님 6 3" xfId="5312" xr:uid="{00000000-0005-0000-0000-0000D8090000}"/>
    <cellStyle name="_-* #,##0_-;-* #,##0_-;_-* &quot;-&quot;_-;_-@_-_추가적립업체명세(완료)V_3황동인대리님 6 3 2" xfId="11889" xr:uid="{00000000-0005-0000-0000-0000D9090000}"/>
    <cellStyle name="_-* #,##0_-;-* #,##0_-;_-* &quot;-&quot;_-;_-@_-_추가적립업체명세(완료)V_3황동인대리님 6 4" xfId="10216" xr:uid="{00000000-0005-0000-0000-0000DA090000}"/>
    <cellStyle name="_-* #,##0_-;-* #,##0_-;_-* &quot;-&quot;_-;_-@_-_추가적립업체명세(완료)V_3황동인대리님 6 5" xfId="17796" xr:uid="{00000000-0005-0000-0000-0000DB090000}"/>
    <cellStyle name="_-* #,##0_-;-* #,##0_-;_-* &quot;-&quot;_-;_-@_-_추가적립업체명세(완료)V_3황동인대리님 6 6" xfId="18973" xr:uid="{00000000-0005-0000-0000-0000DC090000}"/>
    <cellStyle name="_-* #,##0_-;-* #,##0_-;_-* &quot;-&quot;_-;_-@_-_추가적립업체명세(완료)V_3황동인대리님 6 7" xfId="18585" xr:uid="{00000000-0005-0000-0000-0000DD090000}"/>
    <cellStyle name="_-* #,##0_-;-* #,##0_-;_-* &quot;-&quot;_-;_-@_-_추가적립업체명세(완료)V_3황동인대리님 7" xfId="6196" xr:uid="{00000000-0005-0000-0000-0000DE090000}"/>
    <cellStyle name="_-* #,##0_-;-* #,##0_-;_-* &quot;-&quot;_-;_-@_-_추가적립업체명세(완료)V_3황동인대리님 7 2" xfId="12773" xr:uid="{00000000-0005-0000-0000-0000DF090000}"/>
    <cellStyle name="_-* #,##0_-;-* #,##0_-;_-* &quot;-&quot;_-;_-@_-_추가적립업체명세(완료)V_3황동인대리님 7 2 2" xfId="32724" xr:uid="{00000000-0005-0000-0000-0000E0090000}"/>
    <cellStyle name="_-* #,##0_-;-* #,##0_-;_-* &quot;-&quot;_-;_-@_-_추가적립업체명세(완료)V_3황동인대리님 7 3" xfId="16834" xr:uid="{00000000-0005-0000-0000-0000E1090000}"/>
    <cellStyle name="_-* #,##0_-;-* #,##0_-;_-* &quot;-&quot;_-;_-@_-_추가적립업체명세(완료)V_3황동인대리님 7 4" xfId="23084" xr:uid="{00000000-0005-0000-0000-0000E2090000}"/>
    <cellStyle name="_-* #,##0_-;-* #,##0_-;_-* &quot;-&quot;_-;_-@_-_추가적립업체명세(완료)V_3황동인대리님 7 5" xfId="19108" xr:uid="{00000000-0005-0000-0000-0000E3090000}"/>
    <cellStyle name="_-* #,##0_-;-* #,##0_-;_-* &quot;-&quot;_-;_-@_-_추가적립업체명세(완료)V_3황동인대리님 8" xfId="4596" xr:uid="{00000000-0005-0000-0000-0000E4090000}"/>
    <cellStyle name="_-* #,##0_-;-* #,##0_-;_-* &quot;-&quot;_-;_-@_-_추가적립업체명세(완료)V_3황동인대리님 8 2" xfId="11173" xr:uid="{00000000-0005-0000-0000-0000E5090000}"/>
    <cellStyle name="_-* #,##0_-;-* #,##0_-;_-* &quot;-&quot;_-;_-@_-_추가적립업체명세(완료)V_3황동인대리님 8 2 2" xfId="32725" xr:uid="{00000000-0005-0000-0000-0000E6090000}"/>
    <cellStyle name="_-* #,##0_-;-* #,##0_-;_-* &quot;-&quot;_-;_-@_-_추가적립업체명세(완료)V_3황동인대리님 8 3" xfId="22165" xr:uid="{00000000-0005-0000-0000-0000E7090000}"/>
    <cellStyle name="_-* #,##0_-;-* #,##0_-;_-* &quot;-&quot;_-;_-@_-_추가적립업체명세(완료)V_3황동인대리님 8 4" xfId="25029" xr:uid="{00000000-0005-0000-0000-0000E8090000}"/>
    <cellStyle name="_-* #,##0_-;-* #,##0_-;_-* &quot;-&quot;_-;_-@_-_추가적립업체명세(완료)V_3황동인대리님 8 5" xfId="27057" xr:uid="{00000000-0005-0000-0000-0000E9090000}"/>
    <cellStyle name="_-* #,##0_-;-* #,##0_-;_-* &quot;-&quot;_-;_-@_-_추가적립업체명세(완료)V_3황동인대리님 9" xfId="9563" xr:uid="{00000000-0005-0000-0000-0000EA090000}"/>
    <cellStyle name="_-* #,##0_-;-* #,##0_-;_-* &quot;-&quot;_-;_-@_-_추가적립업체명세(완료)V_3황동인대리님 9 2" xfId="22166" xr:uid="{00000000-0005-0000-0000-0000EB090000}"/>
    <cellStyle name="_-* #,##0_-;-* #,##0_-;_-* &quot;-&quot;_-;_-@_-_추가적립업체명세(완료)V_3황동인대리님 9 3" xfId="25030" xr:uid="{00000000-0005-0000-0000-0000EC090000}"/>
    <cellStyle name="_-* #,##0_-;-* #,##0_-;_-* &quot;-&quot;_-;_-@_-_추가적립업체명세(완료)V_3황동인대리님 9 4" xfId="27058" xr:uid="{00000000-0005-0000-0000-0000ED090000}"/>
    <cellStyle name="_-* #,##0_-;-* #,##0_-;_-* &quot;-&quot;_-;_-@_-_추가적립업체명세(완료)V_3황동인대리님_1211 충당금,건전성 현황_작업" xfId="32726" xr:uid="{00000000-0005-0000-0000-0000EE090000}"/>
    <cellStyle name="_-* #,##0_-;-* #,##0_-;_-* &quot;-&quot;_-;_-@_-_추가적립업체명세(완료)V_3황동인대리님_1211 충당금,건전성 현황_작업 2" xfId="32727" xr:uid="{00000000-0005-0000-0000-0000EF090000}"/>
    <cellStyle name="_-* #,##0_-;-* #,##0_-;_-* &quot;-&quot;_-;_-@_-_추가적립업체명세(완료)V_3황동인대리님_Hana 2011-1 Program_Data Disk_Pool B_v2(v5-1더밸류-이교민)" xfId="16627" xr:uid="{00000000-0005-0000-0000-0000F0090000}"/>
    <cellStyle name="_-* #,##0_-;-* #,##0_-;_-* &quot;-&quot;_-;_-@_-_추가적립업체명세(완료)V_3황동인대리님_Hana 2011-1 Program_Data Disk_Pool B_v2(v5-1더밸류-이교민) 2" xfId="21863" xr:uid="{00000000-0005-0000-0000-0000F1090000}"/>
    <cellStyle name="_-* #,##0_-;-* #,##0_-;_-* &quot;-&quot;_-;_-@_-_추가적립업체명세(완료)V_3황동인대리님_Hana 2011-1 Program_Data Disk_Pool B_v2(v5-1더밸류-이교민) 3" xfId="24852" xr:uid="{00000000-0005-0000-0000-0000F2090000}"/>
    <cellStyle name="_-* #,##0_-;-* #,##0_-;_-* &quot;-&quot;_-;_-@_-_추가적립업체명세(완료)V_3황동인대리님_Hana 2011-1 Program_Data Disk_Pool B_v2(v5-1더밸류-이교민) 4" xfId="26937" xr:uid="{00000000-0005-0000-0000-0000F3090000}"/>
    <cellStyle name="_-* #,##0_-;-* #,##0_-;_-* &quot;-&quot;_-;_-@_-_추가적립업체명세(완료)V_3황동인대리님_Hana 2011-1 Program_Data Disk_Pool B_v2(v5-1더밸류-이교민)_SHB 2011-2 Program_Data Disk_Pool C,B_v1(v2더밸류_이교민)" xfId="16610" xr:uid="{00000000-0005-0000-0000-0000F4090000}"/>
    <cellStyle name="_-* #,##0_-;-* #,##0_-;_-* &quot;-&quot;_-;_-@_-_추가적립업체명세(완료)V_3황동인대리님_Hana 2011-1 Program_Data Disk_Pool B_v2(v5-1더밸류-이교민)_SHB 2011-2 Program_Data Disk_Pool C,B_v1(v2더밸류_이교민) 2" xfId="21862" xr:uid="{00000000-0005-0000-0000-0000F5090000}"/>
    <cellStyle name="_-* #,##0_-;-* #,##0_-;_-* &quot;-&quot;_-;_-@_-_추가적립업체명세(완료)V_3황동인대리님_Hana 2011-1 Program_Data Disk_Pool B_v2(v5-1더밸류-이교민)_SHB 2011-2 Program_Data Disk_Pool C,B_v1(v2더밸류_이교민) 3" xfId="24851" xr:uid="{00000000-0005-0000-0000-0000F6090000}"/>
    <cellStyle name="_-* #,##0_-;-* #,##0_-;_-* &quot;-&quot;_-;_-@_-_추가적립업체명세(완료)V_3황동인대리님_Hana 2011-1 Program_Data Disk_Pool B_v2(v5-1더밸류-이교민)_SHB 2011-2 Program_Data Disk_Pool C,B_v1(v2더밸류_이교민) 4" xfId="26936" xr:uid="{00000000-0005-0000-0000-0000F7090000}"/>
    <cellStyle name="_-* #,##0_-;-* #,##0_-;_-* &quot;-&quot;_-;_-@_-_추가적립업체명세(완료)V_3황동인대리님_Hana 2011-1 Program_Data Disk_Pool B_v2(v5-1더밸류-이교민)_차주명관리_20110726_v1" xfId="16611" xr:uid="{00000000-0005-0000-0000-0000F8090000}"/>
    <cellStyle name="_-* #,##0_-;-* #,##0_-;_-* &quot;-&quot;_-;_-@_-_추가적립업체명세(완료)V_3황동인대리님_Hana 2011-1 Program_Data Disk_Pool B_v2(v5-1더밸류-이교민)_차주명관리_20110726_v1 2" xfId="22080" xr:uid="{00000000-0005-0000-0000-0000F9090000}"/>
    <cellStyle name="_-* #,##0_-;-* #,##0_-;_-* &quot;-&quot;_-;_-@_-_추가적립업체명세(완료)V_3황동인대리님_Hana 2011-1 Program_Data Disk_Pool B_v2(v5-1더밸류-이교민)_차주명관리_20110726_v1 3" xfId="24991" xr:uid="{00000000-0005-0000-0000-0000FA090000}"/>
    <cellStyle name="_-* #,##0_-;-* #,##0_-;_-* &quot;-&quot;_-;_-@_-_추가적립업체명세(완료)V_3황동인대리님_Hana 2011-1 Program_Data Disk_Pool B_v2(v5-1더밸류-이교민)_차주명관리_20110726_v1 4" xfId="27031" xr:uid="{00000000-0005-0000-0000-0000FB090000}"/>
    <cellStyle name="_-* #,##0_-;-* #,##0_-;_-* &quot;-&quot;_-;_-@_-_추가적립업체명세(완료)V_3황동인대리님_SHB_2011-3_담보sheet(더밸류_v6이교민)" xfId="16612" xr:uid="{00000000-0005-0000-0000-0000FC090000}"/>
    <cellStyle name="_-* #,##0_-;-* #,##0_-;_-* &quot;-&quot;_-;_-@_-_추가적립업체명세(완료)V_3황동인대리님_SHB_2011-3_담보sheet(더밸류_v6이교민) 2" xfId="21861" xr:uid="{00000000-0005-0000-0000-0000FD090000}"/>
    <cellStyle name="_-* #,##0_-;-* #,##0_-;_-* &quot;-&quot;_-;_-@_-_추가적립업체명세(완료)V_3황동인대리님_SHB_2011-3_담보sheet(더밸류_v6이교민) 3" xfId="24850" xr:uid="{00000000-0005-0000-0000-0000FE090000}"/>
    <cellStyle name="_-* #,##0_-;-* #,##0_-;_-* &quot;-&quot;_-;_-@_-_추가적립업체명세(완료)V_3황동인대리님_SHB_2011-3_담보sheet(더밸류_v6이교민) 4" xfId="26935" xr:uid="{00000000-0005-0000-0000-0000FF090000}"/>
    <cellStyle name="_-* #,##0_-;-* #,##0_-;_-* &quot;-&quot;_-;_-@_-_추가적립업체명세(완료)V_3황동인대리님_SHB_2011-3_담보sheet(더밸류_v6이교민)_차주명관리_20110726_v1" xfId="16613" xr:uid="{00000000-0005-0000-0000-0000000A0000}"/>
    <cellStyle name="_-* #,##0_-;-* #,##0_-;_-* &quot;-&quot;_-;_-@_-_추가적립업체명세(완료)V_3황동인대리님_SHB_2011-3_담보sheet(더밸류_v6이교민)_차주명관리_20110726_v1 2" xfId="21860" xr:uid="{00000000-0005-0000-0000-0000010A0000}"/>
    <cellStyle name="_-* #,##0_-;-* #,##0_-;_-* &quot;-&quot;_-;_-@_-_추가적립업체명세(완료)V_3황동인대리님_SHB_2011-3_담보sheet(더밸류_v6이교민)_차주명관리_20110726_v1 3" xfId="24849" xr:uid="{00000000-0005-0000-0000-0000020A0000}"/>
    <cellStyle name="_-* #,##0_-;-* #,##0_-;_-* &quot;-&quot;_-;_-@_-_추가적립업체명세(완료)V_3황동인대리님_SHB_2011-3_담보sheet(더밸류_v6이교민)_차주명관리_20110726_v1 4" xfId="26934" xr:uid="{00000000-0005-0000-0000-0000030A0000}"/>
    <cellStyle name="_-* #,##0_-;-* #,##0_-;_-* &quot;-&quot;_-;_-@_-_추가적립업체명세(완료)V_3황동인대리님_Sheet1" xfId="27387" xr:uid="{00000000-0005-0000-0000-0000040A0000}"/>
    <cellStyle name="_-* #,##0_-;-* #,##0_-;_-* &quot;-&quot;_-;_-@_-_추가적립업체명세(완료)V_3황동인대리님_Sheet1 2" xfId="32728" xr:uid="{00000000-0005-0000-0000-0000050A0000}"/>
    <cellStyle name="_-* #,##0_-;-* #,##0_-;_-* &quot;-&quot;_-;_-@_-_추가적립업체명세(완료)V_3황동인대리님_권리분석_v1(최초)-4" xfId="16031" xr:uid="{00000000-0005-0000-0000-0000060A0000}"/>
    <cellStyle name="_-* #,##0_-;-* #,##0_-;_-* &quot;-&quot;_-;_-@_-_추가적립업체명세(완료)V_3황동인대리님_권리분석_v1(최초)-4 2" xfId="21859" xr:uid="{00000000-0005-0000-0000-0000070A0000}"/>
    <cellStyle name="_-* #,##0_-;-* #,##0_-;_-* &quot;-&quot;_-;_-@_-_추가적립업체명세(완료)V_3황동인대리님_권리분석_v1(최초)-4 3" xfId="24848" xr:uid="{00000000-0005-0000-0000-0000080A0000}"/>
    <cellStyle name="_-* #,##0_-;-* #,##0_-;_-* &quot;-&quot;_-;_-@_-_추가적립업체명세(완료)V_3황동인대리님_권리분석_v1(최초)-4 4" xfId="26933" xr:uid="{00000000-0005-0000-0000-0000090A0000}"/>
    <cellStyle name="_-* #,##0_-;-* #,##0_-;_-* &quot;-&quot;_-;_-@_-_추가충당금명세_0812_v1" xfId="39" xr:uid="{00000000-0005-0000-0000-00000A0A0000}"/>
    <cellStyle name="_-* #,##0_-;-* #,##0_-;_-* &quot;-&quot;_-;_-@_-_추가충당금명세_0812_v1 10" xfId="14791" xr:uid="{00000000-0005-0000-0000-00000B0A0000}"/>
    <cellStyle name="_-* #,##0_-;-* #,##0_-;_-* &quot;-&quot;_-;_-@_-_추가충당금명세_0812_v1 11" xfId="16683" xr:uid="{00000000-0005-0000-0000-00000C0A0000}"/>
    <cellStyle name="_-* #,##0_-;-* #,##0_-;_-* &quot;-&quot;_-;_-@_-_추가충당금명세_0812_v1 2" xfId="3015" xr:uid="{00000000-0005-0000-0000-00000D0A0000}"/>
    <cellStyle name="_-* #,##0_-;-* #,##0_-;_-* &quot;-&quot;_-;_-@_-_추가충당금명세_0812_v1 2 2" xfId="3745" xr:uid="{00000000-0005-0000-0000-00000E0A0000}"/>
    <cellStyle name="_-* #,##0_-;-* #,##0_-;_-* &quot;-&quot;_-;_-@_-_추가충당금명세_0812_v1 2 2 2" xfId="7049" xr:uid="{00000000-0005-0000-0000-00000F0A0000}"/>
    <cellStyle name="_-* #,##0_-;-* #,##0_-;_-* &quot;-&quot;_-;_-@_-_추가충당금명세_0812_v1 2 2 2 2" xfId="13626" xr:uid="{00000000-0005-0000-0000-0000100A0000}"/>
    <cellStyle name="_-* #,##0_-;-* #,##0_-;_-* &quot;-&quot;_-;_-@_-_추가충당금명세_0812_v1 2 2 2 2 2" xfId="32729" xr:uid="{00000000-0005-0000-0000-0000110A0000}"/>
    <cellStyle name="_-* #,##0_-;-* #,##0_-;_-* &quot;-&quot;_-;_-@_-_추가충당금명세_0812_v1 2 2 2 3" xfId="20707" xr:uid="{00000000-0005-0000-0000-0000120A0000}"/>
    <cellStyle name="_-* #,##0_-;-* #,##0_-;_-* &quot;-&quot;_-;_-@_-_추가충당금명세_0812_v1 2 2 2 4" xfId="23756" xr:uid="{00000000-0005-0000-0000-0000130A0000}"/>
    <cellStyle name="_-* #,##0_-;-* #,##0_-;_-* &quot;-&quot;_-;_-@_-_추가충당금명세_0812_v1 2 2 2 5" xfId="26010" xr:uid="{00000000-0005-0000-0000-0000140A0000}"/>
    <cellStyle name="_-* #,##0_-;-* #,##0_-;_-* &quot;-&quot;_-;_-@_-_추가충당금명세_0812_v1 2 2 3" xfId="5426" xr:uid="{00000000-0005-0000-0000-0000150A0000}"/>
    <cellStyle name="_-* #,##0_-;-* #,##0_-;_-* &quot;-&quot;_-;_-@_-_추가충당금명세_0812_v1 2 2 3 2" xfId="12003" xr:uid="{00000000-0005-0000-0000-0000160A0000}"/>
    <cellStyle name="_-* #,##0_-;-* #,##0_-;_-* &quot;-&quot;_-;_-@_-_추가충당금명세_0812_v1 2 2 3 2 2" xfId="32730" xr:uid="{00000000-0005-0000-0000-0000170A0000}"/>
    <cellStyle name="_-* #,##0_-;-* #,##0_-;_-* &quot;-&quot;_-;_-@_-_추가충당금명세_0812_v1 2 2 3 3" xfId="32731" xr:uid="{00000000-0005-0000-0000-0000180A0000}"/>
    <cellStyle name="_-* #,##0_-;-* #,##0_-;_-* &quot;-&quot;_-;_-@_-_추가충당금명세_0812_v1 2 2 4" xfId="10330" xr:uid="{00000000-0005-0000-0000-0000190A0000}"/>
    <cellStyle name="_-* #,##0_-;-* #,##0_-;_-* &quot;-&quot;_-;_-@_-_추가충당금명세_0812_v1 2 2 4 2" xfId="32732" xr:uid="{00000000-0005-0000-0000-00001A0A0000}"/>
    <cellStyle name="_-* #,##0_-;-* #,##0_-;_-* &quot;-&quot;_-;_-@_-_추가충당금명세_0812_v1 2 2 4 2 2" xfId="32733" xr:uid="{00000000-0005-0000-0000-00001B0A0000}"/>
    <cellStyle name="_-* #,##0_-;-* #,##0_-;_-* &quot;-&quot;_-;_-@_-_추가충당금명세_0812_v1 2 2 4 3" xfId="32734" xr:uid="{00000000-0005-0000-0000-00001C0A0000}"/>
    <cellStyle name="_-* #,##0_-;-* #,##0_-;_-* &quot;-&quot;_-;_-@_-_추가충당금명세_0812_v1 2 2 5" xfId="17682" xr:uid="{00000000-0005-0000-0000-00001D0A0000}"/>
    <cellStyle name="_-* #,##0_-;-* #,##0_-;_-* &quot;-&quot;_-;_-@_-_추가충당금명세_0812_v1 2 2 5 2" xfId="32735" xr:uid="{00000000-0005-0000-0000-00001E0A0000}"/>
    <cellStyle name="_-* #,##0_-;-* #,##0_-;_-* &quot;-&quot;_-;_-@_-_추가충당금명세_0812_v1 2 2 6" xfId="19928" xr:uid="{00000000-0005-0000-0000-00001F0A0000}"/>
    <cellStyle name="_-* #,##0_-;-* #,##0_-;_-* &quot;-&quot;_-;_-@_-_추가충당금명세_0812_v1 2 2 7" xfId="21751" xr:uid="{00000000-0005-0000-0000-0000200A0000}"/>
    <cellStyle name="_-* #,##0_-;-* #,##0_-;_-* &quot;-&quot;_-;_-@_-_추가충당금명세_0812_v1 2 3" xfId="4056" xr:uid="{00000000-0005-0000-0000-0000210A0000}"/>
    <cellStyle name="_-* #,##0_-;-* #,##0_-;_-* &quot;-&quot;_-;_-@_-_추가충당금명세_0812_v1 2 3 2" xfId="7360" xr:uid="{00000000-0005-0000-0000-0000220A0000}"/>
    <cellStyle name="_-* #,##0_-;-* #,##0_-;_-* &quot;-&quot;_-;_-@_-_추가충당금명세_0812_v1 2 3 2 2" xfId="13937" xr:uid="{00000000-0005-0000-0000-0000230A0000}"/>
    <cellStyle name="_-* #,##0_-;-* #,##0_-;_-* &quot;-&quot;_-;_-@_-_추가충당금명세_0812_v1 2 3 2 2 2" xfId="32736" xr:uid="{00000000-0005-0000-0000-0000240A0000}"/>
    <cellStyle name="_-* #,##0_-;-* #,##0_-;_-* &quot;-&quot;_-;_-@_-_추가충당금명세_0812_v1 2 3 2 3" xfId="21018" xr:uid="{00000000-0005-0000-0000-0000250A0000}"/>
    <cellStyle name="_-* #,##0_-;-* #,##0_-;_-* &quot;-&quot;_-;_-@_-_추가충당금명세_0812_v1 2 3 2 4" xfId="24022" xr:uid="{00000000-0005-0000-0000-0000260A0000}"/>
    <cellStyle name="_-* #,##0_-;-* #,##0_-;_-* &quot;-&quot;_-;_-@_-_추가충당금명세_0812_v1 2 3 2 5" xfId="26272" xr:uid="{00000000-0005-0000-0000-0000270A0000}"/>
    <cellStyle name="_-* #,##0_-;-* #,##0_-;_-* &quot;-&quot;_-;_-@_-_추가충당금명세_0812_v1 2 3 3" xfId="5737" xr:uid="{00000000-0005-0000-0000-0000280A0000}"/>
    <cellStyle name="_-* #,##0_-;-* #,##0_-;_-* &quot;-&quot;_-;_-@_-_추가충당금명세_0812_v1 2 3 3 2" xfId="12314" xr:uid="{00000000-0005-0000-0000-0000290A0000}"/>
    <cellStyle name="_-* #,##0_-;-* #,##0_-;_-* &quot;-&quot;_-;_-@_-_추가충당금명세_0812_v1 2 3 3 2 2" xfId="32737" xr:uid="{00000000-0005-0000-0000-00002A0A0000}"/>
    <cellStyle name="_-* #,##0_-;-* #,##0_-;_-* &quot;-&quot;_-;_-@_-_추가충당금명세_0812_v1 2 3 3 3" xfId="32738" xr:uid="{00000000-0005-0000-0000-00002B0A0000}"/>
    <cellStyle name="_-* #,##0_-;-* #,##0_-;_-* &quot;-&quot;_-;_-@_-_추가충당금명세_0812_v1 2 3 4" xfId="10641" xr:uid="{00000000-0005-0000-0000-00002C0A0000}"/>
    <cellStyle name="_-* #,##0_-;-* #,##0_-;_-* &quot;-&quot;_-;_-@_-_추가충당금명세_0812_v1 2 3 4 2" xfId="32739" xr:uid="{00000000-0005-0000-0000-00002D0A0000}"/>
    <cellStyle name="_-* #,##0_-;-* #,##0_-;_-* &quot;-&quot;_-;_-@_-_추가충당금명세_0812_v1 2 3 4 2 2" xfId="32740" xr:uid="{00000000-0005-0000-0000-00002E0A0000}"/>
    <cellStyle name="_-* #,##0_-;-* #,##0_-;_-* &quot;-&quot;_-;_-@_-_추가충당금명세_0812_v1 2 3 4 3" xfId="32741" xr:uid="{00000000-0005-0000-0000-00002F0A0000}"/>
    <cellStyle name="_-* #,##0_-;-* #,##0_-;_-* &quot;-&quot;_-;_-@_-_추가충당금명세_0812_v1 2 3 5" xfId="17371" xr:uid="{00000000-0005-0000-0000-0000300A0000}"/>
    <cellStyle name="_-* #,##0_-;-* #,##0_-;_-* &quot;-&quot;_-;_-@_-_추가충당금명세_0812_v1 2 3 5 2" xfId="32742" xr:uid="{00000000-0005-0000-0000-0000310A0000}"/>
    <cellStyle name="_-* #,##0_-;-* #,##0_-;_-* &quot;-&quot;_-;_-@_-_추가충당금명세_0812_v1 2 3 6" xfId="22588" xr:uid="{00000000-0005-0000-0000-0000320A0000}"/>
    <cellStyle name="_-* #,##0_-;-* #,##0_-;_-* &quot;-&quot;_-;_-@_-_추가충당금명세_0812_v1 2 3 7" xfId="19191" xr:uid="{00000000-0005-0000-0000-0000330A0000}"/>
    <cellStyle name="_-* #,##0_-;-* #,##0_-;_-* &quot;-&quot;_-;_-@_-_추가충당금명세_0812_v1 2 4" xfId="3712" xr:uid="{00000000-0005-0000-0000-0000340A0000}"/>
    <cellStyle name="_-* #,##0_-;-* #,##0_-;_-* &quot;-&quot;_-;_-@_-_추가충당금명세_0812_v1 2 4 2" xfId="7016" xr:uid="{00000000-0005-0000-0000-0000350A0000}"/>
    <cellStyle name="_-* #,##0_-;-* #,##0_-;_-* &quot;-&quot;_-;_-@_-_추가충당금명세_0812_v1 2 4 2 2" xfId="13593" xr:uid="{00000000-0005-0000-0000-0000360A0000}"/>
    <cellStyle name="_-* #,##0_-;-* #,##0_-;_-* &quot;-&quot;_-;_-@_-_추가충당금명세_0812_v1 2 4 2 2 2" xfId="32743" xr:uid="{00000000-0005-0000-0000-0000370A0000}"/>
    <cellStyle name="_-* #,##0_-;-* #,##0_-;_-* &quot;-&quot;_-;_-@_-_추가충당금명세_0812_v1 2 4 2 3" xfId="20674" xr:uid="{00000000-0005-0000-0000-0000380A0000}"/>
    <cellStyle name="_-* #,##0_-;-* #,##0_-;_-* &quot;-&quot;_-;_-@_-_추가충당금명세_0812_v1 2 4 2 4" xfId="23725" xr:uid="{00000000-0005-0000-0000-0000390A0000}"/>
    <cellStyle name="_-* #,##0_-;-* #,##0_-;_-* &quot;-&quot;_-;_-@_-_추가충당금명세_0812_v1 2 4 2 5" xfId="25978" xr:uid="{00000000-0005-0000-0000-00003A0A0000}"/>
    <cellStyle name="_-* #,##0_-;-* #,##0_-;_-* &quot;-&quot;_-;_-@_-_추가충당금명세_0812_v1 2 4 3" xfId="5393" xr:uid="{00000000-0005-0000-0000-00003B0A0000}"/>
    <cellStyle name="_-* #,##0_-;-* #,##0_-;_-* &quot;-&quot;_-;_-@_-_추가충당금명세_0812_v1 2 4 3 2" xfId="11970" xr:uid="{00000000-0005-0000-0000-00003C0A0000}"/>
    <cellStyle name="_-* #,##0_-;-* #,##0_-;_-* &quot;-&quot;_-;_-@_-_추가충당금명세_0812_v1 2 4 3 2 2" xfId="32744" xr:uid="{00000000-0005-0000-0000-00003D0A0000}"/>
    <cellStyle name="_-* #,##0_-;-* #,##0_-;_-* &quot;-&quot;_-;_-@_-_추가충당금명세_0812_v1 2 4 3 3" xfId="32745" xr:uid="{00000000-0005-0000-0000-00003E0A0000}"/>
    <cellStyle name="_-* #,##0_-;-* #,##0_-;_-* &quot;-&quot;_-;_-@_-_추가충당금명세_0812_v1 2 4 4" xfId="10297" xr:uid="{00000000-0005-0000-0000-00003F0A0000}"/>
    <cellStyle name="_-* #,##0_-;-* #,##0_-;_-* &quot;-&quot;_-;_-@_-_추가충당금명세_0812_v1 2 4 4 2" xfId="32746" xr:uid="{00000000-0005-0000-0000-0000400A0000}"/>
    <cellStyle name="_-* #,##0_-;-* #,##0_-;_-* &quot;-&quot;_-;_-@_-_추가충당금명세_0812_v1 2 4 5" xfId="17715" xr:uid="{00000000-0005-0000-0000-0000410A0000}"/>
    <cellStyle name="_-* #,##0_-;-* #,##0_-;_-* &quot;-&quot;_-;_-@_-_추가충당금명세_0812_v1 2 4 6" xfId="19908" xr:uid="{00000000-0005-0000-0000-0000420A0000}"/>
    <cellStyle name="_-* #,##0_-;-* #,##0_-;_-* &quot;-&quot;_-;_-@_-_추가충당금명세_0812_v1 2 4 7" xfId="24793" xr:uid="{00000000-0005-0000-0000-0000430A0000}"/>
    <cellStyle name="_-* #,##0_-;-* #,##0_-;_-* &quot;-&quot;_-;_-@_-_추가충당금명세_0812_v1 2 5" xfId="6376" xr:uid="{00000000-0005-0000-0000-0000440A0000}"/>
    <cellStyle name="_-* #,##0_-;-* #,##0_-;_-* &quot;-&quot;_-;_-@_-_추가충당금명세_0812_v1 2 5 2" xfId="12953" xr:uid="{00000000-0005-0000-0000-0000450A0000}"/>
    <cellStyle name="_-* #,##0_-;-* #,##0_-;_-* &quot;-&quot;_-;_-@_-_추가충당금명세_0812_v1 2 5 2 2" xfId="32747" xr:uid="{00000000-0005-0000-0000-0000460A0000}"/>
    <cellStyle name="_-* #,##0_-;-* #,##0_-;_-* &quot;-&quot;_-;_-@_-_추가충당금명세_0812_v1 2 5 3" xfId="20034" xr:uid="{00000000-0005-0000-0000-0000470A0000}"/>
    <cellStyle name="_-* #,##0_-;-* #,##0_-;_-* &quot;-&quot;_-;_-@_-_추가충당금명세_0812_v1 2 5 3 2" xfId="32748" xr:uid="{00000000-0005-0000-0000-0000480A0000}"/>
    <cellStyle name="_-* #,##0_-;-* #,##0_-;_-* &quot;-&quot;_-;_-@_-_추가충당금명세_0812_v1 2 5 4" xfId="23191" xr:uid="{00000000-0005-0000-0000-0000490A0000}"/>
    <cellStyle name="_-* #,##0_-;-* #,##0_-;_-* &quot;-&quot;_-;_-@_-_추가충당금명세_0812_v1 2 5 5" xfId="25444" xr:uid="{00000000-0005-0000-0000-00004A0A0000}"/>
    <cellStyle name="_-* #,##0_-;-* #,##0_-;_-* &quot;-&quot;_-;_-@_-_추가충당금명세_0812_v1 2 6" xfId="4753" xr:uid="{00000000-0005-0000-0000-00004B0A0000}"/>
    <cellStyle name="_-* #,##0_-;-* #,##0_-;_-* &quot;-&quot;_-;_-@_-_추가충당금명세_0812_v1 2 6 2" xfId="11330" xr:uid="{00000000-0005-0000-0000-00004C0A0000}"/>
    <cellStyle name="_-* #,##0_-;-* #,##0_-;_-* &quot;-&quot;_-;_-@_-_추가충당금명세_0812_v1 2 6 2 2" xfId="32749" xr:uid="{00000000-0005-0000-0000-00004D0A0000}"/>
    <cellStyle name="_-* #,##0_-;-* #,##0_-;_-* &quot;-&quot;_-;_-@_-_추가충당금명세_0812_v1 2 6 3" xfId="32750" xr:uid="{00000000-0005-0000-0000-00004E0A0000}"/>
    <cellStyle name="_-* #,##0_-;-* #,##0_-;_-* &quot;-&quot;_-;_-@_-_추가충당금명세_0812_v1 2 6 3 2" xfId="32751" xr:uid="{00000000-0005-0000-0000-00004F0A0000}"/>
    <cellStyle name="_-* #,##0_-;-* #,##0_-;_-* &quot;-&quot;_-;_-@_-_추가충당금명세_0812_v1 2 6 4" xfId="32752" xr:uid="{00000000-0005-0000-0000-0000500A0000}"/>
    <cellStyle name="_-* #,##0_-;-* #,##0_-;_-* &quot;-&quot;_-;_-@_-_추가충당금명세_0812_v1 2 7" xfId="9659" xr:uid="{00000000-0005-0000-0000-0000510A0000}"/>
    <cellStyle name="_-* #,##0_-;-* #,##0_-;_-* &quot;-&quot;_-;_-@_-_추가충당금명세_0812_v1 2 7 2" xfId="32753" xr:uid="{00000000-0005-0000-0000-0000520A0000}"/>
    <cellStyle name="_-* #,##0_-;-* #,##0_-;_-* &quot;-&quot;_-;_-@_-_추가충당금명세_0812_v1 2 7 2 2" xfId="32754" xr:uid="{00000000-0005-0000-0000-0000530A0000}"/>
    <cellStyle name="_-* #,##0_-;-* #,##0_-;_-* &quot;-&quot;_-;_-@_-_추가충당금명세_0812_v1 2 7 3" xfId="32755" xr:uid="{00000000-0005-0000-0000-0000540A0000}"/>
    <cellStyle name="_-* #,##0_-;-* #,##0_-;_-* &quot;-&quot;_-;_-@_-_추가충당금명세_0812_v1 2 8" xfId="18439" xr:uid="{00000000-0005-0000-0000-0000550A0000}"/>
    <cellStyle name="_-* #,##0_-;-* #,##0_-;_-* &quot;-&quot;_-;_-@_-_추가충당금명세_0812_v1 2 8 2" xfId="32756" xr:uid="{00000000-0005-0000-0000-0000560A0000}"/>
    <cellStyle name="_-* #,##0_-;-* #,##0_-;_-* &quot;-&quot;_-;_-@_-_추가충당금명세_0812_v1 2 9" xfId="19612" xr:uid="{00000000-0005-0000-0000-0000570A0000}"/>
    <cellStyle name="_-* #,##0_-;-* #,##0_-;_-* &quot;-&quot;_-;_-@_-_추가충당금명세_0812_v1 3" xfId="3172" xr:uid="{00000000-0005-0000-0000-0000580A0000}"/>
    <cellStyle name="_-* #,##0_-;-* #,##0_-;_-* &quot;-&quot;_-;_-@_-_추가충당금명세_0812_v1 3 10" xfId="25277" xr:uid="{00000000-0005-0000-0000-0000590A0000}"/>
    <cellStyle name="_-* #,##0_-;-* #,##0_-;_-* &quot;-&quot;_-;_-@_-_추가충당금명세_0812_v1 3 2" xfId="3894" xr:uid="{00000000-0005-0000-0000-00005A0A0000}"/>
    <cellStyle name="_-* #,##0_-;-* #,##0_-;_-* &quot;-&quot;_-;_-@_-_추가충당금명세_0812_v1 3 2 2" xfId="7198" xr:uid="{00000000-0005-0000-0000-00005B0A0000}"/>
    <cellStyle name="_-* #,##0_-;-* #,##0_-;_-* &quot;-&quot;_-;_-@_-_추가충당금명세_0812_v1 3 2 2 2" xfId="13775" xr:uid="{00000000-0005-0000-0000-00005C0A0000}"/>
    <cellStyle name="_-* #,##0_-;-* #,##0_-;_-* &quot;-&quot;_-;_-@_-_추가충당금명세_0812_v1 3 2 2 3" xfId="20856" xr:uid="{00000000-0005-0000-0000-00005D0A0000}"/>
    <cellStyle name="_-* #,##0_-;-* #,##0_-;_-* &quot;-&quot;_-;_-@_-_추가충당금명세_0812_v1 3 2 2 4" xfId="23860" xr:uid="{00000000-0005-0000-0000-00005E0A0000}"/>
    <cellStyle name="_-* #,##0_-;-* #,##0_-;_-* &quot;-&quot;_-;_-@_-_추가충당금명세_0812_v1 3 2 2 5" xfId="26110" xr:uid="{00000000-0005-0000-0000-00005F0A0000}"/>
    <cellStyle name="_-* #,##0_-;-* #,##0_-;_-* &quot;-&quot;_-;_-@_-_추가충당금명세_0812_v1 3 2 3" xfId="5575" xr:uid="{00000000-0005-0000-0000-0000600A0000}"/>
    <cellStyle name="_-* #,##0_-;-* #,##0_-;_-* &quot;-&quot;_-;_-@_-_추가충당금명세_0812_v1 3 2 3 2" xfId="12152" xr:uid="{00000000-0005-0000-0000-0000610A0000}"/>
    <cellStyle name="_-* #,##0_-;-* #,##0_-;_-* &quot;-&quot;_-;_-@_-_추가충당금명세_0812_v1 3 2 4" xfId="10479" xr:uid="{00000000-0005-0000-0000-0000620A0000}"/>
    <cellStyle name="_-* #,##0_-;-* #,##0_-;_-* &quot;-&quot;_-;_-@_-_추가충당금명세_0812_v1 3 2 5" xfId="17533" xr:uid="{00000000-0005-0000-0000-0000630A0000}"/>
    <cellStyle name="_-* #,##0_-;-* #,##0_-;_-* &quot;-&quot;_-;_-@_-_추가충당금명세_0812_v1 3 2 6" xfId="22426" xr:uid="{00000000-0005-0000-0000-0000640A0000}"/>
    <cellStyle name="_-* #,##0_-;-* #,##0_-;_-* &quot;-&quot;_-;_-@_-_추가충당금명세_0812_v1 3 2 7" xfId="21778" xr:uid="{00000000-0005-0000-0000-0000650A0000}"/>
    <cellStyle name="_-* #,##0_-;-* #,##0_-;_-* &quot;-&quot;_-;_-@_-_추가충당금명세_0812_v1 3 3" xfId="4151" xr:uid="{00000000-0005-0000-0000-0000660A0000}"/>
    <cellStyle name="_-* #,##0_-;-* #,##0_-;_-* &quot;-&quot;_-;_-@_-_추가충당금명세_0812_v1 3 3 2" xfId="7455" xr:uid="{00000000-0005-0000-0000-0000670A0000}"/>
    <cellStyle name="_-* #,##0_-;-* #,##0_-;_-* &quot;-&quot;_-;_-@_-_추가충당금명세_0812_v1 3 3 2 2" xfId="14032" xr:uid="{00000000-0005-0000-0000-0000680A0000}"/>
    <cellStyle name="_-* #,##0_-;-* #,##0_-;_-* &quot;-&quot;_-;_-@_-_추가충당금명세_0812_v1 3 3 2 3" xfId="21113" xr:uid="{00000000-0005-0000-0000-0000690A0000}"/>
    <cellStyle name="_-* #,##0_-;-* #,##0_-;_-* &quot;-&quot;_-;_-@_-_추가충당금명세_0812_v1 3 3 2 4" xfId="24117" xr:uid="{00000000-0005-0000-0000-00006A0A0000}"/>
    <cellStyle name="_-* #,##0_-;-* #,##0_-;_-* &quot;-&quot;_-;_-@_-_추가충당금명세_0812_v1 3 3 2 5" xfId="26367" xr:uid="{00000000-0005-0000-0000-00006B0A0000}"/>
    <cellStyle name="_-* #,##0_-;-* #,##0_-;_-* &quot;-&quot;_-;_-@_-_추가충당금명세_0812_v1 3 3 3" xfId="5832" xr:uid="{00000000-0005-0000-0000-00006C0A0000}"/>
    <cellStyle name="_-* #,##0_-;-* #,##0_-;_-* &quot;-&quot;_-;_-@_-_추가충당금명세_0812_v1 3 3 3 2" xfId="12409" xr:uid="{00000000-0005-0000-0000-00006D0A0000}"/>
    <cellStyle name="_-* #,##0_-;-* #,##0_-;_-* &quot;-&quot;_-;_-@_-_추가충당금명세_0812_v1 3 3 4" xfId="10736" xr:uid="{00000000-0005-0000-0000-00006E0A0000}"/>
    <cellStyle name="_-* #,##0_-;-* #,##0_-;_-* &quot;-&quot;_-;_-@_-_추가충당금명세_0812_v1 3 3 5" xfId="17276" xr:uid="{00000000-0005-0000-0000-00006F0A0000}"/>
    <cellStyle name="_-* #,##0_-;-* #,##0_-;_-* &quot;-&quot;_-;_-@_-_추가충당금명세_0812_v1 3 3 6" xfId="22683" xr:uid="{00000000-0005-0000-0000-0000700A0000}"/>
    <cellStyle name="_-* #,##0_-;-* #,##0_-;_-* &quot;-&quot;_-;_-@_-_추가충당금명세_0812_v1 3 3 7" xfId="19549" xr:uid="{00000000-0005-0000-0000-0000710A0000}"/>
    <cellStyle name="_-* #,##0_-;-* #,##0_-;_-* &quot;-&quot;_-;_-@_-_추가충당금명세_0812_v1 3 4" xfId="4367" xr:uid="{00000000-0005-0000-0000-0000720A0000}"/>
    <cellStyle name="_-* #,##0_-;-* #,##0_-;_-* &quot;-&quot;_-;_-@_-_추가충당금명세_0812_v1 3 4 2" xfId="7671" xr:uid="{00000000-0005-0000-0000-0000730A0000}"/>
    <cellStyle name="_-* #,##0_-;-* #,##0_-;_-* &quot;-&quot;_-;_-@_-_추가충당금명세_0812_v1 3 4 2 2" xfId="14248" xr:uid="{00000000-0005-0000-0000-0000740A0000}"/>
    <cellStyle name="_-* #,##0_-;-* #,##0_-;_-* &quot;-&quot;_-;_-@_-_추가충당금명세_0812_v1 3 4 2 3" xfId="21329" xr:uid="{00000000-0005-0000-0000-0000750A0000}"/>
    <cellStyle name="_-* #,##0_-;-* #,##0_-;_-* &quot;-&quot;_-;_-@_-_추가충당금명세_0812_v1 3 4 2 4" xfId="24333" xr:uid="{00000000-0005-0000-0000-0000760A0000}"/>
    <cellStyle name="_-* #,##0_-;-* #,##0_-;_-* &quot;-&quot;_-;_-@_-_추가충당금명세_0812_v1 3 4 2 5" xfId="26583" xr:uid="{00000000-0005-0000-0000-0000770A0000}"/>
    <cellStyle name="_-* #,##0_-;-* #,##0_-;_-* &quot;-&quot;_-;_-@_-_추가충당금명세_0812_v1 3 4 3" xfId="6048" xr:uid="{00000000-0005-0000-0000-0000780A0000}"/>
    <cellStyle name="_-* #,##0_-;-* #,##0_-;_-* &quot;-&quot;_-;_-@_-_추가충당금명세_0812_v1 3 4 3 2" xfId="12625" xr:uid="{00000000-0005-0000-0000-0000790A0000}"/>
    <cellStyle name="_-* #,##0_-;-* #,##0_-;_-* &quot;-&quot;_-;_-@_-_추가충당금명세_0812_v1 3 4 4" xfId="10952" xr:uid="{00000000-0005-0000-0000-00007A0A0000}"/>
    <cellStyle name="_-* #,##0_-;-* #,##0_-;_-* &quot;-&quot;_-;_-@_-_추가충당금명세_0812_v1 3 4 5" xfId="17060" xr:uid="{00000000-0005-0000-0000-00007B0A0000}"/>
    <cellStyle name="_-* #,##0_-;-* #,##0_-;_-* &quot;-&quot;_-;_-@_-_추가충당금명세_0812_v1 3 4 6" xfId="22899" xr:uid="{00000000-0005-0000-0000-00007C0A0000}"/>
    <cellStyle name="_-* #,##0_-;-* #,##0_-;_-* &quot;-&quot;_-;_-@_-_추가충당금명세_0812_v1 3 4 7" xfId="22392" xr:uid="{00000000-0005-0000-0000-00007D0A0000}"/>
    <cellStyle name="_-* #,##0_-;-* #,##0_-;_-* &quot;-&quot;_-;_-@_-_추가충당금명세_0812_v1 3 5" xfId="6526" xr:uid="{00000000-0005-0000-0000-00007E0A0000}"/>
    <cellStyle name="_-* #,##0_-;-* #,##0_-;_-* &quot;-&quot;_-;_-@_-_추가충당금명세_0812_v1 3 5 2" xfId="13103" xr:uid="{00000000-0005-0000-0000-00007F0A0000}"/>
    <cellStyle name="_-* #,##0_-;-* #,##0_-;_-* &quot;-&quot;_-;_-@_-_추가충당금명세_0812_v1 3 5 3" xfId="20184" xr:uid="{00000000-0005-0000-0000-0000800A0000}"/>
    <cellStyle name="_-* #,##0_-;-* #,##0_-;_-* &quot;-&quot;_-;_-@_-_추가충당금명세_0812_v1 3 5 4" xfId="23289" xr:uid="{00000000-0005-0000-0000-0000810A0000}"/>
    <cellStyle name="_-* #,##0_-;-* #,##0_-;_-* &quot;-&quot;_-;_-@_-_추가충당금명세_0812_v1 3 5 5" xfId="25544" xr:uid="{00000000-0005-0000-0000-0000820A0000}"/>
    <cellStyle name="_-* #,##0_-;-* #,##0_-;_-* &quot;-&quot;_-;_-@_-_추가충당금명세_0812_v1 3 6" xfId="4903" xr:uid="{00000000-0005-0000-0000-0000830A0000}"/>
    <cellStyle name="_-* #,##0_-;-* #,##0_-;_-* &quot;-&quot;_-;_-@_-_추가충당금명세_0812_v1 3 6 2" xfId="11480" xr:uid="{00000000-0005-0000-0000-0000840A0000}"/>
    <cellStyle name="_-* #,##0_-;-* #,##0_-;_-* &quot;-&quot;_-;_-@_-_추가충당금명세_0812_v1 3 7" xfId="9807" xr:uid="{00000000-0005-0000-0000-0000850A0000}"/>
    <cellStyle name="_-* #,##0_-;-* #,##0_-;_-* &quot;-&quot;_-;_-@_-_추가충당금명세_0812_v1 3 8" xfId="18250" xr:uid="{00000000-0005-0000-0000-0000860A0000}"/>
    <cellStyle name="_-* #,##0_-;-* #,##0_-;_-* &quot;-&quot;_-;_-@_-_추가충당금명세_0812_v1 3 9" xfId="21817" xr:uid="{00000000-0005-0000-0000-0000870A0000}"/>
    <cellStyle name="_-* #,##0_-;-* #,##0_-;_-* &quot;-&quot;_-;_-@_-_추가충당금명세_0812_v1 4" xfId="3422" xr:uid="{00000000-0005-0000-0000-0000880A0000}"/>
    <cellStyle name="_-* #,##0_-;-* #,##0_-;_-* &quot;-&quot;_-;_-@_-_추가충당금명세_0812_v1 4 2" xfId="6761" xr:uid="{00000000-0005-0000-0000-0000890A0000}"/>
    <cellStyle name="_-* #,##0_-;-* #,##0_-;_-* &quot;-&quot;_-;_-@_-_추가충당금명세_0812_v1 4 2 2" xfId="13338" xr:uid="{00000000-0005-0000-0000-00008A0A0000}"/>
    <cellStyle name="_-* #,##0_-;-* #,##0_-;_-* &quot;-&quot;_-;_-@_-_추가충당금명세_0812_v1 4 2 2 2" xfId="32757" xr:uid="{00000000-0005-0000-0000-00008B0A0000}"/>
    <cellStyle name="_-* #,##0_-;-* #,##0_-;_-* &quot;-&quot;_-;_-@_-_추가충당금명세_0812_v1 4 2 3" xfId="20419" xr:uid="{00000000-0005-0000-0000-00008C0A0000}"/>
    <cellStyle name="_-* #,##0_-;-* #,##0_-;_-* &quot;-&quot;_-;_-@_-_추가충당금명세_0812_v1 4 2 4" xfId="23470" xr:uid="{00000000-0005-0000-0000-00008D0A0000}"/>
    <cellStyle name="_-* #,##0_-;-* #,##0_-;_-* &quot;-&quot;_-;_-@_-_추가충당금명세_0812_v1 4 2 5" xfId="25723" xr:uid="{00000000-0005-0000-0000-00008E0A0000}"/>
    <cellStyle name="_-* #,##0_-;-* #,##0_-;_-* &quot;-&quot;_-;_-@_-_추가충당금명세_0812_v1 4 3" xfId="5138" xr:uid="{00000000-0005-0000-0000-00008F0A0000}"/>
    <cellStyle name="_-* #,##0_-;-* #,##0_-;_-* &quot;-&quot;_-;_-@_-_추가충당금명세_0812_v1 4 3 2" xfId="11715" xr:uid="{00000000-0005-0000-0000-0000900A0000}"/>
    <cellStyle name="_-* #,##0_-;-* #,##0_-;_-* &quot;-&quot;_-;_-@_-_추가충당금명세_0812_v1 4 3 2 2" xfId="32758" xr:uid="{00000000-0005-0000-0000-0000910A0000}"/>
    <cellStyle name="_-* #,##0_-;-* #,##0_-;_-* &quot;-&quot;_-;_-@_-_추가충당금명세_0812_v1 4 3 3" xfId="32759" xr:uid="{00000000-0005-0000-0000-0000920A0000}"/>
    <cellStyle name="_-* #,##0_-;-* #,##0_-;_-* &quot;-&quot;_-;_-@_-_추가충당금명세_0812_v1 4 4" xfId="10042" xr:uid="{00000000-0005-0000-0000-0000930A0000}"/>
    <cellStyle name="_-* #,##0_-;-* #,##0_-;_-* &quot;-&quot;_-;_-@_-_추가충당금명세_0812_v1 4 4 2" xfId="32760" xr:uid="{00000000-0005-0000-0000-0000940A0000}"/>
    <cellStyle name="_-* #,##0_-;-* #,##0_-;_-* &quot;-&quot;_-;_-@_-_추가충당금명세_0812_v1 4 4 2 2" xfId="32761" xr:uid="{00000000-0005-0000-0000-0000950A0000}"/>
    <cellStyle name="_-* #,##0_-;-* #,##0_-;_-* &quot;-&quot;_-;_-@_-_추가충당금명세_0812_v1 4 4 3" xfId="32762" xr:uid="{00000000-0005-0000-0000-0000960A0000}"/>
    <cellStyle name="_-* #,##0_-;-* #,##0_-;_-* &quot;-&quot;_-;_-@_-_추가충당금명세_0812_v1 4 5" xfId="17992" xr:uid="{00000000-0005-0000-0000-0000970A0000}"/>
    <cellStyle name="_-* #,##0_-;-* #,##0_-;_-* &quot;-&quot;_-;_-@_-_추가충당금명세_0812_v1 4 5 2" xfId="32763" xr:uid="{00000000-0005-0000-0000-0000980A0000}"/>
    <cellStyle name="_-* #,##0_-;-* #,##0_-;_-* &quot;-&quot;_-;_-@_-_추가충당금명세_0812_v1 4 6" xfId="18885" xr:uid="{00000000-0005-0000-0000-0000990A0000}"/>
    <cellStyle name="_-* #,##0_-;-* #,##0_-;_-* &quot;-&quot;_-;_-@_-_추가충당금명세_0812_v1 4 7" xfId="25148" xr:uid="{00000000-0005-0000-0000-00009A0A0000}"/>
    <cellStyle name="_-* #,##0_-;-* #,##0_-;_-* &quot;-&quot;_-;_-@_-_추가충당금명세_0812_v1 5" xfId="3731" xr:uid="{00000000-0005-0000-0000-00009B0A0000}"/>
    <cellStyle name="_-* #,##0_-;-* #,##0_-;_-* &quot;-&quot;_-;_-@_-_추가충당금명세_0812_v1 5 2" xfId="7035" xr:uid="{00000000-0005-0000-0000-00009C0A0000}"/>
    <cellStyle name="_-* #,##0_-;-* #,##0_-;_-* &quot;-&quot;_-;_-@_-_추가충당금명세_0812_v1 5 2 2" xfId="13612" xr:uid="{00000000-0005-0000-0000-00009D0A0000}"/>
    <cellStyle name="_-* #,##0_-;-* #,##0_-;_-* &quot;-&quot;_-;_-@_-_추가충당금명세_0812_v1 5 2 2 2" xfId="32764" xr:uid="{00000000-0005-0000-0000-00009E0A0000}"/>
    <cellStyle name="_-* #,##0_-;-* #,##0_-;_-* &quot;-&quot;_-;_-@_-_추가충당금명세_0812_v1 5 2 3" xfId="20693" xr:uid="{00000000-0005-0000-0000-00009F0A0000}"/>
    <cellStyle name="_-* #,##0_-;-* #,##0_-;_-* &quot;-&quot;_-;_-@_-_추가충당금명세_0812_v1 5 2 4" xfId="23744" xr:uid="{00000000-0005-0000-0000-0000A00A0000}"/>
    <cellStyle name="_-* #,##0_-;-* #,##0_-;_-* &quot;-&quot;_-;_-@_-_추가충당금명세_0812_v1 5 2 5" xfId="25997" xr:uid="{00000000-0005-0000-0000-0000A10A0000}"/>
    <cellStyle name="_-* #,##0_-;-* #,##0_-;_-* &quot;-&quot;_-;_-@_-_추가충당금명세_0812_v1 5 3" xfId="5412" xr:uid="{00000000-0005-0000-0000-0000A20A0000}"/>
    <cellStyle name="_-* #,##0_-;-* #,##0_-;_-* &quot;-&quot;_-;_-@_-_추가충당금명세_0812_v1 5 3 2" xfId="11989" xr:uid="{00000000-0005-0000-0000-0000A30A0000}"/>
    <cellStyle name="_-* #,##0_-;-* #,##0_-;_-* &quot;-&quot;_-;_-@_-_추가충당금명세_0812_v1 5 3 2 2" xfId="32765" xr:uid="{00000000-0005-0000-0000-0000A40A0000}"/>
    <cellStyle name="_-* #,##0_-;-* #,##0_-;_-* &quot;-&quot;_-;_-@_-_추가충당금명세_0812_v1 5 3 3" xfId="32766" xr:uid="{00000000-0005-0000-0000-0000A50A0000}"/>
    <cellStyle name="_-* #,##0_-;-* #,##0_-;_-* &quot;-&quot;_-;_-@_-_추가충당금명세_0812_v1 5 4" xfId="10316" xr:uid="{00000000-0005-0000-0000-0000A60A0000}"/>
    <cellStyle name="_-* #,##0_-;-* #,##0_-;_-* &quot;-&quot;_-;_-@_-_추가충당금명세_0812_v1 5 4 2" xfId="32767" xr:uid="{00000000-0005-0000-0000-0000A70A0000}"/>
    <cellStyle name="_-* #,##0_-;-* #,##0_-;_-* &quot;-&quot;_-;_-@_-_추가충당금명세_0812_v1 5 5" xfId="17696" xr:uid="{00000000-0005-0000-0000-0000A80A0000}"/>
    <cellStyle name="_-* #,##0_-;-* #,##0_-;_-* &quot;-&quot;_-;_-@_-_추가충당금명세_0812_v1 5 6" xfId="19019" xr:uid="{00000000-0005-0000-0000-0000A90A0000}"/>
    <cellStyle name="_-* #,##0_-;-* #,##0_-;_-* &quot;-&quot;_-;_-@_-_추가충당금명세_0812_v1 5 7" xfId="18568" xr:uid="{00000000-0005-0000-0000-0000AA0A0000}"/>
    <cellStyle name="_-* #,##0_-;-* #,##0_-;_-* &quot;-&quot;_-;_-@_-_추가충당금명세_0812_v1 6" xfId="4179" xr:uid="{00000000-0005-0000-0000-0000AB0A0000}"/>
    <cellStyle name="_-* #,##0_-;-* #,##0_-;_-* &quot;-&quot;_-;_-@_-_추가충당금명세_0812_v1 6 2" xfId="7483" xr:uid="{00000000-0005-0000-0000-0000AC0A0000}"/>
    <cellStyle name="_-* #,##0_-;-* #,##0_-;_-* &quot;-&quot;_-;_-@_-_추가충당금명세_0812_v1 6 2 2" xfId="14060" xr:uid="{00000000-0005-0000-0000-0000AD0A0000}"/>
    <cellStyle name="_-* #,##0_-;-* #,##0_-;_-* &quot;-&quot;_-;_-@_-_추가충당금명세_0812_v1 6 2 3" xfId="21141" xr:uid="{00000000-0005-0000-0000-0000AE0A0000}"/>
    <cellStyle name="_-* #,##0_-;-* #,##0_-;_-* &quot;-&quot;_-;_-@_-_추가충당금명세_0812_v1 6 2 4" xfId="24145" xr:uid="{00000000-0005-0000-0000-0000AF0A0000}"/>
    <cellStyle name="_-* #,##0_-;-* #,##0_-;_-* &quot;-&quot;_-;_-@_-_추가충당금명세_0812_v1 6 2 5" xfId="26395" xr:uid="{00000000-0005-0000-0000-0000B00A0000}"/>
    <cellStyle name="_-* #,##0_-;-* #,##0_-;_-* &quot;-&quot;_-;_-@_-_추가충당금명세_0812_v1 6 3" xfId="5860" xr:uid="{00000000-0005-0000-0000-0000B10A0000}"/>
    <cellStyle name="_-* #,##0_-;-* #,##0_-;_-* &quot;-&quot;_-;_-@_-_추가충당금명세_0812_v1 6 3 2" xfId="12437" xr:uid="{00000000-0005-0000-0000-0000B20A0000}"/>
    <cellStyle name="_-* #,##0_-;-* #,##0_-;_-* &quot;-&quot;_-;_-@_-_추가충당금명세_0812_v1 6 4" xfId="10764" xr:uid="{00000000-0005-0000-0000-0000B30A0000}"/>
    <cellStyle name="_-* #,##0_-;-* #,##0_-;_-* &quot;-&quot;_-;_-@_-_추가충당금명세_0812_v1 6 5" xfId="17248" xr:uid="{00000000-0005-0000-0000-0000B40A0000}"/>
    <cellStyle name="_-* #,##0_-;-* #,##0_-;_-* &quot;-&quot;_-;_-@_-_추가충당금명세_0812_v1 6 6" xfId="22711" xr:uid="{00000000-0005-0000-0000-0000B50A0000}"/>
    <cellStyle name="_-* #,##0_-;-* #,##0_-;_-* &quot;-&quot;_-;_-@_-_추가충당금명세_0812_v1 6 7" xfId="22263" xr:uid="{00000000-0005-0000-0000-0000B60A0000}"/>
    <cellStyle name="_-* #,##0_-;-* #,##0_-;_-* &quot;-&quot;_-;_-@_-_추가충당금명세_0812_v1 7" xfId="6226" xr:uid="{00000000-0005-0000-0000-0000B70A0000}"/>
    <cellStyle name="_-* #,##0_-;-* #,##0_-;_-* &quot;-&quot;_-;_-@_-_추가충당금명세_0812_v1 7 2" xfId="12803" xr:uid="{00000000-0005-0000-0000-0000B80A0000}"/>
    <cellStyle name="_-* #,##0_-;-* #,##0_-;_-* &quot;-&quot;_-;_-@_-_추가충당금명세_0812_v1 7 2 2" xfId="32768" xr:uid="{00000000-0005-0000-0000-0000B90A0000}"/>
    <cellStyle name="_-* #,##0_-;-* #,##0_-;_-* &quot;-&quot;_-;_-@_-_추가충당금명세_0812_v1 7 3" xfId="16848" xr:uid="{00000000-0005-0000-0000-0000BA0A0000}"/>
    <cellStyle name="_-* #,##0_-;-* #,##0_-;_-* &quot;-&quot;_-;_-@_-_추가충당금명세_0812_v1 7 4" xfId="23076" xr:uid="{00000000-0005-0000-0000-0000BB0A0000}"/>
    <cellStyle name="_-* #,##0_-;-* #,##0_-;_-* &quot;-&quot;_-;_-@_-_추가충당금명세_0812_v1 7 5" xfId="22064" xr:uid="{00000000-0005-0000-0000-0000BC0A0000}"/>
    <cellStyle name="_-* #,##0_-;-* #,##0_-;_-* &quot;-&quot;_-;_-@_-_추가충당금명세_0812_v1 8" xfId="4597" xr:uid="{00000000-0005-0000-0000-0000BD0A0000}"/>
    <cellStyle name="_-* #,##0_-;-* #,##0_-;_-* &quot;-&quot;_-;_-@_-_추가충당금명세_0812_v1 8 2" xfId="11174" xr:uid="{00000000-0005-0000-0000-0000BE0A0000}"/>
    <cellStyle name="_-* #,##0_-;-* #,##0_-;_-* &quot;-&quot;_-;_-@_-_추가충당금명세_0812_v1 8 2 2" xfId="32769" xr:uid="{00000000-0005-0000-0000-0000BF0A0000}"/>
    <cellStyle name="_-* #,##0_-;-* #,##0_-;_-* &quot;-&quot;_-;_-@_-_추가충당금명세_0812_v1 8 3" xfId="22167" xr:uid="{00000000-0005-0000-0000-0000C00A0000}"/>
    <cellStyle name="_-* #,##0_-;-* #,##0_-;_-* &quot;-&quot;_-;_-@_-_추가충당금명세_0812_v1 8 4" xfId="25031" xr:uid="{00000000-0005-0000-0000-0000C10A0000}"/>
    <cellStyle name="_-* #,##0_-;-* #,##0_-;_-* &quot;-&quot;_-;_-@_-_추가충당금명세_0812_v1 8 5" xfId="27059" xr:uid="{00000000-0005-0000-0000-0000C20A0000}"/>
    <cellStyle name="_-* #,##0_-;-* #,##0_-;_-* &quot;-&quot;_-;_-@_-_추가충당금명세_0812_v1 9" xfId="9584" xr:uid="{00000000-0005-0000-0000-0000C30A0000}"/>
    <cellStyle name="_-* #,##0_-;-* #,##0_-;_-* &quot;-&quot;_-;_-@_-_추가충당금명세_0812_v1 9 2" xfId="22168" xr:uid="{00000000-0005-0000-0000-0000C40A0000}"/>
    <cellStyle name="_-* #,##0_-;-* #,##0_-;_-* &quot;-&quot;_-;_-@_-_추가충당금명세_0812_v1 9 3" xfId="25032" xr:uid="{00000000-0005-0000-0000-0000C50A0000}"/>
    <cellStyle name="_-* #,##0_-;-* #,##0_-;_-* &quot;-&quot;_-;_-@_-_추가충당금명세_0812_v1 9 4" xfId="27060" xr:uid="{00000000-0005-0000-0000-0000C60A0000}"/>
    <cellStyle name="_-* #,##0_-;-* #,##0_-;_-* &quot;-&quot;_-;_-@_-_추가충당금명세_0812_v1_1211 충당금,건전성 현황_작업" xfId="32770" xr:uid="{00000000-0005-0000-0000-0000C70A0000}"/>
    <cellStyle name="_-* #,##0_-;-* #,##0_-;_-* &quot;-&quot;_-;_-@_-_추가충당금명세_0812_v1_1211 충당금,건전성 현황_작업 2" xfId="32771" xr:uid="{00000000-0005-0000-0000-0000C80A0000}"/>
    <cellStyle name="_-* #,##0_-;-* #,##0_-;_-* &quot;-&quot;_-;_-@_-_추가충당금명세_0812_v1_Hana 2011-1 Program_Data Disk_Pool B_v2(v5-1더밸류-이교민)" xfId="16513" xr:uid="{00000000-0005-0000-0000-0000C90A0000}"/>
    <cellStyle name="_-* #,##0_-;-* #,##0_-;_-* &quot;-&quot;_-;_-@_-_추가충당금명세_0812_v1_Hana 2011-1 Program_Data Disk_Pool B_v2(v5-1더밸류-이교민) 2" xfId="21858" xr:uid="{00000000-0005-0000-0000-0000CA0A0000}"/>
    <cellStyle name="_-* #,##0_-;-* #,##0_-;_-* &quot;-&quot;_-;_-@_-_추가충당금명세_0812_v1_Hana 2011-1 Program_Data Disk_Pool B_v2(v5-1더밸류-이교민) 3" xfId="24847" xr:uid="{00000000-0005-0000-0000-0000CB0A0000}"/>
    <cellStyle name="_-* #,##0_-;-* #,##0_-;_-* &quot;-&quot;_-;_-@_-_추가충당금명세_0812_v1_Hana 2011-1 Program_Data Disk_Pool B_v2(v5-1더밸류-이교민) 4" xfId="26932" xr:uid="{00000000-0005-0000-0000-0000CC0A0000}"/>
    <cellStyle name="_-* #,##0_-;-* #,##0_-;_-* &quot;-&quot;_-;_-@_-_추가충당금명세_0812_v1_Hana 2011-1 Program_Data Disk_Pool B_v2(v5-1더밸류-이교민)_SHB 2011-2 Program_Data Disk_Pool C,B_v1(v2더밸류_이교민)" xfId="16614" xr:uid="{00000000-0005-0000-0000-0000CD0A0000}"/>
    <cellStyle name="_-* #,##0_-;-* #,##0_-;_-* &quot;-&quot;_-;_-@_-_추가충당금명세_0812_v1_Hana 2011-1 Program_Data Disk_Pool B_v2(v5-1더밸류-이교민)_SHB 2011-2 Program_Data Disk_Pool C,B_v1(v2더밸류_이교민) 2" xfId="21950" xr:uid="{00000000-0005-0000-0000-0000CE0A0000}"/>
    <cellStyle name="_-* #,##0_-;-* #,##0_-;_-* &quot;-&quot;_-;_-@_-_추가충당금명세_0812_v1_Hana 2011-1 Program_Data Disk_Pool B_v2(v5-1더밸류-이교민)_SHB 2011-2 Program_Data Disk_Pool C,B_v1(v2더밸류_이교민) 3" xfId="24934" xr:uid="{00000000-0005-0000-0000-0000CF0A0000}"/>
    <cellStyle name="_-* #,##0_-;-* #,##0_-;_-* &quot;-&quot;_-;_-@_-_추가충당금명세_0812_v1_Hana 2011-1 Program_Data Disk_Pool B_v2(v5-1더밸류-이교민)_SHB 2011-2 Program_Data Disk_Pool C,B_v1(v2더밸류_이교민) 4" xfId="27012" xr:uid="{00000000-0005-0000-0000-0000D00A0000}"/>
    <cellStyle name="_-* #,##0_-;-* #,##0_-;_-* &quot;-&quot;_-;_-@_-_추가충당금명세_0812_v1_Hana 2011-1 Program_Data Disk_Pool B_v2(v5-1더밸류-이교민)_차주명관리_20110726_v1" xfId="16264" xr:uid="{00000000-0005-0000-0000-0000D10A0000}"/>
    <cellStyle name="_-* #,##0_-;-* #,##0_-;_-* &quot;-&quot;_-;_-@_-_추가충당금명세_0812_v1_Hana 2011-1 Program_Data Disk_Pool B_v2(v5-1더밸류-이교민)_차주명관리_20110726_v1 2" xfId="21857" xr:uid="{00000000-0005-0000-0000-0000D20A0000}"/>
    <cellStyle name="_-* #,##0_-;-* #,##0_-;_-* &quot;-&quot;_-;_-@_-_추가충당금명세_0812_v1_Hana 2011-1 Program_Data Disk_Pool B_v2(v5-1더밸류-이교민)_차주명관리_20110726_v1 3" xfId="24846" xr:uid="{00000000-0005-0000-0000-0000D30A0000}"/>
    <cellStyle name="_-* #,##0_-;-* #,##0_-;_-* &quot;-&quot;_-;_-@_-_추가충당금명세_0812_v1_Hana 2011-1 Program_Data Disk_Pool B_v2(v5-1더밸류-이교민)_차주명관리_20110726_v1 4" xfId="26931" xr:uid="{00000000-0005-0000-0000-0000D40A0000}"/>
    <cellStyle name="_-* #,##0_-;-* #,##0_-;_-* &quot;-&quot;_-;_-@_-_추가충당금명세_0812_v1_SHB_2011-3_담보sheet(더밸류_v6이교민)" xfId="16615" xr:uid="{00000000-0005-0000-0000-0000D50A0000}"/>
    <cellStyle name="_-* #,##0_-;-* #,##0_-;_-* &quot;-&quot;_-;_-@_-_추가충당금명세_0812_v1_SHB_2011-3_담보sheet(더밸류_v6이교민) 2" xfId="21856" xr:uid="{00000000-0005-0000-0000-0000D60A0000}"/>
    <cellStyle name="_-* #,##0_-;-* #,##0_-;_-* &quot;-&quot;_-;_-@_-_추가충당금명세_0812_v1_SHB_2011-3_담보sheet(더밸류_v6이교민) 3" xfId="24845" xr:uid="{00000000-0005-0000-0000-0000D70A0000}"/>
    <cellStyle name="_-* #,##0_-;-* #,##0_-;_-* &quot;-&quot;_-;_-@_-_추가충당금명세_0812_v1_SHB_2011-3_담보sheet(더밸류_v6이교민) 4" xfId="26930" xr:uid="{00000000-0005-0000-0000-0000D80A0000}"/>
    <cellStyle name="_-* #,##0_-;-* #,##0_-;_-* &quot;-&quot;_-;_-@_-_추가충당금명세_0812_v1_SHB_2011-3_담보sheet(더밸류_v6이교민)_차주명관리_20110726_v1" xfId="16616" xr:uid="{00000000-0005-0000-0000-0000D90A0000}"/>
    <cellStyle name="_-* #,##0_-;-* #,##0_-;_-* &quot;-&quot;_-;_-@_-_추가충당금명세_0812_v1_SHB_2011-3_담보sheet(더밸류_v6이교민)_차주명관리_20110726_v1 2" xfId="21855" xr:uid="{00000000-0005-0000-0000-0000DA0A0000}"/>
    <cellStyle name="_-* #,##0_-;-* #,##0_-;_-* &quot;-&quot;_-;_-@_-_추가충당금명세_0812_v1_SHB_2011-3_담보sheet(더밸류_v6이교민)_차주명관리_20110726_v1 3" xfId="24844" xr:uid="{00000000-0005-0000-0000-0000DB0A0000}"/>
    <cellStyle name="_-* #,##0_-;-* #,##0_-;_-* &quot;-&quot;_-;_-@_-_추가충당금명세_0812_v1_SHB_2011-3_담보sheet(더밸류_v6이교민)_차주명관리_20110726_v1 4" xfId="26929" xr:uid="{00000000-0005-0000-0000-0000DC0A0000}"/>
    <cellStyle name="_-* #,##0_-;-* #,##0_-;_-* &quot;-&quot;_-;_-@_-_추가충당금명세_0812_v1_Sheet1" xfId="27388" xr:uid="{00000000-0005-0000-0000-0000DD0A0000}"/>
    <cellStyle name="_-* #,##0_-;-* #,##0_-;_-* &quot;-&quot;_-;_-@_-_추가충당금명세_0812_v1_Sheet1 2" xfId="32772" xr:uid="{00000000-0005-0000-0000-0000DE0A0000}"/>
    <cellStyle name="_-* #,##0_-;-* #,##0_-;_-* &quot;-&quot;_-;_-@_-_추가충당금명세_0812_v1_권리분석_v1(최초)-4" xfId="16617" xr:uid="{00000000-0005-0000-0000-0000DF0A0000}"/>
    <cellStyle name="_-* #,##0_-;-* #,##0_-;_-* &quot;-&quot;_-;_-@_-_추가충당금명세_0812_v1_권리분석_v1(최초)-4 2" xfId="21854" xr:uid="{00000000-0005-0000-0000-0000E00A0000}"/>
    <cellStyle name="_-* #,##0_-;-* #,##0_-;_-* &quot;-&quot;_-;_-@_-_추가충당금명세_0812_v1_권리분석_v1(최초)-4 3" xfId="24843" xr:uid="{00000000-0005-0000-0000-0000E10A0000}"/>
    <cellStyle name="_-* #,##0_-;-* #,##0_-;_-* &quot;-&quot;_-;_-@_-_추가충당금명세_0812_v1_권리분석_v1(최초)-4 4" xfId="26928" xr:uid="{00000000-0005-0000-0000-0000E20A0000}"/>
    <cellStyle name="_-* #,##0_-;-* #,##0_-;_-* &quot;-&quot;_-;_-@_-_파생상품관련충당금파일0910_v2(영광스텐반영후)" xfId="40" xr:uid="{00000000-0005-0000-0000-0000E30A0000}"/>
    <cellStyle name="_-* #,##0_-;-* #,##0_-;_-* &quot;-&quot;_-;_-@_-_파생상품관련충당금파일0910_v2(영광스텐반영후) 10" xfId="14792" xr:uid="{00000000-0005-0000-0000-0000E40A0000}"/>
    <cellStyle name="_-* #,##0_-;-* #,##0_-;_-* &quot;-&quot;_-;_-@_-_파생상품관련충당금파일0910_v2(영광스텐반영후) 11" xfId="16684" xr:uid="{00000000-0005-0000-0000-0000E50A0000}"/>
    <cellStyle name="_-* #,##0_-;-* #,##0_-;_-* &quot;-&quot;_-;_-@_-_파생상품관련충당금파일0910_v2(영광스텐반영후) 2" xfId="3016" xr:uid="{00000000-0005-0000-0000-0000E60A0000}"/>
    <cellStyle name="_-* #,##0_-;-* #,##0_-;_-* &quot;-&quot;_-;_-@_-_파생상품관련충당금파일0910_v2(영광스텐반영후) 2 2" xfId="3746" xr:uid="{00000000-0005-0000-0000-0000E70A0000}"/>
    <cellStyle name="_-* #,##0_-;-* #,##0_-;_-* &quot;-&quot;_-;_-@_-_파생상품관련충당금파일0910_v2(영광스텐반영후) 2 2 2" xfId="7050" xr:uid="{00000000-0005-0000-0000-0000E80A0000}"/>
    <cellStyle name="_-* #,##0_-;-* #,##0_-;_-* &quot;-&quot;_-;_-@_-_파생상품관련충당금파일0910_v2(영광스텐반영후) 2 2 2 2" xfId="13627" xr:uid="{00000000-0005-0000-0000-0000E90A0000}"/>
    <cellStyle name="_-* #,##0_-;-* #,##0_-;_-* &quot;-&quot;_-;_-@_-_파생상품관련충당금파일0910_v2(영광스텐반영후) 2 2 2 2 2" xfId="32773" xr:uid="{00000000-0005-0000-0000-0000EA0A0000}"/>
    <cellStyle name="_-* #,##0_-;-* #,##0_-;_-* &quot;-&quot;_-;_-@_-_파생상품관련충당금파일0910_v2(영광스텐반영후) 2 2 2 3" xfId="20708" xr:uid="{00000000-0005-0000-0000-0000EB0A0000}"/>
    <cellStyle name="_-* #,##0_-;-* #,##0_-;_-* &quot;-&quot;_-;_-@_-_파생상품관련충당금파일0910_v2(영광스텐반영후) 2 2 2 4" xfId="23757" xr:uid="{00000000-0005-0000-0000-0000EC0A0000}"/>
    <cellStyle name="_-* #,##0_-;-* #,##0_-;_-* &quot;-&quot;_-;_-@_-_파생상품관련충당금파일0910_v2(영광스텐반영후) 2 2 2 5" xfId="26011" xr:uid="{00000000-0005-0000-0000-0000ED0A0000}"/>
    <cellStyle name="_-* #,##0_-;-* #,##0_-;_-* &quot;-&quot;_-;_-@_-_파생상품관련충당금파일0910_v2(영광스텐반영후) 2 2 3" xfId="5427" xr:uid="{00000000-0005-0000-0000-0000EE0A0000}"/>
    <cellStyle name="_-* #,##0_-;-* #,##0_-;_-* &quot;-&quot;_-;_-@_-_파생상품관련충당금파일0910_v2(영광스텐반영후) 2 2 3 2" xfId="12004" xr:uid="{00000000-0005-0000-0000-0000EF0A0000}"/>
    <cellStyle name="_-* #,##0_-;-* #,##0_-;_-* &quot;-&quot;_-;_-@_-_파생상품관련충당금파일0910_v2(영광스텐반영후) 2 2 3 2 2" xfId="32774" xr:uid="{00000000-0005-0000-0000-0000F00A0000}"/>
    <cellStyle name="_-* #,##0_-;-* #,##0_-;_-* &quot;-&quot;_-;_-@_-_파생상품관련충당금파일0910_v2(영광스텐반영후) 2 2 3 3" xfId="32775" xr:uid="{00000000-0005-0000-0000-0000F10A0000}"/>
    <cellStyle name="_-* #,##0_-;-* #,##0_-;_-* &quot;-&quot;_-;_-@_-_파생상품관련충당금파일0910_v2(영광스텐반영후) 2 2 4" xfId="10331" xr:uid="{00000000-0005-0000-0000-0000F20A0000}"/>
    <cellStyle name="_-* #,##0_-;-* #,##0_-;_-* &quot;-&quot;_-;_-@_-_파생상품관련충당금파일0910_v2(영광스텐반영후) 2 2 4 2" xfId="32776" xr:uid="{00000000-0005-0000-0000-0000F30A0000}"/>
    <cellStyle name="_-* #,##0_-;-* #,##0_-;_-* &quot;-&quot;_-;_-@_-_파생상품관련충당금파일0910_v2(영광스텐반영후) 2 2 4 2 2" xfId="32777" xr:uid="{00000000-0005-0000-0000-0000F40A0000}"/>
    <cellStyle name="_-* #,##0_-;-* #,##0_-;_-* &quot;-&quot;_-;_-@_-_파생상품관련충당금파일0910_v2(영광스텐반영후) 2 2 4 3" xfId="32778" xr:uid="{00000000-0005-0000-0000-0000F50A0000}"/>
    <cellStyle name="_-* #,##0_-;-* #,##0_-;_-* &quot;-&quot;_-;_-@_-_파생상품관련충당금파일0910_v2(영광스텐반영후) 2 2 5" xfId="17681" xr:uid="{00000000-0005-0000-0000-0000F60A0000}"/>
    <cellStyle name="_-* #,##0_-;-* #,##0_-;_-* &quot;-&quot;_-;_-@_-_파생상품관련충당금파일0910_v2(영광스텐반영후) 2 2 5 2" xfId="32779" xr:uid="{00000000-0005-0000-0000-0000F70A0000}"/>
    <cellStyle name="_-* #,##0_-;-* #,##0_-;_-* &quot;-&quot;_-;_-@_-_파생상품관련충당금파일0910_v2(영광스텐반영후) 2 2 6" xfId="19932" xr:uid="{00000000-0005-0000-0000-0000F80A0000}"/>
    <cellStyle name="_-* #,##0_-;-* #,##0_-;_-* &quot;-&quot;_-;_-@_-_파생상품관련충당금파일0910_v2(영광스텐반영후) 2 2 7" xfId="24795" xr:uid="{00000000-0005-0000-0000-0000F90A0000}"/>
    <cellStyle name="_-* #,##0_-;-* #,##0_-;_-* &quot;-&quot;_-;_-@_-_파생상품관련충당금파일0910_v2(영광스텐반영후) 2 3" xfId="4057" xr:uid="{00000000-0005-0000-0000-0000FA0A0000}"/>
    <cellStyle name="_-* #,##0_-;-* #,##0_-;_-* &quot;-&quot;_-;_-@_-_파생상품관련충당금파일0910_v2(영광스텐반영후) 2 3 2" xfId="7361" xr:uid="{00000000-0005-0000-0000-0000FB0A0000}"/>
    <cellStyle name="_-* #,##0_-;-* #,##0_-;_-* &quot;-&quot;_-;_-@_-_파생상품관련충당금파일0910_v2(영광스텐반영후) 2 3 2 2" xfId="13938" xr:uid="{00000000-0005-0000-0000-0000FC0A0000}"/>
    <cellStyle name="_-* #,##0_-;-* #,##0_-;_-* &quot;-&quot;_-;_-@_-_파생상품관련충당금파일0910_v2(영광스텐반영후) 2 3 2 2 2" xfId="32780" xr:uid="{00000000-0005-0000-0000-0000FD0A0000}"/>
    <cellStyle name="_-* #,##0_-;-* #,##0_-;_-* &quot;-&quot;_-;_-@_-_파생상품관련충당금파일0910_v2(영광스텐반영후) 2 3 2 3" xfId="21019" xr:uid="{00000000-0005-0000-0000-0000FE0A0000}"/>
    <cellStyle name="_-* #,##0_-;-* #,##0_-;_-* &quot;-&quot;_-;_-@_-_파생상품관련충당금파일0910_v2(영광스텐반영후) 2 3 2 4" xfId="24023" xr:uid="{00000000-0005-0000-0000-0000FF0A0000}"/>
    <cellStyle name="_-* #,##0_-;-* #,##0_-;_-* &quot;-&quot;_-;_-@_-_파생상품관련충당금파일0910_v2(영광스텐반영후) 2 3 2 5" xfId="26273" xr:uid="{00000000-0005-0000-0000-0000000B0000}"/>
    <cellStyle name="_-* #,##0_-;-* #,##0_-;_-* &quot;-&quot;_-;_-@_-_파생상품관련충당금파일0910_v2(영광스텐반영후) 2 3 3" xfId="5738" xr:uid="{00000000-0005-0000-0000-0000010B0000}"/>
    <cellStyle name="_-* #,##0_-;-* #,##0_-;_-* &quot;-&quot;_-;_-@_-_파생상품관련충당금파일0910_v2(영광스텐반영후) 2 3 3 2" xfId="12315" xr:uid="{00000000-0005-0000-0000-0000020B0000}"/>
    <cellStyle name="_-* #,##0_-;-* #,##0_-;_-* &quot;-&quot;_-;_-@_-_파생상품관련충당금파일0910_v2(영광스텐반영후) 2 3 3 2 2" xfId="32781" xr:uid="{00000000-0005-0000-0000-0000030B0000}"/>
    <cellStyle name="_-* #,##0_-;-* #,##0_-;_-* &quot;-&quot;_-;_-@_-_파생상품관련충당금파일0910_v2(영광스텐반영후) 2 3 3 3" xfId="32782" xr:uid="{00000000-0005-0000-0000-0000040B0000}"/>
    <cellStyle name="_-* #,##0_-;-* #,##0_-;_-* &quot;-&quot;_-;_-@_-_파생상품관련충당금파일0910_v2(영광스텐반영후) 2 3 4" xfId="10642" xr:uid="{00000000-0005-0000-0000-0000050B0000}"/>
    <cellStyle name="_-* #,##0_-;-* #,##0_-;_-* &quot;-&quot;_-;_-@_-_파생상품관련충당금파일0910_v2(영광스텐반영후) 2 3 4 2" xfId="32783" xr:uid="{00000000-0005-0000-0000-0000060B0000}"/>
    <cellStyle name="_-* #,##0_-;-* #,##0_-;_-* &quot;-&quot;_-;_-@_-_파생상품관련충당금파일0910_v2(영광스텐반영후) 2 3 4 2 2" xfId="32784" xr:uid="{00000000-0005-0000-0000-0000070B0000}"/>
    <cellStyle name="_-* #,##0_-;-* #,##0_-;_-* &quot;-&quot;_-;_-@_-_파생상품관련충당금파일0910_v2(영광스텐반영후) 2 3 4 3" xfId="32785" xr:uid="{00000000-0005-0000-0000-0000080B0000}"/>
    <cellStyle name="_-* #,##0_-;-* #,##0_-;_-* &quot;-&quot;_-;_-@_-_파생상품관련충당금파일0910_v2(영광스텐반영후) 2 3 5" xfId="17370" xr:uid="{00000000-0005-0000-0000-0000090B0000}"/>
    <cellStyle name="_-* #,##0_-;-* #,##0_-;_-* &quot;-&quot;_-;_-@_-_파생상품관련충당금파일0910_v2(영광스텐반영후) 2 3 5 2" xfId="32786" xr:uid="{00000000-0005-0000-0000-00000A0B0000}"/>
    <cellStyle name="_-* #,##0_-;-* #,##0_-;_-* &quot;-&quot;_-;_-@_-_파생상품관련충당금파일0910_v2(영광스텐반영후) 2 3 6" xfId="22589" xr:uid="{00000000-0005-0000-0000-00000B0B0000}"/>
    <cellStyle name="_-* #,##0_-;-* #,##0_-;_-* &quot;-&quot;_-;_-@_-_파생상품관련충당금파일0910_v2(영광스텐반영후) 2 3 7" xfId="19190" xr:uid="{00000000-0005-0000-0000-00000C0B0000}"/>
    <cellStyle name="_-* #,##0_-;-* #,##0_-;_-* &quot;-&quot;_-;_-@_-_파생상품관련충당금파일0910_v2(영광스텐반영후) 2 4" xfId="3359" xr:uid="{00000000-0005-0000-0000-00000D0B0000}"/>
    <cellStyle name="_-* #,##0_-;-* #,##0_-;_-* &quot;-&quot;_-;_-@_-_파생상품관련충당금파일0910_v2(영광스텐반영후) 2 4 2" xfId="6698" xr:uid="{00000000-0005-0000-0000-00000E0B0000}"/>
    <cellStyle name="_-* #,##0_-;-* #,##0_-;_-* &quot;-&quot;_-;_-@_-_파생상품관련충당금파일0910_v2(영광스텐반영후) 2 4 2 2" xfId="13275" xr:uid="{00000000-0005-0000-0000-00000F0B0000}"/>
    <cellStyle name="_-* #,##0_-;-* #,##0_-;_-* &quot;-&quot;_-;_-@_-_파생상품관련충당금파일0910_v2(영광스텐반영후) 2 4 2 2 2" xfId="32787" xr:uid="{00000000-0005-0000-0000-0000100B0000}"/>
    <cellStyle name="_-* #,##0_-;-* #,##0_-;_-* &quot;-&quot;_-;_-@_-_파생상품관련충당금파일0910_v2(영광스텐반영후) 2 4 2 3" xfId="20356" xr:uid="{00000000-0005-0000-0000-0000110B0000}"/>
    <cellStyle name="_-* #,##0_-;-* #,##0_-;_-* &quot;-&quot;_-;_-@_-_파생상품관련충당금파일0910_v2(영광스텐반영후) 2 4 2 4" xfId="23432" xr:uid="{00000000-0005-0000-0000-0000120B0000}"/>
    <cellStyle name="_-* #,##0_-;-* #,##0_-;_-* &quot;-&quot;_-;_-@_-_파생상품관련충당금파일0910_v2(영광스텐반영후) 2 4 2 5" xfId="25686" xr:uid="{00000000-0005-0000-0000-0000130B0000}"/>
    <cellStyle name="_-* #,##0_-;-* #,##0_-;_-* &quot;-&quot;_-;_-@_-_파생상품관련충당금파일0910_v2(영광스텐반영후) 2 4 3" xfId="5075" xr:uid="{00000000-0005-0000-0000-0000140B0000}"/>
    <cellStyle name="_-* #,##0_-;-* #,##0_-;_-* &quot;-&quot;_-;_-@_-_파생상품관련충당금파일0910_v2(영광스텐반영후) 2 4 3 2" xfId="11652" xr:uid="{00000000-0005-0000-0000-0000150B0000}"/>
    <cellStyle name="_-* #,##0_-;-* #,##0_-;_-* &quot;-&quot;_-;_-@_-_파생상품관련충당금파일0910_v2(영광스텐반영후) 2 4 3 2 2" xfId="32788" xr:uid="{00000000-0005-0000-0000-0000160B0000}"/>
    <cellStyle name="_-* #,##0_-;-* #,##0_-;_-* &quot;-&quot;_-;_-@_-_파생상품관련충당금파일0910_v2(영광스텐반영후) 2 4 3 3" xfId="32789" xr:uid="{00000000-0005-0000-0000-0000170B0000}"/>
    <cellStyle name="_-* #,##0_-;-* #,##0_-;_-* &quot;-&quot;_-;_-@_-_파생상품관련충당금파일0910_v2(영광스텐반영후) 2 4 4" xfId="9979" xr:uid="{00000000-0005-0000-0000-0000180B0000}"/>
    <cellStyle name="_-* #,##0_-;-* #,##0_-;_-* &quot;-&quot;_-;_-@_-_파생상품관련충당금파일0910_v2(영광스텐반영후) 2 4 4 2" xfId="32790" xr:uid="{00000000-0005-0000-0000-0000190B0000}"/>
    <cellStyle name="_-* #,##0_-;-* #,##0_-;_-* &quot;-&quot;_-;_-@_-_파생상품관련충당금파일0910_v2(영광스텐반영후) 2 4 5" xfId="18066" xr:uid="{00000000-0005-0000-0000-00001A0B0000}"/>
    <cellStyle name="_-* #,##0_-;-* #,##0_-;_-* &quot;-&quot;_-;_-@_-_파생상품관련충당금파일0910_v2(영광스텐반영후) 2 4 6" xfId="19742" xr:uid="{00000000-0005-0000-0000-00001B0B0000}"/>
    <cellStyle name="_-* #,##0_-;-* #,##0_-;_-* &quot;-&quot;_-;_-@_-_파생상품관련충당금파일0910_v2(영광스텐반영후) 2 4 7" xfId="18628" xr:uid="{00000000-0005-0000-0000-00001C0B0000}"/>
    <cellStyle name="_-* #,##0_-;-* #,##0_-;_-* &quot;-&quot;_-;_-@_-_파생상품관련충당금파일0910_v2(영광스텐반영후) 2 5" xfId="6377" xr:uid="{00000000-0005-0000-0000-00001D0B0000}"/>
    <cellStyle name="_-* #,##0_-;-* #,##0_-;_-* &quot;-&quot;_-;_-@_-_파생상품관련충당금파일0910_v2(영광스텐반영후) 2 5 2" xfId="12954" xr:uid="{00000000-0005-0000-0000-00001E0B0000}"/>
    <cellStyle name="_-* #,##0_-;-* #,##0_-;_-* &quot;-&quot;_-;_-@_-_파생상품관련충당금파일0910_v2(영광스텐반영후) 2 5 2 2" xfId="32791" xr:uid="{00000000-0005-0000-0000-00001F0B0000}"/>
    <cellStyle name="_-* #,##0_-;-* #,##0_-;_-* &quot;-&quot;_-;_-@_-_파생상품관련충당금파일0910_v2(영광스텐반영후) 2 5 3" xfId="20035" xr:uid="{00000000-0005-0000-0000-0000200B0000}"/>
    <cellStyle name="_-* #,##0_-;-* #,##0_-;_-* &quot;-&quot;_-;_-@_-_파생상품관련충당금파일0910_v2(영광스텐반영후) 2 5 3 2" xfId="32792" xr:uid="{00000000-0005-0000-0000-0000210B0000}"/>
    <cellStyle name="_-* #,##0_-;-* #,##0_-;_-* &quot;-&quot;_-;_-@_-_파생상품관련충당금파일0910_v2(영광스텐반영후) 2 5 4" xfId="23192" xr:uid="{00000000-0005-0000-0000-0000220B0000}"/>
    <cellStyle name="_-* #,##0_-;-* #,##0_-;_-* &quot;-&quot;_-;_-@_-_파생상품관련충당금파일0910_v2(영광스텐반영후) 2 5 5" xfId="25445" xr:uid="{00000000-0005-0000-0000-0000230B0000}"/>
    <cellStyle name="_-* #,##0_-;-* #,##0_-;_-* &quot;-&quot;_-;_-@_-_파생상품관련충당금파일0910_v2(영광스텐반영후) 2 6" xfId="4754" xr:uid="{00000000-0005-0000-0000-0000240B0000}"/>
    <cellStyle name="_-* #,##0_-;-* #,##0_-;_-* &quot;-&quot;_-;_-@_-_파생상품관련충당금파일0910_v2(영광스텐반영후) 2 6 2" xfId="11331" xr:uid="{00000000-0005-0000-0000-0000250B0000}"/>
    <cellStyle name="_-* #,##0_-;-* #,##0_-;_-* &quot;-&quot;_-;_-@_-_파생상품관련충당금파일0910_v2(영광스텐반영후) 2 6 2 2" xfId="32793" xr:uid="{00000000-0005-0000-0000-0000260B0000}"/>
    <cellStyle name="_-* #,##0_-;-* #,##0_-;_-* &quot;-&quot;_-;_-@_-_파생상품관련충당금파일0910_v2(영광스텐반영후) 2 6 3" xfId="32794" xr:uid="{00000000-0005-0000-0000-0000270B0000}"/>
    <cellStyle name="_-* #,##0_-;-* #,##0_-;_-* &quot;-&quot;_-;_-@_-_파생상품관련충당금파일0910_v2(영광스텐반영후) 2 6 3 2" xfId="32795" xr:uid="{00000000-0005-0000-0000-0000280B0000}"/>
    <cellStyle name="_-* #,##0_-;-* #,##0_-;_-* &quot;-&quot;_-;_-@_-_파생상품관련충당금파일0910_v2(영광스텐반영후) 2 6 4" xfId="32796" xr:uid="{00000000-0005-0000-0000-0000290B0000}"/>
    <cellStyle name="_-* #,##0_-;-* #,##0_-;_-* &quot;-&quot;_-;_-@_-_파생상품관련충당금파일0910_v2(영광스텐반영후) 2 7" xfId="9660" xr:uid="{00000000-0005-0000-0000-00002A0B0000}"/>
    <cellStyle name="_-* #,##0_-;-* #,##0_-;_-* &quot;-&quot;_-;_-@_-_파생상품관련충당금파일0910_v2(영광스텐반영후) 2 7 2" xfId="32797" xr:uid="{00000000-0005-0000-0000-00002B0B0000}"/>
    <cellStyle name="_-* #,##0_-;-* #,##0_-;_-* &quot;-&quot;_-;_-@_-_파생상품관련충당금파일0910_v2(영광스텐반영후) 2 7 2 2" xfId="32798" xr:uid="{00000000-0005-0000-0000-00002C0B0000}"/>
    <cellStyle name="_-* #,##0_-;-* #,##0_-;_-* &quot;-&quot;_-;_-@_-_파생상품관련충당금파일0910_v2(영광스텐반영후) 2 7 3" xfId="32799" xr:uid="{00000000-0005-0000-0000-00002D0B0000}"/>
    <cellStyle name="_-* #,##0_-;-* #,##0_-;_-* &quot;-&quot;_-;_-@_-_파생상품관련충당금파일0910_v2(영광스텐반영후) 2 8" xfId="18438" xr:uid="{00000000-0005-0000-0000-00002E0B0000}"/>
    <cellStyle name="_-* #,##0_-;-* #,##0_-;_-* &quot;-&quot;_-;_-@_-_파생상품관련충당금파일0910_v2(영광스텐반영후) 2 8 2" xfId="32800" xr:uid="{00000000-0005-0000-0000-00002F0B0000}"/>
    <cellStyle name="_-* #,##0_-;-* #,##0_-;_-* &quot;-&quot;_-;_-@_-_파생상품관련충당금파일0910_v2(영광스텐반영후) 2 9" xfId="21575" xr:uid="{00000000-0005-0000-0000-0000300B0000}"/>
    <cellStyle name="_-* #,##0_-;-* #,##0_-;_-* &quot;-&quot;_-;_-@_-_파생상품관련충당금파일0910_v2(영광스텐반영후) 3" xfId="3177" xr:uid="{00000000-0005-0000-0000-0000310B0000}"/>
    <cellStyle name="_-* #,##0_-;-* #,##0_-;_-* &quot;-&quot;_-;_-@_-_파생상품관련충당금파일0910_v2(영광스텐반영후) 3 10" xfId="25276" xr:uid="{00000000-0005-0000-0000-0000320B0000}"/>
    <cellStyle name="_-* #,##0_-;-* #,##0_-;_-* &quot;-&quot;_-;_-@_-_파생상품관련충당금파일0910_v2(영광스텐반영후) 3 2" xfId="3896" xr:uid="{00000000-0005-0000-0000-0000330B0000}"/>
    <cellStyle name="_-* #,##0_-;-* #,##0_-;_-* &quot;-&quot;_-;_-@_-_파생상품관련충당금파일0910_v2(영광스텐반영후) 3 2 2" xfId="7200" xr:uid="{00000000-0005-0000-0000-0000340B0000}"/>
    <cellStyle name="_-* #,##0_-;-* #,##0_-;_-* &quot;-&quot;_-;_-@_-_파생상품관련충당금파일0910_v2(영광스텐반영후) 3 2 2 2" xfId="13777" xr:uid="{00000000-0005-0000-0000-0000350B0000}"/>
    <cellStyle name="_-* #,##0_-;-* #,##0_-;_-* &quot;-&quot;_-;_-@_-_파생상품관련충당금파일0910_v2(영광스텐반영후) 3 2 2 3" xfId="20858" xr:uid="{00000000-0005-0000-0000-0000360B0000}"/>
    <cellStyle name="_-* #,##0_-;-* #,##0_-;_-* &quot;-&quot;_-;_-@_-_파생상품관련충당금파일0910_v2(영광스텐반영후) 3 2 2 4" xfId="23862" xr:uid="{00000000-0005-0000-0000-0000370B0000}"/>
    <cellStyle name="_-* #,##0_-;-* #,##0_-;_-* &quot;-&quot;_-;_-@_-_파생상품관련충당금파일0910_v2(영광스텐반영후) 3 2 2 5" xfId="26112" xr:uid="{00000000-0005-0000-0000-0000380B0000}"/>
    <cellStyle name="_-* #,##0_-;-* #,##0_-;_-* &quot;-&quot;_-;_-@_-_파생상품관련충당금파일0910_v2(영광스텐반영후) 3 2 3" xfId="5577" xr:uid="{00000000-0005-0000-0000-0000390B0000}"/>
    <cellStyle name="_-* #,##0_-;-* #,##0_-;_-* &quot;-&quot;_-;_-@_-_파생상품관련충당금파일0910_v2(영광스텐반영후) 3 2 3 2" xfId="12154" xr:uid="{00000000-0005-0000-0000-00003A0B0000}"/>
    <cellStyle name="_-* #,##0_-;-* #,##0_-;_-* &quot;-&quot;_-;_-@_-_파생상품관련충당금파일0910_v2(영광스텐반영후) 3 2 4" xfId="10481" xr:uid="{00000000-0005-0000-0000-00003B0B0000}"/>
    <cellStyle name="_-* #,##0_-;-* #,##0_-;_-* &quot;-&quot;_-;_-@_-_파생상품관련충당금파일0910_v2(영광스텐반영후) 3 2 5" xfId="17531" xr:uid="{00000000-0005-0000-0000-00003C0B0000}"/>
    <cellStyle name="_-* #,##0_-;-* #,##0_-;_-* &quot;-&quot;_-;_-@_-_파생상품관련충당금파일0910_v2(영광스텐반영후) 3 2 6" xfId="22428" xr:uid="{00000000-0005-0000-0000-00003D0B0000}"/>
    <cellStyle name="_-* #,##0_-;-* #,##0_-;_-* &quot;-&quot;_-;_-@_-_파생상품관련충당금파일0910_v2(영광스텐반영후) 3 2 7" xfId="21776" xr:uid="{00000000-0005-0000-0000-00003E0B0000}"/>
    <cellStyle name="_-* #,##0_-;-* #,##0_-;_-* &quot;-&quot;_-;_-@_-_파생상품관련충당금파일0910_v2(영광스텐반영후) 3 3" xfId="4152" xr:uid="{00000000-0005-0000-0000-00003F0B0000}"/>
    <cellStyle name="_-* #,##0_-;-* #,##0_-;_-* &quot;-&quot;_-;_-@_-_파생상품관련충당금파일0910_v2(영광스텐반영후) 3 3 2" xfId="7456" xr:uid="{00000000-0005-0000-0000-0000400B0000}"/>
    <cellStyle name="_-* #,##0_-;-* #,##0_-;_-* &quot;-&quot;_-;_-@_-_파생상품관련충당금파일0910_v2(영광스텐반영후) 3 3 2 2" xfId="14033" xr:uid="{00000000-0005-0000-0000-0000410B0000}"/>
    <cellStyle name="_-* #,##0_-;-* #,##0_-;_-* &quot;-&quot;_-;_-@_-_파생상품관련충당금파일0910_v2(영광스텐반영후) 3 3 2 3" xfId="21114" xr:uid="{00000000-0005-0000-0000-0000420B0000}"/>
    <cellStyle name="_-* #,##0_-;-* #,##0_-;_-* &quot;-&quot;_-;_-@_-_파생상품관련충당금파일0910_v2(영광스텐반영후) 3 3 2 4" xfId="24118" xr:uid="{00000000-0005-0000-0000-0000430B0000}"/>
    <cellStyle name="_-* #,##0_-;-* #,##0_-;_-* &quot;-&quot;_-;_-@_-_파생상품관련충당금파일0910_v2(영광스텐반영후) 3 3 2 5" xfId="26368" xr:uid="{00000000-0005-0000-0000-0000440B0000}"/>
    <cellStyle name="_-* #,##0_-;-* #,##0_-;_-* &quot;-&quot;_-;_-@_-_파생상품관련충당금파일0910_v2(영광스텐반영후) 3 3 3" xfId="5833" xr:uid="{00000000-0005-0000-0000-0000450B0000}"/>
    <cellStyle name="_-* #,##0_-;-* #,##0_-;_-* &quot;-&quot;_-;_-@_-_파생상품관련충당금파일0910_v2(영광스텐반영후) 3 3 3 2" xfId="12410" xr:uid="{00000000-0005-0000-0000-0000460B0000}"/>
    <cellStyle name="_-* #,##0_-;-* #,##0_-;_-* &quot;-&quot;_-;_-@_-_파생상품관련충당금파일0910_v2(영광스텐반영후) 3 3 4" xfId="10737" xr:uid="{00000000-0005-0000-0000-0000470B0000}"/>
    <cellStyle name="_-* #,##0_-;-* #,##0_-;_-* &quot;-&quot;_-;_-@_-_파생상품관련충당금파일0910_v2(영광스텐반영후) 3 3 5" xfId="17275" xr:uid="{00000000-0005-0000-0000-0000480B0000}"/>
    <cellStyle name="_-* #,##0_-;-* #,##0_-;_-* &quot;-&quot;_-;_-@_-_파생상품관련충당금파일0910_v2(영광스텐반영후) 3 3 6" xfId="22684" xr:uid="{00000000-0005-0000-0000-0000490B0000}"/>
    <cellStyle name="_-* #,##0_-;-* #,##0_-;_-* &quot;-&quot;_-;_-@_-_파생상품관련충당금파일0910_v2(영광스텐반영후) 3 3 7" xfId="21725" xr:uid="{00000000-0005-0000-0000-00004A0B0000}"/>
    <cellStyle name="_-* #,##0_-;-* #,##0_-;_-* &quot;-&quot;_-;_-@_-_파생상품관련충당금파일0910_v2(영광스텐반영후) 3 4" xfId="4368" xr:uid="{00000000-0005-0000-0000-00004B0B0000}"/>
    <cellStyle name="_-* #,##0_-;-* #,##0_-;_-* &quot;-&quot;_-;_-@_-_파생상품관련충당금파일0910_v2(영광스텐반영후) 3 4 2" xfId="7672" xr:uid="{00000000-0005-0000-0000-00004C0B0000}"/>
    <cellStyle name="_-* #,##0_-;-* #,##0_-;_-* &quot;-&quot;_-;_-@_-_파생상품관련충당금파일0910_v2(영광스텐반영후) 3 4 2 2" xfId="14249" xr:uid="{00000000-0005-0000-0000-00004D0B0000}"/>
    <cellStyle name="_-* #,##0_-;-* #,##0_-;_-* &quot;-&quot;_-;_-@_-_파생상품관련충당금파일0910_v2(영광스텐반영후) 3 4 2 3" xfId="21330" xr:uid="{00000000-0005-0000-0000-00004E0B0000}"/>
    <cellStyle name="_-* #,##0_-;-* #,##0_-;_-* &quot;-&quot;_-;_-@_-_파생상품관련충당금파일0910_v2(영광스텐반영후) 3 4 2 4" xfId="24334" xr:uid="{00000000-0005-0000-0000-00004F0B0000}"/>
    <cellStyle name="_-* #,##0_-;-* #,##0_-;_-* &quot;-&quot;_-;_-@_-_파생상품관련충당금파일0910_v2(영광스텐반영후) 3 4 2 5" xfId="26584" xr:uid="{00000000-0005-0000-0000-0000500B0000}"/>
    <cellStyle name="_-* #,##0_-;-* #,##0_-;_-* &quot;-&quot;_-;_-@_-_파생상품관련충당금파일0910_v2(영광스텐반영후) 3 4 3" xfId="6049" xr:uid="{00000000-0005-0000-0000-0000510B0000}"/>
    <cellStyle name="_-* #,##0_-;-* #,##0_-;_-* &quot;-&quot;_-;_-@_-_파생상품관련충당금파일0910_v2(영광스텐반영후) 3 4 3 2" xfId="12626" xr:uid="{00000000-0005-0000-0000-0000520B0000}"/>
    <cellStyle name="_-* #,##0_-;-* #,##0_-;_-* &quot;-&quot;_-;_-@_-_파생상품관련충당금파일0910_v2(영광스텐반영후) 3 4 4" xfId="10953" xr:uid="{00000000-0005-0000-0000-0000530B0000}"/>
    <cellStyle name="_-* #,##0_-;-* #,##0_-;_-* &quot;-&quot;_-;_-@_-_파생상품관련충당금파일0910_v2(영광스텐반영후) 3 4 5" xfId="17059" xr:uid="{00000000-0005-0000-0000-0000540B0000}"/>
    <cellStyle name="_-* #,##0_-;-* #,##0_-;_-* &quot;-&quot;_-;_-@_-_파생상품관련충당금파일0910_v2(영광스텐반영후) 3 4 6" xfId="22900" xr:uid="{00000000-0005-0000-0000-0000550B0000}"/>
    <cellStyle name="_-* #,##0_-;-* #,##0_-;_-* &quot;-&quot;_-;_-@_-_파생상품관련충당금파일0910_v2(영광스텐반영후) 3 4 7" xfId="19481" xr:uid="{00000000-0005-0000-0000-0000560B0000}"/>
    <cellStyle name="_-* #,##0_-;-* #,##0_-;_-* &quot;-&quot;_-;_-@_-_파생상품관련충당금파일0910_v2(영광스텐반영후) 3 5" xfId="6527" xr:uid="{00000000-0005-0000-0000-0000570B0000}"/>
    <cellStyle name="_-* #,##0_-;-* #,##0_-;_-* &quot;-&quot;_-;_-@_-_파생상품관련충당금파일0910_v2(영광스텐반영후) 3 5 2" xfId="13104" xr:uid="{00000000-0005-0000-0000-0000580B0000}"/>
    <cellStyle name="_-* #,##0_-;-* #,##0_-;_-* &quot;-&quot;_-;_-@_-_파생상품관련충당금파일0910_v2(영광스텐반영후) 3 5 3" xfId="20185" xr:uid="{00000000-0005-0000-0000-0000590B0000}"/>
    <cellStyle name="_-* #,##0_-;-* #,##0_-;_-* &quot;-&quot;_-;_-@_-_파생상품관련충당금파일0910_v2(영광스텐반영후) 3 5 4" xfId="23290" xr:uid="{00000000-0005-0000-0000-00005A0B0000}"/>
    <cellStyle name="_-* #,##0_-;-* #,##0_-;_-* &quot;-&quot;_-;_-@_-_파생상품관련충당금파일0910_v2(영광스텐반영후) 3 5 5" xfId="25545" xr:uid="{00000000-0005-0000-0000-00005B0B0000}"/>
    <cellStyle name="_-* #,##0_-;-* #,##0_-;_-* &quot;-&quot;_-;_-@_-_파생상품관련충당금파일0910_v2(영광스텐반영후) 3 6" xfId="4904" xr:uid="{00000000-0005-0000-0000-00005C0B0000}"/>
    <cellStyle name="_-* #,##0_-;-* #,##0_-;_-* &quot;-&quot;_-;_-@_-_파생상품관련충당금파일0910_v2(영광스텐반영후) 3 6 2" xfId="11481" xr:uid="{00000000-0005-0000-0000-00005D0B0000}"/>
    <cellStyle name="_-* #,##0_-;-* #,##0_-;_-* &quot;-&quot;_-;_-@_-_파생상품관련충당금파일0910_v2(영광스텐반영후) 3 7" xfId="9808" xr:uid="{00000000-0005-0000-0000-00005E0B0000}"/>
    <cellStyle name="_-* #,##0_-;-* #,##0_-;_-* &quot;-&quot;_-;_-@_-_파생상품관련충당금파일0910_v2(영광스텐반영후) 3 8" xfId="18247" xr:uid="{00000000-0005-0000-0000-00005F0B0000}"/>
    <cellStyle name="_-* #,##0_-;-* #,##0_-;_-* &quot;-&quot;_-;_-@_-_파생상품관련충당금파일0910_v2(영광스텐반영후) 3 9" xfId="19662" xr:uid="{00000000-0005-0000-0000-0000600B0000}"/>
    <cellStyle name="_-* #,##0_-;-* #,##0_-;_-* &quot;-&quot;_-;_-@_-_파생상품관련충당금파일0910_v2(영광스텐반영후) 4" xfId="3423" xr:uid="{00000000-0005-0000-0000-0000610B0000}"/>
    <cellStyle name="_-* #,##0_-;-* #,##0_-;_-* &quot;-&quot;_-;_-@_-_파생상품관련충당금파일0910_v2(영광스텐반영후) 4 2" xfId="6762" xr:uid="{00000000-0005-0000-0000-0000620B0000}"/>
    <cellStyle name="_-* #,##0_-;-* #,##0_-;_-* &quot;-&quot;_-;_-@_-_파생상품관련충당금파일0910_v2(영광스텐반영후) 4 2 2" xfId="13339" xr:uid="{00000000-0005-0000-0000-0000630B0000}"/>
    <cellStyle name="_-* #,##0_-;-* #,##0_-;_-* &quot;-&quot;_-;_-@_-_파생상품관련충당금파일0910_v2(영광스텐반영후) 4 2 2 2" xfId="32801" xr:uid="{00000000-0005-0000-0000-0000640B0000}"/>
    <cellStyle name="_-* #,##0_-;-* #,##0_-;_-* &quot;-&quot;_-;_-@_-_파생상품관련충당금파일0910_v2(영광스텐반영후) 4 2 3" xfId="20420" xr:uid="{00000000-0005-0000-0000-0000650B0000}"/>
    <cellStyle name="_-* #,##0_-;-* #,##0_-;_-* &quot;-&quot;_-;_-@_-_파생상품관련충당금파일0910_v2(영광스텐반영후) 4 2 4" xfId="23471" xr:uid="{00000000-0005-0000-0000-0000660B0000}"/>
    <cellStyle name="_-* #,##0_-;-* #,##0_-;_-* &quot;-&quot;_-;_-@_-_파생상품관련충당금파일0910_v2(영광스텐반영후) 4 2 5" xfId="25724" xr:uid="{00000000-0005-0000-0000-0000670B0000}"/>
    <cellStyle name="_-* #,##0_-;-* #,##0_-;_-* &quot;-&quot;_-;_-@_-_파생상품관련충당금파일0910_v2(영광스텐반영후) 4 3" xfId="5139" xr:uid="{00000000-0005-0000-0000-0000680B0000}"/>
    <cellStyle name="_-* #,##0_-;-* #,##0_-;_-* &quot;-&quot;_-;_-@_-_파생상품관련충당금파일0910_v2(영광스텐반영후) 4 3 2" xfId="11716" xr:uid="{00000000-0005-0000-0000-0000690B0000}"/>
    <cellStyle name="_-* #,##0_-;-* #,##0_-;_-* &quot;-&quot;_-;_-@_-_파생상품관련충당금파일0910_v2(영광스텐반영후) 4 3 2 2" xfId="32802" xr:uid="{00000000-0005-0000-0000-00006A0B0000}"/>
    <cellStyle name="_-* #,##0_-;-* #,##0_-;_-* &quot;-&quot;_-;_-@_-_파생상품관련충당금파일0910_v2(영광스텐반영후) 4 3 3" xfId="32803" xr:uid="{00000000-0005-0000-0000-00006B0B0000}"/>
    <cellStyle name="_-* #,##0_-;-* #,##0_-;_-* &quot;-&quot;_-;_-@_-_파생상품관련충당금파일0910_v2(영광스텐반영후) 4 4" xfId="10043" xr:uid="{00000000-0005-0000-0000-00006C0B0000}"/>
    <cellStyle name="_-* #,##0_-;-* #,##0_-;_-* &quot;-&quot;_-;_-@_-_파생상품관련충당금파일0910_v2(영광스텐반영후) 4 4 2" xfId="32804" xr:uid="{00000000-0005-0000-0000-00006D0B0000}"/>
    <cellStyle name="_-* #,##0_-;-* #,##0_-;_-* &quot;-&quot;_-;_-@_-_파생상품관련충당금파일0910_v2(영광스텐반영후) 4 4 2 2" xfId="32805" xr:uid="{00000000-0005-0000-0000-00006E0B0000}"/>
    <cellStyle name="_-* #,##0_-;-* #,##0_-;_-* &quot;-&quot;_-;_-@_-_파생상품관련충당금파일0910_v2(영광스텐반영후) 4 4 3" xfId="32806" xr:uid="{00000000-0005-0000-0000-00006F0B0000}"/>
    <cellStyle name="_-* #,##0_-;-* #,##0_-;_-* &quot;-&quot;_-;_-@_-_파생상품관련충당금파일0910_v2(영광스텐반영후) 4 5" xfId="17991" xr:uid="{00000000-0005-0000-0000-0000700B0000}"/>
    <cellStyle name="_-* #,##0_-;-* #,##0_-;_-* &quot;-&quot;_-;_-@_-_파생상품관련충당금파일0910_v2(영광스텐반영후) 4 5 2" xfId="32807" xr:uid="{00000000-0005-0000-0000-0000710B0000}"/>
    <cellStyle name="_-* #,##0_-;-* #,##0_-;_-* &quot;-&quot;_-;_-@_-_파생상품관련충당금파일0910_v2(영광스텐반영후) 4 6" xfId="18886" xr:uid="{00000000-0005-0000-0000-0000720B0000}"/>
    <cellStyle name="_-* #,##0_-;-* #,##0_-;_-* &quot;-&quot;_-;_-@_-_파생상품관련충당금파일0910_v2(영광스텐반영후) 4 7" xfId="25147" xr:uid="{00000000-0005-0000-0000-0000730B0000}"/>
    <cellStyle name="_-* #,##0_-;-* #,##0_-;_-* &quot;-&quot;_-;_-@_-_파생상품관련충당금파일0910_v2(영광스텐반영후) 5" xfId="3723" xr:uid="{00000000-0005-0000-0000-0000740B0000}"/>
    <cellStyle name="_-* #,##0_-;-* #,##0_-;_-* &quot;-&quot;_-;_-@_-_파생상품관련충당금파일0910_v2(영광스텐반영후) 5 2" xfId="7027" xr:uid="{00000000-0005-0000-0000-0000750B0000}"/>
    <cellStyle name="_-* #,##0_-;-* #,##0_-;_-* &quot;-&quot;_-;_-@_-_파생상품관련충당금파일0910_v2(영광스텐반영후) 5 2 2" xfId="13604" xr:uid="{00000000-0005-0000-0000-0000760B0000}"/>
    <cellStyle name="_-* #,##0_-;-* #,##0_-;_-* &quot;-&quot;_-;_-@_-_파생상품관련충당금파일0910_v2(영광스텐반영후) 5 2 2 2" xfId="32808" xr:uid="{00000000-0005-0000-0000-0000770B0000}"/>
    <cellStyle name="_-* #,##0_-;-* #,##0_-;_-* &quot;-&quot;_-;_-@_-_파생상품관련충당금파일0910_v2(영광스텐반영후) 5 2 3" xfId="20685" xr:uid="{00000000-0005-0000-0000-0000780B0000}"/>
    <cellStyle name="_-* #,##0_-;-* #,##0_-;_-* &quot;-&quot;_-;_-@_-_파생상품관련충당금파일0910_v2(영광스텐반영후) 5 2 4" xfId="23736" xr:uid="{00000000-0005-0000-0000-0000790B0000}"/>
    <cellStyle name="_-* #,##0_-;-* #,##0_-;_-* &quot;-&quot;_-;_-@_-_파생상품관련충당금파일0910_v2(영광스텐반영후) 5 2 5" xfId="25989" xr:uid="{00000000-0005-0000-0000-00007A0B0000}"/>
    <cellStyle name="_-* #,##0_-;-* #,##0_-;_-* &quot;-&quot;_-;_-@_-_파생상품관련충당금파일0910_v2(영광스텐반영후) 5 3" xfId="5404" xr:uid="{00000000-0005-0000-0000-00007B0B0000}"/>
    <cellStyle name="_-* #,##0_-;-* #,##0_-;_-* &quot;-&quot;_-;_-@_-_파생상품관련충당금파일0910_v2(영광스텐반영후) 5 3 2" xfId="11981" xr:uid="{00000000-0005-0000-0000-00007C0B0000}"/>
    <cellStyle name="_-* #,##0_-;-* #,##0_-;_-* &quot;-&quot;_-;_-@_-_파생상품관련충당금파일0910_v2(영광스텐반영후) 5 3 2 2" xfId="32809" xr:uid="{00000000-0005-0000-0000-00007D0B0000}"/>
    <cellStyle name="_-* #,##0_-;-* #,##0_-;_-* &quot;-&quot;_-;_-@_-_파생상품관련충당금파일0910_v2(영광스텐반영후) 5 3 3" xfId="32810" xr:uid="{00000000-0005-0000-0000-00007E0B0000}"/>
    <cellStyle name="_-* #,##0_-;-* #,##0_-;_-* &quot;-&quot;_-;_-@_-_파생상품관련충당금파일0910_v2(영광스텐반영후) 5 4" xfId="10308" xr:uid="{00000000-0005-0000-0000-00007F0B0000}"/>
    <cellStyle name="_-* #,##0_-;-* #,##0_-;_-* &quot;-&quot;_-;_-@_-_파생상품관련충당금파일0910_v2(영광스텐반영후) 5 4 2" xfId="32811" xr:uid="{00000000-0005-0000-0000-0000800B0000}"/>
    <cellStyle name="_-* #,##0_-;-* #,##0_-;_-* &quot;-&quot;_-;_-@_-_파생상품관련충당금파일0910_v2(영광스텐반영후) 5 5" xfId="17704" xr:uid="{00000000-0005-0000-0000-0000810B0000}"/>
    <cellStyle name="_-* #,##0_-;-* #,##0_-;_-* &quot;-&quot;_-;_-@_-_파생상품관련충당금파일0910_v2(영광스텐반영후) 5 6" xfId="19012" xr:uid="{00000000-0005-0000-0000-0000820B0000}"/>
    <cellStyle name="_-* #,##0_-;-* #,##0_-;_-* &quot;-&quot;_-;_-@_-_파생상품관련충당금파일0910_v2(영광스텐반영후) 5 7" xfId="22243" xr:uid="{00000000-0005-0000-0000-0000830B0000}"/>
    <cellStyle name="_-* #,##0_-;-* #,##0_-;_-* &quot;-&quot;_-;_-@_-_파생상품관련충당금파일0910_v2(영광스텐반영후) 6" xfId="3409" xr:uid="{00000000-0005-0000-0000-0000840B0000}"/>
    <cellStyle name="_-* #,##0_-;-* #,##0_-;_-* &quot;-&quot;_-;_-@_-_파생상품관련충당금파일0910_v2(영광스텐반영후) 6 2" xfId="6748" xr:uid="{00000000-0005-0000-0000-0000850B0000}"/>
    <cellStyle name="_-* #,##0_-;-* #,##0_-;_-* &quot;-&quot;_-;_-@_-_파생상품관련충당금파일0910_v2(영광스텐반영후) 6 2 2" xfId="13325" xr:uid="{00000000-0005-0000-0000-0000860B0000}"/>
    <cellStyle name="_-* #,##0_-;-* #,##0_-;_-* &quot;-&quot;_-;_-@_-_파생상품관련충당금파일0910_v2(영광스텐반영후) 6 2 3" xfId="20406" xr:uid="{00000000-0005-0000-0000-0000870B0000}"/>
    <cellStyle name="_-* #,##0_-;-* #,##0_-;_-* &quot;-&quot;_-;_-@_-_파생상품관련충당금파일0910_v2(영광스텐반영후) 6 2 4" xfId="23457" xr:uid="{00000000-0005-0000-0000-0000880B0000}"/>
    <cellStyle name="_-* #,##0_-;-* #,##0_-;_-* &quot;-&quot;_-;_-@_-_파생상품관련충당금파일0910_v2(영광스텐반영후) 6 2 5" xfId="25710" xr:uid="{00000000-0005-0000-0000-0000890B0000}"/>
    <cellStyle name="_-* #,##0_-;-* #,##0_-;_-* &quot;-&quot;_-;_-@_-_파생상품관련충당금파일0910_v2(영광스텐반영후) 6 3" xfId="5125" xr:uid="{00000000-0005-0000-0000-00008A0B0000}"/>
    <cellStyle name="_-* #,##0_-;-* #,##0_-;_-* &quot;-&quot;_-;_-@_-_파생상품관련충당금파일0910_v2(영광스텐반영후) 6 3 2" xfId="11702" xr:uid="{00000000-0005-0000-0000-00008B0B0000}"/>
    <cellStyle name="_-* #,##0_-;-* #,##0_-;_-* &quot;-&quot;_-;_-@_-_파생상품관련충당금파일0910_v2(영광스텐반영후) 6 4" xfId="10029" xr:uid="{00000000-0005-0000-0000-00008C0B0000}"/>
    <cellStyle name="_-* #,##0_-;-* #,##0_-;_-* &quot;-&quot;_-;_-@_-_파생상품관련충당금파일0910_v2(영광스텐반영후) 6 5" xfId="18005" xr:uid="{00000000-0005-0000-0000-00008D0B0000}"/>
    <cellStyle name="_-* #,##0_-;-* #,##0_-;_-* &quot;-&quot;_-;_-@_-_파생상품관련충당금파일0910_v2(영광스텐반영후) 6 6" xfId="18877" xr:uid="{00000000-0005-0000-0000-00008E0B0000}"/>
    <cellStyle name="_-* #,##0_-;-* #,##0_-;_-* &quot;-&quot;_-;_-@_-_파생상품관련충당금파일0910_v2(영광스텐반영후) 6 7" xfId="25161" xr:uid="{00000000-0005-0000-0000-00008F0B0000}"/>
    <cellStyle name="_-* #,##0_-;-* #,##0_-;_-* &quot;-&quot;_-;_-@_-_파생상품관련충당금파일0910_v2(영광스텐반영후) 7" xfId="6219" xr:uid="{00000000-0005-0000-0000-0000900B0000}"/>
    <cellStyle name="_-* #,##0_-;-* #,##0_-;_-* &quot;-&quot;_-;_-@_-_파생상품관련충당금파일0910_v2(영광스텐반영후) 7 2" xfId="12796" xr:uid="{00000000-0005-0000-0000-0000910B0000}"/>
    <cellStyle name="_-* #,##0_-;-* #,##0_-;_-* &quot;-&quot;_-;_-@_-_파생상품관련충당금파일0910_v2(영광스텐반영후) 7 2 2" xfId="32812" xr:uid="{00000000-0005-0000-0000-0000920B0000}"/>
    <cellStyle name="_-* #,##0_-;-* #,##0_-;_-* &quot;-&quot;_-;_-@_-_파생상품관련충당금파일0910_v2(영광스텐반영후) 7 3" xfId="16852" xr:uid="{00000000-0005-0000-0000-0000930B0000}"/>
    <cellStyle name="_-* #,##0_-;-* #,##0_-;_-* &quot;-&quot;_-;_-@_-_파생상품관련충당금파일0910_v2(영광스텐반영후) 7 4" xfId="23074" xr:uid="{00000000-0005-0000-0000-0000940B0000}"/>
    <cellStyle name="_-* #,##0_-;-* #,##0_-;_-* &quot;-&quot;_-;_-@_-_파생상품관련충당금파일0910_v2(영광스텐반영후) 7 5" xfId="19417" xr:uid="{00000000-0005-0000-0000-0000950B0000}"/>
    <cellStyle name="_-* #,##0_-;-* #,##0_-;_-* &quot;-&quot;_-;_-@_-_파생상품관련충당금파일0910_v2(영광스텐반영후) 8" xfId="4598" xr:uid="{00000000-0005-0000-0000-0000960B0000}"/>
    <cellStyle name="_-* #,##0_-;-* #,##0_-;_-* &quot;-&quot;_-;_-@_-_파생상품관련충당금파일0910_v2(영광스텐반영후) 8 2" xfId="11175" xr:uid="{00000000-0005-0000-0000-0000970B0000}"/>
    <cellStyle name="_-* #,##0_-;-* #,##0_-;_-* &quot;-&quot;_-;_-@_-_파생상품관련충당금파일0910_v2(영광스텐반영후) 8 2 2" xfId="32813" xr:uid="{00000000-0005-0000-0000-0000980B0000}"/>
    <cellStyle name="_-* #,##0_-;-* #,##0_-;_-* &quot;-&quot;_-;_-@_-_파생상품관련충당금파일0910_v2(영광스텐반영후) 8 3" xfId="22169" xr:uid="{00000000-0005-0000-0000-0000990B0000}"/>
    <cellStyle name="_-* #,##0_-;-* #,##0_-;_-* &quot;-&quot;_-;_-@_-_파생상품관련충당금파일0910_v2(영광스텐반영후) 8 4" xfId="25033" xr:uid="{00000000-0005-0000-0000-00009A0B0000}"/>
    <cellStyle name="_-* #,##0_-;-* #,##0_-;_-* &quot;-&quot;_-;_-@_-_파생상품관련충당금파일0910_v2(영광스텐반영후) 8 5" xfId="27061" xr:uid="{00000000-0005-0000-0000-00009B0B0000}"/>
    <cellStyle name="_-* #,##0_-;-* #,##0_-;_-* &quot;-&quot;_-;_-@_-_파생상품관련충당금파일0910_v2(영광스텐반영후) 9" xfId="9564" xr:uid="{00000000-0005-0000-0000-00009C0B0000}"/>
    <cellStyle name="_-* #,##0_-;-* #,##0_-;_-* &quot;-&quot;_-;_-@_-_파생상품관련충당금파일0910_v2(영광스텐반영후) 9 2" xfId="22170" xr:uid="{00000000-0005-0000-0000-00009D0B0000}"/>
    <cellStyle name="_-* #,##0_-;-* #,##0_-;_-* &quot;-&quot;_-;_-@_-_파생상품관련충당금파일0910_v2(영광스텐반영후) 9 3" xfId="25034" xr:uid="{00000000-0005-0000-0000-00009E0B0000}"/>
    <cellStyle name="_-* #,##0_-;-* #,##0_-;_-* &quot;-&quot;_-;_-@_-_파생상품관련충당금파일0910_v2(영광스텐반영후) 9 4" xfId="27062" xr:uid="{00000000-0005-0000-0000-00009F0B0000}"/>
    <cellStyle name="_-* #,##0_-;-* #,##0_-;_-* &quot;-&quot;_-;_-@_-_파생상품관련충당금파일0910_v2(영광스텐반영후)_1211 충당금,건전성 현황_작업" xfId="32814" xr:uid="{00000000-0005-0000-0000-0000A00B0000}"/>
    <cellStyle name="_-* #,##0_-;-* #,##0_-;_-* &quot;-&quot;_-;_-@_-_파생상품관련충당금파일0910_v2(영광스텐반영후)_1211 충당금,건전성 현황_작업 2" xfId="32815" xr:uid="{00000000-0005-0000-0000-0000A10B0000}"/>
    <cellStyle name="_-* #,##0_-;-* #,##0_-;_-* &quot;-&quot;_-;_-@_-_파생상품관련충당금파일0910_v2(영광스텐반영후)_Hana 2011-1 Program_Data Disk_Pool B_v2(v5-1더밸류-이교민)" xfId="15645" xr:uid="{00000000-0005-0000-0000-0000A20B0000}"/>
    <cellStyle name="_-* #,##0_-;-* #,##0_-;_-* &quot;-&quot;_-;_-@_-_파생상품관련충당금파일0910_v2(영광스텐반영후)_Hana 2011-1 Program_Data Disk_Pool B_v2(v5-1더밸류-이교민) 2" xfId="21853" xr:uid="{00000000-0005-0000-0000-0000A30B0000}"/>
    <cellStyle name="_-* #,##0_-;-* #,##0_-;_-* &quot;-&quot;_-;_-@_-_파생상품관련충당금파일0910_v2(영광스텐반영후)_Hana 2011-1 Program_Data Disk_Pool B_v2(v5-1더밸류-이교민) 3" xfId="24842" xr:uid="{00000000-0005-0000-0000-0000A40B0000}"/>
    <cellStyle name="_-* #,##0_-;-* #,##0_-;_-* &quot;-&quot;_-;_-@_-_파생상품관련충당금파일0910_v2(영광스텐반영후)_Hana 2011-1 Program_Data Disk_Pool B_v2(v5-1더밸류-이교민) 4" xfId="26927" xr:uid="{00000000-0005-0000-0000-0000A50B0000}"/>
    <cellStyle name="_-* #,##0_-;-* #,##0_-;_-* &quot;-&quot;_-;_-@_-_파생상품관련충당금파일0910_v2(영광스텐반영후)_Hana 2011-1 Program_Data Disk_Pool B_v2(v5-1더밸류-이교민)_SHB 2011-2 Program_Data Disk_Pool C,B_v1(v2더밸류_이교민)" xfId="16618" xr:uid="{00000000-0005-0000-0000-0000A60B0000}"/>
    <cellStyle name="_-* #,##0_-;-* #,##0_-;_-* &quot;-&quot;_-;_-@_-_파생상품관련충당금파일0910_v2(영광스텐반영후)_Hana 2011-1 Program_Data Disk_Pool B_v2(v5-1더밸류-이교민)_SHB 2011-2 Program_Data Disk_Pool C,B_v1(v2더밸류_이교민) 2" xfId="22129" xr:uid="{00000000-0005-0000-0000-0000A70B0000}"/>
    <cellStyle name="_-* #,##0_-;-* #,##0_-;_-* &quot;-&quot;_-;_-@_-_파생상품관련충당금파일0910_v2(영광스텐반영후)_Hana 2011-1 Program_Data Disk_Pool B_v2(v5-1더밸류-이교민)_SHB 2011-2 Program_Data Disk_Pool C,B_v1(v2더밸류_이교민) 3" xfId="25006" xr:uid="{00000000-0005-0000-0000-0000A80B0000}"/>
    <cellStyle name="_-* #,##0_-;-* #,##0_-;_-* &quot;-&quot;_-;_-@_-_파생상품관련충당금파일0910_v2(영광스텐반영후)_Hana 2011-1 Program_Data Disk_Pool B_v2(v5-1더밸류-이교민)_SHB 2011-2 Program_Data Disk_Pool C,B_v1(v2더밸류_이교민) 4" xfId="27033" xr:uid="{00000000-0005-0000-0000-0000A90B0000}"/>
    <cellStyle name="_-* #,##0_-;-* #,##0_-;_-* &quot;-&quot;_-;_-@_-_파생상품관련충당금파일0910_v2(영광스텐반영후)_Hana 2011-1 Program_Data Disk_Pool B_v2(v5-1더밸류-이교민)_차주명관리_20110726_v1" xfId="16273" xr:uid="{00000000-0005-0000-0000-0000AA0B0000}"/>
    <cellStyle name="_-* #,##0_-;-* #,##0_-;_-* &quot;-&quot;_-;_-@_-_파생상품관련충당금파일0910_v2(영광스텐반영후)_Hana 2011-1 Program_Data Disk_Pool B_v2(v5-1더밸류-이교민)_차주명관리_20110726_v1 2" xfId="21852" xr:uid="{00000000-0005-0000-0000-0000AB0B0000}"/>
    <cellStyle name="_-* #,##0_-;-* #,##0_-;_-* &quot;-&quot;_-;_-@_-_파생상품관련충당금파일0910_v2(영광스텐반영후)_Hana 2011-1 Program_Data Disk_Pool B_v2(v5-1더밸류-이교민)_차주명관리_20110726_v1 3" xfId="24841" xr:uid="{00000000-0005-0000-0000-0000AC0B0000}"/>
    <cellStyle name="_-* #,##0_-;-* #,##0_-;_-* &quot;-&quot;_-;_-@_-_파생상품관련충당금파일0910_v2(영광스텐반영후)_Hana 2011-1 Program_Data Disk_Pool B_v2(v5-1더밸류-이교민)_차주명관리_20110726_v1 4" xfId="26926" xr:uid="{00000000-0005-0000-0000-0000AD0B0000}"/>
    <cellStyle name="_-* #,##0_-;-* #,##0_-;_-* &quot;-&quot;_-;_-@_-_파생상품관련충당금파일0910_v2(영광스텐반영후)_SHB_2011-3_담보sheet(더밸류_v6이교민)" xfId="15490" xr:uid="{00000000-0005-0000-0000-0000AE0B0000}"/>
    <cellStyle name="_-* #,##0_-;-* #,##0_-;_-* &quot;-&quot;_-;_-@_-_파생상품관련충당금파일0910_v2(영광스텐반영후)_SHB_2011-3_담보sheet(더밸류_v6이교민) 2" xfId="21851" xr:uid="{00000000-0005-0000-0000-0000AF0B0000}"/>
    <cellStyle name="_-* #,##0_-;-* #,##0_-;_-* &quot;-&quot;_-;_-@_-_파생상품관련충당금파일0910_v2(영광스텐반영후)_SHB_2011-3_담보sheet(더밸류_v6이교민) 3" xfId="24840" xr:uid="{00000000-0005-0000-0000-0000B00B0000}"/>
    <cellStyle name="_-* #,##0_-;-* #,##0_-;_-* &quot;-&quot;_-;_-@_-_파생상품관련충당금파일0910_v2(영광스텐반영후)_SHB_2011-3_담보sheet(더밸류_v6이교민) 4" xfId="26925" xr:uid="{00000000-0005-0000-0000-0000B10B0000}"/>
    <cellStyle name="_-* #,##0_-;-* #,##0_-;_-* &quot;-&quot;_-;_-@_-_파생상품관련충당금파일0910_v2(영광스텐반영후)_SHB_2011-3_담보sheet(더밸류_v6이교민)_차주명관리_20110726_v1" xfId="15379" xr:uid="{00000000-0005-0000-0000-0000B20B0000}"/>
    <cellStyle name="_-* #,##0_-;-* #,##0_-;_-* &quot;-&quot;_-;_-@_-_파생상품관련충당금파일0910_v2(영광스텐반영후)_SHB_2011-3_담보sheet(더밸류_v6이교민)_차주명관리_20110726_v1 2" xfId="21850" xr:uid="{00000000-0005-0000-0000-0000B30B0000}"/>
    <cellStyle name="_-* #,##0_-;-* #,##0_-;_-* &quot;-&quot;_-;_-@_-_파생상품관련충당금파일0910_v2(영광스텐반영후)_SHB_2011-3_담보sheet(더밸류_v6이교민)_차주명관리_20110726_v1 3" xfId="24839" xr:uid="{00000000-0005-0000-0000-0000B40B0000}"/>
    <cellStyle name="_-* #,##0_-;-* #,##0_-;_-* &quot;-&quot;_-;_-@_-_파생상품관련충당금파일0910_v2(영광스텐반영후)_SHB_2011-3_담보sheet(더밸류_v6이교민)_차주명관리_20110726_v1 4" xfId="26924" xr:uid="{00000000-0005-0000-0000-0000B50B0000}"/>
    <cellStyle name="_-* #,##0_-;-* #,##0_-;_-* &quot;-&quot;_-;_-@_-_파생상품관련충당금파일0910_v2(영광스텐반영후)_Sheet1" xfId="27389" xr:uid="{00000000-0005-0000-0000-0000B60B0000}"/>
    <cellStyle name="_-* #,##0_-;-* #,##0_-;_-* &quot;-&quot;_-;_-@_-_파생상품관련충당금파일0910_v2(영광스텐반영후)_Sheet1 2" xfId="32816" xr:uid="{00000000-0005-0000-0000-0000B70B0000}"/>
    <cellStyle name="_-* #,##0_-;-* #,##0_-;_-* &quot;-&quot;_-;_-@_-_파생상품관련충당금파일0910_v2(영광스텐반영후)_권리분석_v1(최초)-4" xfId="15378" xr:uid="{00000000-0005-0000-0000-0000B80B0000}"/>
    <cellStyle name="_-* #,##0_-;-* #,##0_-;_-* &quot;-&quot;_-;_-@_-_파생상품관련충당금파일0910_v2(영광스텐반영후)_권리분석_v1(최초)-4 2" xfId="21849" xr:uid="{00000000-0005-0000-0000-0000B90B0000}"/>
    <cellStyle name="_-* #,##0_-;-* #,##0_-;_-* &quot;-&quot;_-;_-@_-_파생상품관련충당금파일0910_v2(영광스텐반영후)_권리분석_v1(최초)-4 3" xfId="24838" xr:uid="{00000000-0005-0000-0000-0000BA0B0000}"/>
    <cellStyle name="_-* #,##0_-;-* #,##0_-;_-* &quot;-&quot;_-;_-@_-_파생상품관련충당금파일0910_v2(영광스텐반영후)_권리분석_v1(최초)-4 4" xfId="26923" xr:uid="{00000000-0005-0000-0000-0000BB0B0000}"/>
    <cellStyle name="_~8500402" xfId="27390" xr:uid="{00000000-0005-0000-0000-0000BC0B0000}"/>
    <cellStyle name="_~MF3326" xfId="41" xr:uid="{00000000-0005-0000-0000-0000BD0B0000}"/>
    <cellStyle name="_~MF3326 2" xfId="32817" xr:uid="{00000000-0005-0000-0000-0000BE0B0000}"/>
    <cellStyle name="_~MF3326 3" xfId="32818" xr:uid="{00000000-0005-0000-0000-0000BF0B0000}"/>
    <cellStyle name="_~MF3326_1" xfId="42" xr:uid="{00000000-0005-0000-0000-0000C00B0000}"/>
    <cellStyle name="_~MF3326_1 2" xfId="32819" xr:uid="{00000000-0005-0000-0000-0000C10B0000}"/>
    <cellStyle name="_~MF3326_1 3" xfId="32820" xr:uid="{00000000-0005-0000-0000-0000C20B0000}"/>
    <cellStyle name="_~MF3326_2" xfId="43" xr:uid="{00000000-0005-0000-0000-0000C30B0000}"/>
    <cellStyle name="_~MF3326_2 2" xfId="32821" xr:uid="{00000000-0005-0000-0000-0000C40B0000}"/>
    <cellStyle name="_~MF3326_2 3" xfId="32822" xr:uid="{00000000-0005-0000-0000-0000C50B0000}"/>
    <cellStyle name="_~MF3326_3" xfId="44" xr:uid="{00000000-0005-0000-0000-0000C60B0000}"/>
    <cellStyle name="_~MF3326_3 2" xfId="32823" xr:uid="{00000000-0005-0000-0000-0000C70B0000}"/>
    <cellStyle name="_~MF3326_3 3" xfId="32824" xr:uid="{00000000-0005-0000-0000-0000C80B0000}"/>
    <cellStyle name="_~MF3326_4" xfId="45" xr:uid="{00000000-0005-0000-0000-0000C90B0000}"/>
    <cellStyle name="_~MF3326_4 2" xfId="16619" xr:uid="{00000000-0005-0000-0000-0000CA0B0000}"/>
    <cellStyle name="_~MF3326_4 3" xfId="32825" xr:uid="{00000000-0005-0000-0000-0000CB0B0000}"/>
    <cellStyle name="_~MF3326_5" xfId="46" xr:uid="{00000000-0005-0000-0000-0000CC0B0000}"/>
    <cellStyle name="_~MF3326_자회사배당익불산고려(7(1).18)" xfId="47" xr:uid="{00000000-0005-0000-0000-0000CD0B0000}"/>
    <cellStyle name="_~MF3326_자회사배당익불산고려(7(1).18) 2" xfId="32826" xr:uid="{00000000-0005-0000-0000-0000CE0B0000}"/>
    <cellStyle name="_~MF3326_자회사배당익불산고려(7(1).18) 3" xfId="32827" xr:uid="{00000000-0005-0000-0000-0000CF0B0000}"/>
    <cellStyle name="_※ 매각기표판_2010.6.29(5)_기표일 환율 반영(김구현_VER1)" xfId="14935" xr:uid="{00000000-0005-0000-0000-0000D00B0000}"/>
    <cellStyle name="_※ 매각기표판_2010.6.29(6)_최종(김구현차장님)_REAL FINAL22" xfId="14936" xr:uid="{00000000-0005-0000-0000-0000D10B0000}"/>
    <cellStyle name="_※가지급금(tetaase21_계좌+고객식별자)_2010.11.29" xfId="14937" xr:uid="{00000000-0005-0000-0000-0000D20B0000}"/>
    <cellStyle name="_※매각기표판(입찰매각)_Final(임성수)" xfId="14938" xr:uid="{00000000-0005-0000-0000-0000D30B0000}"/>
    <cellStyle name="_※직매각기표_ver10_20100504(20100622작성)_성수 작업" xfId="14939" xr:uid="{00000000-0005-0000-0000-0000D40B0000}"/>
    <cellStyle name="_0.보고_연결재무제표(2002.12)" xfId="27391" xr:uid="{00000000-0005-0000-0000-0000D50B0000}"/>
    <cellStyle name="_00 개정내용(종합)(2400~2500)(개정)" xfId="48" xr:uid="{00000000-0005-0000-0000-0000D60B0000}"/>
    <cellStyle name="_00 개정내용(종합)(2400~2500)(개정) 2" xfId="32828" xr:uid="{00000000-0005-0000-0000-0000D70B0000}"/>
    <cellStyle name="_00 개정내용(종합)(2400~2500)(개정) 3" xfId="32829" xr:uid="{00000000-0005-0000-0000-0000D80B0000}"/>
    <cellStyle name="_00,01년인원인건비정리" xfId="32830" xr:uid="{00000000-0005-0000-0000-0000D90B0000}"/>
    <cellStyle name="_00. 2003년8월재무제표_보고" xfId="27392" xr:uid="{00000000-0005-0000-0000-0000DA0B0000}"/>
    <cellStyle name="_00. 2003년8월재무제표_보고 2" xfId="32831" xr:uid="{00000000-0005-0000-0000-0000DB0B0000}"/>
    <cellStyle name="_00. 영업외수익 및 비용 추정(수정)" xfId="27393" xr:uid="{00000000-0005-0000-0000-0000DC0B0000}"/>
    <cellStyle name="_00.재무제표(보고용_1분기_AJE반영)0303" xfId="27394" xr:uid="{00000000-0005-0000-0000-0000DD0B0000}"/>
    <cellStyle name="_00.재무제표(보고용_1분기_AJE반영)0303 2" xfId="32832" xr:uid="{00000000-0005-0000-0000-0000DE0B0000}"/>
    <cellStyle name="_001-인원및일반관리비" xfId="27395" xr:uid="{00000000-0005-0000-0000-0000DF0B0000}"/>
    <cellStyle name="_00년재무제표 감사후조정" xfId="27396" xr:uid="{00000000-0005-0000-0000-0000E00B0000}"/>
    <cellStyle name="_00년재무제표 감사후조정_동창종합건재(20081126)_청산가치" xfId="27397" xr:uid="{00000000-0005-0000-0000-0000E10B0000}"/>
    <cellStyle name="_00년재무제표 감사후조정_동창종합건재(20081126)_청산가치_동창종합건재(20081126)_청산가치" xfId="27398" xr:uid="{00000000-0005-0000-0000-0000E20B0000}"/>
    <cellStyle name="_00년재무제표 감사후조정_우남계속기업가치 - 최종표본" xfId="27399" xr:uid="{00000000-0005-0000-0000-0000E30B0000}"/>
    <cellStyle name="_00년재무제표 감사후조정_우남계속기업가치 - 최종표본_동창종합건재(20081126)_청산가치" xfId="27400" xr:uid="{00000000-0005-0000-0000-0000E40B0000}"/>
    <cellStyle name="_00년재무제표 감사후조정_우남계속기업가치 - 최종표본_동창종합건재(20081126)_청산가치_동창종합건재(20081126)_청산가치" xfId="27401" xr:uid="{00000000-0005-0000-0000-0000E50B0000}"/>
    <cellStyle name="_01-건축공사" xfId="27402" xr:uid="{00000000-0005-0000-0000-0000E60B0000}"/>
    <cellStyle name="_01건축실행(오쇠동A)" xfId="27403" xr:uid="{00000000-0005-0000-0000-0000E70B0000}"/>
    <cellStyle name="_'01기말-경산개발" xfId="27404" xr:uid="{00000000-0005-0000-0000-0000E80B0000}"/>
    <cellStyle name="_'01기말-동원금속공업" xfId="27405" xr:uid="{00000000-0005-0000-0000-0000E90B0000}"/>
    <cellStyle name="_'01기말-아진산업" xfId="27406" xr:uid="{00000000-0005-0000-0000-0000EA0B0000}"/>
    <cellStyle name="_'01기말-진안섬유" xfId="27407" xr:uid="{00000000-0005-0000-0000-0000EB0B0000}"/>
    <cellStyle name="_01년매출계획" xfId="32833" xr:uid="{00000000-0005-0000-0000-0000EC0B0000}"/>
    <cellStyle name="_01년임율" xfId="32834" xr:uid="{00000000-0005-0000-0000-0000ED0B0000}"/>
    <cellStyle name="_01'삼성산업-기말감사" xfId="27408" xr:uid="{00000000-0005-0000-0000-0000EE0B0000}"/>
    <cellStyle name="_01-우리주택기말" xfId="27409" xr:uid="{00000000-0005-0000-0000-0000EF0B0000}"/>
    <cellStyle name="_01-화성기말" xfId="27410" xr:uid="{00000000-0005-0000-0000-0000F00B0000}"/>
    <cellStyle name="_02 결산안(5월)0705" xfId="27411" xr:uid="{00000000-0005-0000-0000-0000F10B0000}"/>
    <cellStyle name="_02 결산안(5월)0705 2" xfId="32835" xr:uid="{00000000-0005-0000-0000-0000F20B0000}"/>
    <cellStyle name="_0203-최종" xfId="27412" xr:uid="{00000000-0005-0000-0000-0000F30B0000}"/>
    <cellStyle name="_02년사업계획제양식(B4)" xfId="27413" xr:uid="{00000000-0005-0000-0000-0000F40B0000}"/>
    <cellStyle name="_02-도급공사비내역" xfId="27414" xr:uid="{00000000-0005-0000-0000-0000F50B0000}"/>
    <cellStyle name="_02매출(진도)" xfId="32836" xr:uid="{00000000-0005-0000-0000-0000F60B0000}"/>
    <cellStyle name="_02매출전체(진도)" xfId="32837" xr:uid="{00000000-0005-0000-0000-0000F70B0000}"/>
    <cellStyle name="_03. 계정명세서sum(4월)" xfId="27415" xr:uid="{00000000-0005-0000-0000-0000F80B0000}"/>
    <cellStyle name="_03_Audit_Hynix_현금흐름표(홍성훈-최종)" xfId="27416" xr:uid="{00000000-0005-0000-0000-0000F90B0000}"/>
    <cellStyle name="_03_Audit_Hynix_현금흐름표(홍성훈-최종) 2" xfId="32838" xr:uid="{00000000-0005-0000-0000-0000FA0B0000}"/>
    <cellStyle name="_030820 Final 확정업무보고서(2003.2분기)" xfId="49" xr:uid="{00000000-0005-0000-0000-0000FB0B0000}"/>
    <cellStyle name="_030820 Final 확정업무보고서(2003.2분기) 2" xfId="32839" xr:uid="{00000000-0005-0000-0000-0000FC0B0000}"/>
    <cellStyle name="_030820 Final 확정업무보고서(2003.2분기) 3" xfId="32840" xr:uid="{00000000-0005-0000-0000-0000FD0B0000}"/>
    <cellStyle name="_03에어결산재무재표(1231)" xfId="27417" xr:uid="{00000000-0005-0000-0000-0000FE0B0000}"/>
    <cellStyle name="_04 건축-인테리어(주거)공내역" xfId="27418" xr:uid="{00000000-0005-0000-0000-0000FF0B0000}"/>
    <cellStyle name="_04년결산서(총괄)" xfId="27419" xr:uid="{00000000-0005-0000-0000-0000000C0000}"/>
    <cellStyle name="_05 건축-인테리어(상업)공내역" xfId="27420" xr:uid="{00000000-0005-0000-0000-0000010C0000}"/>
    <cellStyle name="_050222_가실행(고대구로병원)(최종1)" xfId="27421" xr:uid="{00000000-0005-0000-0000-0000020C0000}"/>
    <cellStyle name="_050413_가실행(탑승동A)" xfId="27422" xr:uid="{00000000-0005-0000-0000-0000030C0000}"/>
    <cellStyle name="_0514회의확정자료" xfId="27423" xr:uid="{00000000-0005-0000-0000-0000040C0000}"/>
    <cellStyle name="_05년재무제표(회계감사용)" xfId="27424" xr:uid="{00000000-0005-0000-0000-0000050C0000}"/>
    <cellStyle name="_0609 해외여신잔액" xfId="50" xr:uid="{00000000-0005-0000-0000-0000060C0000}"/>
    <cellStyle name="_0609 해외여신잔액 2" xfId="32841" xr:uid="{00000000-0005-0000-0000-0000070C0000}"/>
    <cellStyle name="_0609 해외여신잔액 3" xfId="32842" xr:uid="{00000000-0005-0000-0000-0000080C0000}"/>
    <cellStyle name="_0618SDS" xfId="27425" xr:uid="{00000000-0005-0000-0000-0000090C0000}"/>
    <cellStyle name="_08_공지_영업본부편성상세" xfId="51" xr:uid="{00000000-0005-0000-0000-00000A0C0000}"/>
    <cellStyle name="_08_공지_영업본부편성상세 2" xfId="32843" xr:uid="{00000000-0005-0000-0000-00000B0C0000}"/>
    <cellStyle name="_08_공지_영업본부편성상세 3" xfId="32844" xr:uid="{00000000-0005-0000-0000-00000C0C0000}"/>
    <cellStyle name="_08-가실행내역" xfId="27426" xr:uid="{00000000-0005-0000-0000-00000D0C0000}"/>
    <cellStyle name="_08년12월 18일결산자료-(주)세영" xfId="27427" xr:uid="{00000000-0005-0000-0000-00000E0C0000}"/>
    <cellStyle name="_08년12월말 결산자료-(주)세영 확정" xfId="27428" xr:uid="{00000000-0005-0000-0000-00000F0C0000}"/>
    <cellStyle name="_0901작업1-금액분리" xfId="27429" xr:uid="{00000000-0005-0000-0000-0000100C0000}"/>
    <cellStyle name="_1. 삼성동 실행 030225(조적추가)" xfId="27430" xr:uid="{00000000-0005-0000-0000-0000110C0000}"/>
    <cellStyle name="_1. 삼성동 실행(030329)" xfId="27431" xr:uid="{00000000-0005-0000-0000-0000120C0000}"/>
    <cellStyle name="_1. 송도신도시현장관리비전순일검토" xfId="27432" xr:uid="{00000000-0005-0000-0000-0000130C0000}"/>
    <cellStyle name="_1.2차구조조정_20090630_v1.0(완료)" xfId="52" xr:uid="{00000000-0005-0000-0000-0000140C0000}"/>
    <cellStyle name="_1.2차구조조정_20090630_v1.0(완료) 2" xfId="32845" xr:uid="{00000000-0005-0000-0000-0000150C0000}"/>
    <cellStyle name="_1.2차구조조정_20090630_v1.0(완료) 3" xfId="32846" xr:uid="{00000000-0005-0000-0000-0000160C0000}"/>
    <cellStyle name="_1.시스팩_산업은행 (05.15)" xfId="27433" xr:uid="{00000000-0005-0000-0000-0000170C0000}"/>
    <cellStyle name="_1.업추자료" xfId="2854" xr:uid="{00000000-0005-0000-0000-0000180C0000}"/>
    <cellStyle name="_1.정원엔_삼성SDS(040511)_rp5470_ML350G3_견적서2" xfId="27434" xr:uid="{00000000-0005-0000-0000-0000190C0000}"/>
    <cellStyle name="_10상증법평가_Lotte Shopping Rus Ltd_2" xfId="27435" xr:uid="{00000000-0005-0000-0000-00001A0C0000}"/>
    <cellStyle name="_1144-Halongbay-Legrand" xfId="27436" xr:uid="{00000000-0005-0000-0000-00001B0C0000}"/>
    <cellStyle name="_1144-Halongbay-Legrand separate 30-10-06" xfId="27437" xr:uid="{00000000-0005-0000-0000-00001C0C0000}"/>
    <cellStyle name="_12월말계정명세sum" xfId="27438" xr:uid="{00000000-0005-0000-0000-00001D0C0000}"/>
    <cellStyle name="_12월말계정명세sum 2" xfId="32847" xr:uid="{00000000-0005-0000-0000-00001E0C0000}"/>
    <cellStyle name="_1-4분기업평점수(구신한,시너지,적립식자동이체)(1)" xfId="53" xr:uid="{00000000-0005-0000-0000-00001F0C0000}"/>
    <cellStyle name="_1-4분기업평점수(구신한,시너지,적립식자동이체)(1) 2" xfId="32848" xr:uid="{00000000-0005-0000-0000-0000200C0000}"/>
    <cellStyle name="_1-4분기업평점수(구신한,시너지,적립식자동이체)(1) 3" xfId="32849" xr:uid="{00000000-0005-0000-0000-0000210C0000}"/>
    <cellStyle name="_175기3분기주석(통합은행)" xfId="54" xr:uid="{00000000-0005-0000-0000-0000220C0000}"/>
    <cellStyle name="_175기3분기주석(통합은행) 2" xfId="32850" xr:uid="{00000000-0005-0000-0000-0000230C0000}"/>
    <cellStyle name="_175기3분기주석(통합은행) 3" xfId="32851" xr:uid="{00000000-0005-0000-0000-0000240C0000}"/>
    <cellStyle name="_175기주석(양식)" xfId="55" xr:uid="{00000000-0005-0000-0000-0000250C0000}"/>
    <cellStyle name="_175기주석(양식) 2" xfId="32852" xr:uid="{00000000-0005-0000-0000-0000260C0000}"/>
    <cellStyle name="_175기주석(양식) 3" xfId="32853" xr:uid="{00000000-0005-0000-0000-0000270C0000}"/>
    <cellStyle name="_19기 계정명세서(황금)-2차 수정" xfId="27439" xr:uid="{00000000-0005-0000-0000-0000280C0000}"/>
    <cellStyle name="_1월말 업체별 파생평가값" xfId="32854" xr:uid="{00000000-0005-0000-0000-0000290C0000}"/>
    <cellStyle name="_2. 2009.7월말 전체업체 선물환 잔액 및 평가값_제출(수정후)" xfId="32855" xr:uid="{00000000-0005-0000-0000-00002A0C0000}"/>
    <cellStyle name="_2. 서초동 오피스 개략(실행) 원본" xfId="27440" xr:uid="{00000000-0005-0000-0000-00002B0C0000}"/>
    <cellStyle name="_2000년 사업실적" xfId="27441" xr:uid="{00000000-0005-0000-0000-00002C0C0000}"/>
    <cellStyle name="_2001_링스텍_FS" xfId="27442" xr:uid="{00000000-0005-0000-0000-00002D0C0000}"/>
    <cellStyle name="_2001_링스텍_FS_서원양행-2002 FS - 양애리" xfId="27443" xr:uid="{00000000-0005-0000-0000-00002E0C0000}"/>
    <cellStyle name="_2001년 12월말현재퇴직충당금" xfId="27444" xr:uid="{00000000-0005-0000-0000-00002F0C0000}"/>
    <cellStyle name="_2001년 업무실적" xfId="27445" xr:uid="{00000000-0005-0000-0000-0000300C0000}"/>
    <cellStyle name="_2001전북도청 실행예산" xfId="27446" xr:uid="{00000000-0005-0000-0000-0000310C0000}"/>
    <cellStyle name="_2002_반기검토-삼건베리클" xfId="27447" xr:uid="{00000000-0005-0000-0000-0000320C0000}"/>
    <cellStyle name="_2002년 업무팀 정보제공 평가표(1)" xfId="27448" xr:uid="{00000000-0005-0000-0000-0000330C0000}"/>
    <cellStyle name="_2002년 재무제표(주총)_3" xfId="27449" xr:uid="{00000000-0005-0000-0000-0000340C0000}"/>
    <cellStyle name="_2002년 재무제표(주총)_3 2" xfId="32856" xr:uid="{00000000-0005-0000-0000-0000350C0000}"/>
    <cellStyle name="_2002년5월결산보고" xfId="27450" xr:uid="{00000000-0005-0000-0000-0000360C0000}"/>
    <cellStyle name="_2002년5월결산보고 2" xfId="32857" xr:uid="{00000000-0005-0000-0000-0000370C0000}"/>
    <cellStyle name="_2002년말이자비용(보고용삭제)" xfId="27451" xr:uid="{00000000-0005-0000-0000-0000380C0000}"/>
    <cellStyle name="_2002년말이자비용(보고용삭제) 2" xfId="32858" xr:uid="{00000000-0005-0000-0000-0000390C0000}"/>
    <cellStyle name="_2002년사전원가계산서-20020925" xfId="27452" xr:uid="{00000000-0005-0000-0000-00003A0C0000}"/>
    <cellStyle name="_2002년사전원가계산서-20020925_090601_인원계획_V1.0(제출용포함)" xfId="27453" xr:uid="{00000000-0005-0000-0000-00003B0C0000}"/>
    <cellStyle name="_2002년사전원가계산서-20020925_090602_인원계획_V1.1(제출용포함)" xfId="27454" xr:uid="{00000000-0005-0000-0000-00003C0C0000}"/>
    <cellStyle name="_2002년사전원가계산서-20020925_090602_인원계획_V1.2(제출용포함)_ybokseo" xfId="27455" xr:uid="{00000000-0005-0000-0000-00003D0C0000}"/>
    <cellStyle name="_2002년사전원가계산서-20020925_090603_인원계획_V1.4(제출용포함)" xfId="27456" xr:uid="{00000000-0005-0000-0000-00003E0C0000}"/>
    <cellStyle name="_2002년사전원가계산서-20020925_pwc_인력투입실적표(4월까지)_제출본" xfId="27457" xr:uid="{00000000-0005-0000-0000-00003F0C0000}"/>
    <cellStyle name="_2002년사전원가계산서-20020925_pwc_인력투입실적표(4월까지)_제출본_090601_인원계획_V1.0(제출용포함)" xfId="27458" xr:uid="{00000000-0005-0000-0000-0000400C0000}"/>
    <cellStyle name="_2002년사전원가계산서-20020925_pwc_인력투입실적표(4월까지)_제출본_090602_인원계획_V1.1(제출용포함)" xfId="27459" xr:uid="{00000000-0005-0000-0000-0000410C0000}"/>
    <cellStyle name="_2002년사전원가계산서-20020925_pwc_인력투입실적표(4월까지)_제출본_090602_인원계획_V1.2(제출용포함)_ybokseo" xfId="27460" xr:uid="{00000000-0005-0000-0000-0000420C0000}"/>
    <cellStyle name="_2002년사전원가계산서-20020925_pwc_인력투입실적표(4월까지)_제출본_090603_인원계획_V1.4(제출용포함)" xfId="27461" xr:uid="{00000000-0005-0000-0000-0000430C0000}"/>
    <cellStyle name="_2002년사전원가계산서-배포용(최종)" xfId="27462" xr:uid="{00000000-0005-0000-0000-0000440C0000}"/>
    <cellStyle name="_2002년사전원가계산서-배포용(최종)_090601_인원계획_V1.0(제출용포함)" xfId="27463" xr:uid="{00000000-0005-0000-0000-0000450C0000}"/>
    <cellStyle name="_2002년사전원가계산서-배포용(최종)_090602_인원계획_V1.1(제출용포함)" xfId="27464" xr:uid="{00000000-0005-0000-0000-0000460C0000}"/>
    <cellStyle name="_2002년사전원가계산서-배포용(최종)_090602_인원계획_V1.2(제출용포함)_ybokseo" xfId="27465" xr:uid="{00000000-0005-0000-0000-0000470C0000}"/>
    <cellStyle name="_2002년사전원가계산서-배포용(최종)_090603_인원계획_V1.4(제출용포함)" xfId="27466" xr:uid="{00000000-0005-0000-0000-0000480C0000}"/>
    <cellStyle name="_2002년사전원가계산서-배포용(최종)_pwc_인력투입실적표(4월까지)_제출본" xfId="27467" xr:uid="{00000000-0005-0000-0000-0000490C0000}"/>
    <cellStyle name="_2002년사전원가계산서-배포용(최종)_pwc_인력투입실적표(4월까지)_제출본_090601_인원계획_V1.0(제출용포함)" xfId="27468" xr:uid="{00000000-0005-0000-0000-00004A0C0000}"/>
    <cellStyle name="_2002년사전원가계산서-배포용(최종)_pwc_인력투입실적표(4월까지)_제출본_090602_인원계획_V1.1(제출용포함)" xfId="27469" xr:uid="{00000000-0005-0000-0000-00004B0C0000}"/>
    <cellStyle name="_2002년사전원가계산서-배포용(최종)_pwc_인력투입실적표(4월까지)_제출본_090602_인원계획_V1.2(제출용포함)_ybokseo" xfId="27470" xr:uid="{00000000-0005-0000-0000-00004C0C0000}"/>
    <cellStyle name="_2002년사전원가계산서-배포용(최종)_pwc_인력투입실적표(4월까지)_제출본_090603_인원계획_V1.4(제출용포함)" xfId="27471" xr:uid="{00000000-0005-0000-0000-00004D0C0000}"/>
    <cellStyle name="_2002년유류대지급내역" xfId="27472" xr:uid="{00000000-0005-0000-0000-00004E0C0000}"/>
    <cellStyle name="_2002반기-네오바이오텍" xfId="27473" xr:uid="{00000000-0005-0000-0000-00004F0C0000}"/>
    <cellStyle name="_2002반기-네오바이오텍(정준형)" xfId="27474" xr:uid="{00000000-0005-0000-0000-0000500C0000}"/>
    <cellStyle name="_2003 6월 재무제표(4)" xfId="27475" xr:uid="{00000000-0005-0000-0000-0000510C0000}"/>
    <cellStyle name="_2003.3_4분기_경영관리팀_82~83_제출_현호씨" xfId="56" xr:uid="{00000000-0005-0000-0000-0000520C0000}"/>
    <cellStyle name="_2003.3_4분기_경영관리팀_82~83_제출_현호씨 2" xfId="32859" xr:uid="{00000000-0005-0000-0000-0000530C0000}"/>
    <cellStyle name="_2003.3_4분기_경영관리팀_82~83_제출_현호씨 3" xfId="32860" xr:uid="{00000000-0005-0000-0000-0000540C0000}"/>
    <cellStyle name="_2003.3_4분기_경영관리팀_할부금융,비용" xfId="57" xr:uid="{00000000-0005-0000-0000-0000550C0000}"/>
    <cellStyle name="_2003.3_4분기_경영관리팀_할부금융,비용 2" xfId="32861" xr:uid="{00000000-0005-0000-0000-0000560C0000}"/>
    <cellStyle name="_2003.3_4분기_경영관리팀_할부금융,비용 3" xfId="32862" xr:uid="{00000000-0005-0000-0000-0000570C0000}"/>
    <cellStyle name="_2003.4_4분기_경영관리팀(김기배대리)" xfId="58" xr:uid="{00000000-0005-0000-0000-0000580C0000}"/>
    <cellStyle name="_2003.4_4분기_경영관리팀(김기배대리) 2" xfId="32863" xr:uid="{00000000-0005-0000-0000-0000590C0000}"/>
    <cellStyle name="_2003.4_4분기_경영관리팀(김기배대리) 3" xfId="32864" xr:uid="{00000000-0005-0000-0000-00005A0C0000}"/>
    <cellStyle name="_2003.4_4분기_경영관리팀(김기배대리)_20040316" xfId="59" xr:uid="{00000000-0005-0000-0000-00005B0C0000}"/>
    <cellStyle name="_2003.4_4분기_경영관리팀(김기배대리)_20040316 2" xfId="32865" xr:uid="{00000000-0005-0000-0000-00005C0C0000}"/>
    <cellStyle name="_2003.4_4분기_경영관리팀(김기배대리)_20040316 3" xfId="32866" xr:uid="{00000000-0005-0000-0000-00005D0C0000}"/>
    <cellStyle name="_2003.6월 정산표및재무제표" xfId="27476" xr:uid="{00000000-0005-0000-0000-00005E0C0000}"/>
    <cellStyle name="_200301월청구내역1" xfId="27477" xr:uid="{00000000-0005-0000-0000-00005F0C0000}"/>
    <cellStyle name="_200301월청구내역1_090601_인원계획_V1.0(제출용포함)" xfId="27478" xr:uid="{00000000-0005-0000-0000-0000600C0000}"/>
    <cellStyle name="_200301월청구내역1_090602_인원계획_V1.1(제출용포함)" xfId="27479" xr:uid="{00000000-0005-0000-0000-0000610C0000}"/>
    <cellStyle name="_200301월청구내역1_090602_인원계획_V1.2(제출용포함)_ybokseo" xfId="27480" xr:uid="{00000000-0005-0000-0000-0000620C0000}"/>
    <cellStyle name="_200301월청구내역1_090603_인원계획_V1.4(제출용포함)" xfId="27481" xr:uid="{00000000-0005-0000-0000-0000630C0000}"/>
    <cellStyle name="_200301월청구내역1_pwc_인력투입실적표(4월까지)_제출본" xfId="27482" xr:uid="{00000000-0005-0000-0000-0000640C0000}"/>
    <cellStyle name="_200301월청구내역1_pwc_인력투입실적표(4월까지)_제출본_090601_인원계획_V1.0(제출용포함)" xfId="27483" xr:uid="{00000000-0005-0000-0000-0000650C0000}"/>
    <cellStyle name="_200301월청구내역1_pwc_인력투입실적표(4월까지)_제출본_090602_인원계획_V1.1(제출용포함)" xfId="27484" xr:uid="{00000000-0005-0000-0000-0000660C0000}"/>
    <cellStyle name="_200301월청구내역1_pwc_인력투입실적표(4월까지)_제출본_090602_인원계획_V1.2(제출용포함)_ybokseo" xfId="27485" xr:uid="{00000000-0005-0000-0000-0000670C0000}"/>
    <cellStyle name="_200301월청구내역1_pwc_인력투입실적표(4월까지)_제출본_090603_인원계획_V1.4(제출용포함)" xfId="27486" xr:uid="{00000000-0005-0000-0000-0000680C0000}"/>
    <cellStyle name="_200302월청구내역1" xfId="27487" xr:uid="{00000000-0005-0000-0000-0000690C0000}"/>
    <cellStyle name="_200302월청구내역1_090601_인원계획_V1.0(제출용포함)" xfId="27488" xr:uid="{00000000-0005-0000-0000-00006A0C0000}"/>
    <cellStyle name="_200302월청구내역1_090602_인원계획_V1.1(제출용포함)" xfId="27489" xr:uid="{00000000-0005-0000-0000-00006B0C0000}"/>
    <cellStyle name="_200302월청구내역1_090602_인원계획_V1.2(제출용포함)_ybokseo" xfId="27490" xr:uid="{00000000-0005-0000-0000-00006C0C0000}"/>
    <cellStyle name="_200302월청구내역1_090603_인원계획_V1.4(제출용포함)" xfId="27491" xr:uid="{00000000-0005-0000-0000-00006D0C0000}"/>
    <cellStyle name="_200302월청구내역1_pwc_인력투입실적표(4월까지)_제출본" xfId="27492" xr:uid="{00000000-0005-0000-0000-00006E0C0000}"/>
    <cellStyle name="_200302월청구내역1_pwc_인력투입실적표(4월까지)_제출본_090601_인원계획_V1.0(제출용포함)" xfId="27493" xr:uid="{00000000-0005-0000-0000-00006F0C0000}"/>
    <cellStyle name="_200302월청구내역1_pwc_인력투입실적표(4월까지)_제출본_090602_인원계획_V1.1(제출용포함)" xfId="27494" xr:uid="{00000000-0005-0000-0000-0000700C0000}"/>
    <cellStyle name="_200302월청구내역1_pwc_인력투입실적표(4월까지)_제출본_090602_인원계획_V1.2(제출용포함)_ybokseo" xfId="27495" xr:uid="{00000000-0005-0000-0000-0000710C0000}"/>
    <cellStyle name="_200302월청구내역1_pwc_인력투입실적표(4월까지)_제출본_090603_인원계획_V1.4(제출용포함)" xfId="27496" xr:uid="{00000000-0005-0000-0000-0000720C0000}"/>
    <cellStyle name="_200303월청구내역1" xfId="27497" xr:uid="{00000000-0005-0000-0000-0000730C0000}"/>
    <cellStyle name="_200303월청구내역1_090601_인원계획_V1.0(제출용포함)" xfId="27498" xr:uid="{00000000-0005-0000-0000-0000740C0000}"/>
    <cellStyle name="_200303월청구내역1_090602_인원계획_V1.1(제출용포함)" xfId="27499" xr:uid="{00000000-0005-0000-0000-0000750C0000}"/>
    <cellStyle name="_200303월청구내역1_090602_인원계획_V1.2(제출용포함)_ybokseo" xfId="27500" xr:uid="{00000000-0005-0000-0000-0000760C0000}"/>
    <cellStyle name="_200303월청구내역1_090603_인원계획_V1.4(제출용포함)" xfId="27501" xr:uid="{00000000-0005-0000-0000-0000770C0000}"/>
    <cellStyle name="_200303월청구내역1_pwc_인력투입실적표(4월까지)_제출본" xfId="27502" xr:uid="{00000000-0005-0000-0000-0000780C0000}"/>
    <cellStyle name="_200303월청구내역1_pwc_인력투입실적표(4월까지)_제출본_090601_인원계획_V1.0(제출용포함)" xfId="27503" xr:uid="{00000000-0005-0000-0000-0000790C0000}"/>
    <cellStyle name="_200303월청구내역1_pwc_인력투입실적표(4월까지)_제출본_090602_인원계획_V1.1(제출용포함)" xfId="27504" xr:uid="{00000000-0005-0000-0000-00007A0C0000}"/>
    <cellStyle name="_200303월청구내역1_pwc_인력투입실적표(4월까지)_제출본_090602_인원계획_V1.2(제출용포함)_ybokseo" xfId="27505" xr:uid="{00000000-0005-0000-0000-00007B0C0000}"/>
    <cellStyle name="_200303월청구내역1_pwc_인력투입실적표(4월까지)_제출본_090603_인원계획_V1.4(제출용포함)" xfId="27506" xr:uid="{00000000-0005-0000-0000-00007C0C0000}"/>
    <cellStyle name="_200304월청구내역1" xfId="27507" xr:uid="{00000000-0005-0000-0000-00007D0C0000}"/>
    <cellStyle name="_200304월청구내역1_090601_인원계획_V1.0(제출용포함)" xfId="27508" xr:uid="{00000000-0005-0000-0000-00007E0C0000}"/>
    <cellStyle name="_200304월청구내역1_090602_인원계획_V1.1(제출용포함)" xfId="27509" xr:uid="{00000000-0005-0000-0000-00007F0C0000}"/>
    <cellStyle name="_200304월청구내역1_090602_인원계획_V1.2(제출용포함)_ybokseo" xfId="27510" xr:uid="{00000000-0005-0000-0000-0000800C0000}"/>
    <cellStyle name="_200304월청구내역1_090603_인원계획_V1.4(제출용포함)" xfId="27511" xr:uid="{00000000-0005-0000-0000-0000810C0000}"/>
    <cellStyle name="_200304월청구내역1_pwc_인력투입실적표(4월까지)_제출본" xfId="27512" xr:uid="{00000000-0005-0000-0000-0000820C0000}"/>
    <cellStyle name="_200304월청구내역1_pwc_인력투입실적표(4월까지)_제출본_090601_인원계획_V1.0(제출용포함)" xfId="27513" xr:uid="{00000000-0005-0000-0000-0000830C0000}"/>
    <cellStyle name="_200304월청구내역1_pwc_인력투입실적표(4월까지)_제출본_090602_인원계획_V1.1(제출용포함)" xfId="27514" xr:uid="{00000000-0005-0000-0000-0000840C0000}"/>
    <cellStyle name="_200304월청구내역1_pwc_인력투입실적표(4월까지)_제출본_090602_인원계획_V1.2(제출용포함)_ybokseo" xfId="27515" xr:uid="{00000000-0005-0000-0000-0000850C0000}"/>
    <cellStyle name="_200304월청구내역1_pwc_인력투입실적표(4월까지)_제출본_090603_인원계획_V1.4(제출용포함)" xfId="27516" xr:uid="{00000000-0005-0000-0000-0000860C0000}"/>
    <cellStyle name="_200305월청구내역1" xfId="27517" xr:uid="{00000000-0005-0000-0000-0000870C0000}"/>
    <cellStyle name="_200305월청구내역1_090601_인원계획_V1.0(제출용포함)" xfId="27518" xr:uid="{00000000-0005-0000-0000-0000880C0000}"/>
    <cellStyle name="_200305월청구내역1_090602_인원계획_V1.1(제출용포함)" xfId="27519" xr:uid="{00000000-0005-0000-0000-0000890C0000}"/>
    <cellStyle name="_200305월청구내역1_090602_인원계획_V1.2(제출용포함)_ybokseo" xfId="27520" xr:uid="{00000000-0005-0000-0000-00008A0C0000}"/>
    <cellStyle name="_200305월청구내역1_090603_인원계획_V1.4(제출용포함)" xfId="27521" xr:uid="{00000000-0005-0000-0000-00008B0C0000}"/>
    <cellStyle name="_200305월청구내역1_pwc_인력투입실적표(4월까지)_제출본" xfId="27522" xr:uid="{00000000-0005-0000-0000-00008C0C0000}"/>
    <cellStyle name="_200305월청구내역1_pwc_인력투입실적표(4월까지)_제출본_090601_인원계획_V1.0(제출용포함)" xfId="27523" xr:uid="{00000000-0005-0000-0000-00008D0C0000}"/>
    <cellStyle name="_200305월청구내역1_pwc_인력투입실적표(4월까지)_제출본_090602_인원계획_V1.1(제출용포함)" xfId="27524" xr:uid="{00000000-0005-0000-0000-00008E0C0000}"/>
    <cellStyle name="_200305월청구내역1_pwc_인력투입실적표(4월까지)_제출본_090602_인원계획_V1.2(제출용포함)_ybokseo" xfId="27525" xr:uid="{00000000-0005-0000-0000-00008F0C0000}"/>
    <cellStyle name="_200305월청구내역1_pwc_인력투입실적표(4월까지)_제출본_090603_인원계획_V1.4(제출용포함)" xfId="27526" xr:uid="{00000000-0005-0000-0000-0000900C0000}"/>
    <cellStyle name="_200306월청구내역1" xfId="27527" xr:uid="{00000000-0005-0000-0000-0000910C0000}"/>
    <cellStyle name="_200306월청구내역1_090601_인원계획_V1.0(제출용포함)" xfId="27528" xr:uid="{00000000-0005-0000-0000-0000920C0000}"/>
    <cellStyle name="_200306월청구내역1_090602_인원계획_V1.1(제출용포함)" xfId="27529" xr:uid="{00000000-0005-0000-0000-0000930C0000}"/>
    <cellStyle name="_200306월청구내역1_090602_인원계획_V1.2(제출용포함)_ybokseo" xfId="27530" xr:uid="{00000000-0005-0000-0000-0000940C0000}"/>
    <cellStyle name="_200306월청구내역1_090603_인원계획_V1.4(제출용포함)" xfId="27531" xr:uid="{00000000-0005-0000-0000-0000950C0000}"/>
    <cellStyle name="_200306월청구내역1_pwc_인력투입실적표(4월까지)_제출본" xfId="27532" xr:uid="{00000000-0005-0000-0000-0000960C0000}"/>
    <cellStyle name="_200306월청구내역1_pwc_인력투입실적표(4월까지)_제출본_090601_인원계획_V1.0(제출용포함)" xfId="27533" xr:uid="{00000000-0005-0000-0000-0000970C0000}"/>
    <cellStyle name="_200306월청구내역1_pwc_인력투입실적표(4월까지)_제출본_090602_인원계획_V1.1(제출용포함)" xfId="27534" xr:uid="{00000000-0005-0000-0000-0000980C0000}"/>
    <cellStyle name="_200306월청구내역1_pwc_인력투입실적표(4월까지)_제출본_090602_인원계획_V1.2(제출용포함)_ybokseo" xfId="27535" xr:uid="{00000000-0005-0000-0000-0000990C0000}"/>
    <cellStyle name="_200306월청구내역1_pwc_인력투입실적표(4월까지)_제출본_090603_인원계획_V1.4(제출용포함)" xfId="27536" xr:uid="{00000000-0005-0000-0000-00009A0C0000}"/>
    <cellStyle name="_200307월청구내역1" xfId="27537" xr:uid="{00000000-0005-0000-0000-00009B0C0000}"/>
    <cellStyle name="_200307월청구내역1_090601_인원계획_V1.0(제출용포함)" xfId="27538" xr:uid="{00000000-0005-0000-0000-00009C0C0000}"/>
    <cellStyle name="_200307월청구내역1_090602_인원계획_V1.1(제출용포함)" xfId="27539" xr:uid="{00000000-0005-0000-0000-00009D0C0000}"/>
    <cellStyle name="_200307월청구내역1_090602_인원계획_V1.2(제출용포함)_ybokseo" xfId="27540" xr:uid="{00000000-0005-0000-0000-00009E0C0000}"/>
    <cellStyle name="_200307월청구내역1_090603_인원계획_V1.4(제출용포함)" xfId="27541" xr:uid="{00000000-0005-0000-0000-00009F0C0000}"/>
    <cellStyle name="_200307월청구내역1_pwc_인력투입실적표(4월까지)_제출본" xfId="27542" xr:uid="{00000000-0005-0000-0000-0000A00C0000}"/>
    <cellStyle name="_200307월청구내역1_pwc_인력투입실적표(4월까지)_제출본_090601_인원계획_V1.0(제출용포함)" xfId="27543" xr:uid="{00000000-0005-0000-0000-0000A10C0000}"/>
    <cellStyle name="_200307월청구내역1_pwc_인력투입실적표(4월까지)_제출본_090602_인원계획_V1.1(제출용포함)" xfId="27544" xr:uid="{00000000-0005-0000-0000-0000A20C0000}"/>
    <cellStyle name="_200307월청구내역1_pwc_인력투입실적표(4월까지)_제출본_090602_인원계획_V1.2(제출용포함)_ybokseo" xfId="27545" xr:uid="{00000000-0005-0000-0000-0000A30C0000}"/>
    <cellStyle name="_200307월청구내역1_pwc_인력투입실적표(4월까지)_제출본_090603_인원계획_V1.4(제출용포함)" xfId="27546" xr:uid="{00000000-0005-0000-0000-0000A40C0000}"/>
    <cellStyle name="_20030807-TGIF견적" xfId="27547" xr:uid="{00000000-0005-0000-0000-0000A50C0000}"/>
    <cellStyle name="_200308월청구내역1" xfId="27548" xr:uid="{00000000-0005-0000-0000-0000A60C0000}"/>
    <cellStyle name="_200308월청구내역1_090601_인원계획_V1.0(제출용포함)" xfId="27549" xr:uid="{00000000-0005-0000-0000-0000A70C0000}"/>
    <cellStyle name="_200308월청구내역1_090602_인원계획_V1.1(제출용포함)" xfId="27550" xr:uid="{00000000-0005-0000-0000-0000A80C0000}"/>
    <cellStyle name="_200308월청구내역1_090602_인원계획_V1.2(제출용포함)_ybokseo" xfId="27551" xr:uid="{00000000-0005-0000-0000-0000A90C0000}"/>
    <cellStyle name="_200308월청구내역1_090603_인원계획_V1.4(제출용포함)" xfId="27552" xr:uid="{00000000-0005-0000-0000-0000AA0C0000}"/>
    <cellStyle name="_200308월청구내역1_pwc_인력투입실적표(4월까지)_제출본" xfId="27553" xr:uid="{00000000-0005-0000-0000-0000AB0C0000}"/>
    <cellStyle name="_200308월청구내역1_pwc_인력투입실적표(4월까지)_제출본_090601_인원계획_V1.0(제출용포함)" xfId="27554" xr:uid="{00000000-0005-0000-0000-0000AC0C0000}"/>
    <cellStyle name="_200308월청구내역1_pwc_인력투입실적표(4월까지)_제출본_090602_인원계획_V1.1(제출용포함)" xfId="27555" xr:uid="{00000000-0005-0000-0000-0000AD0C0000}"/>
    <cellStyle name="_200308월청구내역1_pwc_인력투입실적표(4월까지)_제출본_090602_인원계획_V1.2(제출용포함)_ybokseo" xfId="27556" xr:uid="{00000000-0005-0000-0000-0000AE0C0000}"/>
    <cellStyle name="_200308월청구내역1_pwc_인력투입실적표(4월까지)_제출본_090603_인원계획_V1.4(제출용포함)" xfId="27557" xr:uid="{00000000-0005-0000-0000-0000AF0C0000}"/>
    <cellStyle name="_200309월청구내역1" xfId="27558" xr:uid="{00000000-0005-0000-0000-0000B00C0000}"/>
    <cellStyle name="_200309월청구내역1_090601_인원계획_V1.0(제출용포함)" xfId="27559" xr:uid="{00000000-0005-0000-0000-0000B10C0000}"/>
    <cellStyle name="_200309월청구내역1_090602_인원계획_V1.1(제출용포함)" xfId="27560" xr:uid="{00000000-0005-0000-0000-0000B20C0000}"/>
    <cellStyle name="_200309월청구내역1_090602_인원계획_V1.2(제출용포함)_ybokseo" xfId="27561" xr:uid="{00000000-0005-0000-0000-0000B30C0000}"/>
    <cellStyle name="_200309월청구내역1_090603_인원계획_V1.4(제출용포함)" xfId="27562" xr:uid="{00000000-0005-0000-0000-0000B40C0000}"/>
    <cellStyle name="_200309월청구내역1_pwc_인력투입실적표(4월까지)_제출본" xfId="27563" xr:uid="{00000000-0005-0000-0000-0000B50C0000}"/>
    <cellStyle name="_200309월청구내역1_pwc_인력투입실적표(4월까지)_제출본_090601_인원계획_V1.0(제출용포함)" xfId="27564" xr:uid="{00000000-0005-0000-0000-0000B60C0000}"/>
    <cellStyle name="_200309월청구내역1_pwc_인력투입실적표(4월까지)_제출본_090602_인원계획_V1.1(제출용포함)" xfId="27565" xr:uid="{00000000-0005-0000-0000-0000B70C0000}"/>
    <cellStyle name="_200309월청구내역1_pwc_인력투입실적표(4월까지)_제출본_090602_인원계획_V1.2(제출용포함)_ybokseo" xfId="27566" xr:uid="{00000000-0005-0000-0000-0000B80C0000}"/>
    <cellStyle name="_200309월청구내역1_pwc_인력투입실적표(4월까지)_제출본_090603_인원계획_V1.4(제출용포함)" xfId="27567" xr:uid="{00000000-0005-0000-0000-0000B90C0000}"/>
    <cellStyle name="_200310월청구내역1" xfId="27568" xr:uid="{00000000-0005-0000-0000-0000BA0C0000}"/>
    <cellStyle name="_200310월청구내역1_090601_인원계획_V1.0(제출용포함)" xfId="27569" xr:uid="{00000000-0005-0000-0000-0000BB0C0000}"/>
    <cellStyle name="_200310월청구내역1_090602_인원계획_V1.1(제출용포함)" xfId="27570" xr:uid="{00000000-0005-0000-0000-0000BC0C0000}"/>
    <cellStyle name="_200310월청구내역1_090602_인원계획_V1.2(제출용포함)_ybokseo" xfId="27571" xr:uid="{00000000-0005-0000-0000-0000BD0C0000}"/>
    <cellStyle name="_200310월청구내역1_090603_인원계획_V1.4(제출용포함)" xfId="27572" xr:uid="{00000000-0005-0000-0000-0000BE0C0000}"/>
    <cellStyle name="_200310월청구내역1_pwc_인력투입실적표(4월까지)_제출본" xfId="27573" xr:uid="{00000000-0005-0000-0000-0000BF0C0000}"/>
    <cellStyle name="_200310월청구내역1_pwc_인력투입실적표(4월까지)_제출본_090601_인원계획_V1.0(제출용포함)" xfId="27574" xr:uid="{00000000-0005-0000-0000-0000C00C0000}"/>
    <cellStyle name="_200310월청구내역1_pwc_인력투입실적표(4월까지)_제출본_090602_인원계획_V1.1(제출용포함)" xfId="27575" xr:uid="{00000000-0005-0000-0000-0000C10C0000}"/>
    <cellStyle name="_200310월청구내역1_pwc_인력투입실적표(4월까지)_제출본_090602_인원계획_V1.2(제출용포함)_ybokseo" xfId="27576" xr:uid="{00000000-0005-0000-0000-0000C20C0000}"/>
    <cellStyle name="_200310월청구내역1_pwc_인력투입실적표(4월까지)_제출본_090603_인원계획_V1.4(제출용포함)" xfId="27577" xr:uid="{00000000-0005-0000-0000-0000C30C0000}"/>
    <cellStyle name="_200311월청구내역1" xfId="27578" xr:uid="{00000000-0005-0000-0000-0000C40C0000}"/>
    <cellStyle name="_200311월청구내역1_090601_인원계획_V1.0(제출용포함)" xfId="27579" xr:uid="{00000000-0005-0000-0000-0000C50C0000}"/>
    <cellStyle name="_200311월청구내역1_090602_인원계획_V1.1(제출용포함)" xfId="27580" xr:uid="{00000000-0005-0000-0000-0000C60C0000}"/>
    <cellStyle name="_200311월청구내역1_090602_인원계획_V1.2(제출용포함)_ybokseo" xfId="27581" xr:uid="{00000000-0005-0000-0000-0000C70C0000}"/>
    <cellStyle name="_200311월청구내역1_090603_인원계획_V1.4(제출용포함)" xfId="27582" xr:uid="{00000000-0005-0000-0000-0000C80C0000}"/>
    <cellStyle name="_200311월청구내역1_pwc_인력투입실적표(4월까지)_제출본" xfId="27583" xr:uid="{00000000-0005-0000-0000-0000C90C0000}"/>
    <cellStyle name="_200311월청구내역1_pwc_인력투입실적표(4월까지)_제출본_090601_인원계획_V1.0(제출용포함)" xfId="27584" xr:uid="{00000000-0005-0000-0000-0000CA0C0000}"/>
    <cellStyle name="_200311월청구내역1_pwc_인력투입실적표(4월까지)_제출본_090602_인원계획_V1.1(제출용포함)" xfId="27585" xr:uid="{00000000-0005-0000-0000-0000CB0C0000}"/>
    <cellStyle name="_200311월청구내역1_pwc_인력투입실적표(4월까지)_제출본_090602_인원계획_V1.2(제출용포함)_ybokseo" xfId="27586" xr:uid="{00000000-0005-0000-0000-0000CC0C0000}"/>
    <cellStyle name="_200311월청구내역1_pwc_인력투입실적표(4월까지)_제출본_090603_인원계획_V1.4(제출용포함)" xfId="27587" xr:uid="{00000000-0005-0000-0000-0000CD0C0000}"/>
    <cellStyle name="_200312월청구내역1" xfId="27588" xr:uid="{00000000-0005-0000-0000-0000CE0C0000}"/>
    <cellStyle name="_200312월청구내역1_090601_인원계획_V1.0(제출용포함)" xfId="27589" xr:uid="{00000000-0005-0000-0000-0000CF0C0000}"/>
    <cellStyle name="_200312월청구내역1_090602_인원계획_V1.1(제출용포함)" xfId="27590" xr:uid="{00000000-0005-0000-0000-0000D00C0000}"/>
    <cellStyle name="_200312월청구내역1_090602_인원계획_V1.2(제출용포함)_ybokseo" xfId="27591" xr:uid="{00000000-0005-0000-0000-0000D10C0000}"/>
    <cellStyle name="_200312월청구내역1_090603_인원계획_V1.4(제출용포함)" xfId="27592" xr:uid="{00000000-0005-0000-0000-0000D20C0000}"/>
    <cellStyle name="_200312월청구내역1_pwc_인력투입실적표(4월까지)_제출본" xfId="27593" xr:uid="{00000000-0005-0000-0000-0000D30C0000}"/>
    <cellStyle name="_200312월청구내역1_pwc_인력투입실적표(4월까지)_제출본_090601_인원계획_V1.0(제출용포함)" xfId="27594" xr:uid="{00000000-0005-0000-0000-0000D40C0000}"/>
    <cellStyle name="_200312월청구내역1_pwc_인력투입실적표(4월까지)_제출본_090602_인원계획_V1.1(제출용포함)" xfId="27595" xr:uid="{00000000-0005-0000-0000-0000D50C0000}"/>
    <cellStyle name="_200312월청구내역1_pwc_인력투입실적표(4월까지)_제출본_090602_인원계획_V1.2(제출용포함)_ybokseo" xfId="27596" xr:uid="{00000000-0005-0000-0000-0000D60C0000}"/>
    <cellStyle name="_200312월청구내역1_pwc_인력투입실적표(4월까지)_제출본_090603_인원계획_V1.4(제출용포함)" xfId="27597" xr:uid="{00000000-0005-0000-0000-0000D70C0000}"/>
    <cellStyle name="_2003년 상반기전략회의 기획실 발표자료" xfId="32867" xr:uid="{00000000-0005-0000-0000-0000D80C0000}"/>
    <cellStyle name="_2003년 하반기 업무팀 정보제공 평가" xfId="27598" xr:uid="{00000000-0005-0000-0000-0000D90C0000}"/>
    <cellStyle name="_2003년5월재무제표(보고용)" xfId="27599" xr:uid="{00000000-0005-0000-0000-0000DA0C0000}"/>
    <cellStyle name="_2003년5월재무제표(보고용) 2" xfId="32868" xr:uid="{00000000-0005-0000-0000-0000DB0C0000}"/>
    <cellStyle name="_2004년전망-POS" xfId="32869" xr:uid="{00000000-0005-0000-0000-0000DC0C0000}"/>
    <cellStyle name="_20050623_개략견적(신내2지구)2nd" xfId="27600" xr:uid="{00000000-0005-0000-0000-0000DD0C0000}"/>
    <cellStyle name="_2005년회의일정별참석자현황-보고" xfId="32870" xr:uid="{00000000-0005-0000-0000-0000DE0C0000}"/>
    <cellStyle name="_2006녀 예상손실자료_최종" xfId="27601" xr:uid="{00000000-0005-0000-0000-0000DF0C0000}"/>
    <cellStyle name="_2006년 상반기 중소기업 총예금 추진실적게시용(3월 31일)" xfId="27602" xr:uid="{00000000-0005-0000-0000-0000E00C0000}"/>
    <cellStyle name="_2007_12파생주석(스왑자료)" xfId="27603" xr:uid="{00000000-0005-0000-0000-0000E10C0000}"/>
    <cellStyle name="_2007_12파생주석(스왑자료)_파생 현금흐름표(최종)" xfId="27604" xr:uid="{00000000-0005-0000-0000-0000E20C0000}"/>
    <cellStyle name="_2007_12파생주석(스왑자료)_파생 현금흐름표(최종)_파생상품요청양식(080211)(1)_최종" xfId="27605" xr:uid="{00000000-0005-0000-0000-0000E30C0000}"/>
    <cellStyle name="_2008년 예산편성액(FIS)_20080421" xfId="27606" xr:uid="{00000000-0005-0000-0000-0000E40C0000}"/>
    <cellStyle name="_20090702133640734케이비제13차매각기표(최종확정)_최성우_FINAL" xfId="14940" xr:uid="{00000000-0005-0000-0000-0000E50C0000}"/>
    <cellStyle name="_2009년 10월말 통화옵션 잔액 및 평가값_완료" xfId="32871" xr:uid="{00000000-0005-0000-0000-0000E60C0000}"/>
    <cellStyle name="_2010년1월 본부관리업체(기개본)_게시용" xfId="32872" xr:uid="{00000000-0005-0000-0000-0000E70C0000}"/>
    <cellStyle name="_20110621_손익관련(순수매각기표_VER1)_성수" xfId="27607" xr:uid="{00000000-0005-0000-0000-0000E80C0000}"/>
    <cellStyle name="_2011년 4분기 매각대상채권기표_20111216_Ver1" xfId="27608" xr:uid="{00000000-0005-0000-0000-0000E90C0000}"/>
    <cellStyle name="-_20120703 6월 관리업체 게시용(고객식별자)" xfId="27609" xr:uid="{00000000-0005-0000-0000-0000EA0C0000}"/>
    <cellStyle name="-_20120703 6월 관리업체 게시용(고객식별자) 2" xfId="32873" xr:uid="{00000000-0005-0000-0000-0000EB0C0000}"/>
    <cellStyle name="-_20120709 ♣2012년 6월 관리채권v-1(파생제외)" xfId="27610" xr:uid="{00000000-0005-0000-0000-0000EC0C0000}"/>
    <cellStyle name="-_20120709 ♣2012년 6월 관리채권v-1(파생제외) 2" xfId="32874" xr:uid="{00000000-0005-0000-0000-0000ED0C0000}"/>
    <cellStyle name="-_20120802 2012년 7월 관리업체(게시용)(1)" xfId="27611" xr:uid="{00000000-0005-0000-0000-0000EE0C0000}"/>
    <cellStyle name="-_20120802 2012년 7월 관리업체(게시용)(1) 2" xfId="32875" xr:uid="{00000000-0005-0000-0000-0000EF0C0000}"/>
    <cellStyle name="_21년자금실적" xfId="27612" xr:uid="{00000000-0005-0000-0000-0000F00C0000}"/>
    <cellStyle name="_2Q말판관비" xfId="27613" xr:uid="{00000000-0005-0000-0000-0000F10C0000}"/>
    <cellStyle name="_2Q말판관비 2" xfId="32876" xr:uid="{00000000-0005-0000-0000-0000F20C0000}"/>
    <cellStyle name="_2기lead" xfId="27614" xr:uid="{00000000-0005-0000-0000-0000F30C0000}"/>
    <cellStyle name="-_2기분석조서" xfId="27615" xr:uid="{00000000-0005-0000-0000-0000F40C0000}"/>
    <cellStyle name="-_2기분석조서_감사절차지시서-2003년1(1)" xfId="27616" xr:uid="{00000000-0005-0000-0000-0000F50C0000}"/>
    <cellStyle name="-_2기분석조서_감사절차지시서-2003년1(1)_04년 중간(04.12.9)" xfId="27617" xr:uid="{00000000-0005-0000-0000-0000F60C0000}"/>
    <cellStyle name="-_2기분석조서_감사절차지시서-2003년1(1)_interim(PAY ROLL)" xfId="27618" xr:uid="{00000000-0005-0000-0000-0000F70C0000}"/>
    <cellStyle name="-_2기분석조서_감사절차지시서-2003년1(1)_interim-PAY ROLL" xfId="27619" xr:uid="{00000000-0005-0000-0000-0000F80C0000}"/>
    <cellStyle name="-_2기분석조서_감사절차지시서-jonghari" xfId="27620" xr:uid="{00000000-0005-0000-0000-0000F90C0000}"/>
    <cellStyle name="-_2기분석조서_감사절차지시서-jonghari_04년 중간(04.12.9)" xfId="27621" xr:uid="{00000000-0005-0000-0000-0000FA0C0000}"/>
    <cellStyle name="-_2기분석조서_감사절차지시서-jonghari_interim(PAY ROLL)" xfId="27622" xr:uid="{00000000-0005-0000-0000-0000FB0C0000}"/>
    <cellStyle name="-_2기분석조서_감사절차지시서-jonghari_interim-PAY ROLL" xfId="27623" xr:uid="{00000000-0005-0000-0000-0000FC0C0000}"/>
    <cellStyle name="-_2기분석조서_반도산업조서2003(용)" xfId="27624" xr:uid="{00000000-0005-0000-0000-0000FD0C0000}"/>
    <cellStyle name="-_2기분석조서_반도산업조서2003(용)_04년 중간(04.12.9)" xfId="27625" xr:uid="{00000000-0005-0000-0000-0000FE0C0000}"/>
    <cellStyle name="-_2기분석조서_반도산업조서2003(용)_interim(PAY ROLL)" xfId="27626" xr:uid="{00000000-0005-0000-0000-0000FF0C0000}"/>
    <cellStyle name="-_2기분석조서_반도산업조서2003(용)_interim-PAY ROLL" xfId="27627" xr:uid="{00000000-0005-0000-0000-0000000D0000}"/>
    <cellStyle name="-_2기분석조서_반도중간(04.11.30)" xfId="27628" xr:uid="{00000000-0005-0000-0000-0000010D0000}"/>
    <cellStyle name="-_2기분석조서_반도중간(04.11.30)_04년 중간(04.12.9)" xfId="27629" xr:uid="{00000000-0005-0000-0000-0000020D0000}"/>
    <cellStyle name="-_2기분석조서_반도중간(04.11.30)_interim(PAY ROLL)" xfId="27630" xr:uid="{00000000-0005-0000-0000-0000030D0000}"/>
    <cellStyle name="-_2기분석조서_반도중간(04.11.30)_interim-PAY ROLL" xfId="27631" xr:uid="{00000000-0005-0000-0000-0000040D0000}"/>
    <cellStyle name="-_2기분석조서_태성2003조서(이종하)" xfId="27632" xr:uid="{00000000-0005-0000-0000-0000050D0000}"/>
    <cellStyle name="-_2기분석조서_태성2003조서(이종하)_04년 중간(04.12.9)" xfId="27633" xr:uid="{00000000-0005-0000-0000-0000060D0000}"/>
    <cellStyle name="-_2기분석조서_태성2003조서(이종하)_interim(PAY ROLL)" xfId="27634" xr:uid="{00000000-0005-0000-0000-0000070D0000}"/>
    <cellStyle name="-_2기분석조서_태성2003조서(이종하)_interim-PAY ROLL" xfId="27635" xr:uid="{00000000-0005-0000-0000-0000080D0000}"/>
    <cellStyle name="_2라_자산건전성(051223)" xfId="60" xr:uid="{00000000-0005-0000-0000-0000090D0000}"/>
    <cellStyle name="_2라_자산건전성(051223) 2" xfId="32877" xr:uid="{00000000-0005-0000-0000-00000A0D0000}"/>
    <cellStyle name="_2라_자산건전성(051223) 3" xfId="32878" xr:uid="{00000000-0005-0000-0000-00000B0D0000}"/>
    <cellStyle name="_2마_수익성(061222)" xfId="61" xr:uid="{00000000-0005-0000-0000-00000C0D0000}"/>
    <cellStyle name="_2마_수익성(061222) 2" xfId="32879" xr:uid="{00000000-0005-0000-0000-00000D0D0000}"/>
    <cellStyle name="_2마_수익성(061222) 3" xfId="32880" xr:uid="{00000000-0005-0000-0000-00000E0D0000}"/>
    <cellStyle name="_2상증법평가_Lotte Europe Holdings B.V" xfId="27636" xr:uid="{00000000-0005-0000-0000-00000F0D0000}"/>
    <cellStyle name="_2월말 파생 손실현황" xfId="32881" xr:uid="{00000000-0005-0000-0000-0000100D0000}"/>
    <cellStyle name="_3(1). 2009년 9월말 통화옵션 잔액 및 평가값_완료" xfId="32882" xr:uid="{00000000-0005-0000-0000-0000110D0000}"/>
    <cellStyle name="_3. 인천간석동현장관리비전순일 분석" xfId="27637" xr:uid="{00000000-0005-0000-0000-0000120D0000}"/>
    <cellStyle name="_3Q말판관비" xfId="27638" xr:uid="{00000000-0005-0000-0000-0000130D0000}"/>
    <cellStyle name="_3Q말판관비 2" xfId="32883" xr:uid="{00000000-0005-0000-0000-0000140D0000}"/>
    <cellStyle name="_3Q인센티브한도" xfId="27639" xr:uid="{00000000-0005-0000-0000-0000150D0000}"/>
    <cellStyle name="_3Q인센티브한도 2" xfId="32884" xr:uid="{00000000-0005-0000-0000-0000160D0000}"/>
    <cellStyle name="_3Q재무제표(보고용)" xfId="27640" xr:uid="{00000000-0005-0000-0000-0000170D0000}"/>
    <cellStyle name="_3Q재무제표(보고용) 2" xfId="32885" xr:uid="{00000000-0005-0000-0000-0000180D0000}"/>
    <cellStyle name="_3Q재무제표(보고용)_021028" xfId="27641" xr:uid="{00000000-0005-0000-0000-0000190D0000}"/>
    <cellStyle name="_3Q재무제표(보고용)_021028 2" xfId="32886" xr:uid="{00000000-0005-0000-0000-00001A0D0000}"/>
    <cellStyle name="_3분기외주실적" xfId="32887" xr:uid="{00000000-0005-0000-0000-00001B0D0000}"/>
    <cellStyle name="_3분기이자비용" xfId="27642" xr:uid="{00000000-0005-0000-0000-00001C0D0000}"/>
    <cellStyle name="_3분기이자비용 2" xfId="32888" xr:uid="{00000000-0005-0000-0000-00001D0D0000}"/>
    <cellStyle name="_4. 2009년 3월말 통화옵션 잔액 및 평가값_완료" xfId="32889" xr:uid="{00000000-0005-0000-0000-00001E0D0000}"/>
    <cellStyle name="_4. 파주 변경 현장안20030128" xfId="27643" xr:uid="{00000000-0005-0000-0000-00001F0D0000}"/>
    <cellStyle name="_4Q요약손익추정" xfId="27644" xr:uid="{00000000-0005-0000-0000-0000200D0000}"/>
    <cellStyle name="_4Q요약손익추정 2" xfId="32890" xr:uid="{00000000-0005-0000-0000-0000210D0000}"/>
    <cellStyle name="_4분기명세_F_I(091115)" xfId="62" xr:uid="{00000000-0005-0000-0000-0000220D0000}"/>
    <cellStyle name="_4분기명세_F_I(091115) 2" xfId="1937" xr:uid="{00000000-0005-0000-0000-0000230D0000}"/>
    <cellStyle name="_4분기명세_F_I(091115) 3" xfId="7814" xr:uid="{00000000-0005-0000-0000-0000240D0000}"/>
    <cellStyle name="_4분기명세_F_I(091115)_~5999479" xfId="63" xr:uid="{00000000-0005-0000-0000-0000250D0000}"/>
    <cellStyle name="_4분기명세_F_I(091115)_~5999479 2" xfId="1938" xr:uid="{00000000-0005-0000-0000-0000260D0000}"/>
    <cellStyle name="_4분기명세_F_I(091115)_~5999479 3" xfId="7815" xr:uid="{00000000-0005-0000-0000-0000270D0000}"/>
    <cellStyle name="_4분기명세_F_I(091115)_Project O_Valuation(KAMCO)_v11.2" xfId="64" xr:uid="{00000000-0005-0000-0000-0000280D0000}"/>
    <cellStyle name="_4분기명세_F_I(091115)_Project O_Valuation(KAMCO)_v11.2 2" xfId="1939" xr:uid="{00000000-0005-0000-0000-0000290D0000}"/>
    <cellStyle name="_4분기명세_F_I(091115)_Project O_Valuation(KAMCO)_v11.2 3" xfId="7816" xr:uid="{00000000-0005-0000-0000-00002A0D0000}"/>
    <cellStyle name="_4분기명세_F_I(091115)_Project O_Valuation(KAMCO기준)_091126v10_가압류추가" xfId="65" xr:uid="{00000000-0005-0000-0000-00002B0D0000}"/>
    <cellStyle name="_4분기명세_F_I(091115)_Project O_Valuation(KAMCO기준)_091126v10_가압류추가 2" xfId="1940" xr:uid="{00000000-0005-0000-0000-00002C0D0000}"/>
    <cellStyle name="_4분기명세_F_I(091115)_Project O_Valuation(KAMCO기준)_091126v10_가압류추가 3" xfId="7817" xr:uid="{00000000-0005-0000-0000-00002D0D0000}"/>
    <cellStyle name="_4분기명세_F_I(091115)_Project O_Valuation(KAMCO기준)_091126v4" xfId="66" xr:uid="{00000000-0005-0000-0000-00002E0D0000}"/>
    <cellStyle name="_4분기명세_F_I(091115)_Project O_Valuation(KAMCO기준)_091126v4 2" xfId="1941" xr:uid="{00000000-0005-0000-0000-00002F0D0000}"/>
    <cellStyle name="_4분기명세_F_I(091115)_Project O_Valuation(KAMCO기준)_091126v4 3" xfId="7818" xr:uid="{00000000-0005-0000-0000-0000300D0000}"/>
    <cellStyle name="_4분기명세_F_I(091115)_Project O_Valuation(KAMCO기준)_091126v9" xfId="67" xr:uid="{00000000-0005-0000-0000-0000310D0000}"/>
    <cellStyle name="_4분기명세_F_I(091115)_Project O_Valuation(KAMCO기준)_091126v9 2" xfId="1942" xr:uid="{00000000-0005-0000-0000-0000320D0000}"/>
    <cellStyle name="_4분기명세_F_I(091115)_Project O_Valuation(KAMCO기준)_091126v9 3" xfId="7819" xr:uid="{00000000-0005-0000-0000-0000330D0000}"/>
    <cellStyle name="_4분기명세_F_I(091115)_Project O_Valuation_1124" xfId="68" xr:uid="{00000000-0005-0000-0000-0000340D0000}"/>
    <cellStyle name="_4분기명세_F_I(091115)_Project O_Valuation_1124 2" xfId="1943" xr:uid="{00000000-0005-0000-0000-0000350D0000}"/>
    <cellStyle name="_4분기명세_F_I(091115)_Project O_Valuation_1124 3" xfId="7820" xr:uid="{00000000-0005-0000-0000-0000360D0000}"/>
    <cellStyle name="_4분기명세_F_I(091115)_Project O_Valuation_1125_오후" xfId="69" xr:uid="{00000000-0005-0000-0000-0000370D0000}"/>
    <cellStyle name="_4분기명세_F_I(091115)_Project O_Valuation_1125_오후 2" xfId="1944" xr:uid="{00000000-0005-0000-0000-0000380D0000}"/>
    <cellStyle name="_4분기명세_F_I(091115)_Project O_Valuation_1125_오후 3" xfId="7821" xr:uid="{00000000-0005-0000-0000-0000390D0000}"/>
    <cellStyle name="_4분기명세_F_I(091115)_Project O_Valuation_1126_오전" xfId="70" xr:uid="{00000000-0005-0000-0000-00003A0D0000}"/>
    <cellStyle name="_4분기명세_F_I(091115)_Project O_Valuation_1126_오전 2" xfId="1945" xr:uid="{00000000-0005-0000-0000-00003B0D0000}"/>
    <cellStyle name="_4분기명세_F_I(091115)_Project O_Valuation_1126_오전 3" xfId="7822" xr:uid="{00000000-0005-0000-0000-00003C0D0000}"/>
    <cellStyle name="_4분기명세_F_I(091115)_Project O_Valuation_1126_저녁" xfId="71" xr:uid="{00000000-0005-0000-0000-00003D0D0000}"/>
    <cellStyle name="_4분기명세_F_I(091115)_Project O_Valuation_1126_저녁 2" xfId="1946" xr:uid="{00000000-0005-0000-0000-00003E0D0000}"/>
    <cellStyle name="_4분기명세_F_I(091115)_Project O_Valuation_1126_저녁 3" xfId="7823" xr:uid="{00000000-0005-0000-0000-00003F0D0000}"/>
    <cellStyle name="_4분기명세_F_I(091115)_Project O_Valuation_v1" xfId="72" xr:uid="{00000000-0005-0000-0000-0000400D0000}"/>
    <cellStyle name="_4분기명세_F_I(091115)_Project O_Valuation_v1 2" xfId="1947" xr:uid="{00000000-0005-0000-0000-0000410D0000}"/>
    <cellStyle name="_4분기명세_F_I(091115)_Project O_Valuation_v1 3" xfId="7824" xr:uid="{00000000-0005-0000-0000-0000420D0000}"/>
    <cellStyle name="_4분기명세_F_I(091115)_Project O_Valuation_v3.0" xfId="73" xr:uid="{00000000-0005-0000-0000-0000430D0000}"/>
    <cellStyle name="_4분기명세_F_I(091115)_Project O_Valuation_v3.0 2" xfId="1948" xr:uid="{00000000-0005-0000-0000-0000440D0000}"/>
    <cellStyle name="_4분기명세_F_I(091115)_Project O_Valuation_v3.0 3" xfId="7825" xr:uid="{00000000-0005-0000-0000-0000450D0000}"/>
    <cellStyle name="_4분기명세_F_I(091115)_Project O_Valuation_v3.5" xfId="74" xr:uid="{00000000-0005-0000-0000-0000460D0000}"/>
    <cellStyle name="_4분기명세_F_I(091115)_Project O_Valuation_v3.5 2" xfId="1949" xr:uid="{00000000-0005-0000-0000-0000470D0000}"/>
    <cellStyle name="_4분기명세_F_I(091115)_Project O_Valuation_v3.5 3" xfId="7826" xr:uid="{00000000-0005-0000-0000-0000480D0000}"/>
    <cellStyle name="_4분기명세_F_I(091115)_Project O_Valuation_v7.0" xfId="1950" xr:uid="{00000000-0005-0000-0000-0000490D0000}"/>
    <cellStyle name="_4분기명세_F_I(091115)_Project O2_Valuation_v1.3" xfId="1951" xr:uid="{00000000-0005-0000-0000-00004A0D0000}"/>
    <cellStyle name="_4분기명세_F_I(091115)_WR Bank 2009 4Q 지석 1124" xfId="75" xr:uid="{00000000-0005-0000-0000-00004B0D0000}"/>
    <cellStyle name="_4분기명세_F_I(091115)_WR Bank 2009 4Q 지석 1124 2" xfId="1952" xr:uid="{00000000-0005-0000-0000-00004C0D0000}"/>
    <cellStyle name="_4분기명세_F_I(091115)_WR Bank 2009 4Q 지석 1124 3" xfId="7827" xr:uid="{00000000-0005-0000-0000-00004D0D0000}"/>
    <cellStyle name="_4분기명세_F_I(091115)_WR Bank 2010 1Q 공담분석_0221" xfId="1953" xr:uid="{00000000-0005-0000-0000-00004E0D0000}"/>
    <cellStyle name="_4분기명세_F_I(091115)_WR Bank 2010 1Q 유덕현(0212)" xfId="1954" xr:uid="{00000000-0005-0000-0000-00004F0D0000}"/>
    <cellStyle name="_4분기명세_F_I(091115)_WR Bank 2010 1Q 지석 취합자료(0217)" xfId="1955" xr:uid="{00000000-0005-0000-0000-0000500D0000}"/>
    <cellStyle name="_4분기명세_F_I(091115)_낙찰가율정리3" xfId="76" xr:uid="{00000000-0005-0000-0000-0000510D0000}"/>
    <cellStyle name="_4분기명세_F_I(091115)_낙찰가율정리3 2" xfId="1956" xr:uid="{00000000-0005-0000-0000-0000520D0000}"/>
    <cellStyle name="_4분기명세_F_I(091115)_낙찰가율정리3 3" xfId="7828" xr:uid="{00000000-0005-0000-0000-0000530D0000}"/>
    <cellStyle name="_4상증법평가_CJSC LOTTE RUS" xfId="27645" xr:uid="{00000000-0005-0000-0000-0000540D0000}"/>
    <cellStyle name="_4회의보고" xfId="32891" xr:uid="{00000000-0005-0000-0000-0000550D0000}"/>
    <cellStyle name="_55_제출7_이사회보고_재무관리부제출자료_20071116" xfId="27646" xr:uid="{00000000-0005-0000-0000-0000560D0000}"/>
    <cellStyle name="_56_제출8_06~07,07~08 인건비 증감내역_20071122" xfId="27647" xr:uid="{00000000-0005-0000-0000-0000570D0000}"/>
    <cellStyle name="_6상증법평가_LOTTE CONFECTIONERY RUS LLC" xfId="27648" xr:uid="{00000000-0005-0000-0000-0000580D0000}"/>
    <cellStyle name="_6월-감사준비자료총괄리스트" xfId="27649" xr:uid="{00000000-0005-0000-0000-0000590D0000}"/>
    <cellStyle name="_6월말계정명세sum_12월비교" xfId="27650" xr:uid="{00000000-0005-0000-0000-00005A0D0000}"/>
    <cellStyle name="_6월말계정명세sum_12월비교 2" xfId="32892" xr:uid="{00000000-0005-0000-0000-00005B0D0000}"/>
    <cellStyle name="_6월말계정명세sum_3월비교" xfId="27651" xr:uid="{00000000-0005-0000-0000-00005C0D0000}"/>
    <cellStyle name="_6월말계정명세sum_3월비교 2" xfId="32893" xr:uid="{00000000-0005-0000-0000-00005D0D0000}"/>
    <cellStyle name="_6월자산건전성분류(최종)8월26일s" xfId="77" xr:uid="{00000000-0005-0000-0000-00005E0D0000}"/>
    <cellStyle name="_6월자산건전성분류(최종)8월26일s 2" xfId="32894" xr:uid="{00000000-0005-0000-0000-00005F0D0000}"/>
    <cellStyle name="_6월자산건전성분류(최종)8월26일s 3" xfId="32895" xr:uid="{00000000-0005-0000-0000-0000600D0000}"/>
    <cellStyle name="_6월자산건전성분류_최종" xfId="78" xr:uid="{00000000-0005-0000-0000-0000610D0000}"/>
    <cellStyle name="_6월자산건전성분류_최종 2" xfId="32896" xr:uid="{00000000-0005-0000-0000-0000620D0000}"/>
    <cellStyle name="_6월자산건전성분류_최종 3" xfId="32897" xr:uid="{00000000-0005-0000-0000-0000630D0000}"/>
    <cellStyle name="_7" xfId="27652" xr:uid="{00000000-0005-0000-0000-0000640D0000}"/>
    <cellStyle name="_7월 경영검토자료 " xfId="27653" xr:uid="{00000000-0005-0000-0000-0000650D0000}"/>
    <cellStyle name="_7월누적투자" xfId="79" xr:uid="{00000000-0005-0000-0000-0000660D0000}"/>
    <cellStyle name="_7월누적투자 2" xfId="32898" xr:uid="{00000000-0005-0000-0000-0000670D0000}"/>
    <cellStyle name="_7월누적투자 3" xfId="32899" xr:uid="{00000000-0005-0000-0000-0000680D0000}"/>
    <cellStyle name="_8상증법평가_Operator-Lotte-DutyFree Ltd" xfId="27654" xr:uid="{00000000-0005-0000-0000-0000690D0000}"/>
    <cellStyle name="_9810총집계" xfId="80" xr:uid="{00000000-0005-0000-0000-00006A0D0000}"/>
    <cellStyle name="_9810총집계 2" xfId="32900" xr:uid="{00000000-0005-0000-0000-00006B0D0000}"/>
    <cellStyle name="_9810총집계 3" xfId="32901" xr:uid="{00000000-0005-0000-0000-00006C0D0000}"/>
    <cellStyle name="_9810총집계_1" xfId="81" xr:uid="{00000000-0005-0000-0000-00006D0D0000}"/>
    <cellStyle name="_9810총집계_2" xfId="82" xr:uid="{00000000-0005-0000-0000-00006E0D0000}"/>
    <cellStyle name="_9810총집계_2 2" xfId="32902" xr:uid="{00000000-0005-0000-0000-00006F0D0000}"/>
    <cellStyle name="_9810총집계_2 3" xfId="32903" xr:uid="{00000000-0005-0000-0000-0000700D0000}"/>
    <cellStyle name="_9810총집계_3" xfId="83" xr:uid="{00000000-0005-0000-0000-0000710D0000}"/>
    <cellStyle name="_9810총집계_3 2" xfId="32904" xr:uid="{00000000-0005-0000-0000-0000720D0000}"/>
    <cellStyle name="_9810총집계_3 3" xfId="32905" xr:uid="{00000000-0005-0000-0000-0000730D0000}"/>
    <cellStyle name="_9810총집계_4" xfId="84" xr:uid="{00000000-0005-0000-0000-0000740D0000}"/>
    <cellStyle name="_9810총집계_4 2" xfId="32906" xr:uid="{00000000-0005-0000-0000-0000750D0000}"/>
    <cellStyle name="_9810총집계_4 3" xfId="32907" xr:uid="{00000000-0005-0000-0000-0000760D0000}"/>
    <cellStyle name="_9810총집계_5" xfId="85" xr:uid="{00000000-0005-0000-0000-0000770D0000}"/>
    <cellStyle name="_9810총집계_5 2" xfId="32908" xr:uid="{00000000-0005-0000-0000-0000780D0000}"/>
    <cellStyle name="_9810총집계_5 3" xfId="32909" xr:uid="{00000000-0005-0000-0000-0000790D0000}"/>
    <cellStyle name="_9810총집계_6" xfId="86" xr:uid="{00000000-0005-0000-0000-00007A0D0000}"/>
    <cellStyle name="_9810총집계_6 2" xfId="32910" xr:uid="{00000000-0005-0000-0000-00007B0D0000}"/>
    <cellStyle name="_9810총집계_6 3" xfId="32911" xr:uid="{00000000-0005-0000-0000-00007C0D0000}"/>
    <cellStyle name="_9810총집계_7" xfId="87" xr:uid="{00000000-0005-0000-0000-00007D0D0000}"/>
    <cellStyle name="_9810총집계_7 2" xfId="32912" xr:uid="{00000000-0005-0000-0000-00007E0D0000}"/>
    <cellStyle name="_9810총집계_7 3" xfId="32913" xr:uid="{00000000-0005-0000-0000-00007F0D0000}"/>
    <cellStyle name="_9810총집계_8" xfId="88" xr:uid="{00000000-0005-0000-0000-0000800D0000}"/>
    <cellStyle name="_9810총집계_8 2" xfId="32914" xr:uid="{00000000-0005-0000-0000-0000810D0000}"/>
    <cellStyle name="_9810총집계_8 3" xfId="32915" xr:uid="{00000000-0005-0000-0000-0000820D0000}"/>
    <cellStyle name="_9810총집계_9" xfId="89" xr:uid="{00000000-0005-0000-0000-0000830D0000}"/>
    <cellStyle name="_9810총집계_9 2" xfId="32916" xr:uid="{00000000-0005-0000-0000-0000840D0000}"/>
    <cellStyle name="_9810총집계_9 3" xfId="32917" xr:uid="{00000000-0005-0000-0000-0000850D0000}"/>
    <cellStyle name="_9810총집계_A" xfId="90" xr:uid="{00000000-0005-0000-0000-0000860D0000}"/>
    <cellStyle name="_9810총집계_A 2" xfId="32918" xr:uid="{00000000-0005-0000-0000-0000870D0000}"/>
    <cellStyle name="_9810총집계_A 3" xfId="32919" xr:uid="{00000000-0005-0000-0000-0000880D0000}"/>
    <cellStyle name="_9810총집계_B" xfId="91" xr:uid="{00000000-0005-0000-0000-0000890D0000}"/>
    <cellStyle name="_9810총집계_B 2" xfId="32920" xr:uid="{00000000-0005-0000-0000-00008A0D0000}"/>
    <cellStyle name="_9810총집계_B 3" xfId="32921" xr:uid="{00000000-0005-0000-0000-00008B0D0000}"/>
    <cellStyle name="_9810총집계_C" xfId="92" xr:uid="{00000000-0005-0000-0000-00008C0D0000}"/>
    <cellStyle name="_9810총집계_C 2" xfId="32922" xr:uid="{00000000-0005-0000-0000-00008D0D0000}"/>
    <cellStyle name="_9810총집계_C 3" xfId="32923" xr:uid="{00000000-0005-0000-0000-00008E0D0000}"/>
    <cellStyle name="_9810총집계_D" xfId="93" xr:uid="{00000000-0005-0000-0000-00008F0D0000}"/>
    <cellStyle name="_9810총집계_D 2" xfId="32924" xr:uid="{00000000-0005-0000-0000-0000900D0000}"/>
    <cellStyle name="_9810총집계_D 3" xfId="32925" xr:uid="{00000000-0005-0000-0000-0000910D0000}"/>
    <cellStyle name="_9810총집계_E" xfId="94" xr:uid="{00000000-0005-0000-0000-0000920D0000}"/>
    <cellStyle name="_9810총집계_E 2" xfId="32926" xr:uid="{00000000-0005-0000-0000-0000930D0000}"/>
    <cellStyle name="_9810총집계_E 3" xfId="32927" xr:uid="{00000000-0005-0000-0000-0000940D0000}"/>
    <cellStyle name="_99 Lead" xfId="27655" xr:uid="{00000000-0005-0000-0000-0000950D0000}"/>
    <cellStyle name="_9910-구매업무보고-05" xfId="27656" xr:uid="{00000000-0005-0000-0000-0000960D0000}"/>
    <cellStyle name="_9910-구매업무보고-05 2" xfId="32928" xr:uid="{00000000-0005-0000-0000-0000970D0000}"/>
    <cellStyle name="_9910-구매업무보고-05_1" xfId="27657" xr:uid="{00000000-0005-0000-0000-0000980D0000}"/>
    <cellStyle name="_9910-구매업무보고-05_1 2" xfId="32929" xr:uid="{00000000-0005-0000-0000-0000990D0000}"/>
    <cellStyle name="_'99상반기경영개선활동결과(게시용)" xfId="27658" xr:uid="{00000000-0005-0000-0000-00009A0D0000}"/>
    <cellStyle name="_9ct2wjhVUP8s0ZPSbNxjaUl2F" xfId="32930" xr:uid="{00000000-0005-0000-0000-00009B0D0000}"/>
    <cellStyle name="_9월말계정명세sum" xfId="27659" xr:uid="{00000000-0005-0000-0000-00009C0D0000}"/>
    <cellStyle name="_9월말계정명세sum 2" xfId="32931" xr:uid="{00000000-0005-0000-0000-00009D0D0000}"/>
    <cellStyle name="_9월말계정명세sum_021014" xfId="27660" xr:uid="{00000000-0005-0000-0000-00009E0D0000}"/>
    <cellStyle name="_9월말계정명세sum_021014 2" xfId="32932" xr:uid="{00000000-0005-0000-0000-00009F0D0000}"/>
    <cellStyle name="_A" xfId="27661" xr:uid="{00000000-0005-0000-0000-0000A00D0000}"/>
    <cellStyle name="_A0509-가실행(파주)" xfId="27662" xr:uid="{00000000-0005-0000-0000-0000A10D0000}"/>
    <cellStyle name="_A-0902건축공사확정(대안포함)" xfId="27663" xr:uid="{00000000-0005-0000-0000-0000A20D0000}"/>
    <cellStyle name="_A-0902조경공사확정(대안포함)" xfId="27664" xr:uid="{00000000-0005-0000-0000-0000A30D0000}"/>
    <cellStyle name="_ABS" xfId="27665" xr:uid="{00000000-0005-0000-0000-0000A40D0000}"/>
    <cellStyle name="_abs우리모아1차(6월)" xfId="27666" xr:uid="{00000000-0005-0000-0000-0000A50D0000}"/>
    <cellStyle name="_AJE LIST" xfId="27667" xr:uid="{00000000-0005-0000-0000-0000A60D0000}"/>
    <cellStyle name="_AJE LIST_서원양행-2002 FS - 양애리" xfId="27668" xr:uid="{00000000-0005-0000-0000-0000A70D0000}"/>
    <cellStyle name="_ÀÓ¿¬1" xfId="27669" xr:uid="{00000000-0005-0000-0000-0000A80D0000}"/>
    <cellStyle name="_A발주자참고내역003-전기공사" xfId="27670" xr:uid="{00000000-0005-0000-0000-0000A90D0000}"/>
    <cellStyle name="_b2402-shb-0609-총괄(1)" xfId="95" xr:uid="{00000000-0005-0000-0000-0000AA0D0000}"/>
    <cellStyle name="_b2402-shb-0609-총괄(1) 2" xfId="32933" xr:uid="{00000000-0005-0000-0000-0000AB0D0000}"/>
    <cellStyle name="_b2402-shb-0609-총괄(1) 3" xfId="32934" xr:uid="{00000000-0005-0000-0000-0000AC0D0000}"/>
    <cellStyle name="_B2403F5(0606)_060710" xfId="96" xr:uid="{00000000-0005-0000-0000-0000AD0D0000}"/>
    <cellStyle name="_B2403F5(0606)_060710 2" xfId="32935" xr:uid="{00000000-0005-0000-0000-0000AE0D0000}"/>
    <cellStyle name="_B2403F5(0606)_060710 3" xfId="32936" xr:uid="{00000000-0005-0000-0000-0000AF0D0000}"/>
    <cellStyle name="_B2403F5(0606)_060710(최종)" xfId="97" xr:uid="{00000000-0005-0000-0000-0000B00D0000}"/>
    <cellStyle name="_B2403F5(0606)_060710(최종) 2" xfId="32937" xr:uid="{00000000-0005-0000-0000-0000B10D0000}"/>
    <cellStyle name="_B2403F5(0606)_060710(최종) 3" xfId="32938" xr:uid="{00000000-0005-0000-0000-0000B20D0000}"/>
    <cellStyle name="_B2403F5(0610)_061115" xfId="98" xr:uid="{00000000-0005-0000-0000-0000B30D0000}"/>
    <cellStyle name="_B2403F5(0610)_061115 2" xfId="32939" xr:uid="{00000000-0005-0000-0000-0000B40D0000}"/>
    <cellStyle name="_B2403F5(0610)_061115 3" xfId="32940" xr:uid="{00000000-0005-0000-0000-0000B50D0000}"/>
    <cellStyle name="_B2506(구조흥)200609" xfId="99" xr:uid="{00000000-0005-0000-0000-0000B60D0000}"/>
    <cellStyle name="_B2506(구조흥)200609 2" xfId="32941" xr:uid="{00000000-0005-0000-0000-0000B70D0000}"/>
    <cellStyle name="_B2506(구조흥)200609 3" xfId="32942" xr:uid="{00000000-0005-0000-0000-0000B80D0000}"/>
    <cellStyle name="_bang chon NCC" xfId="27671" xr:uid="{00000000-0005-0000-0000-0000B90D0000}"/>
    <cellStyle name="_BEP계산" xfId="27672" xr:uid="{00000000-0005-0000-0000-0000BA0D0000}"/>
    <cellStyle name="_BEXCO" xfId="27673" xr:uid="{00000000-0005-0000-0000-0000BB0D0000}"/>
    <cellStyle name="_Book1" xfId="100" xr:uid="{00000000-0005-0000-0000-0000BC0D0000}"/>
    <cellStyle name="_Book1 2" xfId="32943" xr:uid="{00000000-0005-0000-0000-0000BD0D0000}"/>
    <cellStyle name="_Book1 3" xfId="32944" xr:uid="{00000000-0005-0000-0000-0000BE0D0000}"/>
    <cellStyle name="_Book1_1" xfId="27674" xr:uid="{00000000-0005-0000-0000-0000BF0D0000}"/>
    <cellStyle name="_Book1_1_Happy Land Quotation_04May09(1)-english" xfId="27675" xr:uid="{00000000-0005-0000-0000-0000C00D0000}"/>
    <cellStyle name="_Book1_2" xfId="27676" xr:uid="{00000000-0005-0000-0000-0000C10D0000}"/>
    <cellStyle name="_Book1_3" xfId="27677" xr:uid="{00000000-0005-0000-0000-0000C20D0000}"/>
    <cellStyle name="_Book1_bang chon NCC" xfId="27678" xr:uid="{00000000-0005-0000-0000-0000C30D0000}"/>
    <cellStyle name="_Book1_Book1" xfId="27679" xr:uid="{00000000-0005-0000-0000-0000C40D0000}"/>
    <cellStyle name="_Book1_Happy Land Quotation_04May09(1)-english" xfId="27680" xr:uid="{00000000-0005-0000-0000-0000C50D0000}"/>
    <cellStyle name="_Book1_SONADEZI" xfId="27681" xr:uid="{00000000-0005-0000-0000-0000C60D0000}"/>
    <cellStyle name="_Book1_권리분석" xfId="27682" xr:uid="{00000000-0005-0000-0000-0000C70D0000}"/>
    <cellStyle name="_Book1_서원양행-2002 FS - 양애리" xfId="27683" xr:uid="{00000000-0005-0000-0000-0000C80D0000}"/>
    <cellStyle name="_Book2" xfId="27684" xr:uid="{00000000-0005-0000-0000-0000C90D0000}"/>
    <cellStyle name="_Book2_050222_가실행(고대구로병원)(최종1)" xfId="27685" xr:uid="{00000000-0005-0000-0000-0000CA0D0000}"/>
    <cellStyle name="_Book2_050413_가실행(탑승동A)" xfId="27686" xr:uid="{00000000-0005-0000-0000-0000CB0D0000}"/>
    <cellStyle name="_Book2_54.퇴직급여(보험)충당금(200812)_1R" xfId="27687" xr:uid="{00000000-0005-0000-0000-0000CC0D0000}"/>
    <cellStyle name="_Book2_Happy Land Quotation_04May09(1)-english" xfId="27688" xr:uid="{00000000-0005-0000-0000-0000CD0D0000}"/>
    <cellStyle name="_Book2_서원양행-2002 FS - 양애리" xfId="27689" xr:uid="{00000000-0005-0000-0000-0000CE0D0000}"/>
    <cellStyle name="_Book3" xfId="27690" xr:uid="{00000000-0005-0000-0000-0000CF0D0000}"/>
    <cellStyle name="_BOQ_ME_without price - Ford Foundation" xfId="27691" xr:uid="{00000000-0005-0000-0000-0000D00D0000}"/>
    <cellStyle name="_BSC재무제표양식_연결" xfId="27692" xr:uid="{00000000-0005-0000-0000-0000D10D0000}"/>
    <cellStyle name="_BSC재무제표양식_연결 2" xfId="32945" xr:uid="{00000000-0005-0000-0000-0000D20D0000}"/>
    <cellStyle name="_BTL-Financial model_전북대(7.20)_사본" xfId="27693" xr:uid="{00000000-0005-0000-0000-0000D30D0000}"/>
    <cellStyle name="_CD_Leadschedule0112" xfId="27694" xr:uid="{00000000-0005-0000-0000-0000D40D0000}"/>
    <cellStyle name="_Chieu sang, Nhon Trach sua" xfId="27695" xr:uid="{00000000-0005-0000-0000-0000D50D0000}"/>
    <cellStyle name="_cjk1" xfId="27696" xr:uid="{00000000-0005-0000-0000-0000D60D0000}"/>
    <cellStyle name="_CMS서버" xfId="27697" xr:uid="{00000000-0005-0000-0000-0000D70D0000}"/>
    <cellStyle name="_cr후 손익)" xfId="27698" xr:uid="{00000000-0005-0000-0000-0000D80D0000}"/>
    <cellStyle name="_dimon" xfId="27699" xr:uid="{00000000-0005-0000-0000-0000D90D0000}"/>
    <cellStyle name="_Dong Chang(청산가치)-LJG" xfId="27700" xr:uid="{00000000-0005-0000-0000-0000DA0D0000}"/>
    <cellStyle name="_dutch  lady 3  (25-3)" xfId="27701" xr:uid="{00000000-0005-0000-0000-0000DB0D0000}"/>
    <cellStyle name="_E88B0-가수금명세" xfId="27702" xr:uid="{00000000-0005-0000-0000-0000DC0D0000}"/>
    <cellStyle name="_E88B0-가수금명세_1" xfId="27703" xr:uid="{00000000-0005-0000-0000-0000DD0D0000}"/>
    <cellStyle name="_Electric BOQ of Macro Force 11-09-08" xfId="27704" xr:uid="{00000000-0005-0000-0000-0000DE0D0000}"/>
    <cellStyle name="_Excomm 자료_연결" xfId="27705" xr:uid="{00000000-0005-0000-0000-0000DF0D0000}"/>
    <cellStyle name="_FCST (2)" xfId="27706" xr:uid="{00000000-0005-0000-0000-0000E00D0000}"/>
    <cellStyle name="_foxz" xfId="101" xr:uid="{00000000-0005-0000-0000-0000E10D0000}"/>
    <cellStyle name="_foxz 2" xfId="32946" xr:uid="{00000000-0005-0000-0000-0000E20D0000}"/>
    <cellStyle name="_foxz 3" xfId="32947" xr:uid="{00000000-0005-0000-0000-0000E30D0000}"/>
    <cellStyle name="_foxz_KNE-06.반기-MIB" xfId="27707" xr:uid="{00000000-0005-0000-0000-0000E40D0000}"/>
    <cellStyle name="_foxz_KNE-06.반기-MIB_건미종합건설-계속기업" xfId="27708" xr:uid="{00000000-0005-0000-0000-0000E50D0000}"/>
    <cellStyle name="_foxz_KNE-06.반기-MIB_건미종합건설-계속기업_동창종합건재(20081126)_청산가치" xfId="27709" xr:uid="{00000000-0005-0000-0000-0000E60D0000}"/>
    <cellStyle name="_foxz_KNE-06.반기-MIB_건미종합건설-계속기업_동창종합건재(20081126)_청산가치_동창종합건재(20081126)_청산가치" xfId="27710" xr:uid="{00000000-0005-0000-0000-0000E70D0000}"/>
    <cellStyle name="_foxz_KNE-06.반기-MIB_건미종합건설-청산가치" xfId="27711" xr:uid="{00000000-0005-0000-0000-0000E80D0000}"/>
    <cellStyle name="_foxz_KNE-06.반기-MIB_건미종합건설-청산가치_동창종합건재(20081126)_청산가치" xfId="27712" xr:uid="{00000000-0005-0000-0000-0000E90D0000}"/>
    <cellStyle name="_foxz_KNE-06.반기-MIB_건미종합건설-청산가치_동창종합건재(20081126)_청산가치_동창종합건재(20081126)_청산가치" xfId="27713" xr:uid="{00000000-0005-0000-0000-0000EA0D0000}"/>
    <cellStyle name="_foxz_KNE-06.반기-MIB_동창건재-재고자산" xfId="27714" xr:uid="{00000000-0005-0000-0000-0000EB0D0000}"/>
    <cellStyle name="_foxz_KNE-06.반기-MIB_동창종합건재(20081126)_청산가치" xfId="27715" xr:uid="{00000000-0005-0000-0000-0000EC0D0000}"/>
    <cellStyle name="_foxz_KNE-06.반기-MIB_우남계속기업가치 - 최종표본" xfId="27716" xr:uid="{00000000-0005-0000-0000-0000ED0D0000}"/>
    <cellStyle name="_foxz_KNE-06.반기-MIB_우남계속기업가치 - 최종표본_동창종합건재(20081126)_청산가치" xfId="27717" xr:uid="{00000000-0005-0000-0000-0000EE0D0000}"/>
    <cellStyle name="_foxz_KNE-06.반기-MIB_우남계속기업가치 - 최종표본_동창종합건재(20081126)_청산가치_동창종합건재(20081126)_청산가치" xfId="27718" xr:uid="{00000000-0005-0000-0000-0000EF0D0000}"/>
    <cellStyle name="_foxz_KNE-06.반기-MIB_정부개발-재무제표확정-진행기준미인식1220-sms" xfId="27719" xr:uid="{00000000-0005-0000-0000-0000F00D0000}"/>
    <cellStyle name="_foxz_KNE-06.반기-MIB_정부개발-청산가치-1227-sms" xfId="27720" xr:uid="{00000000-0005-0000-0000-0000F10D0000}"/>
    <cellStyle name="_foxz_KNE-06.반기-MIB_정부개발-청산가치-1231-sms" xfId="27721" xr:uid="{00000000-0005-0000-0000-0000F20D0000}"/>
    <cellStyle name="_foxz_건미종합건설-계속기업" xfId="27722" xr:uid="{00000000-0005-0000-0000-0000F30D0000}"/>
    <cellStyle name="_foxz_건미종합건설-계속기업_동창종합건재(20081126)_청산가치" xfId="27723" xr:uid="{00000000-0005-0000-0000-0000F40D0000}"/>
    <cellStyle name="_foxz_건미종합건설-계속기업_동창종합건재(20081126)_청산가치_동창종합건재(20081126)_청산가치" xfId="27724" xr:uid="{00000000-0005-0000-0000-0000F50D0000}"/>
    <cellStyle name="_foxz_건미종합건설-청산가치" xfId="27725" xr:uid="{00000000-0005-0000-0000-0000F60D0000}"/>
    <cellStyle name="_foxz_건미종합건설-청산가치_동창종합건재(20081126)_청산가치" xfId="27726" xr:uid="{00000000-0005-0000-0000-0000F70D0000}"/>
    <cellStyle name="_foxz_건미종합건설-청산가치_동창종합건재(20081126)_청산가치_동창종합건재(20081126)_청산가치" xfId="27727" xr:uid="{00000000-0005-0000-0000-0000F80D0000}"/>
    <cellStyle name="_foxz_동창건재-재고자산" xfId="27728" xr:uid="{00000000-0005-0000-0000-0000F90D0000}"/>
    <cellStyle name="_foxz_동창종합건재(20081126)_청산가치" xfId="27729" xr:uid="{00000000-0005-0000-0000-0000FA0D0000}"/>
    <cellStyle name="_foxz_우남계속기업가치 - 최종표본" xfId="27730" xr:uid="{00000000-0005-0000-0000-0000FB0D0000}"/>
    <cellStyle name="_foxz_우남계속기업가치 - 최종표본_동창종합건재(20081126)_청산가치" xfId="27731" xr:uid="{00000000-0005-0000-0000-0000FC0D0000}"/>
    <cellStyle name="_foxz_우남계속기업가치 - 최종표본_동창종합건재(20081126)_청산가치_동창종합건재(20081126)_청산가치" xfId="27732" xr:uid="{00000000-0005-0000-0000-0000FD0D0000}"/>
    <cellStyle name="_foxz_정부개발-재무제표확정-진행기준미인식1220-sms" xfId="27733" xr:uid="{00000000-0005-0000-0000-0000FE0D0000}"/>
    <cellStyle name="_foxz_정부개발-청산가치-1227-sms" xfId="27734" xr:uid="{00000000-0005-0000-0000-0000FF0D0000}"/>
    <cellStyle name="_foxz_정부개발-청산가치-1231-sms" xfId="27735" xr:uid="{00000000-0005-0000-0000-0000000E0000}"/>
    <cellStyle name="_FS03.07" xfId="27736" xr:uid="{00000000-0005-0000-0000-0000010E0000}"/>
    <cellStyle name="_FS취합(040331)_연결후수정반영" xfId="27737" xr:uid="{00000000-0005-0000-0000-0000020E0000}"/>
    <cellStyle name="_FS취합(040331)_연결후수정반영_financial statements-MKOI,MTIL,WSUI-(2007-09-30)jy" xfId="27738" xr:uid="{00000000-0005-0000-0000-0000030E0000}"/>
    <cellStyle name="_FS취합(040331)_연결후수정반영_롯데유럽홀딩스-NAV(2008-05-30)" xfId="27739" xr:uid="{00000000-0005-0000-0000-0000040E0000}"/>
    <cellStyle name="_FS취합(040331)_연결후수정반영_롯데유럽홀딩스-NAV(2008-06-30)" xfId="27740" xr:uid="{00000000-0005-0000-0000-0000050E0000}"/>
    <cellStyle name="_Giai Doan 3 Hong Ngu" xfId="27741" xr:uid="{00000000-0005-0000-0000-0000060E0000}"/>
    <cellStyle name="_G-PJT(0102업무)" xfId="32948" xr:uid="{00000000-0005-0000-0000-0000070E0000}"/>
    <cellStyle name="_gritti" xfId="27742" xr:uid="{00000000-0005-0000-0000-0000080E0000}"/>
    <cellStyle name="_Gritti 31-3" xfId="27743" xr:uid="{00000000-0005-0000-0000-0000090E0000}"/>
    <cellStyle name="_G업무분석" xfId="32949" xr:uid="{00000000-0005-0000-0000-00000A0E0000}"/>
    <cellStyle name="_G업무분석_◇ 3분기 경영평가_생산ES" xfId="32950" xr:uid="{00000000-0005-0000-0000-00000B0E0000}"/>
    <cellStyle name="_G업무분석_01년 상반기 전략회의자료_팀장" xfId="32951" xr:uid="{00000000-0005-0000-0000-00000C0E0000}"/>
    <cellStyle name="_G업무분석_01년월별실적" xfId="32952" xr:uid="{00000000-0005-0000-0000-00000D0E0000}"/>
    <cellStyle name="_G업무분석_01년월별-팀별" xfId="32953" xr:uid="{00000000-0005-0000-0000-00000E0E0000}"/>
    <cellStyle name="_G업무분석_02.03y_중점업무" xfId="32954" xr:uid="{00000000-0005-0000-0000-00000F0E0000}"/>
    <cellStyle name="_G업무분석_02매출전체(진도)" xfId="32955" xr:uid="{00000000-0005-0000-0000-0000100E0000}"/>
    <cellStyle name="_G업무분석_03년업2무" xfId="32956" xr:uid="{00000000-0005-0000-0000-0000110E0000}"/>
    <cellStyle name="_G업무분석_03년주요업무계획(안)" xfId="32957" xr:uid="{00000000-0005-0000-0000-0000120E0000}"/>
    <cellStyle name="_G업무분석_1사분기 전략회의_생산관리팀" xfId="32958" xr:uid="{00000000-0005-0000-0000-0000130E0000}"/>
    <cellStyle name="_G업무분석_1사분기_여ESN(관리)" xfId="32959" xr:uid="{00000000-0005-0000-0000-0000140E0000}"/>
    <cellStyle name="_G업무분석_2001년도업무" xfId="32960" xr:uid="{00000000-0005-0000-0000-0000150E0000}"/>
    <cellStyle name="_G업무분석_2001년월별실적" xfId="32961" xr:uid="{00000000-0005-0000-0000-0000160E0000}"/>
    <cellStyle name="_G업무분석_2002년 업무" xfId="32962" xr:uid="{00000000-0005-0000-0000-0000170E0000}"/>
    <cellStyle name="_G업무분석_2002년 업무(근숙)" xfId="32963" xr:uid="{00000000-0005-0000-0000-0000180E0000}"/>
    <cellStyle name="_G업무분석_2002년도 외주가공비 실적보고" xfId="32964" xr:uid="{00000000-0005-0000-0000-0000190E0000}"/>
    <cellStyle name="_G업무분석_2002전략-사업부양식" xfId="32965" xr:uid="{00000000-0005-0000-0000-00001A0E0000}"/>
    <cellStyle name="_G업무분석_2003년 업무" xfId="32966" xr:uid="{00000000-0005-0000-0000-00001B0E0000}"/>
    <cellStyle name="_G업무분석_23.전산팀" xfId="32967" xr:uid="{00000000-0005-0000-0000-00001C0E0000}"/>
    <cellStyle name="_G업무분석_G02계획" xfId="32968" xr:uid="{00000000-0005-0000-0000-00001D0E0000}"/>
    <cellStyle name="_G업무분석_G-02계획" xfId="32969" xr:uid="{00000000-0005-0000-0000-00001E0E0000}"/>
    <cellStyle name="_G업무분석_G-PJT(02년03년업무)" xfId="32970" xr:uid="{00000000-0005-0000-0000-00001F0E0000}"/>
    <cellStyle name="_G업무분석_G-PJT(02년03년업무)김중태" xfId="32971" xr:uid="{00000000-0005-0000-0000-0000200E0000}"/>
    <cellStyle name="_G업무분석_G-PJT業體分析現況" xfId="32972" xr:uid="{00000000-0005-0000-0000-0000210E0000}"/>
    <cellStyle name="_G업무분석_g-pro" xfId="32973" xr:uid="{00000000-0005-0000-0000-0000220E0000}"/>
    <cellStyle name="_G업무분석_work shop" xfId="32974" xr:uid="{00000000-0005-0000-0000-0000230E0000}"/>
    <cellStyle name="_G업무분석_금형(여기요)" xfId="32975" xr:uid="{00000000-0005-0000-0000-0000240E0000}"/>
    <cellStyle name="_G업무분석_생산관리(팀장님꺼)" xfId="32976" xr:uid="{00000000-0005-0000-0000-0000250E0000}"/>
    <cellStyle name="_G업무분석_설비투자(사장님발표자료)" xfId="32977" xr:uid="{00000000-0005-0000-0000-0000260E0000}"/>
    <cellStyle name="_G업무분석_운영회의" xfId="32978" xr:uid="{00000000-0005-0000-0000-0000270E0000}"/>
    <cellStyle name="_G업무분석_투자내역" xfId="32979" xr:uid="{00000000-0005-0000-0000-0000280E0000}"/>
    <cellStyle name="_G업무분석_투자내역20011218" xfId="32980" xr:uid="{00000000-0005-0000-0000-0000290E0000}"/>
    <cellStyle name="_HKPRU3,3-1" xfId="27744" xr:uid="{00000000-0005-0000-0000-00002A0E0000}"/>
    <cellStyle name="_HYNIX_요약정산표" xfId="27745" xr:uid="{00000000-0005-0000-0000-00002B0E0000}"/>
    <cellStyle name="_HYNIX_요약정산표 2" xfId="32981" xr:uid="{00000000-0005-0000-0000-00002C0E0000}"/>
    <cellStyle name="_imm-LS" xfId="27746" xr:uid="{00000000-0005-0000-0000-00002D0E0000}"/>
    <cellStyle name="_imm창투기말-KHO" xfId="27747" xr:uid="{00000000-0005-0000-0000-00002E0E0000}"/>
    <cellStyle name="_imm창투기말-KHO_서원양행-2002 FS - 양애리" xfId="27748" xr:uid="{00000000-0005-0000-0000-00002F0E0000}"/>
    <cellStyle name="_KCC 견적-SDS-040512-홍진표 수석수정본-재수정KCC-040515" xfId="27749" xr:uid="{00000000-0005-0000-0000-0000300E0000}"/>
    <cellStyle name="_KEC_주식MAT" xfId="27750" xr:uid="{00000000-0005-0000-0000-0000310E0000}"/>
    <cellStyle name="_KLTT DUOC PHAM (16-6)" xfId="27751" xr:uid="{00000000-0005-0000-0000-0000320E0000}"/>
    <cellStyle name="_KNE-06.반기-MIB" xfId="27752" xr:uid="{00000000-0005-0000-0000-0000330E0000}"/>
    <cellStyle name="_KNE-06.반기-MIB_건미종합건설-계속기업" xfId="27753" xr:uid="{00000000-0005-0000-0000-0000340E0000}"/>
    <cellStyle name="_KNE-06.반기-MIB_건미종합건설-계속기업_동창종합건재(20081126)_청산가치" xfId="27754" xr:uid="{00000000-0005-0000-0000-0000350E0000}"/>
    <cellStyle name="_KNE-06.반기-MIB_건미종합건설-계속기업_동창종합건재(20081126)_청산가치_동창종합건재(20081126)_청산가치" xfId="27755" xr:uid="{00000000-0005-0000-0000-0000360E0000}"/>
    <cellStyle name="_KNE-06.반기-MIB_건미종합건설-청산가치" xfId="27756" xr:uid="{00000000-0005-0000-0000-0000370E0000}"/>
    <cellStyle name="_KNE-06.반기-MIB_건미종합건설-청산가치_동창종합건재(20081126)_청산가치" xfId="27757" xr:uid="{00000000-0005-0000-0000-0000380E0000}"/>
    <cellStyle name="_KNE-06.반기-MIB_건미종합건설-청산가치_동창종합건재(20081126)_청산가치_동창종합건재(20081126)_청산가치" xfId="27758" xr:uid="{00000000-0005-0000-0000-0000390E0000}"/>
    <cellStyle name="_KNE-06.반기-MIB_동창건재-재고자산" xfId="27759" xr:uid="{00000000-0005-0000-0000-00003A0E0000}"/>
    <cellStyle name="_KNE-06.반기-MIB_동창종합건재(20081126)_청산가치" xfId="27760" xr:uid="{00000000-0005-0000-0000-00003B0E0000}"/>
    <cellStyle name="_KNE-06.반기-MIB_우남계속기업가치 - 최종표본" xfId="27761" xr:uid="{00000000-0005-0000-0000-00003C0E0000}"/>
    <cellStyle name="_KNE-06.반기-MIB_우남계속기업가치 - 최종표본_동창종합건재(20081126)_청산가치" xfId="27762" xr:uid="{00000000-0005-0000-0000-00003D0E0000}"/>
    <cellStyle name="_KNE-06.반기-MIB_우남계속기업가치 - 최종표본_동창종합건재(20081126)_청산가치_동창종합건재(20081126)_청산가치" xfId="27763" xr:uid="{00000000-0005-0000-0000-00003E0E0000}"/>
    <cellStyle name="_KNE-06.반기-MIB_정부개발-재무제표확정-진행기준미인식1220-sms" xfId="27764" xr:uid="{00000000-0005-0000-0000-00003F0E0000}"/>
    <cellStyle name="_KNE-06.반기-MIB_정부개발-청산가치-1227-sms" xfId="27765" xr:uid="{00000000-0005-0000-0000-0000400E0000}"/>
    <cellStyle name="_KNE-06.반기-MIB_정부개발-청산가치-1231-sms" xfId="27766" xr:uid="{00000000-0005-0000-0000-0000410E0000}"/>
    <cellStyle name="_KRIF Balance sheet  Income ststement" xfId="27767" xr:uid="{00000000-0005-0000-0000-0000420E0000}"/>
    <cellStyle name="_KRIF Balance sheet  Income ststement (Nov)" xfId="27768" xr:uid="{00000000-0005-0000-0000-0000430E0000}"/>
    <cellStyle name="_KRIF Balance sheet  Income ststement (Nov)_-2004()" xfId="27769" xr:uid="{00000000-0005-0000-0000-0000440E0000}"/>
    <cellStyle name="_KRIF Balance sheet  Income ststement (Nov)_-2004()_financial statements-MKOI,MTIL,WSUI-(2007-09-30)jy" xfId="27770" xr:uid="{00000000-0005-0000-0000-0000450E0000}"/>
    <cellStyle name="_KRIF Balance sheet  Income ststement (Nov)_-2004()_롯데유럽홀딩스-NAV(2008-05-30)" xfId="27771" xr:uid="{00000000-0005-0000-0000-0000460E0000}"/>
    <cellStyle name="_KRIF Balance sheet  Income ststement (Nov)_-2004()_롯데유럽홀딩스-NAV(2008-06-30)" xfId="27772" xr:uid="{00000000-0005-0000-0000-0000470E0000}"/>
    <cellStyle name="_KRIF Balance sheet  Income ststement (Nov)_22001_1" xfId="27773" xr:uid="{00000000-0005-0000-0000-0000480E0000}"/>
    <cellStyle name="_KRIF Balance sheet  Income ststement (Nov)_22001_1_financial statements-MKOI,MTIL,WSUI-(2007-09-30)jy" xfId="27774" xr:uid="{00000000-0005-0000-0000-0000490E0000}"/>
    <cellStyle name="_KRIF Balance sheet  Income ststement (Nov)_22001_1_롯데유럽홀딩스-NAV(2008-05-30)" xfId="27775" xr:uid="{00000000-0005-0000-0000-00004A0E0000}"/>
    <cellStyle name="_KRIF Balance sheet  Income ststement (Nov)_22001_1_롯데유럽홀딩스-NAV(2008-06-30)" xfId="27776" xr:uid="{00000000-0005-0000-0000-00004B0E0000}"/>
    <cellStyle name="_KRIF Balance sheet  Income ststement (Nov)_22626_1" xfId="27777" xr:uid="{00000000-0005-0000-0000-00004C0E0000}"/>
    <cellStyle name="_KRIF Balance sheet  Income ststement (Nov)_22626_1_financial statements-MKOI,MTIL,WSUI-(2007-09-30)jy" xfId="27778" xr:uid="{00000000-0005-0000-0000-00004D0E0000}"/>
    <cellStyle name="_KRIF Balance sheet  Income ststement (Nov)_22626_1_롯데유럽홀딩스-NAV(2008-05-30)" xfId="27779" xr:uid="{00000000-0005-0000-0000-00004E0E0000}"/>
    <cellStyle name="_KRIF Balance sheet  Income ststement (Nov)_22626_1_롯데유럽홀딩스-NAV(2008-06-30)" xfId="27780" xr:uid="{00000000-0005-0000-0000-00004F0E0000}"/>
    <cellStyle name="_KRIF Balance sheet  Income ststement (Nov)_25978_1" xfId="27781" xr:uid="{00000000-0005-0000-0000-0000500E0000}"/>
    <cellStyle name="_KRIF Balance sheet  Income ststement (Nov)_25978_1_financial statements-MKOI,MTIL,WSUI-(2007-09-30)jy" xfId="27782" xr:uid="{00000000-0005-0000-0000-0000510E0000}"/>
    <cellStyle name="_KRIF Balance sheet  Income ststement (Nov)_25978_1_롯데유럽홀딩스-NAV(2008-05-30)" xfId="27783" xr:uid="{00000000-0005-0000-0000-0000520E0000}"/>
    <cellStyle name="_KRIF Balance sheet  Income ststement (Nov)_25978_1_롯데유럽홀딩스-NAV(2008-06-30)" xfId="27784" xr:uid="{00000000-0005-0000-0000-0000530E0000}"/>
    <cellStyle name="_KRIF Balance sheet  Income ststement (Nov)_26859_1" xfId="27785" xr:uid="{00000000-0005-0000-0000-0000540E0000}"/>
    <cellStyle name="_KRIF Balance sheet  Income ststement (Nov)_26859_1_financial statements-MKOI,MTIL,WSUI-(2007-09-30)jy" xfId="27786" xr:uid="{00000000-0005-0000-0000-0000550E0000}"/>
    <cellStyle name="_KRIF Balance sheet  Income ststement (Nov)_26859_1_롯데유럽홀딩스-NAV(2008-05-30)" xfId="27787" xr:uid="{00000000-0005-0000-0000-0000560E0000}"/>
    <cellStyle name="_KRIF Balance sheet  Income ststement (Nov)_26859_1_롯데유럽홀딩스-NAV(2008-06-30)" xfId="27788" xr:uid="{00000000-0005-0000-0000-0000570E0000}"/>
    <cellStyle name="_KRIF Balance sheet  Income ststement (Nov)_26973_1" xfId="27789" xr:uid="{00000000-0005-0000-0000-0000580E0000}"/>
    <cellStyle name="_KRIF Balance sheet  Income ststement (Nov)_26973_1_financial statements-MKOI,MTIL,WSUI-(2007-09-30)jy" xfId="27790" xr:uid="{00000000-0005-0000-0000-0000590E0000}"/>
    <cellStyle name="_KRIF Balance sheet  Income ststement (Nov)_26973_1_롯데유럽홀딩스-NAV(2008-05-30)" xfId="27791" xr:uid="{00000000-0005-0000-0000-00005A0E0000}"/>
    <cellStyle name="_KRIF Balance sheet  Income ststement (Nov)_26973_1_롯데유럽홀딩스-NAV(2008-06-30)" xfId="27792" xr:uid="{00000000-0005-0000-0000-00005B0E0000}"/>
    <cellStyle name="_KRIF Balance sheet  Income ststement (Nov)_27057_1" xfId="27793" xr:uid="{00000000-0005-0000-0000-00005C0E0000}"/>
    <cellStyle name="_KRIF Balance sheet  Income ststement (Nov)_27057_1_financial statements-MKOI,MTIL,WSUI-(2007-09-30)jy" xfId="27794" xr:uid="{00000000-0005-0000-0000-00005D0E0000}"/>
    <cellStyle name="_KRIF Balance sheet  Income ststement (Nov)_27057_1_롯데유럽홀딩스-NAV(2008-05-30)" xfId="27795" xr:uid="{00000000-0005-0000-0000-00005E0E0000}"/>
    <cellStyle name="_KRIF Balance sheet  Income ststement (Nov)_27057_1_롯데유럽홀딩스-NAV(2008-06-30)" xfId="27796" xr:uid="{00000000-0005-0000-0000-00005F0E0000}"/>
    <cellStyle name="_KRIF Balance sheet  Income ststement (Nov)_27105_1" xfId="27797" xr:uid="{00000000-0005-0000-0000-0000600E0000}"/>
    <cellStyle name="_KRIF Balance sheet  Income ststement (Nov)_27105_1_financial statements-MKOI,MTIL,WSUI-(2007-09-30)jy" xfId="27798" xr:uid="{00000000-0005-0000-0000-0000610E0000}"/>
    <cellStyle name="_KRIF Balance sheet  Income ststement (Nov)_27105_1_롯데유럽홀딩스-NAV(2008-05-30)" xfId="27799" xr:uid="{00000000-0005-0000-0000-0000620E0000}"/>
    <cellStyle name="_KRIF Balance sheet  Income ststement (Nov)_27105_1_롯데유럽홀딩스-NAV(2008-06-30)" xfId="27800" xr:uid="{00000000-0005-0000-0000-0000630E0000}"/>
    <cellStyle name="_KRIF Balance sheet  Income ststement (Nov)_27709_1" xfId="27801" xr:uid="{00000000-0005-0000-0000-0000640E0000}"/>
    <cellStyle name="_KRIF Balance sheet  Income ststement (Nov)_27709_1_financial statements-MKOI,MTIL,WSUI-(2007-09-30)jy" xfId="27802" xr:uid="{00000000-0005-0000-0000-0000650E0000}"/>
    <cellStyle name="_KRIF Balance sheet  Income ststement (Nov)_27709_1_롯데유럽홀딩스-NAV(2008-05-30)" xfId="27803" xr:uid="{00000000-0005-0000-0000-0000660E0000}"/>
    <cellStyle name="_KRIF Balance sheet  Income ststement (Nov)_27709_1_롯데유럽홀딩스-NAV(2008-06-30)" xfId="27804" xr:uid="{00000000-0005-0000-0000-0000670E0000}"/>
    <cellStyle name="_KRIF Balance sheet  Income ststement (Nov)_9260_1" xfId="27805" xr:uid="{00000000-0005-0000-0000-0000680E0000}"/>
    <cellStyle name="_KRIF Balance sheet  Income ststement (Nov)_9260_1_financial statements-MKOI,MTIL,WSUI-(2007-09-30)jy" xfId="27806" xr:uid="{00000000-0005-0000-0000-0000690E0000}"/>
    <cellStyle name="_KRIF Balance sheet  Income ststement (Nov)_9260_1_롯데유럽홀딩스-NAV(2008-05-30)" xfId="27807" xr:uid="{00000000-0005-0000-0000-00006A0E0000}"/>
    <cellStyle name="_KRIF Balance sheet  Income ststement (Nov)_9260_1_롯데유럽홀딩스-NAV(2008-06-30)" xfId="27808" xr:uid="{00000000-0005-0000-0000-00006B0E0000}"/>
    <cellStyle name="_KRIF Balance sheet  Income ststement (Nov)_financial statements-MKOI,MTIL,WSUI-(2007-09-30)jy" xfId="27809" xr:uid="{00000000-0005-0000-0000-00006C0E0000}"/>
    <cellStyle name="_KRIF Balance sheet  Income ststement (Nov)_KRIF BS REC 0407" xfId="27810" xr:uid="{00000000-0005-0000-0000-00006D0E0000}"/>
    <cellStyle name="_KRIF Balance sheet  Income ststement (Nov)_KRIF BS REC 0407_financial statements-MKOI,MTIL,WSUI-(2007-09-30)jy" xfId="27811" xr:uid="{00000000-0005-0000-0000-00006E0E0000}"/>
    <cellStyle name="_KRIF Balance sheet  Income ststement (Nov)_KRIF BS REC 0407_롯데유럽홀딩스-NAV(2008-05-30)" xfId="27812" xr:uid="{00000000-0005-0000-0000-00006F0E0000}"/>
    <cellStyle name="_KRIF Balance sheet  Income ststement (Nov)_KRIF BS REC 0407_롯데유럽홀딩스-NAV(2008-06-30)" xfId="27813" xr:uid="{00000000-0005-0000-0000-0000700E0000}"/>
    <cellStyle name="_KRIF Balance sheet  Income ststement (Nov)_KRIF BS REC 0408" xfId="27814" xr:uid="{00000000-0005-0000-0000-0000710E0000}"/>
    <cellStyle name="_KRIF Balance sheet  Income ststement (Nov)_KRIF BS REC 0408_financial statements-MKOI,MTIL,WSUI-(2007-09-30)jy" xfId="27815" xr:uid="{00000000-0005-0000-0000-0000720E0000}"/>
    <cellStyle name="_KRIF Balance sheet  Income ststement (Nov)_KRIF BS REC 0408_롯데유럽홀딩스-NAV(2008-05-30)" xfId="27816" xr:uid="{00000000-0005-0000-0000-0000730E0000}"/>
    <cellStyle name="_KRIF Balance sheet  Income ststement (Nov)_KRIF BS REC 0408_롯데유럽홀딩스-NAV(2008-06-30)" xfId="27817" xr:uid="{00000000-0005-0000-0000-0000740E0000}"/>
    <cellStyle name="_KRIF Balance sheet  Income ststement (Nov)_MSIM BS REC 07 2004" xfId="27818" xr:uid="{00000000-0005-0000-0000-0000750E0000}"/>
    <cellStyle name="_KRIF Balance sheet  Income ststement (Nov)_MSIM BS REC 07 2004_financial statements-MKOI,MTIL,WSUI-(2007-09-30)jy" xfId="27819" xr:uid="{00000000-0005-0000-0000-0000760E0000}"/>
    <cellStyle name="_KRIF Balance sheet  Income ststement (Nov)_MSIM BS REC 07 2004_롯데유럽홀딩스-NAV(2008-05-30)" xfId="27820" xr:uid="{00000000-0005-0000-0000-0000770E0000}"/>
    <cellStyle name="_KRIF Balance sheet  Income ststement (Nov)_MSIM BS REC 07 2004_롯데유럽홀딩스-NAV(2008-06-30)" xfId="27821" xr:uid="{00000000-0005-0000-0000-0000780E0000}"/>
    <cellStyle name="_KRIF Balance sheet  Income ststement (Nov)_MSIM BS REC 08 2004" xfId="27822" xr:uid="{00000000-0005-0000-0000-0000790E0000}"/>
    <cellStyle name="_KRIF Balance sheet  Income ststement (Nov)_MSIM BS REC 08 2004_financial statements-MKOI,MTIL,WSUI-(2007-09-30)jy" xfId="27823" xr:uid="{00000000-0005-0000-0000-00007A0E0000}"/>
    <cellStyle name="_KRIF Balance sheet  Income ststement (Nov)_MSIM BS REC 08 2004_롯데유럽홀딩스-NAV(2008-05-30)" xfId="27824" xr:uid="{00000000-0005-0000-0000-00007B0E0000}"/>
    <cellStyle name="_KRIF Balance sheet  Income ststement (Nov)_MSIM BS REC 08 2004_롯데유럽홀딩스-NAV(2008-06-30)" xfId="27825" xr:uid="{00000000-0005-0000-0000-00007C0E0000}"/>
    <cellStyle name="_KRIF Balance sheet  Income ststement (Nov)_MSIM BS REC 10 2004" xfId="27826" xr:uid="{00000000-0005-0000-0000-00007D0E0000}"/>
    <cellStyle name="_KRIF Balance sheet  Income ststement (Nov)_MSIM BS REC 10 2004_financial statements-MKOI,MTIL,WSUI-(2007-09-30)jy" xfId="27827" xr:uid="{00000000-0005-0000-0000-00007E0E0000}"/>
    <cellStyle name="_KRIF Balance sheet  Income ststement (Nov)_MSIM BS REC 10 2004_롯데유럽홀딩스-NAV(2008-05-30)" xfId="27828" xr:uid="{00000000-0005-0000-0000-00007F0E0000}"/>
    <cellStyle name="_KRIF Balance sheet  Income ststement (Nov)_MSIM BS REC 10 2004_롯데유럽홀딩스-NAV(2008-06-30)" xfId="27829" xr:uid="{00000000-0005-0000-0000-0000800E0000}"/>
    <cellStyle name="_KRIF Balance sheet  Income ststement (Nov)_MSIM BS REC 11 2004" xfId="27830" xr:uid="{00000000-0005-0000-0000-0000810E0000}"/>
    <cellStyle name="_KRIF Balance sheet  Income ststement (Nov)_MSIM BS REC 11 2004_financial statements-MKOI,MTIL,WSUI-(2007-09-30)jy" xfId="27831" xr:uid="{00000000-0005-0000-0000-0000820E0000}"/>
    <cellStyle name="_KRIF Balance sheet  Income ststement (Nov)_MSIM BS REC 11 2004_롯데유럽홀딩스-NAV(2008-05-30)" xfId="27832" xr:uid="{00000000-0005-0000-0000-0000830E0000}"/>
    <cellStyle name="_KRIF Balance sheet  Income ststement (Nov)_MSIM BS REC 11 2004_롯데유럽홀딩스-NAV(2008-06-30)" xfId="27833" xr:uid="{00000000-0005-0000-0000-0000840E0000}"/>
    <cellStyle name="_KRIF Balance sheet  Income ststement (Nov)_MSIM BS REC 12 2004" xfId="27834" xr:uid="{00000000-0005-0000-0000-0000850E0000}"/>
    <cellStyle name="_KRIF Balance sheet  Income ststement (Nov)_MSIM BS REC 12 2004_financial statements-MKOI,MTIL,WSUI-(2007-09-30)jy" xfId="27835" xr:uid="{00000000-0005-0000-0000-0000860E0000}"/>
    <cellStyle name="_KRIF Balance sheet  Income ststement (Nov)_MSIM BS REC 12 2004_롯데유럽홀딩스-NAV(2008-05-30)" xfId="27836" xr:uid="{00000000-0005-0000-0000-0000870E0000}"/>
    <cellStyle name="_KRIF Balance sheet  Income ststement (Nov)_MSIM BS REC 12 2004_롯데유럽홀딩스-NAV(2008-06-30)" xfId="27837" xr:uid="{00000000-0005-0000-0000-0000880E0000}"/>
    <cellStyle name="_KRIF Balance sheet  Income ststement (Nov)_Quarter ending 31 Dec 2003" xfId="27838" xr:uid="{00000000-0005-0000-0000-0000890E0000}"/>
    <cellStyle name="_KRIF Balance sheet  Income ststement (Nov)_Quarter ending 31 Dec 2003_-2004()" xfId="27839" xr:uid="{00000000-0005-0000-0000-00008A0E0000}"/>
    <cellStyle name="_KRIF Balance sheet  Income ststement (Nov)_Quarter ending 31 Dec 2003_-2004()_financial statements-MKOI,MTIL,WSUI-(2007-09-30)jy" xfId="27840" xr:uid="{00000000-0005-0000-0000-00008B0E0000}"/>
    <cellStyle name="_KRIF Balance sheet  Income ststement (Nov)_Quarter ending 31 Dec 2003_-2004()_롯데유럽홀딩스-NAV(2008-05-30)" xfId="27841" xr:uid="{00000000-0005-0000-0000-00008C0E0000}"/>
    <cellStyle name="_KRIF Balance sheet  Income ststement (Nov)_Quarter ending 31 Dec 2003_-2004()_롯데유럽홀딩스-NAV(2008-06-30)" xfId="27842" xr:uid="{00000000-0005-0000-0000-00008D0E0000}"/>
    <cellStyle name="_KRIF Balance sheet  Income ststement (Nov)_Quarter ending 31 Dec 2003_22001_1" xfId="27843" xr:uid="{00000000-0005-0000-0000-00008E0E0000}"/>
    <cellStyle name="_KRIF Balance sheet  Income ststement (Nov)_Quarter ending 31 Dec 2003_22001_1_financial statements-MKOI,MTIL,WSUI-(2007-09-30)jy" xfId="27844" xr:uid="{00000000-0005-0000-0000-00008F0E0000}"/>
    <cellStyle name="_KRIF Balance sheet  Income ststement (Nov)_Quarter ending 31 Dec 2003_22001_1_롯데유럽홀딩스-NAV(2008-05-30)" xfId="27845" xr:uid="{00000000-0005-0000-0000-0000900E0000}"/>
    <cellStyle name="_KRIF Balance sheet  Income ststement (Nov)_Quarter ending 31 Dec 2003_22001_1_롯데유럽홀딩스-NAV(2008-06-30)" xfId="27846" xr:uid="{00000000-0005-0000-0000-0000910E0000}"/>
    <cellStyle name="_KRIF Balance sheet  Income ststement (Nov)_Quarter ending 31 Dec 2003_22626_1" xfId="27847" xr:uid="{00000000-0005-0000-0000-0000920E0000}"/>
    <cellStyle name="_KRIF Balance sheet  Income ststement (Nov)_Quarter ending 31 Dec 2003_22626_1_financial statements-MKOI,MTIL,WSUI-(2007-09-30)jy" xfId="27848" xr:uid="{00000000-0005-0000-0000-0000930E0000}"/>
    <cellStyle name="_KRIF Balance sheet  Income ststement (Nov)_Quarter ending 31 Dec 2003_22626_1_롯데유럽홀딩스-NAV(2008-05-30)" xfId="27849" xr:uid="{00000000-0005-0000-0000-0000940E0000}"/>
    <cellStyle name="_KRIF Balance sheet  Income ststement (Nov)_Quarter ending 31 Dec 2003_22626_1_롯데유럽홀딩스-NAV(2008-06-30)" xfId="27850" xr:uid="{00000000-0005-0000-0000-0000950E0000}"/>
    <cellStyle name="_KRIF Balance sheet  Income ststement (Nov)_Quarter ending 31 Dec 2003_25978_1" xfId="27851" xr:uid="{00000000-0005-0000-0000-0000960E0000}"/>
    <cellStyle name="_KRIF Balance sheet  Income ststement (Nov)_Quarter ending 31 Dec 2003_25978_1_financial statements-MKOI,MTIL,WSUI-(2007-09-30)jy" xfId="27852" xr:uid="{00000000-0005-0000-0000-0000970E0000}"/>
    <cellStyle name="_KRIF Balance sheet  Income ststement (Nov)_Quarter ending 31 Dec 2003_25978_1_롯데유럽홀딩스-NAV(2008-05-30)" xfId="27853" xr:uid="{00000000-0005-0000-0000-0000980E0000}"/>
    <cellStyle name="_KRIF Balance sheet  Income ststement (Nov)_Quarter ending 31 Dec 2003_25978_1_롯데유럽홀딩스-NAV(2008-06-30)" xfId="27854" xr:uid="{00000000-0005-0000-0000-0000990E0000}"/>
    <cellStyle name="_KRIF Balance sheet  Income ststement (Nov)_Quarter ending 31 Dec 2003_26859_1" xfId="27855" xr:uid="{00000000-0005-0000-0000-00009A0E0000}"/>
    <cellStyle name="_KRIF Balance sheet  Income ststement (Nov)_Quarter ending 31 Dec 2003_26859_1_financial statements-MKOI,MTIL,WSUI-(2007-09-30)jy" xfId="27856" xr:uid="{00000000-0005-0000-0000-00009B0E0000}"/>
    <cellStyle name="_KRIF Balance sheet  Income ststement (Nov)_Quarter ending 31 Dec 2003_26859_1_롯데유럽홀딩스-NAV(2008-05-30)" xfId="27857" xr:uid="{00000000-0005-0000-0000-00009C0E0000}"/>
    <cellStyle name="_KRIF Balance sheet  Income ststement (Nov)_Quarter ending 31 Dec 2003_26859_1_롯데유럽홀딩스-NAV(2008-06-30)" xfId="27858" xr:uid="{00000000-0005-0000-0000-00009D0E0000}"/>
    <cellStyle name="_KRIF Balance sheet  Income ststement (Nov)_Quarter ending 31 Dec 2003_26973_1" xfId="27859" xr:uid="{00000000-0005-0000-0000-00009E0E0000}"/>
    <cellStyle name="_KRIF Balance sheet  Income ststement (Nov)_Quarter ending 31 Dec 2003_26973_1_financial statements-MKOI,MTIL,WSUI-(2007-09-30)jy" xfId="27860" xr:uid="{00000000-0005-0000-0000-00009F0E0000}"/>
    <cellStyle name="_KRIF Balance sheet  Income ststement (Nov)_Quarter ending 31 Dec 2003_26973_1_롯데유럽홀딩스-NAV(2008-05-30)" xfId="27861" xr:uid="{00000000-0005-0000-0000-0000A00E0000}"/>
    <cellStyle name="_KRIF Balance sheet  Income ststement (Nov)_Quarter ending 31 Dec 2003_26973_1_롯데유럽홀딩스-NAV(2008-06-30)" xfId="27862" xr:uid="{00000000-0005-0000-0000-0000A10E0000}"/>
    <cellStyle name="_KRIF Balance sheet  Income ststement (Nov)_Quarter ending 31 Dec 2003_27057_1" xfId="27863" xr:uid="{00000000-0005-0000-0000-0000A20E0000}"/>
    <cellStyle name="_KRIF Balance sheet  Income ststement (Nov)_Quarter ending 31 Dec 2003_27057_1_financial statements-MKOI,MTIL,WSUI-(2007-09-30)jy" xfId="27864" xr:uid="{00000000-0005-0000-0000-0000A30E0000}"/>
    <cellStyle name="_KRIF Balance sheet  Income ststement (Nov)_Quarter ending 31 Dec 2003_27057_1_롯데유럽홀딩스-NAV(2008-05-30)" xfId="27865" xr:uid="{00000000-0005-0000-0000-0000A40E0000}"/>
    <cellStyle name="_KRIF Balance sheet  Income ststement (Nov)_Quarter ending 31 Dec 2003_27057_1_롯데유럽홀딩스-NAV(2008-06-30)" xfId="27866" xr:uid="{00000000-0005-0000-0000-0000A50E0000}"/>
    <cellStyle name="_KRIF Balance sheet  Income ststement (Nov)_Quarter ending 31 Dec 2003_27105_1" xfId="27867" xr:uid="{00000000-0005-0000-0000-0000A60E0000}"/>
    <cellStyle name="_KRIF Balance sheet  Income ststement (Nov)_Quarter ending 31 Dec 2003_27105_1_financial statements-MKOI,MTIL,WSUI-(2007-09-30)jy" xfId="27868" xr:uid="{00000000-0005-0000-0000-0000A70E0000}"/>
    <cellStyle name="_KRIF Balance sheet  Income ststement (Nov)_Quarter ending 31 Dec 2003_27105_1_롯데유럽홀딩스-NAV(2008-05-30)" xfId="27869" xr:uid="{00000000-0005-0000-0000-0000A80E0000}"/>
    <cellStyle name="_KRIF Balance sheet  Income ststement (Nov)_Quarter ending 31 Dec 2003_27105_1_롯데유럽홀딩스-NAV(2008-06-30)" xfId="27870" xr:uid="{00000000-0005-0000-0000-0000A90E0000}"/>
    <cellStyle name="_KRIF Balance sheet  Income ststement (Nov)_Quarter ending 31 Dec 2003_27709_1" xfId="27871" xr:uid="{00000000-0005-0000-0000-0000AA0E0000}"/>
    <cellStyle name="_KRIF Balance sheet  Income ststement (Nov)_Quarter ending 31 Dec 2003_27709_1_financial statements-MKOI,MTIL,WSUI-(2007-09-30)jy" xfId="27872" xr:uid="{00000000-0005-0000-0000-0000AB0E0000}"/>
    <cellStyle name="_KRIF Balance sheet  Income ststement (Nov)_Quarter ending 31 Dec 2003_27709_1_롯데유럽홀딩스-NAV(2008-05-30)" xfId="27873" xr:uid="{00000000-0005-0000-0000-0000AC0E0000}"/>
    <cellStyle name="_KRIF Balance sheet  Income ststement (Nov)_Quarter ending 31 Dec 2003_27709_1_롯데유럽홀딩스-NAV(2008-06-30)" xfId="27874" xr:uid="{00000000-0005-0000-0000-0000AD0E0000}"/>
    <cellStyle name="_KRIF Balance sheet  Income ststement (Nov)_Quarter ending 31 Dec 2003_9260_1" xfId="27875" xr:uid="{00000000-0005-0000-0000-0000AE0E0000}"/>
    <cellStyle name="_KRIF Balance sheet  Income ststement (Nov)_Quarter ending 31 Dec 2003_9260_1_financial statements-MKOI,MTIL,WSUI-(2007-09-30)jy" xfId="27876" xr:uid="{00000000-0005-0000-0000-0000AF0E0000}"/>
    <cellStyle name="_KRIF Balance sheet  Income ststement (Nov)_Quarter ending 31 Dec 2003_9260_1_롯데유럽홀딩스-NAV(2008-05-30)" xfId="27877" xr:uid="{00000000-0005-0000-0000-0000B00E0000}"/>
    <cellStyle name="_KRIF Balance sheet  Income ststement (Nov)_Quarter ending 31 Dec 2003_9260_1_롯데유럽홀딩스-NAV(2008-06-30)" xfId="27878" xr:uid="{00000000-0005-0000-0000-0000B10E0000}"/>
    <cellStyle name="_KRIF Balance sheet  Income ststement (Nov)_Quarter ending 31 Dec 2003_financial statements-MKOI,MTIL,WSUI-(2007-09-30)jy" xfId="27879" xr:uid="{00000000-0005-0000-0000-0000B20E0000}"/>
    <cellStyle name="_KRIF Balance sheet  Income ststement (Nov)_Quarter ending 31 Dec 2003_KRIF BS REC 0407" xfId="27880" xr:uid="{00000000-0005-0000-0000-0000B30E0000}"/>
    <cellStyle name="_KRIF Balance sheet  Income ststement (Nov)_Quarter ending 31 Dec 2003_KRIF BS REC 0407_financial statements-MKOI,MTIL,WSUI-(2007-09-30)jy" xfId="27881" xr:uid="{00000000-0005-0000-0000-0000B40E0000}"/>
    <cellStyle name="_KRIF Balance sheet  Income ststement (Nov)_Quarter ending 31 Dec 2003_KRIF BS REC 0407_롯데유럽홀딩스-NAV(2008-05-30)" xfId="27882" xr:uid="{00000000-0005-0000-0000-0000B50E0000}"/>
    <cellStyle name="_KRIF Balance sheet  Income ststement (Nov)_Quarter ending 31 Dec 2003_KRIF BS REC 0407_롯데유럽홀딩스-NAV(2008-06-30)" xfId="27883" xr:uid="{00000000-0005-0000-0000-0000B60E0000}"/>
    <cellStyle name="_KRIF Balance sheet  Income ststement (Nov)_Quarter ending 31 Dec 2003_KRIF BS REC 0408" xfId="27884" xr:uid="{00000000-0005-0000-0000-0000B70E0000}"/>
    <cellStyle name="_KRIF Balance sheet  Income ststement (Nov)_Quarter ending 31 Dec 2003_KRIF BS REC 0408_financial statements-MKOI,MTIL,WSUI-(2007-09-30)jy" xfId="27885" xr:uid="{00000000-0005-0000-0000-0000B80E0000}"/>
    <cellStyle name="_KRIF Balance sheet  Income ststement (Nov)_Quarter ending 31 Dec 2003_KRIF BS REC 0408_롯데유럽홀딩스-NAV(2008-05-30)" xfId="27886" xr:uid="{00000000-0005-0000-0000-0000B90E0000}"/>
    <cellStyle name="_KRIF Balance sheet  Income ststement (Nov)_Quarter ending 31 Dec 2003_KRIF BS REC 0408_롯데유럽홀딩스-NAV(2008-06-30)" xfId="27887" xr:uid="{00000000-0005-0000-0000-0000BA0E0000}"/>
    <cellStyle name="_KRIF Balance sheet  Income ststement (Nov)_Quarter ending 31 Dec 2003_MSIM BS REC 07 2004" xfId="27888" xr:uid="{00000000-0005-0000-0000-0000BB0E0000}"/>
    <cellStyle name="_KRIF Balance sheet  Income ststement (Nov)_Quarter ending 31 Dec 2003_MSIM BS REC 07 2004_financial statements-MKOI,MTIL,WSUI-(2007-09-30)jy" xfId="27889" xr:uid="{00000000-0005-0000-0000-0000BC0E0000}"/>
    <cellStyle name="_KRIF Balance sheet  Income ststement (Nov)_Quarter ending 31 Dec 2003_MSIM BS REC 07 2004_롯데유럽홀딩스-NAV(2008-05-30)" xfId="27890" xr:uid="{00000000-0005-0000-0000-0000BD0E0000}"/>
    <cellStyle name="_KRIF Balance sheet  Income ststement (Nov)_Quarter ending 31 Dec 2003_MSIM BS REC 07 2004_롯데유럽홀딩스-NAV(2008-06-30)" xfId="27891" xr:uid="{00000000-0005-0000-0000-0000BE0E0000}"/>
    <cellStyle name="_KRIF Balance sheet  Income ststement (Nov)_Quarter ending 31 Dec 2003_MSIM BS REC 08 2004" xfId="27892" xr:uid="{00000000-0005-0000-0000-0000BF0E0000}"/>
    <cellStyle name="_KRIF Balance sheet  Income ststement (Nov)_Quarter ending 31 Dec 2003_MSIM BS REC 08 2004_financial statements-MKOI,MTIL,WSUI-(2007-09-30)jy" xfId="27893" xr:uid="{00000000-0005-0000-0000-0000C00E0000}"/>
    <cellStyle name="_KRIF Balance sheet  Income ststement (Nov)_Quarter ending 31 Dec 2003_MSIM BS REC 08 2004_롯데유럽홀딩스-NAV(2008-05-30)" xfId="27894" xr:uid="{00000000-0005-0000-0000-0000C10E0000}"/>
    <cellStyle name="_KRIF Balance sheet  Income ststement (Nov)_Quarter ending 31 Dec 2003_MSIM BS REC 08 2004_롯데유럽홀딩스-NAV(2008-06-30)" xfId="27895" xr:uid="{00000000-0005-0000-0000-0000C20E0000}"/>
    <cellStyle name="_KRIF Balance sheet  Income ststement (Nov)_Quarter ending 31 Dec 2003_MSIM BS REC 10 2004" xfId="27896" xr:uid="{00000000-0005-0000-0000-0000C30E0000}"/>
    <cellStyle name="_KRIF Balance sheet  Income ststement (Nov)_Quarter ending 31 Dec 2003_MSIM BS REC 10 2004_financial statements-MKOI,MTIL,WSUI-(2007-09-30)jy" xfId="27897" xr:uid="{00000000-0005-0000-0000-0000C40E0000}"/>
    <cellStyle name="_KRIF Balance sheet  Income ststement (Nov)_Quarter ending 31 Dec 2003_MSIM BS REC 10 2004_롯데유럽홀딩스-NAV(2008-05-30)" xfId="27898" xr:uid="{00000000-0005-0000-0000-0000C50E0000}"/>
    <cellStyle name="_KRIF Balance sheet  Income ststement (Nov)_Quarter ending 31 Dec 2003_MSIM BS REC 10 2004_롯데유럽홀딩스-NAV(2008-06-30)" xfId="27899" xr:uid="{00000000-0005-0000-0000-0000C60E0000}"/>
    <cellStyle name="_KRIF Balance sheet  Income ststement (Nov)_Quarter ending 31 Dec 2003_MSIM BS REC 11 2004" xfId="27900" xr:uid="{00000000-0005-0000-0000-0000C70E0000}"/>
    <cellStyle name="_KRIF Balance sheet  Income ststement (Nov)_Quarter ending 31 Dec 2003_MSIM BS REC 11 2004_financial statements-MKOI,MTIL,WSUI-(2007-09-30)jy" xfId="27901" xr:uid="{00000000-0005-0000-0000-0000C80E0000}"/>
    <cellStyle name="_KRIF Balance sheet  Income ststement (Nov)_Quarter ending 31 Dec 2003_MSIM BS REC 11 2004_롯데유럽홀딩스-NAV(2008-05-30)" xfId="27902" xr:uid="{00000000-0005-0000-0000-0000C90E0000}"/>
    <cellStyle name="_KRIF Balance sheet  Income ststement (Nov)_Quarter ending 31 Dec 2003_MSIM BS REC 11 2004_롯데유럽홀딩스-NAV(2008-06-30)" xfId="27903" xr:uid="{00000000-0005-0000-0000-0000CA0E0000}"/>
    <cellStyle name="_KRIF Balance sheet  Income ststement (Nov)_Quarter ending 31 Dec 2003_MSIM BS REC 12 2004" xfId="27904" xr:uid="{00000000-0005-0000-0000-0000CB0E0000}"/>
    <cellStyle name="_KRIF Balance sheet  Income ststement (Nov)_Quarter ending 31 Dec 2003_MSIM BS REC 12 2004_financial statements-MKOI,MTIL,WSUI-(2007-09-30)jy" xfId="27905" xr:uid="{00000000-0005-0000-0000-0000CC0E0000}"/>
    <cellStyle name="_KRIF Balance sheet  Income ststement (Nov)_Quarter ending 31 Dec 2003_MSIM BS REC 12 2004_롯데유럽홀딩스-NAV(2008-05-30)" xfId="27906" xr:uid="{00000000-0005-0000-0000-0000CD0E0000}"/>
    <cellStyle name="_KRIF Balance sheet  Income ststement (Nov)_Quarter ending 31 Dec 2003_MSIM BS REC 12 2004_롯데유럽홀딩스-NAV(2008-06-30)" xfId="27907" xr:uid="{00000000-0005-0000-0000-0000CE0E0000}"/>
    <cellStyle name="_KRIF Balance sheet  Income ststement (Nov)_Quarter ending 31 Dec 2003_롯데유럽홀딩스-NAV(2008-05-30)" xfId="27908" xr:uid="{00000000-0005-0000-0000-0000CF0E0000}"/>
    <cellStyle name="_KRIF Balance sheet  Income ststement (Nov)_Quarter ending 31 Dec 2003_롯데유럽홀딩스-NAV(2008-06-30)" xfId="27909" xr:uid="{00000000-0005-0000-0000-0000D00E0000}"/>
    <cellStyle name="_KRIF Balance sheet  Income ststement (Nov)_롯데유럽홀딩스-NAV(2008-05-30)" xfId="27910" xr:uid="{00000000-0005-0000-0000-0000D10E0000}"/>
    <cellStyle name="_KRIF Balance sheet  Income ststement (Nov)_롯데유럽홀딩스-NAV(2008-06-30)" xfId="27911" xr:uid="{00000000-0005-0000-0000-0000D20E0000}"/>
    <cellStyle name="_KRIF Balance sheet  Income ststement(011204)" xfId="27912" xr:uid="{00000000-0005-0000-0000-0000D30E0000}"/>
    <cellStyle name="_KRIF Balance sheet  Income ststement(011204)_-2004()" xfId="27913" xr:uid="{00000000-0005-0000-0000-0000D40E0000}"/>
    <cellStyle name="_KRIF Balance sheet  Income ststement(011204)_-2004()_financial statements-MKOI,MTIL,WSUI-(2007-09-30)jy" xfId="27914" xr:uid="{00000000-0005-0000-0000-0000D50E0000}"/>
    <cellStyle name="_KRIF Balance sheet  Income ststement(011204)_-2004()_롯데유럽홀딩스-NAV(2008-05-30)" xfId="27915" xr:uid="{00000000-0005-0000-0000-0000D60E0000}"/>
    <cellStyle name="_KRIF Balance sheet  Income ststement(011204)_-2004()_롯데유럽홀딩스-NAV(2008-06-30)" xfId="27916" xr:uid="{00000000-0005-0000-0000-0000D70E0000}"/>
    <cellStyle name="_KRIF Balance sheet  Income ststement(011204)_22001_1" xfId="27917" xr:uid="{00000000-0005-0000-0000-0000D80E0000}"/>
    <cellStyle name="_KRIF Balance sheet  Income ststement(011204)_22001_1_financial statements-MKOI,MTIL,WSUI-(2007-09-30)jy" xfId="27918" xr:uid="{00000000-0005-0000-0000-0000D90E0000}"/>
    <cellStyle name="_KRIF Balance sheet  Income ststement(011204)_22001_1_롯데유럽홀딩스-NAV(2008-05-30)" xfId="27919" xr:uid="{00000000-0005-0000-0000-0000DA0E0000}"/>
    <cellStyle name="_KRIF Balance sheet  Income ststement(011204)_22001_1_롯데유럽홀딩스-NAV(2008-06-30)" xfId="27920" xr:uid="{00000000-0005-0000-0000-0000DB0E0000}"/>
    <cellStyle name="_KRIF Balance sheet  Income ststement(011204)_22626_1" xfId="27921" xr:uid="{00000000-0005-0000-0000-0000DC0E0000}"/>
    <cellStyle name="_KRIF Balance sheet  Income ststement(011204)_22626_1_financial statements-MKOI,MTIL,WSUI-(2007-09-30)jy" xfId="27922" xr:uid="{00000000-0005-0000-0000-0000DD0E0000}"/>
    <cellStyle name="_KRIF Balance sheet  Income ststement(011204)_22626_1_롯데유럽홀딩스-NAV(2008-05-30)" xfId="27923" xr:uid="{00000000-0005-0000-0000-0000DE0E0000}"/>
    <cellStyle name="_KRIF Balance sheet  Income ststement(011204)_22626_1_롯데유럽홀딩스-NAV(2008-06-30)" xfId="27924" xr:uid="{00000000-0005-0000-0000-0000DF0E0000}"/>
    <cellStyle name="_KRIF Balance sheet  Income ststement(011204)_25978_1" xfId="27925" xr:uid="{00000000-0005-0000-0000-0000E00E0000}"/>
    <cellStyle name="_KRIF Balance sheet  Income ststement(011204)_25978_1_financial statements-MKOI,MTIL,WSUI-(2007-09-30)jy" xfId="27926" xr:uid="{00000000-0005-0000-0000-0000E10E0000}"/>
    <cellStyle name="_KRIF Balance sheet  Income ststement(011204)_25978_1_롯데유럽홀딩스-NAV(2008-05-30)" xfId="27927" xr:uid="{00000000-0005-0000-0000-0000E20E0000}"/>
    <cellStyle name="_KRIF Balance sheet  Income ststement(011204)_25978_1_롯데유럽홀딩스-NAV(2008-06-30)" xfId="27928" xr:uid="{00000000-0005-0000-0000-0000E30E0000}"/>
    <cellStyle name="_KRIF Balance sheet  Income ststement(011204)_26859_1" xfId="27929" xr:uid="{00000000-0005-0000-0000-0000E40E0000}"/>
    <cellStyle name="_KRIF Balance sheet  Income ststement(011204)_26859_1_financial statements-MKOI,MTIL,WSUI-(2007-09-30)jy" xfId="27930" xr:uid="{00000000-0005-0000-0000-0000E50E0000}"/>
    <cellStyle name="_KRIF Balance sheet  Income ststement(011204)_26859_1_롯데유럽홀딩스-NAV(2008-05-30)" xfId="27931" xr:uid="{00000000-0005-0000-0000-0000E60E0000}"/>
    <cellStyle name="_KRIF Balance sheet  Income ststement(011204)_26859_1_롯데유럽홀딩스-NAV(2008-06-30)" xfId="27932" xr:uid="{00000000-0005-0000-0000-0000E70E0000}"/>
    <cellStyle name="_KRIF Balance sheet  Income ststement(011204)_26973_1" xfId="27933" xr:uid="{00000000-0005-0000-0000-0000E80E0000}"/>
    <cellStyle name="_KRIF Balance sheet  Income ststement(011204)_26973_1_financial statements-MKOI,MTIL,WSUI-(2007-09-30)jy" xfId="27934" xr:uid="{00000000-0005-0000-0000-0000E90E0000}"/>
    <cellStyle name="_KRIF Balance sheet  Income ststement(011204)_26973_1_롯데유럽홀딩스-NAV(2008-05-30)" xfId="27935" xr:uid="{00000000-0005-0000-0000-0000EA0E0000}"/>
    <cellStyle name="_KRIF Balance sheet  Income ststement(011204)_26973_1_롯데유럽홀딩스-NAV(2008-06-30)" xfId="27936" xr:uid="{00000000-0005-0000-0000-0000EB0E0000}"/>
    <cellStyle name="_KRIF Balance sheet  Income ststement(011204)_27057_1" xfId="27937" xr:uid="{00000000-0005-0000-0000-0000EC0E0000}"/>
    <cellStyle name="_KRIF Balance sheet  Income ststement(011204)_27057_1_financial statements-MKOI,MTIL,WSUI-(2007-09-30)jy" xfId="27938" xr:uid="{00000000-0005-0000-0000-0000ED0E0000}"/>
    <cellStyle name="_KRIF Balance sheet  Income ststement(011204)_27057_1_롯데유럽홀딩스-NAV(2008-05-30)" xfId="27939" xr:uid="{00000000-0005-0000-0000-0000EE0E0000}"/>
    <cellStyle name="_KRIF Balance sheet  Income ststement(011204)_27057_1_롯데유럽홀딩스-NAV(2008-06-30)" xfId="27940" xr:uid="{00000000-0005-0000-0000-0000EF0E0000}"/>
    <cellStyle name="_KRIF Balance sheet  Income ststement(011204)_27105_1" xfId="27941" xr:uid="{00000000-0005-0000-0000-0000F00E0000}"/>
    <cellStyle name="_KRIF Balance sheet  Income ststement(011204)_27105_1_financial statements-MKOI,MTIL,WSUI-(2007-09-30)jy" xfId="27942" xr:uid="{00000000-0005-0000-0000-0000F10E0000}"/>
    <cellStyle name="_KRIF Balance sheet  Income ststement(011204)_27105_1_롯데유럽홀딩스-NAV(2008-05-30)" xfId="27943" xr:uid="{00000000-0005-0000-0000-0000F20E0000}"/>
    <cellStyle name="_KRIF Balance sheet  Income ststement(011204)_27105_1_롯데유럽홀딩스-NAV(2008-06-30)" xfId="27944" xr:uid="{00000000-0005-0000-0000-0000F30E0000}"/>
    <cellStyle name="_KRIF Balance sheet  Income ststement(011204)_27709_1" xfId="27945" xr:uid="{00000000-0005-0000-0000-0000F40E0000}"/>
    <cellStyle name="_KRIF Balance sheet  Income ststement(011204)_27709_1_financial statements-MKOI,MTIL,WSUI-(2007-09-30)jy" xfId="27946" xr:uid="{00000000-0005-0000-0000-0000F50E0000}"/>
    <cellStyle name="_KRIF Balance sheet  Income ststement(011204)_27709_1_롯데유럽홀딩스-NAV(2008-05-30)" xfId="27947" xr:uid="{00000000-0005-0000-0000-0000F60E0000}"/>
    <cellStyle name="_KRIF Balance sheet  Income ststement(011204)_27709_1_롯데유럽홀딩스-NAV(2008-06-30)" xfId="27948" xr:uid="{00000000-0005-0000-0000-0000F70E0000}"/>
    <cellStyle name="_KRIF Balance sheet  Income ststement(011204)_9260_1" xfId="27949" xr:uid="{00000000-0005-0000-0000-0000F80E0000}"/>
    <cellStyle name="_KRIF Balance sheet  Income ststement(011204)_9260_1_financial statements-MKOI,MTIL,WSUI-(2007-09-30)jy" xfId="27950" xr:uid="{00000000-0005-0000-0000-0000F90E0000}"/>
    <cellStyle name="_KRIF Balance sheet  Income ststement(011204)_9260_1_롯데유럽홀딩스-NAV(2008-05-30)" xfId="27951" xr:uid="{00000000-0005-0000-0000-0000FA0E0000}"/>
    <cellStyle name="_KRIF Balance sheet  Income ststement(011204)_9260_1_롯데유럽홀딩스-NAV(2008-06-30)" xfId="27952" xr:uid="{00000000-0005-0000-0000-0000FB0E0000}"/>
    <cellStyle name="_KRIF Balance sheet  Income ststement(011204)_financial statements-MKOI,MTIL,WSUI-(2007-09-30)jy" xfId="27953" xr:uid="{00000000-0005-0000-0000-0000FC0E0000}"/>
    <cellStyle name="_KRIF Balance sheet  Income ststement(011204)_KRIF BS REC 0407" xfId="27954" xr:uid="{00000000-0005-0000-0000-0000FD0E0000}"/>
    <cellStyle name="_KRIF Balance sheet  Income ststement(011204)_KRIF BS REC 0407_financial statements-MKOI,MTIL,WSUI-(2007-09-30)jy" xfId="27955" xr:uid="{00000000-0005-0000-0000-0000FE0E0000}"/>
    <cellStyle name="_KRIF Balance sheet  Income ststement(011204)_KRIF BS REC 0407_롯데유럽홀딩스-NAV(2008-05-30)" xfId="27956" xr:uid="{00000000-0005-0000-0000-0000FF0E0000}"/>
    <cellStyle name="_KRIF Balance sheet  Income ststement(011204)_KRIF BS REC 0407_롯데유럽홀딩스-NAV(2008-06-30)" xfId="27957" xr:uid="{00000000-0005-0000-0000-0000000F0000}"/>
    <cellStyle name="_KRIF Balance sheet  Income ststement(011204)_KRIF BS REC 0408" xfId="27958" xr:uid="{00000000-0005-0000-0000-0000010F0000}"/>
    <cellStyle name="_KRIF Balance sheet  Income ststement(011204)_KRIF BS REC 0408_financial statements-MKOI,MTIL,WSUI-(2007-09-30)jy" xfId="27959" xr:uid="{00000000-0005-0000-0000-0000020F0000}"/>
    <cellStyle name="_KRIF Balance sheet  Income ststement(011204)_KRIF BS REC 0408_롯데유럽홀딩스-NAV(2008-05-30)" xfId="27960" xr:uid="{00000000-0005-0000-0000-0000030F0000}"/>
    <cellStyle name="_KRIF Balance sheet  Income ststement(011204)_KRIF BS REC 0408_롯데유럽홀딩스-NAV(2008-06-30)" xfId="27961" xr:uid="{00000000-0005-0000-0000-0000040F0000}"/>
    <cellStyle name="_KRIF Balance sheet  Income ststement(011204)_MSIM BS REC 07 2004" xfId="27962" xr:uid="{00000000-0005-0000-0000-0000050F0000}"/>
    <cellStyle name="_KRIF Balance sheet  Income ststement(011204)_MSIM BS REC 07 2004_financial statements-MKOI,MTIL,WSUI-(2007-09-30)jy" xfId="27963" xr:uid="{00000000-0005-0000-0000-0000060F0000}"/>
    <cellStyle name="_KRIF Balance sheet  Income ststement(011204)_MSIM BS REC 07 2004_롯데유럽홀딩스-NAV(2008-05-30)" xfId="27964" xr:uid="{00000000-0005-0000-0000-0000070F0000}"/>
    <cellStyle name="_KRIF Balance sheet  Income ststement(011204)_MSIM BS REC 07 2004_롯데유럽홀딩스-NAV(2008-06-30)" xfId="27965" xr:uid="{00000000-0005-0000-0000-0000080F0000}"/>
    <cellStyle name="_KRIF Balance sheet  Income ststement(011204)_MSIM BS REC 08 2004" xfId="27966" xr:uid="{00000000-0005-0000-0000-0000090F0000}"/>
    <cellStyle name="_KRIF Balance sheet  Income ststement(011204)_MSIM BS REC 08 2004_financial statements-MKOI,MTIL,WSUI-(2007-09-30)jy" xfId="27967" xr:uid="{00000000-0005-0000-0000-00000A0F0000}"/>
    <cellStyle name="_KRIF Balance sheet  Income ststement(011204)_MSIM BS REC 08 2004_롯데유럽홀딩스-NAV(2008-05-30)" xfId="27968" xr:uid="{00000000-0005-0000-0000-00000B0F0000}"/>
    <cellStyle name="_KRIF Balance sheet  Income ststement(011204)_MSIM BS REC 08 2004_롯데유럽홀딩스-NAV(2008-06-30)" xfId="27969" xr:uid="{00000000-0005-0000-0000-00000C0F0000}"/>
    <cellStyle name="_KRIF Balance sheet  Income ststement(011204)_MSIM BS REC 10 2004" xfId="27970" xr:uid="{00000000-0005-0000-0000-00000D0F0000}"/>
    <cellStyle name="_KRIF Balance sheet  Income ststement(011204)_MSIM BS REC 10 2004_financial statements-MKOI,MTIL,WSUI-(2007-09-30)jy" xfId="27971" xr:uid="{00000000-0005-0000-0000-00000E0F0000}"/>
    <cellStyle name="_KRIF Balance sheet  Income ststement(011204)_MSIM BS REC 10 2004_롯데유럽홀딩스-NAV(2008-05-30)" xfId="27972" xr:uid="{00000000-0005-0000-0000-00000F0F0000}"/>
    <cellStyle name="_KRIF Balance sheet  Income ststement(011204)_MSIM BS REC 10 2004_롯데유럽홀딩스-NAV(2008-06-30)" xfId="27973" xr:uid="{00000000-0005-0000-0000-0000100F0000}"/>
    <cellStyle name="_KRIF Balance sheet  Income ststement(011204)_MSIM BS REC 11 2004" xfId="27974" xr:uid="{00000000-0005-0000-0000-0000110F0000}"/>
    <cellStyle name="_KRIF Balance sheet  Income ststement(011204)_MSIM BS REC 11 2004_financial statements-MKOI,MTIL,WSUI-(2007-09-30)jy" xfId="27975" xr:uid="{00000000-0005-0000-0000-0000120F0000}"/>
    <cellStyle name="_KRIF Balance sheet  Income ststement(011204)_MSIM BS REC 11 2004_롯데유럽홀딩스-NAV(2008-05-30)" xfId="27976" xr:uid="{00000000-0005-0000-0000-0000130F0000}"/>
    <cellStyle name="_KRIF Balance sheet  Income ststement(011204)_MSIM BS REC 11 2004_롯데유럽홀딩스-NAV(2008-06-30)" xfId="27977" xr:uid="{00000000-0005-0000-0000-0000140F0000}"/>
    <cellStyle name="_KRIF Balance sheet  Income ststement(011204)_MSIM BS REC 12 2004" xfId="27978" xr:uid="{00000000-0005-0000-0000-0000150F0000}"/>
    <cellStyle name="_KRIF Balance sheet  Income ststement(011204)_MSIM BS REC 12 2004_financial statements-MKOI,MTIL,WSUI-(2007-09-30)jy" xfId="27979" xr:uid="{00000000-0005-0000-0000-0000160F0000}"/>
    <cellStyle name="_KRIF Balance sheet  Income ststement(011204)_MSIM BS REC 12 2004_롯데유럽홀딩스-NAV(2008-05-30)" xfId="27980" xr:uid="{00000000-0005-0000-0000-0000170F0000}"/>
    <cellStyle name="_KRIF Balance sheet  Income ststement(011204)_MSIM BS REC 12 2004_롯데유럽홀딩스-NAV(2008-06-30)" xfId="27981" xr:uid="{00000000-0005-0000-0000-0000180F0000}"/>
    <cellStyle name="_KRIF Balance sheet  Income ststement(011204)_롯데유럽홀딩스-NAV(2008-05-30)" xfId="27982" xr:uid="{00000000-0005-0000-0000-0000190F0000}"/>
    <cellStyle name="_KRIF Balance sheet  Income ststement(011204)_롯데유럽홀딩스-NAV(2008-06-30)" xfId="27983" xr:uid="{00000000-0005-0000-0000-00001A0F0000}"/>
    <cellStyle name="_KRIF Balance sheet  Income ststement_-2004()" xfId="27984" xr:uid="{00000000-0005-0000-0000-00001B0F0000}"/>
    <cellStyle name="_KRIF Balance sheet  Income ststement_-2004()_financial statements-MKOI,MTIL,WSUI-(2007-09-30)jy" xfId="27985" xr:uid="{00000000-0005-0000-0000-00001C0F0000}"/>
    <cellStyle name="_KRIF Balance sheet  Income ststement_-2004()_롯데유럽홀딩스-NAV(2008-05-30)" xfId="27986" xr:uid="{00000000-0005-0000-0000-00001D0F0000}"/>
    <cellStyle name="_KRIF Balance sheet  Income ststement_-2004()_롯데유럽홀딩스-NAV(2008-06-30)" xfId="27987" xr:uid="{00000000-0005-0000-0000-00001E0F0000}"/>
    <cellStyle name="_KRIF Balance sheet  Income ststement_22001_1" xfId="27988" xr:uid="{00000000-0005-0000-0000-00001F0F0000}"/>
    <cellStyle name="_KRIF Balance sheet  Income ststement_22001_1_financial statements-MKOI,MTIL,WSUI-(2007-09-30)jy" xfId="27989" xr:uid="{00000000-0005-0000-0000-0000200F0000}"/>
    <cellStyle name="_KRIF Balance sheet  Income ststement_22001_1_롯데유럽홀딩스-NAV(2008-05-30)" xfId="27990" xr:uid="{00000000-0005-0000-0000-0000210F0000}"/>
    <cellStyle name="_KRIF Balance sheet  Income ststement_22001_1_롯데유럽홀딩스-NAV(2008-06-30)" xfId="27991" xr:uid="{00000000-0005-0000-0000-0000220F0000}"/>
    <cellStyle name="_KRIF Balance sheet  Income ststement_22626_1" xfId="27992" xr:uid="{00000000-0005-0000-0000-0000230F0000}"/>
    <cellStyle name="_KRIF Balance sheet  Income ststement_22626_1_financial statements-MKOI,MTIL,WSUI-(2007-09-30)jy" xfId="27993" xr:uid="{00000000-0005-0000-0000-0000240F0000}"/>
    <cellStyle name="_KRIF Balance sheet  Income ststement_22626_1_롯데유럽홀딩스-NAV(2008-05-30)" xfId="27994" xr:uid="{00000000-0005-0000-0000-0000250F0000}"/>
    <cellStyle name="_KRIF Balance sheet  Income ststement_22626_1_롯데유럽홀딩스-NAV(2008-06-30)" xfId="27995" xr:uid="{00000000-0005-0000-0000-0000260F0000}"/>
    <cellStyle name="_KRIF Balance sheet  Income ststement_25978_1" xfId="27996" xr:uid="{00000000-0005-0000-0000-0000270F0000}"/>
    <cellStyle name="_KRIF Balance sheet  Income ststement_25978_1_financial statements-MKOI,MTIL,WSUI-(2007-09-30)jy" xfId="27997" xr:uid="{00000000-0005-0000-0000-0000280F0000}"/>
    <cellStyle name="_KRIF Balance sheet  Income ststement_25978_1_롯데유럽홀딩스-NAV(2008-05-30)" xfId="27998" xr:uid="{00000000-0005-0000-0000-0000290F0000}"/>
    <cellStyle name="_KRIF Balance sheet  Income ststement_25978_1_롯데유럽홀딩스-NAV(2008-06-30)" xfId="27999" xr:uid="{00000000-0005-0000-0000-00002A0F0000}"/>
    <cellStyle name="_KRIF Balance sheet  Income ststement_26859_1" xfId="28000" xr:uid="{00000000-0005-0000-0000-00002B0F0000}"/>
    <cellStyle name="_KRIF Balance sheet  Income ststement_26859_1_financial statements-MKOI,MTIL,WSUI-(2007-09-30)jy" xfId="28001" xr:uid="{00000000-0005-0000-0000-00002C0F0000}"/>
    <cellStyle name="_KRIF Balance sheet  Income ststement_26859_1_롯데유럽홀딩스-NAV(2008-05-30)" xfId="28002" xr:uid="{00000000-0005-0000-0000-00002D0F0000}"/>
    <cellStyle name="_KRIF Balance sheet  Income ststement_26859_1_롯데유럽홀딩스-NAV(2008-06-30)" xfId="28003" xr:uid="{00000000-0005-0000-0000-00002E0F0000}"/>
    <cellStyle name="_KRIF Balance sheet  Income ststement_26973_1" xfId="28004" xr:uid="{00000000-0005-0000-0000-00002F0F0000}"/>
    <cellStyle name="_KRIF Balance sheet  Income ststement_26973_1_financial statements-MKOI,MTIL,WSUI-(2007-09-30)jy" xfId="28005" xr:uid="{00000000-0005-0000-0000-0000300F0000}"/>
    <cellStyle name="_KRIF Balance sheet  Income ststement_26973_1_롯데유럽홀딩스-NAV(2008-05-30)" xfId="28006" xr:uid="{00000000-0005-0000-0000-0000310F0000}"/>
    <cellStyle name="_KRIF Balance sheet  Income ststement_26973_1_롯데유럽홀딩스-NAV(2008-06-30)" xfId="28007" xr:uid="{00000000-0005-0000-0000-0000320F0000}"/>
    <cellStyle name="_KRIF Balance sheet  Income ststement_27057_1" xfId="28008" xr:uid="{00000000-0005-0000-0000-0000330F0000}"/>
    <cellStyle name="_KRIF Balance sheet  Income ststement_27057_1_financial statements-MKOI,MTIL,WSUI-(2007-09-30)jy" xfId="28009" xr:uid="{00000000-0005-0000-0000-0000340F0000}"/>
    <cellStyle name="_KRIF Balance sheet  Income ststement_27057_1_롯데유럽홀딩스-NAV(2008-05-30)" xfId="28010" xr:uid="{00000000-0005-0000-0000-0000350F0000}"/>
    <cellStyle name="_KRIF Balance sheet  Income ststement_27057_1_롯데유럽홀딩스-NAV(2008-06-30)" xfId="28011" xr:uid="{00000000-0005-0000-0000-0000360F0000}"/>
    <cellStyle name="_KRIF Balance sheet  Income ststement_27105_1" xfId="28012" xr:uid="{00000000-0005-0000-0000-0000370F0000}"/>
    <cellStyle name="_KRIF Balance sheet  Income ststement_27105_1_financial statements-MKOI,MTIL,WSUI-(2007-09-30)jy" xfId="28013" xr:uid="{00000000-0005-0000-0000-0000380F0000}"/>
    <cellStyle name="_KRIF Balance sheet  Income ststement_27105_1_롯데유럽홀딩스-NAV(2008-05-30)" xfId="28014" xr:uid="{00000000-0005-0000-0000-0000390F0000}"/>
    <cellStyle name="_KRIF Balance sheet  Income ststement_27105_1_롯데유럽홀딩스-NAV(2008-06-30)" xfId="28015" xr:uid="{00000000-0005-0000-0000-00003A0F0000}"/>
    <cellStyle name="_KRIF Balance sheet  Income ststement_27709_1" xfId="28016" xr:uid="{00000000-0005-0000-0000-00003B0F0000}"/>
    <cellStyle name="_KRIF Balance sheet  Income ststement_27709_1_financial statements-MKOI,MTIL,WSUI-(2007-09-30)jy" xfId="28017" xr:uid="{00000000-0005-0000-0000-00003C0F0000}"/>
    <cellStyle name="_KRIF Balance sheet  Income ststement_27709_1_롯데유럽홀딩스-NAV(2008-05-30)" xfId="28018" xr:uid="{00000000-0005-0000-0000-00003D0F0000}"/>
    <cellStyle name="_KRIF Balance sheet  Income ststement_27709_1_롯데유럽홀딩스-NAV(2008-06-30)" xfId="28019" xr:uid="{00000000-0005-0000-0000-00003E0F0000}"/>
    <cellStyle name="_KRIF Balance sheet  Income ststement_9260_1" xfId="28020" xr:uid="{00000000-0005-0000-0000-00003F0F0000}"/>
    <cellStyle name="_KRIF Balance sheet  Income ststement_9260_1_financial statements-MKOI,MTIL,WSUI-(2007-09-30)jy" xfId="28021" xr:uid="{00000000-0005-0000-0000-0000400F0000}"/>
    <cellStyle name="_KRIF Balance sheet  Income ststement_9260_1_롯데유럽홀딩스-NAV(2008-05-30)" xfId="28022" xr:uid="{00000000-0005-0000-0000-0000410F0000}"/>
    <cellStyle name="_KRIF Balance sheet  Income ststement_9260_1_롯데유럽홀딩스-NAV(2008-06-30)" xfId="28023" xr:uid="{00000000-0005-0000-0000-0000420F0000}"/>
    <cellStyle name="_KRIF Balance sheet  Income ststement_financial statements-MKOI,MTIL,WSUI-(2007-09-30)jy" xfId="28024" xr:uid="{00000000-0005-0000-0000-0000430F0000}"/>
    <cellStyle name="_KRIF Balance sheet  Income ststement_KRIF BS REC 0407" xfId="28025" xr:uid="{00000000-0005-0000-0000-0000440F0000}"/>
    <cellStyle name="_KRIF Balance sheet  Income ststement_KRIF BS REC 0407_financial statements-MKOI,MTIL,WSUI-(2007-09-30)jy" xfId="28026" xr:uid="{00000000-0005-0000-0000-0000450F0000}"/>
    <cellStyle name="_KRIF Balance sheet  Income ststement_KRIF BS REC 0407_롯데유럽홀딩스-NAV(2008-05-30)" xfId="28027" xr:uid="{00000000-0005-0000-0000-0000460F0000}"/>
    <cellStyle name="_KRIF Balance sheet  Income ststement_KRIF BS REC 0407_롯데유럽홀딩스-NAV(2008-06-30)" xfId="28028" xr:uid="{00000000-0005-0000-0000-0000470F0000}"/>
    <cellStyle name="_KRIF Balance sheet  Income ststement_KRIF BS REC 0408" xfId="28029" xr:uid="{00000000-0005-0000-0000-0000480F0000}"/>
    <cellStyle name="_KRIF Balance sheet  Income ststement_KRIF BS REC 0408_financial statements-MKOI,MTIL,WSUI-(2007-09-30)jy" xfId="28030" xr:uid="{00000000-0005-0000-0000-0000490F0000}"/>
    <cellStyle name="_KRIF Balance sheet  Income ststement_KRIF BS REC 0408_롯데유럽홀딩스-NAV(2008-05-30)" xfId="28031" xr:uid="{00000000-0005-0000-0000-00004A0F0000}"/>
    <cellStyle name="_KRIF Balance sheet  Income ststement_KRIF BS REC 0408_롯데유럽홀딩스-NAV(2008-06-30)" xfId="28032" xr:uid="{00000000-0005-0000-0000-00004B0F0000}"/>
    <cellStyle name="_KRIF Balance sheet  Income ststement_MSIM BS REC 07 2004" xfId="28033" xr:uid="{00000000-0005-0000-0000-00004C0F0000}"/>
    <cellStyle name="_KRIF Balance sheet  Income ststement_MSIM BS REC 07 2004_financial statements-MKOI,MTIL,WSUI-(2007-09-30)jy" xfId="28034" xr:uid="{00000000-0005-0000-0000-00004D0F0000}"/>
    <cellStyle name="_KRIF Balance sheet  Income ststement_MSIM BS REC 07 2004_롯데유럽홀딩스-NAV(2008-05-30)" xfId="28035" xr:uid="{00000000-0005-0000-0000-00004E0F0000}"/>
    <cellStyle name="_KRIF Balance sheet  Income ststement_MSIM BS REC 07 2004_롯데유럽홀딩스-NAV(2008-06-30)" xfId="28036" xr:uid="{00000000-0005-0000-0000-00004F0F0000}"/>
    <cellStyle name="_KRIF Balance sheet  Income ststement_MSIM BS REC 08 2004" xfId="28037" xr:uid="{00000000-0005-0000-0000-0000500F0000}"/>
    <cellStyle name="_KRIF Balance sheet  Income ststement_MSIM BS REC 08 2004_financial statements-MKOI,MTIL,WSUI-(2007-09-30)jy" xfId="28038" xr:uid="{00000000-0005-0000-0000-0000510F0000}"/>
    <cellStyle name="_KRIF Balance sheet  Income ststement_MSIM BS REC 08 2004_롯데유럽홀딩스-NAV(2008-05-30)" xfId="28039" xr:uid="{00000000-0005-0000-0000-0000520F0000}"/>
    <cellStyle name="_KRIF Balance sheet  Income ststement_MSIM BS REC 08 2004_롯데유럽홀딩스-NAV(2008-06-30)" xfId="28040" xr:uid="{00000000-0005-0000-0000-0000530F0000}"/>
    <cellStyle name="_KRIF Balance sheet  Income ststement_MSIM BS REC 10 2004" xfId="28041" xr:uid="{00000000-0005-0000-0000-0000540F0000}"/>
    <cellStyle name="_KRIF Balance sheet  Income ststement_MSIM BS REC 10 2004_financial statements-MKOI,MTIL,WSUI-(2007-09-30)jy" xfId="28042" xr:uid="{00000000-0005-0000-0000-0000550F0000}"/>
    <cellStyle name="_KRIF Balance sheet  Income ststement_MSIM BS REC 10 2004_롯데유럽홀딩스-NAV(2008-05-30)" xfId="28043" xr:uid="{00000000-0005-0000-0000-0000560F0000}"/>
    <cellStyle name="_KRIF Balance sheet  Income ststement_MSIM BS REC 10 2004_롯데유럽홀딩스-NAV(2008-06-30)" xfId="28044" xr:uid="{00000000-0005-0000-0000-0000570F0000}"/>
    <cellStyle name="_KRIF Balance sheet  Income ststement_MSIM BS REC 11 2004" xfId="28045" xr:uid="{00000000-0005-0000-0000-0000580F0000}"/>
    <cellStyle name="_KRIF Balance sheet  Income ststement_MSIM BS REC 11 2004_financial statements-MKOI,MTIL,WSUI-(2007-09-30)jy" xfId="28046" xr:uid="{00000000-0005-0000-0000-0000590F0000}"/>
    <cellStyle name="_KRIF Balance sheet  Income ststement_MSIM BS REC 11 2004_롯데유럽홀딩스-NAV(2008-05-30)" xfId="28047" xr:uid="{00000000-0005-0000-0000-00005A0F0000}"/>
    <cellStyle name="_KRIF Balance sheet  Income ststement_MSIM BS REC 11 2004_롯데유럽홀딩스-NAV(2008-06-30)" xfId="28048" xr:uid="{00000000-0005-0000-0000-00005B0F0000}"/>
    <cellStyle name="_KRIF Balance sheet  Income ststement_MSIM BS REC 12 2004" xfId="28049" xr:uid="{00000000-0005-0000-0000-00005C0F0000}"/>
    <cellStyle name="_KRIF Balance sheet  Income ststement_MSIM BS REC 12 2004_financial statements-MKOI,MTIL,WSUI-(2007-09-30)jy" xfId="28050" xr:uid="{00000000-0005-0000-0000-00005D0F0000}"/>
    <cellStyle name="_KRIF Balance sheet  Income ststement_MSIM BS REC 12 2004_롯데유럽홀딩스-NAV(2008-05-30)" xfId="28051" xr:uid="{00000000-0005-0000-0000-00005E0F0000}"/>
    <cellStyle name="_KRIF Balance sheet  Income ststement_MSIM BS REC 12 2004_롯데유럽홀딩스-NAV(2008-06-30)" xfId="28052" xr:uid="{00000000-0005-0000-0000-00005F0F0000}"/>
    <cellStyle name="_KRIF Balance sheet  Income ststement_롯데유럽홀딩스-NAV(2008-05-30)" xfId="28053" xr:uid="{00000000-0005-0000-0000-0000600F0000}"/>
    <cellStyle name="_KRIF Balance sheet  Income ststement_롯데유럽홀딩스-NAV(2008-06-30)" xfId="28054" xr:uid="{00000000-0005-0000-0000-0000610F0000}"/>
    <cellStyle name="_KRIF Balance sheet  Income ststement1" xfId="28055" xr:uid="{00000000-0005-0000-0000-0000620F0000}"/>
    <cellStyle name="_KRIF Balance sheet  Income ststement1_-2004()" xfId="28056" xr:uid="{00000000-0005-0000-0000-0000630F0000}"/>
    <cellStyle name="_KRIF Balance sheet  Income ststement1_-2004()_financial statements-MKOI,MTIL,WSUI-(2007-09-30)jy" xfId="28057" xr:uid="{00000000-0005-0000-0000-0000640F0000}"/>
    <cellStyle name="_KRIF Balance sheet  Income ststement1_-2004()_롯데유럽홀딩스-NAV(2008-05-30)" xfId="28058" xr:uid="{00000000-0005-0000-0000-0000650F0000}"/>
    <cellStyle name="_KRIF Balance sheet  Income ststement1_-2004()_롯데유럽홀딩스-NAV(2008-06-30)" xfId="28059" xr:uid="{00000000-0005-0000-0000-0000660F0000}"/>
    <cellStyle name="_KRIF Balance sheet  Income ststement1_22001_1" xfId="28060" xr:uid="{00000000-0005-0000-0000-0000670F0000}"/>
    <cellStyle name="_KRIF Balance sheet  Income ststement1_22001_1_financial statements-MKOI,MTIL,WSUI-(2007-09-30)jy" xfId="28061" xr:uid="{00000000-0005-0000-0000-0000680F0000}"/>
    <cellStyle name="_KRIF Balance sheet  Income ststement1_22001_1_롯데유럽홀딩스-NAV(2008-05-30)" xfId="28062" xr:uid="{00000000-0005-0000-0000-0000690F0000}"/>
    <cellStyle name="_KRIF Balance sheet  Income ststement1_22001_1_롯데유럽홀딩스-NAV(2008-06-30)" xfId="28063" xr:uid="{00000000-0005-0000-0000-00006A0F0000}"/>
    <cellStyle name="_KRIF Balance sheet  Income ststement1_22626_1" xfId="28064" xr:uid="{00000000-0005-0000-0000-00006B0F0000}"/>
    <cellStyle name="_KRIF Balance sheet  Income ststement1_22626_1_financial statements-MKOI,MTIL,WSUI-(2007-09-30)jy" xfId="28065" xr:uid="{00000000-0005-0000-0000-00006C0F0000}"/>
    <cellStyle name="_KRIF Balance sheet  Income ststement1_22626_1_롯데유럽홀딩스-NAV(2008-05-30)" xfId="28066" xr:uid="{00000000-0005-0000-0000-00006D0F0000}"/>
    <cellStyle name="_KRIF Balance sheet  Income ststement1_22626_1_롯데유럽홀딩스-NAV(2008-06-30)" xfId="28067" xr:uid="{00000000-0005-0000-0000-00006E0F0000}"/>
    <cellStyle name="_KRIF Balance sheet  Income ststement1_25978_1" xfId="28068" xr:uid="{00000000-0005-0000-0000-00006F0F0000}"/>
    <cellStyle name="_KRIF Balance sheet  Income ststement1_25978_1_financial statements-MKOI,MTIL,WSUI-(2007-09-30)jy" xfId="28069" xr:uid="{00000000-0005-0000-0000-0000700F0000}"/>
    <cellStyle name="_KRIF Balance sheet  Income ststement1_25978_1_롯데유럽홀딩스-NAV(2008-05-30)" xfId="28070" xr:uid="{00000000-0005-0000-0000-0000710F0000}"/>
    <cellStyle name="_KRIF Balance sheet  Income ststement1_25978_1_롯데유럽홀딩스-NAV(2008-06-30)" xfId="28071" xr:uid="{00000000-0005-0000-0000-0000720F0000}"/>
    <cellStyle name="_KRIF Balance sheet  Income ststement1_26859_1" xfId="28072" xr:uid="{00000000-0005-0000-0000-0000730F0000}"/>
    <cellStyle name="_KRIF Balance sheet  Income ststement1_26859_1_financial statements-MKOI,MTIL,WSUI-(2007-09-30)jy" xfId="28073" xr:uid="{00000000-0005-0000-0000-0000740F0000}"/>
    <cellStyle name="_KRIF Balance sheet  Income ststement1_26859_1_롯데유럽홀딩스-NAV(2008-05-30)" xfId="28074" xr:uid="{00000000-0005-0000-0000-0000750F0000}"/>
    <cellStyle name="_KRIF Balance sheet  Income ststement1_26859_1_롯데유럽홀딩스-NAV(2008-06-30)" xfId="28075" xr:uid="{00000000-0005-0000-0000-0000760F0000}"/>
    <cellStyle name="_KRIF Balance sheet  Income ststement1_26973_1" xfId="28076" xr:uid="{00000000-0005-0000-0000-0000770F0000}"/>
    <cellStyle name="_KRIF Balance sheet  Income ststement1_26973_1_financial statements-MKOI,MTIL,WSUI-(2007-09-30)jy" xfId="28077" xr:uid="{00000000-0005-0000-0000-0000780F0000}"/>
    <cellStyle name="_KRIF Balance sheet  Income ststement1_26973_1_롯데유럽홀딩스-NAV(2008-05-30)" xfId="28078" xr:uid="{00000000-0005-0000-0000-0000790F0000}"/>
    <cellStyle name="_KRIF Balance sheet  Income ststement1_26973_1_롯데유럽홀딩스-NAV(2008-06-30)" xfId="28079" xr:uid="{00000000-0005-0000-0000-00007A0F0000}"/>
    <cellStyle name="_KRIF Balance sheet  Income ststement1_27057_1" xfId="28080" xr:uid="{00000000-0005-0000-0000-00007B0F0000}"/>
    <cellStyle name="_KRIF Balance sheet  Income ststement1_27057_1_financial statements-MKOI,MTIL,WSUI-(2007-09-30)jy" xfId="28081" xr:uid="{00000000-0005-0000-0000-00007C0F0000}"/>
    <cellStyle name="_KRIF Balance sheet  Income ststement1_27057_1_롯데유럽홀딩스-NAV(2008-05-30)" xfId="28082" xr:uid="{00000000-0005-0000-0000-00007D0F0000}"/>
    <cellStyle name="_KRIF Balance sheet  Income ststement1_27057_1_롯데유럽홀딩스-NAV(2008-06-30)" xfId="28083" xr:uid="{00000000-0005-0000-0000-00007E0F0000}"/>
    <cellStyle name="_KRIF Balance sheet  Income ststement1_27105_1" xfId="28084" xr:uid="{00000000-0005-0000-0000-00007F0F0000}"/>
    <cellStyle name="_KRIF Balance sheet  Income ststement1_27105_1_financial statements-MKOI,MTIL,WSUI-(2007-09-30)jy" xfId="28085" xr:uid="{00000000-0005-0000-0000-0000800F0000}"/>
    <cellStyle name="_KRIF Balance sheet  Income ststement1_27105_1_롯데유럽홀딩스-NAV(2008-05-30)" xfId="28086" xr:uid="{00000000-0005-0000-0000-0000810F0000}"/>
    <cellStyle name="_KRIF Balance sheet  Income ststement1_27105_1_롯데유럽홀딩스-NAV(2008-06-30)" xfId="28087" xr:uid="{00000000-0005-0000-0000-0000820F0000}"/>
    <cellStyle name="_KRIF Balance sheet  Income ststement1_27709_1" xfId="28088" xr:uid="{00000000-0005-0000-0000-0000830F0000}"/>
    <cellStyle name="_KRIF Balance sheet  Income ststement1_27709_1_financial statements-MKOI,MTIL,WSUI-(2007-09-30)jy" xfId="28089" xr:uid="{00000000-0005-0000-0000-0000840F0000}"/>
    <cellStyle name="_KRIF Balance sheet  Income ststement1_27709_1_롯데유럽홀딩스-NAV(2008-05-30)" xfId="28090" xr:uid="{00000000-0005-0000-0000-0000850F0000}"/>
    <cellStyle name="_KRIF Balance sheet  Income ststement1_27709_1_롯데유럽홀딩스-NAV(2008-06-30)" xfId="28091" xr:uid="{00000000-0005-0000-0000-0000860F0000}"/>
    <cellStyle name="_KRIF Balance sheet  Income ststement1_9260_1" xfId="28092" xr:uid="{00000000-0005-0000-0000-0000870F0000}"/>
    <cellStyle name="_KRIF Balance sheet  Income ststement1_9260_1_financial statements-MKOI,MTIL,WSUI-(2007-09-30)jy" xfId="28093" xr:uid="{00000000-0005-0000-0000-0000880F0000}"/>
    <cellStyle name="_KRIF Balance sheet  Income ststement1_9260_1_롯데유럽홀딩스-NAV(2008-05-30)" xfId="28094" xr:uid="{00000000-0005-0000-0000-0000890F0000}"/>
    <cellStyle name="_KRIF Balance sheet  Income ststement1_9260_1_롯데유럽홀딩스-NAV(2008-06-30)" xfId="28095" xr:uid="{00000000-0005-0000-0000-00008A0F0000}"/>
    <cellStyle name="_KRIF Balance sheet  Income ststement1_financial statements-MKOI,MTIL,WSUI-(2007-09-30)jy" xfId="28096" xr:uid="{00000000-0005-0000-0000-00008B0F0000}"/>
    <cellStyle name="_KRIF Balance sheet  Income ststement1_KRIF BS REC 0407" xfId="28097" xr:uid="{00000000-0005-0000-0000-00008C0F0000}"/>
    <cellStyle name="_KRIF Balance sheet  Income ststement1_KRIF BS REC 0407_financial statements-MKOI,MTIL,WSUI-(2007-09-30)jy" xfId="28098" xr:uid="{00000000-0005-0000-0000-00008D0F0000}"/>
    <cellStyle name="_KRIF Balance sheet  Income ststement1_KRIF BS REC 0407_롯데유럽홀딩스-NAV(2008-05-30)" xfId="28099" xr:uid="{00000000-0005-0000-0000-00008E0F0000}"/>
    <cellStyle name="_KRIF Balance sheet  Income ststement1_KRIF BS REC 0407_롯데유럽홀딩스-NAV(2008-06-30)" xfId="28100" xr:uid="{00000000-0005-0000-0000-00008F0F0000}"/>
    <cellStyle name="_KRIF Balance sheet  Income ststement1_KRIF BS REC 0408" xfId="28101" xr:uid="{00000000-0005-0000-0000-0000900F0000}"/>
    <cellStyle name="_KRIF Balance sheet  Income ststement1_KRIF BS REC 0408_financial statements-MKOI,MTIL,WSUI-(2007-09-30)jy" xfId="28102" xr:uid="{00000000-0005-0000-0000-0000910F0000}"/>
    <cellStyle name="_KRIF Balance sheet  Income ststement1_KRIF BS REC 0408_롯데유럽홀딩스-NAV(2008-05-30)" xfId="28103" xr:uid="{00000000-0005-0000-0000-0000920F0000}"/>
    <cellStyle name="_KRIF Balance sheet  Income ststement1_KRIF BS REC 0408_롯데유럽홀딩스-NAV(2008-06-30)" xfId="28104" xr:uid="{00000000-0005-0000-0000-0000930F0000}"/>
    <cellStyle name="_KRIF Balance sheet  Income ststement1_MSIM BS REC 07 2004" xfId="28105" xr:uid="{00000000-0005-0000-0000-0000940F0000}"/>
    <cellStyle name="_KRIF Balance sheet  Income ststement1_MSIM BS REC 07 2004_financial statements-MKOI,MTIL,WSUI-(2007-09-30)jy" xfId="28106" xr:uid="{00000000-0005-0000-0000-0000950F0000}"/>
    <cellStyle name="_KRIF Balance sheet  Income ststement1_MSIM BS REC 07 2004_롯데유럽홀딩스-NAV(2008-05-30)" xfId="28107" xr:uid="{00000000-0005-0000-0000-0000960F0000}"/>
    <cellStyle name="_KRIF Balance sheet  Income ststement1_MSIM BS REC 07 2004_롯데유럽홀딩스-NAV(2008-06-30)" xfId="28108" xr:uid="{00000000-0005-0000-0000-0000970F0000}"/>
    <cellStyle name="_KRIF Balance sheet  Income ststement1_MSIM BS REC 08 2004" xfId="28109" xr:uid="{00000000-0005-0000-0000-0000980F0000}"/>
    <cellStyle name="_KRIF Balance sheet  Income ststement1_MSIM BS REC 08 2004_financial statements-MKOI,MTIL,WSUI-(2007-09-30)jy" xfId="28110" xr:uid="{00000000-0005-0000-0000-0000990F0000}"/>
    <cellStyle name="_KRIF Balance sheet  Income ststement1_MSIM BS REC 08 2004_롯데유럽홀딩스-NAV(2008-05-30)" xfId="28111" xr:uid="{00000000-0005-0000-0000-00009A0F0000}"/>
    <cellStyle name="_KRIF Balance sheet  Income ststement1_MSIM BS REC 08 2004_롯데유럽홀딩스-NAV(2008-06-30)" xfId="28112" xr:uid="{00000000-0005-0000-0000-00009B0F0000}"/>
    <cellStyle name="_KRIF Balance sheet  Income ststement1_MSIM BS REC 10 2004" xfId="28113" xr:uid="{00000000-0005-0000-0000-00009C0F0000}"/>
    <cellStyle name="_KRIF Balance sheet  Income ststement1_MSIM BS REC 10 2004_financial statements-MKOI,MTIL,WSUI-(2007-09-30)jy" xfId="28114" xr:uid="{00000000-0005-0000-0000-00009D0F0000}"/>
    <cellStyle name="_KRIF Balance sheet  Income ststement1_MSIM BS REC 10 2004_롯데유럽홀딩스-NAV(2008-05-30)" xfId="28115" xr:uid="{00000000-0005-0000-0000-00009E0F0000}"/>
    <cellStyle name="_KRIF Balance sheet  Income ststement1_MSIM BS REC 10 2004_롯데유럽홀딩스-NAV(2008-06-30)" xfId="28116" xr:uid="{00000000-0005-0000-0000-00009F0F0000}"/>
    <cellStyle name="_KRIF Balance sheet  Income ststement1_MSIM BS REC 11 2004" xfId="28117" xr:uid="{00000000-0005-0000-0000-0000A00F0000}"/>
    <cellStyle name="_KRIF Balance sheet  Income ststement1_MSIM BS REC 11 2004_financial statements-MKOI,MTIL,WSUI-(2007-09-30)jy" xfId="28118" xr:uid="{00000000-0005-0000-0000-0000A10F0000}"/>
    <cellStyle name="_KRIF Balance sheet  Income ststement1_MSIM BS REC 11 2004_롯데유럽홀딩스-NAV(2008-05-30)" xfId="28119" xr:uid="{00000000-0005-0000-0000-0000A20F0000}"/>
    <cellStyle name="_KRIF Balance sheet  Income ststement1_MSIM BS REC 11 2004_롯데유럽홀딩스-NAV(2008-06-30)" xfId="28120" xr:uid="{00000000-0005-0000-0000-0000A30F0000}"/>
    <cellStyle name="_KRIF Balance sheet  Income ststement1_MSIM BS REC 12 2004" xfId="28121" xr:uid="{00000000-0005-0000-0000-0000A40F0000}"/>
    <cellStyle name="_KRIF Balance sheet  Income ststement1_MSIM BS REC 12 2004_financial statements-MKOI,MTIL,WSUI-(2007-09-30)jy" xfId="28122" xr:uid="{00000000-0005-0000-0000-0000A50F0000}"/>
    <cellStyle name="_KRIF Balance sheet  Income ststement1_MSIM BS REC 12 2004_롯데유럽홀딩스-NAV(2008-05-30)" xfId="28123" xr:uid="{00000000-0005-0000-0000-0000A60F0000}"/>
    <cellStyle name="_KRIF Balance sheet  Income ststement1_MSIM BS REC 12 2004_롯데유럽홀딩스-NAV(2008-06-30)" xfId="28124" xr:uid="{00000000-0005-0000-0000-0000A70F0000}"/>
    <cellStyle name="_KRIF Balance sheet  Income ststement1_Quarter ending 31 Dec 2003" xfId="28125" xr:uid="{00000000-0005-0000-0000-0000A80F0000}"/>
    <cellStyle name="_KRIF Balance sheet  Income ststement1_Quarter ending 31 Dec 2003_-2004()" xfId="28126" xr:uid="{00000000-0005-0000-0000-0000A90F0000}"/>
    <cellStyle name="_KRIF Balance sheet  Income ststement1_Quarter ending 31 Dec 2003_-2004()_financial statements-MKOI,MTIL,WSUI-(2007-09-30)jy" xfId="28127" xr:uid="{00000000-0005-0000-0000-0000AA0F0000}"/>
    <cellStyle name="_KRIF Balance sheet  Income ststement1_Quarter ending 31 Dec 2003_-2004()_롯데유럽홀딩스-NAV(2008-05-30)" xfId="28128" xr:uid="{00000000-0005-0000-0000-0000AB0F0000}"/>
    <cellStyle name="_KRIF Balance sheet  Income ststement1_Quarter ending 31 Dec 2003_-2004()_롯데유럽홀딩스-NAV(2008-06-30)" xfId="28129" xr:uid="{00000000-0005-0000-0000-0000AC0F0000}"/>
    <cellStyle name="_KRIF Balance sheet  Income ststement1_Quarter ending 31 Dec 2003_22001_1" xfId="28130" xr:uid="{00000000-0005-0000-0000-0000AD0F0000}"/>
    <cellStyle name="_KRIF Balance sheet  Income ststement1_Quarter ending 31 Dec 2003_22001_1_financial statements-MKOI,MTIL,WSUI-(2007-09-30)jy" xfId="28131" xr:uid="{00000000-0005-0000-0000-0000AE0F0000}"/>
    <cellStyle name="_KRIF Balance sheet  Income ststement1_Quarter ending 31 Dec 2003_22001_1_롯데유럽홀딩스-NAV(2008-05-30)" xfId="28132" xr:uid="{00000000-0005-0000-0000-0000AF0F0000}"/>
    <cellStyle name="_KRIF Balance sheet  Income ststement1_Quarter ending 31 Dec 2003_22001_1_롯데유럽홀딩스-NAV(2008-06-30)" xfId="28133" xr:uid="{00000000-0005-0000-0000-0000B00F0000}"/>
    <cellStyle name="_KRIF Balance sheet  Income ststement1_Quarter ending 31 Dec 2003_22626_1" xfId="28134" xr:uid="{00000000-0005-0000-0000-0000B10F0000}"/>
    <cellStyle name="_KRIF Balance sheet  Income ststement1_Quarter ending 31 Dec 2003_22626_1_financial statements-MKOI,MTIL,WSUI-(2007-09-30)jy" xfId="28135" xr:uid="{00000000-0005-0000-0000-0000B20F0000}"/>
    <cellStyle name="_KRIF Balance sheet  Income ststement1_Quarter ending 31 Dec 2003_22626_1_롯데유럽홀딩스-NAV(2008-05-30)" xfId="28136" xr:uid="{00000000-0005-0000-0000-0000B30F0000}"/>
    <cellStyle name="_KRIF Balance sheet  Income ststement1_Quarter ending 31 Dec 2003_22626_1_롯데유럽홀딩스-NAV(2008-06-30)" xfId="28137" xr:uid="{00000000-0005-0000-0000-0000B40F0000}"/>
    <cellStyle name="_KRIF Balance sheet  Income ststement1_Quarter ending 31 Dec 2003_25978_1" xfId="28138" xr:uid="{00000000-0005-0000-0000-0000B50F0000}"/>
    <cellStyle name="_KRIF Balance sheet  Income ststement1_Quarter ending 31 Dec 2003_25978_1_financial statements-MKOI,MTIL,WSUI-(2007-09-30)jy" xfId="28139" xr:uid="{00000000-0005-0000-0000-0000B60F0000}"/>
    <cellStyle name="_KRIF Balance sheet  Income ststement1_Quarter ending 31 Dec 2003_25978_1_롯데유럽홀딩스-NAV(2008-05-30)" xfId="28140" xr:uid="{00000000-0005-0000-0000-0000B70F0000}"/>
    <cellStyle name="_KRIF Balance sheet  Income ststement1_Quarter ending 31 Dec 2003_25978_1_롯데유럽홀딩스-NAV(2008-06-30)" xfId="28141" xr:uid="{00000000-0005-0000-0000-0000B80F0000}"/>
    <cellStyle name="_KRIF Balance sheet  Income ststement1_Quarter ending 31 Dec 2003_26859_1" xfId="28142" xr:uid="{00000000-0005-0000-0000-0000B90F0000}"/>
    <cellStyle name="_KRIF Balance sheet  Income ststement1_Quarter ending 31 Dec 2003_26859_1_financial statements-MKOI,MTIL,WSUI-(2007-09-30)jy" xfId="28143" xr:uid="{00000000-0005-0000-0000-0000BA0F0000}"/>
    <cellStyle name="_KRIF Balance sheet  Income ststement1_Quarter ending 31 Dec 2003_26859_1_롯데유럽홀딩스-NAV(2008-05-30)" xfId="28144" xr:uid="{00000000-0005-0000-0000-0000BB0F0000}"/>
    <cellStyle name="_KRIF Balance sheet  Income ststement1_Quarter ending 31 Dec 2003_26859_1_롯데유럽홀딩스-NAV(2008-06-30)" xfId="28145" xr:uid="{00000000-0005-0000-0000-0000BC0F0000}"/>
    <cellStyle name="_KRIF Balance sheet  Income ststement1_Quarter ending 31 Dec 2003_26973_1" xfId="28146" xr:uid="{00000000-0005-0000-0000-0000BD0F0000}"/>
    <cellStyle name="_KRIF Balance sheet  Income ststement1_Quarter ending 31 Dec 2003_26973_1_financial statements-MKOI,MTIL,WSUI-(2007-09-30)jy" xfId="28147" xr:uid="{00000000-0005-0000-0000-0000BE0F0000}"/>
    <cellStyle name="_KRIF Balance sheet  Income ststement1_Quarter ending 31 Dec 2003_26973_1_롯데유럽홀딩스-NAV(2008-05-30)" xfId="28148" xr:uid="{00000000-0005-0000-0000-0000BF0F0000}"/>
    <cellStyle name="_KRIF Balance sheet  Income ststement1_Quarter ending 31 Dec 2003_26973_1_롯데유럽홀딩스-NAV(2008-06-30)" xfId="28149" xr:uid="{00000000-0005-0000-0000-0000C00F0000}"/>
    <cellStyle name="_KRIF Balance sheet  Income ststement1_Quarter ending 31 Dec 2003_27057_1" xfId="28150" xr:uid="{00000000-0005-0000-0000-0000C10F0000}"/>
    <cellStyle name="_KRIF Balance sheet  Income ststement1_Quarter ending 31 Dec 2003_27057_1_financial statements-MKOI,MTIL,WSUI-(2007-09-30)jy" xfId="28151" xr:uid="{00000000-0005-0000-0000-0000C20F0000}"/>
    <cellStyle name="_KRIF Balance sheet  Income ststement1_Quarter ending 31 Dec 2003_27057_1_롯데유럽홀딩스-NAV(2008-05-30)" xfId="28152" xr:uid="{00000000-0005-0000-0000-0000C30F0000}"/>
    <cellStyle name="_KRIF Balance sheet  Income ststement1_Quarter ending 31 Dec 2003_27057_1_롯데유럽홀딩스-NAV(2008-06-30)" xfId="28153" xr:uid="{00000000-0005-0000-0000-0000C40F0000}"/>
    <cellStyle name="_KRIF Balance sheet  Income ststement1_Quarter ending 31 Dec 2003_27105_1" xfId="28154" xr:uid="{00000000-0005-0000-0000-0000C50F0000}"/>
    <cellStyle name="_KRIF Balance sheet  Income ststement1_Quarter ending 31 Dec 2003_27105_1_financial statements-MKOI,MTIL,WSUI-(2007-09-30)jy" xfId="28155" xr:uid="{00000000-0005-0000-0000-0000C60F0000}"/>
    <cellStyle name="_KRIF Balance sheet  Income ststement1_Quarter ending 31 Dec 2003_27105_1_롯데유럽홀딩스-NAV(2008-05-30)" xfId="28156" xr:uid="{00000000-0005-0000-0000-0000C70F0000}"/>
    <cellStyle name="_KRIF Balance sheet  Income ststement1_Quarter ending 31 Dec 2003_27105_1_롯데유럽홀딩스-NAV(2008-06-30)" xfId="28157" xr:uid="{00000000-0005-0000-0000-0000C80F0000}"/>
    <cellStyle name="_KRIF Balance sheet  Income ststement1_Quarter ending 31 Dec 2003_27709_1" xfId="28158" xr:uid="{00000000-0005-0000-0000-0000C90F0000}"/>
    <cellStyle name="_KRIF Balance sheet  Income ststement1_Quarter ending 31 Dec 2003_27709_1_financial statements-MKOI,MTIL,WSUI-(2007-09-30)jy" xfId="28159" xr:uid="{00000000-0005-0000-0000-0000CA0F0000}"/>
    <cellStyle name="_KRIF Balance sheet  Income ststement1_Quarter ending 31 Dec 2003_27709_1_롯데유럽홀딩스-NAV(2008-05-30)" xfId="28160" xr:uid="{00000000-0005-0000-0000-0000CB0F0000}"/>
    <cellStyle name="_KRIF Balance sheet  Income ststement1_Quarter ending 31 Dec 2003_27709_1_롯데유럽홀딩스-NAV(2008-06-30)" xfId="28161" xr:uid="{00000000-0005-0000-0000-0000CC0F0000}"/>
    <cellStyle name="_KRIF Balance sheet  Income ststement1_Quarter ending 31 Dec 2003_9260_1" xfId="28162" xr:uid="{00000000-0005-0000-0000-0000CD0F0000}"/>
    <cellStyle name="_KRIF Balance sheet  Income ststement1_Quarter ending 31 Dec 2003_9260_1_financial statements-MKOI,MTIL,WSUI-(2007-09-30)jy" xfId="28163" xr:uid="{00000000-0005-0000-0000-0000CE0F0000}"/>
    <cellStyle name="_KRIF Balance sheet  Income ststement1_Quarter ending 31 Dec 2003_9260_1_롯데유럽홀딩스-NAV(2008-05-30)" xfId="28164" xr:uid="{00000000-0005-0000-0000-0000CF0F0000}"/>
    <cellStyle name="_KRIF Balance sheet  Income ststement1_Quarter ending 31 Dec 2003_9260_1_롯데유럽홀딩스-NAV(2008-06-30)" xfId="28165" xr:uid="{00000000-0005-0000-0000-0000D00F0000}"/>
    <cellStyle name="_KRIF Balance sheet  Income ststement1_Quarter ending 31 Dec 2003_financial statements-MKOI,MTIL,WSUI-(2007-09-30)jy" xfId="28166" xr:uid="{00000000-0005-0000-0000-0000D10F0000}"/>
    <cellStyle name="_KRIF Balance sheet  Income ststement1_Quarter ending 31 Dec 2003_KRIF BS REC 0407" xfId="28167" xr:uid="{00000000-0005-0000-0000-0000D20F0000}"/>
    <cellStyle name="_KRIF Balance sheet  Income ststement1_Quarter ending 31 Dec 2003_KRIF BS REC 0407_financial statements-MKOI,MTIL,WSUI-(2007-09-30)jy" xfId="28168" xr:uid="{00000000-0005-0000-0000-0000D30F0000}"/>
    <cellStyle name="_KRIF Balance sheet  Income ststement1_Quarter ending 31 Dec 2003_KRIF BS REC 0407_롯데유럽홀딩스-NAV(2008-05-30)" xfId="28169" xr:uid="{00000000-0005-0000-0000-0000D40F0000}"/>
    <cellStyle name="_KRIF Balance sheet  Income ststement1_Quarter ending 31 Dec 2003_KRIF BS REC 0407_롯데유럽홀딩스-NAV(2008-06-30)" xfId="28170" xr:uid="{00000000-0005-0000-0000-0000D50F0000}"/>
    <cellStyle name="_KRIF Balance sheet  Income ststement1_Quarter ending 31 Dec 2003_KRIF BS REC 0408" xfId="28171" xr:uid="{00000000-0005-0000-0000-0000D60F0000}"/>
    <cellStyle name="_KRIF Balance sheet  Income ststement1_Quarter ending 31 Dec 2003_KRIF BS REC 0408_financial statements-MKOI,MTIL,WSUI-(2007-09-30)jy" xfId="28172" xr:uid="{00000000-0005-0000-0000-0000D70F0000}"/>
    <cellStyle name="_KRIF Balance sheet  Income ststement1_Quarter ending 31 Dec 2003_KRIF BS REC 0408_롯데유럽홀딩스-NAV(2008-05-30)" xfId="28173" xr:uid="{00000000-0005-0000-0000-0000D80F0000}"/>
    <cellStyle name="_KRIF Balance sheet  Income ststement1_Quarter ending 31 Dec 2003_KRIF BS REC 0408_롯데유럽홀딩스-NAV(2008-06-30)" xfId="28174" xr:uid="{00000000-0005-0000-0000-0000D90F0000}"/>
    <cellStyle name="_KRIF Balance sheet  Income ststement1_Quarter ending 31 Dec 2003_MSIM BS REC 07 2004" xfId="28175" xr:uid="{00000000-0005-0000-0000-0000DA0F0000}"/>
    <cellStyle name="_KRIF Balance sheet  Income ststement1_Quarter ending 31 Dec 2003_MSIM BS REC 07 2004_financial statements-MKOI,MTIL,WSUI-(2007-09-30)jy" xfId="28176" xr:uid="{00000000-0005-0000-0000-0000DB0F0000}"/>
    <cellStyle name="_KRIF Balance sheet  Income ststement1_Quarter ending 31 Dec 2003_MSIM BS REC 07 2004_롯데유럽홀딩스-NAV(2008-05-30)" xfId="28177" xr:uid="{00000000-0005-0000-0000-0000DC0F0000}"/>
    <cellStyle name="_KRIF Balance sheet  Income ststement1_Quarter ending 31 Dec 2003_MSIM BS REC 07 2004_롯데유럽홀딩스-NAV(2008-06-30)" xfId="28178" xr:uid="{00000000-0005-0000-0000-0000DD0F0000}"/>
    <cellStyle name="_KRIF Balance sheet  Income ststement1_Quarter ending 31 Dec 2003_MSIM BS REC 08 2004" xfId="28179" xr:uid="{00000000-0005-0000-0000-0000DE0F0000}"/>
    <cellStyle name="_KRIF Balance sheet  Income ststement1_Quarter ending 31 Dec 2003_MSIM BS REC 08 2004_financial statements-MKOI,MTIL,WSUI-(2007-09-30)jy" xfId="28180" xr:uid="{00000000-0005-0000-0000-0000DF0F0000}"/>
    <cellStyle name="_KRIF Balance sheet  Income ststement1_Quarter ending 31 Dec 2003_MSIM BS REC 08 2004_롯데유럽홀딩스-NAV(2008-05-30)" xfId="28181" xr:uid="{00000000-0005-0000-0000-0000E00F0000}"/>
    <cellStyle name="_KRIF Balance sheet  Income ststement1_Quarter ending 31 Dec 2003_MSIM BS REC 08 2004_롯데유럽홀딩스-NAV(2008-06-30)" xfId="28182" xr:uid="{00000000-0005-0000-0000-0000E10F0000}"/>
    <cellStyle name="_KRIF Balance sheet  Income ststement1_Quarter ending 31 Dec 2003_MSIM BS REC 10 2004" xfId="28183" xr:uid="{00000000-0005-0000-0000-0000E20F0000}"/>
    <cellStyle name="_KRIF Balance sheet  Income ststement1_Quarter ending 31 Dec 2003_MSIM BS REC 10 2004_financial statements-MKOI,MTIL,WSUI-(2007-09-30)jy" xfId="28184" xr:uid="{00000000-0005-0000-0000-0000E30F0000}"/>
    <cellStyle name="_KRIF Balance sheet  Income ststement1_Quarter ending 31 Dec 2003_MSIM BS REC 10 2004_롯데유럽홀딩스-NAV(2008-05-30)" xfId="28185" xr:uid="{00000000-0005-0000-0000-0000E40F0000}"/>
    <cellStyle name="_KRIF Balance sheet  Income ststement1_Quarter ending 31 Dec 2003_MSIM BS REC 10 2004_롯데유럽홀딩스-NAV(2008-06-30)" xfId="28186" xr:uid="{00000000-0005-0000-0000-0000E50F0000}"/>
    <cellStyle name="_KRIF Balance sheet  Income ststement1_Quarter ending 31 Dec 2003_MSIM BS REC 11 2004" xfId="28187" xr:uid="{00000000-0005-0000-0000-0000E60F0000}"/>
    <cellStyle name="_KRIF Balance sheet  Income ststement1_Quarter ending 31 Dec 2003_MSIM BS REC 11 2004_financial statements-MKOI,MTIL,WSUI-(2007-09-30)jy" xfId="28188" xr:uid="{00000000-0005-0000-0000-0000E70F0000}"/>
    <cellStyle name="_KRIF Balance sheet  Income ststement1_Quarter ending 31 Dec 2003_MSIM BS REC 11 2004_롯데유럽홀딩스-NAV(2008-05-30)" xfId="28189" xr:uid="{00000000-0005-0000-0000-0000E80F0000}"/>
    <cellStyle name="_KRIF Balance sheet  Income ststement1_Quarter ending 31 Dec 2003_MSIM BS REC 11 2004_롯데유럽홀딩스-NAV(2008-06-30)" xfId="28190" xr:uid="{00000000-0005-0000-0000-0000E90F0000}"/>
    <cellStyle name="_KRIF Balance sheet  Income ststement1_Quarter ending 31 Dec 2003_MSIM BS REC 12 2004" xfId="28191" xr:uid="{00000000-0005-0000-0000-0000EA0F0000}"/>
    <cellStyle name="_KRIF Balance sheet  Income ststement1_Quarter ending 31 Dec 2003_MSIM BS REC 12 2004_financial statements-MKOI,MTIL,WSUI-(2007-09-30)jy" xfId="28192" xr:uid="{00000000-0005-0000-0000-0000EB0F0000}"/>
    <cellStyle name="_KRIF Balance sheet  Income ststement1_Quarter ending 31 Dec 2003_MSIM BS REC 12 2004_롯데유럽홀딩스-NAV(2008-05-30)" xfId="28193" xr:uid="{00000000-0005-0000-0000-0000EC0F0000}"/>
    <cellStyle name="_KRIF Balance sheet  Income ststement1_Quarter ending 31 Dec 2003_MSIM BS REC 12 2004_롯데유럽홀딩스-NAV(2008-06-30)" xfId="28194" xr:uid="{00000000-0005-0000-0000-0000ED0F0000}"/>
    <cellStyle name="_KRIF Balance sheet  Income ststement1_Quarter ending 31 Dec 2003_롯데유럽홀딩스-NAV(2008-05-30)" xfId="28195" xr:uid="{00000000-0005-0000-0000-0000EE0F0000}"/>
    <cellStyle name="_KRIF Balance sheet  Income ststement1_Quarter ending 31 Dec 2003_롯데유럽홀딩스-NAV(2008-06-30)" xfId="28196" xr:uid="{00000000-0005-0000-0000-0000EF0F0000}"/>
    <cellStyle name="_KRIF Balance sheet  Income ststement1_롯데유럽홀딩스-NAV(2008-05-30)" xfId="28197" xr:uid="{00000000-0005-0000-0000-0000F00F0000}"/>
    <cellStyle name="_KRIF Balance sheet  Income ststement1_롯데유럽홀딩스-NAV(2008-06-30)" xfId="28198" xr:uid="{00000000-0005-0000-0000-0000F10F0000}"/>
    <cellStyle name="_KRIF BSPL(Oct)" xfId="28199" xr:uid="{00000000-0005-0000-0000-0000F20F0000}"/>
    <cellStyle name="_KRIF BSPL(Oct)_-2004()" xfId="28200" xr:uid="{00000000-0005-0000-0000-0000F30F0000}"/>
    <cellStyle name="_KRIF BSPL(Oct)_-2004()_financial statements-MKOI,MTIL,WSUI-(2007-09-30)jy" xfId="28201" xr:uid="{00000000-0005-0000-0000-0000F40F0000}"/>
    <cellStyle name="_KRIF BSPL(Oct)_-2004()_롯데유럽홀딩스-NAV(2008-05-30)" xfId="28202" xr:uid="{00000000-0005-0000-0000-0000F50F0000}"/>
    <cellStyle name="_KRIF BSPL(Oct)_-2004()_롯데유럽홀딩스-NAV(2008-06-30)" xfId="28203" xr:uid="{00000000-0005-0000-0000-0000F60F0000}"/>
    <cellStyle name="_KRIF BSPL(Oct)_22001_1" xfId="28204" xr:uid="{00000000-0005-0000-0000-0000F70F0000}"/>
    <cellStyle name="_KRIF BSPL(Oct)_22001_1_financial statements-MKOI,MTIL,WSUI-(2007-09-30)jy" xfId="28205" xr:uid="{00000000-0005-0000-0000-0000F80F0000}"/>
    <cellStyle name="_KRIF BSPL(Oct)_22001_1_롯데유럽홀딩스-NAV(2008-05-30)" xfId="28206" xr:uid="{00000000-0005-0000-0000-0000F90F0000}"/>
    <cellStyle name="_KRIF BSPL(Oct)_22001_1_롯데유럽홀딩스-NAV(2008-06-30)" xfId="28207" xr:uid="{00000000-0005-0000-0000-0000FA0F0000}"/>
    <cellStyle name="_KRIF BSPL(Oct)_22626_1" xfId="28208" xr:uid="{00000000-0005-0000-0000-0000FB0F0000}"/>
    <cellStyle name="_KRIF BSPL(Oct)_22626_1_financial statements-MKOI,MTIL,WSUI-(2007-09-30)jy" xfId="28209" xr:uid="{00000000-0005-0000-0000-0000FC0F0000}"/>
    <cellStyle name="_KRIF BSPL(Oct)_22626_1_롯데유럽홀딩스-NAV(2008-05-30)" xfId="28210" xr:uid="{00000000-0005-0000-0000-0000FD0F0000}"/>
    <cellStyle name="_KRIF BSPL(Oct)_22626_1_롯데유럽홀딩스-NAV(2008-06-30)" xfId="28211" xr:uid="{00000000-0005-0000-0000-0000FE0F0000}"/>
    <cellStyle name="_KRIF BSPL(Oct)_25978_1" xfId="28212" xr:uid="{00000000-0005-0000-0000-0000FF0F0000}"/>
    <cellStyle name="_KRIF BSPL(Oct)_25978_1_financial statements-MKOI,MTIL,WSUI-(2007-09-30)jy" xfId="28213" xr:uid="{00000000-0005-0000-0000-000000100000}"/>
    <cellStyle name="_KRIF BSPL(Oct)_25978_1_롯데유럽홀딩스-NAV(2008-05-30)" xfId="28214" xr:uid="{00000000-0005-0000-0000-000001100000}"/>
    <cellStyle name="_KRIF BSPL(Oct)_25978_1_롯데유럽홀딩스-NAV(2008-06-30)" xfId="28215" xr:uid="{00000000-0005-0000-0000-000002100000}"/>
    <cellStyle name="_KRIF BSPL(Oct)_26859_1" xfId="28216" xr:uid="{00000000-0005-0000-0000-000003100000}"/>
    <cellStyle name="_KRIF BSPL(Oct)_26859_1_financial statements-MKOI,MTIL,WSUI-(2007-09-30)jy" xfId="28217" xr:uid="{00000000-0005-0000-0000-000004100000}"/>
    <cellStyle name="_KRIF BSPL(Oct)_26859_1_롯데유럽홀딩스-NAV(2008-05-30)" xfId="28218" xr:uid="{00000000-0005-0000-0000-000005100000}"/>
    <cellStyle name="_KRIF BSPL(Oct)_26859_1_롯데유럽홀딩스-NAV(2008-06-30)" xfId="28219" xr:uid="{00000000-0005-0000-0000-000006100000}"/>
    <cellStyle name="_KRIF BSPL(Oct)_26973_1" xfId="28220" xr:uid="{00000000-0005-0000-0000-000007100000}"/>
    <cellStyle name="_KRIF BSPL(Oct)_26973_1_financial statements-MKOI,MTIL,WSUI-(2007-09-30)jy" xfId="28221" xr:uid="{00000000-0005-0000-0000-000008100000}"/>
    <cellStyle name="_KRIF BSPL(Oct)_26973_1_롯데유럽홀딩스-NAV(2008-05-30)" xfId="28222" xr:uid="{00000000-0005-0000-0000-000009100000}"/>
    <cellStyle name="_KRIF BSPL(Oct)_26973_1_롯데유럽홀딩스-NAV(2008-06-30)" xfId="28223" xr:uid="{00000000-0005-0000-0000-00000A100000}"/>
    <cellStyle name="_KRIF BSPL(Oct)_27057_1" xfId="28224" xr:uid="{00000000-0005-0000-0000-00000B100000}"/>
    <cellStyle name="_KRIF BSPL(Oct)_27057_1_financial statements-MKOI,MTIL,WSUI-(2007-09-30)jy" xfId="28225" xr:uid="{00000000-0005-0000-0000-00000C100000}"/>
    <cellStyle name="_KRIF BSPL(Oct)_27057_1_롯데유럽홀딩스-NAV(2008-05-30)" xfId="28226" xr:uid="{00000000-0005-0000-0000-00000D100000}"/>
    <cellStyle name="_KRIF BSPL(Oct)_27057_1_롯데유럽홀딩스-NAV(2008-06-30)" xfId="28227" xr:uid="{00000000-0005-0000-0000-00000E100000}"/>
    <cellStyle name="_KRIF BSPL(Oct)_27105_1" xfId="28228" xr:uid="{00000000-0005-0000-0000-00000F100000}"/>
    <cellStyle name="_KRIF BSPL(Oct)_27105_1_financial statements-MKOI,MTIL,WSUI-(2007-09-30)jy" xfId="28229" xr:uid="{00000000-0005-0000-0000-000010100000}"/>
    <cellStyle name="_KRIF BSPL(Oct)_27105_1_롯데유럽홀딩스-NAV(2008-05-30)" xfId="28230" xr:uid="{00000000-0005-0000-0000-000011100000}"/>
    <cellStyle name="_KRIF BSPL(Oct)_27105_1_롯데유럽홀딩스-NAV(2008-06-30)" xfId="28231" xr:uid="{00000000-0005-0000-0000-000012100000}"/>
    <cellStyle name="_KRIF BSPL(Oct)_27709_1" xfId="28232" xr:uid="{00000000-0005-0000-0000-000013100000}"/>
    <cellStyle name="_KRIF BSPL(Oct)_27709_1_financial statements-MKOI,MTIL,WSUI-(2007-09-30)jy" xfId="28233" xr:uid="{00000000-0005-0000-0000-000014100000}"/>
    <cellStyle name="_KRIF BSPL(Oct)_27709_1_롯데유럽홀딩스-NAV(2008-05-30)" xfId="28234" xr:uid="{00000000-0005-0000-0000-000015100000}"/>
    <cellStyle name="_KRIF BSPL(Oct)_27709_1_롯데유럽홀딩스-NAV(2008-06-30)" xfId="28235" xr:uid="{00000000-0005-0000-0000-000016100000}"/>
    <cellStyle name="_KRIF BSPL(Oct)_9260_1" xfId="28236" xr:uid="{00000000-0005-0000-0000-000017100000}"/>
    <cellStyle name="_KRIF BSPL(Oct)_9260_1_financial statements-MKOI,MTIL,WSUI-(2007-09-30)jy" xfId="28237" xr:uid="{00000000-0005-0000-0000-000018100000}"/>
    <cellStyle name="_KRIF BSPL(Oct)_9260_1_롯데유럽홀딩스-NAV(2008-05-30)" xfId="28238" xr:uid="{00000000-0005-0000-0000-000019100000}"/>
    <cellStyle name="_KRIF BSPL(Oct)_9260_1_롯데유럽홀딩스-NAV(2008-06-30)" xfId="28239" xr:uid="{00000000-0005-0000-0000-00001A100000}"/>
    <cellStyle name="_KRIF BSPL(Oct)_financial statements-MKOI,MTIL,WSUI-(2007-09-30)jy" xfId="28240" xr:uid="{00000000-0005-0000-0000-00001B100000}"/>
    <cellStyle name="_KRIF BSPL(Oct)_KRIF BS REC 0407" xfId="28241" xr:uid="{00000000-0005-0000-0000-00001C100000}"/>
    <cellStyle name="_KRIF BSPL(Oct)_KRIF BS REC 0407_financial statements-MKOI,MTIL,WSUI-(2007-09-30)jy" xfId="28242" xr:uid="{00000000-0005-0000-0000-00001D100000}"/>
    <cellStyle name="_KRIF BSPL(Oct)_KRIF BS REC 0407_롯데유럽홀딩스-NAV(2008-05-30)" xfId="28243" xr:uid="{00000000-0005-0000-0000-00001E100000}"/>
    <cellStyle name="_KRIF BSPL(Oct)_KRIF BS REC 0407_롯데유럽홀딩스-NAV(2008-06-30)" xfId="28244" xr:uid="{00000000-0005-0000-0000-00001F100000}"/>
    <cellStyle name="_KRIF BSPL(Oct)_KRIF BS REC 0408" xfId="28245" xr:uid="{00000000-0005-0000-0000-000020100000}"/>
    <cellStyle name="_KRIF BSPL(Oct)_KRIF BS REC 0408_financial statements-MKOI,MTIL,WSUI-(2007-09-30)jy" xfId="28246" xr:uid="{00000000-0005-0000-0000-000021100000}"/>
    <cellStyle name="_KRIF BSPL(Oct)_KRIF BS REC 0408_롯데유럽홀딩스-NAV(2008-05-30)" xfId="28247" xr:uid="{00000000-0005-0000-0000-000022100000}"/>
    <cellStyle name="_KRIF BSPL(Oct)_KRIF BS REC 0408_롯데유럽홀딩스-NAV(2008-06-30)" xfId="28248" xr:uid="{00000000-0005-0000-0000-000023100000}"/>
    <cellStyle name="_KRIF BSPL(Oct)_MSIM BS REC 07 2004" xfId="28249" xr:uid="{00000000-0005-0000-0000-000024100000}"/>
    <cellStyle name="_KRIF BSPL(Oct)_MSIM BS REC 07 2004_financial statements-MKOI,MTIL,WSUI-(2007-09-30)jy" xfId="28250" xr:uid="{00000000-0005-0000-0000-000025100000}"/>
    <cellStyle name="_KRIF BSPL(Oct)_MSIM BS REC 07 2004_롯데유럽홀딩스-NAV(2008-05-30)" xfId="28251" xr:uid="{00000000-0005-0000-0000-000026100000}"/>
    <cellStyle name="_KRIF BSPL(Oct)_MSIM BS REC 07 2004_롯데유럽홀딩스-NAV(2008-06-30)" xfId="28252" xr:uid="{00000000-0005-0000-0000-000027100000}"/>
    <cellStyle name="_KRIF BSPL(Oct)_MSIM BS REC 08 2004" xfId="28253" xr:uid="{00000000-0005-0000-0000-000028100000}"/>
    <cellStyle name="_KRIF BSPL(Oct)_MSIM BS REC 08 2004_financial statements-MKOI,MTIL,WSUI-(2007-09-30)jy" xfId="28254" xr:uid="{00000000-0005-0000-0000-000029100000}"/>
    <cellStyle name="_KRIF BSPL(Oct)_MSIM BS REC 08 2004_롯데유럽홀딩스-NAV(2008-05-30)" xfId="28255" xr:uid="{00000000-0005-0000-0000-00002A100000}"/>
    <cellStyle name="_KRIF BSPL(Oct)_MSIM BS REC 08 2004_롯데유럽홀딩스-NAV(2008-06-30)" xfId="28256" xr:uid="{00000000-0005-0000-0000-00002B100000}"/>
    <cellStyle name="_KRIF BSPL(Oct)_MSIM BS REC 10 2004" xfId="28257" xr:uid="{00000000-0005-0000-0000-00002C100000}"/>
    <cellStyle name="_KRIF BSPL(Oct)_MSIM BS REC 10 2004_financial statements-MKOI,MTIL,WSUI-(2007-09-30)jy" xfId="28258" xr:uid="{00000000-0005-0000-0000-00002D100000}"/>
    <cellStyle name="_KRIF BSPL(Oct)_MSIM BS REC 10 2004_롯데유럽홀딩스-NAV(2008-05-30)" xfId="28259" xr:uid="{00000000-0005-0000-0000-00002E100000}"/>
    <cellStyle name="_KRIF BSPL(Oct)_MSIM BS REC 10 2004_롯데유럽홀딩스-NAV(2008-06-30)" xfId="28260" xr:uid="{00000000-0005-0000-0000-00002F100000}"/>
    <cellStyle name="_KRIF BSPL(Oct)_MSIM BS REC 11 2004" xfId="28261" xr:uid="{00000000-0005-0000-0000-000030100000}"/>
    <cellStyle name="_KRIF BSPL(Oct)_MSIM BS REC 11 2004_financial statements-MKOI,MTIL,WSUI-(2007-09-30)jy" xfId="28262" xr:uid="{00000000-0005-0000-0000-000031100000}"/>
    <cellStyle name="_KRIF BSPL(Oct)_MSIM BS REC 11 2004_롯데유럽홀딩스-NAV(2008-05-30)" xfId="28263" xr:uid="{00000000-0005-0000-0000-000032100000}"/>
    <cellStyle name="_KRIF BSPL(Oct)_MSIM BS REC 11 2004_롯데유럽홀딩스-NAV(2008-06-30)" xfId="28264" xr:uid="{00000000-0005-0000-0000-000033100000}"/>
    <cellStyle name="_KRIF BSPL(Oct)_MSIM BS REC 12 2004" xfId="28265" xr:uid="{00000000-0005-0000-0000-000034100000}"/>
    <cellStyle name="_KRIF BSPL(Oct)_MSIM BS REC 12 2004_financial statements-MKOI,MTIL,WSUI-(2007-09-30)jy" xfId="28266" xr:uid="{00000000-0005-0000-0000-000035100000}"/>
    <cellStyle name="_KRIF BSPL(Oct)_MSIM BS REC 12 2004_롯데유럽홀딩스-NAV(2008-05-30)" xfId="28267" xr:uid="{00000000-0005-0000-0000-000036100000}"/>
    <cellStyle name="_KRIF BSPL(Oct)_MSIM BS REC 12 2004_롯데유럽홀딩스-NAV(2008-06-30)" xfId="28268" xr:uid="{00000000-0005-0000-0000-000037100000}"/>
    <cellStyle name="_KRIF BSPL(Oct)_Quarter ending 31 Dec 2003" xfId="28269" xr:uid="{00000000-0005-0000-0000-000038100000}"/>
    <cellStyle name="_KRIF BSPL(Oct)_Quarter ending 31 Dec 2003_-2004()" xfId="28270" xr:uid="{00000000-0005-0000-0000-000039100000}"/>
    <cellStyle name="_KRIF BSPL(Oct)_Quarter ending 31 Dec 2003_-2004()_financial statements-MKOI,MTIL,WSUI-(2007-09-30)jy" xfId="28271" xr:uid="{00000000-0005-0000-0000-00003A100000}"/>
    <cellStyle name="_KRIF BSPL(Oct)_Quarter ending 31 Dec 2003_-2004()_롯데유럽홀딩스-NAV(2008-05-30)" xfId="28272" xr:uid="{00000000-0005-0000-0000-00003B100000}"/>
    <cellStyle name="_KRIF BSPL(Oct)_Quarter ending 31 Dec 2003_-2004()_롯데유럽홀딩스-NAV(2008-06-30)" xfId="28273" xr:uid="{00000000-0005-0000-0000-00003C100000}"/>
    <cellStyle name="_KRIF BSPL(Oct)_Quarter ending 31 Dec 2003_22001_1" xfId="28274" xr:uid="{00000000-0005-0000-0000-00003D100000}"/>
    <cellStyle name="_KRIF BSPL(Oct)_Quarter ending 31 Dec 2003_22001_1_financial statements-MKOI,MTIL,WSUI-(2007-09-30)jy" xfId="28275" xr:uid="{00000000-0005-0000-0000-00003E100000}"/>
    <cellStyle name="_KRIF BSPL(Oct)_Quarter ending 31 Dec 2003_22001_1_롯데유럽홀딩스-NAV(2008-05-30)" xfId="28276" xr:uid="{00000000-0005-0000-0000-00003F100000}"/>
    <cellStyle name="_KRIF BSPL(Oct)_Quarter ending 31 Dec 2003_22001_1_롯데유럽홀딩스-NAV(2008-06-30)" xfId="28277" xr:uid="{00000000-0005-0000-0000-000040100000}"/>
    <cellStyle name="_KRIF BSPL(Oct)_Quarter ending 31 Dec 2003_22626_1" xfId="28278" xr:uid="{00000000-0005-0000-0000-000041100000}"/>
    <cellStyle name="_KRIF BSPL(Oct)_Quarter ending 31 Dec 2003_22626_1_financial statements-MKOI,MTIL,WSUI-(2007-09-30)jy" xfId="28279" xr:uid="{00000000-0005-0000-0000-000042100000}"/>
    <cellStyle name="_KRIF BSPL(Oct)_Quarter ending 31 Dec 2003_22626_1_롯데유럽홀딩스-NAV(2008-05-30)" xfId="28280" xr:uid="{00000000-0005-0000-0000-000043100000}"/>
    <cellStyle name="_KRIF BSPL(Oct)_Quarter ending 31 Dec 2003_22626_1_롯데유럽홀딩스-NAV(2008-06-30)" xfId="28281" xr:uid="{00000000-0005-0000-0000-000044100000}"/>
    <cellStyle name="_KRIF BSPL(Oct)_Quarter ending 31 Dec 2003_25978_1" xfId="28282" xr:uid="{00000000-0005-0000-0000-000045100000}"/>
    <cellStyle name="_KRIF BSPL(Oct)_Quarter ending 31 Dec 2003_25978_1_financial statements-MKOI,MTIL,WSUI-(2007-09-30)jy" xfId="28283" xr:uid="{00000000-0005-0000-0000-000046100000}"/>
    <cellStyle name="_KRIF BSPL(Oct)_Quarter ending 31 Dec 2003_25978_1_롯데유럽홀딩스-NAV(2008-05-30)" xfId="28284" xr:uid="{00000000-0005-0000-0000-000047100000}"/>
    <cellStyle name="_KRIF BSPL(Oct)_Quarter ending 31 Dec 2003_25978_1_롯데유럽홀딩스-NAV(2008-06-30)" xfId="28285" xr:uid="{00000000-0005-0000-0000-000048100000}"/>
    <cellStyle name="_KRIF BSPL(Oct)_Quarter ending 31 Dec 2003_26859_1" xfId="28286" xr:uid="{00000000-0005-0000-0000-000049100000}"/>
    <cellStyle name="_KRIF BSPL(Oct)_Quarter ending 31 Dec 2003_26859_1_financial statements-MKOI,MTIL,WSUI-(2007-09-30)jy" xfId="28287" xr:uid="{00000000-0005-0000-0000-00004A100000}"/>
    <cellStyle name="_KRIF BSPL(Oct)_Quarter ending 31 Dec 2003_26859_1_롯데유럽홀딩스-NAV(2008-05-30)" xfId="28288" xr:uid="{00000000-0005-0000-0000-00004B100000}"/>
    <cellStyle name="_KRIF BSPL(Oct)_Quarter ending 31 Dec 2003_26859_1_롯데유럽홀딩스-NAV(2008-06-30)" xfId="28289" xr:uid="{00000000-0005-0000-0000-00004C100000}"/>
    <cellStyle name="_KRIF BSPL(Oct)_Quarter ending 31 Dec 2003_26973_1" xfId="28290" xr:uid="{00000000-0005-0000-0000-00004D100000}"/>
    <cellStyle name="_KRIF BSPL(Oct)_Quarter ending 31 Dec 2003_26973_1_financial statements-MKOI,MTIL,WSUI-(2007-09-30)jy" xfId="28291" xr:uid="{00000000-0005-0000-0000-00004E100000}"/>
    <cellStyle name="_KRIF BSPL(Oct)_Quarter ending 31 Dec 2003_26973_1_롯데유럽홀딩스-NAV(2008-05-30)" xfId="28292" xr:uid="{00000000-0005-0000-0000-00004F100000}"/>
    <cellStyle name="_KRIF BSPL(Oct)_Quarter ending 31 Dec 2003_26973_1_롯데유럽홀딩스-NAV(2008-06-30)" xfId="28293" xr:uid="{00000000-0005-0000-0000-000050100000}"/>
    <cellStyle name="_KRIF BSPL(Oct)_Quarter ending 31 Dec 2003_27057_1" xfId="28294" xr:uid="{00000000-0005-0000-0000-000051100000}"/>
    <cellStyle name="_KRIF BSPL(Oct)_Quarter ending 31 Dec 2003_27057_1_financial statements-MKOI,MTIL,WSUI-(2007-09-30)jy" xfId="28295" xr:uid="{00000000-0005-0000-0000-000052100000}"/>
    <cellStyle name="_KRIF BSPL(Oct)_Quarter ending 31 Dec 2003_27057_1_롯데유럽홀딩스-NAV(2008-05-30)" xfId="28296" xr:uid="{00000000-0005-0000-0000-000053100000}"/>
    <cellStyle name="_KRIF BSPL(Oct)_Quarter ending 31 Dec 2003_27057_1_롯데유럽홀딩스-NAV(2008-06-30)" xfId="28297" xr:uid="{00000000-0005-0000-0000-000054100000}"/>
    <cellStyle name="_KRIF BSPL(Oct)_Quarter ending 31 Dec 2003_27105_1" xfId="28298" xr:uid="{00000000-0005-0000-0000-000055100000}"/>
    <cellStyle name="_KRIF BSPL(Oct)_Quarter ending 31 Dec 2003_27105_1_financial statements-MKOI,MTIL,WSUI-(2007-09-30)jy" xfId="28299" xr:uid="{00000000-0005-0000-0000-000056100000}"/>
    <cellStyle name="_KRIF BSPL(Oct)_Quarter ending 31 Dec 2003_27105_1_롯데유럽홀딩스-NAV(2008-05-30)" xfId="28300" xr:uid="{00000000-0005-0000-0000-000057100000}"/>
    <cellStyle name="_KRIF BSPL(Oct)_Quarter ending 31 Dec 2003_27105_1_롯데유럽홀딩스-NAV(2008-06-30)" xfId="28301" xr:uid="{00000000-0005-0000-0000-000058100000}"/>
    <cellStyle name="_KRIF BSPL(Oct)_Quarter ending 31 Dec 2003_27709_1" xfId="28302" xr:uid="{00000000-0005-0000-0000-000059100000}"/>
    <cellStyle name="_KRIF BSPL(Oct)_Quarter ending 31 Dec 2003_27709_1_financial statements-MKOI,MTIL,WSUI-(2007-09-30)jy" xfId="28303" xr:uid="{00000000-0005-0000-0000-00005A100000}"/>
    <cellStyle name="_KRIF BSPL(Oct)_Quarter ending 31 Dec 2003_27709_1_롯데유럽홀딩스-NAV(2008-05-30)" xfId="28304" xr:uid="{00000000-0005-0000-0000-00005B100000}"/>
    <cellStyle name="_KRIF BSPL(Oct)_Quarter ending 31 Dec 2003_27709_1_롯데유럽홀딩스-NAV(2008-06-30)" xfId="28305" xr:uid="{00000000-0005-0000-0000-00005C100000}"/>
    <cellStyle name="_KRIF BSPL(Oct)_Quarter ending 31 Dec 2003_9260_1" xfId="28306" xr:uid="{00000000-0005-0000-0000-00005D100000}"/>
    <cellStyle name="_KRIF BSPL(Oct)_Quarter ending 31 Dec 2003_9260_1_financial statements-MKOI,MTIL,WSUI-(2007-09-30)jy" xfId="28307" xr:uid="{00000000-0005-0000-0000-00005E100000}"/>
    <cellStyle name="_KRIF BSPL(Oct)_Quarter ending 31 Dec 2003_9260_1_롯데유럽홀딩스-NAV(2008-05-30)" xfId="28308" xr:uid="{00000000-0005-0000-0000-00005F100000}"/>
    <cellStyle name="_KRIF BSPL(Oct)_Quarter ending 31 Dec 2003_9260_1_롯데유럽홀딩스-NAV(2008-06-30)" xfId="28309" xr:uid="{00000000-0005-0000-0000-000060100000}"/>
    <cellStyle name="_KRIF BSPL(Oct)_Quarter ending 31 Dec 2003_financial statements-MKOI,MTIL,WSUI-(2007-09-30)jy" xfId="28310" xr:uid="{00000000-0005-0000-0000-000061100000}"/>
    <cellStyle name="_KRIF BSPL(Oct)_Quarter ending 31 Dec 2003_KRIF BS REC 0407" xfId="28311" xr:uid="{00000000-0005-0000-0000-000062100000}"/>
    <cellStyle name="_KRIF BSPL(Oct)_Quarter ending 31 Dec 2003_KRIF BS REC 0407_financial statements-MKOI,MTIL,WSUI-(2007-09-30)jy" xfId="28312" xr:uid="{00000000-0005-0000-0000-000063100000}"/>
    <cellStyle name="_KRIF BSPL(Oct)_Quarter ending 31 Dec 2003_KRIF BS REC 0407_롯데유럽홀딩스-NAV(2008-05-30)" xfId="28313" xr:uid="{00000000-0005-0000-0000-000064100000}"/>
    <cellStyle name="_KRIF BSPL(Oct)_Quarter ending 31 Dec 2003_KRIF BS REC 0407_롯데유럽홀딩스-NAV(2008-06-30)" xfId="28314" xr:uid="{00000000-0005-0000-0000-000065100000}"/>
    <cellStyle name="_KRIF BSPL(Oct)_Quarter ending 31 Dec 2003_KRIF BS REC 0408" xfId="28315" xr:uid="{00000000-0005-0000-0000-000066100000}"/>
    <cellStyle name="_KRIF BSPL(Oct)_Quarter ending 31 Dec 2003_KRIF BS REC 0408_financial statements-MKOI,MTIL,WSUI-(2007-09-30)jy" xfId="28316" xr:uid="{00000000-0005-0000-0000-000067100000}"/>
    <cellStyle name="_KRIF BSPL(Oct)_Quarter ending 31 Dec 2003_KRIF BS REC 0408_롯데유럽홀딩스-NAV(2008-05-30)" xfId="28317" xr:uid="{00000000-0005-0000-0000-000068100000}"/>
    <cellStyle name="_KRIF BSPL(Oct)_Quarter ending 31 Dec 2003_KRIF BS REC 0408_롯데유럽홀딩스-NAV(2008-06-30)" xfId="28318" xr:uid="{00000000-0005-0000-0000-000069100000}"/>
    <cellStyle name="_KRIF BSPL(Oct)_Quarter ending 31 Dec 2003_MSIM BS REC 07 2004" xfId="28319" xr:uid="{00000000-0005-0000-0000-00006A100000}"/>
    <cellStyle name="_KRIF BSPL(Oct)_Quarter ending 31 Dec 2003_MSIM BS REC 07 2004_financial statements-MKOI,MTIL,WSUI-(2007-09-30)jy" xfId="28320" xr:uid="{00000000-0005-0000-0000-00006B100000}"/>
    <cellStyle name="_KRIF BSPL(Oct)_Quarter ending 31 Dec 2003_MSIM BS REC 07 2004_롯데유럽홀딩스-NAV(2008-05-30)" xfId="28321" xr:uid="{00000000-0005-0000-0000-00006C100000}"/>
    <cellStyle name="_KRIF BSPL(Oct)_Quarter ending 31 Dec 2003_MSIM BS REC 07 2004_롯데유럽홀딩스-NAV(2008-06-30)" xfId="28322" xr:uid="{00000000-0005-0000-0000-00006D100000}"/>
    <cellStyle name="_KRIF BSPL(Oct)_Quarter ending 31 Dec 2003_MSIM BS REC 08 2004" xfId="28323" xr:uid="{00000000-0005-0000-0000-00006E100000}"/>
    <cellStyle name="_KRIF BSPL(Oct)_Quarter ending 31 Dec 2003_MSIM BS REC 08 2004_financial statements-MKOI,MTIL,WSUI-(2007-09-30)jy" xfId="28324" xr:uid="{00000000-0005-0000-0000-00006F100000}"/>
    <cellStyle name="_KRIF BSPL(Oct)_Quarter ending 31 Dec 2003_MSIM BS REC 08 2004_롯데유럽홀딩스-NAV(2008-05-30)" xfId="28325" xr:uid="{00000000-0005-0000-0000-000070100000}"/>
    <cellStyle name="_KRIF BSPL(Oct)_Quarter ending 31 Dec 2003_MSIM BS REC 08 2004_롯데유럽홀딩스-NAV(2008-06-30)" xfId="28326" xr:uid="{00000000-0005-0000-0000-000071100000}"/>
    <cellStyle name="_KRIF BSPL(Oct)_Quarter ending 31 Dec 2003_MSIM BS REC 10 2004" xfId="28327" xr:uid="{00000000-0005-0000-0000-000072100000}"/>
    <cellStyle name="_KRIF BSPL(Oct)_Quarter ending 31 Dec 2003_MSIM BS REC 10 2004_financial statements-MKOI,MTIL,WSUI-(2007-09-30)jy" xfId="28328" xr:uid="{00000000-0005-0000-0000-000073100000}"/>
    <cellStyle name="_KRIF BSPL(Oct)_Quarter ending 31 Dec 2003_MSIM BS REC 10 2004_롯데유럽홀딩스-NAV(2008-05-30)" xfId="28329" xr:uid="{00000000-0005-0000-0000-000074100000}"/>
    <cellStyle name="_KRIF BSPL(Oct)_Quarter ending 31 Dec 2003_MSIM BS REC 10 2004_롯데유럽홀딩스-NAV(2008-06-30)" xfId="28330" xr:uid="{00000000-0005-0000-0000-000075100000}"/>
    <cellStyle name="_KRIF BSPL(Oct)_Quarter ending 31 Dec 2003_MSIM BS REC 11 2004" xfId="28331" xr:uid="{00000000-0005-0000-0000-000076100000}"/>
    <cellStyle name="_KRIF BSPL(Oct)_Quarter ending 31 Dec 2003_MSIM BS REC 11 2004_financial statements-MKOI,MTIL,WSUI-(2007-09-30)jy" xfId="28332" xr:uid="{00000000-0005-0000-0000-000077100000}"/>
    <cellStyle name="_KRIF BSPL(Oct)_Quarter ending 31 Dec 2003_MSIM BS REC 11 2004_롯데유럽홀딩스-NAV(2008-05-30)" xfId="28333" xr:uid="{00000000-0005-0000-0000-000078100000}"/>
    <cellStyle name="_KRIF BSPL(Oct)_Quarter ending 31 Dec 2003_MSIM BS REC 11 2004_롯데유럽홀딩스-NAV(2008-06-30)" xfId="28334" xr:uid="{00000000-0005-0000-0000-000079100000}"/>
    <cellStyle name="_KRIF BSPL(Oct)_Quarter ending 31 Dec 2003_MSIM BS REC 12 2004" xfId="28335" xr:uid="{00000000-0005-0000-0000-00007A100000}"/>
    <cellStyle name="_KRIF BSPL(Oct)_Quarter ending 31 Dec 2003_MSIM BS REC 12 2004_financial statements-MKOI,MTIL,WSUI-(2007-09-30)jy" xfId="28336" xr:uid="{00000000-0005-0000-0000-00007B100000}"/>
    <cellStyle name="_KRIF BSPL(Oct)_Quarter ending 31 Dec 2003_MSIM BS REC 12 2004_롯데유럽홀딩스-NAV(2008-05-30)" xfId="28337" xr:uid="{00000000-0005-0000-0000-00007C100000}"/>
    <cellStyle name="_KRIF BSPL(Oct)_Quarter ending 31 Dec 2003_MSIM BS REC 12 2004_롯데유럽홀딩스-NAV(2008-06-30)" xfId="28338" xr:uid="{00000000-0005-0000-0000-00007D100000}"/>
    <cellStyle name="_KRIF BSPL(Oct)_Quarter ending 31 Dec 2003_롯데유럽홀딩스-NAV(2008-05-30)" xfId="28339" xr:uid="{00000000-0005-0000-0000-00007E100000}"/>
    <cellStyle name="_KRIF BSPL(Oct)_Quarter ending 31 Dec 2003_롯데유럽홀딩스-NAV(2008-06-30)" xfId="28340" xr:uid="{00000000-0005-0000-0000-00007F100000}"/>
    <cellStyle name="_KRIF BSPL(Oct)_롯데유럽홀딩스-NAV(2008-05-30)" xfId="28341" xr:uid="{00000000-0005-0000-0000-000080100000}"/>
    <cellStyle name="_KRIF BSPL(Oct)_롯데유럽홀딩스-NAV(2008-06-30)" xfId="28342" xr:uid="{00000000-0005-0000-0000-000081100000}"/>
    <cellStyle name="_KRIF_FS_SEP" xfId="28343" xr:uid="{00000000-0005-0000-0000-000082100000}"/>
    <cellStyle name="_KRIF_FS_SEP_-2004()" xfId="28344" xr:uid="{00000000-0005-0000-0000-000083100000}"/>
    <cellStyle name="_KRIF_FS_SEP_-2004()_financial statements-MKOI,MTIL,WSUI-(2007-09-30)jy" xfId="28345" xr:uid="{00000000-0005-0000-0000-000084100000}"/>
    <cellStyle name="_KRIF_FS_SEP_-2004()_롯데유럽홀딩스-NAV(2008-05-30)" xfId="28346" xr:uid="{00000000-0005-0000-0000-000085100000}"/>
    <cellStyle name="_KRIF_FS_SEP_-2004()_롯데유럽홀딩스-NAV(2008-06-30)" xfId="28347" xr:uid="{00000000-0005-0000-0000-000086100000}"/>
    <cellStyle name="_KRIF_FS_SEP_22001_1" xfId="28348" xr:uid="{00000000-0005-0000-0000-000087100000}"/>
    <cellStyle name="_KRIF_FS_SEP_22001_1_financial statements-MKOI,MTIL,WSUI-(2007-09-30)jy" xfId="28349" xr:uid="{00000000-0005-0000-0000-000088100000}"/>
    <cellStyle name="_KRIF_FS_SEP_22001_1_롯데유럽홀딩스-NAV(2008-05-30)" xfId="28350" xr:uid="{00000000-0005-0000-0000-000089100000}"/>
    <cellStyle name="_KRIF_FS_SEP_22001_1_롯데유럽홀딩스-NAV(2008-06-30)" xfId="28351" xr:uid="{00000000-0005-0000-0000-00008A100000}"/>
    <cellStyle name="_KRIF_FS_SEP_22626_1" xfId="28352" xr:uid="{00000000-0005-0000-0000-00008B100000}"/>
    <cellStyle name="_KRIF_FS_SEP_22626_1_financial statements-MKOI,MTIL,WSUI-(2007-09-30)jy" xfId="28353" xr:uid="{00000000-0005-0000-0000-00008C100000}"/>
    <cellStyle name="_KRIF_FS_SEP_22626_1_롯데유럽홀딩스-NAV(2008-05-30)" xfId="28354" xr:uid="{00000000-0005-0000-0000-00008D100000}"/>
    <cellStyle name="_KRIF_FS_SEP_22626_1_롯데유럽홀딩스-NAV(2008-06-30)" xfId="28355" xr:uid="{00000000-0005-0000-0000-00008E100000}"/>
    <cellStyle name="_KRIF_FS_SEP_25978_1" xfId="28356" xr:uid="{00000000-0005-0000-0000-00008F100000}"/>
    <cellStyle name="_KRIF_FS_SEP_25978_1_financial statements-MKOI,MTIL,WSUI-(2007-09-30)jy" xfId="28357" xr:uid="{00000000-0005-0000-0000-000090100000}"/>
    <cellStyle name="_KRIF_FS_SEP_25978_1_롯데유럽홀딩스-NAV(2008-05-30)" xfId="28358" xr:uid="{00000000-0005-0000-0000-000091100000}"/>
    <cellStyle name="_KRIF_FS_SEP_25978_1_롯데유럽홀딩스-NAV(2008-06-30)" xfId="28359" xr:uid="{00000000-0005-0000-0000-000092100000}"/>
    <cellStyle name="_KRIF_FS_SEP_26859_1" xfId="28360" xr:uid="{00000000-0005-0000-0000-000093100000}"/>
    <cellStyle name="_KRIF_FS_SEP_26859_1_financial statements-MKOI,MTIL,WSUI-(2007-09-30)jy" xfId="28361" xr:uid="{00000000-0005-0000-0000-000094100000}"/>
    <cellStyle name="_KRIF_FS_SEP_26859_1_롯데유럽홀딩스-NAV(2008-05-30)" xfId="28362" xr:uid="{00000000-0005-0000-0000-000095100000}"/>
    <cellStyle name="_KRIF_FS_SEP_26859_1_롯데유럽홀딩스-NAV(2008-06-30)" xfId="28363" xr:uid="{00000000-0005-0000-0000-000096100000}"/>
    <cellStyle name="_KRIF_FS_SEP_26973_1" xfId="28364" xr:uid="{00000000-0005-0000-0000-000097100000}"/>
    <cellStyle name="_KRIF_FS_SEP_26973_1_financial statements-MKOI,MTIL,WSUI-(2007-09-30)jy" xfId="28365" xr:uid="{00000000-0005-0000-0000-000098100000}"/>
    <cellStyle name="_KRIF_FS_SEP_26973_1_롯데유럽홀딩스-NAV(2008-05-30)" xfId="28366" xr:uid="{00000000-0005-0000-0000-000099100000}"/>
    <cellStyle name="_KRIF_FS_SEP_26973_1_롯데유럽홀딩스-NAV(2008-06-30)" xfId="28367" xr:uid="{00000000-0005-0000-0000-00009A100000}"/>
    <cellStyle name="_KRIF_FS_SEP_27057_1" xfId="28368" xr:uid="{00000000-0005-0000-0000-00009B100000}"/>
    <cellStyle name="_KRIF_FS_SEP_27057_1_financial statements-MKOI,MTIL,WSUI-(2007-09-30)jy" xfId="28369" xr:uid="{00000000-0005-0000-0000-00009C100000}"/>
    <cellStyle name="_KRIF_FS_SEP_27057_1_롯데유럽홀딩스-NAV(2008-05-30)" xfId="28370" xr:uid="{00000000-0005-0000-0000-00009D100000}"/>
    <cellStyle name="_KRIF_FS_SEP_27057_1_롯데유럽홀딩스-NAV(2008-06-30)" xfId="28371" xr:uid="{00000000-0005-0000-0000-00009E100000}"/>
    <cellStyle name="_KRIF_FS_SEP_27105_1" xfId="28372" xr:uid="{00000000-0005-0000-0000-00009F100000}"/>
    <cellStyle name="_KRIF_FS_SEP_27105_1_financial statements-MKOI,MTIL,WSUI-(2007-09-30)jy" xfId="28373" xr:uid="{00000000-0005-0000-0000-0000A0100000}"/>
    <cellStyle name="_KRIF_FS_SEP_27105_1_롯데유럽홀딩스-NAV(2008-05-30)" xfId="28374" xr:uid="{00000000-0005-0000-0000-0000A1100000}"/>
    <cellStyle name="_KRIF_FS_SEP_27105_1_롯데유럽홀딩스-NAV(2008-06-30)" xfId="28375" xr:uid="{00000000-0005-0000-0000-0000A2100000}"/>
    <cellStyle name="_KRIF_FS_SEP_27709_1" xfId="28376" xr:uid="{00000000-0005-0000-0000-0000A3100000}"/>
    <cellStyle name="_KRIF_FS_SEP_27709_1_financial statements-MKOI,MTIL,WSUI-(2007-09-30)jy" xfId="28377" xr:uid="{00000000-0005-0000-0000-0000A4100000}"/>
    <cellStyle name="_KRIF_FS_SEP_27709_1_롯데유럽홀딩스-NAV(2008-05-30)" xfId="28378" xr:uid="{00000000-0005-0000-0000-0000A5100000}"/>
    <cellStyle name="_KRIF_FS_SEP_27709_1_롯데유럽홀딩스-NAV(2008-06-30)" xfId="28379" xr:uid="{00000000-0005-0000-0000-0000A6100000}"/>
    <cellStyle name="_KRIF_FS_SEP_9260_1" xfId="28380" xr:uid="{00000000-0005-0000-0000-0000A7100000}"/>
    <cellStyle name="_KRIF_FS_SEP_9260_1_financial statements-MKOI,MTIL,WSUI-(2007-09-30)jy" xfId="28381" xr:uid="{00000000-0005-0000-0000-0000A8100000}"/>
    <cellStyle name="_KRIF_FS_SEP_9260_1_롯데유럽홀딩스-NAV(2008-05-30)" xfId="28382" xr:uid="{00000000-0005-0000-0000-0000A9100000}"/>
    <cellStyle name="_KRIF_FS_SEP_9260_1_롯데유럽홀딩스-NAV(2008-06-30)" xfId="28383" xr:uid="{00000000-0005-0000-0000-0000AA100000}"/>
    <cellStyle name="_KRIF_FS_SEP_financial statements-MKOI,MTIL,WSUI-(2007-09-30)jy" xfId="28384" xr:uid="{00000000-0005-0000-0000-0000AB100000}"/>
    <cellStyle name="_KRIF_FS_SEP_KRIF BS REC 0407" xfId="28385" xr:uid="{00000000-0005-0000-0000-0000AC100000}"/>
    <cellStyle name="_KRIF_FS_SEP_KRIF BS REC 0407_financial statements-MKOI,MTIL,WSUI-(2007-09-30)jy" xfId="28386" xr:uid="{00000000-0005-0000-0000-0000AD100000}"/>
    <cellStyle name="_KRIF_FS_SEP_KRIF BS REC 0407_롯데유럽홀딩스-NAV(2008-05-30)" xfId="28387" xr:uid="{00000000-0005-0000-0000-0000AE100000}"/>
    <cellStyle name="_KRIF_FS_SEP_KRIF BS REC 0407_롯데유럽홀딩스-NAV(2008-06-30)" xfId="28388" xr:uid="{00000000-0005-0000-0000-0000AF100000}"/>
    <cellStyle name="_KRIF_FS_SEP_KRIF BS REC 0408" xfId="28389" xr:uid="{00000000-0005-0000-0000-0000B0100000}"/>
    <cellStyle name="_KRIF_FS_SEP_KRIF BS REC 0408_financial statements-MKOI,MTIL,WSUI-(2007-09-30)jy" xfId="28390" xr:uid="{00000000-0005-0000-0000-0000B1100000}"/>
    <cellStyle name="_KRIF_FS_SEP_KRIF BS REC 0408_롯데유럽홀딩스-NAV(2008-05-30)" xfId="28391" xr:uid="{00000000-0005-0000-0000-0000B2100000}"/>
    <cellStyle name="_KRIF_FS_SEP_KRIF BS REC 0408_롯데유럽홀딩스-NAV(2008-06-30)" xfId="28392" xr:uid="{00000000-0005-0000-0000-0000B3100000}"/>
    <cellStyle name="_KRIF_FS_SEP_MSIM BS REC 07 2004" xfId="28393" xr:uid="{00000000-0005-0000-0000-0000B4100000}"/>
    <cellStyle name="_KRIF_FS_SEP_MSIM BS REC 07 2004_financial statements-MKOI,MTIL,WSUI-(2007-09-30)jy" xfId="28394" xr:uid="{00000000-0005-0000-0000-0000B5100000}"/>
    <cellStyle name="_KRIF_FS_SEP_MSIM BS REC 07 2004_롯데유럽홀딩스-NAV(2008-05-30)" xfId="28395" xr:uid="{00000000-0005-0000-0000-0000B6100000}"/>
    <cellStyle name="_KRIF_FS_SEP_MSIM BS REC 07 2004_롯데유럽홀딩스-NAV(2008-06-30)" xfId="28396" xr:uid="{00000000-0005-0000-0000-0000B7100000}"/>
    <cellStyle name="_KRIF_FS_SEP_MSIM BS REC 08 2004" xfId="28397" xr:uid="{00000000-0005-0000-0000-0000B8100000}"/>
    <cellStyle name="_KRIF_FS_SEP_MSIM BS REC 08 2004_financial statements-MKOI,MTIL,WSUI-(2007-09-30)jy" xfId="28398" xr:uid="{00000000-0005-0000-0000-0000B9100000}"/>
    <cellStyle name="_KRIF_FS_SEP_MSIM BS REC 08 2004_롯데유럽홀딩스-NAV(2008-05-30)" xfId="28399" xr:uid="{00000000-0005-0000-0000-0000BA100000}"/>
    <cellStyle name="_KRIF_FS_SEP_MSIM BS REC 08 2004_롯데유럽홀딩스-NAV(2008-06-30)" xfId="28400" xr:uid="{00000000-0005-0000-0000-0000BB100000}"/>
    <cellStyle name="_KRIF_FS_SEP_MSIM BS REC 10 2004" xfId="28401" xr:uid="{00000000-0005-0000-0000-0000BC100000}"/>
    <cellStyle name="_KRIF_FS_SEP_MSIM BS REC 10 2004_financial statements-MKOI,MTIL,WSUI-(2007-09-30)jy" xfId="28402" xr:uid="{00000000-0005-0000-0000-0000BD100000}"/>
    <cellStyle name="_KRIF_FS_SEP_MSIM BS REC 10 2004_롯데유럽홀딩스-NAV(2008-05-30)" xfId="28403" xr:uid="{00000000-0005-0000-0000-0000BE100000}"/>
    <cellStyle name="_KRIF_FS_SEP_MSIM BS REC 10 2004_롯데유럽홀딩스-NAV(2008-06-30)" xfId="28404" xr:uid="{00000000-0005-0000-0000-0000BF100000}"/>
    <cellStyle name="_KRIF_FS_SEP_MSIM BS REC 11 2004" xfId="28405" xr:uid="{00000000-0005-0000-0000-0000C0100000}"/>
    <cellStyle name="_KRIF_FS_SEP_MSIM BS REC 11 2004_financial statements-MKOI,MTIL,WSUI-(2007-09-30)jy" xfId="28406" xr:uid="{00000000-0005-0000-0000-0000C1100000}"/>
    <cellStyle name="_KRIF_FS_SEP_MSIM BS REC 11 2004_롯데유럽홀딩스-NAV(2008-05-30)" xfId="28407" xr:uid="{00000000-0005-0000-0000-0000C2100000}"/>
    <cellStyle name="_KRIF_FS_SEP_MSIM BS REC 11 2004_롯데유럽홀딩스-NAV(2008-06-30)" xfId="28408" xr:uid="{00000000-0005-0000-0000-0000C3100000}"/>
    <cellStyle name="_KRIF_FS_SEP_MSIM BS REC 12 2004" xfId="28409" xr:uid="{00000000-0005-0000-0000-0000C4100000}"/>
    <cellStyle name="_KRIF_FS_SEP_MSIM BS REC 12 2004_financial statements-MKOI,MTIL,WSUI-(2007-09-30)jy" xfId="28410" xr:uid="{00000000-0005-0000-0000-0000C5100000}"/>
    <cellStyle name="_KRIF_FS_SEP_MSIM BS REC 12 2004_롯데유럽홀딩스-NAV(2008-05-30)" xfId="28411" xr:uid="{00000000-0005-0000-0000-0000C6100000}"/>
    <cellStyle name="_KRIF_FS_SEP_MSIM BS REC 12 2004_롯데유럽홀딩스-NAV(2008-06-30)" xfId="28412" xr:uid="{00000000-0005-0000-0000-0000C7100000}"/>
    <cellStyle name="_KRIF_FS_SEP_Quarter ending 31 Dec 2003" xfId="28413" xr:uid="{00000000-0005-0000-0000-0000C8100000}"/>
    <cellStyle name="_KRIF_FS_SEP_Quarter ending 31 Dec 2003_-2004()" xfId="28414" xr:uid="{00000000-0005-0000-0000-0000C9100000}"/>
    <cellStyle name="_KRIF_FS_SEP_Quarter ending 31 Dec 2003_-2004()_financial statements-MKOI,MTIL,WSUI-(2007-09-30)jy" xfId="28415" xr:uid="{00000000-0005-0000-0000-0000CA100000}"/>
    <cellStyle name="_KRIF_FS_SEP_Quarter ending 31 Dec 2003_-2004()_롯데유럽홀딩스-NAV(2008-05-30)" xfId="28416" xr:uid="{00000000-0005-0000-0000-0000CB100000}"/>
    <cellStyle name="_KRIF_FS_SEP_Quarter ending 31 Dec 2003_-2004()_롯데유럽홀딩스-NAV(2008-06-30)" xfId="28417" xr:uid="{00000000-0005-0000-0000-0000CC100000}"/>
    <cellStyle name="_KRIF_FS_SEP_Quarter ending 31 Dec 2003_22001_1" xfId="28418" xr:uid="{00000000-0005-0000-0000-0000CD100000}"/>
    <cellStyle name="_KRIF_FS_SEP_Quarter ending 31 Dec 2003_22001_1_financial statements-MKOI,MTIL,WSUI-(2007-09-30)jy" xfId="28419" xr:uid="{00000000-0005-0000-0000-0000CE100000}"/>
    <cellStyle name="_KRIF_FS_SEP_Quarter ending 31 Dec 2003_22001_1_롯데유럽홀딩스-NAV(2008-05-30)" xfId="28420" xr:uid="{00000000-0005-0000-0000-0000CF100000}"/>
    <cellStyle name="_KRIF_FS_SEP_Quarter ending 31 Dec 2003_22001_1_롯데유럽홀딩스-NAV(2008-06-30)" xfId="28421" xr:uid="{00000000-0005-0000-0000-0000D0100000}"/>
    <cellStyle name="_KRIF_FS_SEP_Quarter ending 31 Dec 2003_22626_1" xfId="28422" xr:uid="{00000000-0005-0000-0000-0000D1100000}"/>
    <cellStyle name="_KRIF_FS_SEP_Quarter ending 31 Dec 2003_22626_1_financial statements-MKOI,MTIL,WSUI-(2007-09-30)jy" xfId="28423" xr:uid="{00000000-0005-0000-0000-0000D2100000}"/>
    <cellStyle name="_KRIF_FS_SEP_Quarter ending 31 Dec 2003_22626_1_롯데유럽홀딩스-NAV(2008-05-30)" xfId="28424" xr:uid="{00000000-0005-0000-0000-0000D3100000}"/>
    <cellStyle name="_KRIF_FS_SEP_Quarter ending 31 Dec 2003_22626_1_롯데유럽홀딩스-NAV(2008-06-30)" xfId="28425" xr:uid="{00000000-0005-0000-0000-0000D4100000}"/>
    <cellStyle name="_KRIF_FS_SEP_Quarter ending 31 Dec 2003_25978_1" xfId="28426" xr:uid="{00000000-0005-0000-0000-0000D5100000}"/>
    <cellStyle name="_KRIF_FS_SEP_Quarter ending 31 Dec 2003_25978_1_financial statements-MKOI,MTIL,WSUI-(2007-09-30)jy" xfId="28427" xr:uid="{00000000-0005-0000-0000-0000D6100000}"/>
    <cellStyle name="_KRIF_FS_SEP_Quarter ending 31 Dec 2003_25978_1_롯데유럽홀딩스-NAV(2008-05-30)" xfId="28428" xr:uid="{00000000-0005-0000-0000-0000D7100000}"/>
    <cellStyle name="_KRIF_FS_SEP_Quarter ending 31 Dec 2003_25978_1_롯데유럽홀딩스-NAV(2008-06-30)" xfId="28429" xr:uid="{00000000-0005-0000-0000-0000D8100000}"/>
    <cellStyle name="_KRIF_FS_SEP_Quarter ending 31 Dec 2003_26859_1" xfId="28430" xr:uid="{00000000-0005-0000-0000-0000D9100000}"/>
    <cellStyle name="_KRIF_FS_SEP_Quarter ending 31 Dec 2003_26859_1_financial statements-MKOI,MTIL,WSUI-(2007-09-30)jy" xfId="28431" xr:uid="{00000000-0005-0000-0000-0000DA100000}"/>
    <cellStyle name="_KRIF_FS_SEP_Quarter ending 31 Dec 2003_26859_1_롯데유럽홀딩스-NAV(2008-05-30)" xfId="28432" xr:uid="{00000000-0005-0000-0000-0000DB100000}"/>
    <cellStyle name="_KRIF_FS_SEP_Quarter ending 31 Dec 2003_26859_1_롯데유럽홀딩스-NAV(2008-06-30)" xfId="28433" xr:uid="{00000000-0005-0000-0000-0000DC100000}"/>
    <cellStyle name="_KRIF_FS_SEP_Quarter ending 31 Dec 2003_26973_1" xfId="28434" xr:uid="{00000000-0005-0000-0000-0000DD100000}"/>
    <cellStyle name="_KRIF_FS_SEP_Quarter ending 31 Dec 2003_26973_1_financial statements-MKOI,MTIL,WSUI-(2007-09-30)jy" xfId="28435" xr:uid="{00000000-0005-0000-0000-0000DE100000}"/>
    <cellStyle name="_KRIF_FS_SEP_Quarter ending 31 Dec 2003_26973_1_롯데유럽홀딩스-NAV(2008-05-30)" xfId="28436" xr:uid="{00000000-0005-0000-0000-0000DF100000}"/>
    <cellStyle name="_KRIF_FS_SEP_Quarter ending 31 Dec 2003_26973_1_롯데유럽홀딩스-NAV(2008-06-30)" xfId="28437" xr:uid="{00000000-0005-0000-0000-0000E0100000}"/>
    <cellStyle name="_KRIF_FS_SEP_Quarter ending 31 Dec 2003_27057_1" xfId="28438" xr:uid="{00000000-0005-0000-0000-0000E1100000}"/>
    <cellStyle name="_KRIF_FS_SEP_Quarter ending 31 Dec 2003_27057_1_financial statements-MKOI,MTIL,WSUI-(2007-09-30)jy" xfId="28439" xr:uid="{00000000-0005-0000-0000-0000E2100000}"/>
    <cellStyle name="_KRIF_FS_SEP_Quarter ending 31 Dec 2003_27057_1_롯데유럽홀딩스-NAV(2008-05-30)" xfId="28440" xr:uid="{00000000-0005-0000-0000-0000E3100000}"/>
    <cellStyle name="_KRIF_FS_SEP_Quarter ending 31 Dec 2003_27057_1_롯데유럽홀딩스-NAV(2008-06-30)" xfId="28441" xr:uid="{00000000-0005-0000-0000-0000E4100000}"/>
    <cellStyle name="_KRIF_FS_SEP_Quarter ending 31 Dec 2003_27105_1" xfId="28442" xr:uid="{00000000-0005-0000-0000-0000E5100000}"/>
    <cellStyle name="_KRIF_FS_SEP_Quarter ending 31 Dec 2003_27105_1_financial statements-MKOI,MTIL,WSUI-(2007-09-30)jy" xfId="28443" xr:uid="{00000000-0005-0000-0000-0000E6100000}"/>
    <cellStyle name="_KRIF_FS_SEP_Quarter ending 31 Dec 2003_27105_1_롯데유럽홀딩스-NAV(2008-05-30)" xfId="28444" xr:uid="{00000000-0005-0000-0000-0000E7100000}"/>
    <cellStyle name="_KRIF_FS_SEP_Quarter ending 31 Dec 2003_27105_1_롯데유럽홀딩스-NAV(2008-06-30)" xfId="28445" xr:uid="{00000000-0005-0000-0000-0000E8100000}"/>
    <cellStyle name="_KRIF_FS_SEP_Quarter ending 31 Dec 2003_27709_1" xfId="28446" xr:uid="{00000000-0005-0000-0000-0000E9100000}"/>
    <cellStyle name="_KRIF_FS_SEP_Quarter ending 31 Dec 2003_27709_1_financial statements-MKOI,MTIL,WSUI-(2007-09-30)jy" xfId="28447" xr:uid="{00000000-0005-0000-0000-0000EA100000}"/>
    <cellStyle name="_KRIF_FS_SEP_Quarter ending 31 Dec 2003_27709_1_롯데유럽홀딩스-NAV(2008-05-30)" xfId="28448" xr:uid="{00000000-0005-0000-0000-0000EB100000}"/>
    <cellStyle name="_KRIF_FS_SEP_Quarter ending 31 Dec 2003_27709_1_롯데유럽홀딩스-NAV(2008-06-30)" xfId="28449" xr:uid="{00000000-0005-0000-0000-0000EC100000}"/>
    <cellStyle name="_KRIF_FS_SEP_Quarter ending 31 Dec 2003_9260_1" xfId="28450" xr:uid="{00000000-0005-0000-0000-0000ED100000}"/>
    <cellStyle name="_KRIF_FS_SEP_Quarter ending 31 Dec 2003_9260_1_financial statements-MKOI,MTIL,WSUI-(2007-09-30)jy" xfId="28451" xr:uid="{00000000-0005-0000-0000-0000EE100000}"/>
    <cellStyle name="_KRIF_FS_SEP_Quarter ending 31 Dec 2003_9260_1_롯데유럽홀딩스-NAV(2008-05-30)" xfId="28452" xr:uid="{00000000-0005-0000-0000-0000EF100000}"/>
    <cellStyle name="_KRIF_FS_SEP_Quarter ending 31 Dec 2003_9260_1_롯데유럽홀딩스-NAV(2008-06-30)" xfId="28453" xr:uid="{00000000-0005-0000-0000-0000F0100000}"/>
    <cellStyle name="_KRIF_FS_SEP_Quarter ending 31 Dec 2003_financial statements-MKOI,MTIL,WSUI-(2007-09-30)jy" xfId="28454" xr:uid="{00000000-0005-0000-0000-0000F1100000}"/>
    <cellStyle name="_KRIF_FS_SEP_Quarter ending 31 Dec 2003_KRIF BS REC 0407" xfId="28455" xr:uid="{00000000-0005-0000-0000-0000F2100000}"/>
    <cellStyle name="_KRIF_FS_SEP_Quarter ending 31 Dec 2003_KRIF BS REC 0407_financial statements-MKOI,MTIL,WSUI-(2007-09-30)jy" xfId="28456" xr:uid="{00000000-0005-0000-0000-0000F3100000}"/>
    <cellStyle name="_KRIF_FS_SEP_Quarter ending 31 Dec 2003_KRIF BS REC 0407_롯데유럽홀딩스-NAV(2008-05-30)" xfId="28457" xr:uid="{00000000-0005-0000-0000-0000F4100000}"/>
    <cellStyle name="_KRIF_FS_SEP_Quarter ending 31 Dec 2003_KRIF BS REC 0407_롯데유럽홀딩스-NAV(2008-06-30)" xfId="28458" xr:uid="{00000000-0005-0000-0000-0000F5100000}"/>
    <cellStyle name="_KRIF_FS_SEP_Quarter ending 31 Dec 2003_KRIF BS REC 0408" xfId="28459" xr:uid="{00000000-0005-0000-0000-0000F6100000}"/>
    <cellStyle name="_KRIF_FS_SEP_Quarter ending 31 Dec 2003_KRIF BS REC 0408_financial statements-MKOI,MTIL,WSUI-(2007-09-30)jy" xfId="28460" xr:uid="{00000000-0005-0000-0000-0000F7100000}"/>
    <cellStyle name="_KRIF_FS_SEP_Quarter ending 31 Dec 2003_KRIF BS REC 0408_롯데유럽홀딩스-NAV(2008-05-30)" xfId="28461" xr:uid="{00000000-0005-0000-0000-0000F8100000}"/>
    <cellStyle name="_KRIF_FS_SEP_Quarter ending 31 Dec 2003_KRIF BS REC 0408_롯데유럽홀딩스-NAV(2008-06-30)" xfId="28462" xr:uid="{00000000-0005-0000-0000-0000F9100000}"/>
    <cellStyle name="_KRIF_FS_SEP_Quarter ending 31 Dec 2003_MSIM BS REC 07 2004" xfId="28463" xr:uid="{00000000-0005-0000-0000-0000FA100000}"/>
    <cellStyle name="_KRIF_FS_SEP_Quarter ending 31 Dec 2003_MSIM BS REC 07 2004_financial statements-MKOI,MTIL,WSUI-(2007-09-30)jy" xfId="28464" xr:uid="{00000000-0005-0000-0000-0000FB100000}"/>
    <cellStyle name="_KRIF_FS_SEP_Quarter ending 31 Dec 2003_MSIM BS REC 07 2004_롯데유럽홀딩스-NAV(2008-05-30)" xfId="28465" xr:uid="{00000000-0005-0000-0000-0000FC100000}"/>
    <cellStyle name="_KRIF_FS_SEP_Quarter ending 31 Dec 2003_MSIM BS REC 07 2004_롯데유럽홀딩스-NAV(2008-06-30)" xfId="28466" xr:uid="{00000000-0005-0000-0000-0000FD100000}"/>
    <cellStyle name="_KRIF_FS_SEP_Quarter ending 31 Dec 2003_MSIM BS REC 08 2004" xfId="28467" xr:uid="{00000000-0005-0000-0000-0000FE100000}"/>
    <cellStyle name="_KRIF_FS_SEP_Quarter ending 31 Dec 2003_MSIM BS REC 08 2004_financial statements-MKOI,MTIL,WSUI-(2007-09-30)jy" xfId="28468" xr:uid="{00000000-0005-0000-0000-0000FF100000}"/>
    <cellStyle name="_KRIF_FS_SEP_Quarter ending 31 Dec 2003_MSIM BS REC 08 2004_롯데유럽홀딩스-NAV(2008-05-30)" xfId="28469" xr:uid="{00000000-0005-0000-0000-000000110000}"/>
    <cellStyle name="_KRIF_FS_SEP_Quarter ending 31 Dec 2003_MSIM BS REC 08 2004_롯데유럽홀딩스-NAV(2008-06-30)" xfId="28470" xr:uid="{00000000-0005-0000-0000-000001110000}"/>
    <cellStyle name="_KRIF_FS_SEP_Quarter ending 31 Dec 2003_MSIM BS REC 10 2004" xfId="28471" xr:uid="{00000000-0005-0000-0000-000002110000}"/>
    <cellStyle name="_KRIF_FS_SEP_Quarter ending 31 Dec 2003_MSIM BS REC 10 2004_financial statements-MKOI,MTIL,WSUI-(2007-09-30)jy" xfId="28472" xr:uid="{00000000-0005-0000-0000-000003110000}"/>
    <cellStyle name="_KRIF_FS_SEP_Quarter ending 31 Dec 2003_MSIM BS REC 10 2004_롯데유럽홀딩스-NAV(2008-05-30)" xfId="28473" xr:uid="{00000000-0005-0000-0000-000004110000}"/>
    <cellStyle name="_KRIF_FS_SEP_Quarter ending 31 Dec 2003_MSIM BS REC 10 2004_롯데유럽홀딩스-NAV(2008-06-30)" xfId="28474" xr:uid="{00000000-0005-0000-0000-000005110000}"/>
    <cellStyle name="_KRIF_FS_SEP_Quarter ending 31 Dec 2003_MSIM BS REC 11 2004" xfId="28475" xr:uid="{00000000-0005-0000-0000-000006110000}"/>
    <cellStyle name="_KRIF_FS_SEP_Quarter ending 31 Dec 2003_MSIM BS REC 11 2004_financial statements-MKOI,MTIL,WSUI-(2007-09-30)jy" xfId="28476" xr:uid="{00000000-0005-0000-0000-000007110000}"/>
    <cellStyle name="_KRIF_FS_SEP_Quarter ending 31 Dec 2003_MSIM BS REC 11 2004_롯데유럽홀딩스-NAV(2008-05-30)" xfId="28477" xr:uid="{00000000-0005-0000-0000-000008110000}"/>
    <cellStyle name="_KRIF_FS_SEP_Quarter ending 31 Dec 2003_MSIM BS REC 11 2004_롯데유럽홀딩스-NAV(2008-06-30)" xfId="28478" xr:uid="{00000000-0005-0000-0000-000009110000}"/>
    <cellStyle name="_KRIF_FS_SEP_Quarter ending 31 Dec 2003_MSIM BS REC 12 2004" xfId="28479" xr:uid="{00000000-0005-0000-0000-00000A110000}"/>
    <cellStyle name="_KRIF_FS_SEP_Quarter ending 31 Dec 2003_MSIM BS REC 12 2004_financial statements-MKOI,MTIL,WSUI-(2007-09-30)jy" xfId="28480" xr:uid="{00000000-0005-0000-0000-00000B110000}"/>
    <cellStyle name="_KRIF_FS_SEP_Quarter ending 31 Dec 2003_MSIM BS REC 12 2004_롯데유럽홀딩스-NAV(2008-05-30)" xfId="28481" xr:uid="{00000000-0005-0000-0000-00000C110000}"/>
    <cellStyle name="_KRIF_FS_SEP_Quarter ending 31 Dec 2003_MSIM BS REC 12 2004_롯데유럽홀딩스-NAV(2008-06-30)" xfId="28482" xr:uid="{00000000-0005-0000-0000-00000D110000}"/>
    <cellStyle name="_KRIF_FS_SEP_Quarter ending 31 Dec 2003_롯데유럽홀딩스-NAV(2008-05-30)" xfId="28483" xr:uid="{00000000-0005-0000-0000-00000E110000}"/>
    <cellStyle name="_KRIF_FS_SEP_Quarter ending 31 Dec 2003_롯데유럽홀딩스-NAV(2008-06-30)" xfId="28484" xr:uid="{00000000-0005-0000-0000-00000F110000}"/>
    <cellStyle name="_KRIF_FS_SEP_롯데유럽홀딩스-NAV(2008-05-30)" xfId="28485" xr:uid="{00000000-0005-0000-0000-000010110000}"/>
    <cellStyle name="_KRIF_FS_SEP_롯데유럽홀딩스-NAV(2008-06-30)" xfId="28486" xr:uid="{00000000-0005-0000-0000-000011110000}"/>
    <cellStyle name="_KT (2)" xfId="28487" xr:uid="{00000000-0005-0000-0000-000012110000}"/>
    <cellStyle name="_KT (2)_1" xfId="28488" xr:uid="{00000000-0005-0000-0000-000013110000}"/>
    <cellStyle name="_KT (2)_1_Book1" xfId="28489" xr:uid="{00000000-0005-0000-0000-000014110000}"/>
    <cellStyle name="_KT (2)_1_dutch  lady 3  (25-3)" xfId="28490" xr:uid="{00000000-0005-0000-0000-000015110000}"/>
    <cellStyle name="_KT (2)_1_gritti" xfId="28491" xr:uid="{00000000-0005-0000-0000-000016110000}"/>
    <cellStyle name="_KT (2)_1_Gritti 31-3" xfId="28492" xr:uid="{00000000-0005-0000-0000-000017110000}"/>
    <cellStyle name="_KT (2)_1_Quotation" xfId="28493" xr:uid="{00000000-0005-0000-0000-000018110000}"/>
    <cellStyle name="_KT (2)_1_thong ke cua Inox" xfId="28494" xr:uid="{00000000-0005-0000-0000-000019110000}"/>
    <cellStyle name="_KT (2)_2" xfId="28495" xr:uid="{00000000-0005-0000-0000-00001A110000}"/>
    <cellStyle name="_KT (2)_2_TG-TH" xfId="28496" xr:uid="{00000000-0005-0000-0000-00001B110000}"/>
    <cellStyle name="_KT (2)_2_TG-TH_bang chon NCC" xfId="28497" xr:uid="{00000000-0005-0000-0000-00001C110000}"/>
    <cellStyle name="_KT (2)_2_TG-TH_Book1" xfId="28498" xr:uid="{00000000-0005-0000-0000-00001D110000}"/>
    <cellStyle name="_KT (2)_2_TG-TH_Book1_1" xfId="28499" xr:uid="{00000000-0005-0000-0000-00001E110000}"/>
    <cellStyle name="_KT (2)_2_TG-TH_Book1_1_Book1" xfId="28500" xr:uid="{00000000-0005-0000-0000-00001F110000}"/>
    <cellStyle name="_KT (2)_2_TG-TH_Book1_1_Book1_1" xfId="28501" xr:uid="{00000000-0005-0000-0000-000020110000}"/>
    <cellStyle name="_KT (2)_2_TG-TH_Book1_1_SONADEZI" xfId="28502" xr:uid="{00000000-0005-0000-0000-000021110000}"/>
    <cellStyle name="_KT (2)_2_TG-TH_Book1_2" xfId="28503" xr:uid="{00000000-0005-0000-0000-000022110000}"/>
    <cellStyle name="_KT (2)_2_TG-TH_Book1_2_Book1" xfId="28504" xr:uid="{00000000-0005-0000-0000-000023110000}"/>
    <cellStyle name="_KT (2)_2_TG-TH_Book1_2_KLTT DUOC PHAM (16-6)" xfId="28505" xr:uid="{00000000-0005-0000-0000-000024110000}"/>
    <cellStyle name="_KT (2)_2_TG-TH_Book1_2_SONADEZI" xfId="28506" xr:uid="{00000000-0005-0000-0000-000025110000}"/>
    <cellStyle name="_KT (2)_2_TG-TH_Book1_3" xfId="28507" xr:uid="{00000000-0005-0000-0000-000026110000}"/>
    <cellStyle name="_KT (2)_2_TG-TH_Book1_bang chon NCC" xfId="28508" xr:uid="{00000000-0005-0000-0000-000027110000}"/>
    <cellStyle name="_KT (2)_2_TG-TH_Book1_Book1" xfId="28509" xr:uid="{00000000-0005-0000-0000-000028110000}"/>
    <cellStyle name="_KT (2)_2_TG-TH_Book1_Book1_1" xfId="28510" xr:uid="{00000000-0005-0000-0000-000029110000}"/>
    <cellStyle name="_KT (2)_2_TG-TH_Book1_Book1_2" xfId="28511" xr:uid="{00000000-0005-0000-0000-00002A110000}"/>
    <cellStyle name="_KT (2)_2_TG-TH_Book1_SONADEZI" xfId="28512" xr:uid="{00000000-0005-0000-0000-00002B110000}"/>
    <cellStyle name="_KT (2)_2_TG-TH_Book2" xfId="28513" xr:uid="{00000000-0005-0000-0000-00002C110000}"/>
    <cellStyle name="_KT (2)_2_TG-TH_dutch  lady 3  (25-3)" xfId="28514" xr:uid="{00000000-0005-0000-0000-00002D110000}"/>
    <cellStyle name="_KT (2)_2_TG-TH_Giai Doan 3 Hong Ngu" xfId="28515" xr:uid="{00000000-0005-0000-0000-00002E110000}"/>
    <cellStyle name="_KT (2)_2_TG-TH_gritti" xfId="28516" xr:uid="{00000000-0005-0000-0000-00002F110000}"/>
    <cellStyle name="_KT (2)_2_TG-TH_Gritti 31-3" xfId="28517" xr:uid="{00000000-0005-0000-0000-000030110000}"/>
    <cellStyle name="_KT (2)_2_TG-TH_KL DU THAU (gui)" xfId="28518" xr:uid="{00000000-0005-0000-0000-000031110000}"/>
    <cellStyle name="_KT (2)_2_TG-TH_KLTT DUOC PHAM (16-6)" xfId="28519" xr:uid="{00000000-0005-0000-0000-000032110000}"/>
    <cellStyle name="_KT (2)_2_TG-TH_Quotation" xfId="28520" xr:uid="{00000000-0005-0000-0000-000033110000}"/>
    <cellStyle name="_KT (2)_2_TG-TH_Quotation_1" xfId="28521" xr:uid="{00000000-0005-0000-0000-000034110000}"/>
    <cellStyle name="_KT (2)_2_TG-TH_SaDec" xfId="28522" xr:uid="{00000000-0005-0000-0000-000035110000}"/>
    <cellStyle name="_KT (2)_2_TG-TH_SONADEZI" xfId="28523" xr:uid="{00000000-0005-0000-0000-000036110000}"/>
    <cellStyle name="_KT (2)_2_TG-TH_thong ke cua Inox" xfId="28524" xr:uid="{00000000-0005-0000-0000-000037110000}"/>
    <cellStyle name="_KT (2)_2_TG-TH_thuy san Phan Thiet" xfId="28525" xr:uid="{00000000-0005-0000-0000-000038110000}"/>
    <cellStyle name="_KT (2)_3" xfId="28526" xr:uid="{00000000-0005-0000-0000-000039110000}"/>
    <cellStyle name="_KT (2)_3_TG-TH" xfId="28527" xr:uid="{00000000-0005-0000-0000-00003A110000}"/>
    <cellStyle name="_KT (2)_3_TG-TH_bang chon NCC" xfId="28528" xr:uid="{00000000-0005-0000-0000-00003B110000}"/>
    <cellStyle name="_KT (2)_3_TG-TH_Book1" xfId="28529" xr:uid="{00000000-0005-0000-0000-00003C110000}"/>
    <cellStyle name="_KT (2)_3_TG-TH_Book1_1" xfId="28530" xr:uid="{00000000-0005-0000-0000-00003D110000}"/>
    <cellStyle name="_KT (2)_3_TG-TH_Book1_2" xfId="28531" xr:uid="{00000000-0005-0000-0000-00003E110000}"/>
    <cellStyle name="_KT (2)_3_TG-TH_Book1_3" xfId="28532" xr:uid="{00000000-0005-0000-0000-00003F110000}"/>
    <cellStyle name="_KT (2)_3_TG-TH_Book1_bang chon NCC" xfId="28533" xr:uid="{00000000-0005-0000-0000-000040110000}"/>
    <cellStyle name="_KT (2)_3_TG-TH_Book1_Book1" xfId="28534" xr:uid="{00000000-0005-0000-0000-000041110000}"/>
    <cellStyle name="_KT (2)_3_TG-TH_Book1_SONADEZI" xfId="28535" xr:uid="{00000000-0005-0000-0000-000042110000}"/>
    <cellStyle name="_KT (2)_3_TG-TH_Book2" xfId="28536" xr:uid="{00000000-0005-0000-0000-000043110000}"/>
    <cellStyle name="_KT (2)_3_TG-TH_Chieu sang, Nhon Trach sua" xfId="28537" xr:uid="{00000000-0005-0000-0000-000044110000}"/>
    <cellStyle name="_KT (2)_3_TG-TH_dutch  lady 3  (25-3)" xfId="28538" xr:uid="{00000000-0005-0000-0000-000045110000}"/>
    <cellStyle name="_KT (2)_3_TG-TH_Giai Doan 3 Hong Ngu" xfId="28539" xr:uid="{00000000-0005-0000-0000-000046110000}"/>
    <cellStyle name="_KT (2)_3_TG-TH_gritti" xfId="28540" xr:uid="{00000000-0005-0000-0000-000047110000}"/>
    <cellStyle name="_KT (2)_3_TG-TH_Gritti 31-3" xfId="28541" xr:uid="{00000000-0005-0000-0000-000048110000}"/>
    <cellStyle name="_KT (2)_3_TG-TH_KLTT DUOC PHAM (16-6)" xfId="28542" xr:uid="{00000000-0005-0000-0000-000049110000}"/>
    <cellStyle name="_KT (2)_3_TG-TH_PERSONAL" xfId="28543" xr:uid="{00000000-0005-0000-0000-00004A110000}"/>
    <cellStyle name="_KT (2)_3_TG-TH_Quotation" xfId="28544" xr:uid="{00000000-0005-0000-0000-00004B110000}"/>
    <cellStyle name="_KT (2)_3_TG-TH_SaDec" xfId="28545" xr:uid="{00000000-0005-0000-0000-00004C110000}"/>
    <cellStyle name="_KT (2)_3_TG-TH_SONADEZI" xfId="28546" xr:uid="{00000000-0005-0000-0000-00004D110000}"/>
    <cellStyle name="_KT (2)_3_TG-TH_thong ke cua Inox" xfId="28547" xr:uid="{00000000-0005-0000-0000-00004E110000}"/>
    <cellStyle name="_KT (2)_3_TG-TH_tong muc-myan-xuantruong" xfId="28548" xr:uid="{00000000-0005-0000-0000-00004F110000}"/>
    <cellStyle name="_KT (2)_4" xfId="28549" xr:uid="{00000000-0005-0000-0000-000050110000}"/>
    <cellStyle name="_KT (2)_4_bang chon NCC" xfId="28550" xr:uid="{00000000-0005-0000-0000-000051110000}"/>
    <cellStyle name="_KT (2)_4_Book1" xfId="28551" xr:uid="{00000000-0005-0000-0000-000052110000}"/>
    <cellStyle name="_KT (2)_4_Book1_1" xfId="28552" xr:uid="{00000000-0005-0000-0000-000053110000}"/>
    <cellStyle name="_KT (2)_4_Book1_1_Book1" xfId="28553" xr:uid="{00000000-0005-0000-0000-000054110000}"/>
    <cellStyle name="_KT (2)_4_Book1_1_Book1_1" xfId="28554" xr:uid="{00000000-0005-0000-0000-000055110000}"/>
    <cellStyle name="_KT (2)_4_Book1_1_SONADEZI" xfId="28555" xr:uid="{00000000-0005-0000-0000-000056110000}"/>
    <cellStyle name="_KT (2)_4_Book1_2" xfId="28556" xr:uid="{00000000-0005-0000-0000-000057110000}"/>
    <cellStyle name="_KT (2)_4_Book1_2_Book1" xfId="28557" xr:uid="{00000000-0005-0000-0000-000058110000}"/>
    <cellStyle name="_KT (2)_4_Book1_2_KLTT DUOC PHAM (16-6)" xfId="28558" xr:uid="{00000000-0005-0000-0000-000059110000}"/>
    <cellStyle name="_KT (2)_4_Book1_2_SONADEZI" xfId="28559" xr:uid="{00000000-0005-0000-0000-00005A110000}"/>
    <cellStyle name="_KT (2)_4_Book1_3" xfId="28560" xr:uid="{00000000-0005-0000-0000-00005B110000}"/>
    <cellStyle name="_KT (2)_4_Book1_bang chon NCC" xfId="28561" xr:uid="{00000000-0005-0000-0000-00005C110000}"/>
    <cellStyle name="_KT (2)_4_Book1_Book1" xfId="28562" xr:uid="{00000000-0005-0000-0000-00005D110000}"/>
    <cellStyle name="_KT (2)_4_Book1_Book1_1" xfId="28563" xr:uid="{00000000-0005-0000-0000-00005E110000}"/>
    <cellStyle name="_KT (2)_4_Book1_Book1_2" xfId="28564" xr:uid="{00000000-0005-0000-0000-00005F110000}"/>
    <cellStyle name="_KT (2)_4_Book1_SONADEZI" xfId="28565" xr:uid="{00000000-0005-0000-0000-000060110000}"/>
    <cellStyle name="_KT (2)_4_Book2" xfId="28566" xr:uid="{00000000-0005-0000-0000-000061110000}"/>
    <cellStyle name="_KT (2)_4_dutch  lady 3  (25-3)" xfId="28567" xr:uid="{00000000-0005-0000-0000-000062110000}"/>
    <cellStyle name="_KT (2)_4_Giai Doan 3 Hong Ngu" xfId="28568" xr:uid="{00000000-0005-0000-0000-000063110000}"/>
    <cellStyle name="_KT (2)_4_gritti" xfId="28569" xr:uid="{00000000-0005-0000-0000-000064110000}"/>
    <cellStyle name="_KT (2)_4_Gritti 31-3" xfId="28570" xr:uid="{00000000-0005-0000-0000-000065110000}"/>
    <cellStyle name="_KT (2)_4_KL DU THAU (gui)" xfId="28571" xr:uid="{00000000-0005-0000-0000-000066110000}"/>
    <cellStyle name="_KT (2)_4_KLTT DUOC PHAM (16-6)" xfId="28572" xr:uid="{00000000-0005-0000-0000-000067110000}"/>
    <cellStyle name="_KT (2)_4_Quotation" xfId="28573" xr:uid="{00000000-0005-0000-0000-000068110000}"/>
    <cellStyle name="_KT (2)_4_Quotation_1" xfId="28574" xr:uid="{00000000-0005-0000-0000-000069110000}"/>
    <cellStyle name="_KT (2)_4_SaDec" xfId="28575" xr:uid="{00000000-0005-0000-0000-00006A110000}"/>
    <cellStyle name="_KT (2)_4_SONADEZI" xfId="28576" xr:uid="{00000000-0005-0000-0000-00006B110000}"/>
    <cellStyle name="_KT (2)_4_TG-TH" xfId="28577" xr:uid="{00000000-0005-0000-0000-00006C110000}"/>
    <cellStyle name="_KT (2)_4_thong ke cua Inox" xfId="28578" xr:uid="{00000000-0005-0000-0000-00006D110000}"/>
    <cellStyle name="_KT (2)_4_thuy san Phan Thiet" xfId="28579" xr:uid="{00000000-0005-0000-0000-00006E110000}"/>
    <cellStyle name="_KT (2)_5" xfId="28580" xr:uid="{00000000-0005-0000-0000-00006F110000}"/>
    <cellStyle name="_KT (2)_5_bang chon NCC" xfId="28581" xr:uid="{00000000-0005-0000-0000-000070110000}"/>
    <cellStyle name="_KT (2)_5_Book1" xfId="28582" xr:uid="{00000000-0005-0000-0000-000071110000}"/>
    <cellStyle name="_KT (2)_5_Book1_1" xfId="28583" xr:uid="{00000000-0005-0000-0000-000072110000}"/>
    <cellStyle name="_KT (2)_5_Book1_1_Book1" xfId="28584" xr:uid="{00000000-0005-0000-0000-000073110000}"/>
    <cellStyle name="_KT (2)_5_Book1_1_Book1_1" xfId="28585" xr:uid="{00000000-0005-0000-0000-000074110000}"/>
    <cellStyle name="_KT (2)_5_Book1_1_SONADEZI" xfId="28586" xr:uid="{00000000-0005-0000-0000-000075110000}"/>
    <cellStyle name="_KT (2)_5_Book1_2" xfId="28587" xr:uid="{00000000-0005-0000-0000-000076110000}"/>
    <cellStyle name="_KT (2)_5_Book1_2_Book1" xfId="28588" xr:uid="{00000000-0005-0000-0000-000077110000}"/>
    <cellStyle name="_KT (2)_5_Book1_2_KLTT DUOC PHAM (16-6)" xfId="28589" xr:uid="{00000000-0005-0000-0000-000078110000}"/>
    <cellStyle name="_KT (2)_5_Book1_2_SONADEZI" xfId="28590" xr:uid="{00000000-0005-0000-0000-000079110000}"/>
    <cellStyle name="_KT (2)_5_Book1_3" xfId="28591" xr:uid="{00000000-0005-0000-0000-00007A110000}"/>
    <cellStyle name="_KT (2)_5_Book1_bang chon NCC" xfId="28592" xr:uid="{00000000-0005-0000-0000-00007B110000}"/>
    <cellStyle name="_KT (2)_5_Book1_Book1" xfId="28593" xr:uid="{00000000-0005-0000-0000-00007C110000}"/>
    <cellStyle name="_KT (2)_5_Book1_Book1_1" xfId="28594" xr:uid="{00000000-0005-0000-0000-00007D110000}"/>
    <cellStyle name="_KT (2)_5_Book1_Book1_2" xfId="28595" xr:uid="{00000000-0005-0000-0000-00007E110000}"/>
    <cellStyle name="_KT (2)_5_Book1_SONADEZI" xfId="28596" xr:uid="{00000000-0005-0000-0000-00007F110000}"/>
    <cellStyle name="_KT (2)_5_Book2" xfId="28597" xr:uid="{00000000-0005-0000-0000-000080110000}"/>
    <cellStyle name="_KT (2)_5_dutch  lady 3  (25-3)" xfId="28598" xr:uid="{00000000-0005-0000-0000-000081110000}"/>
    <cellStyle name="_KT (2)_5_Giai Doan 3 Hong Ngu" xfId="28599" xr:uid="{00000000-0005-0000-0000-000082110000}"/>
    <cellStyle name="_KT (2)_5_gritti" xfId="28600" xr:uid="{00000000-0005-0000-0000-000083110000}"/>
    <cellStyle name="_KT (2)_5_Gritti 31-3" xfId="28601" xr:uid="{00000000-0005-0000-0000-000084110000}"/>
    <cellStyle name="_KT (2)_5_KL DU THAU (gui)" xfId="28602" xr:uid="{00000000-0005-0000-0000-000085110000}"/>
    <cellStyle name="_KT (2)_5_KLTT DUOC PHAM (16-6)" xfId="28603" xr:uid="{00000000-0005-0000-0000-000086110000}"/>
    <cellStyle name="_KT (2)_5_Quotation" xfId="28604" xr:uid="{00000000-0005-0000-0000-000087110000}"/>
    <cellStyle name="_KT (2)_5_Quotation_1" xfId="28605" xr:uid="{00000000-0005-0000-0000-000088110000}"/>
    <cellStyle name="_KT (2)_5_SaDec" xfId="28606" xr:uid="{00000000-0005-0000-0000-000089110000}"/>
    <cellStyle name="_KT (2)_5_SONADEZI" xfId="28607" xr:uid="{00000000-0005-0000-0000-00008A110000}"/>
    <cellStyle name="_KT (2)_5_thong ke cua Inox" xfId="28608" xr:uid="{00000000-0005-0000-0000-00008B110000}"/>
    <cellStyle name="_KT (2)_5_thuy san Phan Thiet" xfId="28609" xr:uid="{00000000-0005-0000-0000-00008C110000}"/>
    <cellStyle name="_KT (2)_bang chon NCC" xfId="28610" xr:uid="{00000000-0005-0000-0000-00008D110000}"/>
    <cellStyle name="_KT (2)_Book1" xfId="28611" xr:uid="{00000000-0005-0000-0000-00008E110000}"/>
    <cellStyle name="_KT (2)_Book1_1" xfId="28612" xr:uid="{00000000-0005-0000-0000-00008F110000}"/>
    <cellStyle name="_KT (2)_Book1_2" xfId="28613" xr:uid="{00000000-0005-0000-0000-000090110000}"/>
    <cellStyle name="_KT (2)_Book1_3" xfId="28614" xr:uid="{00000000-0005-0000-0000-000091110000}"/>
    <cellStyle name="_KT (2)_Book1_bang chon NCC" xfId="28615" xr:uid="{00000000-0005-0000-0000-000092110000}"/>
    <cellStyle name="_KT (2)_Book1_Book1" xfId="28616" xr:uid="{00000000-0005-0000-0000-000093110000}"/>
    <cellStyle name="_KT (2)_Book1_SONADEZI" xfId="28617" xr:uid="{00000000-0005-0000-0000-000094110000}"/>
    <cellStyle name="_KT (2)_Book2" xfId="28618" xr:uid="{00000000-0005-0000-0000-000095110000}"/>
    <cellStyle name="_KT (2)_Chieu sang, Nhon Trach sua" xfId="28619" xr:uid="{00000000-0005-0000-0000-000096110000}"/>
    <cellStyle name="_KT (2)_dutch  lady 3  (25-3)" xfId="28620" xr:uid="{00000000-0005-0000-0000-000097110000}"/>
    <cellStyle name="_KT (2)_Giai Doan 3 Hong Ngu" xfId="28621" xr:uid="{00000000-0005-0000-0000-000098110000}"/>
    <cellStyle name="_KT (2)_gritti" xfId="28622" xr:uid="{00000000-0005-0000-0000-000099110000}"/>
    <cellStyle name="_KT (2)_Gritti 31-3" xfId="28623" xr:uid="{00000000-0005-0000-0000-00009A110000}"/>
    <cellStyle name="_KT (2)_KLTT DUOC PHAM (16-6)" xfId="28624" xr:uid="{00000000-0005-0000-0000-00009B110000}"/>
    <cellStyle name="_KT (2)_PERSONAL" xfId="28625" xr:uid="{00000000-0005-0000-0000-00009C110000}"/>
    <cellStyle name="_KT (2)_Quotation" xfId="28626" xr:uid="{00000000-0005-0000-0000-00009D110000}"/>
    <cellStyle name="_KT (2)_SaDec" xfId="28627" xr:uid="{00000000-0005-0000-0000-00009E110000}"/>
    <cellStyle name="_KT (2)_SONADEZI" xfId="28628" xr:uid="{00000000-0005-0000-0000-00009F110000}"/>
    <cellStyle name="_KT (2)_TG-TH" xfId="28629" xr:uid="{00000000-0005-0000-0000-0000A0110000}"/>
    <cellStyle name="_KT (2)_thong ke cua Inox" xfId="28630" xr:uid="{00000000-0005-0000-0000-0000A1110000}"/>
    <cellStyle name="_KT (2)_tong muc-myan-xuantruong" xfId="28631" xr:uid="{00000000-0005-0000-0000-0000A2110000}"/>
    <cellStyle name="_KT_TG" xfId="28632" xr:uid="{00000000-0005-0000-0000-0000A3110000}"/>
    <cellStyle name="_KT_TG_1" xfId="28633" xr:uid="{00000000-0005-0000-0000-0000A4110000}"/>
    <cellStyle name="_KT_TG_1_bang chon NCC" xfId="28634" xr:uid="{00000000-0005-0000-0000-0000A5110000}"/>
    <cellStyle name="_KT_TG_1_Book1" xfId="28635" xr:uid="{00000000-0005-0000-0000-0000A6110000}"/>
    <cellStyle name="_KT_TG_1_Book1_1" xfId="28636" xr:uid="{00000000-0005-0000-0000-0000A7110000}"/>
    <cellStyle name="_KT_TG_1_Book1_1_Book1" xfId="28637" xr:uid="{00000000-0005-0000-0000-0000A8110000}"/>
    <cellStyle name="_KT_TG_1_Book1_1_Book1_1" xfId="28638" xr:uid="{00000000-0005-0000-0000-0000A9110000}"/>
    <cellStyle name="_KT_TG_1_Book1_1_SONADEZI" xfId="28639" xr:uid="{00000000-0005-0000-0000-0000AA110000}"/>
    <cellStyle name="_KT_TG_1_Book1_2" xfId="28640" xr:uid="{00000000-0005-0000-0000-0000AB110000}"/>
    <cellStyle name="_KT_TG_1_Book1_2_Book1" xfId="28641" xr:uid="{00000000-0005-0000-0000-0000AC110000}"/>
    <cellStyle name="_KT_TG_1_Book1_2_KLTT DUOC PHAM (16-6)" xfId="28642" xr:uid="{00000000-0005-0000-0000-0000AD110000}"/>
    <cellStyle name="_KT_TG_1_Book1_2_SONADEZI" xfId="28643" xr:uid="{00000000-0005-0000-0000-0000AE110000}"/>
    <cellStyle name="_KT_TG_1_Book1_3" xfId="28644" xr:uid="{00000000-0005-0000-0000-0000AF110000}"/>
    <cellStyle name="_KT_TG_1_Book1_bang chon NCC" xfId="28645" xr:uid="{00000000-0005-0000-0000-0000B0110000}"/>
    <cellStyle name="_KT_TG_1_Book1_Book1" xfId="28646" xr:uid="{00000000-0005-0000-0000-0000B1110000}"/>
    <cellStyle name="_KT_TG_1_Book1_Book1_1" xfId="28647" xr:uid="{00000000-0005-0000-0000-0000B2110000}"/>
    <cellStyle name="_KT_TG_1_Book1_Book1_2" xfId="28648" xr:uid="{00000000-0005-0000-0000-0000B3110000}"/>
    <cellStyle name="_KT_TG_1_Book1_SONADEZI" xfId="28649" xr:uid="{00000000-0005-0000-0000-0000B4110000}"/>
    <cellStyle name="_KT_TG_1_Book2" xfId="28650" xr:uid="{00000000-0005-0000-0000-0000B5110000}"/>
    <cellStyle name="_KT_TG_1_dutch  lady 3  (25-3)" xfId="28651" xr:uid="{00000000-0005-0000-0000-0000B6110000}"/>
    <cellStyle name="_KT_TG_1_Giai Doan 3 Hong Ngu" xfId="28652" xr:uid="{00000000-0005-0000-0000-0000B7110000}"/>
    <cellStyle name="_KT_TG_1_gritti" xfId="28653" xr:uid="{00000000-0005-0000-0000-0000B8110000}"/>
    <cellStyle name="_KT_TG_1_Gritti 31-3" xfId="28654" xr:uid="{00000000-0005-0000-0000-0000B9110000}"/>
    <cellStyle name="_KT_TG_1_KL DU THAU (gui)" xfId="28655" xr:uid="{00000000-0005-0000-0000-0000BA110000}"/>
    <cellStyle name="_KT_TG_1_KLTT DUOC PHAM (16-6)" xfId="28656" xr:uid="{00000000-0005-0000-0000-0000BB110000}"/>
    <cellStyle name="_KT_TG_1_Quotation" xfId="28657" xr:uid="{00000000-0005-0000-0000-0000BC110000}"/>
    <cellStyle name="_KT_TG_1_Quotation_1" xfId="28658" xr:uid="{00000000-0005-0000-0000-0000BD110000}"/>
    <cellStyle name="_KT_TG_1_SaDec" xfId="28659" xr:uid="{00000000-0005-0000-0000-0000BE110000}"/>
    <cellStyle name="_KT_TG_1_SONADEZI" xfId="28660" xr:uid="{00000000-0005-0000-0000-0000BF110000}"/>
    <cellStyle name="_KT_TG_1_thong ke cua Inox" xfId="28661" xr:uid="{00000000-0005-0000-0000-0000C0110000}"/>
    <cellStyle name="_KT_TG_1_thuy san Phan Thiet" xfId="28662" xr:uid="{00000000-0005-0000-0000-0000C1110000}"/>
    <cellStyle name="_KT_TG_2" xfId="28663" xr:uid="{00000000-0005-0000-0000-0000C2110000}"/>
    <cellStyle name="_KT_TG_2_bang chon NCC" xfId="28664" xr:uid="{00000000-0005-0000-0000-0000C3110000}"/>
    <cellStyle name="_KT_TG_2_Book1" xfId="28665" xr:uid="{00000000-0005-0000-0000-0000C4110000}"/>
    <cellStyle name="_KT_TG_2_Book1_1" xfId="28666" xr:uid="{00000000-0005-0000-0000-0000C5110000}"/>
    <cellStyle name="_KT_TG_2_Book1_1_Book1" xfId="28667" xr:uid="{00000000-0005-0000-0000-0000C6110000}"/>
    <cellStyle name="_KT_TG_2_Book1_1_Book1_1" xfId="28668" xr:uid="{00000000-0005-0000-0000-0000C7110000}"/>
    <cellStyle name="_KT_TG_2_Book1_1_SONADEZI" xfId="28669" xr:uid="{00000000-0005-0000-0000-0000C8110000}"/>
    <cellStyle name="_KT_TG_2_Book1_2" xfId="28670" xr:uid="{00000000-0005-0000-0000-0000C9110000}"/>
    <cellStyle name="_KT_TG_2_Book1_2_Book1" xfId="28671" xr:uid="{00000000-0005-0000-0000-0000CA110000}"/>
    <cellStyle name="_KT_TG_2_Book1_2_KLTT DUOC PHAM (16-6)" xfId="28672" xr:uid="{00000000-0005-0000-0000-0000CB110000}"/>
    <cellStyle name="_KT_TG_2_Book1_2_SONADEZI" xfId="28673" xr:uid="{00000000-0005-0000-0000-0000CC110000}"/>
    <cellStyle name="_KT_TG_2_Book1_3" xfId="28674" xr:uid="{00000000-0005-0000-0000-0000CD110000}"/>
    <cellStyle name="_KT_TG_2_Book1_bang chon NCC" xfId="28675" xr:uid="{00000000-0005-0000-0000-0000CE110000}"/>
    <cellStyle name="_KT_TG_2_Book1_Book1" xfId="28676" xr:uid="{00000000-0005-0000-0000-0000CF110000}"/>
    <cellStyle name="_KT_TG_2_Book1_Book1_1" xfId="28677" xr:uid="{00000000-0005-0000-0000-0000D0110000}"/>
    <cellStyle name="_KT_TG_2_Book1_Book1_2" xfId="28678" xr:uid="{00000000-0005-0000-0000-0000D1110000}"/>
    <cellStyle name="_KT_TG_2_Book1_SONADEZI" xfId="28679" xr:uid="{00000000-0005-0000-0000-0000D2110000}"/>
    <cellStyle name="_KT_TG_2_Book2" xfId="28680" xr:uid="{00000000-0005-0000-0000-0000D3110000}"/>
    <cellStyle name="_KT_TG_2_dutch  lady 3  (25-3)" xfId="28681" xr:uid="{00000000-0005-0000-0000-0000D4110000}"/>
    <cellStyle name="_KT_TG_2_Giai Doan 3 Hong Ngu" xfId="28682" xr:uid="{00000000-0005-0000-0000-0000D5110000}"/>
    <cellStyle name="_KT_TG_2_gritti" xfId="28683" xr:uid="{00000000-0005-0000-0000-0000D6110000}"/>
    <cellStyle name="_KT_TG_2_Gritti 31-3" xfId="28684" xr:uid="{00000000-0005-0000-0000-0000D7110000}"/>
    <cellStyle name="_KT_TG_2_KL DU THAU (gui)" xfId="28685" xr:uid="{00000000-0005-0000-0000-0000D8110000}"/>
    <cellStyle name="_KT_TG_2_KLTT DUOC PHAM (16-6)" xfId="28686" xr:uid="{00000000-0005-0000-0000-0000D9110000}"/>
    <cellStyle name="_KT_TG_2_Quotation" xfId="28687" xr:uid="{00000000-0005-0000-0000-0000DA110000}"/>
    <cellStyle name="_KT_TG_2_Quotation_1" xfId="28688" xr:uid="{00000000-0005-0000-0000-0000DB110000}"/>
    <cellStyle name="_KT_TG_2_SaDec" xfId="28689" xr:uid="{00000000-0005-0000-0000-0000DC110000}"/>
    <cellStyle name="_KT_TG_2_SONADEZI" xfId="28690" xr:uid="{00000000-0005-0000-0000-0000DD110000}"/>
    <cellStyle name="_KT_TG_2_thong ke cua Inox" xfId="28691" xr:uid="{00000000-0005-0000-0000-0000DE110000}"/>
    <cellStyle name="_KT_TG_2_thuy san Phan Thiet" xfId="28692" xr:uid="{00000000-0005-0000-0000-0000DF110000}"/>
    <cellStyle name="_KT_TG_3" xfId="28693" xr:uid="{00000000-0005-0000-0000-0000E0110000}"/>
    <cellStyle name="_KT_TG_4" xfId="28694" xr:uid="{00000000-0005-0000-0000-0000E1110000}"/>
    <cellStyle name="_KT_TG_4_Book1" xfId="28695" xr:uid="{00000000-0005-0000-0000-0000E2110000}"/>
    <cellStyle name="_KT_TG_4_dutch  lady 3  (25-3)" xfId="28696" xr:uid="{00000000-0005-0000-0000-0000E3110000}"/>
    <cellStyle name="_KT_TG_4_gritti" xfId="28697" xr:uid="{00000000-0005-0000-0000-0000E4110000}"/>
    <cellStyle name="_KT_TG_4_Gritti 31-3" xfId="28698" xr:uid="{00000000-0005-0000-0000-0000E5110000}"/>
    <cellStyle name="_KT_TG_4_Quotation" xfId="28699" xr:uid="{00000000-0005-0000-0000-0000E6110000}"/>
    <cellStyle name="_KT_TG_4_thong ke cua Inox" xfId="28700" xr:uid="{00000000-0005-0000-0000-0000E7110000}"/>
    <cellStyle name="_KT견적요청" xfId="28701" xr:uid="{00000000-0005-0000-0000-0000E8110000}"/>
    <cellStyle name="_lead schedule" xfId="28702" xr:uid="{00000000-0005-0000-0000-0000E9110000}"/>
    <cellStyle name="_lead schedule(2001년기말)" xfId="28703" xr:uid="{00000000-0005-0000-0000-0000EA110000}"/>
    <cellStyle name="_lead schedule(2001년기말)_서원양행-2002 FS - 양애리" xfId="28704" xr:uid="{00000000-0005-0000-0000-0000EB110000}"/>
    <cellStyle name="_lead schedule(2002년반기)" xfId="28705" xr:uid="{00000000-0005-0000-0000-0000EC110000}"/>
    <cellStyle name="_lead schedule_서원양행-2002 FS - 양애리" xfId="28706" xr:uid="{00000000-0005-0000-0000-0000ED110000}"/>
    <cellStyle name="_lead schedule2" xfId="28707" xr:uid="{00000000-0005-0000-0000-0000EE110000}"/>
    <cellStyle name="_lead schedule2_서원양행-2002 FS - 양애리" xfId="28708" xr:uid="{00000000-0005-0000-0000-0000EF110000}"/>
    <cellStyle name="_lead sheet" xfId="28709" xr:uid="{00000000-0005-0000-0000-0000F0110000}"/>
    <cellStyle name="_lead sheet_서원양행-2002 FS - 양애리" xfId="28710" xr:uid="{00000000-0005-0000-0000-0000F1110000}"/>
    <cellStyle name="_Leadschedule" xfId="28711" xr:uid="{00000000-0005-0000-0000-0000F2110000}"/>
    <cellStyle name="_Leadschedule(마로)" xfId="28712" xr:uid="{00000000-0005-0000-0000-0000F3110000}"/>
    <cellStyle name="_Leadschedule(마로)_2001_FS_법인세비용 반영전" xfId="28713" xr:uid="{00000000-0005-0000-0000-0000F4110000}"/>
    <cellStyle name="_Leadschedule(마로)_2001_FS_법인세비용 반영전_2002_반기검토-삼건베리클" xfId="28714" xr:uid="{00000000-0005-0000-0000-0000F5110000}"/>
    <cellStyle name="_Leadschedule(마로)_2001_FS_법인세비용 반영전_삼건베리클-2002년반기-정준형" xfId="28715" xr:uid="{00000000-0005-0000-0000-0000F6110000}"/>
    <cellStyle name="_Leadschedule(마로)_2001_FS_법인세비용 반영전_서원양행-2002 FS - 양애리" xfId="28716" xr:uid="{00000000-0005-0000-0000-0000F7110000}"/>
    <cellStyle name="_Leadschedule(마로)_Book1" xfId="28717" xr:uid="{00000000-0005-0000-0000-0000F8110000}"/>
    <cellStyle name="_Leadschedule(마로)_Book1_2001_FS_법인세비용 반영전" xfId="28718" xr:uid="{00000000-0005-0000-0000-0000F9110000}"/>
    <cellStyle name="_Leadschedule(마로)_Book1_2001_FS_법인세비용 반영전_2002_반기검토-삼건베리클" xfId="28719" xr:uid="{00000000-0005-0000-0000-0000FA110000}"/>
    <cellStyle name="_Leadschedule(마로)_Book1_2001_FS_법인세비용 반영전_삼건베리클-2002년반기-정준형" xfId="28720" xr:uid="{00000000-0005-0000-0000-0000FB110000}"/>
    <cellStyle name="_Leadschedule(마로)_Book1_2001_FS_법인세비용 반영전_서원양행-2002 FS - 양애리" xfId="28721" xr:uid="{00000000-0005-0000-0000-0000FC110000}"/>
    <cellStyle name="_Leadschedule(마로)_Book1_leadsheet-나래" xfId="28722" xr:uid="{00000000-0005-0000-0000-0000FD110000}"/>
    <cellStyle name="_Leadschedule(마로)_Book1_서원양행-2002 FS - 양애리" xfId="28723" xr:uid="{00000000-0005-0000-0000-0000FE110000}"/>
    <cellStyle name="_Leadschedule(마로)_Book1_테코스(2001_기말감사)" xfId="28724" xr:uid="{00000000-0005-0000-0000-0000FF110000}"/>
    <cellStyle name="_Leadschedule(마로)_Book1_테코스(2001_기말감사)_2001_FS_법인세비용 반영전" xfId="28725" xr:uid="{00000000-0005-0000-0000-000000120000}"/>
    <cellStyle name="_Leadschedule(마로)_Book1_테코스(2001_기말감사)_2001_FS_법인세비용 반영전_2002_반기검토-삼건베리클" xfId="28726" xr:uid="{00000000-0005-0000-0000-000001120000}"/>
    <cellStyle name="_Leadschedule(마로)_Book1_테코스(2001_기말감사)_2001_FS_법인세비용 반영전_삼건베리클-2002년반기-정준형" xfId="28727" xr:uid="{00000000-0005-0000-0000-000002120000}"/>
    <cellStyle name="_Leadschedule(마로)_Book1_테코스(2001_기말감사)_2001_FS_법인세비용 반영전_서원양행-2002 FS - 양애리" xfId="28728" xr:uid="{00000000-0005-0000-0000-000003120000}"/>
    <cellStyle name="_Leadschedule(마로)_Book1_테코스(2001_기말감사)_서원양행-2002 FS - 양애리" xfId="28729" xr:uid="{00000000-0005-0000-0000-000004120000}"/>
    <cellStyle name="_Leadschedule(마로)_Book1_테코스(2001_기말감사)_테코스_2001_기말" xfId="28730" xr:uid="{00000000-0005-0000-0000-000005120000}"/>
    <cellStyle name="_Leadschedule(마로)_Book1_테코스(2001_기말감사)_테코스_2001_기말_2001_FS_법인세비용 반영전" xfId="28731" xr:uid="{00000000-0005-0000-0000-000006120000}"/>
    <cellStyle name="_Leadschedule(마로)_Book1_테코스(2001_기말감사)_테코스_2001_기말_2001_FS_법인세비용 반영전_2002_반기검토-삼건베리클" xfId="28732" xr:uid="{00000000-0005-0000-0000-000007120000}"/>
    <cellStyle name="_Leadschedule(마로)_Book1_테코스(2001_기말감사)_테코스_2001_기말_2001_FS_법인세비용 반영전_삼건베리클-2002년반기-정준형" xfId="28733" xr:uid="{00000000-0005-0000-0000-000008120000}"/>
    <cellStyle name="_Leadschedule(마로)_Book1_테코스(2001_기말감사)_테코스_2001_기말_2001_FS_법인세비용 반영전_서원양행-2002 FS - 양애리" xfId="28734" xr:uid="{00000000-0005-0000-0000-000009120000}"/>
    <cellStyle name="_Leadschedule(마로)_Book1_테코스(2001_기말감사)_테코스_2001_기말_서원양행-2002 FS - 양애리" xfId="28735" xr:uid="{00000000-0005-0000-0000-00000A120000}"/>
    <cellStyle name="_Leadschedule(마로)_Book1_페타 Leadschedule2001-final" xfId="28736" xr:uid="{00000000-0005-0000-0000-00000B120000}"/>
    <cellStyle name="_Leadschedule(마로)_imm창투기말" xfId="28737" xr:uid="{00000000-0005-0000-0000-00000C120000}"/>
    <cellStyle name="_Leadschedule(마로)_leadsheet-나래" xfId="28738" xr:uid="{00000000-0005-0000-0000-00000D120000}"/>
    <cellStyle name="_Leadschedule(마로)_감사조서(2001)_링스텍_기말" xfId="28739" xr:uid="{00000000-0005-0000-0000-00000E120000}"/>
    <cellStyle name="_Leadschedule(마로)_감사조서(2001)_링스텍_기말_서원양행-2002 FS - 양애리" xfId="28740" xr:uid="{00000000-0005-0000-0000-00000F120000}"/>
    <cellStyle name="_Leadschedule(마로)_링스텍lead schedule(2001년기말)-이덕근" xfId="28741" xr:uid="{00000000-0005-0000-0000-000010120000}"/>
    <cellStyle name="_Leadschedule(마로)_링스텍lead schedule(2001년기말)-이덕근_서원양행-2002 FS - 양애리" xfId="28742" xr:uid="{00000000-0005-0000-0000-000011120000}"/>
    <cellStyle name="_Leadschedule(마로)_반기-나래시스템(2001)" xfId="28743" xr:uid="{00000000-0005-0000-0000-000012120000}"/>
    <cellStyle name="_Leadschedule(마로)_반기-나래시스템(2001)_서원양행-2002 FS - 양애리" xfId="28744" xr:uid="{00000000-0005-0000-0000-000013120000}"/>
    <cellStyle name="_Leadschedule(마로)_서원양행-2002 FS - 양애리" xfId="28745" xr:uid="{00000000-0005-0000-0000-000014120000}"/>
    <cellStyle name="_Leadschedule(마로)_워커힐_2001_기말" xfId="28746" xr:uid="{00000000-0005-0000-0000-000015120000}"/>
    <cellStyle name="_Leadschedule(마로)_워커힐_2001_기말_서원양행-2002 FS - 양애리" xfId="28747" xr:uid="{00000000-0005-0000-0000-000016120000}"/>
    <cellStyle name="_Leadschedule(마로)_워커힐_2001_반기검토" xfId="28748" xr:uid="{00000000-0005-0000-0000-000017120000}"/>
    <cellStyle name="_Leadschedule(마로)_워커힐_2001_반기검토_서원양행-2002 FS - 양애리" xfId="28749" xr:uid="{00000000-0005-0000-0000-000018120000}"/>
    <cellStyle name="_Leadschedule(마로)_워커힐_2001_반기재무제표4" xfId="28750" xr:uid="{00000000-0005-0000-0000-000019120000}"/>
    <cellStyle name="_Leadschedule(마로)_워커힐_2001_반기재무제표4_서원양행-2002 FS - 양애리" xfId="28751" xr:uid="{00000000-0005-0000-0000-00001A120000}"/>
    <cellStyle name="_Leadschedule(마로)_인네트_2001_기말" xfId="28752" xr:uid="{00000000-0005-0000-0000-00001B120000}"/>
    <cellStyle name="_Leadschedule(마로)_인네트_2001_기말_서원양행-2002 FS - 양애리" xfId="28753" xr:uid="{00000000-0005-0000-0000-00001C120000}"/>
    <cellStyle name="_Leadschedule(마로)_인네트_2001_기말감사" xfId="28754" xr:uid="{00000000-0005-0000-0000-00001D120000}"/>
    <cellStyle name="_Leadschedule(마로)_인네트_2001_기말감사_2001_FS_법인세비용 반영전" xfId="28755" xr:uid="{00000000-0005-0000-0000-00001E120000}"/>
    <cellStyle name="_Leadschedule(마로)_인네트_2001_기말감사_2001_FS_법인세비용 반영전_2002_반기검토-삼건베리클" xfId="28756" xr:uid="{00000000-0005-0000-0000-00001F120000}"/>
    <cellStyle name="_Leadschedule(마로)_인네트_2001_기말감사_2001_FS_법인세비용 반영전_삼건베리클-2002년반기-정준형" xfId="28757" xr:uid="{00000000-0005-0000-0000-000020120000}"/>
    <cellStyle name="_Leadschedule(마로)_인네트_2001_기말감사_2001_FS_법인세비용 반영전_서원양행-2002 FS - 양애리" xfId="28758" xr:uid="{00000000-0005-0000-0000-000021120000}"/>
    <cellStyle name="_Leadschedule(마로)_인네트_2001_기말감사_서원양행-2002 FS - 양애리" xfId="28759" xr:uid="{00000000-0005-0000-0000-000022120000}"/>
    <cellStyle name="_Leadschedule(마로)_인네트_2001_기말감사_테코스(2001_기말감사)" xfId="28760" xr:uid="{00000000-0005-0000-0000-000023120000}"/>
    <cellStyle name="_Leadschedule(마로)_인네트_2001_기말감사_테코스(2001_기말감사)_2001_FS_법인세비용 반영전" xfId="28761" xr:uid="{00000000-0005-0000-0000-000024120000}"/>
    <cellStyle name="_Leadschedule(마로)_인네트_2001_기말감사_테코스(2001_기말감사)_2001_FS_법인세비용 반영전_2002_반기검토-삼건베리클" xfId="28762" xr:uid="{00000000-0005-0000-0000-000025120000}"/>
    <cellStyle name="_Leadschedule(마로)_인네트_2001_기말감사_테코스(2001_기말감사)_2001_FS_법인세비용 반영전_삼건베리클-2002년반기-정준형" xfId="28763" xr:uid="{00000000-0005-0000-0000-000026120000}"/>
    <cellStyle name="_Leadschedule(마로)_인네트_2001_기말감사_테코스(2001_기말감사)_2001_FS_법인세비용 반영전_서원양행-2002 FS - 양애리" xfId="28764" xr:uid="{00000000-0005-0000-0000-000027120000}"/>
    <cellStyle name="_Leadschedule(마로)_인네트_2001_기말감사_테코스(2001_기말감사)_서원양행-2002 FS - 양애리" xfId="28765" xr:uid="{00000000-0005-0000-0000-000028120000}"/>
    <cellStyle name="_Leadschedule(마로)_인네트_2001_기말감사_테코스(2001_기말감사)_테코스_2001_기말" xfId="28766" xr:uid="{00000000-0005-0000-0000-000029120000}"/>
    <cellStyle name="_Leadschedule(마로)_인네트_2001_기말감사_테코스(2001_기말감사)_테코스_2001_기말_2001_FS_법인세비용 반영전" xfId="28767" xr:uid="{00000000-0005-0000-0000-00002A120000}"/>
    <cellStyle name="_Leadschedule(마로)_인네트_2001_기말감사_테코스(2001_기말감사)_테코스_2001_기말_2001_FS_법인세비용 반영전_2002_반기검토-삼건베리클" xfId="28768" xr:uid="{00000000-0005-0000-0000-00002B120000}"/>
    <cellStyle name="_Leadschedule(마로)_인네트_2001_기말감사_테코스(2001_기말감사)_테코스_2001_기말_2001_FS_법인세비용 반영전_삼건베리클-2002년반기-정준형" xfId="28769" xr:uid="{00000000-0005-0000-0000-00002C120000}"/>
    <cellStyle name="_Leadschedule(마로)_인네트_2001_기말감사_테코스(2001_기말감사)_테코스_2001_기말_2001_FS_법인세비용 반영전_서원양행-2002 FS - 양애리" xfId="28770" xr:uid="{00000000-0005-0000-0000-00002D120000}"/>
    <cellStyle name="_Leadschedule(마로)_인네트_2001_기말감사_테코스(2001_기말감사)_테코스_2001_기말_서원양행-2002 FS - 양애리" xfId="28771" xr:uid="{00000000-0005-0000-0000-00002E120000}"/>
    <cellStyle name="_Leadschedule(마로)_인네트_2001_반기검토(최종본2)" xfId="28772" xr:uid="{00000000-0005-0000-0000-00002F120000}"/>
    <cellStyle name="_Leadschedule(마로)_인네트_2001_반기검토(최종본2)_서원양행-2002 FS - 양애리" xfId="28773" xr:uid="{00000000-0005-0000-0000-000030120000}"/>
    <cellStyle name="_Leadschedule(마로)_테코스(2001_반기검토)" xfId="28774" xr:uid="{00000000-0005-0000-0000-000031120000}"/>
    <cellStyle name="_Leadschedule(마로)_테코스(2001_반기검토)_2001_FS_법인세비용 반영전" xfId="28775" xr:uid="{00000000-0005-0000-0000-000032120000}"/>
    <cellStyle name="_Leadschedule(마로)_테코스(2001_반기검토)_2001_FS_법인세비용 반영전_2002_반기검토-삼건베리클" xfId="28776" xr:uid="{00000000-0005-0000-0000-000033120000}"/>
    <cellStyle name="_Leadschedule(마로)_테코스(2001_반기검토)_2001_FS_법인세비용 반영전_삼건베리클-2002년반기-정준형" xfId="28777" xr:uid="{00000000-0005-0000-0000-000034120000}"/>
    <cellStyle name="_Leadschedule(마로)_테코스(2001_반기검토)_2001_FS_법인세비용 반영전_서원양행-2002 FS - 양애리" xfId="28778" xr:uid="{00000000-0005-0000-0000-000035120000}"/>
    <cellStyle name="_Leadschedule(마로)_테코스(2001_반기검토)_leadsheet-나래" xfId="28779" xr:uid="{00000000-0005-0000-0000-000036120000}"/>
    <cellStyle name="_Leadschedule(마로)_테코스(2001_반기검토)_서원양행-2002 FS - 양애리" xfId="28780" xr:uid="{00000000-0005-0000-0000-000037120000}"/>
    <cellStyle name="_Leadschedule(마로)_테코스(2001_반기검토)_재무제표관련_테코스_2001" xfId="28781" xr:uid="{00000000-0005-0000-0000-000038120000}"/>
    <cellStyle name="_Leadschedule(마로)_테코스(2001_반기검토)_재무제표관련_테코스_2001_서원양행-2002 FS - 양애리" xfId="28782" xr:uid="{00000000-0005-0000-0000-000039120000}"/>
    <cellStyle name="_Leadschedule(마로)_테코스(2001_반기검토)_테코스(2001_기말감사)" xfId="28783" xr:uid="{00000000-0005-0000-0000-00003A120000}"/>
    <cellStyle name="_Leadschedule(마로)_테코스(2001_반기검토)_테코스(2001_기말감사)_2001_FS_법인세비용 반영전" xfId="28784" xr:uid="{00000000-0005-0000-0000-00003B120000}"/>
    <cellStyle name="_Leadschedule(마로)_테코스(2001_반기검토)_테코스(2001_기말감사)_2001_FS_법인세비용 반영전_2002_반기검토-삼건베리클" xfId="28785" xr:uid="{00000000-0005-0000-0000-00003C120000}"/>
    <cellStyle name="_Leadschedule(마로)_테코스(2001_반기검토)_테코스(2001_기말감사)_2001_FS_법인세비용 반영전_삼건베리클-2002년반기-정준형" xfId="28786" xr:uid="{00000000-0005-0000-0000-00003D120000}"/>
    <cellStyle name="_Leadschedule(마로)_테코스(2001_반기검토)_테코스(2001_기말감사)_2001_FS_법인세비용 반영전_서원양행-2002 FS - 양애리" xfId="28787" xr:uid="{00000000-0005-0000-0000-00003E120000}"/>
    <cellStyle name="_Leadschedule(마로)_테코스(2001_반기검토)_테코스(2001_기말감사)_서원양행-2002 FS - 양애리" xfId="28788" xr:uid="{00000000-0005-0000-0000-00003F120000}"/>
    <cellStyle name="_Leadschedule(마로)_테코스(2001_반기검토)_테코스(2001_기말감사)_테코스_2001_기말" xfId="28789" xr:uid="{00000000-0005-0000-0000-000040120000}"/>
    <cellStyle name="_Leadschedule(마로)_테코스(2001_반기검토)_테코스(2001_기말감사)_테코스_2001_기말_2001_FS_법인세비용 반영전" xfId="28790" xr:uid="{00000000-0005-0000-0000-000041120000}"/>
    <cellStyle name="_Leadschedule(마로)_테코스(2001_반기검토)_테코스(2001_기말감사)_테코스_2001_기말_2001_FS_법인세비용 반영전_2002_반기검토-삼건베리클" xfId="28791" xr:uid="{00000000-0005-0000-0000-000042120000}"/>
    <cellStyle name="_Leadschedule(마로)_테코스(2001_반기검토)_테코스(2001_기말감사)_테코스_2001_기말_2001_FS_법인세비용 반영전_삼건베리클-2002년반기-정준형" xfId="28792" xr:uid="{00000000-0005-0000-0000-000043120000}"/>
    <cellStyle name="_Leadschedule(마로)_테코스(2001_반기검토)_테코스(2001_기말감사)_테코스_2001_기말_2001_FS_법인세비용 반영전_서원양행-2002 FS - 양애리" xfId="28793" xr:uid="{00000000-0005-0000-0000-000044120000}"/>
    <cellStyle name="_Leadschedule(마로)_테코스(2001_반기검토)_테코스(2001_기말감사)_테코스_2001_기말_서원양행-2002 FS - 양애리" xfId="28794" xr:uid="{00000000-0005-0000-0000-000045120000}"/>
    <cellStyle name="_Leadschedule(마로)_테코스(2001_반기검토)_페타 Leadschedule2001-final" xfId="28795" xr:uid="{00000000-0005-0000-0000-000046120000}"/>
    <cellStyle name="_Leadschedule(마로)_테코스_2001_기말" xfId="28796" xr:uid="{00000000-0005-0000-0000-000047120000}"/>
    <cellStyle name="_Leadschedule(마로)_테코스_2001_기말_2001_FS_법인세비용 반영전" xfId="28797" xr:uid="{00000000-0005-0000-0000-000048120000}"/>
    <cellStyle name="_Leadschedule(마로)_테코스_2001_기말_2001_FS_법인세비용 반영전_2002_반기검토-삼건베리클" xfId="28798" xr:uid="{00000000-0005-0000-0000-000049120000}"/>
    <cellStyle name="_Leadschedule(마로)_테코스_2001_기말_2001_FS_법인세비용 반영전_삼건베리클-2002년반기-정준형" xfId="28799" xr:uid="{00000000-0005-0000-0000-00004A120000}"/>
    <cellStyle name="_Leadschedule(마로)_테코스_2001_기말_2001_FS_법인세비용 반영전_서원양행-2002 FS - 양애리" xfId="28800" xr:uid="{00000000-0005-0000-0000-00004B120000}"/>
    <cellStyle name="_Leadschedule(마로)_테코스_2001_기말_서원양행-2002 FS - 양애리" xfId="28801" xr:uid="{00000000-0005-0000-0000-00004C120000}"/>
    <cellStyle name="_Leadschedule(마로)_페타 Leadschedule2001-final" xfId="28802" xr:uid="{00000000-0005-0000-0000-00004D120000}"/>
    <cellStyle name="_Leadschedule_0203-최종" xfId="28803" xr:uid="{00000000-0005-0000-0000-00004E120000}"/>
    <cellStyle name="_Leadschedule_Book1" xfId="28804" xr:uid="{00000000-0005-0000-0000-00004F120000}"/>
    <cellStyle name="_Leadschedule_Book1_서원양행-2002 FS - 양애리" xfId="28805" xr:uid="{00000000-0005-0000-0000-000050120000}"/>
    <cellStyle name="_Leadschedule_Book2" xfId="28806" xr:uid="{00000000-0005-0000-0000-000051120000}"/>
    <cellStyle name="_Leadschedule_CD_Leadschedule0112" xfId="28807" xr:uid="{00000000-0005-0000-0000-000052120000}"/>
    <cellStyle name="_Leadschedule_LS-Unitech0112" xfId="28808" xr:uid="{00000000-0005-0000-0000-000053120000}"/>
    <cellStyle name="_Leadschedule_LS-Unitech0112KHO" xfId="28809" xr:uid="{00000000-0005-0000-0000-000054120000}"/>
    <cellStyle name="_Leadschedule_LS-Unitech0112-ljw" xfId="28810" xr:uid="{00000000-0005-0000-0000-000055120000}"/>
    <cellStyle name="_Leadschedule_반기-나래시스템(2001)" xfId="28811" xr:uid="{00000000-0005-0000-0000-000056120000}"/>
    <cellStyle name="_Leadschedule_반기-나래시스템(2001)_서원양행-2002 FS - 양애리" xfId="28812" xr:uid="{00000000-0005-0000-0000-000057120000}"/>
    <cellStyle name="_Leadschedule_분기비용내역" xfId="28813" xr:uid="{00000000-0005-0000-0000-000058120000}"/>
    <cellStyle name="_Leadschedule_서원양행-2002 FS - 양애리" xfId="28814" xr:uid="{00000000-0005-0000-0000-000059120000}"/>
    <cellStyle name="_Leadschedule_옥LS" xfId="28815" xr:uid="{00000000-0005-0000-0000-00005A120000}"/>
    <cellStyle name="_Leadschedule_옥LS_서원양행-2002 FS - 양애리" xfId="28816" xr:uid="{00000000-0005-0000-0000-00005B120000}"/>
    <cellStyle name="_Leadschedule_유니텍0106반기" xfId="28817" xr:uid="{00000000-0005-0000-0000-00005C120000}"/>
    <cellStyle name="_Leadschedule_유니텍진행율계산" xfId="28818" xr:uid="{00000000-0005-0000-0000-00005D120000}"/>
    <cellStyle name="_Leadschedule_이앤이 3월말 LS" xfId="28819" xr:uid="{00000000-0005-0000-0000-00005E120000}"/>
    <cellStyle name="_Leadschedule_이앤이Leadschedule" xfId="28820" xr:uid="{00000000-0005-0000-0000-00005F120000}"/>
    <cellStyle name="_Leadschedule_이앤이Leadschedule0112" xfId="28821" xr:uid="{00000000-0005-0000-0000-000060120000}"/>
    <cellStyle name="_Leadschedule_이앤이Leadschedule0112_Ljw" xfId="28822" xr:uid="{00000000-0005-0000-0000-000061120000}"/>
    <cellStyle name="_Leadschedule_이앤이Leadschedule0112-cjk" xfId="28823" xr:uid="{00000000-0005-0000-0000-000062120000}"/>
    <cellStyle name="_Leadschedule_이앤이Leadschedule0203" xfId="28824" xr:uid="{00000000-0005-0000-0000-000063120000}"/>
    <cellStyle name="_Leadschedule_이앤이Leadschedule1" xfId="28825" xr:uid="{00000000-0005-0000-0000-000064120000}"/>
    <cellStyle name="_Leadschedule_이앤이Leadschedule4" xfId="28826" xr:uid="{00000000-0005-0000-0000-000065120000}"/>
    <cellStyle name="_Leadschedule_이앤이Leadschedule-ksw03" xfId="28827" xr:uid="{00000000-0005-0000-0000-000066120000}"/>
    <cellStyle name="_Leadschedule_이앤이LS" xfId="28828" xr:uid="{00000000-0005-0000-0000-000067120000}"/>
    <cellStyle name="_Leadschedule_조서-김소원0206" xfId="28829" xr:uid="{00000000-0005-0000-0000-000068120000}"/>
    <cellStyle name="_Leadschedule_조서-노은한04" xfId="28830" xr:uid="{00000000-0005-0000-0000-000069120000}"/>
    <cellStyle name="_Leadschedule_페타 Leadschedule2001(1)" xfId="28831" xr:uid="{00000000-0005-0000-0000-00006A120000}"/>
    <cellStyle name="_Leadschedule_페타 Leadschedule2001(1)_페타 Leadschedule2001-final" xfId="28832" xr:uid="{00000000-0005-0000-0000-00006B120000}"/>
    <cellStyle name="_Leadschedule_페타 Leadschedule2001(영중)" xfId="28833" xr:uid="{00000000-0005-0000-0000-00006C120000}"/>
    <cellStyle name="_Leadschedule_페타 Leadschedule2001(영중)_페타 Leadschedule2001-final" xfId="28834" xr:uid="{00000000-0005-0000-0000-00006D120000}"/>
    <cellStyle name="_Leadschedule_페타 Leadschedule2001-최종" xfId="28835" xr:uid="{00000000-0005-0000-0000-00006E120000}"/>
    <cellStyle name="_Leadschedule_페타 Leadschedule2001-최종_페타 Leadschedule2001-final" xfId="28836" xr:uid="{00000000-0005-0000-0000-00006F120000}"/>
    <cellStyle name="_Leadschedule-2001(모바일원)" xfId="28837" xr:uid="{00000000-0005-0000-0000-000070120000}"/>
    <cellStyle name="_leadsheet" xfId="28838" xr:uid="{00000000-0005-0000-0000-000071120000}"/>
    <cellStyle name="_leadsheet(스파클)" xfId="102" xr:uid="{00000000-0005-0000-0000-000072120000}"/>
    <cellStyle name="_leadsheet(스파클) 2" xfId="32982" xr:uid="{00000000-0005-0000-0000-000073120000}"/>
    <cellStyle name="_leadsheet(스파클) 3" xfId="32983" xr:uid="{00000000-0005-0000-0000-000074120000}"/>
    <cellStyle name="_leadsheet_서원양행-2002 FS - 양애리" xfId="28839" xr:uid="{00000000-0005-0000-0000-000075120000}"/>
    <cellStyle name="_leadsheet-cjk" xfId="28840" xr:uid="{00000000-0005-0000-0000-000076120000}"/>
    <cellStyle name="_leadsheet-버텍" xfId="28841" xr:uid="{00000000-0005-0000-0000-000077120000}"/>
    <cellStyle name="_leadsheet-앤캐쉬" xfId="28842" xr:uid="{00000000-0005-0000-0000-000078120000}"/>
    <cellStyle name="_leadsheet-앤캐쉬1" xfId="28843" xr:uid="{00000000-0005-0000-0000-000079120000}"/>
    <cellStyle name="_leadsheet-앤캐쉬LJW" xfId="28844" xr:uid="{00000000-0005-0000-0000-00007A120000}"/>
    <cellStyle name="_Limited_ Review(yeong_wha_04)" xfId="28845" xr:uid="{00000000-0005-0000-0000-00007B120000}"/>
    <cellStyle name="_ls-form" xfId="28846" xr:uid="{00000000-0005-0000-0000-00007C120000}"/>
    <cellStyle name="_LS-innet-최종(1)" xfId="28847" xr:uid="{00000000-0005-0000-0000-00007D120000}"/>
    <cellStyle name="_LS-Unitech0112" xfId="28848" xr:uid="{00000000-0005-0000-0000-00007E120000}"/>
    <cellStyle name="_LS-Unitech0112KHO" xfId="28849" xr:uid="{00000000-0005-0000-0000-00007F120000}"/>
    <cellStyle name="_LS-Unitech0112-ljw" xfId="28850" xr:uid="{00000000-0005-0000-0000-000080120000}"/>
    <cellStyle name="_LS-이렉" xfId="28851" xr:uid="{00000000-0005-0000-0000-000081120000}"/>
    <cellStyle name="_Monthly FS 0204" xfId="28852" xr:uid="{00000000-0005-0000-0000-000082120000}"/>
    <cellStyle name="_Monthly FS 0204_financial statements-MKOI,MTIL,WSUI-(2007-09-30)jy" xfId="28853" xr:uid="{00000000-0005-0000-0000-000083120000}"/>
    <cellStyle name="_Monthly FS 0204_KRIF BS REC 0407" xfId="28854" xr:uid="{00000000-0005-0000-0000-000084120000}"/>
    <cellStyle name="_Monthly FS 0204_KRIF BS REC 0407_financial statements-MKOI,MTIL,WSUI-(2007-09-30)jy" xfId="28855" xr:uid="{00000000-0005-0000-0000-000085120000}"/>
    <cellStyle name="_Monthly FS 0204_KRIF BS REC 0407_롯데유럽홀딩스-NAV(2008-05-30)" xfId="28856" xr:uid="{00000000-0005-0000-0000-000086120000}"/>
    <cellStyle name="_Monthly FS 0204_KRIF BS REC 0407_롯데유럽홀딩스-NAV(2008-06-30)" xfId="28857" xr:uid="{00000000-0005-0000-0000-000087120000}"/>
    <cellStyle name="_Monthly FS 0204_롯데유럽홀딩스-NAV(2008-05-30)" xfId="28858" xr:uid="{00000000-0005-0000-0000-000088120000}"/>
    <cellStyle name="_Monthly FS 0204_롯데유럽홀딩스-NAV(2008-06-30)" xfId="28859" xr:uid="{00000000-0005-0000-0000-000089120000}"/>
    <cellStyle name="_NC12E1F75" xfId="28860" xr:uid="{00000000-0005-0000-0000-00008A120000}"/>
    <cellStyle name="_NC22E43F4" xfId="28861" xr:uid="{00000000-0005-0000-0000-00008B120000}"/>
    <cellStyle name="_NC2308EFD" xfId="28862" xr:uid="{00000000-0005-0000-0000-00008C120000}"/>
    <cellStyle name="_NC85018F" xfId="28863" xr:uid="{00000000-0005-0000-0000-00008D120000}"/>
    <cellStyle name="_NCA07108" xfId="28864" xr:uid="{00000000-0005-0000-0000-00008E120000}"/>
    <cellStyle name="_NCF3A0B2" xfId="28865" xr:uid="{00000000-0005-0000-0000-00008F120000}"/>
    <cellStyle name="_NCRPOS견적(3(1).26)" xfId="28866" xr:uid="{00000000-0005-0000-0000-000090120000}"/>
    <cellStyle name="_oTJvNZYM4GnJq5c2P0KWNhZtt" xfId="32984" xr:uid="{00000000-0005-0000-0000-000091120000}"/>
    <cellStyle name="_P_현금흐름표" xfId="28867" xr:uid="{00000000-0005-0000-0000-000092120000}"/>
    <cellStyle name="_P_현금흐름표 2" xfId="32985" xr:uid="{00000000-0005-0000-0000-000093120000}"/>
    <cellStyle name="_PERSONAL" xfId="28868" xr:uid="{00000000-0005-0000-0000-000094120000}"/>
    <cellStyle name="_PF_요주의" xfId="103" xr:uid="{00000000-0005-0000-0000-000095120000}"/>
    <cellStyle name="_PF_요주의 2" xfId="32986" xr:uid="{00000000-0005-0000-0000-000096120000}"/>
    <cellStyle name="_PF_요주의 3" xfId="32987" xr:uid="{00000000-0005-0000-0000-000097120000}"/>
    <cellStyle name="_PQT" xfId="28869" xr:uid="{00000000-0005-0000-0000-000098120000}"/>
    <cellStyle name="_PQT_1" xfId="28870" xr:uid="{00000000-0005-0000-0000-000099120000}"/>
    <cellStyle name="_Project O_Valuation_1126_오후" xfId="104" xr:uid="{00000000-0005-0000-0000-00009A120000}"/>
    <cellStyle name="_Project O_Valuation_1126_오후 2" xfId="1957" xr:uid="{00000000-0005-0000-0000-00009B120000}"/>
    <cellStyle name="_Project O_Valuation_1126_오후 3" xfId="7829" xr:uid="{00000000-0005-0000-0000-00009C120000}"/>
    <cellStyle name="_Project O_Valuation_1126_오후_Project O_Valuation_v7.0" xfId="1958" xr:uid="{00000000-0005-0000-0000-00009D120000}"/>
    <cellStyle name="_Project O_Valuation_1126_오후_Project O2_Valuation_v1.3" xfId="1959" xr:uid="{00000000-0005-0000-0000-00009E120000}"/>
    <cellStyle name="_Project O_Valuation_1126_오후_WR Bank 2010 1Q 공담분석_0221" xfId="1960" xr:uid="{00000000-0005-0000-0000-00009F120000}"/>
    <cellStyle name="_Project O_Valuation_1126_오후_WR Bank 2010 1Q 유덕현(0212)" xfId="1961" xr:uid="{00000000-0005-0000-0000-0000A0120000}"/>
    <cellStyle name="_Project O_Valuation_1126_오후_WR Bank 2010 1Q 지석 취합자료(0217)" xfId="1962" xr:uid="{00000000-0005-0000-0000-0000A1120000}"/>
    <cellStyle name="_Project O_Valuation_91119" xfId="105" xr:uid="{00000000-0005-0000-0000-0000A2120000}"/>
    <cellStyle name="_Project O_Valuation_91119 2" xfId="1963" xr:uid="{00000000-0005-0000-0000-0000A3120000}"/>
    <cellStyle name="_Project O_Valuation_91119 3" xfId="7830" xr:uid="{00000000-0005-0000-0000-0000A4120000}"/>
    <cellStyle name="_Project O_Valuation_91119_Project O_Valuation_v7.0" xfId="1964" xr:uid="{00000000-0005-0000-0000-0000A5120000}"/>
    <cellStyle name="_Project O_Valuation_91119_Project O2_Valuation_v1.3" xfId="1965" xr:uid="{00000000-0005-0000-0000-0000A6120000}"/>
    <cellStyle name="_Project O_Valuation_91119_WR Bank 2010 1Q 공담분석_0221" xfId="1966" xr:uid="{00000000-0005-0000-0000-0000A7120000}"/>
    <cellStyle name="_Project O_Valuation_91119_WR Bank 2010 1Q 유덕현(0212)" xfId="1967" xr:uid="{00000000-0005-0000-0000-0000A8120000}"/>
    <cellStyle name="_Project O_Valuation_91119_WR Bank 2010 1Q 지석 취합자료(0217)" xfId="1968" xr:uid="{00000000-0005-0000-0000-0000A9120000}"/>
    <cellStyle name="_QT00310-524QQQQQQQQQQQQQ Office _QUOC12344" xfId="28871" xr:uid="{00000000-0005-0000-0000-0000AA120000}"/>
    <cellStyle name="_QT03210-1027- CITY HUB fur" xfId="28872" xr:uid="{00000000-0005-0000-0000-0000AB120000}"/>
    <cellStyle name="_QT04209- 490 AVON Cosmetic-ReQT03509-Q287&amp;Q295" xfId="28873" xr:uid="{00000000-0005-0000-0000-0000AC120000}"/>
    <cellStyle name="_QT04209- 490 AVON Cosmetic-ReQT03509-Q287&amp;Q295_Quotation cafe saicombank(110209) (A An)" xfId="28874" xr:uid="{00000000-0005-0000-0000-0000AD120000}"/>
    <cellStyle name="_Quotation" xfId="28875" xr:uid="{00000000-0005-0000-0000-0000AE120000}"/>
    <cellStyle name="_Quotation CMA Gemadept(300608)" xfId="28876" xr:uid="{00000000-0005-0000-0000-0000AF120000}"/>
    <cellStyle name="_quotation_Siemen_project(1)" xfId="28877" xr:uid="{00000000-0005-0000-0000-0000B0120000}"/>
    <cellStyle name="_Research_Report용(2001년말).xls Chart 1" xfId="106" xr:uid="{00000000-0005-0000-0000-0000B1120000}"/>
    <cellStyle name="_Research_Report용(2001년말).xls Chart 1 2" xfId="32988" xr:uid="{00000000-0005-0000-0000-0000B2120000}"/>
    <cellStyle name="_Research_Report용(2001년말).xls Chart 1 3" xfId="32989" xr:uid="{00000000-0005-0000-0000-0000B3120000}"/>
    <cellStyle name="_Research_Report용(2001년말).xls Chart 10" xfId="107" xr:uid="{00000000-0005-0000-0000-0000B4120000}"/>
    <cellStyle name="_Research_Report용(2001년말).xls Chart 10 2" xfId="32990" xr:uid="{00000000-0005-0000-0000-0000B5120000}"/>
    <cellStyle name="_Research_Report용(2001년말).xls Chart 10 3" xfId="32991" xr:uid="{00000000-0005-0000-0000-0000B6120000}"/>
    <cellStyle name="_Research_Report용(2001년말).xls Chart 11" xfId="108" xr:uid="{00000000-0005-0000-0000-0000B7120000}"/>
    <cellStyle name="_Research_Report용(2001년말).xls Chart 11 2" xfId="32992" xr:uid="{00000000-0005-0000-0000-0000B8120000}"/>
    <cellStyle name="_Research_Report용(2001년말).xls Chart 11 3" xfId="32993" xr:uid="{00000000-0005-0000-0000-0000B9120000}"/>
    <cellStyle name="_Research_Report용(2001년말).xls Chart 12" xfId="109" xr:uid="{00000000-0005-0000-0000-0000BA120000}"/>
    <cellStyle name="_Research_Report용(2001년말).xls Chart 12 2" xfId="32994" xr:uid="{00000000-0005-0000-0000-0000BB120000}"/>
    <cellStyle name="_Research_Report용(2001년말).xls Chart 12 3" xfId="32995" xr:uid="{00000000-0005-0000-0000-0000BC120000}"/>
    <cellStyle name="_Research_Report용(2001년말).xls Chart 13" xfId="110" xr:uid="{00000000-0005-0000-0000-0000BD120000}"/>
    <cellStyle name="_Research_Report용(2001년말).xls Chart 13 2" xfId="32996" xr:uid="{00000000-0005-0000-0000-0000BE120000}"/>
    <cellStyle name="_Research_Report용(2001년말).xls Chart 13 3" xfId="32997" xr:uid="{00000000-0005-0000-0000-0000BF120000}"/>
    <cellStyle name="_Research_Report용(2001년말).xls Chart 14" xfId="111" xr:uid="{00000000-0005-0000-0000-0000C0120000}"/>
    <cellStyle name="_Research_Report용(2001년말).xls Chart 14 2" xfId="32998" xr:uid="{00000000-0005-0000-0000-0000C1120000}"/>
    <cellStyle name="_Research_Report용(2001년말).xls Chart 14 3" xfId="32999" xr:uid="{00000000-0005-0000-0000-0000C2120000}"/>
    <cellStyle name="_Research_Report용(2001년말).xls Chart 15" xfId="112" xr:uid="{00000000-0005-0000-0000-0000C3120000}"/>
    <cellStyle name="_Research_Report용(2001년말).xls Chart 15 2" xfId="33000" xr:uid="{00000000-0005-0000-0000-0000C4120000}"/>
    <cellStyle name="_Research_Report용(2001년말).xls Chart 15 3" xfId="33001" xr:uid="{00000000-0005-0000-0000-0000C5120000}"/>
    <cellStyle name="_Research_Report용(2001년말).xls Chart 16" xfId="113" xr:uid="{00000000-0005-0000-0000-0000C6120000}"/>
    <cellStyle name="_Research_Report용(2001년말).xls Chart 16 2" xfId="33002" xr:uid="{00000000-0005-0000-0000-0000C7120000}"/>
    <cellStyle name="_Research_Report용(2001년말).xls Chart 16 3" xfId="33003" xr:uid="{00000000-0005-0000-0000-0000C8120000}"/>
    <cellStyle name="_Research_Report용(2001년말).xls Chart 17" xfId="114" xr:uid="{00000000-0005-0000-0000-0000C9120000}"/>
    <cellStyle name="_Research_Report용(2001년말).xls Chart 17 2" xfId="33004" xr:uid="{00000000-0005-0000-0000-0000CA120000}"/>
    <cellStyle name="_Research_Report용(2001년말).xls Chart 17 3" xfId="33005" xr:uid="{00000000-0005-0000-0000-0000CB120000}"/>
    <cellStyle name="_Research_Report용(2001년말).xls Chart 18" xfId="115" xr:uid="{00000000-0005-0000-0000-0000CC120000}"/>
    <cellStyle name="_Research_Report용(2001년말).xls Chart 18 2" xfId="33006" xr:uid="{00000000-0005-0000-0000-0000CD120000}"/>
    <cellStyle name="_Research_Report용(2001년말).xls Chart 18 3" xfId="33007" xr:uid="{00000000-0005-0000-0000-0000CE120000}"/>
    <cellStyle name="_Research_Report용(2001년말).xls Chart 19" xfId="116" xr:uid="{00000000-0005-0000-0000-0000CF120000}"/>
    <cellStyle name="_Research_Report용(2001년말).xls Chart 19 2" xfId="33008" xr:uid="{00000000-0005-0000-0000-0000D0120000}"/>
    <cellStyle name="_Research_Report용(2001년말).xls Chart 19 3" xfId="33009" xr:uid="{00000000-0005-0000-0000-0000D1120000}"/>
    <cellStyle name="_Research_Report용(2001년말).xls Chart 2" xfId="117" xr:uid="{00000000-0005-0000-0000-0000D2120000}"/>
    <cellStyle name="_Research_Report용(2001년말).xls Chart 2 2" xfId="33010" xr:uid="{00000000-0005-0000-0000-0000D3120000}"/>
    <cellStyle name="_Research_Report용(2001년말).xls Chart 2 3" xfId="33011" xr:uid="{00000000-0005-0000-0000-0000D4120000}"/>
    <cellStyle name="_Research_Report용(2001년말).xls Chart 20" xfId="118" xr:uid="{00000000-0005-0000-0000-0000D5120000}"/>
    <cellStyle name="_Research_Report용(2001년말).xls Chart 20 2" xfId="33012" xr:uid="{00000000-0005-0000-0000-0000D6120000}"/>
    <cellStyle name="_Research_Report용(2001년말).xls Chart 20 3" xfId="33013" xr:uid="{00000000-0005-0000-0000-0000D7120000}"/>
    <cellStyle name="_Research_Report용(2001년말).xls Chart 21" xfId="119" xr:uid="{00000000-0005-0000-0000-0000D8120000}"/>
    <cellStyle name="_Research_Report용(2001년말).xls Chart 21 2" xfId="33014" xr:uid="{00000000-0005-0000-0000-0000D9120000}"/>
    <cellStyle name="_Research_Report용(2001년말).xls Chart 21 3" xfId="33015" xr:uid="{00000000-0005-0000-0000-0000DA120000}"/>
    <cellStyle name="_Research_Report용(2001년말).xls Chart 3" xfId="120" xr:uid="{00000000-0005-0000-0000-0000DB120000}"/>
    <cellStyle name="_Research_Report용(2001년말).xls Chart 3 2" xfId="33016" xr:uid="{00000000-0005-0000-0000-0000DC120000}"/>
    <cellStyle name="_Research_Report용(2001년말).xls Chart 3 3" xfId="33017" xr:uid="{00000000-0005-0000-0000-0000DD120000}"/>
    <cellStyle name="_Research_Report용(2001년말).xls Chart 4" xfId="121" xr:uid="{00000000-0005-0000-0000-0000DE120000}"/>
    <cellStyle name="_Research_Report용(2001년말).xls Chart 4 2" xfId="33018" xr:uid="{00000000-0005-0000-0000-0000DF120000}"/>
    <cellStyle name="_Research_Report용(2001년말).xls Chart 4 3" xfId="33019" xr:uid="{00000000-0005-0000-0000-0000E0120000}"/>
    <cellStyle name="_Research_Report용(2001년말).xls Chart 5" xfId="122" xr:uid="{00000000-0005-0000-0000-0000E1120000}"/>
    <cellStyle name="_Research_Report용(2001년말).xls Chart 5 2" xfId="33020" xr:uid="{00000000-0005-0000-0000-0000E2120000}"/>
    <cellStyle name="_Research_Report용(2001년말).xls Chart 5 3" xfId="33021" xr:uid="{00000000-0005-0000-0000-0000E3120000}"/>
    <cellStyle name="_Research_Report용(2001년말).xls Chart 6" xfId="123" xr:uid="{00000000-0005-0000-0000-0000E4120000}"/>
    <cellStyle name="_Research_Report용(2001년말).xls Chart 6 2" xfId="33022" xr:uid="{00000000-0005-0000-0000-0000E5120000}"/>
    <cellStyle name="_Research_Report용(2001년말).xls Chart 6 3" xfId="33023" xr:uid="{00000000-0005-0000-0000-0000E6120000}"/>
    <cellStyle name="_Research_Report용(2001년말).xls Chart 7" xfId="124" xr:uid="{00000000-0005-0000-0000-0000E7120000}"/>
    <cellStyle name="_Research_Report용(2001년말).xls Chart 7 2" xfId="33024" xr:uid="{00000000-0005-0000-0000-0000E8120000}"/>
    <cellStyle name="_Research_Report용(2001년말).xls Chart 7 3" xfId="33025" xr:uid="{00000000-0005-0000-0000-0000E9120000}"/>
    <cellStyle name="_Research_Report용(2001년말).xls Chart 8" xfId="125" xr:uid="{00000000-0005-0000-0000-0000EA120000}"/>
    <cellStyle name="_Research_Report용(2001년말).xls Chart 8 2" xfId="33026" xr:uid="{00000000-0005-0000-0000-0000EB120000}"/>
    <cellStyle name="_Research_Report용(2001년말).xls Chart 8 3" xfId="33027" xr:uid="{00000000-0005-0000-0000-0000EC120000}"/>
    <cellStyle name="_Research_Report용(2001년말).xls Chart 9" xfId="126" xr:uid="{00000000-0005-0000-0000-0000ED120000}"/>
    <cellStyle name="_Research_Report용(2001년말).xls Chart 9 2" xfId="33028" xr:uid="{00000000-0005-0000-0000-0000EE120000}"/>
    <cellStyle name="_Research_Report용(2001년말).xls Chart 9 3" xfId="33029" xr:uid="{00000000-0005-0000-0000-0000EF120000}"/>
    <cellStyle name="_RESULTS" xfId="28878" xr:uid="{00000000-0005-0000-0000-0000F0120000}"/>
    <cellStyle name="_RHD (2)" xfId="28879" xr:uid="{00000000-0005-0000-0000-0000F1120000}"/>
    <cellStyle name="_RHD (2)_1" xfId="28880" xr:uid="{00000000-0005-0000-0000-0000F2120000}"/>
    <cellStyle name="_Row1" xfId="127" xr:uid="{00000000-0005-0000-0000-0000F3120000}"/>
    <cellStyle name="_Row1 2" xfId="33030" xr:uid="{00000000-0005-0000-0000-0000F4120000}"/>
    <cellStyle name="_Row1 3" xfId="33031" xr:uid="{00000000-0005-0000-0000-0000F5120000}"/>
    <cellStyle name="_Row1_파생 현금흐름표(최종)" xfId="28881" xr:uid="{00000000-0005-0000-0000-0000F6120000}"/>
    <cellStyle name="_Row1_파생 현금흐름표(최종)_파생상품요청양식(080211)(1)_최종" xfId="28882" xr:uid="{00000000-0005-0000-0000-0000F7120000}"/>
    <cellStyle name="_SaDec" xfId="28883" xr:uid="{00000000-0005-0000-0000-0000F8120000}"/>
    <cellStyle name="_SC Bank 2003 CTR WP" xfId="128" xr:uid="{00000000-0005-0000-0000-0000F9120000}"/>
    <cellStyle name="_SC Bank 2003 CTR WP 2" xfId="33032" xr:uid="{00000000-0005-0000-0000-0000FA120000}"/>
    <cellStyle name="_SC Bank 2003 CTR WP 3" xfId="33033" xr:uid="{00000000-0005-0000-0000-0000FB120000}"/>
    <cellStyle name="-_SH&amp;C생명2002년기말fs-정대환수정" xfId="28884" xr:uid="{00000000-0005-0000-0000-0000FC120000}"/>
    <cellStyle name="-_SH&amp;C생명2002년기말fs-정대환수정 2" xfId="33034" xr:uid="{00000000-0005-0000-0000-0000FD120000}"/>
    <cellStyle name="-_SH&amp;C생명2002년기말fs-정대환수정_20120703 6월 관리업체 게시용(고객식별자)" xfId="28885" xr:uid="{00000000-0005-0000-0000-0000FE120000}"/>
    <cellStyle name="-_SH&amp;C생명2002년기말fs-정대환수정_20120703 6월 관리업체 게시용(고객식별자) 2" xfId="33035" xr:uid="{00000000-0005-0000-0000-0000FF120000}"/>
    <cellStyle name="-_SH&amp;C생명2002년기말fs-정대환수정_20120709 ♣2012년 6월 관리채권v-1(파생제외)" xfId="28886" xr:uid="{00000000-0005-0000-0000-000000130000}"/>
    <cellStyle name="-_SH&amp;C생명2002년기말fs-정대환수정_20120709 ♣2012년 6월 관리채권v-1(파생제외) 2" xfId="33036" xr:uid="{00000000-0005-0000-0000-000001130000}"/>
    <cellStyle name="-_SH&amp;C생명2002년기말fs-정대환수정_20120802 2012년 7월 관리업체(게시용)(1)" xfId="28887" xr:uid="{00000000-0005-0000-0000-000002130000}"/>
    <cellStyle name="-_SH&amp;C생명2002년기말fs-정대환수정_20120802 2012년 7월 관리업체(게시용)(1) 2" xfId="33037" xr:uid="{00000000-0005-0000-0000-000003130000}"/>
    <cellStyle name="-_SH&amp;C생명2002년기말fs-정대환수정_TB_SFG_04.03_라" xfId="28888" xr:uid="{00000000-0005-0000-0000-000004130000}"/>
    <cellStyle name="-_SH&amp;C생명2002년기말fs-정대환수정_TB_SFG_04.03_라 2" xfId="33038" xr:uid="{00000000-0005-0000-0000-000005130000}"/>
    <cellStyle name="-_SH&amp;C생명2002년기말fs-정대환수정_TB_SFG_04.03_라_20120703 6월 관리업체 게시용(고객식별자)" xfId="28889" xr:uid="{00000000-0005-0000-0000-000006130000}"/>
    <cellStyle name="-_SH&amp;C생명2002년기말fs-정대환수정_TB_SFG_04.03_라_20120703 6월 관리업체 게시용(고객식별자) 2" xfId="33039" xr:uid="{00000000-0005-0000-0000-000007130000}"/>
    <cellStyle name="-_SH&amp;C생명2002년기말fs-정대환수정_TB_SFG_04.03_라_20120709 ♣2012년 6월 관리채권v-1(파생제외)" xfId="28890" xr:uid="{00000000-0005-0000-0000-000008130000}"/>
    <cellStyle name="-_SH&amp;C생명2002년기말fs-정대환수정_TB_SFG_04.03_라_20120709 ♣2012년 6월 관리채권v-1(파생제외) 2" xfId="33040" xr:uid="{00000000-0005-0000-0000-000009130000}"/>
    <cellStyle name="-_SH&amp;C생명2002년기말fs-정대환수정_TB_SFG_04.03_라_20120802 2012년 7월 관리업체(게시용)(1)" xfId="28891" xr:uid="{00000000-0005-0000-0000-00000A130000}"/>
    <cellStyle name="-_SH&amp;C생명2002년기말fs-정대환수정_TB_SFG_04.03_라_20120802 2012년 7월 관리업체(게시용)(1) 2" xfId="33041" xr:uid="{00000000-0005-0000-0000-00000B130000}"/>
    <cellStyle name="_Sheet1" xfId="14962" xr:uid="{00000000-0005-0000-0000-00000C130000}"/>
    <cellStyle name="_SONADEZI" xfId="28892" xr:uid="{00000000-0005-0000-0000-00000D130000}"/>
    <cellStyle name="-_TB_SFG_04.03_라" xfId="28893" xr:uid="{00000000-0005-0000-0000-00000E130000}"/>
    <cellStyle name="-_TB_SFG_04.03_라 2" xfId="33042" xr:uid="{00000000-0005-0000-0000-00000F130000}"/>
    <cellStyle name="-_TB_SFG_04.03_라_20120703 6월 관리업체 게시용(고객식별자)" xfId="28894" xr:uid="{00000000-0005-0000-0000-000010130000}"/>
    <cellStyle name="-_TB_SFG_04.03_라_20120703 6월 관리업체 게시용(고객식별자) 2" xfId="33043" xr:uid="{00000000-0005-0000-0000-000011130000}"/>
    <cellStyle name="-_TB_SFG_04.03_라_20120709 ♣2012년 6월 관리채권v-1(파생제외)" xfId="28895" xr:uid="{00000000-0005-0000-0000-000012130000}"/>
    <cellStyle name="-_TB_SFG_04.03_라_20120709 ♣2012년 6월 관리채권v-1(파생제외) 2" xfId="33044" xr:uid="{00000000-0005-0000-0000-000013130000}"/>
    <cellStyle name="-_TB_SFG_04.03_라_20120802 2012년 7월 관리업체(게시용)(1)" xfId="28896" xr:uid="{00000000-0005-0000-0000-000014130000}"/>
    <cellStyle name="-_TB_SFG_04.03_라_20120802 2012년 7월 관리업체(게시용)(1) 2" xfId="33045" xr:uid="{00000000-0005-0000-0000-000015130000}"/>
    <cellStyle name="_TGIF견적(AS및개발비,20030307)" xfId="28897" xr:uid="{00000000-0005-0000-0000-000016130000}"/>
    <cellStyle name="_TGIF견적(POS,20030307)" xfId="28898" xr:uid="{00000000-0005-0000-0000-000017130000}"/>
    <cellStyle name="_TG-TH" xfId="28899" xr:uid="{00000000-0005-0000-0000-000018130000}"/>
    <cellStyle name="_TG-TH_1" xfId="28900" xr:uid="{00000000-0005-0000-0000-000019130000}"/>
    <cellStyle name="_TG-TH_1_bang chon NCC" xfId="28901" xr:uid="{00000000-0005-0000-0000-00001A130000}"/>
    <cellStyle name="_TG-TH_1_Book1" xfId="28902" xr:uid="{00000000-0005-0000-0000-00001B130000}"/>
    <cellStyle name="_TG-TH_1_Book1_1" xfId="28903" xr:uid="{00000000-0005-0000-0000-00001C130000}"/>
    <cellStyle name="_TG-TH_1_Book1_1_Book1" xfId="28904" xr:uid="{00000000-0005-0000-0000-00001D130000}"/>
    <cellStyle name="_TG-TH_1_Book1_1_Book1_1" xfId="28905" xr:uid="{00000000-0005-0000-0000-00001E130000}"/>
    <cellStyle name="_TG-TH_1_Book1_1_SONADEZI" xfId="28906" xr:uid="{00000000-0005-0000-0000-00001F130000}"/>
    <cellStyle name="_TG-TH_1_Book1_2" xfId="28907" xr:uid="{00000000-0005-0000-0000-000020130000}"/>
    <cellStyle name="_TG-TH_1_Book1_2_Book1" xfId="28908" xr:uid="{00000000-0005-0000-0000-000021130000}"/>
    <cellStyle name="_TG-TH_1_Book1_2_KLTT DUOC PHAM (16-6)" xfId="28909" xr:uid="{00000000-0005-0000-0000-000022130000}"/>
    <cellStyle name="_TG-TH_1_Book1_2_SONADEZI" xfId="28910" xr:uid="{00000000-0005-0000-0000-000023130000}"/>
    <cellStyle name="_TG-TH_1_Book1_3" xfId="28911" xr:uid="{00000000-0005-0000-0000-000024130000}"/>
    <cellStyle name="_TG-TH_1_Book1_bang chon NCC" xfId="28912" xr:uid="{00000000-0005-0000-0000-000025130000}"/>
    <cellStyle name="_TG-TH_1_Book1_Book1" xfId="28913" xr:uid="{00000000-0005-0000-0000-000026130000}"/>
    <cellStyle name="_TG-TH_1_Book1_Book1_1" xfId="28914" xr:uid="{00000000-0005-0000-0000-000027130000}"/>
    <cellStyle name="_TG-TH_1_Book1_Book1_2" xfId="28915" xr:uid="{00000000-0005-0000-0000-000028130000}"/>
    <cellStyle name="_TG-TH_1_Book1_SONADEZI" xfId="28916" xr:uid="{00000000-0005-0000-0000-000029130000}"/>
    <cellStyle name="_TG-TH_1_Book2" xfId="28917" xr:uid="{00000000-0005-0000-0000-00002A130000}"/>
    <cellStyle name="_TG-TH_1_dutch  lady 3  (25-3)" xfId="28918" xr:uid="{00000000-0005-0000-0000-00002B130000}"/>
    <cellStyle name="_TG-TH_1_Giai Doan 3 Hong Ngu" xfId="28919" xr:uid="{00000000-0005-0000-0000-00002C130000}"/>
    <cellStyle name="_TG-TH_1_gritti" xfId="28920" xr:uid="{00000000-0005-0000-0000-00002D130000}"/>
    <cellStyle name="_TG-TH_1_Gritti 31-3" xfId="28921" xr:uid="{00000000-0005-0000-0000-00002E130000}"/>
    <cellStyle name="_TG-TH_1_KL DU THAU (gui)" xfId="28922" xr:uid="{00000000-0005-0000-0000-00002F130000}"/>
    <cellStyle name="_TG-TH_1_KLTT DUOC PHAM (16-6)" xfId="28923" xr:uid="{00000000-0005-0000-0000-000030130000}"/>
    <cellStyle name="_TG-TH_1_Quotation" xfId="28924" xr:uid="{00000000-0005-0000-0000-000031130000}"/>
    <cellStyle name="_TG-TH_1_Quotation_1" xfId="28925" xr:uid="{00000000-0005-0000-0000-000032130000}"/>
    <cellStyle name="_TG-TH_1_SaDec" xfId="28926" xr:uid="{00000000-0005-0000-0000-000033130000}"/>
    <cellStyle name="_TG-TH_1_SONADEZI" xfId="28927" xr:uid="{00000000-0005-0000-0000-000034130000}"/>
    <cellStyle name="_TG-TH_1_thong ke cua Inox" xfId="28928" xr:uid="{00000000-0005-0000-0000-000035130000}"/>
    <cellStyle name="_TG-TH_1_thuy san Phan Thiet" xfId="28929" xr:uid="{00000000-0005-0000-0000-000036130000}"/>
    <cellStyle name="_TG-TH_2" xfId="28930" xr:uid="{00000000-0005-0000-0000-000037130000}"/>
    <cellStyle name="_TG-TH_2_bang chon NCC" xfId="28931" xr:uid="{00000000-0005-0000-0000-000038130000}"/>
    <cellStyle name="_TG-TH_2_Book1" xfId="28932" xr:uid="{00000000-0005-0000-0000-000039130000}"/>
    <cellStyle name="_TG-TH_2_Book1_1" xfId="28933" xr:uid="{00000000-0005-0000-0000-00003A130000}"/>
    <cellStyle name="_TG-TH_2_Book1_1_Book1" xfId="28934" xr:uid="{00000000-0005-0000-0000-00003B130000}"/>
    <cellStyle name="_TG-TH_2_Book1_1_Book1_1" xfId="28935" xr:uid="{00000000-0005-0000-0000-00003C130000}"/>
    <cellStyle name="_TG-TH_2_Book1_1_SONADEZI" xfId="28936" xr:uid="{00000000-0005-0000-0000-00003D130000}"/>
    <cellStyle name="_TG-TH_2_Book1_2" xfId="28937" xr:uid="{00000000-0005-0000-0000-00003E130000}"/>
    <cellStyle name="_TG-TH_2_Book1_2_Book1" xfId="28938" xr:uid="{00000000-0005-0000-0000-00003F130000}"/>
    <cellStyle name="_TG-TH_2_Book1_2_KLTT DUOC PHAM (16-6)" xfId="28939" xr:uid="{00000000-0005-0000-0000-000040130000}"/>
    <cellStyle name="_TG-TH_2_Book1_2_SONADEZI" xfId="28940" xr:uid="{00000000-0005-0000-0000-000041130000}"/>
    <cellStyle name="_TG-TH_2_Book1_3" xfId="28941" xr:uid="{00000000-0005-0000-0000-000042130000}"/>
    <cellStyle name="_TG-TH_2_Book1_bang chon NCC" xfId="28942" xr:uid="{00000000-0005-0000-0000-000043130000}"/>
    <cellStyle name="_TG-TH_2_Book1_Book1" xfId="28943" xr:uid="{00000000-0005-0000-0000-000044130000}"/>
    <cellStyle name="_TG-TH_2_Book1_Book1_1" xfId="28944" xr:uid="{00000000-0005-0000-0000-000045130000}"/>
    <cellStyle name="_TG-TH_2_Book1_Book1_2" xfId="28945" xr:uid="{00000000-0005-0000-0000-000046130000}"/>
    <cellStyle name="_TG-TH_2_Book1_SONADEZI" xfId="28946" xr:uid="{00000000-0005-0000-0000-000047130000}"/>
    <cellStyle name="_TG-TH_2_Book2" xfId="28947" xr:uid="{00000000-0005-0000-0000-000048130000}"/>
    <cellStyle name="_TG-TH_2_dutch  lady 3  (25-3)" xfId="28948" xr:uid="{00000000-0005-0000-0000-000049130000}"/>
    <cellStyle name="_TG-TH_2_Giai Doan 3 Hong Ngu" xfId="28949" xr:uid="{00000000-0005-0000-0000-00004A130000}"/>
    <cellStyle name="_TG-TH_2_gritti" xfId="28950" xr:uid="{00000000-0005-0000-0000-00004B130000}"/>
    <cellStyle name="_TG-TH_2_Gritti 31-3" xfId="28951" xr:uid="{00000000-0005-0000-0000-00004C130000}"/>
    <cellStyle name="_TG-TH_2_KL DU THAU (gui)" xfId="28952" xr:uid="{00000000-0005-0000-0000-00004D130000}"/>
    <cellStyle name="_TG-TH_2_KLTT DUOC PHAM (16-6)" xfId="28953" xr:uid="{00000000-0005-0000-0000-00004E130000}"/>
    <cellStyle name="_TG-TH_2_Quotation" xfId="28954" xr:uid="{00000000-0005-0000-0000-00004F130000}"/>
    <cellStyle name="_TG-TH_2_Quotation_1" xfId="28955" xr:uid="{00000000-0005-0000-0000-000050130000}"/>
    <cellStyle name="_TG-TH_2_SaDec" xfId="28956" xr:uid="{00000000-0005-0000-0000-000051130000}"/>
    <cellStyle name="_TG-TH_2_SONADEZI" xfId="28957" xr:uid="{00000000-0005-0000-0000-000052130000}"/>
    <cellStyle name="_TG-TH_2_thong ke cua Inox" xfId="28958" xr:uid="{00000000-0005-0000-0000-000053130000}"/>
    <cellStyle name="_TG-TH_2_thuy san Phan Thiet" xfId="28959" xr:uid="{00000000-0005-0000-0000-000054130000}"/>
    <cellStyle name="_TG-TH_3" xfId="28960" xr:uid="{00000000-0005-0000-0000-000055130000}"/>
    <cellStyle name="_TG-TH_3_Book1" xfId="28961" xr:uid="{00000000-0005-0000-0000-000056130000}"/>
    <cellStyle name="_TG-TH_3_dutch  lady 3  (25-3)" xfId="28962" xr:uid="{00000000-0005-0000-0000-000057130000}"/>
    <cellStyle name="_TG-TH_3_gritti" xfId="28963" xr:uid="{00000000-0005-0000-0000-000058130000}"/>
    <cellStyle name="_TG-TH_3_Gritti 31-3" xfId="28964" xr:uid="{00000000-0005-0000-0000-000059130000}"/>
    <cellStyle name="_TG-TH_3_Quotation" xfId="28965" xr:uid="{00000000-0005-0000-0000-00005A130000}"/>
    <cellStyle name="_TG-TH_3_thong ke cua Inox" xfId="28966" xr:uid="{00000000-0005-0000-0000-00005B130000}"/>
    <cellStyle name="_TG-TH_4" xfId="28967" xr:uid="{00000000-0005-0000-0000-00005C130000}"/>
    <cellStyle name="_thong ke cua Inox" xfId="28968" xr:uid="{00000000-0005-0000-0000-00005D130000}"/>
    <cellStyle name="_TOC- R" xfId="28969" xr:uid="{00000000-0005-0000-0000-00005E130000}"/>
    <cellStyle name="_tong muc-myan-xuantruong" xfId="28970" xr:uid="{00000000-0005-0000-0000-00005F130000}"/>
    <cellStyle name="_TY01" xfId="28971" xr:uid="{00000000-0005-0000-0000-000060130000}"/>
    <cellStyle name="_V200,U100금형비집계(최종)" xfId="33046" xr:uid="{00000000-0005-0000-0000-000061130000}"/>
    <cellStyle name="_WR Bank 2009 2Q 1차(일반)기초자료" xfId="129" xr:uid="{00000000-0005-0000-0000-000062130000}"/>
    <cellStyle name="_WR Bank 2009 2Q 1차(일반)기초자료 2" xfId="1969" xr:uid="{00000000-0005-0000-0000-000063130000}"/>
    <cellStyle name="_WR Bank 2009 2Q 1차(일반)기초자료_~5999479" xfId="130" xr:uid="{00000000-0005-0000-0000-000064130000}"/>
    <cellStyle name="_WR Bank 2009 2Q 1차(일반)기초자료_~5999479 2" xfId="1970" xr:uid="{00000000-0005-0000-0000-000065130000}"/>
    <cellStyle name="_WR Bank 2009 2Q 1차(일반)기초자료_~5999479 3" xfId="7831" xr:uid="{00000000-0005-0000-0000-000066130000}"/>
    <cellStyle name="_WR Bank 2009 2Q 1차(일반)기초자료_Project O_Valuation(KAMCO)_v11.2" xfId="131" xr:uid="{00000000-0005-0000-0000-000067130000}"/>
    <cellStyle name="_WR Bank 2009 2Q 1차(일반)기초자료_Project O_Valuation(KAMCO)_v11.2 2" xfId="1971" xr:uid="{00000000-0005-0000-0000-000068130000}"/>
    <cellStyle name="_WR Bank 2009 2Q 1차(일반)기초자료_Project O_Valuation(KAMCO)_v11.2 3" xfId="7832" xr:uid="{00000000-0005-0000-0000-000069130000}"/>
    <cellStyle name="_WR Bank 2009 2Q 1차(일반)기초자료_Project O_Valuation(KAMCO기준)_091126v10_가압류추가" xfId="132" xr:uid="{00000000-0005-0000-0000-00006A130000}"/>
    <cellStyle name="_WR Bank 2009 2Q 1차(일반)기초자료_Project O_Valuation(KAMCO기준)_091126v10_가압류추가 2" xfId="1972" xr:uid="{00000000-0005-0000-0000-00006B130000}"/>
    <cellStyle name="_WR Bank 2009 2Q 1차(일반)기초자료_Project O_Valuation(KAMCO기준)_091126v10_가압류추가 3" xfId="7833" xr:uid="{00000000-0005-0000-0000-00006C130000}"/>
    <cellStyle name="_WR Bank 2009 2Q 1차(일반)기초자료_Project O_Valuation(KAMCO기준)_091126v4" xfId="133" xr:uid="{00000000-0005-0000-0000-00006D130000}"/>
    <cellStyle name="_WR Bank 2009 2Q 1차(일반)기초자료_Project O_Valuation(KAMCO기준)_091126v4 2" xfId="1973" xr:uid="{00000000-0005-0000-0000-00006E130000}"/>
    <cellStyle name="_WR Bank 2009 2Q 1차(일반)기초자료_Project O_Valuation(KAMCO기준)_091126v4 3" xfId="7834" xr:uid="{00000000-0005-0000-0000-00006F130000}"/>
    <cellStyle name="_WR Bank 2009 2Q 1차(일반)기초자료_Project O_Valuation(KAMCO기준)_091126v9" xfId="134" xr:uid="{00000000-0005-0000-0000-000070130000}"/>
    <cellStyle name="_WR Bank 2009 2Q 1차(일반)기초자료_Project O_Valuation(KAMCO기준)_091126v9 2" xfId="1974" xr:uid="{00000000-0005-0000-0000-000071130000}"/>
    <cellStyle name="_WR Bank 2009 2Q 1차(일반)기초자료_Project O_Valuation(KAMCO기준)_091126v9 3" xfId="7835" xr:uid="{00000000-0005-0000-0000-000072130000}"/>
    <cellStyle name="_WR Bank 2009 2Q 1차(일반)기초자료_Project O_Valuation_1124" xfId="135" xr:uid="{00000000-0005-0000-0000-000073130000}"/>
    <cellStyle name="_WR Bank 2009 2Q 1차(일반)기초자료_Project O_Valuation_1124 2" xfId="1975" xr:uid="{00000000-0005-0000-0000-000074130000}"/>
    <cellStyle name="_WR Bank 2009 2Q 1차(일반)기초자료_Project O_Valuation_1124 3" xfId="7836" xr:uid="{00000000-0005-0000-0000-000075130000}"/>
    <cellStyle name="_WR Bank 2009 2Q 1차(일반)기초자료_Project O_Valuation_1125_오후" xfId="136" xr:uid="{00000000-0005-0000-0000-000076130000}"/>
    <cellStyle name="_WR Bank 2009 2Q 1차(일반)기초자료_Project O_Valuation_1125_오후 2" xfId="1976" xr:uid="{00000000-0005-0000-0000-000077130000}"/>
    <cellStyle name="_WR Bank 2009 2Q 1차(일반)기초자료_Project O_Valuation_1125_오후 3" xfId="7837" xr:uid="{00000000-0005-0000-0000-000078130000}"/>
    <cellStyle name="_WR Bank 2009 2Q 1차(일반)기초자료_Project O_Valuation_1126_오전" xfId="137" xr:uid="{00000000-0005-0000-0000-000079130000}"/>
    <cellStyle name="_WR Bank 2009 2Q 1차(일반)기초자료_Project O_Valuation_1126_오전 2" xfId="1977" xr:uid="{00000000-0005-0000-0000-00007A130000}"/>
    <cellStyle name="_WR Bank 2009 2Q 1차(일반)기초자료_Project O_Valuation_1126_오전 3" xfId="7838" xr:uid="{00000000-0005-0000-0000-00007B130000}"/>
    <cellStyle name="_WR Bank 2009 2Q 1차(일반)기초자료_Project O_Valuation_1126_저녁" xfId="138" xr:uid="{00000000-0005-0000-0000-00007C130000}"/>
    <cellStyle name="_WR Bank 2009 2Q 1차(일반)기초자료_Project O_Valuation_1126_저녁 2" xfId="1978" xr:uid="{00000000-0005-0000-0000-00007D130000}"/>
    <cellStyle name="_WR Bank 2009 2Q 1차(일반)기초자료_Project O_Valuation_1126_저녁 3" xfId="7839" xr:uid="{00000000-0005-0000-0000-00007E130000}"/>
    <cellStyle name="_WR Bank 2009 2Q 1차(일반)기초자료_Project O_Valuation_v1" xfId="139" xr:uid="{00000000-0005-0000-0000-00007F130000}"/>
    <cellStyle name="_WR Bank 2009 2Q 1차(일반)기초자료_Project O_Valuation_v1 2" xfId="1979" xr:uid="{00000000-0005-0000-0000-000080130000}"/>
    <cellStyle name="_WR Bank 2009 2Q 1차(일반)기초자료_Project O_Valuation_v1 3" xfId="7840" xr:uid="{00000000-0005-0000-0000-000081130000}"/>
    <cellStyle name="_WR Bank 2009 2Q 1차(일반)기초자료_Project O_Valuation_v3.0" xfId="140" xr:uid="{00000000-0005-0000-0000-000082130000}"/>
    <cellStyle name="_WR Bank 2009 2Q 1차(일반)기초자료_Project O_Valuation_v3.0 2" xfId="1980" xr:uid="{00000000-0005-0000-0000-000083130000}"/>
    <cellStyle name="_WR Bank 2009 2Q 1차(일반)기초자료_Project O_Valuation_v3.0 3" xfId="7841" xr:uid="{00000000-0005-0000-0000-000084130000}"/>
    <cellStyle name="_WR Bank 2009 2Q 1차(일반)기초자료_Project O_Valuation_v3.5" xfId="141" xr:uid="{00000000-0005-0000-0000-000085130000}"/>
    <cellStyle name="_WR Bank 2009 2Q 1차(일반)기초자료_Project O_Valuation_v3.5 2" xfId="1981" xr:uid="{00000000-0005-0000-0000-000086130000}"/>
    <cellStyle name="_WR Bank 2009 2Q 1차(일반)기초자료_Project O_Valuation_v3.5 3" xfId="7842" xr:uid="{00000000-0005-0000-0000-000087130000}"/>
    <cellStyle name="_WR Bank 2009 2Q 1차(일반)기초자료_Project O_Valuation_v7.0" xfId="1982" xr:uid="{00000000-0005-0000-0000-000088130000}"/>
    <cellStyle name="_WR Bank 2009 2Q 1차(일반)기초자료_Project O2_Valuation_v1.3" xfId="1983" xr:uid="{00000000-0005-0000-0000-000089130000}"/>
    <cellStyle name="_WR Bank 2009 2Q 1차(일반)기초자료_WR Bank 2009 4Q 지석 1124" xfId="142" xr:uid="{00000000-0005-0000-0000-00008A130000}"/>
    <cellStyle name="_WR Bank 2009 2Q 1차(일반)기초자료_WR Bank 2009 4Q 지석 1124 2" xfId="1984" xr:uid="{00000000-0005-0000-0000-00008B130000}"/>
    <cellStyle name="_WR Bank 2009 2Q 1차(일반)기초자료_WR Bank 2009 4Q 지석 1124 3" xfId="7843" xr:uid="{00000000-0005-0000-0000-00008C130000}"/>
    <cellStyle name="_WR Bank 2009 2Q 1차(일반)기초자료_WR Bank 2010 1Q 공담분석_0221" xfId="1985" xr:uid="{00000000-0005-0000-0000-00008D130000}"/>
    <cellStyle name="_WR Bank 2009 2Q 1차(일반)기초자료_WR Bank 2010 1Q 유덕현(0212)" xfId="1986" xr:uid="{00000000-0005-0000-0000-00008E130000}"/>
    <cellStyle name="_WR Bank 2009 2Q 1차(일반)기초자료_WR Bank 2010 1Q 지석 취합자료(0217)" xfId="1987" xr:uid="{00000000-0005-0000-0000-00008F130000}"/>
    <cellStyle name="_WR Bank 2009 2Q 1차(일반)기초자료_낙찰가율정리3" xfId="143" xr:uid="{00000000-0005-0000-0000-000090130000}"/>
    <cellStyle name="_WR Bank 2009 2Q 1차(일반)기초자료_낙찰가율정리3 2" xfId="1988" xr:uid="{00000000-0005-0000-0000-000091130000}"/>
    <cellStyle name="_WR Bank 2009 2Q 1차(일반)기초자료_낙찰가율정리3 3" xfId="7844" xr:uid="{00000000-0005-0000-0000-000092130000}"/>
    <cellStyle name="_WR Bank 2009 2Q 3차(일반)민태영1~80" xfId="144" xr:uid="{00000000-0005-0000-0000-000093130000}"/>
    <cellStyle name="_WR Bank 2009 2Q 3차(일반)민태영1~80 2" xfId="1989" xr:uid="{00000000-0005-0000-0000-000094130000}"/>
    <cellStyle name="_WR Bank 2009 2Q 3차(일반)민태영1~80_~5999479" xfId="145" xr:uid="{00000000-0005-0000-0000-000095130000}"/>
    <cellStyle name="_WR Bank 2009 2Q 3차(일반)민태영1~80_~5999479 2" xfId="1990" xr:uid="{00000000-0005-0000-0000-000096130000}"/>
    <cellStyle name="_WR Bank 2009 2Q 3차(일반)민태영1~80_~5999479 3" xfId="7845" xr:uid="{00000000-0005-0000-0000-000097130000}"/>
    <cellStyle name="_WR Bank 2009 2Q 3차(일반)민태영1~80_Project O_Valuation(KAMCO)_v11.2" xfId="146" xr:uid="{00000000-0005-0000-0000-000098130000}"/>
    <cellStyle name="_WR Bank 2009 2Q 3차(일반)민태영1~80_Project O_Valuation(KAMCO)_v11.2 2" xfId="1991" xr:uid="{00000000-0005-0000-0000-000099130000}"/>
    <cellStyle name="_WR Bank 2009 2Q 3차(일반)민태영1~80_Project O_Valuation(KAMCO)_v11.2 3" xfId="7846" xr:uid="{00000000-0005-0000-0000-00009A130000}"/>
    <cellStyle name="_WR Bank 2009 2Q 3차(일반)민태영1~80_Project O_Valuation(KAMCO기준)_091126v10_가압류추가" xfId="147" xr:uid="{00000000-0005-0000-0000-00009B130000}"/>
    <cellStyle name="_WR Bank 2009 2Q 3차(일반)민태영1~80_Project O_Valuation(KAMCO기준)_091126v10_가압류추가 2" xfId="1992" xr:uid="{00000000-0005-0000-0000-00009C130000}"/>
    <cellStyle name="_WR Bank 2009 2Q 3차(일반)민태영1~80_Project O_Valuation(KAMCO기준)_091126v10_가압류추가 3" xfId="7847" xr:uid="{00000000-0005-0000-0000-00009D130000}"/>
    <cellStyle name="_WR Bank 2009 2Q 3차(일반)민태영1~80_Project O_Valuation(KAMCO기준)_091126v4" xfId="148" xr:uid="{00000000-0005-0000-0000-00009E130000}"/>
    <cellStyle name="_WR Bank 2009 2Q 3차(일반)민태영1~80_Project O_Valuation(KAMCO기준)_091126v4 2" xfId="1993" xr:uid="{00000000-0005-0000-0000-00009F130000}"/>
    <cellStyle name="_WR Bank 2009 2Q 3차(일반)민태영1~80_Project O_Valuation(KAMCO기준)_091126v4 3" xfId="7848" xr:uid="{00000000-0005-0000-0000-0000A0130000}"/>
    <cellStyle name="_WR Bank 2009 2Q 3차(일반)민태영1~80_Project O_Valuation(KAMCO기준)_091126v9" xfId="149" xr:uid="{00000000-0005-0000-0000-0000A1130000}"/>
    <cellStyle name="_WR Bank 2009 2Q 3차(일반)민태영1~80_Project O_Valuation(KAMCO기준)_091126v9 2" xfId="1994" xr:uid="{00000000-0005-0000-0000-0000A2130000}"/>
    <cellStyle name="_WR Bank 2009 2Q 3차(일반)민태영1~80_Project O_Valuation(KAMCO기준)_091126v9 3" xfId="7849" xr:uid="{00000000-0005-0000-0000-0000A3130000}"/>
    <cellStyle name="_WR Bank 2009 2Q 3차(일반)민태영1~80_Project O_Valuation_1124" xfId="150" xr:uid="{00000000-0005-0000-0000-0000A4130000}"/>
    <cellStyle name="_WR Bank 2009 2Q 3차(일반)민태영1~80_Project O_Valuation_1124 2" xfId="1995" xr:uid="{00000000-0005-0000-0000-0000A5130000}"/>
    <cellStyle name="_WR Bank 2009 2Q 3차(일반)민태영1~80_Project O_Valuation_1124 3" xfId="7850" xr:uid="{00000000-0005-0000-0000-0000A6130000}"/>
    <cellStyle name="_WR Bank 2009 2Q 3차(일반)민태영1~80_Project O_Valuation_1125_오후" xfId="151" xr:uid="{00000000-0005-0000-0000-0000A7130000}"/>
    <cellStyle name="_WR Bank 2009 2Q 3차(일반)민태영1~80_Project O_Valuation_1125_오후 2" xfId="1996" xr:uid="{00000000-0005-0000-0000-0000A8130000}"/>
    <cellStyle name="_WR Bank 2009 2Q 3차(일반)민태영1~80_Project O_Valuation_1125_오후 3" xfId="7851" xr:uid="{00000000-0005-0000-0000-0000A9130000}"/>
    <cellStyle name="_WR Bank 2009 2Q 3차(일반)민태영1~80_Project O_Valuation_1126_오전" xfId="152" xr:uid="{00000000-0005-0000-0000-0000AA130000}"/>
    <cellStyle name="_WR Bank 2009 2Q 3차(일반)민태영1~80_Project O_Valuation_1126_오전 2" xfId="1997" xr:uid="{00000000-0005-0000-0000-0000AB130000}"/>
    <cellStyle name="_WR Bank 2009 2Q 3차(일반)민태영1~80_Project O_Valuation_1126_오전 3" xfId="7852" xr:uid="{00000000-0005-0000-0000-0000AC130000}"/>
    <cellStyle name="_WR Bank 2009 2Q 3차(일반)민태영1~80_Project O_Valuation_1126_저녁" xfId="153" xr:uid="{00000000-0005-0000-0000-0000AD130000}"/>
    <cellStyle name="_WR Bank 2009 2Q 3차(일반)민태영1~80_Project O_Valuation_1126_저녁 2" xfId="1998" xr:uid="{00000000-0005-0000-0000-0000AE130000}"/>
    <cellStyle name="_WR Bank 2009 2Q 3차(일반)민태영1~80_Project O_Valuation_1126_저녁 3" xfId="7853" xr:uid="{00000000-0005-0000-0000-0000AF130000}"/>
    <cellStyle name="_WR Bank 2009 2Q 3차(일반)민태영1~80_Project O_Valuation_v1" xfId="154" xr:uid="{00000000-0005-0000-0000-0000B0130000}"/>
    <cellStyle name="_WR Bank 2009 2Q 3차(일반)민태영1~80_Project O_Valuation_v1 2" xfId="1999" xr:uid="{00000000-0005-0000-0000-0000B1130000}"/>
    <cellStyle name="_WR Bank 2009 2Q 3차(일반)민태영1~80_Project O_Valuation_v1 3" xfId="7854" xr:uid="{00000000-0005-0000-0000-0000B2130000}"/>
    <cellStyle name="_WR Bank 2009 2Q 3차(일반)민태영1~80_Project O_Valuation_v3.0" xfId="155" xr:uid="{00000000-0005-0000-0000-0000B3130000}"/>
    <cellStyle name="_WR Bank 2009 2Q 3차(일반)민태영1~80_Project O_Valuation_v3.0 2" xfId="2000" xr:uid="{00000000-0005-0000-0000-0000B4130000}"/>
    <cellStyle name="_WR Bank 2009 2Q 3차(일반)민태영1~80_Project O_Valuation_v3.0 3" xfId="7855" xr:uid="{00000000-0005-0000-0000-0000B5130000}"/>
    <cellStyle name="_WR Bank 2009 2Q 3차(일반)민태영1~80_Project O_Valuation_v3.5" xfId="156" xr:uid="{00000000-0005-0000-0000-0000B6130000}"/>
    <cellStyle name="_WR Bank 2009 2Q 3차(일반)민태영1~80_Project O_Valuation_v3.5 2" xfId="2001" xr:uid="{00000000-0005-0000-0000-0000B7130000}"/>
    <cellStyle name="_WR Bank 2009 2Q 3차(일반)민태영1~80_Project O_Valuation_v3.5 3" xfId="7856" xr:uid="{00000000-0005-0000-0000-0000B8130000}"/>
    <cellStyle name="_WR Bank 2009 2Q 3차(일반)민태영1~80_Project O_Valuation_v7.0" xfId="2002" xr:uid="{00000000-0005-0000-0000-0000B9130000}"/>
    <cellStyle name="_WR Bank 2009 2Q 3차(일반)민태영1~80_Project O2_Valuation_v1.3" xfId="2003" xr:uid="{00000000-0005-0000-0000-0000BA130000}"/>
    <cellStyle name="_WR Bank 2009 2Q 3차(일반)민태영1~80_WR Bank 2009 4Q 지석 1124" xfId="157" xr:uid="{00000000-0005-0000-0000-0000BB130000}"/>
    <cellStyle name="_WR Bank 2009 2Q 3차(일반)민태영1~80_WR Bank 2009 4Q 지석 1124 2" xfId="2004" xr:uid="{00000000-0005-0000-0000-0000BC130000}"/>
    <cellStyle name="_WR Bank 2009 2Q 3차(일반)민태영1~80_WR Bank 2009 4Q 지석 1124 3" xfId="7857" xr:uid="{00000000-0005-0000-0000-0000BD130000}"/>
    <cellStyle name="_WR Bank 2009 2Q 3차(일반)민태영1~80_WR Bank 2010 1Q 공담분석_0221" xfId="2005" xr:uid="{00000000-0005-0000-0000-0000BE130000}"/>
    <cellStyle name="_WR Bank 2009 2Q 3차(일반)민태영1~80_WR Bank 2010 1Q 유덕현(0212)" xfId="2006" xr:uid="{00000000-0005-0000-0000-0000BF130000}"/>
    <cellStyle name="_WR Bank 2009 2Q 3차(일반)민태영1~80_WR Bank 2010 1Q 지석 취합자료(0217)" xfId="2007" xr:uid="{00000000-0005-0000-0000-0000C0130000}"/>
    <cellStyle name="_WR Bank 2009 2Q 3차(일반)민태영1~80_낙찰가율정리3" xfId="158" xr:uid="{00000000-0005-0000-0000-0000C1130000}"/>
    <cellStyle name="_WR Bank 2009 2Q 3차(일반)민태영1~80_낙찰가율정리3 2" xfId="2008" xr:uid="{00000000-0005-0000-0000-0000C2130000}"/>
    <cellStyle name="_WR Bank 2009 2Q 3차(일반)민태영1~80_낙찰가율정리3 3" xfId="7861" xr:uid="{00000000-0005-0000-0000-0000C3130000}"/>
    <cellStyle name="_WR Bank 2009 4Q 주소 1122" xfId="159" xr:uid="{00000000-0005-0000-0000-0000C4130000}"/>
    <cellStyle name="_WR Bank 2009 4Q 주소 1122 2" xfId="2009" xr:uid="{00000000-0005-0000-0000-0000C5130000}"/>
    <cellStyle name="_WR Bank 2009 4Q 주소 1122 3" xfId="7863" xr:uid="{00000000-0005-0000-0000-0000C6130000}"/>
    <cellStyle name="_WR Bank 2009 4Q 지석 1204" xfId="160" xr:uid="{00000000-0005-0000-0000-0000C7130000}"/>
    <cellStyle name="_WR Bank 2009 4Q 지석 1204 2" xfId="2010" xr:uid="{00000000-0005-0000-0000-0000C8130000}"/>
    <cellStyle name="_WR Bank 2009 4Q 지석 1204 3" xfId="7864" xr:uid="{00000000-0005-0000-0000-0000C9130000}"/>
    <cellStyle name="_WR Bank 2009 4Q(기초자료)091115" xfId="161" xr:uid="{00000000-0005-0000-0000-0000CA130000}"/>
    <cellStyle name="_WR Bank 2009 4Q(기초자료)091115 2" xfId="2011" xr:uid="{00000000-0005-0000-0000-0000CB130000}"/>
    <cellStyle name="_WR Bank 2009 4Q(기초자료)091115 3" xfId="7865" xr:uid="{00000000-0005-0000-0000-0000CC130000}"/>
    <cellStyle name="_WR Bank 2009 4Q(유덕현)091118" xfId="162" xr:uid="{00000000-0005-0000-0000-0000CD130000}"/>
    <cellStyle name="_WR Bank 2009 4Q(유덕현)091118 2" xfId="2012" xr:uid="{00000000-0005-0000-0000-0000CE130000}"/>
    <cellStyle name="_WR Bank 2009 4Q(유덕현)091118 3" xfId="7866" xr:uid="{00000000-0005-0000-0000-0000CF130000}"/>
    <cellStyle name="_WR Bank 2009 4Q(유덕현)091118_~5999479" xfId="163" xr:uid="{00000000-0005-0000-0000-0000D0130000}"/>
    <cellStyle name="_WR Bank 2009 4Q(유덕현)091118_~5999479 2" xfId="2013" xr:uid="{00000000-0005-0000-0000-0000D1130000}"/>
    <cellStyle name="_WR Bank 2009 4Q(유덕현)091118_~5999479 3" xfId="7867" xr:uid="{00000000-0005-0000-0000-0000D2130000}"/>
    <cellStyle name="_WR Bank 2009 4Q(유덕현)091118_Project O_Valuation(KAMCO)_v11.2" xfId="164" xr:uid="{00000000-0005-0000-0000-0000D3130000}"/>
    <cellStyle name="_WR Bank 2009 4Q(유덕현)091118_Project O_Valuation(KAMCO)_v11.2 2" xfId="2014" xr:uid="{00000000-0005-0000-0000-0000D4130000}"/>
    <cellStyle name="_WR Bank 2009 4Q(유덕현)091118_Project O_Valuation(KAMCO)_v11.2 3" xfId="7868" xr:uid="{00000000-0005-0000-0000-0000D5130000}"/>
    <cellStyle name="_WR Bank 2009 4Q(유덕현)091118_Project O_Valuation(KAMCO기준)_091126v10_가압류추가" xfId="165" xr:uid="{00000000-0005-0000-0000-0000D6130000}"/>
    <cellStyle name="_WR Bank 2009 4Q(유덕현)091118_Project O_Valuation(KAMCO기준)_091126v10_가압류추가 2" xfId="2015" xr:uid="{00000000-0005-0000-0000-0000D7130000}"/>
    <cellStyle name="_WR Bank 2009 4Q(유덕현)091118_Project O_Valuation(KAMCO기준)_091126v10_가압류추가 3" xfId="7869" xr:uid="{00000000-0005-0000-0000-0000D8130000}"/>
    <cellStyle name="_WR Bank 2009 4Q(유덕현)091118_Project O_Valuation(KAMCO기준)_091126v4" xfId="166" xr:uid="{00000000-0005-0000-0000-0000D9130000}"/>
    <cellStyle name="_WR Bank 2009 4Q(유덕현)091118_Project O_Valuation(KAMCO기준)_091126v4 2" xfId="2016" xr:uid="{00000000-0005-0000-0000-0000DA130000}"/>
    <cellStyle name="_WR Bank 2009 4Q(유덕현)091118_Project O_Valuation(KAMCO기준)_091126v4 3" xfId="7870" xr:uid="{00000000-0005-0000-0000-0000DB130000}"/>
    <cellStyle name="_WR Bank 2009 4Q(유덕현)091118_Project O_Valuation(KAMCO기준)_091126v9" xfId="167" xr:uid="{00000000-0005-0000-0000-0000DC130000}"/>
    <cellStyle name="_WR Bank 2009 4Q(유덕현)091118_Project O_Valuation(KAMCO기준)_091126v9 2" xfId="2017" xr:uid="{00000000-0005-0000-0000-0000DD130000}"/>
    <cellStyle name="_WR Bank 2009 4Q(유덕현)091118_Project O_Valuation(KAMCO기준)_091126v9 3" xfId="7871" xr:uid="{00000000-0005-0000-0000-0000DE130000}"/>
    <cellStyle name="_WR Bank 2009 4Q(유덕현)091118_Project O_Valuation_1124" xfId="168" xr:uid="{00000000-0005-0000-0000-0000DF130000}"/>
    <cellStyle name="_WR Bank 2009 4Q(유덕현)091118_Project O_Valuation_1124 2" xfId="2018" xr:uid="{00000000-0005-0000-0000-0000E0130000}"/>
    <cellStyle name="_WR Bank 2009 4Q(유덕현)091118_Project O_Valuation_1124 3" xfId="7872" xr:uid="{00000000-0005-0000-0000-0000E1130000}"/>
    <cellStyle name="_WR Bank 2009 4Q(유덕현)091118_Project O_Valuation_1125_오후" xfId="169" xr:uid="{00000000-0005-0000-0000-0000E2130000}"/>
    <cellStyle name="_WR Bank 2009 4Q(유덕현)091118_Project O_Valuation_1125_오후 2" xfId="2019" xr:uid="{00000000-0005-0000-0000-0000E3130000}"/>
    <cellStyle name="_WR Bank 2009 4Q(유덕현)091118_Project O_Valuation_1125_오후 3" xfId="7873" xr:uid="{00000000-0005-0000-0000-0000E4130000}"/>
    <cellStyle name="_WR Bank 2009 4Q(유덕현)091118_Project O_Valuation_1126_오전" xfId="170" xr:uid="{00000000-0005-0000-0000-0000E5130000}"/>
    <cellStyle name="_WR Bank 2009 4Q(유덕현)091118_Project O_Valuation_1126_오전 2" xfId="2020" xr:uid="{00000000-0005-0000-0000-0000E6130000}"/>
    <cellStyle name="_WR Bank 2009 4Q(유덕현)091118_Project O_Valuation_1126_오전 3" xfId="7874" xr:uid="{00000000-0005-0000-0000-0000E7130000}"/>
    <cellStyle name="_WR Bank 2009 4Q(유덕현)091118_Project O_Valuation_1126_저녁" xfId="171" xr:uid="{00000000-0005-0000-0000-0000E8130000}"/>
    <cellStyle name="_WR Bank 2009 4Q(유덕현)091118_Project O_Valuation_1126_저녁 2" xfId="2021" xr:uid="{00000000-0005-0000-0000-0000E9130000}"/>
    <cellStyle name="_WR Bank 2009 4Q(유덕현)091118_Project O_Valuation_1126_저녁 3" xfId="7875" xr:uid="{00000000-0005-0000-0000-0000EA130000}"/>
    <cellStyle name="_WR Bank 2009 4Q(유덕현)091118_Project O_Valuation_v1" xfId="172" xr:uid="{00000000-0005-0000-0000-0000EB130000}"/>
    <cellStyle name="_WR Bank 2009 4Q(유덕현)091118_Project O_Valuation_v1 2" xfId="2022" xr:uid="{00000000-0005-0000-0000-0000EC130000}"/>
    <cellStyle name="_WR Bank 2009 4Q(유덕현)091118_Project O_Valuation_v1 3" xfId="7876" xr:uid="{00000000-0005-0000-0000-0000ED130000}"/>
    <cellStyle name="_WR Bank 2009 4Q(유덕현)091118_Project O_Valuation_v3.0" xfId="173" xr:uid="{00000000-0005-0000-0000-0000EE130000}"/>
    <cellStyle name="_WR Bank 2009 4Q(유덕현)091118_Project O_Valuation_v3.0 2" xfId="2023" xr:uid="{00000000-0005-0000-0000-0000EF130000}"/>
    <cellStyle name="_WR Bank 2009 4Q(유덕현)091118_Project O_Valuation_v3.0 3" xfId="7877" xr:uid="{00000000-0005-0000-0000-0000F0130000}"/>
    <cellStyle name="_WR Bank 2009 4Q(유덕현)091118_Project O_Valuation_v3.5" xfId="174" xr:uid="{00000000-0005-0000-0000-0000F1130000}"/>
    <cellStyle name="_WR Bank 2009 4Q(유덕현)091118_Project O_Valuation_v3.5 2" xfId="2024" xr:uid="{00000000-0005-0000-0000-0000F2130000}"/>
    <cellStyle name="_WR Bank 2009 4Q(유덕현)091118_Project O_Valuation_v3.5 3" xfId="7878" xr:uid="{00000000-0005-0000-0000-0000F3130000}"/>
    <cellStyle name="_WR Bank 2009 4Q(유덕현)091118_Project O_Valuation_v7.0" xfId="2025" xr:uid="{00000000-0005-0000-0000-0000F4130000}"/>
    <cellStyle name="_WR Bank 2009 4Q(유덕현)091118_Project O2_Valuation_v1.3" xfId="2026" xr:uid="{00000000-0005-0000-0000-0000F5130000}"/>
    <cellStyle name="_WR Bank 2009 4Q(유덕현)091118_WR Bank 2009 4Q 지석 1124" xfId="175" xr:uid="{00000000-0005-0000-0000-0000F6130000}"/>
    <cellStyle name="_WR Bank 2009 4Q(유덕현)091118_WR Bank 2009 4Q 지석 1124 2" xfId="2027" xr:uid="{00000000-0005-0000-0000-0000F7130000}"/>
    <cellStyle name="_WR Bank 2009 4Q(유덕현)091118_WR Bank 2009 4Q 지석 1124 3" xfId="7882" xr:uid="{00000000-0005-0000-0000-0000F8130000}"/>
    <cellStyle name="_WR Bank 2009 4Q(유덕현)091118_WR Bank 2010 1Q 공담분석_0221" xfId="2028" xr:uid="{00000000-0005-0000-0000-0000F9130000}"/>
    <cellStyle name="_WR Bank 2009 4Q(유덕현)091118_WR Bank 2010 1Q 유덕현(0212)" xfId="2029" xr:uid="{00000000-0005-0000-0000-0000FA130000}"/>
    <cellStyle name="_WR Bank 2009 4Q(유덕현)091118_WR Bank 2010 1Q 지석 취합자료(0217)" xfId="2030" xr:uid="{00000000-0005-0000-0000-0000FB130000}"/>
    <cellStyle name="_WR Bank 2009 4Q(유덕현)091118_낙찰가율정리3" xfId="176" xr:uid="{00000000-0005-0000-0000-0000FC130000}"/>
    <cellStyle name="_WR Bank 2009 4Q(유덕현)091118_낙찰가율정리3 2" xfId="2031" xr:uid="{00000000-0005-0000-0000-0000FD130000}"/>
    <cellStyle name="_WR Bank 2009 4Q(유덕현)091118_낙찰가율정리3 3" xfId="7885" xr:uid="{00000000-0005-0000-0000-0000FE130000}"/>
    <cellStyle name="_WR Bank 2009 4Q(이민호_유)1121" xfId="177" xr:uid="{00000000-0005-0000-0000-0000FF130000}"/>
    <cellStyle name="_WR Bank 2009 4Q(이민호_유)1121 2" xfId="2032" xr:uid="{00000000-0005-0000-0000-000000140000}"/>
    <cellStyle name="_WR Bank 2009 4Q(이민호_유)1121 3" xfId="7886" xr:uid="{00000000-0005-0000-0000-000001140000}"/>
    <cellStyle name="_WR Bank 2009 4Q(이민호_유)1121_~5999479" xfId="178" xr:uid="{00000000-0005-0000-0000-000002140000}"/>
    <cellStyle name="_WR Bank 2009 4Q(이민호_유)1121_~5999479 2" xfId="2033" xr:uid="{00000000-0005-0000-0000-000003140000}"/>
    <cellStyle name="_WR Bank 2009 4Q(이민호_유)1121_~5999479 3" xfId="7888" xr:uid="{00000000-0005-0000-0000-000004140000}"/>
    <cellStyle name="_WR Bank 2009 4Q(이민호_유)1121_Project O_Valuation(KAMCO)_v11.2" xfId="179" xr:uid="{00000000-0005-0000-0000-000005140000}"/>
    <cellStyle name="_WR Bank 2009 4Q(이민호_유)1121_Project O_Valuation(KAMCO)_v11.2 2" xfId="2034" xr:uid="{00000000-0005-0000-0000-000006140000}"/>
    <cellStyle name="_WR Bank 2009 4Q(이민호_유)1121_Project O_Valuation(KAMCO)_v11.2 3" xfId="7890" xr:uid="{00000000-0005-0000-0000-000007140000}"/>
    <cellStyle name="_WR Bank 2009 4Q(이민호_유)1121_Project O_Valuation(KAMCO기준)_091126v10_가압류추가" xfId="180" xr:uid="{00000000-0005-0000-0000-000008140000}"/>
    <cellStyle name="_WR Bank 2009 4Q(이민호_유)1121_Project O_Valuation(KAMCO기준)_091126v10_가압류추가 2" xfId="2035" xr:uid="{00000000-0005-0000-0000-000009140000}"/>
    <cellStyle name="_WR Bank 2009 4Q(이민호_유)1121_Project O_Valuation(KAMCO기준)_091126v10_가압류추가 3" xfId="7892" xr:uid="{00000000-0005-0000-0000-00000A140000}"/>
    <cellStyle name="_WR Bank 2009 4Q(이민호_유)1121_Project O_Valuation(KAMCO기준)_091126v4" xfId="181" xr:uid="{00000000-0005-0000-0000-00000B140000}"/>
    <cellStyle name="_WR Bank 2009 4Q(이민호_유)1121_Project O_Valuation(KAMCO기준)_091126v4 2" xfId="2036" xr:uid="{00000000-0005-0000-0000-00000C140000}"/>
    <cellStyle name="_WR Bank 2009 4Q(이민호_유)1121_Project O_Valuation(KAMCO기준)_091126v4 3" xfId="7894" xr:uid="{00000000-0005-0000-0000-00000D140000}"/>
    <cellStyle name="_WR Bank 2009 4Q(이민호_유)1121_Project O_Valuation(KAMCO기준)_091126v9" xfId="182" xr:uid="{00000000-0005-0000-0000-00000E140000}"/>
    <cellStyle name="_WR Bank 2009 4Q(이민호_유)1121_Project O_Valuation(KAMCO기준)_091126v9 2" xfId="2037" xr:uid="{00000000-0005-0000-0000-00000F140000}"/>
    <cellStyle name="_WR Bank 2009 4Q(이민호_유)1121_Project O_Valuation(KAMCO기준)_091126v9 3" xfId="7896" xr:uid="{00000000-0005-0000-0000-000010140000}"/>
    <cellStyle name="_WR Bank 2009 4Q(이민호_유)1121_Project O_Valuation_1124" xfId="183" xr:uid="{00000000-0005-0000-0000-000011140000}"/>
    <cellStyle name="_WR Bank 2009 4Q(이민호_유)1121_Project O_Valuation_1124 2" xfId="2038" xr:uid="{00000000-0005-0000-0000-000012140000}"/>
    <cellStyle name="_WR Bank 2009 4Q(이민호_유)1121_Project O_Valuation_1124 3" xfId="7898" xr:uid="{00000000-0005-0000-0000-000013140000}"/>
    <cellStyle name="_WR Bank 2009 4Q(이민호_유)1121_Project O_Valuation_1125_오후" xfId="184" xr:uid="{00000000-0005-0000-0000-000014140000}"/>
    <cellStyle name="_WR Bank 2009 4Q(이민호_유)1121_Project O_Valuation_1125_오후 2" xfId="2039" xr:uid="{00000000-0005-0000-0000-000015140000}"/>
    <cellStyle name="_WR Bank 2009 4Q(이민호_유)1121_Project O_Valuation_1125_오후 3" xfId="7900" xr:uid="{00000000-0005-0000-0000-000016140000}"/>
    <cellStyle name="_WR Bank 2009 4Q(이민호_유)1121_Project O_Valuation_1126_오전" xfId="185" xr:uid="{00000000-0005-0000-0000-000017140000}"/>
    <cellStyle name="_WR Bank 2009 4Q(이민호_유)1121_Project O_Valuation_1126_오전 2" xfId="2040" xr:uid="{00000000-0005-0000-0000-000018140000}"/>
    <cellStyle name="_WR Bank 2009 4Q(이민호_유)1121_Project O_Valuation_1126_오전 3" xfId="7902" xr:uid="{00000000-0005-0000-0000-000019140000}"/>
    <cellStyle name="_WR Bank 2009 4Q(이민호_유)1121_Project O_Valuation_1126_저녁" xfId="186" xr:uid="{00000000-0005-0000-0000-00001A140000}"/>
    <cellStyle name="_WR Bank 2009 4Q(이민호_유)1121_Project O_Valuation_1126_저녁 2" xfId="2041" xr:uid="{00000000-0005-0000-0000-00001B140000}"/>
    <cellStyle name="_WR Bank 2009 4Q(이민호_유)1121_Project O_Valuation_1126_저녁 3" xfId="7904" xr:uid="{00000000-0005-0000-0000-00001C140000}"/>
    <cellStyle name="_WR Bank 2009 4Q(이민호_유)1121_Project O_Valuation_v1" xfId="187" xr:uid="{00000000-0005-0000-0000-00001D140000}"/>
    <cellStyle name="_WR Bank 2009 4Q(이민호_유)1121_Project O_Valuation_v1 2" xfId="2042" xr:uid="{00000000-0005-0000-0000-00001E140000}"/>
    <cellStyle name="_WR Bank 2009 4Q(이민호_유)1121_Project O_Valuation_v1 3" xfId="7906" xr:uid="{00000000-0005-0000-0000-00001F140000}"/>
    <cellStyle name="_WR Bank 2009 4Q(이민호_유)1121_Project O_Valuation_v3.0" xfId="188" xr:uid="{00000000-0005-0000-0000-000020140000}"/>
    <cellStyle name="_WR Bank 2009 4Q(이민호_유)1121_Project O_Valuation_v3.0 2" xfId="2043" xr:uid="{00000000-0005-0000-0000-000021140000}"/>
    <cellStyle name="_WR Bank 2009 4Q(이민호_유)1121_Project O_Valuation_v3.0 3" xfId="7908" xr:uid="{00000000-0005-0000-0000-000022140000}"/>
    <cellStyle name="_WR Bank 2009 4Q(이민호_유)1121_Project O_Valuation_v3.5" xfId="189" xr:uid="{00000000-0005-0000-0000-000023140000}"/>
    <cellStyle name="_WR Bank 2009 4Q(이민호_유)1121_Project O_Valuation_v3.5 2" xfId="2044" xr:uid="{00000000-0005-0000-0000-000024140000}"/>
    <cellStyle name="_WR Bank 2009 4Q(이민호_유)1121_Project O_Valuation_v3.5 3" xfId="7910" xr:uid="{00000000-0005-0000-0000-000025140000}"/>
    <cellStyle name="_WR Bank 2009 4Q(이민호_유)1121_Project O_Valuation_v7.0" xfId="2045" xr:uid="{00000000-0005-0000-0000-000026140000}"/>
    <cellStyle name="_WR Bank 2009 4Q(이민호_유)1121_Project O2_Valuation_v1.3" xfId="2046" xr:uid="{00000000-0005-0000-0000-000027140000}"/>
    <cellStyle name="_WR Bank 2009 4Q(이민호_유)1121_WR Bank 2009 4Q 지석 1124" xfId="190" xr:uid="{00000000-0005-0000-0000-000028140000}"/>
    <cellStyle name="_WR Bank 2009 4Q(이민호_유)1121_WR Bank 2009 4Q 지석 1124 2" xfId="2047" xr:uid="{00000000-0005-0000-0000-000029140000}"/>
    <cellStyle name="_WR Bank 2009 4Q(이민호_유)1121_WR Bank 2009 4Q 지석 1124 3" xfId="7914" xr:uid="{00000000-0005-0000-0000-00002A140000}"/>
    <cellStyle name="_WR Bank 2009 4Q(이민호_유)1121_WR Bank 2010 1Q 공담분석_0221" xfId="2048" xr:uid="{00000000-0005-0000-0000-00002B140000}"/>
    <cellStyle name="_WR Bank 2009 4Q(이민호_유)1121_WR Bank 2010 1Q 유덕현(0212)" xfId="2049" xr:uid="{00000000-0005-0000-0000-00002C140000}"/>
    <cellStyle name="_WR Bank 2009 4Q(이민호_유)1121_WR Bank 2010 1Q 지석 취합자료(0217)" xfId="2050" xr:uid="{00000000-0005-0000-0000-00002D140000}"/>
    <cellStyle name="_WR Bank 2009 4Q(이민호_유)1121_낙찰가율정리3" xfId="191" xr:uid="{00000000-0005-0000-0000-00002E140000}"/>
    <cellStyle name="_WR Bank 2009 4Q(이민호_유)1121_낙찰가율정리3 2" xfId="2051" xr:uid="{00000000-0005-0000-0000-00002F140000}"/>
    <cellStyle name="_WR Bank 2009 4Q(이민호_유)1121_낙찰가율정리3 3" xfId="7919" xr:uid="{00000000-0005-0000-0000-000030140000}"/>
    <cellStyle name="_WR Bank 2010 1Q 기초자료(0205)" xfId="192" xr:uid="{00000000-0005-0000-0000-000031140000}"/>
    <cellStyle name="_WR Bank 2010 1Q 기초자료(0205) 2" xfId="2052" xr:uid="{00000000-0005-0000-0000-000032140000}"/>
    <cellStyle name="_WR Bank 2010 1Q 기초자료(0205) 3" xfId="7921" xr:uid="{00000000-0005-0000-0000-000033140000}"/>
    <cellStyle name="_WR Bank 2010 1Q 기초자료(0205)민태영" xfId="193" xr:uid="{00000000-0005-0000-0000-000034140000}"/>
    <cellStyle name="_WR Bank 2010 1Q 기초자료(0205)민태영 2" xfId="2053" xr:uid="{00000000-0005-0000-0000-000035140000}"/>
    <cellStyle name="_WR Bank 2010 1Q 기초자료(0205)민태영 3" xfId="7923" xr:uid="{00000000-0005-0000-0000-000036140000}"/>
    <cellStyle name="_WR Bank 2010 1Q 기초자료(0205)민태영100218)" xfId="194" xr:uid="{00000000-0005-0000-0000-000037140000}"/>
    <cellStyle name="_WR Bank 2010 1Q 기초자료(0205)민태영100218) 2" xfId="2054" xr:uid="{00000000-0005-0000-0000-000038140000}"/>
    <cellStyle name="_WR Bank 2010 1Q 기초자료(0205)민태영100218) 3" xfId="7925" xr:uid="{00000000-0005-0000-0000-000039140000}"/>
    <cellStyle name="_WR Bank 2010 1Q 유덕현(0208)(1)" xfId="195" xr:uid="{00000000-0005-0000-0000-00003A140000}"/>
    <cellStyle name="_WR Bank 2010 1Q 유덕현(0208)(1) 2" xfId="2055" xr:uid="{00000000-0005-0000-0000-00003B140000}"/>
    <cellStyle name="_WR Bank 2010 1Q 유덕현(0208)(1) 3" xfId="7927" xr:uid="{00000000-0005-0000-0000-00003C140000}"/>
    <cellStyle name="_WR Bank 2010 2Q 권리분석_감정평가_발송_0531(2)" xfId="28972" xr:uid="{00000000-0005-0000-0000-00003D140000}"/>
    <cellStyle name="_WR Bank 2010 2Q 유덕현(05-20)" xfId="196" xr:uid="{00000000-0005-0000-0000-00003E140000}"/>
    <cellStyle name="_WR Bank 2010 2Q 유덕현(05-20) 2" xfId="2056" xr:uid="{00000000-0005-0000-0000-00003F140000}"/>
    <cellStyle name="_WR Bank 2010 2Q 유덕현(05-20) 3" xfId="7928" xr:uid="{00000000-0005-0000-0000-000040140000}"/>
    <cellStyle name="_WR Bank 2010 2Q 지석 권리분석(06-04)" xfId="197" xr:uid="{00000000-0005-0000-0000-000041140000}"/>
    <cellStyle name="_WR Bank 2010 2Q 지석 권리분석(06-04) 2" xfId="2057" xr:uid="{00000000-0005-0000-0000-000042140000}"/>
    <cellStyle name="_WR Bank 2010 2Q 지석 권리분석(06-04) 3" xfId="7930" xr:uid="{00000000-0005-0000-0000-000043140000}"/>
    <cellStyle name="_WR Bank 2010 2Q 타기관 선순위 경매 청구금액확인(06-04)" xfId="198" xr:uid="{00000000-0005-0000-0000-000044140000}"/>
    <cellStyle name="_WR Bank 2010 2Q 타기관 선순위 경매 청구금액확인(06-04) 2" xfId="2058" xr:uid="{00000000-0005-0000-0000-000045140000}"/>
    <cellStyle name="_WR Bank 2010 2Q 타기관 선순위 경매 청구금액확인(06-04) 3" xfId="7932" xr:uid="{00000000-0005-0000-0000-000046140000}"/>
    <cellStyle name="_WR%20Bank%202010%202Q%20기초자료%20최종(05-17)민태영161~168,176,181(1)" xfId="199" xr:uid="{00000000-0005-0000-0000-000047140000}"/>
    <cellStyle name="_WR%20Bank%202010%202Q%20기초자료%20최종(05-17)민태영161~168,176,181(1) 2" xfId="2059" xr:uid="{00000000-0005-0000-0000-000048140000}"/>
    <cellStyle name="_WR%20Bank%202010%202Q%20기초자료%20최종(05-17)민태영161~168,176,181(1) 3" xfId="7934" xr:uid="{00000000-0005-0000-0000-000049140000}"/>
    <cellStyle name="_가수명세(1월말)" xfId="28973" xr:uid="{00000000-0005-0000-0000-00004A140000}"/>
    <cellStyle name="_가수명세(1월말)_1" xfId="28974" xr:uid="{00000000-0005-0000-0000-00004B140000}"/>
    <cellStyle name="_가실행" xfId="28975" xr:uid="{00000000-0005-0000-0000-00004C140000}"/>
    <cellStyle name="_가실행 최종본사분" xfId="28976" xr:uid="{00000000-0005-0000-0000-00004D140000}"/>
    <cellStyle name="_가실행(3th)" xfId="28977" xr:uid="{00000000-0005-0000-0000-00004E140000}"/>
    <cellStyle name="_가실행(대전아울렛)" xfId="28978" xr:uid="{00000000-0005-0000-0000-00004F140000}"/>
    <cellStyle name="_가실행(대혜건축)" xfId="28979" xr:uid="{00000000-0005-0000-0000-000050140000}"/>
    <cellStyle name="_가실행(발산종암)-결재" xfId="28980" xr:uid="{00000000-0005-0000-0000-000051140000}"/>
    <cellStyle name="_가실행(분리발주)" xfId="28981" xr:uid="{00000000-0005-0000-0000-000052140000}"/>
    <cellStyle name="_가실행(조선대)-최종" xfId="28982" xr:uid="{00000000-0005-0000-0000-000053140000}"/>
    <cellStyle name="_가실행검토(매천주공)-수정050411(토목조정)" xfId="28983" xr:uid="{00000000-0005-0000-0000-000054140000}"/>
    <cellStyle name="_가실행검토(은평뉴타운2지구-C)-연면적변경(72,639평)-조정" xfId="28984" xr:uid="{00000000-0005-0000-0000-000055140000}"/>
    <cellStyle name="_가실행검토(화성동탄2-5블럭)" xfId="28985" xr:uid="{00000000-0005-0000-0000-000056140000}"/>
    <cellStyle name="_가실행검토(화성동탄4-1블럭)-수정0314" xfId="28986" xr:uid="{00000000-0005-0000-0000-000057140000}"/>
    <cellStyle name="_가실행금액 비교검토" xfId="28987" xr:uid="{00000000-0005-0000-0000-000058140000}"/>
    <cellStyle name="_가실행내역(김해공항)" xfId="28988" xr:uid="{00000000-0005-0000-0000-000059140000}"/>
    <cellStyle name="_가실행-화물터미널B(수정)" xfId="28989" xr:uid="{00000000-0005-0000-0000-00005A140000}"/>
    <cellStyle name="_가실행-화물터미널B(재수정)" xfId="28990" xr:uid="{00000000-0005-0000-0000-00005B140000}"/>
    <cellStyle name="_각종사용양식(고객만족팀)" xfId="33047" xr:uid="{00000000-0005-0000-0000-00005C140000}"/>
    <cellStyle name="_각종사용양식(고객만족팀)_PF4     PR02 일상생산관리" xfId="33048" xr:uid="{00000000-0005-0000-0000-00005D140000}"/>
    <cellStyle name="_각종사용양식(고객만족팀)_PF4     PR02 일상생산관리_기업팀업무분장" xfId="33049" xr:uid="{00000000-0005-0000-0000-00005E140000}"/>
    <cellStyle name="_각종사용양식(고객만족팀)_PF4     PR02 일상생산관리_기업팀업무분장_계열업체정보(2011.06.13)" xfId="33050" xr:uid="{00000000-0005-0000-0000-00005F140000}"/>
    <cellStyle name="_각종사용양식(고객만족팀)_PF4     PR02 일상생산관리_업무분장_지방_시화공단팀" xfId="33051" xr:uid="{00000000-0005-0000-0000-000060140000}"/>
    <cellStyle name="_각종사용양식(고객만족팀)_PF4     PR02 일상생산관리_업무분장_지방_시화공단팀_계열업체정보(2011.06.13)" xfId="33052" xr:uid="{00000000-0005-0000-0000-000061140000}"/>
    <cellStyle name="_각종사용양식(고객만족팀)_PF4     PR02 일상생산관리_업무분장표" xfId="33053" xr:uid="{00000000-0005-0000-0000-000062140000}"/>
    <cellStyle name="_각종사용양식(고객만족팀)_PF4     PR02 일상생산관리_업무분장표_계열업체정보(2011.06.13)" xfId="33054" xr:uid="{00000000-0005-0000-0000-000063140000}"/>
    <cellStyle name="_각종사용양식(고객만족팀)_PF4     PR02 일상생산관리_정안왜관 성과평가" xfId="33055" xr:uid="{00000000-0005-0000-0000-000064140000}"/>
    <cellStyle name="_각종사용양식(고객만족팀)_PF4     PR02 일상생산관리_정안왜관 성과평가_기업팀업무분장" xfId="33056" xr:uid="{00000000-0005-0000-0000-000065140000}"/>
    <cellStyle name="_각종사용양식(고객만족팀)_PF4     PR02 일상생산관리_정안왜관 성과평가_기업팀업무분장_계열업체정보(2011.06.13)" xfId="33057" xr:uid="{00000000-0005-0000-0000-000066140000}"/>
    <cellStyle name="_각종사용양식(고객만족팀)_PF4     PR02 일상생산관리_정안왜관 성과평가_업무분장_지방_시화공단팀" xfId="33058" xr:uid="{00000000-0005-0000-0000-000067140000}"/>
    <cellStyle name="_각종사용양식(고객만족팀)_PF4     PR02 일상생산관리_정안왜관 성과평가_업무분장_지방_시화공단팀_계열업체정보(2011.06.13)" xfId="33059" xr:uid="{00000000-0005-0000-0000-000068140000}"/>
    <cellStyle name="_각종사용양식(고객만족팀)_PF4     PR02 일상생산관리_정안왜관 성과평가_업무분장표" xfId="33060" xr:uid="{00000000-0005-0000-0000-000069140000}"/>
    <cellStyle name="_각종사용양식(고객만족팀)_PF4     PR02 일상생산관리_정안왜관 성과평가_업무분장표_계열업체정보(2011.06.13)" xfId="33061" xr:uid="{00000000-0005-0000-0000-00006A140000}"/>
    <cellStyle name="_각종사용양식(고객만족팀)_PF4     PR02 일상생산관리_정안왜관 성과평가_정안평택 성과평가" xfId="33062" xr:uid="{00000000-0005-0000-0000-00006B140000}"/>
    <cellStyle name="_각종사용양식(고객만족팀)_PF4     PR02 일상생산관리_정안왜관 성과평가_정안평택 성과평가_기업팀업무분장" xfId="33063" xr:uid="{00000000-0005-0000-0000-00006C140000}"/>
    <cellStyle name="_각종사용양식(고객만족팀)_PF4     PR02 일상생산관리_정안왜관 성과평가_정안평택 성과평가_기업팀업무분장_계열업체정보(2011.06.13)" xfId="33064" xr:uid="{00000000-0005-0000-0000-00006D140000}"/>
    <cellStyle name="_각종사용양식(고객만족팀)_PF4     PR02 일상생산관리_정안왜관 성과평가_정안평택 성과평가_업무분장_지방_시화공단팀" xfId="33065" xr:uid="{00000000-0005-0000-0000-00006E140000}"/>
    <cellStyle name="_각종사용양식(고객만족팀)_PF4     PR02 일상생산관리_정안왜관 성과평가_정안평택 성과평가_업무분장_지방_시화공단팀_계열업체정보(2011.06.13)" xfId="33066" xr:uid="{00000000-0005-0000-0000-00006F140000}"/>
    <cellStyle name="_각종사용양식(고객만족팀)_PF4     PR02 일상생산관리_정안왜관 성과평가_정안평택 성과평가_업무분장표" xfId="33067" xr:uid="{00000000-0005-0000-0000-000070140000}"/>
    <cellStyle name="_각종사용양식(고객만족팀)_PF4     PR02 일상생산관리_정안왜관 성과평가_정안평택 성과평가_업무분장표_계열업체정보(2011.06.13)" xfId="33068" xr:uid="{00000000-0005-0000-0000-000071140000}"/>
    <cellStyle name="_각종사용양식(고객만족팀)_PF4     PR04 구매업무관리" xfId="33069" xr:uid="{00000000-0005-0000-0000-000072140000}"/>
    <cellStyle name="_각종사용양식(고객만족팀)_PF4     PR04 구매업무관리_기업팀업무분장" xfId="33070" xr:uid="{00000000-0005-0000-0000-000073140000}"/>
    <cellStyle name="_각종사용양식(고객만족팀)_PF4     PR04 구매업무관리_기업팀업무분장_계열업체정보(2011.06.13)" xfId="33071" xr:uid="{00000000-0005-0000-0000-000074140000}"/>
    <cellStyle name="_각종사용양식(고객만족팀)_PF4     PR04 구매업무관리_업무분장_지방_시화공단팀" xfId="33072" xr:uid="{00000000-0005-0000-0000-000075140000}"/>
    <cellStyle name="_각종사용양식(고객만족팀)_PF4     PR04 구매업무관리_업무분장_지방_시화공단팀_계열업체정보(2011.06.13)" xfId="33073" xr:uid="{00000000-0005-0000-0000-000076140000}"/>
    <cellStyle name="_각종사용양식(고객만족팀)_PF4     PR04 구매업무관리_업무분장표" xfId="33074" xr:uid="{00000000-0005-0000-0000-000077140000}"/>
    <cellStyle name="_각종사용양식(고객만족팀)_PF4     PR04 구매업무관리_업무분장표_계열업체정보(2011.06.13)" xfId="33075" xr:uid="{00000000-0005-0000-0000-000078140000}"/>
    <cellStyle name="_각종사용양식(고객만족팀)_PF4     PR04 구매업무관리_정안왜관 성과평가" xfId="33076" xr:uid="{00000000-0005-0000-0000-000079140000}"/>
    <cellStyle name="_각종사용양식(고객만족팀)_PF4     PR04 구매업무관리_정안왜관 성과평가_기업팀업무분장" xfId="33077" xr:uid="{00000000-0005-0000-0000-00007A140000}"/>
    <cellStyle name="_각종사용양식(고객만족팀)_PF4     PR04 구매업무관리_정안왜관 성과평가_기업팀업무분장_계열업체정보(2011.06.13)" xfId="33078" xr:uid="{00000000-0005-0000-0000-00007B140000}"/>
    <cellStyle name="_각종사용양식(고객만족팀)_PF4     PR04 구매업무관리_정안왜관 성과평가_업무분장_지방_시화공단팀" xfId="33079" xr:uid="{00000000-0005-0000-0000-00007C140000}"/>
    <cellStyle name="_각종사용양식(고객만족팀)_PF4     PR04 구매업무관리_정안왜관 성과평가_업무분장_지방_시화공단팀_계열업체정보(2011.06.13)" xfId="33080" xr:uid="{00000000-0005-0000-0000-00007D140000}"/>
    <cellStyle name="_각종사용양식(고객만족팀)_PF4     PR04 구매업무관리_정안왜관 성과평가_업무분장표" xfId="33081" xr:uid="{00000000-0005-0000-0000-00007E140000}"/>
    <cellStyle name="_각종사용양식(고객만족팀)_PF4     PR04 구매업무관리_정안왜관 성과평가_업무분장표_계열업체정보(2011.06.13)" xfId="33082" xr:uid="{00000000-0005-0000-0000-00007F140000}"/>
    <cellStyle name="_각종사용양식(고객만족팀)_PF4     PR04 구매업무관리_정안왜관 성과평가_정안평택 성과평가" xfId="33083" xr:uid="{00000000-0005-0000-0000-000080140000}"/>
    <cellStyle name="_각종사용양식(고객만족팀)_PF4     PR04 구매업무관리_정안왜관 성과평가_정안평택 성과평가_기업팀업무분장" xfId="33084" xr:uid="{00000000-0005-0000-0000-000081140000}"/>
    <cellStyle name="_각종사용양식(고객만족팀)_PF4     PR04 구매업무관리_정안왜관 성과평가_정안평택 성과평가_기업팀업무분장_계열업체정보(2011.06.13)" xfId="33085" xr:uid="{00000000-0005-0000-0000-000082140000}"/>
    <cellStyle name="_각종사용양식(고객만족팀)_PF4     PR04 구매업무관리_정안왜관 성과평가_정안평택 성과평가_업무분장_지방_시화공단팀" xfId="33086" xr:uid="{00000000-0005-0000-0000-000083140000}"/>
    <cellStyle name="_각종사용양식(고객만족팀)_PF4     PR04 구매업무관리_정안왜관 성과평가_정안평택 성과평가_업무분장_지방_시화공단팀_계열업체정보(2011.06.13)" xfId="33087" xr:uid="{00000000-0005-0000-0000-000084140000}"/>
    <cellStyle name="_각종사용양식(고객만족팀)_PF4     PR04 구매업무관리_정안왜관 성과평가_정안평택 성과평가_업무분장표" xfId="33088" xr:uid="{00000000-0005-0000-0000-000085140000}"/>
    <cellStyle name="_각종사용양식(고객만족팀)_PF4     PR04 구매업무관리_정안왜관 성과평가_정안평택 성과평가_업무분장표_계열업체정보(2011.06.13)" xfId="33089" xr:uid="{00000000-0005-0000-0000-000086140000}"/>
    <cellStyle name="_각종사용양식(고객만족팀)_PF5     MI03 고객불만처리" xfId="33090" xr:uid="{00000000-0005-0000-0000-000087140000}"/>
    <cellStyle name="_각종사용양식(고객만족팀)_PF5     MI03 고객불만처리_기업팀업무분장" xfId="33091" xr:uid="{00000000-0005-0000-0000-000088140000}"/>
    <cellStyle name="_각종사용양식(고객만족팀)_PF5     MI03 고객불만처리_기업팀업무분장_계열업체정보(2011.06.13)" xfId="33092" xr:uid="{00000000-0005-0000-0000-000089140000}"/>
    <cellStyle name="_각종사용양식(고객만족팀)_PF5     MI03 고객불만처리_업무분장_지방_시화공단팀" xfId="33093" xr:uid="{00000000-0005-0000-0000-00008A140000}"/>
    <cellStyle name="_각종사용양식(고객만족팀)_PF5     MI03 고객불만처리_업무분장_지방_시화공단팀_계열업체정보(2011.06.13)" xfId="33094" xr:uid="{00000000-0005-0000-0000-00008B140000}"/>
    <cellStyle name="_각종사용양식(고객만족팀)_PF5     MI03 고객불만처리_업무분장표" xfId="33095" xr:uid="{00000000-0005-0000-0000-00008C140000}"/>
    <cellStyle name="_각종사용양식(고객만족팀)_PF5     MI03 고객불만처리_업무분장표_계열업체정보(2011.06.13)" xfId="33096" xr:uid="{00000000-0005-0000-0000-00008D140000}"/>
    <cellStyle name="_각종사용양식(고객만족팀)_PF5     MI03 고객불만처리_정안왜관 성과평가" xfId="33097" xr:uid="{00000000-0005-0000-0000-00008E140000}"/>
    <cellStyle name="_각종사용양식(고객만족팀)_PF5     MI03 고객불만처리_정안왜관 성과평가_기업팀업무분장" xfId="33098" xr:uid="{00000000-0005-0000-0000-00008F140000}"/>
    <cellStyle name="_각종사용양식(고객만족팀)_PF5     MI03 고객불만처리_정안왜관 성과평가_기업팀업무분장_계열업체정보(2011.06.13)" xfId="33099" xr:uid="{00000000-0005-0000-0000-000090140000}"/>
    <cellStyle name="_각종사용양식(고객만족팀)_PF5     MI03 고객불만처리_정안왜관 성과평가_업무분장_지방_시화공단팀" xfId="33100" xr:uid="{00000000-0005-0000-0000-000091140000}"/>
    <cellStyle name="_각종사용양식(고객만족팀)_PF5     MI03 고객불만처리_정안왜관 성과평가_업무분장_지방_시화공단팀_계열업체정보(2011.06.13)" xfId="33101" xr:uid="{00000000-0005-0000-0000-000092140000}"/>
    <cellStyle name="_각종사용양식(고객만족팀)_PF5     MI03 고객불만처리_정안왜관 성과평가_업무분장표" xfId="33102" xr:uid="{00000000-0005-0000-0000-000093140000}"/>
    <cellStyle name="_각종사용양식(고객만족팀)_PF5     MI03 고객불만처리_정안왜관 성과평가_업무분장표_계열업체정보(2011.06.13)" xfId="33103" xr:uid="{00000000-0005-0000-0000-000094140000}"/>
    <cellStyle name="_각종사용양식(고객만족팀)_PF5     MI03 고객불만처리_정안왜관 성과평가_정안평택 성과평가" xfId="33104" xr:uid="{00000000-0005-0000-0000-000095140000}"/>
    <cellStyle name="_각종사용양식(고객만족팀)_PF5     MI03 고객불만처리_정안왜관 성과평가_정안평택 성과평가_기업팀업무분장" xfId="33105" xr:uid="{00000000-0005-0000-0000-000096140000}"/>
    <cellStyle name="_각종사용양식(고객만족팀)_PF5     MI03 고객불만처리_정안왜관 성과평가_정안평택 성과평가_기업팀업무분장_계열업체정보(2011.06.13)" xfId="33106" xr:uid="{00000000-0005-0000-0000-000097140000}"/>
    <cellStyle name="_각종사용양식(고객만족팀)_PF5     MI03 고객불만처리_정안왜관 성과평가_정안평택 성과평가_업무분장_지방_시화공단팀" xfId="33107" xr:uid="{00000000-0005-0000-0000-000098140000}"/>
    <cellStyle name="_각종사용양식(고객만족팀)_PF5     MI03 고객불만처리_정안왜관 성과평가_정안평택 성과평가_업무분장_지방_시화공단팀_계열업체정보(2011.06.13)" xfId="33108" xr:uid="{00000000-0005-0000-0000-000099140000}"/>
    <cellStyle name="_각종사용양식(고객만족팀)_PF5     MI03 고객불만처리_정안왜관 성과평가_정안평택 성과평가_업무분장표" xfId="33109" xr:uid="{00000000-0005-0000-0000-00009A140000}"/>
    <cellStyle name="_각종사용양식(고객만족팀)_PF5     MI03 고객불만처리_정안왜관 성과평가_정안평택 성과평가_업무분장표_계열업체정보(2011.06.13)" xfId="33110" xr:uid="{00000000-0005-0000-0000-00009B140000}"/>
    <cellStyle name="_각종사용양식(고객만족팀)_기업팀업무분장" xfId="33111" xr:uid="{00000000-0005-0000-0000-00009C140000}"/>
    <cellStyle name="_각종사용양식(고객만족팀)_기업팀업무분장_계열업체정보(2011.06.13)" xfId="33112" xr:uid="{00000000-0005-0000-0000-00009D140000}"/>
    <cellStyle name="_각종사용양식(고객만족팀)_업무분장_지방_시화공단팀" xfId="33113" xr:uid="{00000000-0005-0000-0000-00009E140000}"/>
    <cellStyle name="_각종사용양식(고객만족팀)_업무분장_지방_시화공단팀_계열업체정보(2011.06.13)" xfId="33114" xr:uid="{00000000-0005-0000-0000-00009F140000}"/>
    <cellStyle name="_각종사용양식(고객만족팀)_업무분장표" xfId="33115" xr:uid="{00000000-0005-0000-0000-0000A0140000}"/>
    <cellStyle name="_각종사용양식(고객만족팀)_업무분장표_계열업체정보(2011.06.13)" xfId="33116" xr:uid="{00000000-0005-0000-0000-0000A1140000}"/>
    <cellStyle name="_각종사용양식(고객만족팀)_정안왜관 성과평가" xfId="33117" xr:uid="{00000000-0005-0000-0000-0000A2140000}"/>
    <cellStyle name="_각종사용양식(고객만족팀)_정안왜관 성과평가_기업팀업무분장" xfId="33118" xr:uid="{00000000-0005-0000-0000-0000A3140000}"/>
    <cellStyle name="_각종사용양식(고객만족팀)_정안왜관 성과평가_기업팀업무분장_계열업체정보(2011.06.13)" xfId="33119" xr:uid="{00000000-0005-0000-0000-0000A4140000}"/>
    <cellStyle name="_각종사용양식(고객만족팀)_정안왜관 성과평가_업무분장_지방_시화공단팀" xfId="33120" xr:uid="{00000000-0005-0000-0000-0000A5140000}"/>
    <cellStyle name="_각종사용양식(고객만족팀)_정안왜관 성과평가_업무분장_지방_시화공단팀_계열업체정보(2011.06.13)" xfId="33121" xr:uid="{00000000-0005-0000-0000-0000A6140000}"/>
    <cellStyle name="_각종사용양식(고객만족팀)_정안왜관 성과평가_업무분장표" xfId="33122" xr:uid="{00000000-0005-0000-0000-0000A7140000}"/>
    <cellStyle name="_각종사용양식(고객만족팀)_정안왜관 성과평가_업무분장표_계열업체정보(2011.06.13)" xfId="33123" xr:uid="{00000000-0005-0000-0000-0000A8140000}"/>
    <cellStyle name="_각종사용양식(고객만족팀)_정안왜관 성과평가_정안평택 성과평가" xfId="33124" xr:uid="{00000000-0005-0000-0000-0000A9140000}"/>
    <cellStyle name="_각종사용양식(고객만족팀)_정안왜관 성과평가_정안평택 성과평가_기업팀업무분장" xfId="33125" xr:uid="{00000000-0005-0000-0000-0000AA140000}"/>
    <cellStyle name="_각종사용양식(고객만족팀)_정안왜관 성과평가_정안평택 성과평가_기업팀업무분장_계열업체정보(2011.06.13)" xfId="33126" xr:uid="{00000000-0005-0000-0000-0000AB140000}"/>
    <cellStyle name="_각종사용양식(고객만족팀)_정안왜관 성과평가_정안평택 성과평가_업무분장_지방_시화공단팀" xfId="33127" xr:uid="{00000000-0005-0000-0000-0000AC140000}"/>
    <cellStyle name="_각종사용양식(고객만족팀)_정안왜관 성과평가_정안평택 성과평가_업무분장_지방_시화공단팀_계열업체정보(2011.06.13)" xfId="33128" xr:uid="{00000000-0005-0000-0000-0000AD140000}"/>
    <cellStyle name="_각종사용양식(고객만족팀)_정안왜관 성과평가_정안평택 성과평가_업무분장표" xfId="33129" xr:uid="{00000000-0005-0000-0000-0000AE140000}"/>
    <cellStyle name="_각종사용양식(고객만족팀)_정안왜관 성과평가_정안평택 성과평가_업무분장표_계열업체정보(2011.06.13)" xfId="33130" xr:uid="{00000000-0005-0000-0000-0000AF140000}"/>
    <cellStyle name="_간석동실행" xfId="28991" xr:uid="{00000000-0005-0000-0000-0000B0140000}"/>
    <cellStyle name="_간석동실행(확정)" xfId="28992" xr:uid="{00000000-0005-0000-0000-0000B1140000}"/>
    <cellStyle name="_간석동현장관리비(alt3-2)1021" xfId="28993" xr:uid="{00000000-0005-0000-0000-0000B2140000}"/>
    <cellStyle name="_간접비(01.09.28-변경내용포함)" xfId="28994" xr:uid="{00000000-0005-0000-0000-0000B3140000}"/>
    <cellStyle name="_감독원용재무제표0606" xfId="200" xr:uid="{00000000-0005-0000-0000-0000B4140000}"/>
    <cellStyle name="_감독원용재무제표0606 2" xfId="33131" xr:uid="{00000000-0005-0000-0000-0000B5140000}"/>
    <cellStyle name="_감독원용재무제표0606 3" xfId="33132" xr:uid="{00000000-0005-0000-0000-0000B6140000}"/>
    <cellStyle name="-_감사절차지시서-2003년1(1)" xfId="28995" xr:uid="{00000000-0005-0000-0000-0000B7140000}"/>
    <cellStyle name="-_감사절차지시서-2003년1(1)_04년 중간(04.12.9)" xfId="28996" xr:uid="{00000000-0005-0000-0000-0000B8140000}"/>
    <cellStyle name="-_감사절차지시서-2003년1(1)_interim(PAY ROLL)" xfId="28997" xr:uid="{00000000-0005-0000-0000-0000B9140000}"/>
    <cellStyle name="-_감사절차지시서-2003년1(1)_interim-PAY ROLL" xfId="28998" xr:uid="{00000000-0005-0000-0000-0000BA140000}"/>
    <cellStyle name="-_감사절차지시서-jonghari" xfId="28999" xr:uid="{00000000-0005-0000-0000-0000BB140000}"/>
    <cellStyle name="-_감사절차지시서-jonghari_04년 중간(04.12.9)" xfId="29000" xr:uid="{00000000-0005-0000-0000-0000BC140000}"/>
    <cellStyle name="-_감사절차지시서-jonghari_interim(PAY ROLL)" xfId="29001" xr:uid="{00000000-0005-0000-0000-0000BD140000}"/>
    <cellStyle name="-_감사절차지시서-jonghari_interim-PAY ROLL" xfId="29002" xr:uid="{00000000-0005-0000-0000-0000BE140000}"/>
    <cellStyle name="_감사조서(2001)_링스텍" xfId="29003" xr:uid="{00000000-0005-0000-0000-0000BF140000}"/>
    <cellStyle name="_감사조서(2001)_링스텍_감사조서(2001)_링스텍_기말" xfId="29004" xr:uid="{00000000-0005-0000-0000-0000C0140000}"/>
    <cellStyle name="_감사조서(2001)_링스텍_감사조서(2001)_링스텍_기말_서원양행-2002 FS - 양애리" xfId="29005" xr:uid="{00000000-0005-0000-0000-0000C1140000}"/>
    <cellStyle name="_감사조서(2001)_링스텍_기말" xfId="29006" xr:uid="{00000000-0005-0000-0000-0000C2140000}"/>
    <cellStyle name="_감사조서(2001)_링스텍_기말_서원양행-2002 FS - 양애리" xfId="29007" xr:uid="{00000000-0005-0000-0000-0000C3140000}"/>
    <cellStyle name="_감사조서(2001)_링스텍_서원양행-2002 FS - 양애리" xfId="29008" xr:uid="{00000000-0005-0000-0000-0000C4140000}"/>
    <cellStyle name="_감사조서(링스텍2000)" xfId="29009" xr:uid="{00000000-0005-0000-0000-0000C5140000}"/>
    <cellStyle name="_감사조서(링스텍2000)_2001_FS_법인세비용 반영전" xfId="29010" xr:uid="{00000000-0005-0000-0000-0000C6140000}"/>
    <cellStyle name="_감사조서(링스텍2000)_2001_FS_법인세비용 반영전_2002_반기검토-삼건베리클" xfId="29011" xr:uid="{00000000-0005-0000-0000-0000C7140000}"/>
    <cellStyle name="_감사조서(링스텍2000)_2001_FS_법인세비용 반영전_삼건베리클-2002년반기-정준형" xfId="29012" xr:uid="{00000000-0005-0000-0000-0000C8140000}"/>
    <cellStyle name="_감사조서(링스텍2000)_2001_FS_법인세비용 반영전_서원양행-2002 FS - 양애리" xfId="29013" xr:uid="{00000000-0005-0000-0000-0000C9140000}"/>
    <cellStyle name="_감사조서(링스텍2000)_Book1" xfId="29014" xr:uid="{00000000-0005-0000-0000-0000CA140000}"/>
    <cellStyle name="_감사조서(링스텍2000)_Book1_2001_FS_법인세비용 반영전" xfId="29015" xr:uid="{00000000-0005-0000-0000-0000CB140000}"/>
    <cellStyle name="_감사조서(링스텍2000)_Book1_2001_FS_법인세비용 반영전_2002_반기검토-삼건베리클" xfId="29016" xr:uid="{00000000-0005-0000-0000-0000CC140000}"/>
    <cellStyle name="_감사조서(링스텍2000)_Book1_2001_FS_법인세비용 반영전_삼건베리클-2002년반기-정준형" xfId="29017" xr:uid="{00000000-0005-0000-0000-0000CD140000}"/>
    <cellStyle name="_감사조서(링스텍2000)_Book1_2001_FS_법인세비용 반영전_서원양행-2002 FS - 양애리" xfId="29018" xr:uid="{00000000-0005-0000-0000-0000CE140000}"/>
    <cellStyle name="_감사조서(링스텍2000)_Book1_leadsheet-나래" xfId="29019" xr:uid="{00000000-0005-0000-0000-0000CF140000}"/>
    <cellStyle name="_감사조서(링스텍2000)_Book1_서원양행-2002 FS - 양애리" xfId="29020" xr:uid="{00000000-0005-0000-0000-0000D0140000}"/>
    <cellStyle name="_감사조서(링스텍2000)_Book1_테코스(2001_기말감사)" xfId="29021" xr:uid="{00000000-0005-0000-0000-0000D1140000}"/>
    <cellStyle name="_감사조서(링스텍2000)_Book1_테코스(2001_기말감사)_2001_FS_법인세비용 반영전" xfId="29022" xr:uid="{00000000-0005-0000-0000-0000D2140000}"/>
    <cellStyle name="_감사조서(링스텍2000)_Book1_테코스(2001_기말감사)_2001_FS_법인세비용 반영전_2002_반기검토-삼건베리클" xfId="29023" xr:uid="{00000000-0005-0000-0000-0000D3140000}"/>
    <cellStyle name="_감사조서(링스텍2000)_Book1_테코스(2001_기말감사)_2001_FS_법인세비용 반영전_삼건베리클-2002년반기-정준형" xfId="29024" xr:uid="{00000000-0005-0000-0000-0000D4140000}"/>
    <cellStyle name="_감사조서(링스텍2000)_Book1_테코스(2001_기말감사)_2001_FS_법인세비용 반영전_서원양행-2002 FS - 양애리" xfId="29025" xr:uid="{00000000-0005-0000-0000-0000D5140000}"/>
    <cellStyle name="_감사조서(링스텍2000)_Book1_테코스(2001_기말감사)_서원양행-2002 FS - 양애리" xfId="29026" xr:uid="{00000000-0005-0000-0000-0000D6140000}"/>
    <cellStyle name="_감사조서(링스텍2000)_Book1_테코스(2001_기말감사)_테코스_2001_기말" xfId="29027" xr:uid="{00000000-0005-0000-0000-0000D7140000}"/>
    <cellStyle name="_감사조서(링스텍2000)_Book1_테코스(2001_기말감사)_테코스_2001_기말_2001_FS_법인세비용 반영전" xfId="29028" xr:uid="{00000000-0005-0000-0000-0000D8140000}"/>
    <cellStyle name="_감사조서(링스텍2000)_Book1_테코스(2001_기말감사)_테코스_2001_기말_2001_FS_법인세비용 반영전_2002_반기검토-삼건베리클" xfId="29029" xr:uid="{00000000-0005-0000-0000-0000D9140000}"/>
    <cellStyle name="_감사조서(링스텍2000)_Book1_테코스(2001_기말감사)_테코스_2001_기말_2001_FS_법인세비용 반영전_삼건베리클-2002년반기-정준형" xfId="29030" xr:uid="{00000000-0005-0000-0000-0000DA140000}"/>
    <cellStyle name="_감사조서(링스텍2000)_Book1_테코스(2001_기말감사)_테코스_2001_기말_2001_FS_법인세비용 반영전_서원양행-2002 FS - 양애리" xfId="29031" xr:uid="{00000000-0005-0000-0000-0000DB140000}"/>
    <cellStyle name="_감사조서(링스텍2000)_Book1_테코스(2001_기말감사)_테코스_2001_기말_서원양행-2002 FS - 양애리" xfId="29032" xr:uid="{00000000-0005-0000-0000-0000DC140000}"/>
    <cellStyle name="_감사조서(링스텍2000)_Book1_페타 Leadschedule2001-final" xfId="29033" xr:uid="{00000000-0005-0000-0000-0000DD140000}"/>
    <cellStyle name="_감사조서(링스텍2000)_imm창투기말" xfId="29034" xr:uid="{00000000-0005-0000-0000-0000DE140000}"/>
    <cellStyle name="_감사조서(링스텍2000)_leadsheet-나래" xfId="29035" xr:uid="{00000000-0005-0000-0000-0000DF140000}"/>
    <cellStyle name="_감사조서(링스텍2000)_감사조서(2001)_링스텍_기말" xfId="29036" xr:uid="{00000000-0005-0000-0000-0000E0140000}"/>
    <cellStyle name="_감사조서(링스텍2000)_감사조서(2001)_링스텍_기말_서원양행-2002 FS - 양애리" xfId="29037" xr:uid="{00000000-0005-0000-0000-0000E1140000}"/>
    <cellStyle name="_감사조서(링스텍2000)_링스텍lead schedule(2001년기말)-이덕근" xfId="29038" xr:uid="{00000000-0005-0000-0000-0000E2140000}"/>
    <cellStyle name="_감사조서(링스텍2000)_링스텍lead schedule(2001년기말)-이덕근_서원양행-2002 FS - 양애리" xfId="29039" xr:uid="{00000000-0005-0000-0000-0000E3140000}"/>
    <cellStyle name="_감사조서(링스텍2000)_반기-나래시스템(2001)" xfId="29040" xr:uid="{00000000-0005-0000-0000-0000E4140000}"/>
    <cellStyle name="_감사조서(링스텍2000)_반기-나래시스템(2001)_서원양행-2002 FS - 양애리" xfId="29041" xr:uid="{00000000-0005-0000-0000-0000E5140000}"/>
    <cellStyle name="_감사조서(링스텍2000)_서원양행-2002 FS - 양애리" xfId="29042" xr:uid="{00000000-0005-0000-0000-0000E6140000}"/>
    <cellStyle name="_감사조서(링스텍2000)_워커힐_2001_기말" xfId="29043" xr:uid="{00000000-0005-0000-0000-0000E7140000}"/>
    <cellStyle name="_감사조서(링스텍2000)_워커힐_2001_기말_서원양행-2002 FS - 양애리" xfId="29044" xr:uid="{00000000-0005-0000-0000-0000E8140000}"/>
    <cellStyle name="_감사조서(링스텍2000)_워커힐_2001_반기검토" xfId="29045" xr:uid="{00000000-0005-0000-0000-0000E9140000}"/>
    <cellStyle name="_감사조서(링스텍2000)_워커힐_2001_반기검토_서원양행-2002 FS - 양애리" xfId="29046" xr:uid="{00000000-0005-0000-0000-0000EA140000}"/>
    <cellStyle name="_감사조서(링스텍2000)_워커힐_2001_반기재무제표4" xfId="29047" xr:uid="{00000000-0005-0000-0000-0000EB140000}"/>
    <cellStyle name="_감사조서(링스텍2000)_워커힐_2001_반기재무제표4_서원양행-2002 FS - 양애리" xfId="29048" xr:uid="{00000000-0005-0000-0000-0000EC140000}"/>
    <cellStyle name="_감사조서(링스텍2000)_인네트_2001_기말" xfId="29049" xr:uid="{00000000-0005-0000-0000-0000ED140000}"/>
    <cellStyle name="_감사조서(링스텍2000)_인네트_2001_기말_서원양행-2002 FS - 양애리" xfId="29050" xr:uid="{00000000-0005-0000-0000-0000EE140000}"/>
    <cellStyle name="_감사조서(링스텍2000)_인네트_2001_기말감사" xfId="29051" xr:uid="{00000000-0005-0000-0000-0000EF140000}"/>
    <cellStyle name="_감사조서(링스텍2000)_인네트_2001_기말감사_2001_FS_법인세비용 반영전" xfId="29052" xr:uid="{00000000-0005-0000-0000-0000F0140000}"/>
    <cellStyle name="_감사조서(링스텍2000)_인네트_2001_기말감사_2001_FS_법인세비용 반영전_2002_반기검토-삼건베리클" xfId="29053" xr:uid="{00000000-0005-0000-0000-0000F1140000}"/>
    <cellStyle name="_감사조서(링스텍2000)_인네트_2001_기말감사_2001_FS_법인세비용 반영전_삼건베리클-2002년반기-정준형" xfId="29054" xr:uid="{00000000-0005-0000-0000-0000F2140000}"/>
    <cellStyle name="_감사조서(링스텍2000)_인네트_2001_기말감사_2001_FS_법인세비용 반영전_서원양행-2002 FS - 양애리" xfId="29055" xr:uid="{00000000-0005-0000-0000-0000F3140000}"/>
    <cellStyle name="_감사조서(링스텍2000)_인네트_2001_기말감사_서원양행-2002 FS - 양애리" xfId="29056" xr:uid="{00000000-0005-0000-0000-0000F4140000}"/>
    <cellStyle name="_감사조서(링스텍2000)_인네트_2001_기말감사_테코스(2001_기말감사)" xfId="29057" xr:uid="{00000000-0005-0000-0000-0000F5140000}"/>
    <cellStyle name="_감사조서(링스텍2000)_인네트_2001_기말감사_테코스(2001_기말감사)_2001_FS_법인세비용 반영전" xfId="29058" xr:uid="{00000000-0005-0000-0000-0000F6140000}"/>
    <cellStyle name="_감사조서(링스텍2000)_인네트_2001_기말감사_테코스(2001_기말감사)_2001_FS_법인세비용 반영전_2002_반기검토-삼건베리클" xfId="29059" xr:uid="{00000000-0005-0000-0000-0000F7140000}"/>
    <cellStyle name="_감사조서(링스텍2000)_인네트_2001_기말감사_테코스(2001_기말감사)_2001_FS_법인세비용 반영전_삼건베리클-2002년반기-정준형" xfId="29060" xr:uid="{00000000-0005-0000-0000-0000F8140000}"/>
    <cellStyle name="_감사조서(링스텍2000)_인네트_2001_기말감사_테코스(2001_기말감사)_2001_FS_법인세비용 반영전_서원양행-2002 FS - 양애리" xfId="29061" xr:uid="{00000000-0005-0000-0000-0000F9140000}"/>
    <cellStyle name="_감사조서(링스텍2000)_인네트_2001_기말감사_테코스(2001_기말감사)_서원양행-2002 FS - 양애리" xfId="29062" xr:uid="{00000000-0005-0000-0000-0000FA140000}"/>
    <cellStyle name="_감사조서(링스텍2000)_인네트_2001_기말감사_테코스(2001_기말감사)_테코스_2001_기말" xfId="29063" xr:uid="{00000000-0005-0000-0000-0000FB140000}"/>
    <cellStyle name="_감사조서(링스텍2000)_인네트_2001_기말감사_테코스(2001_기말감사)_테코스_2001_기말_2001_FS_법인세비용 반영전" xfId="29064" xr:uid="{00000000-0005-0000-0000-0000FC140000}"/>
    <cellStyle name="_감사조서(링스텍2000)_인네트_2001_기말감사_테코스(2001_기말감사)_테코스_2001_기말_2001_FS_법인세비용 반영전_2002_반기검토-삼건베리클" xfId="29065" xr:uid="{00000000-0005-0000-0000-0000FD140000}"/>
    <cellStyle name="_감사조서(링스텍2000)_인네트_2001_기말감사_테코스(2001_기말감사)_테코스_2001_기말_2001_FS_법인세비용 반영전_삼건베리클-2002년반기-정준형" xfId="29066" xr:uid="{00000000-0005-0000-0000-0000FE140000}"/>
    <cellStyle name="_감사조서(링스텍2000)_인네트_2001_기말감사_테코스(2001_기말감사)_테코스_2001_기말_2001_FS_법인세비용 반영전_서원양행-2002 FS - 양애리" xfId="29067" xr:uid="{00000000-0005-0000-0000-0000FF140000}"/>
    <cellStyle name="_감사조서(링스텍2000)_인네트_2001_기말감사_테코스(2001_기말감사)_테코스_2001_기말_서원양행-2002 FS - 양애리" xfId="29068" xr:uid="{00000000-0005-0000-0000-000000150000}"/>
    <cellStyle name="_감사조서(링스텍2000)_인네트_2001_반기검토(최종본2)" xfId="29069" xr:uid="{00000000-0005-0000-0000-000001150000}"/>
    <cellStyle name="_감사조서(링스텍2000)_인네트_2001_반기검토(최종본2)_서원양행-2002 FS - 양애리" xfId="29070" xr:uid="{00000000-0005-0000-0000-000002150000}"/>
    <cellStyle name="_감사조서(링스텍2000)_테코스(2001_반기검토)" xfId="29071" xr:uid="{00000000-0005-0000-0000-000003150000}"/>
    <cellStyle name="_감사조서(링스텍2000)_테코스(2001_반기검토)_2001_FS_법인세비용 반영전" xfId="29072" xr:uid="{00000000-0005-0000-0000-000004150000}"/>
    <cellStyle name="_감사조서(링스텍2000)_테코스(2001_반기검토)_2001_FS_법인세비용 반영전_2002_반기검토-삼건베리클" xfId="29073" xr:uid="{00000000-0005-0000-0000-000005150000}"/>
    <cellStyle name="_감사조서(링스텍2000)_테코스(2001_반기검토)_2001_FS_법인세비용 반영전_삼건베리클-2002년반기-정준형" xfId="29074" xr:uid="{00000000-0005-0000-0000-000006150000}"/>
    <cellStyle name="_감사조서(링스텍2000)_테코스(2001_반기검토)_2001_FS_법인세비용 반영전_서원양행-2002 FS - 양애리" xfId="29075" xr:uid="{00000000-0005-0000-0000-000007150000}"/>
    <cellStyle name="_감사조서(링스텍2000)_테코스(2001_반기검토)_leadsheet-나래" xfId="29076" xr:uid="{00000000-0005-0000-0000-000008150000}"/>
    <cellStyle name="_감사조서(링스텍2000)_테코스(2001_반기검토)_서원양행-2002 FS - 양애리" xfId="29077" xr:uid="{00000000-0005-0000-0000-000009150000}"/>
    <cellStyle name="_감사조서(링스텍2000)_테코스(2001_반기검토)_재무제표관련_테코스_2001" xfId="29078" xr:uid="{00000000-0005-0000-0000-00000A150000}"/>
    <cellStyle name="_감사조서(링스텍2000)_테코스(2001_반기검토)_재무제표관련_테코스_2001_서원양행-2002 FS - 양애리" xfId="29079" xr:uid="{00000000-0005-0000-0000-00000B150000}"/>
    <cellStyle name="_감사조서(링스텍2000)_테코스(2001_반기검토)_테코스(2001_기말감사)" xfId="29080" xr:uid="{00000000-0005-0000-0000-00000C150000}"/>
    <cellStyle name="_감사조서(링스텍2000)_테코스(2001_반기검토)_테코스(2001_기말감사)_2001_FS_법인세비용 반영전" xfId="29081" xr:uid="{00000000-0005-0000-0000-00000D150000}"/>
    <cellStyle name="_감사조서(링스텍2000)_테코스(2001_반기검토)_테코스(2001_기말감사)_2001_FS_법인세비용 반영전_2002_반기검토-삼건베리클" xfId="29082" xr:uid="{00000000-0005-0000-0000-00000E150000}"/>
    <cellStyle name="_감사조서(링스텍2000)_테코스(2001_반기검토)_테코스(2001_기말감사)_2001_FS_법인세비용 반영전_삼건베리클-2002년반기-정준형" xfId="29083" xr:uid="{00000000-0005-0000-0000-00000F150000}"/>
    <cellStyle name="_감사조서(링스텍2000)_테코스(2001_반기검토)_테코스(2001_기말감사)_2001_FS_법인세비용 반영전_서원양행-2002 FS - 양애리" xfId="29084" xr:uid="{00000000-0005-0000-0000-000010150000}"/>
    <cellStyle name="_감사조서(링스텍2000)_테코스(2001_반기검토)_테코스(2001_기말감사)_서원양행-2002 FS - 양애리" xfId="29085" xr:uid="{00000000-0005-0000-0000-000011150000}"/>
    <cellStyle name="_감사조서(링스텍2000)_테코스(2001_반기검토)_테코스(2001_기말감사)_테코스_2001_기말" xfId="29086" xr:uid="{00000000-0005-0000-0000-000012150000}"/>
    <cellStyle name="_감사조서(링스텍2000)_테코스(2001_반기검토)_테코스(2001_기말감사)_테코스_2001_기말_2001_FS_법인세비용 반영전" xfId="29087" xr:uid="{00000000-0005-0000-0000-000013150000}"/>
    <cellStyle name="_감사조서(링스텍2000)_테코스(2001_반기검토)_테코스(2001_기말감사)_테코스_2001_기말_2001_FS_법인세비용 반영전_2002_반기검토-삼건베리클" xfId="29088" xr:uid="{00000000-0005-0000-0000-000014150000}"/>
    <cellStyle name="_감사조서(링스텍2000)_테코스(2001_반기검토)_테코스(2001_기말감사)_테코스_2001_기말_2001_FS_법인세비용 반영전_삼건베리클-2002년반기-정준형" xfId="29089" xr:uid="{00000000-0005-0000-0000-000015150000}"/>
    <cellStyle name="_감사조서(링스텍2000)_테코스(2001_반기검토)_테코스(2001_기말감사)_테코스_2001_기말_2001_FS_법인세비용 반영전_서원양행-2002 FS - 양애리" xfId="29090" xr:uid="{00000000-0005-0000-0000-000016150000}"/>
    <cellStyle name="_감사조서(링스텍2000)_테코스(2001_반기검토)_테코스(2001_기말감사)_테코스_2001_기말_서원양행-2002 FS - 양애리" xfId="29091" xr:uid="{00000000-0005-0000-0000-000017150000}"/>
    <cellStyle name="_감사조서(링스텍2000)_테코스(2001_반기검토)_페타 Leadschedule2001-final" xfId="29092" xr:uid="{00000000-0005-0000-0000-000018150000}"/>
    <cellStyle name="_감사조서(링스텍2000)_테코스_2001_기말" xfId="29093" xr:uid="{00000000-0005-0000-0000-000019150000}"/>
    <cellStyle name="_감사조서(링스텍2000)_테코스_2001_기말_2001_FS_법인세비용 반영전" xfId="29094" xr:uid="{00000000-0005-0000-0000-00001A150000}"/>
    <cellStyle name="_감사조서(링스텍2000)_테코스_2001_기말_2001_FS_법인세비용 반영전_2002_반기검토-삼건베리클" xfId="29095" xr:uid="{00000000-0005-0000-0000-00001B150000}"/>
    <cellStyle name="_감사조서(링스텍2000)_테코스_2001_기말_2001_FS_법인세비용 반영전_삼건베리클-2002년반기-정준형" xfId="29096" xr:uid="{00000000-0005-0000-0000-00001C150000}"/>
    <cellStyle name="_감사조서(링스텍2000)_테코스_2001_기말_2001_FS_법인세비용 반영전_서원양행-2002 FS - 양애리" xfId="29097" xr:uid="{00000000-0005-0000-0000-00001D150000}"/>
    <cellStyle name="_감사조서(링스텍2000)_테코스_2001_기말_서원양행-2002 FS - 양애리" xfId="29098" xr:uid="{00000000-0005-0000-0000-00001E150000}"/>
    <cellStyle name="_감사조서(링스텍2000)_페타 Leadschedule2001-final" xfId="29099" xr:uid="{00000000-0005-0000-0000-00001F150000}"/>
    <cellStyle name="_감사조서(표준)" xfId="29100" xr:uid="{00000000-0005-0000-0000-000020150000}"/>
    <cellStyle name="_감사조서(표준)_2001_FS_법인세비용 반영전" xfId="29101" xr:uid="{00000000-0005-0000-0000-000021150000}"/>
    <cellStyle name="_감사조서(표준)_2001_FS_법인세비용 반영전_2002_반기검토-삼건베리클" xfId="29102" xr:uid="{00000000-0005-0000-0000-000022150000}"/>
    <cellStyle name="_감사조서(표준)_2001_FS_법인세비용 반영전_삼건베리클-2002년반기-정준형" xfId="29103" xr:uid="{00000000-0005-0000-0000-000023150000}"/>
    <cellStyle name="_감사조서(표준)_2001_FS_법인세비용 반영전_서원양행-2002 FS - 양애리" xfId="29104" xr:uid="{00000000-0005-0000-0000-000024150000}"/>
    <cellStyle name="_감사조서(표준)_Book1" xfId="29105" xr:uid="{00000000-0005-0000-0000-000025150000}"/>
    <cellStyle name="_감사조서(표준)_Book1_2001_FS_법인세비용 반영전" xfId="29106" xr:uid="{00000000-0005-0000-0000-000026150000}"/>
    <cellStyle name="_감사조서(표준)_Book1_2001_FS_법인세비용 반영전_2002_반기검토-삼건베리클" xfId="29107" xr:uid="{00000000-0005-0000-0000-000027150000}"/>
    <cellStyle name="_감사조서(표준)_Book1_2001_FS_법인세비용 반영전_삼건베리클-2002년반기-정준형" xfId="29108" xr:uid="{00000000-0005-0000-0000-000028150000}"/>
    <cellStyle name="_감사조서(표준)_Book1_2001_FS_법인세비용 반영전_서원양행-2002 FS - 양애리" xfId="29109" xr:uid="{00000000-0005-0000-0000-000029150000}"/>
    <cellStyle name="_감사조서(표준)_Book1_leadsheet-나래" xfId="29110" xr:uid="{00000000-0005-0000-0000-00002A150000}"/>
    <cellStyle name="_감사조서(표준)_Book1_서원양행-2002 FS - 양애리" xfId="29111" xr:uid="{00000000-0005-0000-0000-00002B150000}"/>
    <cellStyle name="_감사조서(표준)_Book1_테코스(2001_기말감사)" xfId="29112" xr:uid="{00000000-0005-0000-0000-00002C150000}"/>
    <cellStyle name="_감사조서(표준)_Book1_테코스(2001_기말감사)_2001_FS_법인세비용 반영전" xfId="29113" xr:uid="{00000000-0005-0000-0000-00002D150000}"/>
    <cellStyle name="_감사조서(표준)_Book1_테코스(2001_기말감사)_2001_FS_법인세비용 반영전_2002_반기검토-삼건베리클" xfId="29114" xr:uid="{00000000-0005-0000-0000-00002E150000}"/>
    <cellStyle name="_감사조서(표준)_Book1_테코스(2001_기말감사)_2001_FS_법인세비용 반영전_삼건베리클-2002년반기-정준형" xfId="29115" xr:uid="{00000000-0005-0000-0000-00002F150000}"/>
    <cellStyle name="_감사조서(표준)_Book1_테코스(2001_기말감사)_2001_FS_법인세비용 반영전_서원양행-2002 FS - 양애리" xfId="29116" xr:uid="{00000000-0005-0000-0000-000030150000}"/>
    <cellStyle name="_감사조서(표준)_Book1_테코스(2001_기말감사)_서원양행-2002 FS - 양애리" xfId="29117" xr:uid="{00000000-0005-0000-0000-000031150000}"/>
    <cellStyle name="_감사조서(표준)_Book1_테코스(2001_기말감사)_테코스_2001_기말" xfId="29118" xr:uid="{00000000-0005-0000-0000-000032150000}"/>
    <cellStyle name="_감사조서(표준)_Book1_테코스(2001_기말감사)_테코스_2001_기말_2001_FS_법인세비용 반영전" xfId="29119" xr:uid="{00000000-0005-0000-0000-000033150000}"/>
    <cellStyle name="_감사조서(표준)_Book1_테코스(2001_기말감사)_테코스_2001_기말_2001_FS_법인세비용 반영전_2002_반기검토-삼건베리클" xfId="29120" xr:uid="{00000000-0005-0000-0000-000034150000}"/>
    <cellStyle name="_감사조서(표준)_Book1_테코스(2001_기말감사)_테코스_2001_기말_2001_FS_법인세비용 반영전_삼건베리클-2002년반기-정준형" xfId="29121" xr:uid="{00000000-0005-0000-0000-000035150000}"/>
    <cellStyle name="_감사조서(표준)_Book1_테코스(2001_기말감사)_테코스_2001_기말_2001_FS_법인세비용 반영전_서원양행-2002 FS - 양애리" xfId="29122" xr:uid="{00000000-0005-0000-0000-000036150000}"/>
    <cellStyle name="_감사조서(표준)_Book1_테코스(2001_기말감사)_테코스_2001_기말_서원양행-2002 FS - 양애리" xfId="29123" xr:uid="{00000000-0005-0000-0000-000037150000}"/>
    <cellStyle name="_감사조서(표준)_Book1_페타 Leadschedule2001-final" xfId="29124" xr:uid="{00000000-0005-0000-0000-000038150000}"/>
    <cellStyle name="_감사조서(표준)_imm창투기말" xfId="29125" xr:uid="{00000000-0005-0000-0000-000039150000}"/>
    <cellStyle name="_감사조서(표준)_leadsheet-나래" xfId="29126" xr:uid="{00000000-0005-0000-0000-00003A150000}"/>
    <cellStyle name="_감사조서(표준)_감사조서(2001)_링스텍_기말" xfId="29127" xr:uid="{00000000-0005-0000-0000-00003B150000}"/>
    <cellStyle name="_감사조서(표준)_감사조서(2001)_링스텍_기말_서원양행-2002 FS - 양애리" xfId="29128" xr:uid="{00000000-0005-0000-0000-00003C150000}"/>
    <cellStyle name="_감사조서(표준)_링스텍lead schedule(2001년기말)-이덕근" xfId="29129" xr:uid="{00000000-0005-0000-0000-00003D150000}"/>
    <cellStyle name="_감사조서(표준)_링스텍lead schedule(2001년기말)-이덕근_서원양행-2002 FS - 양애리" xfId="29130" xr:uid="{00000000-0005-0000-0000-00003E150000}"/>
    <cellStyle name="_감사조서(표준)_반기-나래시스템(2001)" xfId="29131" xr:uid="{00000000-0005-0000-0000-00003F150000}"/>
    <cellStyle name="_감사조서(표준)_반기-나래시스템(2001)_서원양행-2002 FS - 양애리" xfId="29132" xr:uid="{00000000-0005-0000-0000-000040150000}"/>
    <cellStyle name="_감사조서(표준)_서원양행-2002 FS - 양애리" xfId="29133" xr:uid="{00000000-0005-0000-0000-000041150000}"/>
    <cellStyle name="_감사조서(표준)_워커힐_2001_기말" xfId="29134" xr:uid="{00000000-0005-0000-0000-000042150000}"/>
    <cellStyle name="_감사조서(표준)_워커힐_2001_기말_서원양행-2002 FS - 양애리" xfId="29135" xr:uid="{00000000-0005-0000-0000-000043150000}"/>
    <cellStyle name="_감사조서(표준)_워커힐_2001_반기검토" xfId="29136" xr:uid="{00000000-0005-0000-0000-000044150000}"/>
    <cellStyle name="_감사조서(표준)_워커힐_2001_반기검토_서원양행-2002 FS - 양애리" xfId="29137" xr:uid="{00000000-0005-0000-0000-000045150000}"/>
    <cellStyle name="_감사조서(표준)_워커힐_2001_반기재무제표4" xfId="29138" xr:uid="{00000000-0005-0000-0000-000046150000}"/>
    <cellStyle name="_감사조서(표준)_워커힐_2001_반기재무제표4_서원양행-2002 FS - 양애리" xfId="29139" xr:uid="{00000000-0005-0000-0000-000047150000}"/>
    <cellStyle name="_감사조서(표준)_인네트_2001_기말" xfId="29140" xr:uid="{00000000-0005-0000-0000-000048150000}"/>
    <cellStyle name="_감사조서(표준)_인네트_2001_기말_서원양행-2002 FS - 양애리" xfId="29141" xr:uid="{00000000-0005-0000-0000-000049150000}"/>
    <cellStyle name="_감사조서(표준)_인네트_2001_기말감사" xfId="29142" xr:uid="{00000000-0005-0000-0000-00004A150000}"/>
    <cellStyle name="_감사조서(표준)_인네트_2001_기말감사_2001_FS_법인세비용 반영전" xfId="29143" xr:uid="{00000000-0005-0000-0000-00004B150000}"/>
    <cellStyle name="_감사조서(표준)_인네트_2001_기말감사_2001_FS_법인세비용 반영전_2002_반기검토-삼건베리클" xfId="29144" xr:uid="{00000000-0005-0000-0000-00004C150000}"/>
    <cellStyle name="_감사조서(표준)_인네트_2001_기말감사_2001_FS_법인세비용 반영전_삼건베리클-2002년반기-정준형" xfId="29145" xr:uid="{00000000-0005-0000-0000-00004D150000}"/>
    <cellStyle name="_감사조서(표준)_인네트_2001_기말감사_2001_FS_법인세비용 반영전_서원양행-2002 FS - 양애리" xfId="29146" xr:uid="{00000000-0005-0000-0000-00004E150000}"/>
    <cellStyle name="_감사조서(표준)_인네트_2001_기말감사_서원양행-2002 FS - 양애리" xfId="29147" xr:uid="{00000000-0005-0000-0000-00004F150000}"/>
    <cellStyle name="_감사조서(표준)_인네트_2001_기말감사_테코스(2001_기말감사)" xfId="29148" xr:uid="{00000000-0005-0000-0000-000050150000}"/>
    <cellStyle name="_감사조서(표준)_인네트_2001_기말감사_테코스(2001_기말감사)_2001_FS_법인세비용 반영전" xfId="29149" xr:uid="{00000000-0005-0000-0000-000051150000}"/>
    <cellStyle name="_감사조서(표준)_인네트_2001_기말감사_테코스(2001_기말감사)_2001_FS_법인세비용 반영전_2002_반기검토-삼건베리클" xfId="29150" xr:uid="{00000000-0005-0000-0000-000052150000}"/>
    <cellStyle name="_감사조서(표준)_인네트_2001_기말감사_테코스(2001_기말감사)_2001_FS_법인세비용 반영전_삼건베리클-2002년반기-정준형" xfId="29151" xr:uid="{00000000-0005-0000-0000-000053150000}"/>
    <cellStyle name="_감사조서(표준)_인네트_2001_기말감사_테코스(2001_기말감사)_2001_FS_법인세비용 반영전_서원양행-2002 FS - 양애리" xfId="29152" xr:uid="{00000000-0005-0000-0000-000054150000}"/>
    <cellStyle name="_감사조서(표준)_인네트_2001_기말감사_테코스(2001_기말감사)_서원양행-2002 FS - 양애리" xfId="29153" xr:uid="{00000000-0005-0000-0000-000055150000}"/>
    <cellStyle name="_감사조서(표준)_인네트_2001_기말감사_테코스(2001_기말감사)_테코스_2001_기말" xfId="29154" xr:uid="{00000000-0005-0000-0000-000056150000}"/>
    <cellStyle name="_감사조서(표준)_인네트_2001_기말감사_테코스(2001_기말감사)_테코스_2001_기말_2001_FS_법인세비용 반영전" xfId="29155" xr:uid="{00000000-0005-0000-0000-000057150000}"/>
    <cellStyle name="_감사조서(표준)_인네트_2001_기말감사_테코스(2001_기말감사)_테코스_2001_기말_2001_FS_법인세비용 반영전_2002_반기검토-삼건베리클" xfId="29156" xr:uid="{00000000-0005-0000-0000-000058150000}"/>
    <cellStyle name="_감사조서(표준)_인네트_2001_기말감사_테코스(2001_기말감사)_테코스_2001_기말_2001_FS_법인세비용 반영전_삼건베리클-2002년반기-정준형" xfId="29157" xr:uid="{00000000-0005-0000-0000-000059150000}"/>
    <cellStyle name="_감사조서(표준)_인네트_2001_기말감사_테코스(2001_기말감사)_테코스_2001_기말_2001_FS_법인세비용 반영전_서원양행-2002 FS - 양애리" xfId="29158" xr:uid="{00000000-0005-0000-0000-00005A150000}"/>
    <cellStyle name="_감사조서(표준)_인네트_2001_기말감사_테코스(2001_기말감사)_테코스_2001_기말_서원양행-2002 FS - 양애리" xfId="29159" xr:uid="{00000000-0005-0000-0000-00005B150000}"/>
    <cellStyle name="_감사조서(표준)_인네트_2001_반기검토(최종본2)" xfId="29160" xr:uid="{00000000-0005-0000-0000-00005C150000}"/>
    <cellStyle name="_감사조서(표준)_인네트_2001_반기검토(최종본2)_서원양행-2002 FS - 양애리" xfId="29161" xr:uid="{00000000-0005-0000-0000-00005D150000}"/>
    <cellStyle name="_감사조서(표준)_테코스(2001_반기검토)" xfId="29162" xr:uid="{00000000-0005-0000-0000-00005E150000}"/>
    <cellStyle name="_감사조서(표준)_테코스(2001_반기검토)_2001_FS_법인세비용 반영전" xfId="29163" xr:uid="{00000000-0005-0000-0000-00005F150000}"/>
    <cellStyle name="_감사조서(표준)_테코스(2001_반기검토)_2001_FS_법인세비용 반영전_2002_반기검토-삼건베리클" xfId="29164" xr:uid="{00000000-0005-0000-0000-000060150000}"/>
    <cellStyle name="_감사조서(표준)_테코스(2001_반기검토)_2001_FS_법인세비용 반영전_삼건베리클-2002년반기-정준형" xfId="29165" xr:uid="{00000000-0005-0000-0000-000061150000}"/>
    <cellStyle name="_감사조서(표준)_테코스(2001_반기검토)_2001_FS_법인세비용 반영전_서원양행-2002 FS - 양애리" xfId="29166" xr:uid="{00000000-0005-0000-0000-000062150000}"/>
    <cellStyle name="_감사조서(표준)_테코스(2001_반기검토)_leadsheet-나래" xfId="29167" xr:uid="{00000000-0005-0000-0000-000063150000}"/>
    <cellStyle name="_감사조서(표준)_테코스(2001_반기검토)_서원양행-2002 FS - 양애리" xfId="29168" xr:uid="{00000000-0005-0000-0000-000064150000}"/>
    <cellStyle name="_감사조서(표준)_테코스(2001_반기검토)_재무제표관련_테코스_2001" xfId="29169" xr:uid="{00000000-0005-0000-0000-000065150000}"/>
    <cellStyle name="_감사조서(표준)_테코스(2001_반기검토)_재무제표관련_테코스_2001_서원양행-2002 FS - 양애리" xfId="29170" xr:uid="{00000000-0005-0000-0000-000066150000}"/>
    <cellStyle name="_감사조서(표준)_테코스(2001_반기검토)_테코스(2001_기말감사)" xfId="29171" xr:uid="{00000000-0005-0000-0000-000067150000}"/>
    <cellStyle name="_감사조서(표준)_테코스(2001_반기검토)_테코스(2001_기말감사)_2001_FS_법인세비용 반영전" xfId="29172" xr:uid="{00000000-0005-0000-0000-000068150000}"/>
    <cellStyle name="_감사조서(표준)_테코스(2001_반기검토)_테코스(2001_기말감사)_2001_FS_법인세비용 반영전_2002_반기검토-삼건베리클" xfId="29173" xr:uid="{00000000-0005-0000-0000-000069150000}"/>
    <cellStyle name="_감사조서(표준)_테코스(2001_반기검토)_테코스(2001_기말감사)_2001_FS_법인세비용 반영전_삼건베리클-2002년반기-정준형" xfId="29174" xr:uid="{00000000-0005-0000-0000-00006A150000}"/>
    <cellStyle name="_감사조서(표준)_테코스(2001_반기검토)_테코스(2001_기말감사)_2001_FS_법인세비용 반영전_서원양행-2002 FS - 양애리" xfId="29175" xr:uid="{00000000-0005-0000-0000-00006B150000}"/>
    <cellStyle name="_감사조서(표준)_테코스(2001_반기검토)_테코스(2001_기말감사)_서원양행-2002 FS - 양애리" xfId="29176" xr:uid="{00000000-0005-0000-0000-00006C150000}"/>
    <cellStyle name="_감사조서(표준)_테코스(2001_반기검토)_테코스(2001_기말감사)_테코스_2001_기말" xfId="29177" xr:uid="{00000000-0005-0000-0000-00006D150000}"/>
    <cellStyle name="_감사조서(표준)_테코스(2001_반기검토)_테코스(2001_기말감사)_테코스_2001_기말_2001_FS_법인세비용 반영전" xfId="29178" xr:uid="{00000000-0005-0000-0000-00006E150000}"/>
    <cellStyle name="_감사조서(표준)_테코스(2001_반기검토)_테코스(2001_기말감사)_테코스_2001_기말_2001_FS_법인세비용 반영전_2002_반기검토-삼건베리클" xfId="29179" xr:uid="{00000000-0005-0000-0000-00006F150000}"/>
    <cellStyle name="_감사조서(표준)_테코스(2001_반기검토)_테코스(2001_기말감사)_테코스_2001_기말_2001_FS_법인세비용 반영전_삼건베리클-2002년반기-정준형" xfId="29180" xr:uid="{00000000-0005-0000-0000-000070150000}"/>
    <cellStyle name="_감사조서(표준)_테코스(2001_반기검토)_테코스(2001_기말감사)_테코스_2001_기말_2001_FS_법인세비용 반영전_서원양행-2002 FS - 양애리" xfId="29181" xr:uid="{00000000-0005-0000-0000-000071150000}"/>
    <cellStyle name="_감사조서(표준)_테코스(2001_반기검토)_테코스(2001_기말감사)_테코스_2001_기말_서원양행-2002 FS - 양애리" xfId="29182" xr:uid="{00000000-0005-0000-0000-000072150000}"/>
    <cellStyle name="_감사조서(표준)_테코스(2001_반기검토)_페타 Leadschedule2001-final" xfId="29183" xr:uid="{00000000-0005-0000-0000-000073150000}"/>
    <cellStyle name="_감사조서(표준)_테코스_2001_기말" xfId="29184" xr:uid="{00000000-0005-0000-0000-000074150000}"/>
    <cellStyle name="_감사조서(표준)_테코스_2001_기말_2001_FS_법인세비용 반영전" xfId="29185" xr:uid="{00000000-0005-0000-0000-000075150000}"/>
    <cellStyle name="_감사조서(표준)_테코스_2001_기말_2001_FS_법인세비용 반영전_2002_반기검토-삼건베리클" xfId="29186" xr:uid="{00000000-0005-0000-0000-000076150000}"/>
    <cellStyle name="_감사조서(표준)_테코스_2001_기말_2001_FS_법인세비용 반영전_삼건베리클-2002년반기-정준형" xfId="29187" xr:uid="{00000000-0005-0000-0000-000077150000}"/>
    <cellStyle name="_감사조서(표준)_테코스_2001_기말_2001_FS_법인세비용 반영전_서원양행-2002 FS - 양애리" xfId="29188" xr:uid="{00000000-0005-0000-0000-000078150000}"/>
    <cellStyle name="_감사조서(표준)_테코스_2001_기말_서원양행-2002 FS - 양애리" xfId="29189" xr:uid="{00000000-0005-0000-0000-000079150000}"/>
    <cellStyle name="_감사조서(표준)_페타 Leadschedule2001-final" xfId="29190" xr:uid="{00000000-0005-0000-0000-00007A150000}"/>
    <cellStyle name="_감사조서00" xfId="29191" xr:uid="{00000000-0005-0000-0000-00007B150000}"/>
    <cellStyle name="_감사조서99-1" xfId="29192" xr:uid="{00000000-0005-0000-0000-00007C150000}"/>
    <cellStyle name="_개략(프리미엄아울렛기준)" xfId="29193" xr:uid="{00000000-0005-0000-0000-00007D150000}"/>
    <cellStyle name="_개략견적(동해천곡타워펠리스)" xfId="29194" xr:uid="{00000000-0005-0000-0000-00007E150000}"/>
    <cellStyle name="_개략견적2차(040510)" xfId="29195" xr:uid="{00000000-0005-0000-0000-00007F150000}"/>
    <cellStyle name="_개발비상각1" xfId="201" xr:uid="{00000000-0005-0000-0000-000080150000}"/>
    <cellStyle name="_개발비상각1 2" xfId="33133" xr:uid="{00000000-0005-0000-0000-000081150000}"/>
    <cellStyle name="_개발비상각1 3" xfId="33134" xr:uid="{00000000-0005-0000-0000-000082150000}"/>
    <cellStyle name="_건미종합건설-081215" xfId="29196" xr:uid="{00000000-0005-0000-0000-000083150000}"/>
    <cellStyle name="_건미종합건설-081222-SYC" xfId="29197" xr:uid="{00000000-0005-0000-0000-000084150000}"/>
    <cellStyle name="_건미종합건설-090101-SYC" xfId="29198" xr:uid="{00000000-0005-0000-0000-000085150000}"/>
    <cellStyle name="_건미종합건설-090102-SYC" xfId="29199" xr:uid="{00000000-0005-0000-0000-000086150000}"/>
    <cellStyle name="_건미종합건설-계속기업" xfId="29200" xr:uid="{00000000-0005-0000-0000-000087150000}"/>
    <cellStyle name="_건미종합건설-계속기업_동창종합건재(20081126)_청산가치" xfId="29201" xr:uid="{00000000-0005-0000-0000-000088150000}"/>
    <cellStyle name="_건미종합건설-계속기업_동창종합건재(20081126)_청산가치_동창종합건재(20081126)_청산가치" xfId="29202" xr:uid="{00000000-0005-0000-0000-000089150000}"/>
    <cellStyle name="_건미종합건설-청산가치" xfId="29203" xr:uid="{00000000-0005-0000-0000-00008A150000}"/>
    <cellStyle name="_건미종합건설-청산가치_동창종합건재(20081126)_청산가치" xfId="29204" xr:uid="{00000000-0005-0000-0000-00008B150000}"/>
    <cellStyle name="_건미종합건설-청산가치_동창종합건재(20081126)_청산가치_동창종합건재(20081126)_청산가치" xfId="29205" xr:uid="{00000000-0005-0000-0000-00008C150000}"/>
    <cellStyle name="_건설및조선업에대한추가적립_200812" xfId="202" xr:uid="{00000000-0005-0000-0000-00008D150000}"/>
    <cellStyle name="_건설및조선업에대한추가적립_200812 2" xfId="33135" xr:uid="{00000000-0005-0000-0000-00008E150000}"/>
    <cellStyle name="_건설및조선업에대한추가적립_200812 3" xfId="33136" xr:uid="{00000000-0005-0000-0000-00008F150000}"/>
    <cellStyle name="_건축내역" xfId="29206" xr:uid="{00000000-0005-0000-0000-000090150000}"/>
    <cellStyle name="_건축내역2" xfId="29207" xr:uid="{00000000-0005-0000-0000-000091150000}"/>
    <cellStyle name="_건축사업팀검토008-철골공사Ⅲ" xfId="29208" xr:uid="{00000000-0005-0000-0000-000092150000}"/>
    <cellStyle name="_검단 실행 작성(0515)" xfId="29209" xr:uid="{00000000-0005-0000-0000-000093150000}"/>
    <cellStyle name="_검단 최종(변경0623 최종)" xfId="29210" xr:uid="{00000000-0005-0000-0000-000094150000}"/>
    <cellStyle name="_검단2지구아파트(이현호)" xfId="29211" xr:uid="{00000000-0005-0000-0000-000095150000}"/>
    <cellStyle name="_견적 총괄표" xfId="29212" xr:uid="{00000000-0005-0000-0000-000096150000}"/>
    <cellStyle name="_견적020617_SDS_금융_산은" xfId="29213" xr:uid="{00000000-0005-0000-0000-000097150000}"/>
    <cellStyle name="_견적23.03.06(SDS산업-B150)E" xfId="29214" xr:uid="{00000000-0005-0000-0000-000098150000}"/>
    <cellStyle name="_견적기준(운송대리점)" xfId="29215" xr:uid="{00000000-0005-0000-0000-000099150000}"/>
    <cellStyle name="_견적서(30-25일-수정2안)_최범" xfId="29216" xr:uid="{00000000-0005-0000-0000-00009A150000}"/>
    <cellStyle name="_결산200412_0124_v1_감사후_bs pl" xfId="203" xr:uid="{00000000-0005-0000-0000-00009B150000}"/>
    <cellStyle name="_결산200412_0124_v1_감사후_bs pl 2" xfId="33137" xr:uid="{00000000-0005-0000-0000-00009C150000}"/>
    <cellStyle name="_결산200412_0124_v1_감사후_bs pl 3" xfId="33138" xr:uid="{00000000-0005-0000-0000-00009D150000}"/>
    <cellStyle name="_결산명세_매출원가명세서" xfId="29217" xr:uid="{00000000-0005-0000-0000-00009E150000}"/>
    <cellStyle name="_결산명세_매출원가명세서 2" xfId="33139" xr:uid="{00000000-0005-0000-0000-00009F150000}"/>
    <cellStyle name="_결산서(총괄)" xfId="29218" xr:uid="{00000000-0005-0000-0000-0000A0150000}"/>
    <cellStyle name="_결산재무제표" xfId="29219" xr:uid="{00000000-0005-0000-0000-0000A1150000}"/>
    <cellStyle name="_결손금처분계산서(변경_최종)" xfId="29220" xr:uid="{00000000-0005-0000-0000-0000A2150000}"/>
    <cellStyle name="_결손금처분계산서(변경_최종) 2" xfId="33140" xr:uid="{00000000-0005-0000-0000-0000A3150000}"/>
    <cellStyle name="_결정01-총괄가실행(0820)" xfId="29221" xr:uid="{00000000-0005-0000-0000-0000A4150000}"/>
    <cellStyle name="_경비집행내역 추정" xfId="29222" xr:uid="{00000000-0005-0000-0000-0000A5150000}"/>
    <cellStyle name="_경영계획수립기준" xfId="33141" xr:uid="{00000000-0005-0000-0000-0000A6150000}"/>
    <cellStyle name="_경영관리3분기_박정호대리비용" xfId="204" xr:uid="{00000000-0005-0000-0000-0000A7150000}"/>
    <cellStyle name="_경영관리3분기_박정호대리비용 2" xfId="33142" xr:uid="{00000000-0005-0000-0000-0000A8150000}"/>
    <cellStyle name="_경영관리3분기_박정호대리비용 3" xfId="33143" xr:uid="{00000000-0005-0000-0000-0000A9150000}"/>
    <cellStyle name="_경영관리비용(0204김기배)" xfId="205" xr:uid="{00000000-0005-0000-0000-0000AA150000}"/>
    <cellStyle name="_경영관리비용(0204김기배) 2" xfId="33144" xr:uid="{00000000-0005-0000-0000-0000AB150000}"/>
    <cellStyle name="_경영관리비용(0204김기배) 3" xfId="33145" xr:uid="{00000000-0005-0000-0000-0000AC150000}"/>
    <cellStyle name="_경영관리비용(0304김기배최종)" xfId="206" xr:uid="{00000000-0005-0000-0000-0000AD150000}"/>
    <cellStyle name="_경영관리비용(0304김기배최종) 2" xfId="33146" xr:uid="{00000000-0005-0000-0000-0000AE150000}"/>
    <cellStyle name="_경영관리비용(0304김기배최종) 3" xfId="33147" xr:uid="{00000000-0005-0000-0000-0000AF150000}"/>
    <cellStyle name="_경영관리팀(2002.4_4분기)" xfId="207" xr:uid="{00000000-0005-0000-0000-0000B0150000}"/>
    <cellStyle name="_경영관리팀(2002.4_4분기) 2" xfId="33148" xr:uid="{00000000-0005-0000-0000-0000B1150000}"/>
    <cellStyle name="_경영관리팀(2002.4_4분기) 3" xfId="33149" xr:uid="{00000000-0005-0000-0000-0000B2150000}"/>
    <cellStyle name="_경영전략 양식" xfId="33150" xr:uid="{00000000-0005-0000-0000-0000B3150000}"/>
    <cellStyle name="_경영지표" xfId="29223" xr:uid="{00000000-0005-0000-0000-0000B4150000}"/>
    <cellStyle name="_계속기업가치 - 최종" xfId="29224" xr:uid="{00000000-0005-0000-0000-0000B5150000}"/>
    <cellStyle name="_계정명세sum" xfId="29225" xr:uid="{00000000-0005-0000-0000-0000B6150000}"/>
    <cellStyle name="_계정명세sum 2" xfId="33151" xr:uid="{00000000-0005-0000-0000-0000B7150000}"/>
    <cellStyle name="_계정명세서_sum(8월)" xfId="29226" xr:uid="{00000000-0005-0000-0000-0000B8150000}"/>
    <cellStyle name="_계정명세서sum(4월)" xfId="29227" xr:uid="{00000000-0005-0000-0000-0000B9150000}"/>
    <cellStyle name="_계정명세서sum(5월)" xfId="29228" xr:uid="{00000000-0005-0000-0000-0000BA150000}"/>
    <cellStyle name="_계정명세서SUM_1월말" xfId="29229" xr:uid="{00000000-0005-0000-0000-0000BB150000}"/>
    <cellStyle name="_계정명세서SUM_2월말" xfId="29230" xr:uid="{00000000-0005-0000-0000-0000BC150000}"/>
    <cellStyle name="_계정명세서SUM_3월말" xfId="29231" xr:uid="{00000000-0005-0000-0000-0000BD150000}"/>
    <cellStyle name="_계정증감" xfId="29232" xr:uid="{00000000-0005-0000-0000-0000BE150000}"/>
    <cellStyle name="_고무단가" xfId="33152" xr:uid="{00000000-0005-0000-0000-0000BF150000}"/>
    <cellStyle name="_고정자산" xfId="29233" xr:uid="{00000000-0005-0000-0000-0000C0150000}"/>
    <cellStyle name="_고정자산v-last" xfId="29234" xr:uid="{00000000-0005-0000-0000-0000C1150000}"/>
    <cellStyle name="_고정자산v-last_-2004()" xfId="29235" xr:uid="{00000000-0005-0000-0000-0000C2150000}"/>
    <cellStyle name="_고정자산v-last_-2004()_financial statements-MKOI,MTIL,WSUI-(2007-09-30)jy" xfId="29236" xr:uid="{00000000-0005-0000-0000-0000C3150000}"/>
    <cellStyle name="_고정자산v-last_-2004()_롯데유럽홀딩스-NAV(2008-05-30)" xfId="29237" xr:uid="{00000000-0005-0000-0000-0000C4150000}"/>
    <cellStyle name="_고정자산v-last_-2004()_롯데유럽홀딩스-NAV(2008-06-30)" xfId="29238" xr:uid="{00000000-0005-0000-0000-0000C5150000}"/>
    <cellStyle name="_고정자산v-last_22001_1" xfId="29239" xr:uid="{00000000-0005-0000-0000-0000C6150000}"/>
    <cellStyle name="_고정자산v-last_22001_1_financial statements-MKOI,MTIL,WSUI-(2007-09-30)jy" xfId="29240" xr:uid="{00000000-0005-0000-0000-0000C7150000}"/>
    <cellStyle name="_고정자산v-last_22001_1_롯데유럽홀딩스-NAV(2008-05-30)" xfId="29241" xr:uid="{00000000-0005-0000-0000-0000C8150000}"/>
    <cellStyle name="_고정자산v-last_22001_1_롯데유럽홀딩스-NAV(2008-06-30)" xfId="29242" xr:uid="{00000000-0005-0000-0000-0000C9150000}"/>
    <cellStyle name="_고정자산v-last_22626_1" xfId="29243" xr:uid="{00000000-0005-0000-0000-0000CA150000}"/>
    <cellStyle name="_고정자산v-last_22626_1_financial statements-MKOI,MTIL,WSUI-(2007-09-30)jy" xfId="29244" xr:uid="{00000000-0005-0000-0000-0000CB150000}"/>
    <cellStyle name="_고정자산v-last_22626_1_롯데유럽홀딩스-NAV(2008-05-30)" xfId="29245" xr:uid="{00000000-0005-0000-0000-0000CC150000}"/>
    <cellStyle name="_고정자산v-last_22626_1_롯데유럽홀딩스-NAV(2008-06-30)" xfId="29246" xr:uid="{00000000-0005-0000-0000-0000CD150000}"/>
    <cellStyle name="_고정자산v-last_25978_1" xfId="29247" xr:uid="{00000000-0005-0000-0000-0000CE150000}"/>
    <cellStyle name="_고정자산v-last_25978_1_financial statements-MKOI,MTIL,WSUI-(2007-09-30)jy" xfId="29248" xr:uid="{00000000-0005-0000-0000-0000CF150000}"/>
    <cellStyle name="_고정자산v-last_25978_1_롯데유럽홀딩스-NAV(2008-05-30)" xfId="29249" xr:uid="{00000000-0005-0000-0000-0000D0150000}"/>
    <cellStyle name="_고정자산v-last_25978_1_롯데유럽홀딩스-NAV(2008-06-30)" xfId="29250" xr:uid="{00000000-0005-0000-0000-0000D1150000}"/>
    <cellStyle name="_고정자산v-last_26859_1" xfId="29251" xr:uid="{00000000-0005-0000-0000-0000D2150000}"/>
    <cellStyle name="_고정자산v-last_26859_1_financial statements-MKOI,MTIL,WSUI-(2007-09-30)jy" xfId="29252" xr:uid="{00000000-0005-0000-0000-0000D3150000}"/>
    <cellStyle name="_고정자산v-last_26859_1_롯데유럽홀딩스-NAV(2008-05-30)" xfId="29253" xr:uid="{00000000-0005-0000-0000-0000D4150000}"/>
    <cellStyle name="_고정자산v-last_26859_1_롯데유럽홀딩스-NAV(2008-06-30)" xfId="29254" xr:uid="{00000000-0005-0000-0000-0000D5150000}"/>
    <cellStyle name="_고정자산v-last_26973_1" xfId="29255" xr:uid="{00000000-0005-0000-0000-0000D6150000}"/>
    <cellStyle name="_고정자산v-last_26973_1_financial statements-MKOI,MTIL,WSUI-(2007-09-30)jy" xfId="29256" xr:uid="{00000000-0005-0000-0000-0000D7150000}"/>
    <cellStyle name="_고정자산v-last_26973_1_롯데유럽홀딩스-NAV(2008-05-30)" xfId="29257" xr:uid="{00000000-0005-0000-0000-0000D8150000}"/>
    <cellStyle name="_고정자산v-last_26973_1_롯데유럽홀딩스-NAV(2008-06-30)" xfId="29258" xr:uid="{00000000-0005-0000-0000-0000D9150000}"/>
    <cellStyle name="_고정자산v-last_27057_1" xfId="29259" xr:uid="{00000000-0005-0000-0000-0000DA150000}"/>
    <cellStyle name="_고정자산v-last_27057_1_financial statements-MKOI,MTIL,WSUI-(2007-09-30)jy" xfId="29260" xr:uid="{00000000-0005-0000-0000-0000DB150000}"/>
    <cellStyle name="_고정자산v-last_27057_1_롯데유럽홀딩스-NAV(2008-05-30)" xfId="29261" xr:uid="{00000000-0005-0000-0000-0000DC150000}"/>
    <cellStyle name="_고정자산v-last_27057_1_롯데유럽홀딩스-NAV(2008-06-30)" xfId="29262" xr:uid="{00000000-0005-0000-0000-0000DD150000}"/>
    <cellStyle name="_고정자산v-last_27105_1" xfId="29263" xr:uid="{00000000-0005-0000-0000-0000DE150000}"/>
    <cellStyle name="_고정자산v-last_27105_1_financial statements-MKOI,MTIL,WSUI-(2007-09-30)jy" xfId="29264" xr:uid="{00000000-0005-0000-0000-0000DF150000}"/>
    <cellStyle name="_고정자산v-last_27105_1_롯데유럽홀딩스-NAV(2008-05-30)" xfId="29265" xr:uid="{00000000-0005-0000-0000-0000E0150000}"/>
    <cellStyle name="_고정자산v-last_27105_1_롯데유럽홀딩스-NAV(2008-06-30)" xfId="29266" xr:uid="{00000000-0005-0000-0000-0000E1150000}"/>
    <cellStyle name="_고정자산v-last_27709_1" xfId="29267" xr:uid="{00000000-0005-0000-0000-0000E2150000}"/>
    <cellStyle name="_고정자산v-last_27709_1_financial statements-MKOI,MTIL,WSUI-(2007-09-30)jy" xfId="29268" xr:uid="{00000000-0005-0000-0000-0000E3150000}"/>
    <cellStyle name="_고정자산v-last_27709_1_롯데유럽홀딩스-NAV(2008-05-30)" xfId="29269" xr:uid="{00000000-0005-0000-0000-0000E4150000}"/>
    <cellStyle name="_고정자산v-last_27709_1_롯데유럽홀딩스-NAV(2008-06-30)" xfId="29270" xr:uid="{00000000-0005-0000-0000-0000E5150000}"/>
    <cellStyle name="_고정자산v-last_9260_1" xfId="29271" xr:uid="{00000000-0005-0000-0000-0000E6150000}"/>
    <cellStyle name="_고정자산v-last_9260_1_financial statements-MKOI,MTIL,WSUI-(2007-09-30)jy" xfId="29272" xr:uid="{00000000-0005-0000-0000-0000E7150000}"/>
    <cellStyle name="_고정자산v-last_9260_1_롯데유럽홀딩스-NAV(2008-05-30)" xfId="29273" xr:uid="{00000000-0005-0000-0000-0000E8150000}"/>
    <cellStyle name="_고정자산v-last_9260_1_롯데유럽홀딩스-NAV(2008-06-30)" xfId="29274" xr:uid="{00000000-0005-0000-0000-0000E9150000}"/>
    <cellStyle name="_고정자산v-last_Book2" xfId="29275" xr:uid="{00000000-0005-0000-0000-0000EA150000}"/>
    <cellStyle name="_고정자산v-last_Book2_-2004()" xfId="29276" xr:uid="{00000000-0005-0000-0000-0000EB150000}"/>
    <cellStyle name="_고정자산v-last_Book2_-2004()_financial statements-MKOI,MTIL,WSUI-(2007-09-30)jy" xfId="29277" xr:uid="{00000000-0005-0000-0000-0000EC150000}"/>
    <cellStyle name="_고정자산v-last_Book2_-2004()_롯데유럽홀딩스-NAV(2008-05-30)" xfId="29278" xr:uid="{00000000-0005-0000-0000-0000ED150000}"/>
    <cellStyle name="_고정자산v-last_Book2_-2004()_롯데유럽홀딩스-NAV(2008-06-30)" xfId="29279" xr:uid="{00000000-0005-0000-0000-0000EE150000}"/>
    <cellStyle name="_고정자산v-last_Book2_22001_1" xfId="29280" xr:uid="{00000000-0005-0000-0000-0000EF150000}"/>
    <cellStyle name="_고정자산v-last_Book2_22001_1_financial statements-MKOI,MTIL,WSUI-(2007-09-30)jy" xfId="29281" xr:uid="{00000000-0005-0000-0000-0000F0150000}"/>
    <cellStyle name="_고정자산v-last_Book2_22001_1_롯데유럽홀딩스-NAV(2008-05-30)" xfId="29282" xr:uid="{00000000-0005-0000-0000-0000F1150000}"/>
    <cellStyle name="_고정자산v-last_Book2_22001_1_롯데유럽홀딩스-NAV(2008-06-30)" xfId="29283" xr:uid="{00000000-0005-0000-0000-0000F2150000}"/>
    <cellStyle name="_고정자산v-last_Book2_22626_1" xfId="29284" xr:uid="{00000000-0005-0000-0000-0000F3150000}"/>
    <cellStyle name="_고정자산v-last_Book2_22626_1_financial statements-MKOI,MTIL,WSUI-(2007-09-30)jy" xfId="29285" xr:uid="{00000000-0005-0000-0000-0000F4150000}"/>
    <cellStyle name="_고정자산v-last_Book2_22626_1_롯데유럽홀딩스-NAV(2008-05-30)" xfId="29286" xr:uid="{00000000-0005-0000-0000-0000F5150000}"/>
    <cellStyle name="_고정자산v-last_Book2_22626_1_롯데유럽홀딩스-NAV(2008-06-30)" xfId="29287" xr:uid="{00000000-0005-0000-0000-0000F6150000}"/>
    <cellStyle name="_고정자산v-last_Book2_25978_1" xfId="29288" xr:uid="{00000000-0005-0000-0000-0000F7150000}"/>
    <cellStyle name="_고정자산v-last_Book2_25978_1_financial statements-MKOI,MTIL,WSUI-(2007-09-30)jy" xfId="29289" xr:uid="{00000000-0005-0000-0000-0000F8150000}"/>
    <cellStyle name="_고정자산v-last_Book2_25978_1_롯데유럽홀딩스-NAV(2008-05-30)" xfId="29290" xr:uid="{00000000-0005-0000-0000-0000F9150000}"/>
    <cellStyle name="_고정자산v-last_Book2_25978_1_롯데유럽홀딩스-NAV(2008-06-30)" xfId="29291" xr:uid="{00000000-0005-0000-0000-0000FA150000}"/>
    <cellStyle name="_고정자산v-last_Book2_26859_1" xfId="29292" xr:uid="{00000000-0005-0000-0000-0000FB150000}"/>
    <cellStyle name="_고정자산v-last_Book2_26859_1_financial statements-MKOI,MTIL,WSUI-(2007-09-30)jy" xfId="29293" xr:uid="{00000000-0005-0000-0000-0000FC150000}"/>
    <cellStyle name="_고정자산v-last_Book2_26859_1_롯데유럽홀딩스-NAV(2008-05-30)" xfId="29294" xr:uid="{00000000-0005-0000-0000-0000FD150000}"/>
    <cellStyle name="_고정자산v-last_Book2_26859_1_롯데유럽홀딩스-NAV(2008-06-30)" xfId="29295" xr:uid="{00000000-0005-0000-0000-0000FE150000}"/>
    <cellStyle name="_고정자산v-last_Book2_26973_1" xfId="29296" xr:uid="{00000000-0005-0000-0000-0000FF150000}"/>
    <cellStyle name="_고정자산v-last_Book2_26973_1_financial statements-MKOI,MTIL,WSUI-(2007-09-30)jy" xfId="29297" xr:uid="{00000000-0005-0000-0000-000000160000}"/>
    <cellStyle name="_고정자산v-last_Book2_26973_1_롯데유럽홀딩스-NAV(2008-05-30)" xfId="29298" xr:uid="{00000000-0005-0000-0000-000001160000}"/>
    <cellStyle name="_고정자산v-last_Book2_26973_1_롯데유럽홀딩스-NAV(2008-06-30)" xfId="29299" xr:uid="{00000000-0005-0000-0000-000002160000}"/>
    <cellStyle name="_고정자산v-last_Book2_27057_1" xfId="29300" xr:uid="{00000000-0005-0000-0000-000003160000}"/>
    <cellStyle name="_고정자산v-last_Book2_27057_1_financial statements-MKOI,MTIL,WSUI-(2007-09-30)jy" xfId="29301" xr:uid="{00000000-0005-0000-0000-000004160000}"/>
    <cellStyle name="_고정자산v-last_Book2_27057_1_롯데유럽홀딩스-NAV(2008-05-30)" xfId="29302" xr:uid="{00000000-0005-0000-0000-000005160000}"/>
    <cellStyle name="_고정자산v-last_Book2_27057_1_롯데유럽홀딩스-NAV(2008-06-30)" xfId="29303" xr:uid="{00000000-0005-0000-0000-000006160000}"/>
    <cellStyle name="_고정자산v-last_Book2_27105_1" xfId="29304" xr:uid="{00000000-0005-0000-0000-000007160000}"/>
    <cellStyle name="_고정자산v-last_Book2_27105_1_financial statements-MKOI,MTIL,WSUI-(2007-09-30)jy" xfId="29305" xr:uid="{00000000-0005-0000-0000-000008160000}"/>
    <cellStyle name="_고정자산v-last_Book2_27105_1_롯데유럽홀딩스-NAV(2008-05-30)" xfId="29306" xr:uid="{00000000-0005-0000-0000-000009160000}"/>
    <cellStyle name="_고정자산v-last_Book2_27105_1_롯데유럽홀딩스-NAV(2008-06-30)" xfId="29307" xr:uid="{00000000-0005-0000-0000-00000A160000}"/>
    <cellStyle name="_고정자산v-last_Book2_27709_1" xfId="29308" xr:uid="{00000000-0005-0000-0000-00000B160000}"/>
    <cellStyle name="_고정자산v-last_Book2_27709_1_financial statements-MKOI,MTIL,WSUI-(2007-09-30)jy" xfId="29309" xr:uid="{00000000-0005-0000-0000-00000C160000}"/>
    <cellStyle name="_고정자산v-last_Book2_27709_1_롯데유럽홀딩스-NAV(2008-05-30)" xfId="29310" xr:uid="{00000000-0005-0000-0000-00000D160000}"/>
    <cellStyle name="_고정자산v-last_Book2_27709_1_롯데유럽홀딩스-NAV(2008-06-30)" xfId="29311" xr:uid="{00000000-0005-0000-0000-00000E160000}"/>
    <cellStyle name="_고정자산v-last_Book2_9260_1" xfId="29312" xr:uid="{00000000-0005-0000-0000-00000F160000}"/>
    <cellStyle name="_고정자산v-last_Book2_9260_1_financial statements-MKOI,MTIL,WSUI-(2007-09-30)jy" xfId="29313" xr:uid="{00000000-0005-0000-0000-000010160000}"/>
    <cellStyle name="_고정자산v-last_Book2_9260_1_롯데유럽홀딩스-NAV(2008-05-30)" xfId="29314" xr:uid="{00000000-0005-0000-0000-000011160000}"/>
    <cellStyle name="_고정자산v-last_Book2_9260_1_롯데유럽홀딩스-NAV(2008-06-30)" xfId="29315" xr:uid="{00000000-0005-0000-0000-000012160000}"/>
    <cellStyle name="_고정자산v-last_Book2_financial statements-MKOI,MTIL,WSUI-(2007-09-30)jy" xfId="29316" xr:uid="{00000000-0005-0000-0000-000013160000}"/>
    <cellStyle name="_고정자산v-last_Book2_KRIF BS REC 0407" xfId="29317" xr:uid="{00000000-0005-0000-0000-000014160000}"/>
    <cellStyle name="_고정자산v-last_Book2_KRIF BS REC 0407_financial statements-MKOI,MTIL,WSUI-(2007-09-30)jy" xfId="29318" xr:uid="{00000000-0005-0000-0000-000015160000}"/>
    <cellStyle name="_고정자산v-last_Book2_KRIF BS REC 0407_롯데유럽홀딩스-NAV(2008-05-30)" xfId="29319" xr:uid="{00000000-0005-0000-0000-000016160000}"/>
    <cellStyle name="_고정자산v-last_Book2_KRIF BS REC 0407_롯데유럽홀딩스-NAV(2008-06-30)" xfId="29320" xr:uid="{00000000-0005-0000-0000-000017160000}"/>
    <cellStyle name="_고정자산v-last_Book2_KRIF BS REC 0408" xfId="29321" xr:uid="{00000000-0005-0000-0000-000018160000}"/>
    <cellStyle name="_고정자산v-last_Book2_KRIF BS REC 0408_financial statements-MKOI,MTIL,WSUI-(2007-09-30)jy" xfId="29322" xr:uid="{00000000-0005-0000-0000-000019160000}"/>
    <cellStyle name="_고정자산v-last_Book2_KRIF BS REC 0408_롯데유럽홀딩스-NAV(2008-05-30)" xfId="29323" xr:uid="{00000000-0005-0000-0000-00001A160000}"/>
    <cellStyle name="_고정자산v-last_Book2_KRIF BS REC 0408_롯데유럽홀딩스-NAV(2008-06-30)" xfId="29324" xr:uid="{00000000-0005-0000-0000-00001B160000}"/>
    <cellStyle name="_고정자산v-last_Book2_MSIM BS REC 07 2004" xfId="29325" xr:uid="{00000000-0005-0000-0000-00001C160000}"/>
    <cellStyle name="_고정자산v-last_Book2_MSIM BS REC 07 2004_financial statements-MKOI,MTIL,WSUI-(2007-09-30)jy" xfId="29326" xr:uid="{00000000-0005-0000-0000-00001D160000}"/>
    <cellStyle name="_고정자산v-last_Book2_MSIM BS REC 07 2004_롯데유럽홀딩스-NAV(2008-05-30)" xfId="29327" xr:uid="{00000000-0005-0000-0000-00001E160000}"/>
    <cellStyle name="_고정자산v-last_Book2_MSIM BS REC 07 2004_롯데유럽홀딩스-NAV(2008-06-30)" xfId="29328" xr:uid="{00000000-0005-0000-0000-00001F160000}"/>
    <cellStyle name="_고정자산v-last_Book2_MSIM BS REC 08 2004" xfId="29329" xr:uid="{00000000-0005-0000-0000-000020160000}"/>
    <cellStyle name="_고정자산v-last_Book2_MSIM BS REC 08 2004_financial statements-MKOI,MTIL,WSUI-(2007-09-30)jy" xfId="29330" xr:uid="{00000000-0005-0000-0000-000021160000}"/>
    <cellStyle name="_고정자산v-last_Book2_MSIM BS REC 08 2004_롯데유럽홀딩스-NAV(2008-05-30)" xfId="29331" xr:uid="{00000000-0005-0000-0000-000022160000}"/>
    <cellStyle name="_고정자산v-last_Book2_MSIM BS REC 08 2004_롯데유럽홀딩스-NAV(2008-06-30)" xfId="29332" xr:uid="{00000000-0005-0000-0000-000023160000}"/>
    <cellStyle name="_고정자산v-last_Book2_MSIM BS REC 10 2004" xfId="29333" xr:uid="{00000000-0005-0000-0000-000024160000}"/>
    <cellStyle name="_고정자산v-last_Book2_MSIM BS REC 10 2004_financial statements-MKOI,MTIL,WSUI-(2007-09-30)jy" xfId="29334" xr:uid="{00000000-0005-0000-0000-000025160000}"/>
    <cellStyle name="_고정자산v-last_Book2_MSIM BS REC 10 2004_롯데유럽홀딩스-NAV(2008-05-30)" xfId="29335" xr:uid="{00000000-0005-0000-0000-000026160000}"/>
    <cellStyle name="_고정자산v-last_Book2_MSIM BS REC 10 2004_롯데유럽홀딩스-NAV(2008-06-30)" xfId="29336" xr:uid="{00000000-0005-0000-0000-000027160000}"/>
    <cellStyle name="_고정자산v-last_Book2_MSIM BS REC 11 2004" xfId="29337" xr:uid="{00000000-0005-0000-0000-000028160000}"/>
    <cellStyle name="_고정자산v-last_Book2_MSIM BS REC 11 2004_financial statements-MKOI,MTIL,WSUI-(2007-09-30)jy" xfId="29338" xr:uid="{00000000-0005-0000-0000-000029160000}"/>
    <cellStyle name="_고정자산v-last_Book2_MSIM BS REC 11 2004_롯데유럽홀딩스-NAV(2008-05-30)" xfId="29339" xr:uid="{00000000-0005-0000-0000-00002A160000}"/>
    <cellStyle name="_고정자산v-last_Book2_MSIM BS REC 11 2004_롯데유럽홀딩스-NAV(2008-06-30)" xfId="29340" xr:uid="{00000000-0005-0000-0000-00002B160000}"/>
    <cellStyle name="_고정자산v-last_Book2_MSIM BS REC 12 2004" xfId="29341" xr:uid="{00000000-0005-0000-0000-00002C160000}"/>
    <cellStyle name="_고정자산v-last_Book2_MSIM BS REC 12 2004_financial statements-MKOI,MTIL,WSUI-(2007-09-30)jy" xfId="29342" xr:uid="{00000000-0005-0000-0000-00002D160000}"/>
    <cellStyle name="_고정자산v-last_Book2_MSIM BS REC 12 2004_롯데유럽홀딩스-NAV(2008-05-30)" xfId="29343" xr:uid="{00000000-0005-0000-0000-00002E160000}"/>
    <cellStyle name="_고정자산v-last_Book2_MSIM BS REC 12 2004_롯데유럽홀딩스-NAV(2008-06-30)" xfId="29344" xr:uid="{00000000-0005-0000-0000-00002F160000}"/>
    <cellStyle name="_고정자산v-last_Book2_롯데유럽홀딩스-NAV(2008-05-30)" xfId="29345" xr:uid="{00000000-0005-0000-0000-000030160000}"/>
    <cellStyle name="_고정자산v-last_Book2_롯데유럽홀딩스-NAV(2008-06-30)" xfId="29346" xr:uid="{00000000-0005-0000-0000-000031160000}"/>
    <cellStyle name="_고정자산v-last_DEP&amp;LOAN REPAYMENT&amp;BOOKSUM_0509" xfId="29347" xr:uid="{00000000-0005-0000-0000-000032160000}"/>
    <cellStyle name="_고정자산v-last_DEP&amp;LOAN REPAYMENT&amp;BOOKSUM_0509_-2004()" xfId="29348" xr:uid="{00000000-0005-0000-0000-000033160000}"/>
    <cellStyle name="_고정자산v-last_DEP&amp;LOAN REPAYMENT&amp;BOOKSUM_0509_-2004()_financial statements-MKOI,MTIL,WSUI-(2007-09-30)jy" xfId="29349" xr:uid="{00000000-0005-0000-0000-000034160000}"/>
    <cellStyle name="_고정자산v-last_DEP&amp;LOAN REPAYMENT&amp;BOOKSUM_0509_-2004()_롯데유럽홀딩스-NAV(2008-05-30)" xfId="29350" xr:uid="{00000000-0005-0000-0000-000035160000}"/>
    <cellStyle name="_고정자산v-last_DEP&amp;LOAN REPAYMENT&amp;BOOKSUM_0509_-2004()_롯데유럽홀딩스-NAV(2008-06-30)" xfId="29351" xr:uid="{00000000-0005-0000-0000-000036160000}"/>
    <cellStyle name="_고정자산v-last_DEP&amp;LOAN REPAYMENT&amp;BOOKSUM_0509_22001_1" xfId="29352" xr:uid="{00000000-0005-0000-0000-000037160000}"/>
    <cellStyle name="_고정자산v-last_DEP&amp;LOAN REPAYMENT&amp;BOOKSUM_0509_22001_1_financial statements-MKOI,MTIL,WSUI-(2007-09-30)jy" xfId="29353" xr:uid="{00000000-0005-0000-0000-000038160000}"/>
    <cellStyle name="_고정자산v-last_DEP&amp;LOAN REPAYMENT&amp;BOOKSUM_0509_22001_1_롯데유럽홀딩스-NAV(2008-05-30)" xfId="29354" xr:uid="{00000000-0005-0000-0000-000039160000}"/>
    <cellStyle name="_고정자산v-last_DEP&amp;LOAN REPAYMENT&amp;BOOKSUM_0509_22001_1_롯데유럽홀딩스-NAV(2008-06-30)" xfId="29355" xr:uid="{00000000-0005-0000-0000-00003A160000}"/>
    <cellStyle name="_고정자산v-last_DEP&amp;LOAN REPAYMENT&amp;BOOKSUM_0509_22626_1" xfId="29356" xr:uid="{00000000-0005-0000-0000-00003B160000}"/>
    <cellStyle name="_고정자산v-last_DEP&amp;LOAN REPAYMENT&amp;BOOKSUM_0509_22626_1_financial statements-MKOI,MTIL,WSUI-(2007-09-30)jy" xfId="29357" xr:uid="{00000000-0005-0000-0000-00003C160000}"/>
    <cellStyle name="_고정자산v-last_DEP&amp;LOAN REPAYMENT&amp;BOOKSUM_0509_22626_1_롯데유럽홀딩스-NAV(2008-05-30)" xfId="29358" xr:uid="{00000000-0005-0000-0000-00003D160000}"/>
    <cellStyle name="_고정자산v-last_DEP&amp;LOAN REPAYMENT&amp;BOOKSUM_0509_22626_1_롯데유럽홀딩스-NAV(2008-06-30)" xfId="29359" xr:uid="{00000000-0005-0000-0000-00003E160000}"/>
    <cellStyle name="_고정자산v-last_DEP&amp;LOAN REPAYMENT&amp;BOOKSUM_0509_25978_1" xfId="29360" xr:uid="{00000000-0005-0000-0000-00003F160000}"/>
    <cellStyle name="_고정자산v-last_DEP&amp;LOAN REPAYMENT&amp;BOOKSUM_0509_25978_1_financial statements-MKOI,MTIL,WSUI-(2007-09-30)jy" xfId="29361" xr:uid="{00000000-0005-0000-0000-000040160000}"/>
    <cellStyle name="_고정자산v-last_DEP&amp;LOAN REPAYMENT&amp;BOOKSUM_0509_25978_1_롯데유럽홀딩스-NAV(2008-05-30)" xfId="29362" xr:uid="{00000000-0005-0000-0000-000041160000}"/>
    <cellStyle name="_고정자산v-last_DEP&amp;LOAN REPAYMENT&amp;BOOKSUM_0509_25978_1_롯데유럽홀딩스-NAV(2008-06-30)" xfId="29363" xr:uid="{00000000-0005-0000-0000-000042160000}"/>
    <cellStyle name="_고정자산v-last_DEP&amp;LOAN REPAYMENT&amp;BOOKSUM_0509_26859_1" xfId="29364" xr:uid="{00000000-0005-0000-0000-000043160000}"/>
    <cellStyle name="_고정자산v-last_DEP&amp;LOAN REPAYMENT&amp;BOOKSUM_0509_26859_1_financial statements-MKOI,MTIL,WSUI-(2007-09-30)jy" xfId="29365" xr:uid="{00000000-0005-0000-0000-000044160000}"/>
    <cellStyle name="_고정자산v-last_DEP&amp;LOAN REPAYMENT&amp;BOOKSUM_0509_26859_1_롯데유럽홀딩스-NAV(2008-05-30)" xfId="29366" xr:uid="{00000000-0005-0000-0000-000045160000}"/>
    <cellStyle name="_고정자산v-last_DEP&amp;LOAN REPAYMENT&amp;BOOKSUM_0509_26859_1_롯데유럽홀딩스-NAV(2008-06-30)" xfId="29367" xr:uid="{00000000-0005-0000-0000-000046160000}"/>
    <cellStyle name="_고정자산v-last_DEP&amp;LOAN REPAYMENT&amp;BOOKSUM_0509_26973_1" xfId="29368" xr:uid="{00000000-0005-0000-0000-000047160000}"/>
    <cellStyle name="_고정자산v-last_DEP&amp;LOAN REPAYMENT&amp;BOOKSUM_0509_26973_1_financial statements-MKOI,MTIL,WSUI-(2007-09-30)jy" xfId="29369" xr:uid="{00000000-0005-0000-0000-000048160000}"/>
    <cellStyle name="_고정자산v-last_DEP&amp;LOAN REPAYMENT&amp;BOOKSUM_0509_26973_1_롯데유럽홀딩스-NAV(2008-05-30)" xfId="29370" xr:uid="{00000000-0005-0000-0000-000049160000}"/>
    <cellStyle name="_고정자산v-last_DEP&amp;LOAN REPAYMENT&amp;BOOKSUM_0509_26973_1_롯데유럽홀딩스-NAV(2008-06-30)" xfId="29371" xr:uid="{00000000-0005-0000-0000-00004A160000}"/>
    <cellStyle name="_고정자산v-last_DEP&amp;LOAN REPAYMENT&amp;BOOKSUM_0509_27057_1" xfId="29372" xr:uid="{00000000-0005-0000-0000-00004B160000}"/>
    <cellStyle name="_고정자산v-last_DEP&amp;LOAN REPAYMENT&amp;BOOKSUM_0509_27057_1_financial statements-MKOI,MTIL,WSUI-(2007-09-30)jy" xfId="29373" xr:uid="{00000000-0005-0000-0000-00004C160000}"/>
    <cellStyle name="_고정자산v-last_DEP&amp;LOAN REPAYMENT&amp;BOOKSUM_0509_27057_1_롯데유럽홀딩스-NAV(2008-05-30)" xfId="29374" xr:uid="{00000000-0005-0000-0000-00004D160000}"/>
    <cellStyle name="_고정자산v-last_DEP&amp;LOAN REPAYMENT&amp;BOOKSUM_0509_27057_1_롯데유럽홀딩스-NAV(2008-06-30)" xfId="29375" xr:uid="{00000000-0005-0000-0000-00004E160000}"/>
    <cellStyle name="_고정자산v-last_DEP&amp;LOAN REPAYMENT&amp;BOOKSUM_0509_27105_1" xfId="29376" xr:uid="{00000000-0005-0000-0000-00004F160000}"/>
    <cellStyle name="_고정자산v-last_DEP&amp;LOAN REPAYMENT&amp;BOOKSUM_0509_27105_1_financial statements-MKOI,MTIL,WSUI-(2007-09-30)jy" xfId="29377" xr:uid="{00000000-0005-0000-0000-000050160000}"/>
    <cellStyle name="_고정자산v-last_DEP&amp;LOAN REPAYMENT&amp;BOOKSUM_0509_27105_1_롯데유럽홀딩스-NAV(2008-05-30)" xfId="29378" xr:uid="{00000000-0005-0000-0000-000051160000}"/>
    <cellStyle name="_고정자산v-last_DEP&amp;LOAN REPAYMENT&amp;BOOKSUM_0509_27105_1_롯데유럽홀딩스-NAV(2008-06-30)" xfId="29379" xr:uid="{00000000-0005-0000-0000-000052160000}"/>
    <cellStyle name="_고정자산v-last_DEP&amp;LOAN REPAYMENT&amp;BOOKSUM_0509_27709_1" xfId="29380" xr:uid="{00000000-0005-0000-0000-000053160000}"/>
    <cellStyle name="_고정자산v-last_DEP&amp;LOAN REPAYMENT&amp;BOOKSUM_0509_27709_1_financial statements-MKOI,MTIL,WSUI-(2007-09-30)jy" xfId="29381" xr:uid="{00000000-0005-0000-0000-000054160000}"/>
    <cellStyle name="_고정자산v-last_DEP&amp;LOAN REPAYMENT&amp;BOOKSUM_0509_27709_1_롯데유럽홀딩스-NAV(2008-05-30)" xfId="29382" xr:uid="{00000000-0005-0000-0000-000055160000}"/>
    <cellStyle name="_고정자산v-last_DEP&amp;LOAN REPAYMENT&amp;BOOKSUM_0509_27709_1_롯데유럽홀딩스-NAV(2008-06-30)" xfId="29383" xr:uid="{00000000-0005-0000-0000-000056160000}"/>
    <cellStyle name="_고정자산v-last_DEP&amp;LOAN REPAYMENT&amp;BOOKSUM_0509_9260_1" xfId="29384" xr:uid="{00000000-0005-0000-0000-000057160000}"/>
    <cellStyle name="_고정자산v-last_DEP&amp;LOAN REPAYMENT&amp;BOOKSUM_0509_9260_1_financial statements-MKOI,MTIL,WSUI-(2007-09-30)jy" xfId="29385" xr:uid="{00000000-0005-0000-0000-000058160000}"/>
    <cellStyle name="_고정자산v-last_DEP&amp;LOAN REPAYMENT&amp;BOOKSUM_0509_9260_1_롯데유럽홀딩스-NAV(2008-05-30)" xfId="29386" xr:uid="{00000000-0005-0000-0000-000059160000}"/>
    <cellStyle name="_고정자산v-last_DEP&amp;LOAN REPAYMENT&amp;BOOKSUM_0509_9260_1_롯데유럽홀딩스-NAV(2008-06-30)" xfId="29387" xr:uid="{00000000-0005-0000-0000-00005A160000}"/>
    <cellStyle name="_고정자산v-last_DEP&amp;LOAN REPAYMENT&amp;BOOKSUM_0509_financial statements-MKOI,MTIL,WSUI-(2007-09-30)jy" xfId="29388" xr:uid="{00000000-0005-0000-0000-00005B160000}"/>
    <cellStyle name="_고정자산v-last_DEP&amp;LOAN REPAYMENT&amp;BOOKSUM_0509_KRIF BS REC 0407" xfId="29389" xr:uid="{00000000-0005-0000-0000-00005C160000}"/>
    <cellStyle name="_고정자산v-last_DEP&amp;LOAN REPAYMENT&amp;BOOKSUM_0509_KRIF BS REC 0407_financial statements-MKOI,MTIL,WSUI-(2007-09-30)jy" xfId="29390" xr:uid="{00000000-0005-0000-0000-00005D160000}"/>
    <cellStyle name="_고정자산v-last_DEP&amp;LOAN REPAYMENT&amp;BOOKSUM_0509_KRIF BS REC 0407_롯데유럽홀딩스-NAV(2008-05-30)" xfId="29391" xr:uid="{00000000-0005-0000-0000-00005E160000}"/>
    <cellStyle name="_고정자산v-last_DEP&amp;LOAN REPAYMENT&amp;BOOKSUM_0509_KRIF BS REC 0407_롯데유럽홀딩스-NAV(2008-06-30)" xfId="29392" xr:uid="{00000000-0005-0000-0000-00005F160000}"/>
    <cellStyle name="_고정자산v-last_DEP&amp;LOAN REPAYMENT&amp;BOOKSUM_0509_KRIF BS REC 0408" xfId="29393" xr:uid="{00000000-0005-0000-0000-000060160000}"/>
    <cellStyle name="_고정자산v-last_DEP&amp;LOAN REPAYMENT&amp;BOOKSUM_0509_KRIF BS REC 0408_financial statements-MKOI,MTIL,WSUI-(2007-09-30)jy" xfId="29394" xr:uid="{00000000-0005-0000-0000-000061160000}"/>
    <cellStyle name="_고정자산v-last_DEP&amp;LOAN REPAYMENT&amp;BOOKSUM_0509_KRIF BS REC 0408_롯데유럽홀딩스-NAV(2008-05-30)" xfId="29395" xr:uid="{00000000-0005-0000-0000-000062160000}"/>
    <cellStyle name="_고정자산v-last_DEP&amp;LOAN REPAYMENT&amp;BOOKSUM_0509_KRIF BS REC 0408_롯데유럽홀딩스-NAV(2008-06-30)" xfId="29396" xr:uid="{00000000-0005-0000-0000-000063160000}"/>
    <cellStyle name="_고정자산v-last_DEP&amp;LOAN REPAYMENT&amp;BOOKSUM_0509_MSIM BS REC 07 2004" xfId="29397" xr:uid="{00000000-0005-0000-0000-000064160000}"/>
    <cellStyle name="_고정자산v-last_DEP&amp;LOAN REPAYMENT&amp;BOOKSUM_0509_MSIM BS REC 07 2004_financial statements-MKOI,MTIL,WSUI-(2007-09-30)jy" xfId="29398" xr:uid="{00000000-0005-0000-0000-000065160000}"/>
    <cellStyle name="_고정자산v-last_DEP&amp;LOAN REPAYMENT&amp;BOOKSUM_0509_MSIM BS REC 07 2004_롯데유럽홀딩스-NAV(2008-05-30)" xfId="29399" xr:uid="{00000000-0005-0000-0000-000066160000}"/>
    <cellStyle name="_고정자산v-last_DEP&amp;LOAN REPAYMENT&amp;BOOKSUM_0509_MSIM BS REC 07 2004_롯데유럽홀딩스-NAV(2008-06-30)" xfId="29400" xr:uid="{00000000-0005-0000-0000-000067160000}"/>
    <cellStyle name="_고정자산v-last_DEP&amp;LOAN REPAYMENT&amp;BOOKSUM_0509_MSIM BS REC 08 2004" xfId="29401" xr:uid="{00000000-0005-0000-0000-000068160000}"/>
    <cellStyle name="_고정자산v-last_DEP&amp;LOAN REPAYMENT&amp;BOOKSUM_0509_MSIM BS REC 08 2004_financial statements-MKOI,MTIL,WSUI-(2007-09-30)jy" xfId="29402" xr:uid="{00000000-0005-0000-0000-000069160000}"/>
    <cellStyle name="_고정자산v-last_DEP&amp;LOAN REPAYMENT&amp;BOOKSUM_0509_MSIM BS REC 08 2004_롯데유럽홀딩스-NAV(2008-05-30)" xfId="29403" xr:uid="{00000000-0005-0000-0000-00006A160000}"/>
    <cellStyle name="_고정자산v-last_DEP&amp;LOAN REPAYMENT&amp;BOOKSUM_0509_MSIM BS REC 08 2004_롯데유럽홀딩스-NAV(2008-06-30)" xfId="29404" xr:uid="{00000000-0005-0000-0000-00006B160000}"/>
    <cellStyle name="_고정자산v-last_DEP&amp;LOAN REPAYMENT&amp;BOOKSUM_0509_MSIM BS REC 10 2004" xfId="29405" xr:uid="{00000000-0005-0000-0000-00006C160000}"/>
    <cellStyle name="_고정자산v-last_DEP&amp;LOAN REPAYMENT&amp;BOOKSUM_0509_MSIM BS REC 10 2004_financial statements-MKOI,MTIL,WSUI-(2007-09-30)jy" xfId="29406" xr:uid="{00000000-0005-0000-0000-00006D160000}"/>
    <cellStyle name="_고정자산v-last_DEP&amp;LOAN REPAYMENT&amp;BOOKSUM_0509_MSIM BS REC 10 2004_롯데유럽홀딩스-NAV(2008-05-30)" xfId="29407" xr:uid="{00000000-0005-0000-0000-00006E160000}"/>
    <cellStyle name="_고정자산v-last_DEP&amp;LOAN REPAYMENT&amp;BOOKSUM_0509_MSIM BS REC 10 2004_롯데유럽홀딩스-NAV(2008-06-30)" xfId="29408" xr:uid="{00000000-0005-0000-0000-00006F160000}"/>
    <cellStyle name="_고정자산v-last_DEP&amp;LOAN REPAYMENT&amp;BOOKSUM_0509_MSIM BS REC 11 2004" xfId="29409" xr:uid="{00000000-0005-0000-0000-000070160000}"/>
    <cellStyle name="_고정자산v-last_DEP&amp;LOAN REPAYMENT&amp;BOOKSUM_0509_MSIM BS REC 11 2004_financial statements-MKOI,MTIL,WSUI-(2007-09-30)jy" xfId="29410" xr:uid="{00000000-0005-0000-0000-000071160000}"/>
    <cellStyle name="_고정자산v-last_DEP&amp;LOAN REPAYMENT&amp;BOOKSUM_0509_MSIM BS REC 11 2004_롯데유럽홀딩스-NAV(2008-05-30)" xfId="29411" xr:uid="{00000000-0005-0000-0000-000072160000}"/>
    <cellStyle name="_고정자산v-last_DEP&amp;LOAN REPAYMENT&amp;BOOKSUM_0509_MSIM BS REC 11 2004_롯데유럽홀딩스-NAV(2008-06-30)" xfId="29412" xr:uid="{00000000-0005-0000-0000-000073160000}"/>
    <cellStyle name="_고정자산v-last_DEP&amp;LOAN REPAYMENT&amp;BOOKSUM_0509_MSIM BS REC 12 2004" xfId="29413" xr:uid="{00000000-0005-0000-0000-000074160000}"/>
    <cellStyle name="_고정자산v-last_DEP&amp;LOAN REPAYMENT&amp;BOOKSUM_0509_MSIM BS REC 12 2004_financial statements-MKOI,MTIL,WSUI-(2007-09-30)jy" xfId="29414" xr:uid="{00000000-0005-0000-0000-000075160000}"/>
    <cellStyle name="_고정자산v-last_DEP&amp;LOAN REPAYMENT&amp;BOOKSUM_0509_MSIM BS REC 12 2004_롯데유럽홀딩스-NAV(2008-05-30)" xfId="29415" xr:uid="{00000000-0005-0000-0000-000076160000}"/>
    <cellStyle name="_고정자산v-last_DEP&amp;LOAN REPAYMENT&amp;BOOKSUM_0509_MSIM BS REC 12 2004_롯데유럽홀딩스-NAV(2008-06-30)" xfId="29416" xr:uid="{00000000-0005-0000-0000-000077160000}"/>
    <cellStyle name="_고정자산v-last_DEP&amp;LOAN REPAYMENT&amp;BOOKSUM_0509_롯데유럽홀딩스-NAV(2008-05-30)" xfId="29417" xr:uid="{00000000-0005-0000-0000-000078160000}"/>
    <cellStyle name="_고정자산v-last_DEP&amp;LOAN REPAYMENT&amp;BOOKSUM_0509_롯데유럽홀딩스-NAV(2008-06-30)" xfId="29418" xr:uid="{00000000-0005-0000-0000-000079160000}"/>
    <cellStyle name="_고정자산v-last_financial statements-MKOI,MTIL,WSUI-(2007-09-30)jy" xfId="29419" xr:uid="{00000000-0005-0000-0000-00007A160000}"/>
    <cellStyle name="_고정자산v-last_KRIF BS REC 0407" xfId="29420" xr:uid="{00000000-0005-0000-0000-00007B160000}"/>
    <cellStyle name="_고정자산v-last_KRIF BS REC 0407_financial statements-MKOI,MTIL,WSUI-(2007-09-30)jy" xfId="29421" xr:uid="{00000000-0005-0000-0000-00007C160000}"/>
    <cellStyle name="_고정자산v-last_KRIF BS REC 0407_롯데유럽홀딩스-NAV(2008-05-30)" xfId="29422" xr:uid="{00000000-0005-0000-0000-00007D160000}"/>
    <cellStyle name="_고정자산v-last_KRIF BS REC 0407_롯데유럽홀딩스-NAV(2008-06-30)" xfId="29423" xr:uid="{00000000-0005-0000-0000-00007E160000}"/>
    <cellStyle name="_고정자산v-last_KRIF BS REC 0408" xfId="29424" xr:uid="{00000000-0005-0000-0000-00007F160000}"/>
    <cellStyle name="_고정자산v-last_KRIF BS REC 0408_financial statements-MKOI,MTIL,WSUI-(2007-09-30)jy" xfId="29425" xr:uid="{00000000-0005-0000-0000-000080160000}"/>
    <cellStyle name="_고정자산v-last_KRIF BS REC 0408_롯데유럽홀딩스-NAV(2008-05-30)" xfId="29426" xr:uid="{00000000-0005-0000-0000-000081160000}"/>
    <cellStyle name="_고정자산v-last_KRIF BS REC 0408_롯데유럽홀딩스-NAV(2008-06-30)" xfId="29427" xr:uid="{00000000-0005-0000-0000-000082160000}"/>
    <cellStyle name="_고정자산v-last_LOAN REPAYMENT_NOV" xfId="29428" xr:uid="{00000000-0005-0000-0000-000083160000}"/>
    <cellStyle name="_고정자산v-last_LOAN REPAYMENT_NOV_-2004()" xfId="29429" xr:uid="{00000000-0005-0000-0000-000084160000}"/>
    <cellStyle name="_고정자산v-last_LOAN REPAYMENT_NOV_-2004()_financial statements-MKOI,MTIL,WSUI-(2007-09-30)jy" xfId="29430" xr:uid="{00000000-0005-0000-0000-000085160000}"/>
    <cellStyle name="_고정자산v-last_LOAN REPAYMENT_NOV_-2004()_롯데유럽홀딩스-NAV(2008-05-30)" xfId="29431" xr:uid="{00000000-0005-0000-0000-000086160000}"/>
    <cellStyle name="_고정자산v-last_LOAN REPAYMENT_NOV_-2004()_롯데유럽홀딩스-NAV(2008-06-30)" xfId="29432" xr:uid="{00000000-0005-0000-0000-000087160000}"/>
    <cellStyle name="_고정자산v-last_LOAN REPAYMENT_NOV_22001_1" xfId="29433" xr:uid="{00000000-0005-0000-0000-000088160000}"/>
    <cellStyle name="_고정자산v-last_LOAN REPAYMENT_NOV_22001_1_financial statements-MKOI,MTIL,WSUI-(2007-09-30)jy" xfId="29434" xr:uid="{00000000-0005-0000-0000-000089160000}"/>
    <cellStyle name="_고정자산v-last_LOAN REPAYMENT_NOV_22001_1_롯데유럽홀딩스-NAV(2008-05-30)" xfId="29435" xr:uid="{00000000-0005-0000-0000-00008A160000}"/>
    <cellStyle name="_고정자산v-last_LOAN REPAYMENT_NOV_22001_1_롯데유럽홀딩스-NAV(2008-06-30)" xfId="29436" xr:uid="{00000000-0005-0000-0000-00008B160000}"/>
    <cellStyle name="_고정자산v-last_LOAN REPAYMENT_NOV_22626_1" xfId="29437" xr:uid="{00000000-0005-0000-0000-00008C160000}"/>
    <cellStyle name="_고정자산v-last_LOAN REPAYMENT_NOV_22626_1_financial statements-MKOI,MTIL,WSUI-(2007-09-30)jy" xfId="29438" xr:uid="{00000000-0005-0000-0000-00008D160000}"/>
    <cellStyle name="_고정자산v-last_LOAN REPAYMENT_NOV_22626_1_롯데유럽홀딩스-NAV(2008-05-30)" xfId="29439" xr:uid="{00000000-0005-0000-0000-00008E160000}"/>
    <cellStyle name="_고정자산v-last_LOAN REPAYMENT_NOV_22626_1_롯데유럽홀딩스-NAV(2008-06-30)" xfId="29440" xr:uid="{00000000-0005-0000-0000-00008F160000}"/>
    <cellStyle name="_고정자산v-last_LOAN REPAYMENT_NOV_25978_1" xfId="29441" xr:uid="{00000000-0005-0000-0000-000090160000}"/>
    <cellStyle name="_고정자산v-last_LOAN REPAYMENT_NOV_25978_1_financial statements-MKOI,MTIL,WSUI-(2007-09-30)jy" xfId="29442" xr:uid="{00000000-0005-0000-0000-000091160000}"/>
    <cellStyle name="_고정자산v-last_LOAN REPAYMENT_NOV_25978_1_롯데유럽홀딩스-NAV(2008-05-30)" xfId="29443" xr:uid="{00000000-0005-0000-0000-000092160000}"/>
    <cellStyle name="_고정자산v-last_LOAN REPAYMENT_NOV_25978_1_롯데유럽홀딩스-NAV(2008-06-30)" xfId="29444" xr:uid="{00000000-0005-0000-0000-000093160000}"/>
    <cellStyle name="_고정자산v-last_LOAN REPAYMENT_NOV_26859_1" xfId="29445" xr:uid="{00000000-0005-0000-0000-000094160000}"/>
    <cellStyle name="_고정자산v-last_LOAN REPAYMENT_NOV_26859_1_financial statements-MKOI,MTIL,WSUI-(2007-09-30)jy" xfId="29446" xr:uid="{00000000-0005-0000-0000-000095160000}"/>
    <cellStyle name="_고정자산v-last_LOAN REPAYMENT_NOV_26859_1_롯데유럽홀딩스-NAV(2008-05-30)" xfId="29447" xr:uid="{00000000-0005-0000-0000-000096160000}"/>
    <cellStyle name="_고정자산v-last_LOAN REPAYMENT_NOV_26859_1_롯데유럽홀딩스-NAV(2008-06-30)" xfId="29448" xr:uid="{00000000-0005-0000-0000-000097160000}"/>
    <cellStyle name="_고정자산v-last_LOAN REPAYMENT_NOV_26973_1" xfId="29449" xr:uid="{00000000-0005-0000-0000-000098160000}"/>
    <cellStyle name="_고정자산v-last_LOAN REPAYMENT_NOV_26973_1_financial statements-MKOI,MTIL,WSUI-(2007-09-30)jy" xfId="29450" xr:uid="{00000000-0005-0000-0000-000099160000}"/>
    <cellStyle name="_고정자산v-last_LOAN REPAYMENT_NOV_26973_1_롯데유럽홀딩스-NAV(2008-05-30)" xfId="29451" xr:uid="{00000000-0005-0000-0000-00009A160000}"/>
    <cellStyle name="_고정자산v-last_LOAN REPAYMENT_NOV_26973_1_롯데유럽홀딩스-NAV(2008-06-30)" xfId="29452" xr:uid="{00000000-0005-0000-0000-00009B160000}"/>
    <cellStyle name="_고정자산v-last_LOAN REPAYMENT_NOV_27057_1" xfId="29453" xr:uid="{00000000-0005-0000-0000-00009C160000}"/>
    <cellStyle name="_고정자산v-last_LOAN REPAYMENT_NOV_27057_1_financial statements-MKOI,MTIL,WSUI-(2007-09-30)jy" xfId="29454" xr:uid="{00000000-0005-0000-0000-00009D160000}"/>
    <cellStyle name="_고정자산v-last_LOAN REPAYMENT_NOV_27057_1_롯데유럽홀딩스-NAV(2008-05-30)" xfId="29455" xr:uid="{00000000-0005-0000-0000-00009E160000}"/>
    <cellStyle name="_고정자산v-last_LOAN REPAYMENT_NOV_27057_1_롯데유럽홀딩스-NAV(2008-06-30)" xfId="29456" xr:uid="{00000000-0005-0000-0000-00009F160000}"/>
    <cellStyle name="_고정자산v-last_LOAN REPAYMENT_NOV_27105_1" xfId="29457" xr:uid="{00000000-0005-0000-0000-0000A0160000}"/>
    <cellStyle name="_고정자산v-last_LOAN REPAYMENT_NOV_27105_1_financial statements-MKOI,MTIL,WSUI-(2007-09-30)jy" xfId="29458" xr:uid="{00000000-0005-0000-0000-0000A1160000}"/>
    <cellStyle name="_고정자산v-last_LOAN REPAYMENT_NOV_27105_1_롯데유럽홀딩스-NAV(2008-05-30)" xfId="29459" xr:uid="{00000000-0005-0000-0000-0000A2160000}"/>
    <cellStyle name="_고정자산v-last_LOAN REPAYMENT_NOV_27105_1_롯데유럽홀딩스-NAV(2008-06-30)" xfId="29460" xr:uid="{00000000-0005-0000-0000-0000A3160000}"/>
    <cellStyle name="_고정자산v-last_LOAN REPAYMENT_NOV_27709_1" xfId="29461" xr:uid="{00000000-0005-0000-0000-0000A4160000}"/>
    <cellStyle name="_고정자산v-last_LOAN REPAYMENT_NOV_27709_1_financial statements-MKOI,MTIL,WSUI-(2007-09-30)jy" xfId="29462" xr:uid="{00000000-0005-0000-0000-0000A5160000}"/>
    <cellStyle name="_고정자산v-last_LOAN REPAYMENT_NOV_27709_1_롯데유럽홀딩스-NAV(2008-05-30)" xfId="29463" xr:uid="{00000000-0005-0000-0000-0000A6160000}"/>
    <cellStyle name="_고정자산v-last_LOAN REPAYMENT_NOV_27709_1_롯데유럽홀딩스-NAV(2008-06-30)" xfId="29464" xr:uid="{00000000-0005-0000-0000-0000A7160000}"/>
    <cellStyle name="_고정자산v-last_LOAN REPAYMENT_NOV_9260_1" xfId="29465" xr:uid="{00000000-0005-0000-0000-0000A8160000}"/>
    <cellStyle name="_고정자산v-last_LOAN REPAYMENT_NOV_9260_1_financial statements-MKOI,MTIL,WSUI-(2007-09-30)jy" xfId="29466" xr:uid="{00000000-0005-0000-0000-0000A9160000}"/>
    <cellStyle name="_고정자산v-last_LOAN REPAYMENT_NOV_9260_1_롯데유럽홀딩스-NAV(2008-05-30)" xfId="29467" xr:uid="{00000000-0005-0000-0000-0000AA160000}"/>
    <cellStyle name="_고정자산v-last_LOAN REPAYMENT_NOV_9260_1_롯데유럽홀딩스-NAV(2008-06-30)" xfId="29468" xr:uid="{00000000-0005-0000-0000-0000AB160000}"/>
    <cellStyle name="_고정자산v-last_LOAN REPAYMENT_NOV_financial statements-MKOI,MTIL,WSUI-(2007-09-30)jy" xfId="29469" xr:uid="{00000000-0005-0000-0000-0000AC160000}"/>
    <cellStyle name="_고정자산v-last_LOAN REPAYMENT_NOV_KRIF BS REC 0407" xfId="29470" xr:uid="{00000000-0005-0000-0000-0000AD160000}"/>
    <cellStyle name="_고정자산v-last_LOAN REPAYMENT_NOV_KRIF BS REC 0407_financial statements-MKOI,MTIL,WSUI-(2007-09-30)jy" xfId="29471" xr:uid="{00000000-0005-0000-0000-0000AE160000}"/>
    <cellStyle name="_고정자산v-last_LOAN REPAYMENT_NOV_KRIF BS REC 0407_롯데유럽홀딩스-NAV(2008-05-30)" xfId="29472" xr:uid="{00000000-0005-0000-0000-0000AF160000}"/>
    <cellStyle name="_고정자산v-last_LOAN REPAYMENT_NOV_KRIF BS REC 0407_롯데유럽홀딩스-NAV(2008-06-30)" xfId="29473" xr:uid="{00000000-0005-0000-0000-0000B0160000}"/>
    <cellStyle name="_고정자산v-last_LOAN REPAYMENT_NOV_KRIF BS REC 0408" xfId="29474" xr:uid="{00000000-0005-0000-0000-0000B1160000}"/>
    <cellStyle name="_고정자산v-last_LOAN REPAYMENT_NOV_KRIF BS REC 0408_financial statements-MKOI,MTIL,WSUI-(2007-09-30)jy" xfId="29475" xr:uid="{00000000-0005-0000-0000-0000B2160000}"/>
    <cellStyle name="_고정자산v-last_LOAN REPAYMENT_NOV_KRIF BS REC 0408_롯데유럽홀딩스-NAV(2008-05-30)" xfId="29476" xr:uid="{00000000-0005-0000-0000-0000B3160000}"/>
    <cellStyle name="_고정자산v-last_LOAN REPAYMENT_NOV_KRIF BS REC 0408_롯데유럽홀딩스-NAV(2008-06-30)" xfId="29477" xr:uid="{00000000-0005-0000-0000-0000B4160000}"/>
    <cellStyle name="_고정자산v-last_LOAN REPAYMENT_NOV_MSIM BS REC 07 2004" xfId="29478" xr:uid="{00000000-0005-0000-0000-0000B5160000}"/>
    <cellStyle name="_고정자산v-last_LOAN REPAYMENT_NOV_MSIM BS REC 07 2004_financial statements-MKOI,MTIL,WSUI-(2007-09-30)jy" xfId="29479" xr:uid="{00000000-0005-0000-0000-0000B6160000}"/>
    <cellStyle name="_고정자산v-last_LOAN REPAYMENT_NOV_MSIM BS REC 07 2004_롯데유럽홀딩스-NAV(2008-05-30)" xfId="29480" xr:uid="{00000000-0005-0000-0000-0000B7160000}"/>
    <cellStyle name="_고정자산v-last_LOAN REPAYMENT_NOV_MSIM BS REC 07 2004_롯데유럽홀딩스-NAV(2008-06-30)" xfId="29481" xr:uid="{00000000-0005-0000-0000-0000B8160000}"/>
    <cellStyle name="_고정자산v-last_LOAN REPAYMENT_NOV_MSIM BS REC 08 2004" xfId="29482" xr:uid="{00000000-0005-0000-0000-0000B9160000}"/>
    <cellStyle name="_고정자산v-last_LOAN REPAYMENT_NOV_MSIM BS REC 08 2004_financial statements-MKOI,MTIL,WSUI-(2007-09-30)jy" xfId="29483" xr:uid="{00000000-0005-0000-0000-0000BA160000}"/>
    <cellStyle name="_고정자산v-last_LOAN REPAYMENT_NOV_MSIM BS REC 08 2004_롯데유럽홀딩스-NAV(2008-05-30)" xfId="29484" xr:uid="{00000000-0005-0000-0000-0000BB160000}"/>
    <cellStyle name="_고정자산v-last_LOAN REPAYMENT_NOV_MSIM BS REC 08 2004_롯데유럽홀딩스-NAV(2008-06-30)" xfId="29485" xr:uid="{00000000-0005-0000-0000-0000BC160000}"/>
    <cellStyle name="_고정자산v-last_LOAN REPAYMENT_NOV_MSIM BS REC 10 2004" xfId="29486" xr:uid="{00000000-0005-0000-0000-0000BD160000}"/>
    <cellStyle name="_고정자산v-last_LOAN REPAYMENT_NOV_MSIM BS REC 10 2004_financial statements-MKOI,MTIL,WSUI-(2007-09-30)jy" xfId="29487" xr:uid="{00000000-0005-0000-0000-0000BE160000}"/>
    <cellStyle name="_고정자산v-last_LOAN REPAYMENT_NOV_MSIM BS REC 10 2004_롯데유럽홀딩스-NAV(2008-05-30)" xfId="29488" xr:uid="{00000000-0005-0000-0000-0000BF160000}"/>
    <cellStyle name="_고정자산v-last_LOAN REPAYMENT_NOV_MSIM BS REC 10 2004_롯데유럽홀딩스-NAV(2008-06-30)" xfId="29489" xr:uid="{00000000-0005-0000-0000-0000C0160000}"/>
    <cellStyle name="_고정자산v-last_LOAN REPAYMENT_NOV_MSIM BS REC 11 2004" xfId="29490" xr:uid="{00000000-0005-0000-0000-0000C1160000}"/>
    <cellStyle name="_고정자산v-last_LOAN REPAYMENT_NOV_MSIM BS REC 11 2004_financial statements-MKOI,MTIL,WSUI-(2007-09-30)jy" xfId="29491" xr:uid="{00000000-0005-0000-0000-0000C2160000}"/>
    <cellStyle name="_고정자산v-last_LOAN REPAYMENT_NOV_MSIM BS REC 11 2004_롯데유럽홀딩스-NAV(2008-05-30)" xfId="29492" xr:uid="{00000000-0005-0000-0000-0000C3160000}"/>
    <cellStyle name="_고정자산v-last_LOAN REPAYMENT_NOV_MSIM BS REC 11 2004_롯데유럽홀딩스-NAV(2008-06-30)" xfId="29493" xr:uid="{00000000-0005-0000-0000-0000C4160000}"/>
    <cellStyle name="_고정자산v-last_LOAN REPAYMENT_NOV_MSIM BS REC 12 2004" xfId="29494" xr:uid="{00000000-0005-0000-0000-0000C5160000}"/>
    <cellStyle name="_고정자산v-last_LOAN REPAYMENT_NOV_MSIM BS REC 12 2004_financial statements-MKOI,MTIL,WSUI-(2007-09-30)jy" xfId="29495" xr:uid="{00000000-0005-0000-0000-0000C6160000}"/>
    <cellStyle name="_고정자산v-last_LOAN REPAYMENT_NOV_MSIM BS REC 12 2004_롯데유럽홀딩스-NAV(2008-05-30)" xfId="29496" xr:uid="{00000000-0005-0000-0000-0000C7160000}"/>
    <cellStyle name="_고정자산v-last_LOAN REPAYMENT_NOV_MSIM BS REC 12 2004_롯데유럽홀딩스-NAV(2008-06-30)" xfId="29497" xr:uid="{00000000-0005-0000-0000-0000C8160000}"/>
    <cellStyle name="_고정자산v-last_LOAN REPAYMENT_NOV_롯데유럽홀딩스-NAV(2008-05-30)" xfId="29498" xr:uid="{00000000-0005-0000-0000-0000C9160000}"/>
    <cellStyle name="_고정자산v-last_LOAN REPAYMENT_NOV_롯데유럽홀딩스-NAV(2008-06-30)" xfId="29499" xr:uid="{00000000-0005-0000-0000-0000CA160000}"/>
    <cellStyle name="_고정자산v-last_MITK REC APRIL2003" xfId="29500" xr:uid="{00000000-0005-0000-0000-0000CB160000}"/>
    <cellStyle name="_고정자산v-last_MITK REC APRIL2003_-2004()" xfId="29501" xr:uid="{00000000-0005-0000-0000-0000CC160000}"/>
    <cellStyle name="_고정자산v-last_MITK REC APRIL2003_-2004()_financial statements-MKOI,MTIL,WSUI-(2007-09-30)jy" xfId="29502" xr:uid="{00000000-0005-0000-0000-0000CD160000}"/>
    <cellStyle name="_고정자산v-last_MITK REC APRIL2003_-2004()_롯데유럽홀딩스-NAV(2008-05-30)" xfId="29503" xr:uid="{00000000-0005-0000-0000-0000CE160000}"/>
    <cellStyle name="_고정자산v-last_MITK REC APRIL2003_-2004()_롯데유럽홀딩스-NAV(2008-06-30)" xfId="29504" xr:uid="{00000000-0005-0000-0000-0000CF160000}"/>
    <cellStyle name="_고정자산v-last_MITK REC APRIL2003_22001_1" xfId="29505" xr:uid="{00000000-0005-0000-0000-0000D0160000}"/>
    <cellStyle name="_고정자산v-last_MITK REC APRIL2003_22001_1_financial statements-MKOI,MTIL,WSUI-(2007-09-30)jy" xfId="29506" xr:uid="{00000000-0005-0000-0000-0000D1160000}"/>
    <cellStyle name="_고정자산v-last_MITK REC APRIL2003_22001_1_롯데유럽홀딩스-NAV(2008-05-30)" xfId="29507" xr:uid="{00000000-0005-0000-0000-0000D2160000}"/>
    <cellStyle name="_고정자산v-last_MITK REC APRIL2003_22001_1_롯데유럽홀딩스-NAV(2008-06-30)" xfId="29508" xr:uid="{00000000-0005-0000-0000-0000D3160000}"/>
    <cellStyle name="_고정자산v-last_MITK REC APRIL2003_22626_1" xfId="29509" xr:uid="{00000000-0005-0000-0000-0000D4160000}"/>
    <cellStyle name="_고정자산v-last_MITK REC APRIL2003_22626_1_financial statements-MKOI,MTIL,WSUI-(2007-09-30)jy" xfId="29510" xr:uid="{00000000-0005-0000-0000-0000D5160000}"/>
    <cellStyle name="_고정자산v-last_MITK REC APRIL2003_22626_1_롯데유럽홀딩스-NAV(2008-05-30)" xfId="29511" xr:uid="{00000000-0005-0000-0000-0000D6160000}"/>
    <cellStyle name="_고정자산v-last_MITK REC APRIL2003_22626_1_롯데유럽홀딩스-NAV(2008-06-30)" xfId="29512" xr:uid="{00000000-0005-0000-0000-0000D7160000}"/>
    <cellStyle name="_고정자산v-last_MITK REC APRIL2003_25978_1" xfId="29513" xr:uid="{00000000-0005-0000-0000-0000D8160000}"/>
    <cellStyle name="_고정자산v-last_MITK REC APRIL2003_25978_1_financial statements-MKOI,MTIL,WSUI-(2007-09-30)jy" xfId="29514" xr:uid="{00000000-0005-0000-0000-0000D9160000}"/>
    <cellStyle name="_고정자산v-last_MITK REC APRIL2003_25978_1_롯데유럽홀딩스-NAV(2008-05-30)" xfId="29515" xr:uid="{00000000-0005-0000-0000-0000DA160000}"/>
    <cellStyle name="_고정자산v-last_MITK REC APRIL2003_25978_1_롯데유럽홀딩스-NAV(2008-06-30)" xfId="29516" xr:uid="{00000000-0005-0000-0000-0000DB160000}"/>
    <cellStyle name="_고정자산v-last_MITK REC APRIL2003_26859_1" xfId="29517" xr:uid="{00000000-0005-0000-0000-0000DC160000}"/>
    <cellStyle name="_고정자산v-last_MITK REC APRIL2003_26859_1_financial statements-MKOI,MTIL,WSUI-(2007-09-30)jy" xfId="29518" xr:uid="{00000000-0005-0000-0000-0000DD160000}"/>
    <cellStyle name="_고정자산v-last_MITK REC APRIL2003_26859_1_롯데유럽홀딩스-NAV(2008-05-30)" xfId="29519" xr:uid="{00000000-0005-0000-0000-0000DE160000}"/>
    <cellStyle name="_고정자산v-last_MITK REC APRIL2003_26859_1_롯데유럽홀딩스-NAV(2008-06-30)" xfId="29520" xr:uid="{00000000-0005-0000-0000-0000DF160000}"/>
    <cellStyle name="_고정자산v-last_MITK REC APRIL2003_26973_1" xfId="29521" xr:uid="{00000000-0005-0000-0000-0000E0160000}"/>
    <cellStyle name="_고정자산v-last_MITK REC APRIL2003_26973_1_financial statements-MKOI,MTIL,WSUI-(2007-09-30)jy" xfId="29522" xr:uid="{00000000-0005-0000-0000-0000E1160000}"/>
    <cellStyle name="_고정자산v-last_MITK REC APRIL2003_26973_1_롯데유럽홀딩스-NAV(2008-05-30)" xfId="29523" xr:uid="{00000000-0005-0000-0000-0000E2160000}"/>
    <cellStyle name="_고정자산v-last_MITK REC APRIL2003_26973_1_롯데유럽홀딩스-NAV(2008-06-30)" xfId="29524" xr:uid="{00000000-0005-0000-0000-0000E3160000}"/>
    <cellStyle name="_고정자산v-last_MITK REC APRIL2003_27057_1" xfId="29525" xr:uid="{00000000-0005-0000-0000-0000E4160000}"/>
    <cellStyle name="_고정자산v-last_MITK REC APRIL2003_27057_1_financial statements-MKOI,MTIL,WSUI-(2007-09-30)jy" xfId="29526" xr:uid="{00000000-0005-0000-0000-0000E5160000}"/>
    <cellStyle name="_고정자산v-last_MITK REC APRIL2003_27057_1_롯데유럽홀딩스-NAV(2008-05-30)" xfId="29527" xr:uid="{00000000-0005-0000-0000-0000E6160000}"/>
    <cellStyle name="_고정자산v-last_MITK REC APRIL2003_27057_1_롯데유럽홀딩스-NAV(2008-06-30)" xfId="29528" xr:uid="{00000000-0005-0000-0000-0000E7160000}"/>
    <cellStyle name="_고정자산v-last_MITK REC APRIL2003_27105_1" xfId="29529" xr:uid="{00000000-0005-0000-0000-0000E8160000}"/>
    <cellStyle name="_고정자산v-last_MITK REC APRIL2003_27105_1_financial statements-MKOI,MTIL,WSUI-(2007-09-30)jy" xfId="29530" xr:uid="{00000000-0005-0000-0000-0000E9160000}"/>
    <cellStyle name="_고정자산v-last_MITK REC APRIL2003_27105_1_롯데유럽홀딩스-NAV(2008-05-30)" xfId="29531" xr:uid="{00000000-0005-0000-0000-0000EA160000}"/>
    <cellStyle name="_고정자산v-last_MITK REC APRIL2003_27105_1_롯데유럽홀딩스-NAV(2008-06-30)" xfId="29532" xr:uid="{00000000-0005-0000-0000-0000EB160000}"/>
    <cellStyle name="_고정자산v-last_MITK REC APRIL2003_27709_1" xfId="29533" xr:uid="{00000000-0005-0000-0000-0000EC160000}"/>
    <cellStyle name="_고정자산v-last_MITK REC APRIL2003_27709_1_financial statements-MKOI,MTIL,WSUI-(2007-09-30)jy" xfId="29534" xr:uid="{00000000-0005-0000-0000-0000ED160000}"/>
    <cellStyle name="_고정자산v-last_MITK REC APRIL2003_27709_1_롯데유럽홀딩스-NAV(2008-05-30)" xfId="29535" xr:uid="{00000000-0005-0000-0000-0000EE160000}"/>
    <cellStyle name="_고정자산v-last_MITK REC APRIL2003_27709_1_롯데유럽홀딩스-NAV(2008-06-30)" xfId="29536" xr:uid="{00000000-0005-0000-0000-0000EF160000}"/>
    <cellStyle name="_고정자산v-last_MITK REC APRIL2003_9260_1" xfId="29537" xr:uid="{00000000-0005-0000-0000-0000F0160000}"/>
    <cellStyle name="_고정자산v-last_MITK REC APRIL2003_9260_1_financial statements-MKOI,MTIL,WSUI-(2007-09-30)jy" xfId="29538" xr:uid="{00000000-0005-0000-0000-0000F1160000}"/>
    <cellStyle name="_고정자산v-last_MITK REC APRIL2003_9260_1_롯데유럽홀딩스-NAV(2008-05-30)" xfId="29539" xr:uid="{00000000-0005-0000-0000-0000F2160000}"/>
    <cellStyle name="_고정자산v-last_MITK REC APRIL2003_9260_1_롯데유럽홀딩스-NAV(2008-06-30)" xfId="29540" xr:uid="{00000000-0005-0000-0000-0000F3160000}"/>
    <cellStyle name="_고정자산v-last_MITK REC APRIL2003_financial statements-MKOI,MTIL,WSUI-(2007-09-30)jy" xfId="29541" xr:uid="{00000000-0005-0000-0000-0000F4160000}"/>
    <cellStyle name="_고정자산v-last_MITK REC APRIL2003_KRIF BS REC 0407" xfId="29542" xr:uid="{00000000-0005-0000-0000-0000F5160000}"/>
    <cellStyle name="_고정자산v-last_MITK REC APRIL2003_KRIF BS REC 0407_financial statements-MKOI,MTIL,WSUI-(2007-09-30)jy" xfId="29543" xr:uid="{00000000-0005-0000-0000-0000F6160000}"/>
    <cellStyle name="_고정자산v-last_MITK REC APRIL2003_KRIF BS REC 0407_롯데유럽홀딩스-NAV(2008-05-30)" xfId="29544" xr:uid="{00000000-0005-0000-0000-0000F7160000}"/>
    <cellStyle name="_고정자산v-last_MITK REC APRIL2003_KRIF BS REC 0407_롯데유럽홀딩스-NAV(2008-06-30)" xfId="29545" xr:uid="{00000000-0005-0000-0000-0000F8160000}"/>
    <cellStyle name="_고정자산v-last_MITK REC APRIL2003_KRIF BS REC 0408" xfId="29546" xr:uid="{00000000-0005-0000-0000-0000F9160000}"/>
    <cellStyle name="_고정자산v-last_MITK REC APRIL2003_KRIF BS REC 0408_financial statements-MKOI,MTIL,WSUI-(2007-09-30)jy" xfId="29547" xr:uid="{00000000-0005-0000-0000-0000FA160000}"/>
    <cellStyle name="_고정자산v-last_MITK REC APRIL2003_KRIF BS REC 0408_롯데유럽홀딩스-NAV(2008-05-30)" xfId="29548" xr:uid="{00000000-0005-0000-0000-0000FB160000}"/>
    <cellStyle name="_고정자산v-last_MITK REC APRIL2003_KRIF BS REC 0408_롯데유럽홀딩스-NAV(2008-06-30)" xfId="29549" xr:uid="{00000000-0005-0000-0000-0000FC160000}"/>
    <cellStyle name="_고정자산v-last_MITK REC APRIL2003_MSIM BS REC 07 2004" xfId="29550" xr:uid="{00000000-0005-0000-0000-0000FD160000}"/>
    <cellStyle name="_고정자산v-last_MITK REC APRIL2003_MSIM BS REC 07 2004_financial statements-MKOI,MTIL,WSUI-(2007-09-30)jy" xfId="29551" xr:uid="{00000000-0005-0000-0000-0000FE160000}"/>
    <cellStyle name="_고정자산v-last_MITK REC APRIL2003_MSIM BS REC 07 2004_롯데유럽홀딩스-NAV(2008-05-30)" xfId="29552" xr:uid="{00000000-0005-0000-0000-0000FF160000}"/>
    <cellStyle name="_고정자산v-last_MITK REC APRIL2003_MSIM BS REC 07 2004_롯데유럽홀딩스-NAV(2008-06-30)" xfId="29553" xr:uid="{00000000-0005-0000-0000-000000170000}"/>
    <cellStyle name="_고정자산v-last_MITK REC APRIL2003_MSIM BS REC 08 2004" xfId="29554" xr:uid="{00000000-0005-0000-0000-000001170000}"/>
    <cellStyle name="_고정자산v-last_MITK REC APRIL2003_MSIM BS REC 08 2004_financial statements-MKOI,MTIL,WSUI-(2007-09-30)jy" xfId="29555" xr:uid="{00000000-0005-0000-0000-000002170000}"/>
    <cellStyle name="_고정자산v-last_MITK REC APRIL2003_MSIM BS REC 08 2004_롯데유럽홀딩스-NAV(2008-05-30)" xfId="29556" xr:uid="{00000000-0005-0000-0000-000003170000}"/>
    <cellStyle name="_고정자산v-last_MITK REC APRIL2003_MSIM BS REC 08 2004_롯데유럽홀딩스-NAV(2008-06-30)" xfId="29557" xr:uid="{00000000-0005-0000-0000-000004170000}"/>
    <cellStyle name="_고정자산v-last_MITK REC APRIL2003_MSIM BS REC 10 2004" xfId="29558" xr:uid="{00000000-0005-0000-0000-000005170000}"/>
    <cellStyle name="_고정자산v-last_MITK REC APRIL2003_MSIM BS REC 10 2004_financial statements-MKOI,MTIL,WSUI-(2007-09-30)jy" xfId="29559" xr:uid="{00000000-0005-0000-0000-000006170000}"/>
    <cellStyle name="_고정자산v-last_MITK REC APRIL2003_MSIM BS REC 10 2004_롯데유럽홀딩스-NAV(2008-05-30)" xfId="29560" xr:uid="{00000000-0005-0000-0000-000007170000}"/>
    <cellStyle name="_고정자산v-last_MITK REC APRIL2003_MSIM BS REC 10 2004_롯데유럽홀딩스-NAV(2008-06-30)" xfId="29561" xr:uid="{00000000-0005-0000-0000-000008170000}"/>
    <cellStyle name="_고정자산v-last_MITK REC APRIL2003_MSIM BS REC 11 2004" xfId="29562" xr:uid="{00000000-0005-0000-0000-000009170000}"/>
    <cellStyle name="_고정자산v-last_MITK REC APRIL2003_MSIM BS REC 11 2004_financial statements-MKOI,MTIL,WSUI-(2007-09-30)jy" xfId="29563" xr:uid="{00000000-0005-0000-0000-00000A170000}"/>
    <cellStyle name="_고정자산v-last_MITK REC APRIL2003_MSIM BS REC 11 2004_롯데유럽홀딩스-NAV(2008-05-30)" xfId="29564" xr:uid="{00000000-0005-0000-0000-00000B170000}"/>
    <cellStyle name="_고정자산v-last_MITK REC APRIL2003_MSIM BS REC 11 2004_롯데유럽홀딩스-NAV(2008-06-30)" xfId="29565" xr:uid="{00000000-0005-0000-0000-00000C170000}"/>
    <cellStyle name="_고정자산v-last_MITK REC APRIL2003_MSIM BS REC 12 2004" xfId="29566" xr:uid="{00000000-0005-0000-0000-00000D170000}"/>
    <cellStyle name="_고정자산v-last_MITK REC APRIL2003_MSIM BS REC 12 2004_financial statements-MKOI,MTIL,WSUI-(2007-09-30)jy" xfId="29567" xr:uid="{00000000-0005-0000-0000-00000E170000}"/>
    <cellStyle name="_고정자산v-last_MITK REC APRIL2003_MSIM BS REC 12 2004_롯데유럽홀딩스-NAV(2008-05-30)" xfId="29568" xr:uid="{00000000-0005-0000-0000-00000F170000}"/>
    <cellStyle name="_고정자산v-last_MITK REC APRIL2003_MSIM BS REC 12 2004_롯데유럽홀딩스-NAV(2008-06-30)" xfId="29569" xr:uid="{00000000-0005-0000-0000-000010170000}"/>
    <cellStyle name="_고정자산v-last_MITK REC APRIL2003_롯데유럽홀딩스-NAV(2008-05-30)" xfId="29570" xr:uid="{00000000-0005-0000-0000-000011170000}"/>
    <cellStyle name="_고정자산v-last_MITK REC APRIL2003_롯데유럽홀딩스-NAV(2008-06-30)" xfId="29571" xr:uid="{00000000-0005-0000-0000-000012170000}"/>
    <cellStyle name="_고정자산v-last_MITK Recs APRIL03_0508_JC" xfId="29572" xr:uid="{00000000-0005-0000-0000-000013170000}"/>
    <cellStyle name="_고정자산v-last_MITK Recs APRIL03_0508_JC_-2004()" xfId="29573" xr:uid="{00000000-0005-0000-0000-000014170000}"/>
    <cellStyle name="_고정자산v-last_MITK Recs APRIL03_0508_JC_-2004()_financial statements-MKOI,MTIL,WSUI-(2007-09-30)jy" xfId="29574" xr:uid="{00000000-0005-0000-0000-000015170000}"/>
    <cellStyle name="_고정자산v-last_MITK Recs APRIL03_0508_JC_-2004()_롯데유럽홀딩스-NAV(2008-05-30)" xfId="29575" xr:uid="{00000000-0005-0000-0000-000016170000}"/>
    <cellStyle name="_고정자산v-last_MITK Recs APRIL03_0508_JC_-2004()_롯데유럽홀딩스-NAV(2008-06-30)" xfId="29576" xr:uid="{00000000-0005-0000-0000-000017170000}"/>
    <cellStyle name="_고정자산v-last_MITK Recs APRIL03_0508_JC_22001_1" xfId="29577" xr:uid="{00000000-0005-0000-0000-000018170000}"/>
    <cellStyle name="_고정자산v-last_MITK Recs APRIL03_0508_JC_22001_1_financial statements-MKOI,MTIL,WSUI-(2007-09-30)jy" xfId="29578" xr:uid="{00000000-0005-0000-0000-000019170000}"/>
    <cellStyle name="_고정자산v-last_MITK Recs APRIL03_0508_JC_22001_1_롯데유럽홀딩스-NAV(2008-05-30)" xfId="29579" xr:uid="{00000000-0005-0000-0000-00001A170000}"/>
    <cellStyle name="_고정자산v-last_MITK Recs APRIL03_0508_JC_22001_1_롯데유럽홀딩스-NAV(2008-06-30)" xfId="29580" xr:uid="{00000000-0005-0000-0000-00001B170000}"/>
    <cellStyle name="_고정자산v-last_MITK Recs APRIL03_0508_JC_22626_1" xfId="29581" xr:uid="{00000000-0005-0000-0000-00001C170000}"/>
    <cellStyle name="_고정자산v-last_MITK Recs APRIL03_0508_JC_22626_1_financial statements-MKOI,MTIL,WSUI-(2007-09-30)jy" xfId="29582" xr:uid="{00000000-0005-0000-0000-00001D170000}"/>
    <cellStyle name="_고정자산v-last_MITK Recs APRIL03_0508_JC_22626_1_롯데유럽홀딩스-NAV(2008-05-30)" xfId="29583" xr:uid="{00000000-0005-0000-0000-00001E170000}"/>
    <cellStyle name="_고정자산v-last_MITK Recs APRIL03_0508_JC_22626_1_롯데유럽홀딩스-NAV(2008-06-30)" xfId="29584" xr:uid="{00000000-0005-0000-0000-00001F170000}"/>
    <cellStyle name="_고정자산v-last_MITK Recs APRIL03_0508_JC_25978_1" xfId="29585" xr:uid="{00000000-0005-0000-0000-000020170000}"/>
    <cellStyle name="_고정자산v-last_MITK Recs APRIL03_0508_JC_25978_1_financial statements-MKOI,MTIL,WSUI-(2007-09-30)jy" xfId="29586" xr:uid="{00000000-0005-0000-0000-000021170000}"/>
    <cellStyle name="_고정자산v-last_MITK Recs APRIL03_0508_JC_25978_1_롯데유럽홀딩스-NAV(2008-05-30)" xfId="29587" xr:uid="{00000000-0005-0000-0000-000022170000}"/>
    <cellStyle name="_고정자산v-last_MITK Recs APRIL03_0508_JC_25978_1_롯데유럽홀딩스-NAV(2008-06-30)" xfId="29588" xr:uid="{00000000-0005-0000-0000-000023170000}"/>
    <cellStyle name="_고정자산v-last_MITK Recs APRIL03_0508_JC_26859_1" xfId="29589" xr:uid="{00000000-0005-0000-0000-000024170000}"/>
    <cellStyle name="_고정자산v-last_MITK Recs APRIL03_0508_JC_26859_1_financial statements-MKOI,MTIL,WSUI-(2007-09-30)jy" xfId="29590" xr:uid="{00000000-0005-0000-0000-000025170000}"/>
    <cellStyle name="_고정자산v-last_MITK Recs APRIL03_0508_JC_26859_1_롯데유럽홀딩스-NAV(2008-05-30)" xfId="29591" xr:uid="{00000000-0005-0000-0000-000026170000}"/>
    <cellStyle name="_고정자산v-last_MITK Recs APRIL03_0508_JC_26859_1_롯데유럽홀딩스-NAV(2008-06-30)" xfId="29592" xr:uid="{00000000-0005-0000-0000-000027170000}"/>
    <cellStyle name="_고정자산v-last_MITK Recs APRIL03_0508_JC_26973_1" xfId="29593" xr:uid="{00000000-0005-0000-0000-000028170000}"/>
    <cellStyle name="_고정자산v-last_MITK Recs APRIL03_0508_JC_26973_1_financial statements-MKOI,MTIL,WSUI-(2007-09-30)jy" xfId="29594" xr:uid="{00000000-0005-0000-0000-000029170000}"/>
    <cellStyle name="_고정자산v-last_MITK Recs APRIL03_0508_JC_26973_1_롯데유럽홀딩스-NAV(2008-05-30)" xfId="29595" xr:uid="{00000000-0005-0000-0000-00002A170000}"/>
    <cellStyle name="_고정자산v-last_MITK Recs APRIL03_0508_JC_26973_1_롯데유럽홀딩스-NAV(2008-06-30)" xfId="29596" xr:uid="{00000000-0005-0000-0000-00002B170000}"/>
    <cellStyle name="_고정자산v-last_MITK Recs APRIL03_0508_JC_27057_1" xfId="29597" xr:uid="{00000000-0005-0000-0000-00002C170000}"/>
    <cellStyle name="_고정자산v-last_MITK Recs APRIL03_0508_JC_27057_1_financial statements-MKOI,MTIL,WSUI-(2007-09-30)jy" xfId="29598" xr:uid="{00000000-0005-0000-0000-00002D170000}"/>
    <cellStyle name="_고정자산v-last_MITK Recs APRIL03_0508_JC_27057_1_롯데유럽홀딩스-NAV(2008-05-30)" xfId="29599" xr:uid="{00000000-0005-0000-0000-00002E170000}"/>
    <cellStyle name="_고정자산v-last_MITK Recs APRIL03_0508_JC_27057_1_롯데유럽홀딩스-NAV(2008-06-30)" xfId="29600" xr:uid="{00000000-0005-0000-0000-00002F170000}"/>
    <cellStyle name="_고정자산v-last_MITK Recs APRIL03_0508_JC_27105_1" xfId="29601" xr:uid="{00000000-0005-0000-0000-000030170000}"/>
    <cellStyle name="_고정자산v-last_MITK Recs APRIL03_0508_JC_27105_1_financial statements-MKOI,MTIL,WSUI-(2007-09-30)jy" xfId="29602" xr:uid="{00000000-0005-0000-0000-000031170000}"/>
    <cellStyle name="_고정자산v-last_MITK Recs APRIL03_0508_JC_27105_1_롯데유럽홀딩스-NAV(2008-05-30)" xfId="29603" xr:uid="{00000000-0005-0000-0000-000032170000}"/>
    <cellStyle name="_고정자산v-last_MITK Recs APRIL03_0508_JC_27105_1_롯데유럽홀딩스-NAV(2008-06-30)" xfId="29604" xr:uid="{00000000-0005-0000-0000-000033170000}"/>
    <cellStyle name="_고정자산v-last_MITK Recs APRIL03_0508_JC_27709_1" xfId="29605" xr:uid="{00000000-0005-0000-0000-000034170000}"/>
    <cellStyle name="_고정자산v-last_MITK Recs APRIL03_0508_JC_27709_1_financial statements-MKOI,MTIL,WSUI-(2007-09-30)jy" xfId="29606" xr:uid="{00000000-0005-0000-0000-000035170000}"/>
    <cellStyle name="_고정자산v-last_MITK Recs APRIL03_0508_JC_27709_1_롯데유럽홀딩스-NAV(2008-05-30)" xfId="29607" xr:uid="{00000000-0005-0000-0000-000036170000}"/>
    <cellStyle name="_고정자산v-last_MITK Recs APRIL03_0508_JC_27709_1_롯데유럽홀딩스-NAV(2008-06-30)" xfId="29608" xr:uid="{00000000-0005-0000-0000-000037170000}"/>
    <cellStyle name="_고정자산v-last_MITK Recs APRIL03_0508_JC_9260_1" xfId="29609" xr:uid="{00000000-0005-0000-0000-000038170000}"/>
    <cellStyle name="_고정자산v-last_MITK Recs APRIL03_0508_JC_9260_1_financial statements-MKOI,MTIL,WSUI-(2007-09-30)jy" xfId="29610" xr:uid="{00000000-0005-0000-0000-000039170000}"/>
    <cellStyle name="_고정자산v-last_MITK Recs APRIL03_0508_JC_9260_1_롯데유럽홀딩스-NAV(2008-05-30)" xfId="29611" xr:uid="{00000000-0005-0000-0000-00003A170000}"/>
    <cellStyle name="_고정자산v-last_MITK Recs APRIL03_0508_JC_9260_1_롯데유럽홀딩스-NAV(2008-06-30)" xfId="29612" xr:uid="{00000000-0005-0000-0000-00003B170000}"/>
    <cellStyle name="_고정자산v-last_MITK Recs APRIL03_0508_JC_financial statements-MKOI,MTIL,WSUI-(2007-09-30)jy" xfId="29613" xr:uid="{00000000-0005-0000-0000-00003C170000}"/>
    <cellStyle name="_고정자산v-last_MITK Recs APRIL03_0508_JC_KRIF BS REC 0407" xfId="29614" xr:uid="{00000000-0005-0000-0000-00003D170000}"/>
    <cellStyle name="_고정자산v-last_MITK Recs APRIL03_0508_JC_KRIF BS REC 0407_financial statements-MKOI,MTIL,WSUI-(2007-09-30)jy" xfId="29615" xr:uid="{00000000-0005-0000-0000-00003E170000}"/>
    <cellStyle name="_고정자산v-last_MITK Recs APRIL03_0508_JC_KRIF BS REC 0407_롯데유럽홀딩스-NAV(2008-05-30)" xfId="29616" xr:uid="{00000000-0005-0000-0000-00003F170000}"/>
    <cellStyle name="_고정자산v-last_MITK Recs APRIL03_0508_JC_KRIF BS REC 0407_롯데유럽홀딩스-NAV(2008-06-30)" xfId="29617" xr:uid="{00000000-0005-0000-0000-000040170000}"/>
    <cellStyle name="_고정자산v-last_MITK Recs APRIL03_0508_JC_KRIF BS REC 0408" xfId="29618" xr:uid="{00000000-0005-0000-0000-000041170000}"/>
    <cellStyle name="_고정자산v-last_MITK Recs APRIL03_0508_JC_KRIF BS REC 0408_financial statements-MKOI,MTIL,WSUI-(2007-09-30)jy" xfId="29619" xr:uid="{00000000-0005-0000-0000-000042170000}"/>
    <cellStyle name="_고정자산v-last_MITK Recs APRIL03_0508_JC_KRIF BS REC 0408_롯데유럽홀딩스-NAV(2008-05-30)" xfId="29620" xr:uid="{00000000-0005-0000-0000-000043170000}"/>
    <cellStyle name="_고정자산v-last_MITK Recs APRIL03_0508_JC_KRIF BS REC 0408_롯데유럽홀딩스-NAV(2008-06-30)" xfId="29621" xr:uid="{00000000-0005-0000-0000-000044170000}"/>
    <cellStyle name="_고정자산v-last_MITK Recs APRIL03_0508_JC_MSIM BS REC 07 2004" xfId="29622" xr:uid="{00000000-0005-0000-0000-000045170000}"/>
    <cellStyle name="_고정자산v-last_MITK Recs APRIL03_0508_JC_MSIM BS REC 07 2004_financial statements-MKOI,MTIL,WSUI-(2007-09-30)jy" xfId="29623" xr:uid="{00000000-0005-0000-0000-000046170000}"/>
    <cellStyle name="_고정자산v-last_MITK Recs APRIL03_0508_JC_MSIM BS REC 07 2004_롯데유럽홀딩스-NAV(2008-05-30)" xfId="29624" xr:uid="{00000000-0005-0000-0000-000047170000}"/>
    <cellStyle name="_고정자산v-last_MITK Recs APRIL03_0508_JC_MSIM BS REC 07 2004_롯데유럽홀딩스-NAV(2008-06-30)" xfId="29625" xr:uid="{00000000-0005-0000-0000-000048170000}"/>
    <cellStyle name="_고정자산v-last_MITK Recs APRIL03_0508_JC_MSIM BS REC 08 2004" xfId="29626" xr:uid="{00000000-0005-0000-0000-000049170000}"/>
    <cellStyle name="_고정자산v-last_MITK Recs APRIL03_0508_JC_MSIM BS REC 08 2004_financial statements-MKOI,MTIL,WSUI-(2007-09-30)jy" xfId="29627" xr:uid="{00000000-0005-0000-0000-00004A170000}"/>
    <cellStyle name="_고정자산v-last_MITK Recs APRIL03_0508_JC_MSIM BS REC 08 2004_롯데유럽홀딩스-NAV(2008-05-30)" xfId="29628" xr:uid="{00000000-0005-0000-0000-00004B170000}"/>
    <cellStyle name="_고정자산v-last_MITK Recs APRIL03_0508_JC_MSIM BS REC 08 2004_롯데유럽홀딩스-NAV(2008-06-30)" xfId="29629" xr:uid="{00000000-0005-0000-0000-00004C170000}"/>
    <cellStyle name="_고정자산v-last_MITK Recs APRIL03_0508_JC_MSIM BS REC 10 2004" xfId="29630" xr:uid="{00000000-0005-0000-0000-00004D170000}"/>
    <cellStyle name="_고정자산v-last_MITK Recs APRIL03_0508_JC_MSIM BS REC 10 2004_financial statements-MKOI,MTIL,WSUI-(2007-09-30)jy" xfId="29631" xr:uid="{00000000-0005-0000-0000-00004E170000}"/>
    <cellStyle name="_고정자산v-last_MITK Recs APRIL03_0508_JC_MSIM BS REC 10 2004_롯데유럽홀딩스-NAV(2008-05-30)" xfId="29632" xr:uid="{00000000-0005-0000-0000-00004F170000}"/>
    <cellStyle name="_고정자산v-last_MITK Recs APRIL03_0508_JC_MSIM BS REC 10 2004_롯데유럽홀딩스-NAV(2008-06-30)" xfId="29633" xr:uid="{00000000-0005-0000-0000-000050170000}"/>
    <cellStyle name="_고정자산v-last_MITK Recs APRIL03_0508_JC_MSIM BS REC 11 2004" xfId="29634" xr:uid="{00000000-0005-0000-0000-000051170000}"/>
    <cellStyle name="_고정자산v-last_MITK Recs APRIL03_0508_JC_MSIM BS REC 11 2004_financial statements-MKOI,MTIL,WSUI-(2007-09-30)jy" xfId="29635" xr:uid="{00000000-0005-0000-0000-000052170000}"/>
    <cellStyle name="_고정자산v-last_MITK Recs APRIL03_0508_JC_MSIM BS REC 11 2004_롯데유럽홀딩스-NAV(2008-05-30)" xfId="29636" xr:uid="{00000000-0005-0000-0000-000053170000}"/>
    <cellStyle name="_고정자산v-last_MITK Recs APRIL03_0508_JC_MSIM BS REC 11 2004_롯데유럽홀딩스-NAV(2008-06-30)" xfId="29637" xr:uid="{00000000-0005-0000-0000-000054170000}"/>
    <cellStyle name="_고정자산v-last_MITK Recs APRIL03_0508_JC_MSIM BS REC 12 2004" xfId="29638" xr:uid="{00000000-0005-0000-0000-000055170000}"/>
    <cellStyle name="_고정자산v-last_MITK Recs APRIL03_0508_JC_MSIM BS REC 12 2004_financial statements-MKOI,MTIL,WSUI-(2007-09-30)jy" xfId="29639" xr:uid="{00000000-0005-0000-0000-000056170000}"/>
    <cellStyle name="_고정자산v-last_MITK Recs APRIL03_0508_JC_MSIM BS REC 12 2004_롯데유럽홀딩스-NAV(2008-05-30)" xfId="29640" xr:uid="{00000000-0005-0000-0000-000057170000}"/>
    <cellStyle name="_고정자산v-last_MITK Recs APRIL03_0508_JC_MSIM BS REC 12 2004_롯데유럽홀딩스-NAV(2008-06-30)" xfId="29641" xr:uid="{00000000-0005-0000-0000-000058170000}"/>
    <cellStyle name="_고정자산v-last_MITK Recs APRIL03_0508_JC_롯데유럽홀딩스-NAV(2008-05-30)" xfId="29642" xr:uid="{00000000-0005-0000-0000-000059170000}"/>
    <cellStyle name="_고정자산v-last_MITK Recs APRIL03_0508_JC_롯데유럽홀딩스-NAV(2008-06-30)" xfId="29643" xr:uid="{00000000-0005-0000-0000-00005A170000}"/>
    <cellStyle name="_고정자산v-last_MITK Recs AUG 2003.xls" xfId="29644" xr:uid="{00000000-0005-0000-0000-00005B170000}"/>
    <cellStyle name="_고정자산v-last_MITK Recs AUG 2003.xls_-2004()" xfId="29645" xr:uid="{00000000-0005-0000-0000-00005C170000}"/>
    <cellStyle name="_고정자산v-last_MITK Recs AUG 2003.xls_-2004()_financial statements-MKOI,MTIL,WSUI-(2007-09-30)jy" xfId="29646" xr:uid="{00000000-0005-0000-0000-00005D170000}"/>
    <cellStyle name="_고정자산v-last_MITK Recs AUG 2003.xls_-2004()_롯데유럽홀딩스-NAV(2008-05-30)" xfId="29647" xr:uid="{00000000-0005-0000-0000-00005E170000}"/>
    <cellStyle name="_고정자산v-last_MITK Recs AUG 2003.xls_-2004()_롯데유럽홀딩스-NAV(2008-06-30)" xfId="29648" xr:uid="{00000000-0005-0000-0000-00005F170000}"/>
    <cellStyle name="_고정자산v-last_MITK Recs AUG 2003.xls_22001_1" xfId="29649" xr:uid="{00000000-0005-0000-0000-000060170000}"/>
    <cellStyle name="_고정자산v-last_MITK Recs AUG 2003.xls_22001_1_financial statements-MKOI,MTIL,WSUI-(2007-09-30)jy" xfId="29650" xr:uid="{00000000-0005-0000-0000-000061170000}"/>
    <cellStyle name="_고정자산v-last_MITK Recs AUG 2003.xls_22001_1_롯데유럽홀딩스-NAV(2008-05-30)" xfId="29651" xr:uid="{00000000-0005-0000-0000-000062170000}"/>
    <cellStyle name="_고정자산v-last_MITK Recs AUG 2003.xls_22001_1_롯데유럽홀딩스-NAV(2008-06-30)" xfId="29652" xr:uid="{00000000-0005-0000-0000-000063170000}"/>
    <cellStyle name="_고정자산v-last_MITK Recs AUG 2003.xls_22626_1" xfId="29653" xr:uid="{00000000-0005-0000-0000-000064170000}"/>
    <cellStyle name="_고정자산v-last_MITK Recs AUG 2003.xls_22626_1_financial statements-MKOI,MTIL,WSUI-(2007-09-30)jy" xfId="29654" xr:uid="{00000000-0005-0000-0000-000065170000}"/>
    <cellStyle name="_고정자산v-last_MITK Recs AUG 2003.xls_22626_1_롯데유럽홀딩스-NAV(2008-05-30)" xfId="29655" xr:uid="{00000000-0005-0000-0000-000066170000}"/>
    <cellStyle name="_고정자산v-last_MITK Recs AUG 2003.xls_22626_1_롯데유럽홀딩스-NAV(2008-06-30)" xfId="29656" xr:uid="{00000000-0005-0000-0000-000067170000}"/>
    <cellStyle name="_고정자산v-last_MITK Recs AUG 2003.xls_25978_1" xfId="29657" xr:uid="{00000000-0005-0000-0000-000068170000}"/>
    <cellStyle name="_고정자산v-last_MITK Recs AUG 2003.xls_25978_1_financial statements-MKOI,MTIL,WSUI-(2007-09-30)jy" xfId="29658" xr:uid="{00000000-0005-0000-0000-000069170000}"/>
    <cellStyle name="_고정자산v-last_MITK Recs AUG 2003.xls_25978_1_롯데유럽홀딩스-NAV(2008-05-30)" xfId="29659" xr:uid="{00000000-0005-0000-0000-00006A170000}"/>
    <cellStyle name="_고정자산v-last_MITK Recs AUG 2003.xls_25978_1_롯데유럽홀딩스-NAV(2008-06-30)" xfId="29660" xr:uid="{00000000-0005-0000-0000-00006B170000}"/>
    <cellStyle name="_고정자산v-last_MITK Recs AUG 2003.xls_26859_1" xfId="29661" xr:uid="{00000000-0005-0000-0000-00006C170000}"/>
    <cellStyle name="_고정자산v-last_MITK Recs AUG 2003.xls_26859_1_financial statements-MKOI,MTIL,WSUI-(2007-09-30)jy" xfId="29662" xr:uid="{00000000-0005-0000-0000-00006D170000}"/>
    <cellStyle name="_고정자산v-last_MITK Recs AUG 2003.xls_26859_1_롯데유럽홀딩스-NAV(2008-05-30)" xfId="29663" xr:uid="{00000000-0005-0000-0000-00006E170000}"/>
    <cellStyle name="_고정자산v-last_MITK Recs AUG 2003.xls_26859_1_롯데유럽홀딩스-NAV(2008-06-30)" xfId="29664" xr:uid="{00000000-0005-0000-0000-00006F170000}"/>
    <cellStyle name="_고정자산v-last_MITK Recs AUG 2003.xls_26973_1" xfId="29665" xr:uid="{00000000-0005-0000-0000-000070170000}"/>
    <cellStyle name="_고정자산v-last_MITK Recs AUG 2003.xls_26973_1_financial statements-MKOI,MTIL,WSUI-(2007-09-30)jy" xfId="29666" xr:uid="{00000000-0005-0000-0000-000071170000}"/>
    <cellStyle name="_고정자산v-last_MITK Recs AUG 2003.xls_26973_1_롯데유럽홀딩스-NAV(2008-05-30)" xfId="29667" xr:uid="{00000000-0005-0000-0000-000072170000}"/>
    <cellStyle name="_고정자산v-last_MITK Recs AUG 2003.xls_26973_1_롯데유럽홀딩스-NAV(2008-06-30)" xfId="29668" xr:uid="{00000000-0005-0000-0000-000073170000}"/>
    <cellStyle name="_고정자산v-last_MITK Recs AUG 2003.xls_27057_1" xfId="29669" xr:uid="{00000000-0005-0000-0000-000074170000}"/>
    <cellStyle name="_고정자산v-last_MITK Recs AUG 2003.xls_27057_1_financial statements-MKOI,MTIL,WSUI-(2007-09-30)jy" xfId="29670" xr:uid="{00000000-0005-0000-0000-000075170000}"/>
    <cellStyle name="_고정자산v-last_MITK Recs AUG 2003.xls_27057_1_롯데유럽홀딩스-NAV(2008-05-30)" xfId="29671" xr:uid="{00000000-0005-0000-0000-000076170000}"/>
    <cellStyle name="_고정자산v-last_MITK Recs AUG 2003.xls_27057_1_롯데유럽홀딩스-NAV(2008-06-30)" xfId="29672" xr:uid="{00000000-0005-0000-0000-000077170000}"/>
    <cellStyle name="_고정자산v-last_MITK Recs AUG 2003.xls_27105_1" xfId="29673" xr:uid="{00000000-0005-0000-0000-000078170000}"/>
    <cellStyle name="_고정자산v-last_MITK Recs AUG 2003.xls_27105_1_financial statements-MKOI,MTIL,WSUI-(2007-09-30)jy" xfId="29674" xr:uid="{00000000-0005-0000-0000-000079170000}"/>
    <cellStyle name="_고정자산v-last_MITK Recs AUG 2003.xls_27105_1_롯데유럽홀딩스-NAV(2008-05-30)" xfId="29675" xr:uid="{00000000-0005-0000-0000-00007A170000}"/>
    <cellStyle name="_고정자산v-last_MITK Recs AUG 2003.xls_27105_1_롯데유럽홀딩스-NAV(2008-06-30)" xfId="29676" xr:uid="{00000000-0005-0000-0000-00007B170000}"/>
    <cellStyle name="_고정자산v-last_MITK Recs AUG 2003.xls_27709_1" xfId="29677" xr:uid="{00000000-0005-0000-0000-00007C170000}"/>
    <cellStyle name="_고정자산v-last_MITK Recs AUG 2003.xls_27709_1_financial statements-MKOI,MTIL,WSUI-(2007-09-30)jy" xfId="29678" xr:uid="{00000000-0005-0000-0000-00007D170000}"/>
    <cellStyle name="_고정자산v-last_MITK Recs AUG 2003.xls_27709_1_롯데유럽홀딩스-NAV(2008-05-30)" xfId="29679" xr:uid="{00000000-0005-0000-0000-00007E170000}"/>
    <cellStyle name="_고정자산v-last_MITK Recs AUG 2003.xls_27709_1_롯데유럽홀딩스-NAV(2008-06-30)" xfId="29680" xr:uid="{00000000-0005-0000-0000-00007F170000}"/>
    <cellStyle name="_고정자산v-last_MITK Recs AUG 2003.xls_9260_1" xfId="29681" xr:uid="{00000000-0005-0000-0000-000080170000}"/>
    <cellStyle name="_고정자산v-last_MITK Recs AUG 2003.xls_9260_1_financial statements-MKOI,MTIL,WSUI-(2007-09-30)jy" xfId="29682" xr:uid="{00000000-0005-0000-0000-000081170000}"/>
    <cellStyle name="_고정자산v-last_MITK Recs AUG 2003.xls_9260_1_롯데유럽홀딩스-NAV(2008-05-30)" xfId="29683" xr:uid="{00000000-0005-0000-0000-000082170000}"/>
    <cellStyle name="_고정자산v-last_MITK Recs AUG 2003.xls_9260_1_롯데유럽홀딩스-NAV(2008-06-30)" xfId="29684" xr:uid="{00000000-0005-0000-0000-000083170000}"/>
    <cellStyle name="_고정자산v-last_MITK Recs AUG 2003.xls_financial statements-MKOI,MTIL,WSUI-(2007-09-30)jy" xfId="29685" xr:uid="{00000000-0005-0000-0000-000084170000}"/>
    <cellStyle name="_고정자산v-last_MITK Recs AUG 2003.xls_KRIF BS REC 0407" xfId="29686" xr:uid="{00000000-0005-0000-0000-000085170000}"/>
    <cellStyle name="_고정자산v-last_MITK Recs AUG 2003.xls_KRIF BS REC 0407_financial statements-MKOI,MTIL,WSUI-(2007-09-30)jy" xfId="29687" xr:uid="{00000000-0005-0000-0000-000086170000}"/>
    <cellStyle name="_고정자산v-last_MITK Recs AUG 2003.xls_KRIF BS REC 0407_롯데유럽홀딩스-NAV(2008-05-30)" xfId="29688" xr:uid="{00000000-0005-0000-0000-000087170000}"/>
    <cellStyle name="_고정자산v-last_MITK Recs AUG 2003.xls_KRIF BS REC 0407_롯데유럽홀딩스-NAV(2008-06-30)" xfId="29689" xr:uid="{00000000-0005-0000-0000-000088170000}"/>
    <cellStyle name="_고정자산v-last_MITK Recs AUG 2003.xls_KRIF BS REC 0408" xfId="29690" xr:uid="{00000000-0005-0000-0000-000089170000}"/>
    <cellStyle name="_고정자산v-last_MITK Recs AUG 2003.xls_KRIF BS REC 0408_financial statements-MKOI,MTIL,WSUI-(2007-09-30)jy" xfId="29691" xr:uid="{00000000-0005-0000-0000-00008A170000}"/>
    <cellStyle name="_고정자산v-last_MITK Recs AUG 2003.xls_KRIF BS REC 0408_롯데유럽홀딩스-NAV(2008-05-30)" xfId="29692" xr:uid="{00000000-0005-0000-0000-00008B170000}"/>
    <cellStyle name="_고정자산v-last_MITK Recs AUG 2003.xls_KRIF BS REC 0408_롯데유럽홀딩스-NAV(2008-06-30)" xfId="29693" xr:uid="{00000000-0005-0000-0000-00008C170000}"/>
    <cellStyle name="_고정자산v-last_MITK Recs AUG 2003.xls_MSIM BS REC 07 2004" xfId="29694" xr:uid="{00000000-0005-0000-0000-00008D170000}"/>
    <cellStyle name="_고정자산v-last_MITK Recs AUG 2003.xls_MSIM BS REC 07 2004_financial statements-MKOI,MTIL,WSUI-(2007-09-30)jy" xfId="29695" xr:uid="{00000000-0005-0000-0000-00008E170000}"/>
    <cellStyle name="_고정자산v-last_MITK Recs AUG 2003.xls_MSIM BS REC 07 2004_롯데유럽홀딩스-NAV(2008-05-30)" xfId="29696" xr:uid="{00000000-0005-0000-0000-00008F170000}"/>
    <cellStyle name="_고정자산v-last_MITK Recs AUG 2003.xls_MSIM BS REC 07 2004_롯데유럽홀딩스-NAV(2008-06-30)" xfId="29697" xr:uid="{00000000-0005-0000-0000-000090170000}"/>
    <cellStyle name="_고정자산v-last_MITK Recs AUG 2003.xls_MSIM BS REC 08 2004" xfId="29698" xr:uid="{00000000-0005-0000-0000-000091170000}"/>
    <cellStyle name="_고정자산v-last_MITK Recs AUG 2003.xls_MSIM BS REC 08 2004_financial statements-MKOI,MTIL,WSUI-(2007-09-30)jy" xfId="29699" xr:uid="{00000000-0005-0000-0000-000092170000}"/>
    <cellStyle name="_고정자산v-last_MITK Recs AUG 2003.xls_MSIM BS REC 08 2004_롯데유럽홀딩스-NAV(2008-05-30)" xfId="29700" xr:uid="{00000000-0005-0000-0000-000093170000}"/>
    <cellStyle name="_고정자산v-last_MITK Recs AUG 2003.xls_MSIM BS REC 08 2004_롯데유럽홀딩스-NAV(2008-06-30)" xfId="29701" xr:uid="{00000000-0005-0000-0000-000094170000}"/>
    <cellStyle name="_고정자산v-last_MITK Recs AUG 2003.xls_MSIM BS REC 10 2004" xfId="29702" xr:uid="{00000000-0005-0000-0000-000095170000}"/>
    <cellStyle name="_고정자산v-last_MITK Recs AUG 2003.xls_MSIM BS REC 10 2004_financial statements-MKOI,MTIL,WSUI-(2007-09-30)jy" xfId="29703" xr:uid="{00000000-0005-0000-0000-000096170000}"/>
    <cellStyle name="_고정자산v-last_MITK Recs AUG 2003.xls_MSIM BS REC 10 2004_롯데유럽홀딩스-NAV(2008-05-30)" xfId="29704" xr:uid="{00000000-0005-0000-0000-000097170000}"/>
    <cellStyle name="_고정자산v-last_MITK Recs AUG 2003.xls_MSIM BS REC 10 2004_롯데유럽홀딩스-NAV(2008-06-30)" xfId="29705" xr:uid="{00000000-0005-0000-0000-000098170000}"/>
    <cellStyle name="_고정자산v-last_MITK Recs AUG 2003.xls_MSIM BS REC 11 2004" xfId="29706" xr:uid="{00000000-0005-0000-0000-000099170000}"/>
    <cellStyle name="_고정자산v-last_MITK Recs AUG 2003.xls_MSIM BS REC 11 2004_financial statements-MKOI,MTIL,WSUI-(2007-09-30)jy" xfId="29707" xr:uid="{00000000-0005-0000-0000-00009A170000}"/>
    <cellStyle name="_고정자산v-last_MITK Recs AUG 2003.xls_MSIM BS REC 11 2004_롯데유럽홀딩스-NAV(2008-05-30)" xfId="29708" xr:uid="{00000000-0005-0000-0000-00009B170000}"/>
    <cellStyle name="_고정자산v-last_MITK Recs AUG 2003.xls_MSIM BS REC 11 2004_롯데유럽홀딩스-NAV(2008-06-30)" xfId="29709" xr:uid="{00000000-0005-0000-0000-00009C170000}"/>
    <cellStyle name="_고정자산v-last_MITK Recs AUG 2003.xls_MSIM BS REC 12 2004" xfId="29710" xr:uid="{00000000-0005-0000-0000-00009D170000}"/>
    <cellStyle name="_고정자산v-last_MITK Recs AUG 2003.xls_MSIM BS REC 12 2004_financial statements-MKOI,MTIL,WSUI-(2007-09-30)jy" xfId="29711" xr:uid="{00000000-0005-0000-0000-00009E170000}"/>
    <cellStyle name="_고정자산v-last_MITK Recs AUG 2003.xls_MSIM BS REC 12 2004_롯데유럽홀딩스-NAV(2008-05-30)" xfId="29712" xr:uid="{00000000-0005-0000-0000-00009F170000}"/>
    <cellStyle name="_고정자산v-last_MITK Recs AUG 2003.xls_MSIM BS REC 12 2004_롯데유럽홀딩스-NAV(2008-06-30)" xfId="29713" xr:uid="{00000000-0005-0000-0000-0000A0170000}"/>
    <cellStyle name="_고정자산v-last_MITK Recs AUG 2003.xls_롯데유럽홀딩스-NAV(2008-05-30)" xfId="29714" xr:uid="{00000000-0005-0000-0000-0000A1170000}"/>
    <cellStyle name="_고정자산v-last_MITK Recs AUG 2003.xls_롯데유럽홀딩스-NAV(2008-06-30)" xfId="29715" xr:uid="{00000000-0005-0000-0000-0000A2170000}"/>
    <cellStyle name="_고정자산v-last_MITK Recs JULY 2003.xls" xfId="29716" xr:uid="{00000000-0005-0000-0000-0000A3170000}"/>
    <cellStyle name="_고정자산v-last_MITK Recs JULY 2003.xls_-2004()" xfId="29717" xr:uid="{00000000-0005-0000-0000-0000A4170000}"/>
    <cellStyle name="_고정자산v-last_MITK Recs JULY 2003.xls_-2004()_financial statements-MKOI,MTIL,WSUI-(2007-09-30)jy" xfId="29718" xr:uid="{00000000-0005-0000-0000-0000A5170000}"/>
    <cellStyle name="_고정자산v-last_MITK Recs JULY 2003.xls_-2004()_롯데유럽홀딩스-NAV(2008-05-30)" xfId="29719" xr:uid="{00000000-0005-0000-0000-0000A6170000}"/>
    <cellStyle name="_고정자산v-last_MITK Recs JULY 2003.xls_-2004()_롯데유럽홀딩스-NAV(2008-06-30)" xfId="29720" xr:uid="{00000000-0005-0000-0000-0000A7170000}"/>
    <cellStyle name="_고정자산v-last_MITK Recs JULY 2003.xls_22001_1" xfId="29721" xr:uid="{00000000-0005-0000-0000-0000A8170000}"/>
    <cellStyle name="_고정자산v-last_MITK Recs JULY 2003.xls_22001_1_financial statements-MKOI,MTIL,WSUI-(2007-09-30)jy" xfId="29722" xr:uid="{00000000-0005-0000-0000-0000A9170000}"/>
    <cellStyle name="_고정자산v-last_MITK Recs JULY 2003.xls_22001_1_롯데유럽홀딩스-NAV(2008-05-30)" xfId="29723" xr:uid="{00000000-0005-0000-0000-0000AA170000}"/>
    <cellStyle name="_고정자산v-last_MITK Recs JULY 2003.xls_22001_1_롯데유럽홀딩스-NAV(2008-06-30)" xfId="29724" xr:uid="{00000000-0005-0000-0000-0000AB170000}"/>
    <cellStyle name="_고정자산v-last_MITK Recs JULY 2003.xls_22626_1" xfId="29725" xr:uid="{00000000-0005-0000-0000-0000AC170000}"/>
    <cellStyle name="_고정자산v-last_MITK Recs JULY 2003.xls_22626_1_financial statements-MKOI,MTIL,WSUI-(2007-09-30)jy" xfId="29726" xr:uid="{00000000-0005-0000-0000-0000AD170000}"/>
    <cellStyle name="_고정자산v-last_MITK Recs JULY 2003.xls_22626_1_롯데유럽홀딩스-NAV(2008-05-30)" xfId="29727" xr:uid="{00000000-0005-0000-0000-0000AE170000}"/>
    <cellStyle name="_고정자산v-last_MITK Recs JULY 2003.xls_22626_1_롯데유럽홀딩스-NAV(2008-06-30)" xfId="29728" xr:uid="{00000000-0005-0000-0000-0000AF170000}"/>
    <cellStyle name="_고정자산v-last_MITK Recs JULY 2003.xls_25978_1" xfId="29729" xr:uid="{00000000-0005-0000-0000-0000B0170000}"/>
    <cellStyle name="_고정자산v-last_MITK Recs JULY 2003.xls_25978_1_financial statements-MKOI,MTIL,WSUI-(2007-09-30)jy" xfId="29730" xr:uid="{00000000-0005-0000-0000-0000B1170000}"/>
    <cellStyle name="_고정자산v-last_MITK Recs JULY 2003.xls_25978_1_롯데유럽홀딩스-NAV(2008-05-30)" xfId="29731" xr:uid="{00000000-0005-0000-0000-0000B2170000}"/>
    <cellStyle name="_고정자산v-last_MITK Recs JULY 2003.xls_25978_1_롯데유럽홀딩스-NAV(2008-06-30)" xfId="29732" xr:uid="{00000000-0005-0000-0000-0000B3170000}"/>
    <cellStyle name="_고정자산v-last_MITK Recs JULY 2003.xls_26859_1" xfId="29733" xr:uid="{00000000-0005-0000-0000-0000B4170000}"/>
    <cellStyle name="_고정자산v-last_MITK Recs JULY 2003.xls_26859_1_financial statements-MKOI,MTIL,WSUI-(2007-09-30)jy" xfId="29734" xr:uid="{00000000-0005-0000-0000-0000B5170000}"/>
    <cellStyle name="_고정자산v-last_MITK Recs JULY 2003.xls_26859_1_롯데유럽홀딩스-NAV(2008-05-30)" xfId="29735" xr:uid="{00000000-0005-0000-0000-0000B6170000}"/>
    <cellStyle name="_고정자산v-last_MITK Recs JULY 2003.xls_26859_1_롯데유럽홀딩스-NAV(2008-06-30)" xfId="29736" xr:uid="{00000000-0005-0000-0000-0000B7170000}"/>
    <cellStyle name="_고정자산v-last_MITK Recs JULY 2003.xls_26973_1" xfId="29737" xr:uid="{00000000-0005-0000-0000-0000B8170000}"/>
    <cellStyle name="_고정자산v-last_MITK Recs JULY 2003.xls_26973_1_financial statements-MKOI,MTIL,WSUI-(2007-09-30)jy" xfId="29738" xr:uid="{00000000-0005-0000-0000-0000B9170000}"/>
    <cellStyle name="_고정자산v-last_MITK Recs JULY 2003.xls_26973_1_롯데유럽홀딩스-NAV(2008-05-30)" xfId="29739" xr:uid="{00000000-0005-0000-0000-0000BA170000}"/>
    <cellStyle name="_고정자산v-last_MITK Recs JULY 2003.xls_26973_1_롯데유럽홀딩스-NAV(2008-06-30)" xfId="29740" xr:uid="{00000000-0005-0000-0000-0000BB170000}"/>
    <cellStyle name="_고정자산v-last_MITK Recs JULY 2003.xls_27057_1" xfId="29741" xr:uid="{00000000-0005-0000-0000-0000BC170000}"/>
    <cellStyle name="_고정자산v-last_MITK Recs JULY 2003.xls_27057_1_financial statements-MKOI,MTIL,WSUI-(2007-09-30)jy" xfId="29742" xr:uid="{00000000-0005-0000-0000-0000BD170000}"/>
    <cellStyle name="_고정자산v-last_MITK Recs JULY 2003.xls_27057_1_롯데유럽홀딩스-NAV(2008-05-30)" xfId="29743" xr:uid="{00000000-0005-0000-0000-0000BE170000}"/>
    <cellStyle name="_고정자산v-last_MITK Recs JULY 2003.xls_27057_1_롯데유럽홀딩스-NAV(2008-06-30)" xfId="29744" xr:uid="{00000000-0005-0000-0000-0000BF170000}"/>
    <cellStyle name="_고정자산v-last_MITK Recs JULY 2003.xls_27105_1" xfId="29745" xr:uid="{00000000-0005-0000-0000-0000C0170000}"/>
    <cellStyle name="_고정자산v-last_MITK Recs JULY 2003.xls_27105_1_financial statements-MKOI,MTIL,WSUI-(2007-09-30)jy" xfId="29746" xr:uid="{00000000-0005-0000-0000-0000C1170000}"/>
    <cellStyle name="_고정자산v-last_MITK Recs JULY 2003.xls_27105_1_롯데유럽홀딩스-NAV(2008-05-30)" xfId="29747" xr:uid="{00000000-0005-0000-0000-0000C2170000}"/>
    <cellStyle name="_고정자산v-last_MITK Recs JULY 2003.xls_27105_1_롯데유럽홀딩스-NAV(2008-06-30)" xfId="29748" xr:uid="{00000000-0005-0000-0000-0000C3170000}"/>
    <cellStyle name="_고정자산v-last_MITK Recs JULY 2003.xls_27709_1" xfId="29749" xr:uid="{00000000-0005-0000-0000-0000C4170000}"/>
    <cellStyle name="_고정자산v-last_MITK Recs JULY 2003.xls_27709_1_financial statements-MKOI,MTIL,WSUI-(2007-09-30)jy" xfId="29750" xr:uid="{00000000-0005-0000-0000-0000C5170000}"/>
    <cellStyle name="_고정자산v-last_MITK Recs JULY 2003.xls_27709_1_롯데유럽홀딩스-NAV(2008-05-30)" xfId="29751" xr:uid="{00000000-0005-0000-0000-0000C6170000}"/>
    <cellStyle name="_고정자산v-last_MITK Recs JULY 2003.xls_27709_1_롯데유럽홀딩스-NAV(2008-06-30)" xfId="29752" xr:uid="{00000000-0005-0000-0000-0000C7170000}"/>
    <cellStyle name="_고정자산v-last_MITK Recs JULY 2003.xls_9260_1" xfId="29753" xr:uid="{00000000-0005-0000-0000-0000C8170000}"/>
    <cellStyle name="_고정자산v-last_MITK Recs JULY 2003.xls_9260_1_financial statements-MKOI,MTIL,WSUI-(2007-09-30)jy" xfId="29754" xr:uid="{00000000-0005-0000-0000-0000C9170000}"/>
    <cellStyle name="_고정자산v-last_MITK Recs JULY 2003.xls_9260_1_롯데유럽홀딩스-NAV(2008-05-30)" xfId="29755" xr:uid="{00000000-0005-0000-0000-0000CA170000}"/>
    <cellStyle name="_고정자산v-last_MITK Recs JULY 2003.xls_9260_1_롯데유럽홀딩스-NAV(2008-06-30)" xfId="29756" xr:uid="{00000000-0005-0000-0000-0000CB170000}"/>
    <cellStyle name="_고정자산v-last_MITK Recs JULY 2003.xls_financial statements-MKOI,MTIL,WSUI-(2007-09-30)jy" xfId="29757" xr:uid="{00000000-0005-0000-0000-0000CC170000}"/>
    <cellStyle name="_고정자산v-last_MITK Recs JULY 2003.xls_KRIF BS REC 0407" xfId="29758" xr:uid="{00000000-0005-0000-0000-0000CD170000}"/>
    <cellStyle name="_고정자산v-last_MITK Recs JULY 2003.xls_KRIF BS REC 0407_financial statements-MKOI,MTIL,WSUI-(2007-09-30)jy" xfId="29759" xr:uid="{00000000-0005-0000-0000-0000CE170000}"/>
    <cellStyle name="_고정자산v-last_MITK Recs JULY 2003.xls_KRIF BS REC 0407_롯데유럽홀딩스-NAV(2008-05-30)" xfId="29760" xr:uid="{00000000-0005-0000-0000-0000CF170000}"/>
    <cellStyle name="_고정자산v-last_MITK Recs JULY 2003.xls_KRIF BS REC 0407_롯데유럽홀딩스-NAV(2008-06-30)" xfId="29761" xr:uid="{00000000-0005-0000-0000-0000D0170000}"/>
    <cellStyle name="_고정자산v-last_MITK Recs JULY 2003.xls_KRIF BS REC 0408" xfId="29762" xr:uid="{00000000-0005-0000-0000-0000D1170000}"/>
    <cellStyle name="_고정자산v-last_MITK Recs JULY 2003.xls_KRIF BS REC 0408_financial statements-MKOI,MTIL,WSUI-(2007-09-30)jy" xfId="29763" xr:uid="{00000000-0005-0000-0000-0000D2170000}"/>
    <cellStyle name="_고정자산v-last_MITK Recs JULY 2003.xls_KRIF BS REC 0408_롯데유럽홀딩스-NAV(2008-05-30)" xfId="29764" xr:uid="{00000000-0005-0000-0000-0000D3170000}"/>
    <cellStyle name="_고정자산v-last_MITK Recs JULY 2003.xls_KRIF BS REC 0408_롯데유럽홀딩스-NAV(2008-06-30)" xfId="29765" xr:uid="{00000000-0005-0000-0000-0000D4170000}"/>
    <cellStyle name="_고정자산v-last_MITK Recs JULY 2003.xls_MSIM BS REC 07 2004" xfId="29766" xr:uid="{00000000-0005-0000-0000-0000D5170000}"/>
    <cellStyle name="_고정자산v-last_MITK Recs JULY 2003.xls_MSIM BS REC 07 2004_financial statements-MKOI,MTIL,WSUI-(2007-09-30)jy" xfId="29767" xr:uid="{00000000-0005-0000-0000-0000D6170000}"/>
    <cellStyle name="_고정자산v-last_MITK Recs JULY 2003.xls_MSIM BS REC 07 2004_롯데유럽홀딩스-NAV(2008-05-30)" xfId="29768" xr:uid="{00000000-0005-0000-0000-0000D7170000}"/>
    <cellStyle name="_고정자산v-last_MITK Recs JULY 2003.xls_MSIM BS REC 07 2004_롯데유럽홀딩스-NAV(2008-06-30)" xfId="29769" xr:uid="{00000000-0005-0000-0000-0000D8170000}"/>
    <cellStyle name="_고정자산v-last_MITK Recs JULY 2003.xls_MSIM BS REC 08 2004" xfId="29770" xr:uid="{00000000-0005-0000-0000-0000D9170000}"/>
    <cellStyle name="_고정자산v-last_MITK Recs JULY 2003.xls_MSIM BS REC 08 2004_financial statements-MKOI,MTIL,WSUI-(2007-09-30)jy" xfId="29771" xr:uid="{00000000-0005-0000-0000-0000DA170000}"/>
    <cellStyle name="_고정자산v-last_MITK Recs JULY 2003.xls_MSIM BS REC 08 2004_롯데유럽홀딩스-NAV(2008-05-30)" xfId="29772" xr:uid="{00000000-0005-0000-0000-0000DB170000}"/>
    <cellStyle name="_고정자산v-last_MITK Recs JULY 2003.xls_MSIM BS REC 08 2004_롯데유럽홀딩스-NAV(2008-06-30)" xfId="29773" xr:uid="{00000000-0005-0000-0000-0000DC170000}"/>
    <cellStyle name="_고정자산v-last_MITK Recs JULY 2003.xls_MSIM BS REC 10 2004" xfId="29774" xr:uid="{00000000-0005-0000-0000-0000DD170000}"/>
    <cellStyle name="_고정자산v-last_MITK Recs JULY 2003.xls_MSIM BS REC 10 2004_financial statements-MKOI,MTIL,WSUI-(2007-09-30)jy" xfId="29775" xr:uid="{00000000-0005-0000-0000-0000DE170000}"/>
    <cellStyle name="_고정자산v-last_MITK Recs JULY 2003.xls_MSIM BS REC 10 2004_롯데유럽홀딩스-NAV(2008-05-30)" xfId="29776" xr:uid="{00000000-0005-0000-0000-0000DF170000}"/>
    <cellStyle name="_고정자산v-last_MITK Recs JULY 2003.xls_MSIM BS REC 10 2004_롯데유럽홀딩스-NAV(2008-06-30)" xfId="29777" xr:uid="{00000000-0005-0000-0000-0000E0170000}"/>
    <cellStyle name="_고정자산v-last_MITK Recs JULY 2003.xls_MSIM BS REC 11 2004" xfId="29778" xr:uid="{00000000-0005-0000-0000-0000E1170000}"/>
    <cellStyle name="_고정자산v-last_MITK Recs JULY 2003.xls_MSIM BS REC 11 2004_financial statements-MKOI,MTIL,WSUI-(2007-09-30)jy" xfId="29779" xr:uid="{00000000-0005-0000-0000-0000E2170000}"/>
    <cellStyle name="_고정자산v-last_MITK Recs JULY 2003.xls_MSIM BS REC 11 2004_롯데유럽홀딩스-NAV(2008-05-30)" xfId="29780" xr:uid="{00000000-0005-0000-0000-0000E3170000}"/>
    <cellStyle name="_고정자산v-last_MITK Recs JULY 2003.xls_MSIM BS REC 11 2004_롯데유럽홀딩스-NAV(2008-06-30)" xfId="29781" xr:uid="{00000000-0005-0000-0000-0000E4170000}"/>
    <cellStyle name="_고정자산v-last_MITK Recs JULY 2003.xls_MSIM BS REC 12 2004" xfId="29782" xr:uid="{00000000-0005-0000-0000-0000E5170000}"/>
    <cellStyle name="_고정자산v-last_MITK Recs JULY 2003.xls_MSIM BS REC 12 2004_financial statements-MKOI,MTIL,WSUI-(2007-09-30)jy" xfId="29783" xr:uid="{00000000-0005-0000-0000-0000E6170000}"/>
    <cellStyle name="_고정자산v-last_MITK Recs JULY 2003.xls_MSIM BS REC 12 2004_롯데유럽홀딩스-NAV(2008-05-30)" xfId="29784" xr:uid="{00000000-0005-0000-0000-0000E7170000}"/>
    <cellStyle name="_고정자산v-last_MITK Recs JULY 2003.xls_MSIM BS REC 12 2004_롯데유럽홀딩스-NAV(2008-06-30)" xfId="29785" xr:uid="{00000000-0005-0000-0000-0000E8170000}"/>
    <cellStyle name="_고정자산v-last_MITK Recs JULY 2003.xls_롯데유럽홀딩스-NAV(2008-05-30)" xfId="29786" xr:uid="{00000000-0005-0000-0000-0000E9170000}"/>
    <cellStyle name="_고정자산v-last_MITK Recs JULY 2003.xls_롯데유럽홀딩스-NAV(2008-06-30)" xfId="29787" xr:uid="{00000000-0005-0000-0000-0000EA170000}"/>
    <cellStyle name="_고정자산v-last_MITK Recs JUN 2003_0708.xls" xfId="29788" xr:uid="{00000000-0005-0000-0000-0000EB170000}"/>
    <cellStyle name="_고정자산v-last_MITK Recs JUN 2003_0708.xls_-2004()" xfId="29789" xr:uid="{00000000-0005-0000-0000-0000EC170000}"/>
    <cellStyle name="_고정자산v-last_MITK Recs JUN 2003_0708.xls_-2004()_financial statements-MKOI,MTIL,WSUI-(2007-09-30)jy" xfId="29790" xr:uid="{00000000-0005-0000-0000-0000ED170000}"/>
    <cellStyle name="_고정자산v-last_MITK Recs JUN 2003_0708.xls_-2004()_롯데유럽홀딩스-NAV(2008-05-30)" xfId="29791" xr:uid="{00000000-0005-0000-0000-0000EE170000}"/>
    <cellStyle name="_고정자산v-last_MITK Recs JUN 2003_0708.xls_-2004()_롯데유럽홀딩스-NAV(2008-06-30)" xfId="29792" xr:uid="{00000000-0005-0000-0000-0000EF170000}"/>
    <cellStyle name="_고정자산v-last_MITK Recs JUN 2003_0708.xls_22001_1" xfId="29793" xr:uid="{00000000-0005-0000-0000-0000F0170000}"/>
    <cellStyle name="_고정자산v-last_MITK Recs JUN 2003_0708.xls_22001_1_financial statements-MKOI,MTIL,WSUI-(2007-09-30)jy" xfId="29794" xr:uid="{00000000-0005-0000-0000-0000F1170000}"/>
    <cellStyle name="_고정자산v-last_MITK Recs JUN 2003_0708.xls_22001_1_롯데유럽홀딩스-NAV(2008-05-30)" xfId="29795" xr:uid="{00000000-0005-0000-0000-0000F2170000}"/>
    <cellStyle name="_고정자산v-last_MITK Recs JUN 2003_0708.xls_22001_1_롯데유럽홀딩스-NAV(2008-06-30)" xfId="29796" xr:uid="{00000000-0005-0000-0000-0000F3170000}"/>
    <cellStyle name="_고정자산v-last_MITK Recs JUN 2003_0708.xls_22626_1" xfId="29797" xr:uid="{00000000-0005-0000-0000-0000F4170000}"/>
    <cellStyle name="_고정자산v-last_MITK Recs JUN 2003_0708.xls_22626_1_financial statements-MKOI,MTIL,WSUI-(2007-09-30)jy" xfId="29798" xr:uid="{00000000-0005-0000-0000-0000F5170000}"/>
    <cellStyle name="_고정자산v-last_MITK Recs JUN 2003_0708.xls_22626_1_롯데유럽홀딩스-NAV(2008-05-30)" xfId="29799" xr:uid="{00000000-0005-0000-0000-0000F6170000}"/>
    <cellStyle name="_고정자산v-last_MITK Recs JUN 2003_0708.xls_22626_1_롯데유럽홀딩스-NAV(2008-06-30)" xfId="29800" xr:uid="{00000000-0005-0000-0000-0000F7170000}"/>
    <cellStyle name="_고정자산v-last_MITK Recs JUN 2003_0708.xls_25978_1" xfId="29801" xr:uid="{00000000-0005-0000-0000-0000F8170000}"/>
    <cellStyle name="_고정자산v-last_MITK Recs JUN 2003_0708.xls_25978_1_financial statements-MKOI,MTIL,WSUI-(2007-09-30)jy" xfId="29802" xr:uid="{00000000-0005-0000-0000-0000F9170000}"/>
    <cellStyle name="_고정자산v-last_MITK Recs JUN 2003_0708.xls_25978_1_롯데유럽홀딩스-NAV(2008-05-30)" xfId="29803" xr:uid="{00000000-0005-0000-0000-0000FA170000}"/>
    <cellStyle name="_고정자산v-last_MITK Recs JUN 2003_0708.xls_25978_1_롯데유럽홀딩스-NAV(2008-06-30)" xfId="29804" xr:uid="{00000000-0005-0000-0000-0000FB170000}"/>
    <cellStyle name="_고정자산v-last_MITK Recs JUN 2003_0708.xls_26859_1" xfId="29805" xr:uid="{00000000-0005-0000-0000-0000FC170000}"/>
    <cellStyle name="_고정자산v-last_MITK Recs JUN 2003_0708.xls_26859_1_financial statements-MKOI,MTIL,WSUI-(2007-09-30)jy" xfId="29806" xr:uid="{00000000-0005-0000-0000-0000FD170000}"/>
    <cellStyle name="_고정자산v-last_MITK Recs JUN 2003_0708.xls_26859_1_롯데유럽홀딩스-NAV(2008-05-30)" xfId="29807" xr:uid="{00000000-0005-0000-0000-0000FE170000}"/>
    <cellStyle name="_고정자산v-last_MITK Recs JUN 2003_0708.xls_26859_1_롯데유럽홀딩스-NAV(2008-06-30)" xfId="29808" xr:uid="{00000000-0005-0000-0000-0000FF170000}"/>
    <cellStyle name="_고정자산v-last_MITK Recs JUN 2003_0708.xls_26973_1" xfId="29809" xr:uid="{00000000-0005-0000-0000-000000180000}"/>
    <cellStyle name="_고정자산v-last_MITK Recs JUN 2003_0708.xls_26973_1_financial statements-MKOI,MTIL,WSUI-(2007-09-30)jy" xfId="29810" xr:uid="{00000000-0005-0000-0000-000001180000}"/>
    <cellStyle name="_고정자산v-last_MITK Recs JUN 2003_0708.xls_26973_1_롯데유럽홀딩스-NAV(2008-05-30)" xfId="29811" xr:uid="{00000000-0005-0000-0000-000002180000}"/>
    <cellStyle name="_고정자산v-last_MITK Recs JUN 2003_0708.xls_26973_1_롯데유럽홀딩스-NAV(2008-06-30)" xfId="29812" xr:uid="{00000000-0005-0000-0000-000003180000}"/>
    <cellStyle name="_고정자산v-last_MITK Recs JUN 2003_0708.xls_27057_1" xfId="29813" xr:uid="{00000000-0005-0000-0000-000004180000}"/>
    <cellStyle name="_고정자산v-last_MITK Recs JUN 2003_0708.xls_27057_1_financial statements-MKOI,MTIL,WSUI-(2007-09-30)jy" xfId="29814" xr:uid="{00000000-0005-0000-0000-000005180000}"/>
    <cellStyle name="_고정자산v-last_MITK Recs JUN 2003_0708.xls_27057_1_롯데유럽홀딩스-NAV(2008-05-30)" xfId="29815" xr:uid="{00000000-0005-0000-0000-000006180000}"/>
    <cellStyle name="_고정자산v-last_MITK Recs JUN 2003_0708.xls_27057_1_롯데유럽홀딩스-NAV(2008-06-30)" xfId="29816" xr:uid="{00000000-0005-0000-0000-000007180000}"/>
    <cellStyle name="_고정자산v-last_MITK Recs JUN 2003_0708.xls_27105_1" xfId="29817" xr:uid="{00000000-0005-0000-0000-000008180000}"/>
    <cellStyle name="_고정자산v-last_MITK Recs JUN 2003_0708.xls_27105_1_financial statements-MKOI,MTIL,WSUI-(2007-09-30)jy" xfId="29818" xr:uid="{00000000-0005-0000-0000-000009180000}"/>
    <cellStyle name="_고정자산v-last_MITK Recs JUN 2003_0708.xls_27105_1_롯데유럽홀딩스-NAV(2008-05-30)" xfId="29819" xr:uid="{00000000-0005-0000-0000-00000A180000}"/>
    <cellStyle name="_고정자산v-last_MITK Recs JUN 2003_0708.xls_27105_1_롯데유럽홀딩스-NAV(2008-06-30)" xfId="29820" xr:uid="{00000000-0005-0000-0000-00000B180000}"/>
    <cellStyle name="_고정자산v-last_MITK Recs JUN 2003_0708.xls_27709_1" xfId="29821" xr:uid="{00000000-0005-0000-0000-00000C180000}"/>
    <cellStyle name="_고정자산v-last_MITK Recs JUN 2003_0708.xls_27709_1_financial statements-MKOI,MTIL,WSUI-(2007-09-30)jy" xfId="29822" xr:uid="{00000000-0005-0000-0000-00000D180000}"/>
    <cellStyle name="_고정자산v-last_MITK Recs JUN 2003_0708.xls_27709_1_롯데유럽홀딩스-NAV(2008-05-30)" xfId="29823" xr:uid="{00000000-0005-0000-0000-00000E180000}"/>
    <cellStyle name="_고정자산v-last_MITK Recs JUN 2003_0708.xls_27709_1_롯데유럽홀딩스-NAV(2008-06-30)" xfId="29824" xr:uid="{00000000-0005-0000-0000-00000F180000}"/>
    <cellStyle name="_고정자산v-last_MITK Recs JUN 2003_0708.xls_9260_1" xfId="29825" xr:uid="{00000000-0005-0000-0000-000010180000}"/>
    <cellStyle name="_고정자산v-last_MITK Recs JUN 2003_0708.xls_9260_1_financial statements-MKOI,MTIL,WSUI-(2007-09-30)jy" xfId="29826" xr:uid="{00000000-0005-0000-0000-000011180000}"/>
    <cellStyle name="_고정자산v-last_MITK Recs JUN 2003_0708.xls_9260_1_롯데유럽홀딩스-NAV(2008-05-30)" xfId="29827" xr:uid="{00000000-0005-0000-0000-000012180000}"/>
    <cellStyle name="_고정자산v-last_MITK Recs JUN 2003_0708.xls_9260_1_롯데유럽홀딩스-NAV(2008-06-30)" xfId="29828" xr:uid="{00000000-0005-0000-0000-000013180000}"/>
    <cellStyle name="_고정자산v-last_MITK Recs JUN 2003_0708.xls_financial statements-MKOI,MTIL,WSUI-(2007-09-30)jy" xfId="29829" xr:uid="{00000000-0005-0000-0000-000014180000}"/>
    <cellStyle name="_고정자산v-last_MITK Recs JUN 2003_0708.xls_KRIF BS REC 0407" xfId="29830" xr:uid="{00000000-0005-0000-0000-000015180000}"/>
    <cellStyle name="_고정자산v-last_MITK Recs JUN 2003_0708.xls_KRIF BS REC 0407_financial statements-MKOI,MTIL,WSUI-(2007-09-30)jy" xfId="29831" xr:uid="{00000000-0005-0000-0000-000016180000}"/>
    <cellStyle name="_고정자산v-last_MITK Recs JUN 2003_0708.xls_KRIF BS REC 0407_롯데유럽홀딩스-NAV(2008-05-30)" xfId="29832" xr:uid="{00000000-0005-0000-0000-000017180000}"/>
    <cellStyle name="_고정자산v-last_MITK Recs JUN 2003_0708.xls_KRIF BS REC 0407_롯데유럽홀딩스-NAV(2008-06-30)" xfId="29833" xr:uid="{00000000-0005-0000-0000-000018180000}"/>
    <cellStyle name="_고정자산v-last_MITK Recs JUN 2003_0708.xls_KRIF BS REC 0408" xfId="29834" xr:uid="{00000000-0005-0000-0000-000019180000}"/>
    <cellStyle name="_고정자산v-last_MITK Recs JUN 2003_0708.xls_KRIF BS REC 0408_financial statements-MKOI,MTIL,WSUI-(2007-09-30)jy" xfId="29835" xr:uid="{00000000-0005-0000-0000-00001A180000}"/>
    <cellStyle name="_고정자산v-last_MITK Recs JUN 2003_0708.xls_KRIF BS REC 0408_롯데유럽홀딩스-NAV(2008-05-30)" xfId="29836" xr:uid="{00000000-0005-0000-0000-00001B180000}"/>
    <cellStyle name="_고정자산v-last_MITK Recs JUN 2003_0708.xls_KRIF BS REC 0408_롯데유럽홀딩스-NAV(2008-06-30)" xfId="29837" xr:uid="{00000000-0005-0000-0000-00001C180000}"/>
    <cellStyle name="_고정자산v-last_MITK Recs JUN 2003_0708.xls_MSIM BS REC 07 2004" xfId="29838" xr:uid="{00000000-0005-0000-0000-00001D180000}"/>
    <cellStyle name="_고정자산v-last_MITK Recs JUN 2003_0708.xls_MSIM BS REC 07 2004_financial statements-MKOI,MTIL,WSUI-(2007-09-30)jy" xfId="29839" xr:uid="{00000000-0005-0000-0000-00001E180000}"/>
    <cellStyle name="_고정자산v-last_MITK Recs JUN 2003_0708.xls_MSIM BS REC 07 2004_롯데유럽홀딩스-NAV(2008-05-30)" xfId="29840" xr:uid="{00000000-0005-0000-0000-00001F180000}"/>
    <cellStyle name="_고정자산v-last_MITK Recs JUN 2003_0708.xls_MSIM BS REC 07 2004_롯데유럽홀딩스-NAV(2008-06-30)" xfId="29841" xr:uid="{00000000-0005-0000-0000-000020180000}"/>
    <cellStyle name="_고정자산v-last_MITK Recs JUN 2003_0708.xls_MSIM BS REC 08 2004" xfId="29842" xr:uid="{00000000-0005-0000-0000-000021180000}"/>
    <cellStyle name="_고정자산v-last_MITK Recs JUN 2003_0708.xls_MSIM BS REC 08 2004_financial statements-MKOI,MTIL,WSUI-(2007-09-30)jy" xfId="29843" xr:uid="{00000000-0005-0000-0000-000022180000}"/>
    <cellStyle name="_고정자산v-last_MITK Recs JUN 2003_0708.xls_MSIM BS REC 08 2004_롯데유럽홀딩스-NAV(2008-05-30)" xfId="29844" xr:uid="{00000000-0005-0000-0000-000023180000}"/>
    <cellStyle name="_고정자산v-last_MITK Recs JUN 2003_0708.xls_MSIM BS REC 08 2004_롯데유럽홀딩스-NAV(2008-06-30)" xfId="29845" xr:uid="{00000000-0005-0000-0000-000024180000}"/>
    <cellStyle name="_고정자산v-last_MITK Recs JUN 2003_0708.xls_MSIM BS REC 10 2004" xfId="29846" xr:uid="{00000000-0005-0000-0000-000025180000}"/>
    <cellStyle name="_고정자산v-last_MITK Recs JUN 2003_0708.xls_MSIM BS REC 10 2004_financial statements-MKOI,MTIL,WSUI-(2007-09-30)jy" xfId="29847" xr:uid="{00000000-0005-0000-0000-000026180000}"/>
    <cellStyle name="_고정자산v-last_MITK Recs JUN 2003_0708.xls_MSIM BS REC 10 2004_롯데유럽홀딩스-NAV(2008-05-30)" xfId="29848" xr:uid="{00000000-0005-0000-0000-000027180000}"/>
    <cellStyle name="_고정자산v-last_MITK Recs JUN 2003_0708.xls_MSIM BS REC 10 2004_롯데유럽홀딩스-NAV(2008-06-30)" xfId="29849" xr:uid="{00000000-0005-0000-0000-000028180000}"/>
    <cellStyle name="_고정자산v-last_MITK Recs JUN 2003_0708.xls_MSIM BS REC 11 2004" xfId="29850" xr:uid="{00000000-0005-0000-0000-000029180000}"/>
    <cellStyle name="_고정자산v-last_MITK Recs JUN 2003_0708.xls_MSIM BS REC 11 2004_financial statements-MKOI,MTIL,WSUI-(2007-09-30)jy" xfId="29851" xr:uid="{00000000-0005-0000-0000-00002A180000}"/>
    <cellStyle name="_고정자산v-last_MITK Recs JUN 2003_0708.xls_MSIM BS REC 11 2004_롯데유럽홀딩스-NAV(2008-05-30)" xfId="29852" xr:uid="{00000000-0005-0000-0000-00002B180000}"/>
    <cellStyle name="_고정자산v-last_MITK Recs JUN 2003_0708.xls_MSIM BS REC 11 2004_롯데유럽홀딩스-NAV(2008-06-30)" xfId="29853" xr:uid="{00000000-0005-0000-0000-00002C180000}"/>
    <cellStyle name="_고정자산v-last_MITK Recs JUN 2003_0708.xls_MSIM BS REC 12 2004" xfId="29854" xr:uid="{00000000-0005-0000-0000-00002D180000}"/>
    <cellStyle name="_고정자산v-last_MITK Recs JUN 2003_0708.xls_MSIM BS REC 12 2004_financial statements-MKOI,MTIL,WSUI-(2007-09-30)jy" xfId="29855" xr:uid="{00000000-0005-0000-0000-00002E180000}"/>
    <cellStyle name="_고정자산v-last_MITK Recs JUN 2003_0708.xls_MSIM BS REC 12 2004_롯데유럽홀딩스-NAV(2008-05-30)" xfId="29856" xr:uid="{00000000-0005-0000-0000-00002F180000}"/>
    <cellStyle name="_고정자산v-last_MITK Recs JUN 2003_0708.xls_MSIM BS REC 12 2004_롯데유럽홀딩스-NAV(2008-06-30)" xfId="29857" xr:uid="{00000000-0005-0000-0000-000030180000}"/>
    <cellStyle name="_고정자산v-last_MITK Recs JUN 2003_0708.xls_롯데유럽홀딩스-NAV(2008-05-30)" xfId="29858" xr:uid="{00000000-0005-0000-0000-000031180000}"/>
    <cellStyle name="_고정자산v-last_MITK Recs JUN 2003_0708.xls_롯데유럽홀딩스-NAV(2008-06-30)" xfId="29859" xr:uid="{00000000-0005-0000-0000-000032180000}"/>
    <cellStyle name="_고정자산v-last_MITK Recs JUNE 2003_0705.xls" xfId="29860" xr:uid="{00000000-0005-0000-0000-000033180000}"/>
    <cellStyle name="_고정자산v-last_MITK Recs JUNE 2003_0705.xls_-2004()" xfId="29861" xr:uid="{00000000-0005-0000-0000-000034180000}"/>
    <cellStyle name="_고정자산v-last_MITK Recs JUNE 2003_0705.xls_-2004()_financial statements-MKOI,MTIL,WSUI-(2007-09-30)jy" xfId="29862" xr:uid="{00000000-0005-0000-0000-000035180000}"/>
    <cellStyle name="_고정자산v-last_MITK Recs JUNE 2003_0705.xls_-2004()_롯데유럽홀딩스-NAV(2008-05-30)" xfId="29863" xr:uid="{00000000-0005-0000-0000-000036180000}"/>
    <cellStyle name="_고정자산v-last_MITK Recs JUNE 2003_0705.xls_-2004()_롯데유럽홀딩스-NAV(2008-06-30)" xfId="29864" xr:uid="{00000000-0005-0000-0000-000037180000}"/>
    <cellStyle name="_고정자산v-last_MITK Recs JUNE 2003_0705.xls_22001_1" xfId="29865" xr:uid="{00000000-0005-0000-0000-000038180000}"/>
    <cellStyle name="_고정자산v-last_MITK Recs JUNE 2003_0705.xls_22001_1_financial statements-MKOI,MTIL,WSUI-(2007-09-30)jy" xfId="29866" xr:uid="{00000000-0005-0000-0000-000039180000}"/>
    <cellStyle name="_고정자산v-last_MITK Recs JUNE 2003_0705.xls_22001_1_롯데유럽홀딩스-NAV(2008-05-30)" xfId="29867" xr:uid="{00000000-0005-0000-0000-00003A180000}"/>
    <cellStyle name="_고정자산v-last_MITK Recs JUNE 2003_0705.xls_22001_1_롯데유럽홀딩스-NAV(2008-06-30)" xfId="29868" xr:uid="{00000000-0005-0000-0000-00003B180000}"/>
    <cellStyle name="_고정자산v-last_MITK Recs JUNE 2003_0705.xls_22626_1" xfId="29869" xr:uid="{00000000-0005-0000-0000-00003C180000}"/>
    <cellStyle name="_고정자산v-last_MITK Recs JUNE 2003_0705.xls_22626_1_financial statements-MKOI,MTIL,WSUI-(2007-09-30)jy" xfId="29870" xr:uid="{00000000-0005-0000-0000-00003D180000}"/>
    <cellStyle name="_고정자산v-last_MITK Recs JUNE 2003_0705.xls_22626_1_롯데유럽홀딩스-NAV(2008-05-30)" xfId="29871" xr:uid="{00000000-0005-0000-0000-00003E180000}"/>
    <cellStyle name="_고정자산v-last_MITK Recs JUNE 2003_0705.xls_22626_1_롯데유럽홀딩스-NAV(2008-06-30)" xfId="29872" xr:uid="{00000000-0005-0000-0000-00003F180000}"/>
    <cellStyle name="_고정자산v-last_MITK Recs JUNE 2003_0705.xls_25978_1" xfId="29873" xr:uid="{00000000-0005-0000-0000-000040180000}"/>
    <cellStyle name="_고정자산v-last_MITK Recs JUNE 2003_0705.xls_25978_1_financial statements-MKOI,MTIL,WSUI-(2007-09-30)jy" xfId="29874" xr:uid="{00000000-0005-0000-0000-000041180000}"/>
    <cellStyle name="_고정자산v-last_MITK Recs JUNE 2003_0705.xls_25978_1_롯데유럽홀딩스-NAV(2008-05-30)" xfId="29875" xr:uid="{00000000-0005-0000-0000-000042180000}"/>
    <cellStyle name="_고정자산v-last_MITK Recs JUNE 2003_0705.xls_25978_1_롯데유럽홀딩스-NAV(2008-06-30)" xfId="29876" xr:uid="{00000000-0005-0000-0000-000043180000}"/>
    <cellStyle name="_고정자산v-last_MITK Recs JUNE 2003_0705.xls_26859_1" xfId="29877" xr:uid="{00000000-0005-0000-0000-000044180000}"/>
    <cellStyle name="_고정자산v-last_MITK Recs JUNE 2003_0705.xls_26859_1_financial statements-MKOI,MTIL,WSUI-(2007-09-30)jy" xfId="29878" xr:uid="{00000000-0005-0000-0000-000045180000}"/>
    <cellStyle name="_고정자산v-last_MITK Recs JUNE 2003_0705.xls_26859_1_롯데유럽홀딩스-NAV(2008-05-30)" xfId="29879" xr:uid="{00000000-0005-0000-0000-000046180000}"/>
    <cellStyle name="_고정자산v-last_MITK Recs JUNE 2003_0705.xls_26859_1_롯데유럽홀딩스-NAV(2008-06-30)" xfId="29880" xr:uid="{00000000-0005-0000-0000-000047180000}"/>
    <cellStyle name="_고정자산v-last_MITK Recs JUNE 2003_0705.xls_26973_1" xfId="29881" xr:uid="{00000000-0005-0000-0000-000048180000}"/>
    <cellStyle name="_고정자산v-last_MITK Recs JUNE 2003_0705.xls_26973_1_financial statements-MKOI,MTIL,WSUI-(2007-09-30)jy" xfId="29882" xr:uid="{00000000-0005-0000-0000-000049180000}"/>
    <cellStyle name="_고정자산v-last_MITK Recs JUNE 2003_0705.xls_26973_1_롯데유럽홀딩스-NAV(2008-05-30)" xfId="29883" xr:uid="{00000000-0005-0000-0000-00004A180000}"/>
    <cellStyle name="_고정자산v-last_MITK Recs JUNE 2003_0705.xls_26973_1_롯데유럽홀딩스-NAV(2008-06-30)" xfId="29884" xr:uid="{00000000-0005-0000-0000-00004B180000}"/>
    <cellStyle name="_고정자산v-last_MITK Recs JUNE 2003_0705.xls_27057_1" xfId="29885" xr:uid="{00000000-0005-0000-0000-00004C180000}"/>
    <cellStyle name="_고정자산v-last_MITK Recs JUNE 2003_0705.xls_27057_1_financial statements-MKOI,MTIL,WSUI-(2007-09-30)jy" xfId="29886" xr:uid="{00000000-0005-0000-0000-00004D180000}"/>
    <cellStyle name="_고정자산v-last_MITK Recs JUNE 2003_0705.xls_27057_1_롯데유럽홀딩스-NAV(2008-05-30)" xfId="29887" xr:uid="{00000000-0005-0000-0000-00004E180000}"/>
    <cellStyle name="_고정자산v-last_MITK Recs JUNE 2003_0705.xls_27057_1_롯데유럽홀딩스-NAV(2008-06-30)" xfId="29888" xr:uid="{00000000-0005-0000-0000-00004F180000}"/>
    <cellStyle name="_고정자산v-last_MITK Recs JUNE 2003_0705.xls_27105_1" xfId="29889" xr:uid="{00000000-0005-0000-0000-000050180000}"/>
    <cellStyle name="_고정자산v-last_MITK Recs JUNE 2003_0705.xls_27105_1_financial statements-MKOI,MTIL,WSUI-(2007-09-30)jy" xfId="29890" xr:uid="{00000000-0005-0000-0000-000051180000}"/>
    <cellStyle name="_고정자산v-last_MITK Recs JUNE 2003_0705.xls_27105_1_롯데유럽홀딩스-NAV(2008-05-30)" xfId="29891" xr:uid="{00000000-0005-0000-0000-000052180000}"/>
    <cellStyle name="_고정자산v-last_MITK Recs JUNE 2003_0705.xls_27105_1_롯데유럽홀딩스-NAV(2008-06-30)" xfId="29892" xr:uid="{00000000-0005-0000-0000-000053180000}"/>
    <cellStyle name="_고정자산v-last_MITK Recs JUNE 2003_0705.xls_27709_1" xfId="29893" xr:uid="{00000000-0005-0000-0000-000054180000}"/>
    <cellStyle name="_고정자산v-last_MITK Recs JUNE 2003_0705.xls_27709_1_financial statements-MKOI,MTIL,WSUI-(2007-09-30)jy" xfId="29894" xr:uid="{00000000-0005-0000-0000-000055180000}"/>
    <cellStyle name="_고정자산v-last_MITK Recs JUNE 2003_0705.xls_27709_1_롯데유럽홀딩스-NAV(2008-05-30)" xfId="29895" xr:uid="{00000000-0005-0000-0000-000056180000}"/>
    <cellStyle name="_고정자산v-last_MITK Recs JUNE 2003_0705.xls_27709_1_롯데유럽홀딩스-NAV(2008-06-30)" xfId="29896" xr:uid="{00000000-0005-0000-0000-000057180000}"/>
    <cellStyle name="_고정자산v-last_MITK Recs JUNE 2003_0705.xls_9260_1" xfId="29897" xr:uid="{00000000-0005-0000-0000-000058180000}"/>
    <cellStyle name="_고정자산v-last_MITK Recs JUNE 2003_0705.xls_9260_1_financial statements-MKOI,MTIL,WSUI-(2007-09-30)jy" xfId="29898" xr:uid="{00000000-0005-0000-0000-000059180000}"/>
    <cellStyle name="_고정자산v-last_MITK Recs JUNE 2003_0705.xls_9260_1_롯데유럽홀딩스-NAV(2008-05-30)" xfId="29899" xr:uid="{00000000-0005-0000-0000-00005A180000}"/>
    <cellStyle name="_고정자산v-last_MITK Recs JUNE 2003_0705.xls_9260_1_롯데유럽홀딩스-NAV(2008-06-30)" xfId="29900" xr:uid="{00000000-0005-0000-0000-00005B180000}"/>
    <cellStyle name="_고정자산v-last_MITK Recs JUNE 2003_0705.xls_financial statements-MKOI,MTIL,WSUI-(2007-09-30)jy" xfId="29901" xr:uid="{00000000-0005-0000-0000-00005C180000}"/>
    <cellStyle name="_고정자산v-last_MITK Recs JUNE 2003_0705.xls_KRIF BS REC 0407" xfId="29902" xr:uid="{00000000-0005-0000-0000-00005D180000}"/>
    <cellStyle name="_고정자산v-last_MITK Recs JUNE 2003_0705.xls_KRIF BS REC 0407_financial statements-MKOI,MTIL,WSUI-(2007-09-30)jy" xfId="29903" xr:uid="{00000000-0005-0000-0000-00005E180000}"/>
    <cellStyle name="_고정자산v-last_MITK Recs JUNE 2003_0705.xls_KRIF BS REC 0407_롯데유럽홀딩스-NAV(2008-05-30)" xfId="29904" xr:uid="{00000000-0005-0000-0000-00005F180000}"/>
    <cellStyle name="_고정자산v-last_MITK Recs JUNE 2003_0705.xls_KRIF BS REC 0407_롯데유럽홀딩스-NAV(2008-06-30)" xfId="29905" xr:uid="{00000000-0005-0000-0000-000060180000}"/>
    <cellStyle name="_고정자산v-last_MITK Recs JUNE 2003_0705.xls_KRIF BS REC 0408" xfId="29906" xr:uid="{00000000-0005-0000-0000-000061180000}"/>
    <cellStyle name="_고정자산v-last_MITK Recs JUNE 2003_0705.xls_KRIF BS REC 0408_financial statements-MKOI,MTIL,WSUI-(2007-09-30)jy" xfId="29907" xr:uid="{00000000-0005-0000-0000-000062180000}"/>
    <cellStyle name="_고정자산v-last_MITK Recs JUNE 2003_0705.xls_KRIF BS REC 0408_롯데유럽홀딩스-NAV(2008-05-30)" xfId="29908" xr:uid="{00000000-0005-0000-0000-000063180000}"/>
    <cellStyle name="_고정자산v-last_MITK Recs JUNE 2003_0705.xls_KRIF BS REC 0408_롯데유럽홀딩스-NAV(2008-06-30)" xfId="29909" xr:uid="{00000000-0005-0000-0000-000064180000}"/>
    <cellStyle name="_고정자산v-last_MITK Recs JUNE 2003_0705.xls_MSIM BS REC 07 2004" xfId="29910" xr:uid="{00000000-0005-0000-0000-000065180000}"/>
    <cellStyle name="_고정자산v-last_MITK Recs JUNE 2003_0705.xls_MSIM BS REC 07 2004_financial statements-MKOI,MTIL,WSUI-(2007-09-30)jy" xfId="29911" xr:uid="{00000000-0005-0000-0000-000066180000}"/>
    <cellStyle name="_고정자산v-last_MITK Recs JUNE 2003_0705.xls_MSIM BS REC 07 2004_롯데유럽홀딩스-NAV(2008-05-30)" xfId="29912" xr:uid="{00000000-0005-0000-0000-000067180000}"/>
    <cellStyle name="_고정자산v-last_MITK Recs JUNE 2003_0705.xls_MSIM BS REC 07 2004_롯데유럽홀딩스-NAV(2008-06-30)" xfId="29913" xr:uid="{00000000-0005-0000-0000-000068180000}"/>
    <cellStyle name="_고정자산v-last_MITK Recs JUNE 2003_0705.xls_MSIM BS REC 08 2004" xfId="29914" xr:uid="{00000000-0005-0000-0000-000069180000}"/>
    <cellStyle name="_고정자산v-last_MITK Recs JUNE 2003_0705.xls_MSIM BS REC 08 2004_financial statements-MKOI,MTIL,WSUI-(2007-09-30)jy" xfId="29915" xr:uid="{00000000-0005-0000-0000-00006A180000}"/>
    <cellStyle name="_고정자산v-last_MITK Recs JUNE 2003_0705.xls_MSIM BS REC 08 2004_롯데유럽홀딩스-NAV(2008-05-30)" xfId="29916" xr:uid="{00000000-0005-0000-0000-00006B180000}"/>
    <cellStyle name="_고정자산v-last_MITK Recs JUNE 2003_0705.xls_MSIM BS REC 08 2004_롯데유럽홀딩스-NAV(2008-06-30)" xfId="29917" xr:uid="{00000000-0005-0000-0000-00006C180000}"/>
    <cellStyle name="_고정자산v-last_MITK Recs JUNE 2003_0705.xls_MSIM BS REC 10 2004" xfId="29918" xr:uid="{00000000-0005-0000-0000-00006D180000}"/>
    <cellStyle name="_고정자산v-last_MITK Recs JUNE 2003_0705.xls_MSIM BS REC 10 2004_financial statements-MKOI,MTIL,WSUI-(2007-09-30)jy" xfId="29919" xr:uid="{00000000-0005-0000-0000-00006E180000}"/>
    <cellStyle name="_고정자산v-last_MITK Recs JUNE 2003_0705.xls_MSIM BS REC 10 2004_롯데유럽홀딩스-NAV(2008-05-30)" xfId="29920" xr:uid="{00000000-0005-0000-0000-00006F180000}"/>
    <cellStyle name="_고정자산v-last_MITK Recs JUNE 2003_0705.xls_MSIM BS REC 10 2004_롯데유럽홀딩스-NAV(2008-06-30)" xfId="29921" xr:uid="{00000000-0005-0000-0000-000070180000}"/>
    <cellStyle name="_고정자산v-last_MITK Recs JUNE 2003_0705.xls_MSIM BS REC 11 2004" xfId="29922" xr:uid="{00000000-0005-0000-0000-000071180000}"/>
    <cellStyle name="_고정자산v-last_MITK Recs JUNE 2003_0705.xls_MSIM BS REC 11 2004_financial statements-MKOI,MTIL,WSUI-(2007-09-30)jy" xfId="29923" xr:uid="{00000000-0005-0000-0000-000072180000}"/>
    <cellStyle name="_고정자산v-last_MITK Recs JUNE 2003_0705.xls_MSIM BS REC 11 2004_롯데유럽홀딩스-NAV(2008-05-30)" xfId="29924" xr:uid="{00000000-0005-0000-0000-000073180000}"/>
    <cellStyle name="_고정자산v-last_MITK Recs JUNE 2003_0705.xls_MSIM BS REC 11 2004_롯데유럽홀딩스-NAV(2008-06-30)" xfId="29925" xr:uid="{00000000-0005-0000-0000-000074180000}"/>
    <cellStyle name="_고정자산v-last_MITK Recs JUNE 2003_0705.xls_MSIM BS REC 12 2004" xfId="29926" xr:uid="{00000000-0005-0000-0000-000075180000}"/>
    <cellStyle name="_고정자산v-last_MITK Recs JUNE 2003_0705.xls_MSIM BS REC 12 2004_financial statements-MKOI,MTIL,WSUI-(2007-09-30)jy" xfId="29927" xr:uid="{00000000-0005-0000-0000-000076180000}"/>
    <cellStyle name="_고정자산v-last_MITK Recs JUNE 2003_0705.xls_MSIM BS REC 12 2004_롯데유럽홀딩스-NAV(2008-05-30)" xfId="29928" xr:uid="{00000000-0005-0000-0000-000077180000}"/>
    <cellStyle name="_고정자산v-last_MITK Recs JUNE 2003_0705.xls_MSIM BS REC 12 2004_롯데유럽홀딩스-NAV(2008-06-30)" xfId="29929" xr:uid="{00000000-0005-0000-0000-000078180000}"/>
    <cellStyle name="_고정자산v-last_MITK Recs JUNE 2003_0705.xls_롯데유럽홀딩스-NAV(2008-05-30)" xfId="29930" xr:uid="{00000000-0005-0000-0000-000079180000}"/>
    <cellStyle name="_고정자산v-last_MITK Recs JUNE 2003_0705.xls_롯데유럽홀딩스-NAV(2008-06-30)" xfId="29931" xr:uid="{00000000-0005-0000-0000-00007A180000}"/>
    <cellStyle name="_고정자산v-last_MITK Recs MAY 2003_0604.xls" xfId="29932" xr:uid="{00000000-0005-0000-0000-00007B180000}"/>
    <cellStyle name="_고정자산v-last_MITK Recs MAY 2003_0604.xls_-2004()" xfId="29933" xr:uid="{00000000-0005-0000-0000-00007C180000}"/>
    <cellStyle name="_고정자산v-last_MITK Recs MAY 2003_0604.xls_-2004()_financial statements-MKOI,MTIL,WSUI-(2007-09-30)jy" xfId="29934" xr:uid="{00000000-0005-0000-0000-00007D180000}"/>
    <cellStyle name="_고정자산v-last_MITK Recs MAY 2003_0604.xls_-2004()_롯데유럽홀딩스-NAV(2008-05-30)" xfId="29935" xr:uid="{00000000-0005-0000-0000-00007E180000}"/>
    <cellStyle name="_고정자산v-last_MITK Recs MAY 2003_0604.xls_-2004()_롯데유럽홀딩스-NAV(2008-06-30)" xfId="29936" xr:uid="{00000000-0005-0000-0000-00007F180000}"/>
    <cellStyle name="_고정자산v-last_MITK Recs MAY 2003_0604.xls_22001_1" xfId="29937" xr:uid="{00000000-0005-0000-0000-000080180000}"/>
    <cellStyle name="_고정자산v-last_MITK Recs MAY 2003_0604.xls_22001_1_financial statements-MKOI,MTIL,WSUI-(2007-09-30)jy" xfId="29938" xr:uid="{00000000-0005-0000-0000-000081180000}"/>
    <cellStyle name="_고정자산v-last_MITK Recs MAY 2003_0604.xls_22001_1_롯데유럽홀딩스-NAV(2008-05-30)" xfId="29939" xr:uid="{00000000-0005-0000-0000-000082180000}"/>
    <cellStyle name="_고정자산v-last_MITK Recs MAY 2003_0604.xls_22001_1_롯데유럽홀딩스-NAV(2008-06-30)" xfId="29940" xr:uid="{00000000-0005-0000-0000-000083180000}"/>
    <cellStyle name="_고정자산v-last_MITK Recs MAY 2003_0604.xls_22626_1" xfId="29941" xr:uid="{00000000-0005-0000-0000-000084180000}"/>
    <cellStyle name="_고정자산v-last_MITK Recs MAY 2003_0604.xls_22626_1_financial statements-MKOI,MTIL,WSUI-(2007-09-30)jy" xfId="29942" xr:uid="{00000000-0005-0000-0000-000085180000}"/>
    <cellStyle name="_고정자산v-last_MITK Recs MAY 2003_0604.xls_22626_1_롯데유럽홀딩스-NAV(2008-05-30)" xfId="29943" xr:uid="{00000000-0005-0000-0000-000086180000}"/>
    <cellStyle name="_고정자산v-last_MITK Recs MAY 2003_0604.xls_22626_1_롯데유럽홀딩스-NAV(2008-06-30)" xfId="29944" xr:uid="{00000000-0005-0000-0000-000087180000}"/>
    <cellStyle name="_고정자산v-last_MITK Recs MAY 2003_0604.xls_25978_1" xfId="29945" xr:uid="{00000000-0005-0000-0000-000088180000}"/>
    <cellStyle name="_고정자산v-last_MITK Recs MAY 2003_0604.xls_25978_1_financial statements-MKOI,MTIL,WSUI-(2007-09-30)jy" xfId="29946" xr:uid="{00000000-0005-0000-0000-000089180000}"/>
    <cellStyle name="_고정자산v-last_MITK Recs MAY 2003_0604.xls_25978_1_롯데유럽홀딩스-NAV(2008-05-30)" xfId="29947" xr:uid="{00000000-0005-0000-0000-00008A180000}"/>
    <cellStyle name="_고정자산v-last_MITK Recs MAY 2003_0604.xls_25978_1_롯데유럽홀딩스-NAV(2008-06-30)" xfId="29948" xr:uid="{00000000-0005-0000-0000-00008B180000}"/>
    <cellStyle name="_고정자산v-last_MITK Recs MAY 2003_0604.xls_26859_1" xfId="29949" xr:uid="{00000000-0005-0000-0000-00008C180000}"/>
    <cellStyle name="_고정자산v-last_MITK Recs MAY 2003_0604.xls_26859_1_financial statements-MKOI,MTIL,WSUI-(2007-09-30)jy" xfId="29950" xr:uid="{00000000-0005-0000-0000-00008D180000}"/>
    <cellStyle name="_고정자산v-last_MITK Recs MAY 2003_0604.xls_26859_1_롯데유럽홀딩스-NAV(2008-05-30)" xfId="29951" xr:uid="{00000000-0005-0000-0000-00008E180000}"/>
    <cellStyle name="_고정자산v-last_MITK Recs MAY 2003_0604.xls_26859_1_롯데유럽홀딩스-NAV(2008-06-30)" xfId="29952" xr:uid="{00000000-0005-0000-0000-00008F180000}"/>
    <cellStyle name="_고정자산v-last_MITK Recs MAY 2003_0604.xls_26973_1" xfId="29953" xr:uid="{00000000-0005-0000-0000-000090180000}"/>
    <cellStyle name="_고정자산v-last_MITK Recs MAY 2003_0604.xls_26973_1_financial statements-MKOI,MTIL,WSUI-(2007-09-30)jy" xfId="29954" xr:uid="{00000000-0005-0000-0000-000091180000}"/>
    <cellStyle name="_고정자산v-last_MITK Recs MAY 2003_0604.xls_26973_1_롯데유럽홀딩스-NAV(2008-05-30)" xfId="29955" xr:uid="{00000000-0005-0000-0000-000092180000}"/>
    <cellStyle name="_고정자산v-last_MITK Recs MAY 2003_0604.xls_26973_1_롯데유럽홀딩스-NAV(2008-06-30)" xfId="29956" xr:uid="{00000000-0005-0000-0000-000093180000}"/>
    <cellStyle name="_고정자산v-last_MITK Recs MAY 2003_0604.xls_27057_1" xfId="29957" xr:uid="{00000000-0005-0000-0000-000094180000}"/>
    <cellStyle name="_고정자산v-last_MITK Recs MAY 2003_0604.xls_27057_1_financial statements-MKOI,MTIL,WSUI-(2007-09-30)jy" xfId="29958" xr:uid="{00000000-0005-0000-0000-000095180000}"/>
    <cellStyle name="_고정자산v-last_MITK Recs MAY 2003_0604.xls_27057_1_롯데유럽홀딩스-NAV(2008-05-30)" xfId="29959" xr:uid="{00000000-0005-0000-0000-000096180000}"/>
    <cellStyle name="_고정자산v-last_MITK Recs MAY 2003_0604.xls_27057_1_롯데유럽홀딩스-NAV(2008-06-30)" xfId="29960" xr:uid="{00000000-0005-0000-0000-000097180000}"/>
    <cellStyle name="_고정자산v-last_MITK Recs MAY 2003_0604.xls_27105_1" xfId="29961" xr:uid="{00000000-0005-0000-0000-000098180000}"/>
    <cellStyle name="_고정자산v-last_MITK Recs MAY 2003_0604.xls_27105_1_financial statements-MKOI,MTIL,WSUI-(2007-09-30)jy" xfId="29962" xr:uid="{00000000-0005-0000-0000-000099180000}"/>
    <cellStyle name="_고정자산v-last_MITK Recs MAY 2003_0604.xls_27105_1_롯데유럽홀딩스-NAV(2008-05-30)" xfId="29963" xr:uid="{00000000-0005-0000-0000-00009A180000}"/>
    <cellStyle name="_고정자산v-last_MITK Recs MAY 2003_0604.xls_27105_1_롯데유럽홀딩스-NAV(2008-06-30)" xfId="29964" xr:uid="{00000000-0005-0000-0000-00009B180000}"/>
    <cellStyle name="_고정자산v-last_MITK Recs MAY 2003_0604.xls_27709_1" xfId="29965" xr:uid="{00000000-0005-0000-0000-00009C180000}"/>
    <cellStyle name="_고정자산v-last_MITK Recs MAY 2003_0604.xls_27709_1_financial statements-MKOI,MTIL,WSUI-(2007-09-30)jy" xfId="29966" xr:uid="{00000000-0005-0000-0000-00009D180000}"/>
    <cellStyle name="_고정자산v-last_MITK Recs MAY 2003_0604.xls_27709_1_롯데유럽홀딩스-NAV(2008-05-30)" xfId="29967" xr:uid="{00000000-0005-0000-0000-00009E180000}"/>
    <cellStyle name="_고정자산v-last_MITK Recs MAY 2003_0604.xls_27709_1_롯데유럽홀딩스-NAV(2008-06-30)" xfId="29968" xr:uid="{00000000-0005-0000-0000-00009F180000}"/>
    <cellStyle name="_고정자산v-last_MITK Recs MAY 2003_0604.xls_9260_1" xfId="29969" xr:uid="{00000000-0005-0000-0000-0000A0180000}"/>
    <cellStyle name="_고정자산v-last_MITK Recs MAY 2003_0604.xls_9260_1_financial statements-MKOI,MTIL,WSUI-(2007-09-30)jy" xfId="29970" xr:uid="{00000000-0005-0000-0000-0000A1180000}"/>
    <cellStyle name="_고정자산v-last_MITK Recs MAY 2003_0604.xls_9260_1_롯데유럽홀딩스-NAV(2008-05-30)" xfId="29971" xr:uid="{00000000-0005-0000-0000-0000A2180000}"/>
    <cellStyle name="_고정자산v-last_MITK Recs MAY 2003_0604.xls_9260_1_롯데유럽홀딩스-NAV(2008-06-30)" xfId="29972" xr:uid="{00000000-0005-0000-0000-0000A3180000}"/>
    <cellStyle name="_고정자산v-last_MITK Recs MAY 2003_0604.xls_financial statements-MKOI,MTIL,WSUI-(2007-09-30)jy" xfId="29973" xr:uid="{00000000-0005-0000-0000-0000A4180000}"/>
    <cellStyle name="_고정자산v-last_MITK Recs MAY 2003_0604.xls_KRIF BS REC 0407" xfId="29974" xr:uid="{00000000-0005-0000-0000-0000A5180000}"/>
    <cellStyle name="_고정자산v-last_MITK Recs MAY 2003_0604.xls_KRIF BS REC 0407_financial statements-MKOI,MTIL,WSUI-(2007-09-30)jy" xfId="29975" xr:uid="{00000000-0005-0000-0000-0000A6180000}"/>
    <cellStyle name="_고정자산v-last_MITK Recs MAY 2003_0604.xls_KRIF BS REC 0407_롯데유럽홀딩스-NAV(2008-05-30)" xfId="29976" xr:uid="{00000000-0005-0000-0000-0000A7180000}"/>
    <cellStyle name="_고정자산v-last_MITK Recs MAY 2003_0604.xls_KRIF BS REC 0407_롯데유럽홀딩스-NAV(2008-06-30)" xfId="29977" xr:uid="{00000000-0005-0000-0000-0000A8180000}"/>
    <cellStyle name="_고정자산v-last_MITK Recs MAY 2003_0604.xls_KRIF BS REC 0408" xfId="29978" xr:uid="{00000000-0005-0000-0000-0000A9180000}"/>
    <cellStyle name="_고정자산v-last_MITK Recs MAY 2003_0604.xls_KRIF BS REC 0408_financial statements-MKOI,MTIL,WSUI-(2007-09-30)jy" xfId="29979" xr:uid="{00000000-0005-0000-0000-0000AA180000}"/>
    <cellStyle name="_고정자산v-last_MITK Recs MAY 2003_0604.xls_KRIF BS REC 0408_롯데유럽홀딩스-NAV(2008-05-30)" xfId="29980" xr:uid="{00000000-0005-0000-0000-0000AB180000}"/>
    <cellStyle name="_고정자산v-last_MITK Recs MAY 2003_0604.xls_KRIF BS REC 0408_롯데유럽홀딩스-NAV(2008-06-30)" xfId="29981" xr:uid="{00000000-0005-0000-0000-0000AC180000}"/>
    <cellStyle name="_고정자산v-last_MITK Recs MAY 2003_0604.xls_MSIM BS REC 07 2004" xfId="29982" xr:uid="{00000000-0005-0000-0000-0000AD180000}"/>
    <cellStyle name="_고정자산v-last_MITK Recs MAY 2003_0604.xls_MSIM BS REC 07 2004_financial statements-MKOI,MTIL,WSUI-(2007-09-30)jy" xfId="29983" xr:uid="{00000000-0005-0000-0000-0000AE180000}"/>
    <cellStyle name="_고정자산v-last_MITK Recs MAY 2003_0604.xls_MSIM BS REC 07 2004_롯데유럽홀딩스-NAV(2008-05-30)" xfId="29984" xr:uid="{00000000-0005-0000-0000-0000AF180000}"/>
    <cellStyle name="_고정자산v-last_MITK Recs MAY 2003_0604.xls_MSIM BS REC 07 2004_롯데유럽홀딩스-NAV(2008-06-30)" xfId="29985" xr:uid="{00000000-0005-0000-0000-0000B0180000}"/>
    <cellStyle name="_고정자산v-last_MITK Recs MAY 2003_0604.xls_MSIM BS REC 08 2004" xfId="29986" xr:uid="{00000000-0005-0000-0000-0000B1180000}"/>
    <cellStyle name="_고정자산v-last_MITK Recs MAY 2003_0604.xls_MSIM BS REC 08 2004_financial statements-MKOI,MTIL,WSUI-(2007-09-30)jy" xfId="29987" xr:uid="{00000000-0005-0000-0000-0000B2180000}"/>
    <cellStyle name="_고정자산v-last_MITK Recs MAY 2003_0604.xls_MSIM BS REC 08 2004_롯데유럽홀딩스-NAV(2008-05-30)" xfId="29988" xr:uid="{00000000-0005-0000-0000-0000B3180000}"/>
    <cellStyle name="_고정자산v-last_MITK Recs MAY 2003_0604.xls_MSIM BS REC 08 2004_롯데유럽홀딩스-NAV(2008-06-30)" xfId="29989" xr:uid="{00000000-0005-0000-0000-0000B4180000}"/>
    <cellStyle name="_고정자산v-last_MITK Recs MAY 2003_0604.xls_MSIM BS REC 10 2004" xfId="29990" xr:uid="{00000000-0005-0000-0000-0000B5180000}"/>
    <cellStyle name="_고정자산v-last_MITK Recs MAY 2003_0604.xls_MSIM BS REC 10 2004_financial statements-MKOI,MTIL,WSUI-(2007-09-30)jy" xfId="29991" xr:uid="{00000000-0005-0000-0000-0000B6180000}"/>
    <cellStyle name="_고정자산v-last_MITK Recs MAY 2003_0604.xls_MSIM BS REC 10 2004_롯데유럽홀딩스-NAV(2008-05-30)" xfId="29992" xr:uid="{00000000-0005-0000-0000-0000B7180000}"/>
    <cellStyle name="_고정자산v-last_MITK Recs MAY 2003_0604.xls_MSIM BS REC 10 2004_롯데유럽홀딩스-NAV(2008-06-30)" xfId="29993" xr:uid="{00000000-0005-0000-0000-0000B8180000}"/>
    <cellStyle name="_고정자산v-last_MITK Recs MAY 2003_0604.xls_MSIM BS REC 11 2004" xfId="29994" xr:uid="{00000000-0005-0000-0000-0000B9180000}"/>
    <cellStyle name="_고정자산v-last_MITK Recs MAY 2003_0604.xls_MSIM BS REC 11 2004_financial statements-MKOI,MTIL,WSUI-(2007-09-30)jy" xfId="29995" xr:uid="{00000000-0005-0000-0000-0000BA180000}"/>
    <cellStyle name="_고정자산v-last_MITK Recs MAY 2003_0604.xls_MSIM BS REC 11 2004_롯데유럽홀딩스-NAV(2008-05-30)" xfId="29996" xr:uid="{00000000-0005-0000-0000-0000BB180000}"/>
    <cellStyle name="_고정자산v-last_MITK Recs MAY 2003_0604.xls_MSIM BS REC 11 2004_롯데유럽홀딩스-NAV(2008-06-30)" xfId="29997" xr:uid="{00000000-0005-0000-0000-0000BC180000}"/>
    <cellStyle name="_고정자산v-last_MITK Recs MAY 2003_0604.xls_MSIM BS REC 12 2004" xfId="29998" xr:uid="{00000000-0005-0000-0000-0000BD180000}"/>
    <cellStyle name="_고정자산v-last_MITK Recs MAY 2003_0604.xls_MSIM BS REC 12 2004_financial statements-MKOI,MTIL,WSUI-(2007-09-30)jy" xfId="29999" xr:uid="{00000000-0005-0000-0000-0000BE180000}"/>
    <cellStyle name="_고정자산v-last_MITK Recs MAY 2003_0604.xls_MSIM BS REC 12 2004_롯데유럽홀딩스-NAV(2008-05-30)" xfId="30000" xr:uid="{00000000-0005-0000-0000-0000BF180000}"/>
    <cellStyle name="_고정자산v-last_MITK Recs MAY 2003_0604.xls_MSIM BS REC 12 2004_롯데유럽홀딩스-NAV(2008-06-30)" xfId="30001" xr:uid="{00000000-0005-0000-0000-0000C0180000}"/>
    <cellStyle name="_고정자산v-last_MITK Recs MAY 2003_0604.xls_롯데유럽홀딩스-NAV(2008-05-30)" xfId="30002" xr:uid="{00000000-0005-0000-0000-0000C1180000}"/>
    <cellStyle name="_고정자산v-last_MITK Recs MAY 2003_0604.xls_롯데유럽홀딩스-NAV(2008-06-30)" xfId="30003" xr:uid="{00000000-0005-0000-0000-0000C2180000}"/>
    <cellStyle name="_고정자산v-last_MITK Recs MAY 2003_0616.xls" xfId="30004" xr:uid="{00000000-0005-0000-0000-0000C3180000}"/>
    <cellStyle name="_고정자산v-last_MITK Recs MAY 2003_0616.xls_-2004()" xfId="30005" xr:uid="{00000000-0005-0000-0000-0000C4180000}"/>
    <cellStyle name="_고정자산v-last_MITK Recs MAY 2003_0616.xls_-2004()_financial statements-MKOI,MTIL,WSUI-(2007-09-30)jy" xfId="30006" xr:uid="{00000000-0005-0000-0000-0000C5180000}"/>
    <cellStyle name="_고정자산v-last_MITK Recs MAY 2003_0616.xls_-2004()_롯데유럽홀딩스-NAV(2008-05-30)" xfId="30007" xr:uid="{00000000-0005-0000-0000-0000C6180000}"/>
    <cellStyle name="_고정자산v-last_MITK Recs MAY 2003_0616.xls_-2004()_롯데유럽홀딩스-NAV(2008-06-30)" xfId="30008" xr:uid="{00000000-0005-0000-0000-0000C7180000}"/>
    <cellStyle name="_고정자산v-last_MITK Recs MAY 2003_0616.xls_22001_1" xfId="30009" xr:uid="{00000000-0005-0000-0000-0000C8180000}"/>
    <cellStyle name="_고정자산v-last_MITK Recs MAY 2003_0616.xls_22001_1_financial statements-MKOI,MTIL,WSUI-(2007-09-30)jy" xfId="30010" xr:uid="{00000000-0005-0000-0000-0000C9180000}"/>
    <cellStyle name="_고정자산v-last_MITK Recs MAY 2003_0616.xls_22001_1_롯데유럽홀딩스-NAV(2008-05-30)" xfId="30011" xr:uid="{00000000-0005-0000-0000-0000CA180000}"/>
    <cellStyle name="_고정자산v-last_MITK Recs MAY 2003_0616.xls_22001_1_롯데유럽홀딩스-NAV(2008-06-30)" xfId="30012" xr:uid="{00000000-0005-0000-0000-0000CB180000}"/>
    <cellStyle name="_고정자산v-last_MITK Recs MAY 2003_0616.xls_22626_1" xfId="30013" xr:uid="{00000000-0005-0000-0000-0000CC180000}"/>
    <cellStyle name="_고정자산v-last_MITK Recs MAY 2003_0616.xls_22626_1_financial statements-MKOI,MTIL,WSUI-(2007-09-30)jy" xfId="30014" xr:uid="{00000000-0005-0000-0000-0000CD180000}"/>
    <cellStyle name="_고정자산v-last_MITK Recs MAY 2003_0616.xls_22626_1_롯데유럽홀딩스-NAV(2008-05-30)" xfId="30015" xr:uid="{00000000-0005-0000-0000-0000CE180000}"/>
    <cellStyle name="_고정자산v-last_MITK Recs MAY 2003_0616.xls_22626_1_롯데유럽홀딩스-NAV(2008-06-30)" xfId="30016" xr:uid="{00000000-0005-0000-0000-0000CF180000}"/>
    <cellStyle name="_고정자산v-last_MITK Recs MAY 2003_0616.xls_25978_1" xfId="30017" xr:uid="{00000000-0005-0000-0000-0000D0180000}"/>
    <cellStyle name="_고정자산v-last_MITK Recs MAY 2003_0616.xls_25978_1_financial statements-MKOI,MTIL,WSUI-(2007-09-30)jy" xfId="30018" xr:uid="{00000000-0005-0000-0000-0000D1180000}"/>
    <cellStyle name="_고정자산v-last_MITK Recs MAY 2003_0616.xls_25978_1_롯데유럽홀딩스-NAV(2008-05-30)" xfId="30019" xr:uid="{00000000-0005-0000-0000-0000D2180000}"/>
    <cellStyle name="_고정자산v-last_MITK Recs MAY 2003_0616.xls_25978_1_롯데유럽홀딩스-NAV(2008-06-30)" xfId="30020" xr:uid="{00000000-0005-0000-0000-0000D3180000}"/>
    <cellStyle name="_고정자산v-last_MITK Recs MAY 2003_0616.xls_26859_1" xfId="30021" xr:uid="{00000000-0005-0000-0000-0000D4180000}"/>
    <cellStyle name="_고정자산v-last_MITK Recs MAY 2003_0616.xls_26859_1_financial statements-MKOI,MTIL,WSUI-(2007-09-30)jy" xfId="30022" xr:uid="{00000000-0005-0000-0000-0000D5180000}"/>
    <cellStyle name="_고정자산v-last_MITK Recs MAY 2003_0616.xls_26859_1_롯데유럽홀딩스-NAV(2008-05-30)" xfId="30023" xr:uid="{00000000-0005-0000-0000-0000D6180000}"/>
    <cellStyle name="_고정자산v-last_MITK Recs MAY 2003_0616.xls_26859_1_롯데유럽홀딩스-NAV(2008-06-30)" xfId="30024" xr:uid="{00000000-0005-0000-0000-0000D7180000}"/>
    <cellStyle name="_고정자산v-last_MITK Recs MAY 2003_0616.xls_26973_1" xfId="30025" xr:uid="{00000000-0005-0000-0000-0000D8180000}"/>
    <cellStyle name="_고정자산v-last_MITK Recs MAY 2003_0616.xls_26973_1_financial statements-MKOI,MTIL,WSUI-(2007-09-30)jy" xfId="30026" xr:uid="{00000000-0005-0000-0000-0000D9180000}"/>
    <cellStyle name="_고정자산v-last_MITK Recs MAY 2003_0616.xls_26973_1_롯데유럽홀딩스-NAV(2008-05-30)" xfId="30027" xr:uid="{00000000-0005-0000-0000-0000DA180000}"/>
    <cellStyle name="_고정자산v-last_MITK Recs MAY 2003_0616.xls_26973_1_롯데유럽홀딩스-NAV(2008-06-30)" xfId="30028" xr:uid="{00000000-0005-0000-0000-0000DB180000}"/>
    <cellStyle name="_고정자산v-last_MITK Recs MAY 2003_0616.xls_27057_1" xfId="30029" xr:uid="{00000000-0005-0000-0000-0000DC180000}"/>
    <cellStyle name="_고정자산v-last_MITK Recs MAY 2003_0616.xls_27057_1_financial statements-MKOI,MTIL,WSUI-(2007-09-30)jy" xfId="30030" xr:uid="{00000000-0005-0000-0000-0000DD180000}"/>
    <cellStyle name="_고정자산v-last_MITK Recs MAY 2003_0616.xls_27057_1_롯데유럽홀딩스-NAV(2008-05-30)" xfId="30031" xr:uid="{00000000-0005-0000-0000-0000DE180000}"/>
    <cellStyle name="_고정자산v-last_MITK Recs MAY 2003_0616.xls_27057_1_롯데유럽홀딩스-NAV(2008-06-30)" xfId="30032" xr:uid="{00000000-0005-0000-0000-0000DF180000}"/>
    <cellStyle name="_고정자산v-last_MITK Recs MAY 2003_0616.xls_27105_1" xfId="30033" xr:uid="{00000000-0005-0000-0000-0000E0180000}"/>
    <cellStyle name="_고정자산v-last_MITK Recs MAY 2003_0616.xls_27105_1_financial statements-MKOI,MTIL,WSUI-(2007-09-30)jy" xfId="30034" xr:uid="{00000000-0005-0000-0000-0000E1180000}"/>
    <cellStyle name="_고정자산v-last_MITK Recs MAY 2003_0616.xls_27105_1_롯데유럽홀딩스-NAV(2008-05-30)" xfId="30035" xr:uid="{00000000-0005-0000-0000-0000E2180000}"/>
    <cellStyle name="_고정자산v-last_MITK Recs MAY 2003_0616.xls_27105_1_롯데유럽홀딩스-NAV(2008-06-30)" xfId="30036" xr:uid="{00000000-0005-0000-0000-0000E3180000}"/>
    <cellStyle name="_고정자산v-last_MITK Recs MAY 2003_0616.xls_27709_1" xfId="30037" xr:uid="{00000000-0005-0000-0000-0000E4180000}"/>
    <cellStyle name="_고정자산v-last_MITK Recs MAY 2003_0616.xls_27709_1_financial statements-MKOI,MTIL,WSUI-(2007-09-30)jy" xfId="30038" xr:uid="{00000000-0005-0000-0000-0000E5180000}"/>
    <cellStyle name="_고정자산v-last_MITK Recs MAY 2003_0616.xls_27709_1_롯데유럽홀딩스-NAV(2008-05-30)" xfId="30039" xr:uid="{00000000-0005-0000-0000-0000E6180000}"/>
    <cellStyle name="_고정자산v-last_MITK Recs MAY 2003_0616.xls_27709_1_롯데유럽홀딩스-NAV(2008-06-30)" xfId="30040" xr:uid="{00000000-0005-0000-0000-0000E7180000}"/>
    <cellStyle name="_고정자산v-last_MITK Recs MAY 2003_0616.xls_9260_1" xfId="30041" xr:uid="{00000000-0005-0000-0000-0000E8180000}"/>
    <cellStyle name="_고정자산v-last_MITK Recs MAY 2003_0616.xls_9260_1_financial statements-MKOI,MTIL,WSUI-(2007-09-30)jy" xfId="30042" xr:uid="{00000000-0005-0000-0000-0000E9180000}"/>
    <cellStyle name="_고정자산v-last_MITK Recs MAY 2003_0616.xls_9260_1_롯데유럽홀딩스-NAV(2008-05-30)" xfId="30043" xr:uid="{00000000-0005-0000-0000-0000EA180000}"/>
    <cellStyle name="_고정자산v-last_MITK Recs MAY 2003_0616.xls_9260_1_롯데유럽홀딩스-NAV(2008-06-30)" xfId="30044" xr:uid="{00000000-0005-0000-0000-0000EB180000}"/>
    <cellStyle name="_고정자산v-last_MITK Recs MAY 2003_0616.xls_financial statements-MKOI,MTIL,WSUI-(2007-09-30)jy" xfId="30045" xr:uid="{00000000-0005-0000-0000-0000EC180000}"/>
    <cellStyle name="_고정자산v-last_MITK Recs MAY 2003_0616.xls_KRIF BS REC 0407" xfId="30046" xr:uid="{00000000-0005-0000-0000-0000ED180000}"/>
    <cellStyle name="_고정자산v-last_MITK Recs MAY 2003_0616.xls_KRIF BS REC 0407_financial statements-MKOI,MTIL,WSUI-(2007-09-30)jy" xfId="30047" xr:uid="{00000000-0005-0000-0000-0000EE180000}"/>
    <cellStyle name="_고정자산v-last_MITK Recs MAY 2003_0616.xls_KRIF BS REC 0407_롯데유럽홀딩스-NAV(2008-05-30)" xfId="30048" xr:uid="{00000000-0005-0000-0000-0000EF180000}"/>
    <cellStyle name="_고정자산v-last_MITK Recs MAY 2003_0616.xls_KRIF BS REC 0407_롯데유럽홀딩스-NAV(2008-06-30)" xfId="30049" xr:uid="{00000000-0005-0000-0000-0000F0180000}"/>
    <cellStyle name="_고정자산v-last_MITK Recs MAY 2003_0616.xls_KRIF BS REC 0408" xfId="30050" xr:uid="{00000000-0005-0000-0000-0000F1180000}"/>
    <cellStyle name="_고정자산v-last_MITK Recs MAY 2003_0616.xls_KRIF BS REC 0408_financial statements-MKOI,MTIL,WSUI-(2007-09-30)jy" xfId="30051" xr:uid="{00000000-0005-0000-0000-0000F2180000}"/>
    <cellStyle name="_고정자산v-last_MITK Recs MAY 2003_0616.xls_KRIF BS REC 0408_롯데유럽홀딩스-NAV(2008-05-30)" xfId="30052" xr:uid="{00000000-0005-0000-0000-0000F3180000}"/>
    <cellStyle name="_고정자산v-last_MITK Recs MAY 2003_0616.xls_KRIF BS REC 0408_롯데유럽홀딩스-NAV(2008-06-30)" xfId="30053" xr:uid="{00000000-0005-0000-0000-0000F4180000}"/>
    <cellStyle name="_고정자산v-last_MITK Recs MAY 2003_0616.xls_MSIM BS REC 07 2004" xfId="30054" xr:uid="{00000000-0005-0000-0000-0000F5180000}"/>
    <cellStyle name="_고정자산v-last_MITK Recs MAY 2003_0616.xls_MSIM BS REC 07 2004_financial statements-MKOI,MTIL,WSUI-(2007-09-30)jy" xfId="30055" xr:uid="{00000000-0005-0000-0000-0000F6180000}"/>
    <cellStyle name="_고정자산v-last_MITK Recs MAY 2003_0616.xls_MSIM BS REC 07 2004_롯데유럽홀딩스-NAV(2008-05-30)" xfId="30056" xr:uid="{00000000-0005-0000-0000-0000F7180000}"/>
    <cellStyle name="_고정자산v-last_MITK Recs MAY 2003_0616.xls_MSIM BS REC 07 2004_롯데유럽홀딩스-NAV(2008-06-30)" xfId="30057" xr:uid="{00000000-0005-0000-0000-0000F8180000}"/>
    <cellStyle name="_고정자산v-last_MITK Recs MAY 2003_0616.xls_MSIM BS REC 08 2004" xfId="30058" xr:uid="{00000000-0005-0000-0000-0000F9180000}"/>
    <cellStyle name="_고정자산v-last_MITK Recs MAY 2003_0616.xls_MSIM BS REC 08 2004_financial statements-MKOI,MTIL,WSUI-(2007-09-30)jy" xfId="30059" xr:uid="{00000000-0005-0000-0000-0000FA180000}"/>
    <cellStyle name="_고정자산v-last_MITK Recs MAY 2003_0616.xls_MSIM BS REC 08 2004_롯데유럽홀딩스-NAV(2008-05-30)" xfId="30060" xr:uid="{00000000-0005-0000-0000-0000FB180000}"/>
    <cellStyle name="_고정자산v-last_MITK Recs MAY 2003_0616.xls_MSIM BS REC 08 2004_롯데유럽홀딩스-NAV(2008-06-30)" xfId="30061" xr:uid="{00000000-0005-0000-0000-0000FC180000}"/>
    <cellStyle name="_고정자산v-last_MITK Recs MAY 2003_0616.xls_MSIM BS REC 10 2004" xfId="30062" xr:uid="{00000000-0005-0000-0000-0000FD180000}"/>
    <cellStyle name="_고정자산v-last_MITK Recs MAY 2003_0616.xls_MSIM BS REC 10 2004_financial statements-MKOI,MTIL,WSUI-(2007-09-30)jy" xfId="30063" xr:uid="{00000000-0005-0000-0000-0000FE180000}"/>
    <cellStyle name="_고정자산v-last_MITK Recs MAY 2003_0616.xls_MSIM BS REC 10 2004_롯데유럽홀딩스-NAV(2008-05-30)" xfId="30064" xr:uid="{00000000-0005-0000-0000-0000FF180000}"/>
    <cellStyle name="_고정자산v-last_MITK Recs MAY 2003_0616.xls_MSIM BS REC 10 2004_롯데유럽홀딩스-NAV(2008-06-30)" xfId="30065" xr:uid="{00000000-0005-0000-0000-000000190000}"/>
    <cellStyle name="_고정자산v-last_MITK Recs MAY 2003_0616.xls_MSIM BS REC 11 2004" xfId="30066" xr:uid="{00000000-0005-0000-0000-000001190000}"/>
    <cellStyle name="_고정자산v-last_MITK Recs MAY 2003_0616.xls_MSIM BS REC 11 2004_financial statements-MKOI,MTIL,WSUI-(2007-09-30)jy" xfId="30067" xr:uid="{00000000-0005-0000-0000-000002190000}"/>
    <cellStyle name="_고정자산v-last_MITK Recs MAY 2003_0616.xls_MSIM BS REC 11 2004_롯데유럽홀딩스-NAV(2008-05-30)" xfId="30068" xr:uid="{00000000-0005-0000-0000-000003190000}"/>
    <cellStyle name="_고정자산v-last_MITK Recs MAY 2003_0616.xls_MSIM BS REC 11 2004_롯데유럽홀딩스-NAV(2008-06-30)" xfId="30069" xr:uid="{00000000-0005-0000-0000-000004190000}"/>
    <cellStyle name="_고정자산v-last_MITK Recs MAY 2003_0616.xls_MSIM BS REC 12 2004" xfId="30070" xr:uid="{00000000-0005-0000-0000-000005190000}"/>
    <cellStyle name="_고정자산v-last_MITK Recs MAY 2003_0616.xls_MSIM BS REC 12 2004_financial statements-MKOI,MTIL,WSUI-(2007-09-30)jy" xfId="30071" xr:uid="{00000000-0005-0000-0000-000006190000}"/>
    <cellStyle name="_고정자산v-last_MITK Recs MAY 2003_0616.xls_MSIM BS REC 12 2004_롯데유럽홀딩스-NAV(2008-05-30)" xfId="30072" xr:uid="{00000000-0005-0000-0000-000007190000}"/>
    <cellStyle name="_고정자산v-last_MITK Recs MAY 2003_0616.xls_MSIM BS REC 12 2004_롯데유럽홀딩스-NAV(2008-06-30)" xfId="30073" xr:uid="{00000000-0005-0000-0000-000008190000}"/>
    <cellStyle name="_고정자산v-last_MITK Recs MAY 2003_0616.xls_롯데유럽홀딩스-NAV(2008-05-30)" xfId="30074" xr:uid="{00000000-0005-0000-0000-000009190000}"/>
    <cellStyle name="_고정자산v-last_MITK Recs MAY 2003_0616.xls_롯데유럽홀딩스-NAV(2008-06-30)" xfId="30075" xr:uid="{00000000-0005-0000-0000-00000A190000}"/>
    <cellStyle name="_고정자산v-last_MITK Recs MAY 2003_0707.xls" xfId="30076" xr:uid="{00000000-0005-0000-0000-00000B190000}"/>
    <cellStyle name="_고정자산v-last_MITK Recs MAY 2003_0707.xls_-2004()" xfId="30077" xr:uid="{00000000-0005-0000-0000-00000C190000}"/>
    <cellStyle name="_고정자산v-last_MITK Recs MAY 2003_0707.xls_-2004()_financial statements-MKOI,MTIL,WSUI-(2007-09-30)jy" xfId="30078" xr:uid="{00000000-0005-0000-0000-00000D190000}"/>
    <cellStyle name="_고정자산v-last_MITK Recs MAY 2003_0707.xls_-2004()_롯데유럽홀딩스-NAV(2008-05-30)" xfId="30079" xr:uid="{00000000-0005-0000-0000-00000E190000}"/>
    <cellStyle name="_고정자산v-last_MITK Recs MAY 2003_0707.xls_-2004()_롯데유럽홀딩스-NAV(2008-06-30)" xfId="30080" xr:uid="{00000000-0005-0000-0000-00000F190000}"/>
    <cellStyle name="_고정자산v-last_MITK Recs MAY 2003_0707.xls_22001_1" xfId="30081" xr:uid="{00000000-0005-0000-0000-000010190000}"/>
    <cellStyle name="_고정자산v-last_MITK Recs MAY 2003_0707.xls_22001_1_financial statements-MKOI,MTIL,WSUI-(2007-09-30)jy" xfId="30082" xr:uid="{00000000-0005-0000-0000-000011190000}"/>
    <cellStyle name="_고정자산v-last_MITK Recs MAY 2003_0707.xls_22001_1_롯데유럽홀딩스-NAV(2008-05-30)" xfId="30083" xr:uid="{00000000-0005-0000-0000-000012190000}"/>
    <cellStyle name="_고정자산v-last_MITK Recs MAY 2003_0707.xls_22001_1_롯데유럽홀딩스-NAV(2008-06-30)" xfId="30084" xr:uid="{00000000-0005-0000-0000-000013190000}"/>
    <cellStyle name="_고정자산v-last_MITK Recs MAY 2003_0707.xls_22626_1" xfId="30085" xr:uid="{00000000-0005-0000-0000-000014190000}"/>
    <cellStyle name="_고정자산v-last_MITK Recs MAY 2003_0707.xls_22626_1_financial statements-MKOI,MTIL,WSUI-(2007-09-30)jy" xfId="30086" xr:uid="{00000000-0005-0000-0000-000015190000}"/>
    <cellStyle name="_고정자산v-last_MITK Recs MAY 2003_0707.xls_22626_1_롯데유럽홀딩스-NAV(2008-05-30)" xfId="30087" xr:uid="{00000000-0005-0000-0000-000016190000}"/>
    <cellStyle name="_고정자산v-last_MITK Recs MAY 2003_0707.xls_22626_1_롯데유럽홀딩스-NAV(2008-06-30)" xfId="30088" xr:uid="{00000000-0005-0000-0000-000017190000}"/>
    <cellStyle name="_고정자산v-last_MITK Recs MAY 2003_0707.xls_25978_1" xfId="30089" xr:uid="{00000000-0005-0000-0000-000018190000}"/>
    <cellStyle name="_고정자산v-last_MITK Recs MAY 2003_0707.xls_25978_1_financial statements-MKOI,MTIL,WSUI-(2007-09-30)jy" xfId="30090" xr:uid="{00000000-0005-0000-0000-000019190000}"/>
    <cellStyle name="_고정자산v-last_MITK Recs MAY 2003_0707.xls_25978_1_롯데유럽홀딩스-NAV(2008-05-30)" xfId="30091" xr:uid="{00000000-0005-0000-0000-00001A190000}"/>
    <cellStyle name="_고정자산v-last_MITK Recs MAY 2003_0707.xls_25978_1_롯데유럽홀딩스-NAV(2008-06-30)" xfId="30092" xr:uid="{00000000-0005-0000-0000-00001B190000}"/>
    <cellStyle name="_고정자산v-last_MITK Recs MAY 2003_0707.xls_26859_1" xfId="30093" xr:uid="{00000000-0005-0000-0000-00001C190000}"/>
    <cellStyle name="_고정자산v-last_MITK Recs MAY 2003_0707.xls_26859_1_financial statements-MKOI,MTIL,WSUI-(2007-09-30)jy" xfId="30094" xr:uid="{00000000-0005-0000-0000-00001D190000}"/>
    <cellStyle name="_고정자산v-last_MITK Recs MAY 2003_0707.xls_26859_1_롯데유럽홀딩스-NAV(2008-05-30)" xfId="30095" xr:uid="{00000000-0005-0000-0000-00001E190000}"/>
    <cellStyle name="_고정자산v-last_MITK Recs MAY 2003_0707.xls_26859_1_롯데유럽홀딩스-NAV(2008-06-30)" xfId="30096" xr:uid="{00000000-0005-0000-0000-00001F190000}"/>
    <cellStyle name="_고정자산v-last_MITK Recs MAY 2003_0707.xls_26973_1" xfId="30097" xr:uid="{00000000-0005-0000-0000-000020190000}"/>
    <cellStyle name="_고정자산v-last_MITK Recs MAY 2003_0707.xls_26973_1_financial statements-MKOI,MTIL,WSUI-(2007-09-30)jy" xfId="30098" xr:uid="{00000000-0005-0000-0000-000021190000}"/>
    <cellStyle name="_고정자산v-last_MITK Recs MAY 2003_0707.xls_26973_1_롯데유럽홀딩스-NAV(2008-05-30)" xfId="30099" xr:uid="{00000000-0005-0000-0000-000022190000}"/>
    <cellStyle name="_고정자산v-last_MITK Recs MAY 2003_0707.xls_26973_1_롯데유럽홀딩스-NAV(2008-06-30)" xfId="30100" xr:uid="{00000000-0005-0000-0000-000023190000}"/>
    <cellStyle name="_고정자산v-last_MITK Recs MAY 2003_0707.xls_27057_1" xfId="30101" xr:uid="{00000000-0005-0000-0000-000024190000}"/>
    <cellStyle name="_고정자산v-last_MITK Recs MAY 2003_0707.xls_27057_1_financial statements-MKOI,MTIL,WSUI-(2007-09-30)jy" xfId="30102" xr:uid="{00000000-0005-0000-0000-000025190000}"/>
    <cellStyle name="_고정자산v-last_MITK Recs MAY 2003_0707.xls_27057_1_롯데유럽홀딩스-NAV(2008-05-30)" xfId="30103" xr:uid="{00000000-0005-0000-0000-000026190000}"/>
    <cellStyle name="_고정자산v-last_MITK Recs MAY 2003_0707.xls_27057_1_롯데유럽홀딩스-NAV(2008-06-30)" xfId="30104" xr:uid="{00000000-0005-0000-0000-000027190000}"/>
    <cellStyle name="_고정자산v-last_MITK Recs MAY 2003_0707.xls_27105_1" xfId="30105" xr:uid="{00000000-0005-0000-0000-000028190000}"/>
    <cellStyle name="_고정자산v-last_MITK Recs MAY 2003_0707.xls_27105_1_financial statements-MKOI,MTIL,WSUI-(2007-09-30)jy" xfId="30106" xr:uid="{00000000-0005-0000-0000-000029190000}"/>
    <cellStyle name="_고정자산v-last_MITK Recs MAY 2003_0707.xls_27105_1_롯데유럽홀딩스-NAV(2008-05-30)" xfId="30107" xr:uid="{00000000-0005-0000-0000-00002A190000}"/>
    <cellStyle name="_고정자산v-last_MITK Recs MAY 2003_0707.xls_27105_1_롯데유럽홀딩스-NAV(2008-06-30)" xfId="30108" xr:uid="{00000000-0005-0000-0000-00002B190000}"/>
    <cellStyle name="_고정자산v-last_MITK Recs MAY 2003_0707.xls_27709_1" xfId="30109" xr:uid="{00000000-0005-0000-0000-00002C190000}"/>
    <cellStyle name="_고정자산v-last_MITK Recs MAY 2003_0707.xls_27709_1_financial statements-MKOI,MTIL,WSUI-(2007-09-30)jy" xfId="30110" xr:uid="{00000000-0005-0000-0000-00002D190000}"/>
    <cellStyle name="_고정자산v-last_MITK Recs MAY 2003_0707.xls_27709_1_롯데유럽홀딩스-NAV(2008-05-30)" xfId="30111" xr:uid="{00000000-0005-0000-0000-00002E190000}"/>
    <cellStyle name="_고정자산v-last_MITK Recs MAY 2003_0707.xls_27709_1_롯데유럽홀딩스-NAV(2008-06-30)" xfId="30112" xr:uid="{00000000-0005-0000-0000-00002F190000}"/>
    <cellStyle name="_고정자산v-last_MITK Recs MAY 2003_0707.xls_9260_1" xfId="30113" xr:uid="{00000000-0005-0000-0000-000030190000}"/>
    <cellStyle name="_고정자산v-last_MITK Recs MAY 2003_0707.xls_9260_1_financial statements-MKOI,MTIL,WSUI-(2007-09-30)jy" xfId="30114" xr:uid="{00000000-0005-0000-0000-000031190000}"/>
    <cellStyle name="_고정자산v-last_MITK Recs MAY 2003_0707.xls_9260_1_롯데유럽홀딩스-NAV(2008-05-30)" xfId="30115" xr:uid="{00000000-0005-0000-0000-000032190000}"/>
    <cellStyle name="_고정자산v-last_MITK Recs MAY 2003_0707.xls_9260_1_롯데유럽홀딩스-NAV(2008-06-30)" xfId="30116" xr:uid="{00000000-0005-0000-0000-000033190000}"/>
    <cellStyle name="_고정자산v-last_MITK Recs MAY 2003_0707.xls_financial statements-MKOI,MTIL,WSUI-(2007-09-30)jy" xfId="30117" xr:uid="{00000000-0005-0000-0000-000034190000}"/>
    <cellStyle name="_고정자산v-last_MITK Recs MAY 2003_0707.xls_KRIF BS REC 0407" xfId="30118" xr:uid="{00000000-0005-0000-0000-000035190000}"/>
    <cellStyle name="_고정자산v-last_MITK Recs MAY 2003_0707.xls_KRIF BS REC 0407_financial statements-MKOI,MTIL,WSUI-(2007-09-30)jy" xfId="30119" xr:uid="{00000000-0005-0000-0000-000036190000}"/>
    <cellStyle name="_고정자산v-last_MITK Recs MAY 2003_0707.xls_KRIF BS REC 0407_롯데유럽홀딩스-NAV(2008-05-30)" xfId="30120" xr:uid="{00000000-0005-0000-0000-000037190000}"/>
    <cellStyle name="_고정자산v-last_MITK Recs MAY 2003_0707.xls_KRIF BS REC 0407_롯데유럽홀딩스-NAV(2008-06-30)" xfId="30121" xr:uid="{00000000-0005-0000-0000-000038190000}"/>
    <cellStyle name="_고정자산v-last_MITK Recs MAY 2003_0707.xls_KRIF BS REC 0408" xfId="30122" xr:uid="{00000000-0005-0000-0000-000039190000}"/>
    <cellStyle name="_고정자산v-last_MITK Recs MAY 2003_0707.xls_KRIF BS REC 0408_financial statements-MKOI,MTIL,WSUI-(2007-09-30)jy" xfId="30123" xr:uid="{00000000-0005-0000-0000-00003A190000}"/>
    <cellStyle name="_고정자산v-last_MITK Recs MAY 2003_0707.xls_KRIF BS REC 0408_롯데유럽홀딩스-NAV(2008-05-30)" xfId="30124" xr:uid="{00000000-0005-0000-0000-00003B190000}"/>
    <cellStyle name="_고정자산v-last_MITK Recs MAY 2003_0707.xls_KRIF BS REC 0408_롯데유럽홀딩스-NAV(2008-06-30)" xfId="30125" xr:uid="{00000000-0005-0000-0000-00003C190000}"/>
    <cellStyle name="_고정자산v-last_MITK Recs MAY 2003_0707.xls_MSIM BS REC 07 2004" xfId="30126" xr:uid="{00000000-0005-0000-0000-00003D190000}"/>
    <cellStyle name="_고정자산v-last_MITK Recs MAY 2003_0707.xls_MSIM BS REC 07 2004_financial statements-MKOI,MTIL,WSUI-(2007-09-30)jy" xfId="30127" xr:uid="{00000000-0005-0000-0000-00003E190000}"/>
    <cellStyle name="_고정자산v-last_MITK Recs MAY 2003_0707.xls_MSIM BS REC 07 2004_롯데유럽홀딩스-NAV(2008-05-30)" xfId="30128" xr:uid="{00000000-0005-0000-0000-00003F190000}"/>
    <cellStyle name="_고정자산v-last_MITK Recs MAY 2003_0707.xls_MSIM BS REC 07 2004_롯데유럽홀딩스-NAV(2008-06-30)" xfId="30129" xr:uid="{00000000-0005-0000-0000-000040190000}"/>
    <cellStyle name="_고정자산v-last_MITK Recs MAY 2003_0707.xls_MSIM BS REC 08 2004" xfId="30130" xr:uid="{00000000-0005-0000-0000-000041190000}"/>
    <cellStyle name="_고정자산v-last_MITK Recs MAY 2003_0707.xls_MSIM BS REC 08 2004_financial statements-MKOI,MTIL,WSUI-(2007-09-30)jy" xfId="30131" xr:uid="{00000000-0005-0000-0000-000042190000}"/>
    <cellStyle name="_고정자산v-last_MITK Recs MAY 2003_0707.xls_MSIM BS REC 08 2004_롯데유럽홀딩스-NAV(2008-05-30)" xfId="30132" xr:uid="{00000000-0005-0000-0000-000043190000}"/>
    <cellStyle name="_고정자산v-last_MITK Recs MAY 2003_0707.xls_MSIM BS REC 08 2004_롯데유럽홀딩스-NAV(2008-06-30)" xfId="30133" xr:uid="{00000000-0005-0000-0000-000044190000}"/>
    <cellStyle name="_고정자산v-last_MITK Recs MAY 2003_0707.xls_MSIM BS REC 10 2004" xfId="30134" xr:uid="{00000000-0005-0000-0000-000045190000}"/>
    <cellStyle name="_고정자산v-last_MITK Recs MAY 2003_0707.xls_MSIM BS REC 10 2004_financial statements-MKOI,MTIL,WSUI-(2007-09-30)jy" xfId="30135" xr:uid="{00000000-0005-0000-0000-000046190000}"/>
    <cellStyle name="_고정자산v-last_MITK Recs MAY 2003_0707.xls_MSIM BS REC 10 2004_롯데유럽홀딩스-NAV(2008-05-30)" xfId="30136" xr:uid="{00000000-0005-0000-0000-000047190000}"/>
    <cellStyle name="_고정자산v-last_MITK Recs MAY 2003_0707.xls_MSIM BS REC 10 2004_롯데유럽홀딩스-NAV(2008-06-30)" xfId="30137" xr:uid="{00000000-0005-0000-0000-000048190000}"/>
    <cellStyle name="_고정자산v-last_MITK Recs MAY 2003_0707.xls_MSIM BS REC 11 2004" xfId="30138" xr:uid="{00000000-0005-0000-0000-000049190000}"/>
    <cellStyle name="_고정자산v-last_MITK Recs MAY 2003_0707.xls_MSIM BS REC 11 2004_financial statements-MKOI,MTIL,WSUI-(2007-09-30)jy" xfId="30139" xr:uid="{00000000-0005-0000-0000-00004A190000}"/>
    <cellStyle name="_고정자산v-last_MITK Recs MAY 2003_0707.xls_MSIM BS REC 11 2004_롯데유럽홀딩스-NAV(2008-05-30)" xfId="30140" xr:uid="{00000000-0005-0000-0000-00004B190000}"/>
    <cellStyle name="_고정자산v-last_MITK Recs MAY 2003_0707.xls_MSIM BS REC 11 2004_롯데유럽홀딩스-NAV(2008-06-30)" xfId="30141" xr:uid="{00000000-0005-0000-0000-00004C190000}"/>
    <cellStyle name="_고정자산v-last_MITK Recs MAY 2003_0707.xls_MSIM BS REC 12 2004" xfId="30142" xr:uid="{00000000-0005-0000-0000-00004D190000}"/>
    <cellStyle name="_고정자산v-last_MITK Recs MAY 2003_0707.xls_MSIM BS REC 12 2004_financial statements-MKOI,MTIL,WSUI-(2007-09-30)jy" xfId="30143" xr:uid="{00000000-0005-0000-0000-00004E190000}"/>
    <cellStyle name="_고정자산v-last_MITK Recs MAY 2003_0707.xls_MSIM BS REC 12 2004_롯데유럽홀딩스-NAV(2008-05-30)" xfId="30144" xr:uid="{00000000-0005-0000-0000-00004F190000}"/>
    <cellStyle name="_고정자산v-last_MITK Recs MAY 2003_0707.xls_MSIM BS REC 12 2004_롯데유럽홀딩스-NAV(2008-06-30)" xfId="30145" xr:uid="{00000000-0005-0000-0000-000050190000}"/>
    <cellStyle name="_고정자산v-last_MITK Recs MAY 2003_0707.xls_롯데유럽홀딩스-NAV(2008-05-30)" xfId="30146" xr:uid="{00000000-0005-0000-0000-000051190000}"/>
    <cellStyle name="_고정자산v-last_MITK Recs MAY 2003_0707.xls_롯데유럽홀딩스-NAV(2008-06-30)" xfId="30147" xr:uid="{00000000-0005-0000-0000-000052190000}"/>
    <cellStyle name="_고정자산v-last_MITK Recs MAY 2003_0708.xls" xfId="30148" xr:uid="{00000000-0005-0000-0000-000053190000}"/>
    <cellStyle name="_고정자산v-last_MITK Recs MAY 2003_0708.xls_-2004()" xfId="30149" xr:uid="{00000000-0005-0000-0000-000054190000}"/>
    <cellStyle name="_고정자산v-last_MITK Recs MAY 2003_0708.xls_-2004()_financial statements-MKOI,MTIL,WSUI-(2007-09-30)jy" xfId="30150" xr:uid="{00000000-0005-0000-0000-000055190000}"/>
    <cellStyle name="_고정자산v-last_MITK Recs MAY 2003_0708.xls_-2004()_롯데유럽홀딩스-NAV(2008-05-30)" xfId="30151" xr:uid="{00000000-0005-0000-0000-000056190000}"/>
    <cellStyle name="_고정자산v-last_MITK Recs MAY 2003_0708.xls_-2004()_롯데유럽홀딩스-NAV(2008-06-30)" xfId="30152" xr:uid="{00000000-0005-0000-0000-000057190000}"/>
    <cellStyle name="_고정자산v-last_MITK Recs MAY 2003_0708.xls_22001_1" xfId="30153" xr:uid="{00000000-0005-0000-0000-000058190000}"/>
    <cellStyle name="_고정자산v-last_MITK Recs MAY 2003_0708.xls_22001_1_financial statements-MKOI,MTIL,WSUI-(2007-09-30)jy" xfId="30154" xr:uid="{00000000-0005-0000-0000-000059190000}"/>
    <cellStyle name="_고정자산v-last_MITK Recs MAY 2003_0708.xls_22001_1_롯데유럽홀딩스-NAV(2008-05-30)" xfId="30155" xr:uid="{00000000-0005-0000-0000-00005A190000}"/>
    <cellStyle name="_고정자산v-last_MITK Recs MAY 2003_0708.xls_22001_1_롯데유럽홀딩스-NAV(2008-06-30)" xfId="30156" xr:uid="{00000000-0005-0000-0000-00005B190000}"/>
    <cellStyle name="_고정자산v-last_MITK Recs MAY 2003_0708.xls_22626_1" xfId="30157" xr:uid="{00000000-0005-0000-0000-00005C190000}"/>
    <cellStyle name="_고정자산v-last_MITK Recs MAY 2003_0708.xls_22626_1_financial statements-MKOI,MTIL,WSUI-(2007-09-30)jy" xfId="30158" xr:uid="{00000000-0005-0000-0000-00005D190000}"/>
    <cellStyle name="_고정자산v-last_MITK Recs MAY 2003_0708.xls_22626_1_롯데유럽홀딩스-NAV(2008-05-30)" xfId="30159" xr:uid="{00000000-0005-0000-0000-00005E190000}"/>
    <cellStyle name="_고정자산v-last_MITK Recs MAY 2003_0708.xls_22626_1_롯데유럽홀딩스-NAV(2008-06-30)" xfId="30160" xr:uid="{00000000-0005-0000-0000-00005F190000}"/>
    <cellStyle name="_고정자산v-last_MITK Recs MAY 2003_0708.xls_25978_1" xfId="30161" xr:uid="{00000000-0005-0000-0000-000060190000}"/>
    <cellStyle name="_고정자산v-last_MITK Recs MAY 2003_0708.xls_25978_1_financial statements-MKOI,MTIL,WSUI-(2007-09-30)jy" xfId="30162" xr:uid="{00000000-0005-0000-0000-000061190000}"/>
    <cellStyle name="_고정자산v-last_MITK Recs MAY 2003_0708.xls_25978_1_롯데유럽홀딩스-NAV(2008-05-30)" xfId="30163" xr:uid="{00000000-0005-0000-0000-000062190000}"/>
    <cellStyle name="_고정자산v-last_MITK Recs MAY 2003_0708.xls_25978_1_롯데유럽홀딩스-NAV(2008-06-30)" xfId="30164" xr:uid="{00000000-0005-0000-0000-000063190000}"/>
    <cellStyle name="_고정자산v-last_MITK Recs MAY 2003_0708.xls_26859_1" xfId="30165" xr:uid="{00000000-0005-0000-0000-000064190000}"/>
    <cellStyle name="_고정자산v-last_MITK Recs MAY 2003_0708.xls_26859_1_financial statements-MKOI,MTIL,WSUI-(2007-09-30)jy" xfId="30166" xr:uid="{00000000-0005-0000-0000-000065190000}"/>
    <cellStyle name="_고정자산v-last_MITK Recs MAY 2003_0708.xls_26859_1_롯데유럽홀딩스-NAV(2008-05-30)" xfId="30167" xr:uid="{00000000-0005-0000-0000-000066190000}"/>
    <cellStyle name="_고정자산v-last_MITK Recs MAY 2003_0708.xls_26859_1_롯데유럽홀딩스-NAV(2008-06-30)" xfId="30168" xr:uid="{00000000-0005-0000-0000-000067190000}"/>
    <cellStyle name="_고정자산v-last_MITK Recs MAY 2003_0708.xls_26973_1" xfId="30169" xr:uid="{00000000-0005-0000-0000-000068190000}"/>
    <cellStyle name="_고정자산v-last_MITK Recs MAY 2003_0708.xls_26973_1_financial statements-MKOI,MTIL,WSUI-(2007-09-30)jy" xfId="30170" xr:uid="{00000000-0005-0000-0000-000069190000}"/>
    <cellStyle name="_고정자산v-last_MITK Recs MAY 2003_0708.xls_26973_1_롯데유럽홀딩스-NAV(2008-05-30)" xfId="30171" xr:uid="{00000000-0005-0000-0000-00006A190000}"/>
    <cellStyle name="_고정자산v-last_MITK Recs MAY 2003_0708.xls_26973_1_롯데유럽홀딩스-NAV(2008-06-30)" xfId="30172" xr:uid="{00000000-0005-0000-0000-00006B190000}"/>
    <cellStyle name="_고정자산v-last_MITK Recs MAY 2003_0708.xls_27057_1" xfId="30173" xr:uid="{00000000-0005-0000-0000-00006C190000}"/>
    <cellStyle name="_고정자산v-last_MITK Recs MAY 2003_0708.xls_27057_1_financial statements-MKOI,MTIL,WSUI-(2007-09-30)jy" xfId="30174" xr:uid="{00000000-0005-0000-0000-00006D190000}"/>
    <cellStyle name="_고정자산v-last_MITK Recs MAY 2003_0708.xls_27057_1_롯데유럽홀딩스-NAV(2008-05-30)" xfId="30175" xr:uid="{00000000-0005-0000-0000-00006E190000}"/>
    <cellStyle name="_고정자산v-last_MITK Recs MAY 2003_0708.xls_27057_1_롯데유럽홀딩스-NAV(2008-06-30)" xfId="30176" xr:uid="{00000000-0005-0000-0000-00006F190000}"/>
    <cellStyle name="_고정자산v-last_MITK Recs MAY 2003_0708.xls_27105_1" xfId="30177" xr:uid="{00000000-0005-0000-0000-000070190000}"/>
    <cellStyle name="_고정자산v-last_MITK Recs MAY 2003_0708.xls_27105_1_financial statements-MKOI,MTIL,WSUI-(2007-09-30)jy" xfId="30178" xr:uid="{00000000-0005-0000-0000-000071190000}"/>
    <cellStyle name="_고정자산v-last_MITK Recs MAY 2003_0708.xls_27105_1_롯데유럽홀딩스-NAV(2008-05-30)" xfId="30179" xr:uid="{00000000-0005-0000-0000-000072190000}"/>
    <cellStyle name="_고정자산v-last_MITK Recs MAY 2003_0708.xls_27105_1_롯데유럽홀딩스-NAV(2008-06-30)" xfId="30180" xr:uid="{00000000-0005-0000-0000-000073190000}"/>
    <cellStyle name="_고정자산v-last_MITK Recs MAY 2003_0708.xls_27709_1" xfId="30181" xr:uid="{00000000-0005-0000-0000-000074190000}"/>
    <cellStyle name="_고정자산v-last_MITK Recs MAY 2003_0708.xls_27709_1_financial statements-MKOI,MTIL,WSUI-(2007-09-30)jy" xfId="30182" xr:uid="{00000000-0005-0000-0000-000075190000}"/>
    <cellStyle name="_고정자산v-last_MITK Recs MAY 2003_0708.xls_27709_1_롯데유럽홀딩스-NAV(2008-05-30)" xfId="30183" xr:uid="{00000000-0005-0000-0000-000076190000}"/>
    <cellStyle name="_고정자산v-last_MITK Recs MAY 2003_0708.xls_27709_1_롯데유럽홀딩스-NAV(2008-06-30)" xfId="30184" xr:uid="{00000000-0005-0000-0000-000077190000}"/>
    <cellStyle name="_고정자산v-last_MITK Recs MAY 2003_0708.xls_9260_1" xfId="30185" xr:uid="{00000000-0005-0000-0000-000078190000}"/>
    <cellStyle name="_고정자산v-last_MITK Recs MAY 2003_0708.xls_9260_1_financial statements-MKOI,MTIL,WSUI-(2007-09-30)jy" xfId="30186" xr:uid="{00000000-0005-0000-0000-000079190000}"/>
    <cellStyle name="_고정자산v-last_MITK Recs MAY 2003_0708.xls_9260_1_롯데유럽홀딩스-NAV(2008-05-30)" xfId="30187" xr:uid="{00000000-0005-0000-0000-00007A190000}"/>
    <cellStyle name="_고정자산v-last_MITK Recs MAY 2003_0708.xls_9260_1_롯데유럽홀딩스-NAV(2008-06-30)" xfId="30188" xr:uid="{00000000-0005-0000-0000-00007B190000}"/>
    <cellStyle name="_고정자산v-last_MITK Recs MAY 2003_0708.xls_financial statements-MKOI,MTIL,WSUI-(2007-09-30)jy" xfId="30189" xr:uid="{00000000-0005-0000-0000-00007C190000}"/>
    <cellStyle name="_고정자산v-last_MITK Recs MAY 2003_0708.xls_KRIF BS REC 0407" xfId="30190" xr:uid="{00000000-0005-0000-0000-00007D190000}"/>
    <cellStyle name="_고정자산v-last_MITK Recs MAY 2003_0708.xls_KRIF BS REC 0407_financial statements-MKOI,MTIL,WSUI-(2007-09-30)jy" xfId="30191" xr:uid="{00000000-0005-0000-0000-00007E190000}"/>
    <cellStyle name="_고정자산v-last_MITK Recs MAY 2003_0708.xls_KRIF BS REC 0407_롯데유럽홀딩스-NAV(2008-05-30)" xfId="30192" xr:uid="{00000000-0005-0000-0000-00007F190000}"/>
    <cellStyle name="_고정자산v-last_MITK Recs MAY 2003_0708.xls_KRIF BS REC 0407_롯데유럽홀딩스-NAV(2008-06-30)" xfId="30193" xr:uid="{00000000-0005-0000-0000-000080190000}"/>
    <cellStyle name="_고정자산v-last_MITK Recs MAY 2003_0708.xls_KRIF BS REC 0408" xfId="30194" xr:uid="{00000000-0005-0000-0000-000081190000}"/>
    <cellStyle name="_고정자산v-last_MITK Recs MAY 2003_0708.xls_KRIF BS REC 0408_financial statements-MKOI,MTIL,WSUI-(2007-09-30)jy" xfId="30195" xr:uid="{00000000-0005-0000-0000-000082190000}"/>
    <cellStyle name="_고정자산v-last_MITK Recs MAY 2003_0708.xls_KRIF BS REC 0408_롯데유럽홀딩스-NAV(2008-05-30)" xfId="30196" xr:uid="{00000000-0005-0000-0000-000083190000}"/>
    <cellStyle name="_고정자산v-last_MITK Recs MAY 2003_0708.xls_KRIF BS REC 0408_롯데유럽홀딩스-NAV(2008-06-30)" xfId="30197" xr:uid="{00000000-0005-0000-0000-000084190000}"/>
    <cellStyle name="_고정자산v-last_MITK Recs MAY 2003_0708.xls_MSIM BS REC 07 2004" xfId="30198" xr:uid="{00000000-0005-0000-0000-000085190000}"/>
    <cellStyle name="_고정자산v-last_MITK Recs MAY 2003_0708.xls_MSIM BS REC 07 2004_financial statements-MKOI,MTIL,WSUI-(2007-09-30)jy" xfId="30199" xr:uid="{00000000-0005-0000-0000-000086190000}"/>
    <cellStyle name="_고정자산v-last_MITK Recs MAY 2003_0708.xls_MSIM BS REC 07 2004_롯데유럽홀딩스-NAV(2008-05-30)" xfId="30200" xr:uid="{00000000-0005-0000-0000-000087190000}"/>
    <cellStyle name="_고정자산v-last_MITK Recs MAY 2003_0708.xls_MSIM BS REC 07 2004_롯데유럽홀딩스-NAV(2008-06-30)" xfId="30201" xr:uid="{00000000-0005-0000-0000-000088190000}"/>
    <cellStyle name="_고정자산v-last_MITK Recs MAY 2003_0708.xls_MSIM BS REC 08 2004" xfId="30202" xr:uid="{00000000-0005-0000-0000-000089190000}"/>
    <cellStyle name="_고정자산v-last_MITK Recs MAY 2003_0708.xls_MSIM BS REC 08 2004_financial statements-MKOI,MTIL,WSUI-(2007-09-30)jy" xfId="30203" xr:uid="{00000000-0005-0000-0000-00008A190000}"/>
    <cellStyle name="_고정자산v-last_MITK Recs MAY 2003_0708.xls_MSIM BS REC 08 2004_롯데유럽홀딩스-NAV(2008-05-30)" xfId="30204" xr:uid="{00000000-0005-0000-0000-00008B190000}"/>
    <cellStyle name="_고정자산v-last_MITK Recs MAY 2003_0708.xls_MSIM BS REC 08 2004_롯데유럽홀딩스-NAV(2008-06-30)" xfId="30205" xr:uid="{00000000-0005-0000-0000-00008C190000}"/>
    <cellStyle name="_고정자산v-last_MITK Recs MAY 2003_0708.xls_MSIM BS REC 10 2004" xfId="30206" xr:uid="{00000000-0005-0000-0000-00008D190000}"/>
    <cellStyle name="_고정자산v-last_MITK Recs MAY 2003_0708.xls_MSIM BS REC 10 2004_financial statements-MKOI,MTIL,WSUI-(2007-09-30)jy" xfId="30207" xr:uid="{00000000-0005-0000-0000-00008E190000}"/>
    <cellStyle name="_고정자산v-last_MITK Recs MAY 2003_0708.xls_MSIM BS REC 10 2004_롯데유럽홀딩스-NAV(2008-05-30)" xfId="30208" xr:uid="{00000000-0005-0000-0000-00008F190000}"/>
    <cellStyle name="_고정자산v-last_MITK Recs MAY 2003_0708.xls_MSIM BS REC 10 2004_롯데유럽홀딩스-NAV(2008-06-30)" xfId="30209" xr:uid="{00000000-0005-0000-0000-000090190000}"/>
    <cellStyle name="_고정자산v-last_MITK Recs MAY 2003_0708.xls_MSIM BS REC 11 2004" xfId="30210" xr:uid="{00000000-0005-0000-0000-000091190000}"/>
    <cellStyle name="_고정자산v-last_MITK Recs MAY 2003_0708.xls_MSIM BS REC 11 2004_financial statements-MKOI,MTIL,WSUI-(2007-09-30)jy" xfId="30211" xr:uid="{00000000-0005-0000-0000-000092190000}"/>
    <cellStyle name="_고정자산v-last_MITK Recs MAY 2003_0708.xls_MSIM BS REC 11 2004_롯데유럽홀딩스-NAV(2008-05-30)" xfId="30212" xr:uid="{00000000-0005-0000-0000-000093190000}"/>
    <cellStyle name="_고정자산v-last_MITK Recs MAY 2003_0708.xls_MSIM BS REC 11 2004_롯데유럽홀딩스-NAV(2008-06-30)" xfId="30213" xr:uid="{00000000-0005-0000-0000-000094190000}"/>
    <cellStyle name="_고정자산v-last_MITK Recs MAY 2003_0708.xls_MSIM BS REC 12 2004" xfId="30214" xr:uid="{00000000-0005-0000-0000-000095190000}"/>
    <cellStyle name="_고정자산v-last_MITK Recs MAY 2003_0708.xls_MSIM BS REC 12 2004_financial statements-MKOI,MTIL,WSUI-(2007-09-30)jy" xfId="30215" xr:uid="{00000000-0005-0000-0000-000096190000}"/>
    <cellStyle name="_고정자산v-last_MITK Recs MAY 2003_0708.xls_MSIM BS REC 12 2004_롯데유럽홀딩스-NAV(2008-05-30)" xfId="30216" xr:uid="{00000000-0005-0000-0000-000097190000}"/>
    <cellStyle name="_고정자산v-last_MITK Recs MAY 2003_0708.xls_MSIM BS REC 12 2004_롯데유럽홀딩스-NAV(2008-06-30)" xfId="30217" xr:uid="{00000000-0005-0000-0000-000098190000}"/>
    <cellStyle name="_고정자산v-last_MITK Recs MAY 2003_0708.xls_롯데유럽홀딩스-NAV(2008-05-30)" xfId="30218" xr:uid="{00000000-0005-0000-0000-000099190000}"/>
    <cellStyle name="_고정자산v-last_MITK Recs MAY 2003_0708.xls_롯데유럽홀딩스-NAV(2008-06-30)" xfId="30219" xr:uid="{00000000-0005-0000-0000-00009A190000}"/>
    <cellStyle name="_고정자산v-last_MITK Recs NOV2003.xls" xfId="30220" xr:uid="{00000000-0005-0000-0000-00009B190000}"/>
    <cellStyle name="_고정자산v-last_MITK Recs NOV2003.xls_-2004()" xfId="30221" xr:uid="{00000000-0005-0000-0000-00009C190000}"/>
    <cellStyle name="_고정자산v-last_MITK Recs NOV2003.xls_-2004()_financial statements-MKOI,MTIL,WSUI-(2007-09-30)jy" xfId="30222" xr:uid="{00000000-0005-0000-0000-00009D190000}"/>
    <cellStyle name="_고정자산v-last_MITK Recs NOV2003.xls_-2004()_롯데유럽홀딩스-NAV(2008-05-30)" xfId="30223" xr:uid="{00000000-0005-0000-0000-00009E190000}"/>
    <cellStyle name="_고정자산v-last_MITK Recs NOV2003.xls_-2004()_롯데유럽홀딩스-NAV(2008-06-30)" xfId="30224" xr:uid="{00000000-0005-0000-0000-00009F190000}"/>
    <cellStyle name="_고정자산v-last_MITK Recs NOV2003.xls_22001_1" xfId="30225" xr:uid="{00000000-0005-0000-0000-0000A0190000}"/>
    <cellStyle name="_고정자산v-last_MITK Recs NOV2003.xls_22001_1_financial statements-MKOI,MTIL,WSUI-(2007-09-30)jy" xfId="30226" xr:uid="{00000000-0005-0000-0000-0000A1190000}"/>
    <cellStyle name="_고정자산v-last_MITK Recs NOV2003.xls_22001_1_롯데유럽홀딩스-NAV(2008-05-30)" xfId="30227" xr:uid="{00000000-0005-0000-0000-0000A2190000}"/>
    <cellStyle name="_고정자산v-last_MITK Recs NOV2003.xls_22001_1_롯데유럽홀딩스-NAV(2008-06-30)" xfId="30228" xr:uid="{00000000-0005-0000-0000-0000A3190000}"/>
    <cellStyle name="_고정자산v-last_MITK Recs NOV2003.xls_22626_1" xfId="30229" xr:uid="{00000000-0005-0000-0000-0000A4190000}"/>
    <cellStyle name="_고정자산v-last_MITK Recs NOV2003.xls_22626_1_financial statements-MKOI,MTIL,WSUI-(2007-09-30)jy" xfId="30230" xr:uid="{00000000-0005-0000-0000-0000A5190000}"/>
    <cellStyle name="_고정자산v-last_MITK Recs NOV2003.xls_22626_1_롯데유럽홀딩스-NAV(2008-05-30)" xfId="30231" xr:uid="{00000000-0005-0000-0000-0000A6190000}"/>
    <cellStyle name="_고정자산v-last_MITK Recs NOV2003.xls_22626_1_롯데유럽홀딩스-NAV(2008-06-30)" xfId="30232" xr:uid="{00000000-0005-0000-0000-0000A7190000}"/>
    <cellStyle name="_고정자산v-last_MITK Recs NOV2003.xls_25978_1" xfId="30233" xr:uid="{00000000-0005-0000-0000-0000A8190000}"/>
    <cellStyle name="_고정자산v-last_MITK Recs NOV2003.xls_25978_1_financial statements-MKOI,MTIL,WSUI-(2007-09-30)jy" xfId="30234" xr:uid="{00000000-0005-0000-0000-0000A9190000}"/>
    <cellStyle name="_고정자산v-last_MITK Recs NOV2003.xls_25978_1_롯데유럽홀딩스-NAV(2008-05-30)" xfId="30235" xr:uid="{00000000-0005-0000-0000-0000AA190000}"/>
    <cellStyle name="_고정자산v-last_MITK Recs NOV2003.xls_25978_1_롯데유럽홀딩스-NAV(2008-06-30)" xfId="30236" xr:uid="{00000000-0005-0000-0000-0000AB190000}"/>
    <cellStyle name="_고정자산v-last_MITK Recs NOV2003.xls_26859_1" xfId="30237" xr:uid="{00000000-0005-0000-0000-0000AC190000}"/>
    <cellStyle name="_고정자산v-last_MITK Recs NOV2003.xls_26859_1_financial statements-MKOI,MTIL,WSUI-(2007-09-30)jy" xfId="30238" xr:uid="{00000000-0005-0000-0000-0000AD190000}"/>
    <cellStyle name="_고정자산v-last_MITK Recs NOV2003.xls_26859_1_롯데유럽홀딩스-NAV(2008-05-30)" xfId="30239" xr:uid="{00000000-0005-0000-0000-0000AE190000}"/>
    <cellStyle name="_고정자산v-last_MITK Recs NOV2003.xls_26859_1_롯데유럽홀딩스-NAV(2008-06-30)" xfId="30240" xr:uid="{00000000-0005-0000-0000-0000AF190000}"/>
    <cellStyle name="_고정자산v-last_MITK Recs NOV2003.xls_26973_1" xfId="30241" xr:uid="{00000000-0005-0000-0000-0000B0190000}"/>
    <cellStyle name="_고정자산v-last_MITK Recs NOV2003.xls_26973_1_financial statements-MKOI,MTIL,WSUI-(2007-09-30)jy" xfId="30242" xr:uid="{00000000-0005-0000-0000-0000B1190000}"/>
    <cellStyle name="_고정자산v-last_MITK Recs NOV2003.xls_26973_1_롯데유럽홀딩스-NAV(2008-05-30)" xfId="30243" xr:uid="{00000000-0005-0000-0000-0000B2190000}"/>
    <cellStyle name="_고정자산v-last_MITK Recs NOV2003.xls_26973_1_롯데유럽홀딩스-NAV(2008-06-30)" xfId="30244" xr:uid="{00000000-0005-0000-0000-0000B3190000}"/>
    <cellStyle name="_고정자산v-last_MITK Recs NOV2003.xls_27057_1" xfId="30245" xr:uid="{00000000-0005-0000-0000-0000B4190000}"/>
    <cellStyle name="_고정자산v-last_MITK Recs NOV2003.xls_27057_1_financial statements-MKOI,MTIL,WSUI-(2007-09-30)jy" xfId="30246" xr:uid="{00000000-0005-0000-0000-0000B5190000}"/>
    <cellStyle name="_고정자산v-last_MITK Recs NOV2003.xls_27057_1_롯데유럽홀딩스-NAV(2008-05-30)" xfId="30247" xr:uid="{00000000-0005-0000-0000-0000B6190000}"/>
    <cellStyle name="_고정자산v-last_MITK Recs NOV2003.xls_27057_1_롯데유럽홀딩스-NAV(2008-06-30)" xfId="30248" xr:uid="{00000000-0005-0000-0000-0000B7190000}"/>
    <cellStyle name="_고정자산v-last_MITK Recs NOV2003.xls_27105_1" xfId="30249" xr:uid="{00000000-0005-0000-0000-0000B8190000}"/>
    <cellStyle name="_고정자산v-last_MITK Recs NOV2003.xls_27105_1_financial statements-MKOI,MTIL,WSUI-(2007-09-30)jy" xfId="30250" xr:uid="{00000000-0005-0000-0000-0000B9190000}"/>
    <cellStyle name="_고정자산v-last_MITK Recs NOV2003.xls_27105_1_롯데유럽홀딩스-NAV(2008-05-30)" xfId="30251" xr:uid="{00000000-0005-0000-0000-0000BA190000}"/>
    <cellStyle name="_고정자산v-last_MITK Recs NOV2003.xls_27105_1_롯데유럽홀딩스-NAV(2008-06-30)" xfId="30252" xr:uid="{00000000-0005-0000-0000-0000BB190000}"/>
    <cellStyle name="_고정자산v-last_MITK Recs NOV2003.xls_27709_1" xfId="30253" xr:uid="{00000000-0005-0000-0000-0000BC190000}"/>
    <cellStyle name="_고정자산v-last_MITK Recs NOV2003.xls_27709_1_financial statements-MKOI,MTIL,WSUI-(2007-09-30)jy" xfId="30254" xr:uid="{00000000-0005-0000-0000-0000BD190000}"/>
    <cellStyle name="_고정자산v-last_MITK Recs NOV2003.xls_27709_1_롯데유럽홀딩스-NAV(2008-05-30)" xfId="30255" xr:uid="{00000000-0005-0000-0000-0000BE190000}"/>
    <cellStyle name="_고정자산v-last_MITK Recs NOV2003.xls_27709_1_롯데유럽홀딩스-NAV(2008-06-30)" xfId="30256" xr:uid="{00000000-0005-0000-0000-0000BF190000}"/>
    <cellStyle name="_고정자산v-last_MITK Recs NOV2003.xls_9260_1" xfId="30257" xr:uid="{00000000-0005-0000-0000-0000C0190000}"/>
    <cellStyle name="_고정자산v-last_MITK Recs NOV2003.xls_9260_1_financial statements-MKOI,MTIL,WSUI-(2007-09-30)jy" xfId="30258" xr:uid="{00000000-0005-0000-0000-0000C1190000}"/>
    <cellStyle name="_고정자산v-last_MITK Recs NOV2003.xls_9260_1_롯데유럽홀딩스-NAV(2008-05-30)" xfId="30259" xr:uid="{00000000-0005-0000-0000-0000C2190000}"/>
    <cellStyle name="_고정자산v-last_MITK Recs NOV2003.xls_9260_1_롯데유럽홀딩스-NAV(2008-06-30)" xfId="30260" xr:uid="{00000000-0005-0000-0000-0000C3190000}"/>
    <cellStyle name="_고정자산v-last_MITK Recs NOV2003.xls_financial statements-MKOI,MTIL,WSUI-(2007-09-30)jy" xfId="30261" xr:uid="{00000000-0005-0000-0000-0000C4190000}"/>
    <cellStyle name="_고정자산v-last_MITK Recs NOV2003.xls_KRIF BS REC 0407" xfId="30262" xr:uid="{00000000-0005-0000-0000-0000C5190000}"/>
    <cellStyle name="_고정자산v-last_MITK Recs NOV2003.xls_KRIF BS REC 0407_financial statements-MKOI,MTIL,WSUI-(2007-09-30)jy" xfId="30263" xr:uid="{00000000-0005-0000-0000-0000C6190000}"/>
    <cellStyle name="_고정자산v-last_MITK Recs NOV2003.xls_KRIF BS REC 0407_롯데유럽홀딩스-NAV(2008-05-30)" xfId="30264" xr:uid="{00000000-0005-0000-0000-0000C7190000}"/>
    <cellStyle name="_고정자산v-last_MITK Recs NOV2003.xls_KRIF BS REC 0407_롯데유럽홀딩스-NAV(2008-06-30)" xfId="30265" xr:uid="{00000000-0005-0000-0000-0000C8190000}"/>
    <cellStyle name="_고정자산v-last_MITK Recs NOV2003.xls_KRIF BS REC 0408" xfId="30266" xr:uid="{00000000-0005-0000-0000-0000C9190000}"/>
    <cellStyle name="_고정자산v-last_MITK Recs NOV2003.xls_KRIF BS REC 0408_financial statements-MKOI,MTIL,WSUI-(2007-09-30)jy" xfId="30267" xr:uid="{00000000-0005-0000-0000-0000CA190000}"/>
    <cellStyle name="_고정자산v-last_MITK Recs NOV2003.xls_KRIF BS REC 0408_롯데유럽홀딩스-NAV(2008-05-30)" xfId="30268" xr:uid="{00000000-0005-0000-0000-0000CB190000}"/>
    <cellStyle name="_고정자산v-last_MITK Recs NOV2003.xls_KRIF BS REC 0408_롯데유럽홀딩스-NAV(2008-06-30)" xfId="30269" xr:uid="{00000000-0005-0000-0000-0000CC190000}"/>
    <cellStyle name="_고정자산v-last_MITK Recs NOV2003.xls_MSIM BS REC 07 2004" xfId="30270" xr:uid="{00000000-0005-0000-0000-0000CD190000}"/>
    <cellStyle name="_고정자산v-last_MITK Recs NOV2003.xls_MSIM BS REC 07 2004_financial statements-MKOI,MTIL,WSUI-(2007-09-30)jy" xfId="30271" xr:uid="{00000000-0005-0000-0000-0000CE190000}"/>
    <cellStyle name="_고정자산v-last_MITK Recs NOV2003.xls_MSIM BS REC 07 2004_롯데유럽홀딩스-NAV(2008-05-30)" xfId="30272" xr:uid="{00000000-0005-0000-0000-0000CF190000}"/>
    <cellStyle name="_고정자산v-last_MITK Recs NOV2003.xls_MSIM BS REC 07 2004_롯데유럽홀딩스-NAV(2008-06-30)" xfId="30273" xr:uid="{00000000-0005-0000-0000-0000D0190000}"/>
    <cellStyle name="_고정자산v-last_MITK Recs NOV2003.xls_MSIM BS REC 08 2004" xfId="30274" xr:uid="{00000000-0005-0000-0000-0000D1190000}"/>
    <cellStyle name="_고정자산v-last_MITK Recs NOV2003.xls_MSIM BS REC 08 2004_financial statements-MKOI,MTIL,WSUI-(2007-09-30)jy" xfId="30275" xr:uid="{00000000-0005-0000-0000-0000D2190000}"/>
    <cellStyle name="_고정자산v-last_MITK Recs NOV2003.xls_MSIM BS REC 08 2004_롯데유럽홀딩스-NAV(2008-05-30)" xfId="30276" xr:uid="{00000000-0005-0000-0000-0000D3190000}"/>
    <cellStyle name="_고정자산v-last_MITK Recs NOV2003.xls_MSIM BS REC 08 2004_롯데유럽홀딩스-NAV(2008-06-30)" xfId="30277" xr:uid="{00000000-0005-0000-0000-0000D4190000}"/>
    <cellStyle name="_고정자산v-last_MITK Recs NOV2003.xls_MSIM BS REC 10 2004" xfId="30278" xr:uid="{00000000-0005-0000-0000-0000D5190000}"/>
    <cellStyle name="_고정자산v-last_MITK Recs NOV2003.xls_MSIM BS REC 10 2004_financial statements-MKOI,MTIL,WSUI-(2007-09-30)jy" xfId="30279" xr:uid="{00000000-0005-0000-0000-0000D6190000}"/>
    <cellStyle name="_고정자산v-last_MITK Recs NOV2003.xls_MSIM BS REC 10 2004_롯데유럽홀딩스-NAV(2008-05-30)" xfId="30280" xr:uid="{00000000-0005-0000-0000-0000D7190000}"/>
    <cellStyle name="_고정자산v-last_MITK Recs NOV2003.xls_MSIM BS REC 10 2004_롯데유럽홀딩스-NAV(2008-06-30)" xfId="30281" xr:uid="{00000000-0005-0000-0000-0000D8190000}"/>
    <cellStyle name="_고정자산v-last_MITK Recs NOV2003.xls_MSIM BS REC 11 2004" xfId="30282" xr:uid="{00000000-0005-0000-0000-0000D9190000}"/>
    <cellStyle name="_고정자산v-last_MITK Recs NOV2003.xls_MSIM BS REC 11 2004_financial statements-MKOI,MTIL,WSUI-(2007-09-30)jy" xfId="30283" xr:uid="{00000000-0005-0000-0000-0000DA190000}"/>
    <cellStyle name="_고정자산v-last_MITK Recs NOV2003.xls_MSIM BS REC 11 2004_롯데유럽홀딩스-NAV(2008-05-30)" xfId="30284" xr:uid="{00000000-0005-0000-0000-0000DB190000}"/>
    <cellStyle name="_고정자산v-last_MITK Recs NOV2003.xls_MSIM BS REC 11 2004_롯데유럽홀딩스-NAV(2008-06-30)" xfId="30285" xr:uid="{00000000-0005-0000-0000-0000DC190000}"/>
    <cellStyle name="_고정자산v-last_MITK Recs NOV2003.xls_MSIM BS REC 12 2004" xfId="30286" xr:uid="{00000000-0005-0000-0000-0000DD190000}"/>
    <cellStyle name="_고정자산v-last_MITK Recs NOV2003.xls_MSIM BS REC 12 2004_financial statements-MKOI,MTIL,WSUI-(2007-09-30)jy" xfId="30287" xr:uid="{00000000-0005-0000-0000-0000DE190000}"/>
    <cellStyle name="_고정자산v-last_MITK Recs NOV2003.xls_MSIM BS REC 12 2004_롯데유럽홀딩스-NAV(2008-05-30)" xfId="30288" xr:uid="{00000000-0005-0000-0000-0000DF190000}"/>
    <cellStyle name="_고정자산v-last_MITK Recs NOV2003.xls_MSIM BS REC 12 2004_롯데유럽홀딩스-NAV(2008-06-30)" xfId="30289" xr:uid="{00000000-0005-0000-0000-0000E0190000}"/>
    <cellStyle name="_고정자산v-last_MITK Recs NOV2003.xls_롯데유럽홀딩스-NAV(2008-05-30)" xfId="30290" xr:uid="{00000000-0005-0000-0000-0000E1190000}"/>
    <cellStyle name="_고정자산v-last_MITK Recs NOV2003.xls_롯데유럽홀딩스-NAV(2008-06-30)" xfId="30291" xr:uid="{00000000-0005-0000-0000-0000E2190000}"/>
    <cellStyle name="_고정자산v-last_MITK Recs SEP 2003.xls" xfId="30292" xr:uid="{00000000-0005-0000-0000-0000E3190000}"/>
    <cellStyle name="_고정자산v-last_MITK Recs SEP 2003.xls_-2004()" xfId="30293" xr:uid="{00000000-0005-0000-0000-0000E4190000}"/>
    <cellStyle name="_고정자산v-last_MITK Recs SEP 2003.xls_-2004()_financial statements-MKOI,MTIL,WSUI-(2007-09-30)jy" xfId="30294" xr:uid="{00000000-0005-0000-0000-0000E5190000}"/>
    <cellStyle name="_고정자산v-last_MITK Recs SEP 2003.xls_-2004()_롯데유럽홀딩스-NAV(2008-05-30)" xfId="30295" xr:uid="{00000000-0005-0000-0000-0000E6190000}"/>
    <cellStyle name="_고정자산v-last_MITK Recs SEP 2003.xls_-2004()_롯데유럽홀딩스-NAV(2008-06-30)" xfId="30296" xr:uid="{00000000-0005-0000-0000-0000E7190000}"/>
    <cellStyle name="_고정자산v-last_MITK Recs SEP 2003.xls_22001_1" xfId="30297" xr:uid="{00000000-0005-0000-0000-0000E8190000}"/>
    <cellStyle name="_고정자산v-last_MITK Recs SEP 2003.xls_22001_1_financial statements-MKOI,MTIL,WSUI-(2007-09-30)jy" xfId="30298" xr:uid="{00000000-0005-0000-0000-0000E9190000}"/>
    <cellStyle name="_고정자산v-last_MITK Recs SEP 2003.xls_22001_1_롯데유럽홀딩스-NAV(2008-05-30)" xfId="30299" xr:uid="{00000000-0005-0000-0000-0000EA190000}"/>
    <cellStyle name="_고정자산v-last_MITK Recs SEP 2003.xls_22001_1_롯데유럽홀딩스-NAV(2008-06-30)" xfId="30300" xr:uid="{00000000-0005-0000-0000-0000EB190000}"/>
    <cellStyle name="_고정자산v-last_MITK Recs SEP 2003.xls_22626_1" xfId="30301" xr:uid="{00000000-0005-0000-0000-0000EC190000}"/>
    <cellStyle name="_고정자산v-last_MITK Recs SEP 2003.xls_22626_1_financial statements-MKOI,MTIL,WSUI-(2007-09-30)jy" xfId="30302" xr:uid="{00000000-0005-0000-0000-0000ED190000}"/>
    <cellStyle name="_고정자산v-last_MITK Recs SEP 2003.xls_22626_1_롯데유럽홀딩스-NAV(2008-05-30)" xfId="30303" xr:uid="{00000000-0005-0000-0000-0000EE190000}"/>
    <cellStyle name="_고정자산v-last_MITK Recs SEP 2003.xls_22626_1_롯데유럽홀딩스-NAV(2008-06-30)" xfId="30304" xr:uid="{00000000-0005-0000-0000-0000EF190000}"/>
    <cellStyle name="_고정자산v-last_MITK Recs SEP 2003.xls_25978_1" xfId="30305" xr:uid="{00000000-0005-0000-0000-0000F0190000}"/>
    <cellStyle name="_고정자산v-last_MITK Recs SEP 2003.xls_25978_1_financial statements-MKOI,MTIL,WSUI-(2007-09-30)jy" xfId="30306" xr:uid="{00000000-0005-0000-0000-0000F1190000}"/>
    <cellStyle name="_고정자산v-last_MITK Recs SEP 2003.xls_25978_1_롯데유럽홀딩스-NAV(2008-05-30)" xfId="30307" xr:uid="{00000000-0005-0000-0000-0000F2190000}"/>
    <cellStyle name="_고정자산v-last_MITK Recs SEP 2003.xls_25978_1_롯데유럽홀딩스-NAV(2008-06-30)" xfId="30308" xr:uid="{00000000-0005-0000-0000-0000F3190000}"/>
    <cellStyle name="_고정자산v-last_MITK Recs SEP 2003.xls_26859_1" xfId="30309" xr:uid="{00000000-0005-0000-0000-0000F4190000}"/>
    <cellStyle name="_고정자산v-last_MITK Recs SEP 2003.xls_26859_1_financial statements-MKOI,MTIL,WSUI-(2007-09-30)jy" xfId="30310" xr:uid="{00000000-0005-0000-0000-0000F5190000}"/>
    <cellStyle name="_고정자산v-last_MITK Recs SEP 2003.xls_26859_1_롯데유럽홀딩스-NAV(2008-05-30)" xfId="30311" xr:uid="{00000000-0005-0000-0000-0000F6190000}"/>
    <cellStyle name="_고정자산v-last_MITK Recs SEP 2003.xls_26859_1_롯데유럽홀딩스-NAV(2008-06-30)" xfId="30312" xr:uid="{00000000-0005-0000-0000-0000F7190000}"/>
    <cellStyle name="_고정자산v-last_MITK Recs SEP 2003.xls_26973_1" xfId="30313" xr:uid="{00000000-0005-0000-0000-0000F8190000}"/>
    <cellStyle name="_고정자산v-last_MITK Recs SEP 2003.xls_26973_1_financial statements-MKOI,MTIL,WSUI-(2007-09-30)jy" xfId="30314" xr:uid="{00000000-0005-0000-0000-0000F9190000}"/>
    <cellStyle name="_고정자산v-last_MITK Recs SEP 2003.xls_26973_1_롯데유럽홀딩스-NAV(2008-05-30)" xfId="30315" xr:uid="{00000000-0005-0000-0000-0000FA190000}"/>
    <cellStyle name="_고정자산v-last_MITK Recs SEP 2003.xls_26973_1_롯데유럽홀딩스-NAV(2008-06-30)" xfId="30316" xr:uid="{00000000-0005-0000-0000-0000FB190000}"/>
    <cellStyle name="_고정자산v-last_MITK Recs SEP 2003.xls_27057_1" xfId="30317" xr:uid="{00000000-0005-0000-0000-0000FC190000}"/>
    <cellStyle name="_고정자산v-last_MITK Recs SEP 2003.xls_27057_1_financial statements-MKOI,MTIL,WSUI-(2007-09-30)jy" xfId="30318" xr:uid="{00000000-0005-0000-0000-0000FD190000}"/>
    <cellStyle name="_고정자산v-last_MITK Recs SEP 2003.xls_27057_1_롯데유럽홀딩스-NAV(2008-05-30)" xfId="30319" xr:uid="{00000000-0005-0000-0000-0000FE190000}"/>
    <cellStyle name="_고정자산v-last_MITK Recs SEP 2003.xls_27057_1_롯데유럽홀딩스-NAV(2008-06-30)" xfId="30320" xr:uid="{00000000-0005-0000-0000-0000FF190000}"/>
    <cellStyle name="_고정자산v-last_MITK Recs SEP 2003.xls_27105_1" xfId="30321" xr:uid="{00000000-0005-0000-0000-0000001A0000}"/>
    <cellStyle name="_고정자산v-last_MITK Recs SEP 2003.xls_27105_1_financial statements-MKOI,MTIL,WSUI-(2007-09-30)jy" xfId="30322" xr:uid="{00000000-0005-0000-0000-0000011A0000}"/>
    <cellStyle name="_고정자산v-last_MITK Recs SEP 2003.xls_27105_1_롯데유럽홀딩스-NAV(2008-05-30)" xfId="30323" xr:uid="{00000000-0005-0000-0000-0000021A0000}"/>
    <cellStyle name="_고정자산v-last_MITK Recs SEP 2003.xls_27105_1_롯데유럽홀딩스-NAV(2008-06-30)" xfId="30324" xr:uid="{00000000-0005-0000-0000-0000031A0000}"/>
    <cellStyle name="_고정자산v-last_MITK Recs SEP 2003.xls_27709_1" xfId="30325" xr:uid="{00000000-0005-0000-0000-0000041A0000}"/>
    <cellStyle name="_고정자산v-last_MITK Recs SEP 2003.xls_27709_1_financial statements-MKOI,MTIL,WSUI-(2007-09-30)jy" xfId="30326" xr:uid="{00000000-0005-0000-0000-0000051A0000}"/>
    <cellStyle name="_고정자산v-last_MITK Recs SEP 2003.xls_27709_1_롯데유럽홀딩스-NAV(2008-05-30)" xfId="30327" xr:uid="{00000000-0005-0000-0000-0000061A0000}"/>
    <cellStyle name="_고정자산v-last_MITK Recs SEP 2003.xls_27709_1_롯데유럽홀딩스-NAV(2008-06-30)" xfId="30328" xr:uid="{00000000-0005-0000-0000-0000071A0000}"/>
    <cellStyle name="_고정자산v-last_MITK Recs SEP 2003.xls_9260_1" xfId="30329" xr:uid="{00000000-0005-0000-0000-0000081A0000}"/>
    <cellStyle name="_고정자산v-last_MITK Recs SEP 2003.xls_9260_1_financial statements-MKOI,MTIL,WSUI-(2007-09-30)jy" xfId="30330" xr:uid="{00000000-0005-0000-0000-0000091A0000}"/>
    <cellStyle name="_고정자산v-last_MITK Recs SEP 2003.xls_9260_1_롯데유럽홀딩스-NAV(2008-05-30)" xfId="30331" xr:uid="{00000000-0005-0000-0000-00000A1A0000}"/>
    <cellStyle name="_고정자산v-last_MITK Recs SEP 2003.xls_9260_1_롯데유럽홀딩스-NAV(2008-06-30)" xfId="30332" xr:uid="{00000000-0005-0000-0000-00000B1A0000}"/>
    <cellStyle name="_고정자산v-last_MITK Recs SEP 2003.xls_financial statements-MKOI,MTIL,WSUI-(2007-09-30)jy" xfId="30333" xr:uid="{00000000-0005-0000-0000-00000C1A0000}"/>
    <cellStyle name="_고정자산v-last_MITK Recs SEP 2003.xls_KRIF BS REC 0407" xfId="30334" xr:uid="{00000000-0005-0000-0000-00000D1A0000}"/>
    <cellStyle name="_고정자산v-last_MITK Recs SEP 2003.xls_KRIF BS REC 0407_financial statements-MKOI,MTIL,WSUI-(2007-09-30)jy" xfId="30335" xr:uid="{00000000-0005-0000-0000-00000E1A0000}"/>
    <cellStyle name="_고정자산v-last_MITK Recs SEP 2003.xls_KRIF BS REC 0407_롯데유럽홀딩스-NAV(2008-05-30)" xfId="30336" xr:uid="{00000000-0005-0000-0000-00000F1A0000}"/>
    <cellStyle name="_고정자산v-last_MITK Recs SEP 2003.xls_KRIF BS REC 0407_롯데유럽홀딩스-NAV(2008-06-30)" xfId="30337" xr:uid="{00000000-0005-0000-0000-0000101A0000}"/>
    <cellStyle name="_고정자산v-last_MITK Recs SEP 2003.xls_KRIF BS REC 0408" xfId="30338" xr:uid="{00000000-0005-0000-0000-0000111A0000}"/>
    <cellStyle name="_고정자산v-last_MITK Recs SEP 2003.xls_KRIF BS REC 0408_financial statements-MKOI,MTIL,WSUI-(2007-09-30)jy" xfId="30339" xr:uid="{00000000-0005-0000-0000-0000121A0000}"/>
    <cellStyle name="_고정자산v-last_MITK Recs SEP 2003.xls_KRIF BS REC 0408_롯데유럽홀딩스-NAV(2008-05-30)" xfId="30340" xr:uid="{00000000-0005-0000-0000-0000131A0000}"/>
    <cellStyle name="_고정자산v-last_MITK Recs SEP 2003.xls_KRIF BS REC 0408_롯데유럽홀딩스-NAV(2008-06-30)" xfId="30341" xr:uid="{00000000-0005-0000-0000-0000141A0000}"/>
    <cellStyle name="_고정자산v-last_MITK Recs SEP 2003.xls_MSIM BS REC 07 2004" xfId="30342" xr:uid="{00000000-0005-0000-0000-0000151A0000}"/>
    <cellStyle name="_고정자산v-last_MITK Recs SEP 2003.xls_MSIM BS REC 07 2004_financial statements-MKOI,MTIL,WSUI-(2007-09-30)jy" xfId="30343" xr:uid="{00000000-0005-0000-0000-0000161A0000}"/>
    <cellStyle name="_고정자산v-last_MITK Recs SEP 2003.xls_MSIM BS REC 07 2004_롯데유럽홀딩스-NAV(2008-05-30)" xfId="30344" xr:uid="{00000000-0005-0000-0000-0000171A0000}"/>
    <cellStyle name="_고정자산v-last_MITK Recs SEP 2003.xls_MSIM BS REC 07 2004_롯데유럽홀딩스-NAV(2008-06-30)" xfId="30345" xr:uid="{00000000-0005-0000-0000-0000181A0000}"/>
    <cellStyle name="_고정자산v-last_MITK Recs SEP 2003.xls_MSIM BS REC 08 2004" xfId="30346" xr:uid="{00000000-0005-0000-0000-0000191A0000}"/>
    <cellStyle name="_고정자산v-last_MITK Recs SEP 2003.xls_MSIM BS REC 08 2004_financial statements-MKOI,MTIL,WSUI-(2007-09-30)jy" xfId="30347" xr:uid="{00000000-0005-0000-0000-00001A1A0000}"/>
    <cellStyle name="_고정자산v-last_MITK Recs SEP 2003.xls_MSIM BS REC 08 2004_롯데유럽홀딩스-NAV(2008-05-30)" xfId="30348" xr:uid="{00000000-0005-0000-0000-00001B1A0000}"/>
    <cellStyle name="_고정자산v-last_MITK Recs SEP 2003.xls_MSIM BS REC 08 2004_롯데유럽홀딩스-NAV(2008-06-30)" xfId="30349" xr:uid="{00000000-0005-0000-0000-00001C1A0000}"/>
    <cellStyle name="_고정자산v-last_MITK Recs SEP 2003.xls_MSIM BS REC 10 2004" xfId="30350" xr:uid="{00000000-0005-0000-0000-00001D1A0000}"/>
    <cellStyle name="_고정자산v-last_MITK Recs SEP 2003.xls_MSIM BS REC 10 2004_financial statements-MKOI,MTIL,WSUI-(2007-09-30)jy" xfId="30351" xr:uid="{00000000-0005-0000-0000-00001E1A0000}"/>
    <cellStyle name="_고정자산v-last_MITK Recs SEP 2003.xls_MSIM BS REC 10 2004_롯데유럽홀딩스-NAV(2008-05-30)" xfId="30352" xr:uid="{00000000-0005-0000-0000-00001F1A0000}"/>
    <cellStyle name="_고정자산v-last_MITK Recs SEP 2003.xls_MSIM BS REC 10 2004_롯데유럽홀딩스-NAV(2008-06-30)" xfId="30353" xr:uid="{00000000-0005-0000-0000-0000201A0000}"/>
    <cellStyle name="_고정자산v-last_MITK Recs SEP 2003.xls_MSIM BS REC 11 2004" xfId="30354" xr:uid="{00000000-0005-0000-0000-0000211A0000}"/>
    <cellStyle name="_고정자산v-last_MITK Recs SEP 2003.xls_MSIM BS REC 11 2004_financial statements-MKOI,MTIL,WSUI-(2007-09-30)jy" xfId="30355" xr:uid="{00000000-0005-0000-0000-0000221A0000}"/>
    <cellStyle name="_고정자산v-last_MITK Recs SEP 2003.xls_MSIM BS REC 11 2004_롯데유럽홀딩스-NAV(2008-05-30)" xfId="30356" xr:uid="{00000000-0005-0000-0000-0000231A0000}"/>
    <cellStyle name="_고정자산v-last_MITK Recs SEP 2003.xls_MSIM BS REC 11 2004_롯데유럽홀딩스-NAV(2008-06-30)" xfId="30357" xr:uid="{00000000-0005-0000-0000-0000241A0000}"/>
    <cellStyle name="_고정자산v-last_MITK Recs SEP 2003.xls_MSIM BS REC 12 2004" xfId="30358" xr:uid="{00000000-0005-0000-0000-0000251A0000}"/>
    <cellStyle name="_고정자산v-last_MITK Recs SEP 2003.xls_MSIM BS REC 12 2004_financial statements-MKOI,MTIL,WSUI-(2007-09-30)jy" xfId="30359" xr:uid="{00000000-0005-0000-0000-0000261A0000}"/>
    <cellStyle name="_고정자산v-last_MITK Recs SEP 2003.xls_MSIM BS REC 12 2004_롯데유럽홀딩스-NAV(2008-05-30)" xfId="30360" xr:uid="{00000000-0005-0000-0000-0000271A0000}"/>
    <cellStyle name="_고정자산v-last_MITK Recs SEP 2003.xls_MSIM BS REC 12 2004_롯데유럽홀딩스-NAV(2008-06-30)" xfId="30361" xr:uid="{00000000-0005-0000-0000-0000281A0000}"/>
    <cellStyle name="_고정자산v-last_MITK Recs SEP 2003.xls_롯데유럽홀딩스-NAV(2008-05-30)" xfId="30362" xr:uid="{00000000-0005-0000-0000-0000291A0000}"/>
    <cellStyle name="_고정자산v-last_MITK Recs SEP 2003.xls_롯데유럽홀딩스-NAV(2008-06-30)" xfId="30363" xr:uid="{00000000-0005-0000-0000-00002A1A0000}"/>
    <cellStyle name="_고정자산v-last_MITK3415" xfId="30364" xr:uid="{00000000-0005-0000-0000-00002B1A0000}"/>
    <cellStyle name="_고정자산v-last_MITK3415_-2004()" xfId="30365" xr:uid="{00000000-0005-0000-0000-00002C1A0000}"/>
    <cellStyle name="_고정자산v-last_MITK3415_-2004()_financial statements-MKOI,MTIL,WSUI-(2007-09-30)jy" xfId="30366" xr:uid="{00000000-0005-0000-0000-00002D1A0000}"/>
    <cellStyle name="_고정자산v-last_MITK3415_-2004()_롯데유럽홀딩스-NAV(2008-05-30)" xfId="30367" xr:uid="{00000000-0005-0000-0000-00002E1A0000}"/>
    <cellStyle name="_고정자산v-last_MITK3415_-2004()_롯데유럽홀딩스-NAV(2008-06-30)" xfId="30368" xr:uid="{00000000-0005-0000-0000-00002F1A0000}"/>
    <cellStyle name="_고정자산v-last_MITK3415_22001_1" xfId="30369" xr:uid="{00000000-0005-0000-0000-0000301A0000}"/>
    <cellStyle name="_고정자산v-last_MITK3415_22001_1_financial statements-MKOI,MTIL,WSUI-(2007-09-30)jy" xfId="30370" xr:uid="{00000000-0005-0000-0000-0000311A0000}"/>
    <cellStyle name="_고정자산v-last_MITK3415_22001_1_롯데유럽홀딩스-NAV(2008-05-30)" xfId="30371" xr:uid="{00000000-0005-0000-0000-0000321A0000}"/>
    <cellStyle name="_고정자산v-last_MITK3415_22001_1_롯데유럽홀딩스-NAV(2008-06-30)" xfId="30372" xr:uid="{00000000-0005-0000-0000-0000331A0000}"/>
    <cellStyle name="_고정자산v-last_MITK3415_22626_1" xfId="30373" xr:uid="{00000000-0005-0000-0000-0000341A0000}"/>
    <cellStyle name="_고정자산v-last_MITK3415_22626_1_financial statements-MKOI,MTIL,WSUI-(2007-09-30)jy" xfId="30374" xr:uid="{00000000-0005-0000-0000-0000351A0000}"/>
    <cellStyle name="_고정자산v-last_MITK3415_22626_1_롯데유럽홀딩스-NAV(2008-05-30)" xfId="30375" xr:uid="{00000000-0005-0000-0000-0000361A0000}"/>
    <cellStyle name="_고정자산v-last_MITK3415_22626_1_롯데유럽홀딩스-NAV(2008-06-30)" xfId="30376" xr:uid="{00000000-0005-0000-0000-0000371A0000}"/>
    <cellStyle name="_고정자산v-last_MITK3415_25978_1" xfId="30377" xr:uid="{00000000-0005-0000-0000-0000381A0000}"/>
    <cellStyle name="_고정자산v-last_MITK3415_25978_1_financial statements-MKOI,MTIL,WSUI-(2007-09-30)jy" xfId="30378" xr:uid="{00000000-0005-0000-0000-0000391A0000}"/>
    <cellStyle name="_고정자산v-last_MITK3415_25978_1_롯데유럽홀딩스-NAV(2008-05-30)" xfId="30379" xr:uid="{00000000-0005-0000-0000-00003A1A0000}"/>
    <cellStyle name="_고정자산v-last_MITK3415_25978_1_롯데유럽홀딩스-NAV(2008-06-30)" xfId="30380" xr:uid="{00000000-0005-0000-0000-00003B1A0000}"/>
    <cellStyle name="_고정자산v-last_MITK3415_26859_1" xfId="30381" xr:uid="{00000000-0005-0000-0000-00003C1A0000}"/>
    <cellStyle name="_고정자산v-last_MITK3415_26859_1_financial statements-MKOI,MTIL,WSUI-(2007-09-30)jy" xfId="30382" xr:uid="{00000000-0005-0000-0000-00003D1A0000}"/>
    <cellStyle name="_고정자산v-last_MITK3415_26859_1_롯데유럽홀딩스-NAV(2008-05-30)" xfId="30383" xr:uid="{00000000-0005-0000-0000-00003E1A0000}"/>
    <cellStyle name="_고정자산v-last_MITK3415_26859_1_롯데유럽홀딩스-NAV(2008-06-30)" xfId="30384" xr:uid="{00000000-0005-0000-0000-00003F1A0000}"/>
    <cellStyle name="_고정자산v-last_MITK3415_26973_1" xfId="30385" xr:uid="{00000000-0005-0000-0000-0000401A0000}"/>
    <cellStyle name="_고정자산v-last_MITK3415_26973_1_financial statements-MKOI,MTIL,WSUI-(2007-09-30)jy" xfId="30386" xr:uid="{00000000-0005-0000-0000-0000411A0000}"/>
    <cellStyle name="_고정자산v-last_MITK3415_26973_1_롯데유럽홀딩스-NAV(2008-05-30)" xfId="30387" xr:uid="{00000000-0005-0000-0000-0000421A0000}"/>
    <cellStyle name="_고정자산v-last_MITK3415_26973_1_롯데유럽홀딩스-NAV(2008-06-30)" xfId="30388" xr:uid="{00000000-0005-0000-0000-0000431A0000}"/>
    <cellStyle name="_고정자산v-last_MITK3415_27057_1" xfId="30389" xr:uid="{00000000-0005-0000-0000-0000441A0000}"/>
    <cellStyle name="_고정자산v-last_MITK3415_27057_1_financial statements-MKOI,MTIL,WSUI-(2007-09-30)jy" xfId="30390" xr:uid="{00000000-0005-0000-0000-0000451A0000}"/>
    <cellStyle name="_고정자산v-last_MITK3415_27057_1_롯데유럽홀딩스-NAV(2008-05-30)" xfId="30391" xr:uid="{00000000-0005-0000-0000-0000461A0000}"/>
    <cellStyle name="_고정자산v-last_MITK3415_27057_1_롯데유럽홀딩스-NAV(2008-06-30)" xfId="30392" xr:uid="{00000000-0005-0000-0000-0000471A0000}"/>
    <cellStyle name="_고정자산v-last_MITK3415_27105_1" xfId="30393" xr:uid="{00000000-0005-0000-0000-0000481A0000}"/>
    <cellStyle name="_고정자산v-last_MITK3415_27105_1_financial statements-MKOI,MTIL,WSUI-(2007-09-30)jy" xfId="30394" xr:uid="{00000000-0005-0000-0000-0000491A0000}"/>
    <cellStyle name="_고정자산v-last_MITK3415_27105_1_롯데유럽홀딩스-NAV(2008-05-30)" xfId="30395" xr:uid="{00000000-0005-0000-0000-00004A1A0000}"/>
    <cellStyle name="_고정자산v-last_MITK3415_27105_1_롯데유럽홀딩스-NAV(2008-06-30)" xfId="30396" xr:uid="{00000000-0005-0000-0000-00004B1A0000}"/>
    <cellStyle name="_고정자산v-last_MITK3415_27709_1" xfId="30397" xr:uid="{00000000-0005-0000-0000-00004C1A0000}"/>
    <cellStyle name="_고정자산v-last_MITK3415_27709_1_financial statements-MKOI,MTIL,WSUI-(2007-09-30)jy" xfId="30398" xr:uid="{00000000-0005-0000-0000-00004D1A0000}"/>
    <cellStyle name="_고정자산v-last_MITK3415_27709_1_롯데유럽홀딩스-NAV(2008-05-30)" xfId="30399" xr:uid="{00000000-0005-0000-0000-00004E1A0000}"/>
    <cellStyle name="_고정자산v-last_MITK3415_27709_1_롯데유럽홀딩스-NAV(2008-06-30)" xfId="30400" xr:uid="{00000000-0005-0000-0000-00004F1A0000}"/>
    <cellStyle name="_고정자산v-last_MITK3415_9260_1" xfId="30401" xr:uid="{00000000-0005-0000-0000-0000501A0000}"/>
    <cellStyle name="_고정자산v-last_MITK3415_9260_1_financial statements-MKOI,MTIL,WSUI-(2007-09-30)jy" xfId="30402" xr:uid="{00000000-0005-0000-0000-0000511A0000}"/>
    <cellStyle name="_고정자산v-last_MITK3415_9260_1_롯데유럽홀딩스-NAV(2008-05-30)" xfId="30403" xr:uid="{00000000-0005-0000-0000-0000521A0000}"/>
    <cellStyle name="_고정자산v-last_MITK3415_9260_1_롯데유럽홀딩스-NAV(2008-06-30)" xfId="30404" xr:uid="{00000000-0005-0000-0000-0000531A0000}"/>
    <cellStyle name="_고정자산v-last_MITK3415_financial statements-MKOI,MTIL,WSUI-(2007-09-30)jy" xfId="30405" xr:uid="{00000000-0005-0000-0000-0000541A0000}"/>
    <cellStyle name="_고정자산v-last_MITK3415_KRIF BS REC 0407" xfId="30406" xr:uid="{00000000-0005-0000-0000-0000551A0000}"/>
    <cellStyle name="_고정자산v-last_MITK3415_KRIF BS REC 0407_financial statements-MKOI,MTIL,WSUI-(2007-09-30)jy" xfId="30407" xr:uid="{00000000-0005-0000-0000-0000561A0000}"/>
    <cellStyle name="_고정자산v-last_MITK3415_KRIF BS REC 0407_롯데유럽홀딩스-NAV(2008-05-30)" xfId="30408" xr:uid="{00000000-0005-0000-0000-0000571A0000}"/>
    <cellStyle name="_고정자산v-last_MITK3415_KRIF BS REC 0407_롯데유럽홀딩스-NAV(2008-06-30)" xfId="30409" xr:uid="{00000000-0005-0000-0000-0000581A0000}"/>
    <cellStyle name="_고정자산v-last_MITK3415_KRIF BS REC 0408" xfId="30410" xr:uid="{00000000-0005-0000-0000-0000591A0000}"/>
    <cellStyle name="_고정자산v-last_MITK3415_KRIF BS REC 0408_financial statements-MKOI,MTIL,WSUI-(2007-09-30)jy" xfId="30411" xr:uid="{00000000-0005-0000-0000-00005A1A0000}"/>
    <cellStyle name="_고정자산v-last_MITK3415_KRIF BS REC 0408_롯데유럽홀딩스-NAV(2008-05-30)" xfId="30412" xr:uid="{00000000-0005-0000-0000-00005B1A0000}"/>
    <cellStyle name="_고정자산v-last_MITK3415_KRIF BS REC 0408_롯데유럽홀딩스-NAV(2008-06-30)" xfId="30413" xr:uid="{00000000-0005-0000-0000-00005C1A0000}"/>
    <cellStyle name="_고정자산v-last_MITK3415_MSIM BS REC 07 2004" xfId="30414" xr:uid="{00000000-0005-0000-0000-00005D1A0000}"/>
    <cellStyle name="_고정자산v-last_MITK3415_MSIM BS REC 07 2004_financial statements-MKOI,MTIL,WSUI-(2007-09-30)jy" xfId="30415" xr:uid="{00000000-0005-0000-0000-00005E1A0000}"/>
    <cellStyle name="_고정자산v-last_MITK3415_MSIM BS REC 07 2004_롯데유럽홀딩스-NAV(2008-05-30)" xfId="30416" xr:uid="{00000000-0005-0000-0000-00005F1A0000}"/>
    <cellStyle name="_고정자산v-last_MITK3415_MSIM BS REC 07 2004_롯데유럽홀딩스-NAV(2008-06-30)" xfId="30417" xr:uid="{00000000-0005-0000-0000-0000601A0000}"/>
    <cellStyle name="_고정자산v-last_MITK3415_MSIM BS REC 08 2004" xfId="30418" xr:uid="{00000000-0005-0000-0000-0000611A0000}"/>
    <cellStyle name="_고정자산v-last_MITK3415_MSIM BS REC 08 2004_financial statements-MKOI,MTIL,WSUI-(2007-09-30)jy" xfId="30419" xr:uid="{00000000-0005-0000-0000-0000621A0000}"/>
    <cellStyle name="_고정자산v-last_MITK3415_MSIM BS REC 08 2004_롯데유럽홀딩스-NAV(2008-05-30)" xfId="30420" xr:uid="{00000000-0005-0000-0000-0000631A0000}"/>
    <cellStyle name="_고정자산v-last_MITK3415_MSIM BS REC 08 2004_롯데유럽홀딩스-NAV(2008-06-30)" xfId="30421" xr:uid="{00000000-0005-0000-0000-0000641A0000}"/>
    <cellStyle name="_고정자산v-last_MITK3415_MSIM BS REC 10 2004" xfId="30422" xr:uid="{00000000-0005-0000-0000-0000651A0000}"/>
    <cellStyle name="_고정자산v-last_MITK3415_MSIM BS REC 10 2004_financial statements-MKOI,MTIL,WSUI-(2007-09-30)jy" xfId="30423" xr:uid="{00000000-0005-0000-0000-0000661A0000}"/>
    <cellStyle name="_고정자산v-last_MITK3415_MSIM BS REC 10 2004_롯데유럽홀딩스-NAV(2008-05-30)" xfId="30424" xr:uid="{00000000-0005-0000-0000-0000671A0000}"/>
    <cellStyle name="_고정자산v-last_MITK3415_MSIM BS REC 10 2004_롯데유럽홀딩스-NAV(2008-06-30)" xfId="30425" xr:uid="{00000000-0005-0000-0000-0000681A0000}"/>
    <cellStyle name="_고정자산v-last_MITK3415_MSIM BS REC 11 2004" xfId="30426" xr:uid="{00000000-0005-0000-0000-0000691A0000}"/>
    <cellStyle name="_고정자산v-last_MITK3415_MSIM BS REC 11 2004_financial statements-MKOI,MTIL,WSUI-(2007-09-30)jy" xfId="30427" xr:uid="{00000000-0005-0000-0000-00006A1A0000}"/>
    <cellStyle name="_고정자산v-last_MITK3415_MSIM BS REC 11 2004_롯데유럽홀딩스-NAV(2008-05-30)" xfId="30428" xr:uid="{00000000-0005-0000-0000-00006B1A0000}"/>
    <cellStyle name="_고정자산v-last_MITK3415_MSIM BS REC 11 2004_롯데유럽홀딩스-NAV(2008-06-30)" xfId="30429" xr:uid="{00000000-0005-0000-0000-00006C1A0000}"/>
    <cellStyle name="_고정자산v-last_MITK3415_MSIM BS REC 12 2004" xfId="30430" xr:uid="{00000000-0005-0000-0000-00006D1A0000}"/>
    <cellStyle name="_고정자산v-last_MITK3415_MSIM BS REC 12 2004_financial statements-MKOI,MTIL,WSUI-(2007-09-30)jy" xfId="30431" xr:uid="{00000000-0005-0000-0000-00006E1A0000}"/>
    <cellStyle name="_고정자산v-last_MITK3415_MSIM BS REC 12 2004_롯데유럽홀딩스-NAV(2008-05-30)" xfId="30432" xr:uid="{00000000-0005-0000-0000-00006F1A0000}"/>
    <cellStyle name="_고정자산v-last_MITK3415_MSIM BS REC 12 2004_롯데유럽홀딩스-NAV(2008-06-30)" xfId="30433" xr:uid="{00000000-0005-0000-0000-0000701A0000}"/>
    <cellStyle name="_고정자산v-last_MITK3415_롯데유럽홀딩스-NAV(2008-05-30)" xfId="30434" xr:uid="{00000000-0005-0000-0000-0000711A0000}"/>
    <cellStyle name="_고정자산v-last_MITK3415_롯데유럽홀딩스-NAV(2008-06-30)" xfId="30435" xr:uid="{00000000-0005-0000-0000-0000721A0000}"/>
    <cellStyle name="_고정자산v-last_MSIM BS REC 07 2004" xfId="30436" xr:uid="{00000000-0005-0000-0000-0000731A0000}"/>
    <cellStyle name="_고정자산v-last_MSIM BS REC 07 2004_financial statements-MKOI,MTIL,WSUI-(2007-09-30)jy" xfId="30437" xr:uid="{00000000-0005-0000-0000-0000741A0000}"/>
    <cellStyle name="_고정자산v-last_MSIM BS REC 07 2004_롯데유럽홀딩스-NAV(2008-05-30)" xfId="30438" xr:uid="{00000000-0005-0000-0000-0000751A0000}"/>
    <cellStyle name="_고정자산v-last_MSIM BS REC 07 2004_롯데유럽홀딩스-NAV(2008-06-30)" xfId="30439" xr:uid="{00000000-0005-0000-0000-0000761A0000}"/>
    <cellStyle name="_고정자산v-last_MSIM BS REC 08 2004" xfId="30440" xr:uid="{00000000-0005-0000-0000-0000771A0000}"/>
    <cellStyle name="_고정자산v-last_MSIM BS REC 08 2004_financial statements-MKOI,MTIL,WSUI-(2007-09-30)jy" xfId="30441" xr:uid="{00000000-0005-0000-0000-0000781A0000}"/>
    <cellStyle name="_고정자산v-last_MSIM BS REC 08 2004_롯데유럽홀딩스-NAV(2008-05-30)" xfId="30442" xr:uid="{00000000-0005-0000-0000-0000791A0000}"/>
    <cellStyle name="_고정자산v-last_MSIM BS REC 08 2004_롯데유럽홀딩스-NAV(2008-06-30)" xfId="30443" xr:uid="{00000000-0005-0000-0000-00007A1A0000}"/>
    <cellStyle name="_고정자산v-last_MSIM BS REC 10 2004" xfId="30444" xr:uid="{00000000-0005-0000-0000-00007B1A0000}"/>
    <cellStyle name="_고정자산v-last_MSIM BS REC 10 2004_financial statements-MKOI,MTIL,WSUI-(2007-09-30)jy" xfId="30445" xr:uid="{00000000-0005-0000-0000-00007C1A0000}"/>
    <cellStyle name="_고정자산v-last_MSIM BS REC 10 2004_롯데유럽홀딩스-NAV(2008-05-30)" xfId="30446" xr:uid="{00000000-0005-0000-0000-00007D1A0000}"/>
    <cellStyle name="_고정자산v-last_MSIM BS REC 10 2004_롯데유럽홀딩스-NAV(2008-06-30)" xfId="30447" xr:uid="{00000000-0005-0000-0000-00007E1A0000}"/>
    <cellStyle name="_고정자산v-last_MSIM BS REC 11 2004" xfId="30448" xr:uid="{00000000-0005-0000-0000-00007F1A0000}"/>
    <cellStyle name="_고정자산v-last_MSIM BS REC 11 2004_financial statements-MKOI,MTIL,WSUI-(2007-09-30)jy" xfId="30449" xr:uid="{00000000-0005-0000-0000-0000801A0000}"/>
    <cellStyle name="_고정자산v-last_MSIM BS REC 11 2004_롯데유럽홀딩스-NAV(2008-05-30)" xfId="30450" xr:uid="{00000000-0005-0000-0000-0000811A0000}"/>
    <cellStyle name="_고정자산v-last_MSIM BS REC 11 2004_롯데유럽홀딩스-NAV(2008-06-30)" xfId="30451" xr:uid="{00000000-0005-0000-0000-0000821A0000}"/>
    <cellStyle name="_고정자산v-last_MSIM BS REC 12 2004" xfId="30452" xr:uid="{00000000-0005-0000-0000-0000831A0000}"/>
    <cellStyle name="_고정자산v-last_MSIM BS REC 12 2004_financial statements-MKOI,MTIL,WSUI-(2007-09-30)jy" xfId="30453" xr:uid="{00000000-0005-0000-0000-0000841A0000}"/>
    <cellStyle name="_고정자산v-last_MSIM BS REC 12 2004_롯데유럽홀딩스-NAV(2008-05-30)" xfId="30454" xr:uid="{00000000-0005-0000-0000-0000851A0000}"/>
    <cellStyle name="_고정자산v-last_MSIM BS REC 12 2004_롯데유럽홀딩스-NAV(2008-06-30)" xfId="30455" xr:uid="{00000000-0005-0000-0000-0000861A0000}"/>
    <cellStyle name="_고정자산v-last_롯데유럽홀딩스-NAV(2008-05-30)" xfId="30456" xr:uid="{00000000-0005-0000-0000-0000871A0000}"/>
    <cellStyle name="_고정자산v-last_롯데유럽홀딩스-NAV(2008-06-30)" xfId="30457" xr:uid="{00000000-0005-0000-0000-0000881A0000}"/>
    <cellStyle name="_공사개요(건축사업팀03.09.02)" xfId="30458" xr:uid="{00000000-0005-0000-0000-0000891A0000}"/>
    <cellStyle name="_공종분개작업" xfId="30459" xr:uid="{00000000-0005-0000-0000-00008A1A0000}"/>
    <cellStyle name="_관리비" xfId="30460" xr:uid="{00000000-0005-0000-0000-00008B1A0000}"/>
    <cellStyle name="_관리지표" xfId="33153" xr:uid="{00000000-0005-0000-0000-00008C1A0000}"/>
    <cellStyle name="_광주+속초내역(듀엘견적)" xfId="30461" xr:uid="{00000000-0005-0000-0000-00008D1A0000}"/>
    <cellStyle name="_교원그룹 낙산 숙박시설 신축공사" xfId="30462" xr:uid="{00000000-0005-0000-0000-00008E1A0000}"/>
    <cellStyle name="_구월동오피스텔(이토협의)의 백업" xfId="30463" xr:uid="{00000000-0005-0000-0000-00008F1A0000}"/>
    <cellStyle name="_권리분석 교육자료(12-21)" xfId="208" xr:uid="{00000000-0005-0000-0000-0000901A0000}"/>
    <cellStyle name="_권리분석 교육자료(12-21) 2" xfId="2060" xr:uid="{00000000-0005-0000-0000-0000911A0000}"/>
    <cellStyle name="_권리분석 교육자료(12-21) 3" xfId="7936" xr:uid="{00000000-0005-0000-0000-0000921A0000}"/>
    <cellStyle name="_권오철감사(2001.6.12)" xfId="30464" xr:uid="{00000000-0005-0000-0000-0000931A0000}"/>
    <cellStyle name="_금액총괄표" xfId="30465" xr:uid="{00000000-0005-0000-0000-0000941A0000}"/>
    <cellStyle name="_금형" xfId="30466" xr:uid="{00000000-0005-0000-0000-0000951A0000}"/>
    <cellStyle name="_급여테스트" xfId="30467" xr:uid="{00000000-0005-0000-0000-0000961A0000}"/>
    <cellStyle name="_기개본 업체(4월말현재)" xfId="33154" xr:uid="{00000000-0005-0000-0000-0000971A0000}"/>
    <cellStyle name="_기본fomat" xfId="30468" xr:uid="{00000000-0005-0000-0000-0000981A0000}"/>
    <cellStyle name="_기성 유형자산(수정후) " xfId="30469" xr:uid="{00000000-0005-0000-0000-0000991A0000}"/>
    <cellStyle name="_기안용지-TOP진단회의" xfId="33155" xr:uid="{00000000-0005-0000-0000-00009A1A0000}"/>
    <cellStyle name="_김대봉DL_FCF재송부_030414" xfId="30470" xr:uid="{00000000-0005-0000-0000-00009B1A0000}"/>
    <cellStyle name="_김대봉DL_FCF재송부_030414 2" xfId="33156" xr:uid="{00000000-0005-0000-0000-00009C1A0000}"/>
    <cellStyle name="_김대봉GJ_결산보고서작성-2003" xfId="30471" xr:uid="{00000000-0005-0000-0000-00009D1A0000}"/>
    <cellStyle name="_김대봉GJ_결산보고서작성-2003 2" xfId="33157" xr:uid="{00000000-0005-0000-0000-00009E1A0000}"/>
    <cellStyle name="_김미숙DL_계정명세서sum(5월)" xfId="30472" xr:uid="{00000000-0005-0000-0000-00009F1A0000}"/>
    <cellStyle name="_김종영_4분기 영업외수익 및 비용 추정" xfId="30473" xr:uid="{00000000-0005-0000-0000-0000A01A0000}"/>
    <cellStyle name="_김종영GJ_보고자료(9월말)" xfId="30474" xr:uid="{00000000-0005-0000-0000-0000A11A0000}"/>
    <cellStyle name="_김종영GJ_영업권계산(보고)" xfId="30475" xr:uid="{00000000-0005-0000-0000-0000A21A0000}"/>
    <cellStyle name="_김종영GJ_영업권계산(보고) 2" xfId="33158" xr:uid="{00000000-0005-0000-0000-0000A31A0000}"/>
    <cellStyle name="_김창규_060620_전산개발 의뢰 업무 요건서_본부부서정의" xfId="30476" xr:uid="{00000000-0005-0000-0000-0000A41A0000}"/>
    <cellStyle name="_나라비전lead schedule2002" xfId="30477" xr:uid="{00000000-0005-0000-0000-0000A51A0000}"/>
    <cellStyle name="_나라비젼-2001년기말-이덕근" xfId="30478" xr:uid="{00000000-0005-0000-0000-0000A61A0000}"/>
    <cellStyle name="_나라비젼-2002년 중간 - 양애리" xfId="30479" xr:uid="{00000000-0005-0000-0000-0000A71A0000}"/>
    <cellStyle name="_나인_재무제표(보고용_최종)0303" xfId="30480" xr:uid="{00000000-0005-0000-0000-0000A81A0000}"/>
    <cellStyle name="_나인_재무제표(보고용_최종)0303 2" xfId="33159" xr:uid="{00000000-0005-0000-0000-0000A91A0000}"/>
    <cellStyle name="_나인DL_정산표0312_0403152000(AJE재수정_Samil)" xfId="30481" xr:uid="{00000000-0005-0000-0000-0000AA1A0000}"/>
    <cellStyle name="_나인DL_정산표0312_0403152000(AJE재수정_Samil) 2" xfId="33160" xr:uid="{00000000-0005-0000-0000-0000AB1A0000}"/>
    <cellStyle name="_내역003-추정내역" xfId="30482" xr:uid="{00000000-0005-0000-0000-0000AC1A0000}"/>
    <cellStyle name="_네오반기재무제표" xfId="30483" xr:uid="{00000000-0005-0000-0000-0000AD1A0000}"/>
    <cellStyle name="_뉴넷팝 lead schedule" xfId="30484" xr:uid="{00000000-0005-0000-0000-0000AE1A0000}"/>
    <cellStyle name="_다우SW(1023)" xfId="30485" xr:uid="{00000000-0005-0000-0000-0000AF1A0000}"/>
    <cellStyle name="_단가표" xfId="30486" xr:uid="{00000000-0005-0000-0000-0000B01A0000}"/>
    <cellStyle name="_담보명세_0514" xfId="209" xr:uid="{00000000-0005-0000-0000-0000B11A0000}"/>
    <cellStyle name="_담보명세_0514 2" xfId="2061" xr:uid="{00000000-0005-0000-0000-0000B21A0000}"/>
    <cellStyle name="_담보명세_0514 3" xfId="7938" xr:uid="{00000000-0005-0000-0000-0000B31A0000}"/>
    <cellStyle name="_담보명세_지석" xfId="210" xr:uid="{00000000-0005-0000-0000-0000B41A0000}"/>
    <cellStyle name="_담보명세_지석 2" xfId="2062" xr:uid="{00000000-0005-0000-0000-0000B51A0000}"/>
    <cellStyle name="_담보명세_지석 3" xfId="7940" xr:uid="{00000000-0005-0000-0000-0000B61A0000}"/>
    <cellStyle name="_담보명세_지석발송" xfId="2063" xr:uid="{00000000-0005-0000-0000-0000B71A0000}"/>
    <cellStyle name="_당팀-가실행작업" xfId="30487" xr:uid="{00000000-0005-0000-0000-0000B81A0000}"/>
    <cellStyle name="_당행공담조정" xfId="211" xr:uid="{00000000-0005-0000-0000-0000B91A0000}"/>
    <cellStyle name="_당행공담조정 2" xfId="2064" xr:uid="{00000000-0005-0000-0000-0000BA1A0000}"/>
    <cellStyle name="_당행공담조정 3" xfId="7942" xr:uid="{00000000-0005-0000-0000-0000BB1A0000}"/>
    <cellStyle name="_당행공담조정_Project O_Valuation_v7.0" xfId="2065" xr:uid="{00000000-0005-0000-0000-0000BC1A0000}"/>
    <cellStyle name="_당행공담조정_Project O2_Valuation_v1.3" xfId="2066" xr:uid="{00000000-0005-0000-0000-0000BD1A0000}"/>
    <cellStyle name="_당행공담조정_WR Bank 2010 1Q 공담분석_0221" xfId="2067" xr:uid="{00000000-0005-0000-0000-0000BE1A0000}"/>
    <cellStyle name="_당행공담조정_WR Bank 2010 1Q 유덕현(0212)" xfId="2068" xr:uid="{00000000-0005-0000-0000-0000BF1A0000}"/>
    <cellStyle name="_당행공담조정_WR Bank 2010 1Q 지석 취합자료(0217)" xfId="2069" xr:uid="{00000000-0005-0000-0000-0000C01A0000}"/>
    <cellStyle name="_대손충당금" xfId="30488" xr:uid="{00000000-0005-0000-0000-0000C11A0000}"/>
    <cellStyle name="_대손충당금 2" xfId="33161" xr:uid="{00000000-0005-0000-0000-0000C21A0000}"/>
    <cellStyle name="_대전문화동개략금액비교분석" xfId="30489" xr:uid="{00000000-0005-0000-0000-0000C31A0000}"/>
    <cellStyle name="_도급공사변경Ⅰ(0626)" xfId="30490" xr:uid="{00000000-0005-0000-0000-0000C41A0000}"/>
    <cellStyle name="_도렴실행예산(최종사장님승인)" xfId="30491" xr:uid="{00000000-0005-0000-0000-0000C51A0000}"/>
    <cellStyle name="_동창건재-재고자산" xfId="30492" xr:uid="{00000000-0005-0000-0000-0000C61A0000}"/>
    <cellStyle name="_동창종합건재(20081126)_청산가치" xfId="30493" xr:uid="{00000000-0005-0000-0000-0000C71A0000}"/>
    <cellStyle name="_동창종합건재_계속기업가치" xfId="30494" xr:uid="{00000000-0005-0000-0000-0000C81A0000}"/>
    <cellStyle name="_등급" xfId="30495" xr:uid="{00000000-0005-0000-0000-0000C91A0000}"/>
    <cellStyle name="_등급_090601_인원계획_V1.0(제출용포함)" xfId="30496" xr:uid="{00000000-0005-0000-0000-0000CA1A0000}"/>
    <cellStyle name="_등급_090602_인원계획_V1.1(제출용포함)" xfId="30497" xr:uid="{00000000-0005-0000-0000-0000CB1A0000}"/>
    <cellStyle name="_등급_090602_인원계획_V1.2(제출용포함)_ybokseo" xfId="30498" xr:uid="{00000000-0005-0000-0000-0000CC1A0000}"/>
    <cellStyle name="_등급_090603_인원계획_V1.4(제출용포함)" xfId="30499" xr:uid="{00000000-0005-0000-0000-0000CD1A0000}"/>
    <cellStyle name="_등급_pwc_인력투입실적표(4월까지)_제출본" xfId="30500" xr:uid="{00000000-0005-0000-0000-0000CE1A0000}"/>
    <cellStyle name="_등급_pwc_인력투입실적표(4월까지)_제출본_090601_인원계획_V1.0(제출용포함)" xfId="30501" xr:uid="{00000000-0005-0000-0000-0000CF1A0000}"/>
    <cellStyle name="_등급_pwc_인력투입실적표(4월까지)_제출본_090602_인원계획_V1.1(제출용포함)" xfId="30502" xr:uid="{00000000-0005-0000-0000-0000D01A0000}"/>
    <cellStyle name="_등급_pwc_인력투입실적표(4월까지)_제출본_090602_인원계획_V1.2(제출용포함)_ybokseo" xfId="30503" xr:uid="{00000000-0005-0000-0000-0000D11A0000}"/>
    <cellStyle name="_등급_pwc_인력투입실적표(4월까지)_제출본_090603_인원계획_V1.4(제출용포함)" xfId="30504" xr:uid="{00000000-0005-0000-0000-0000D21A0000}"/>
    <cellStyle name="_레몬홈페이지개발프로젝트경비신청서03-03-09" xfId="30505" xr:uid="{00000000-0005-0000-0000-0000D31A0000}"/>
    <cellStyle name="_롯데레몬 사이트 개발 견적서02-10-29" xfId="30506" xr:uid="{00000000-0005-0000-0000-0000D41A0000}"/>
    <cellStyle name="_롯데레몬 사이트 개발 견적서02-11-06" xfId="30507" xr:uid="{00000000-0005-0000-0000-0000D51A0000}"/>
    <cellStyle name="_리스크관리부" xfId="212" xr:uid="{00000000-0005-0000-0000-0000D61A0000}"/>
    <cellStyle name="_리스크관리부 2" xfId="33162" xr:uid="{00000000-0005-0000-0000-0000D71A0000}"/>
    <cellStyle name="_리스크관리부 3" xfId="33163" xr:uid="{00000000-0005-0000-0000-0000D81A0000}"/>
    <cellStyle name="_링스텍-최종회" xfId="30508" xr:uid="{00000000-0005-0000-0000-0000D91A0000}"/>
    <cellStyle name="_링스텍-최종회_서원양행-2002 FS - 양애리" xfId="30509" xr:uid="{00000000-0005-0000-0000-0000DA1A0000}"/>
    <cellStyle name="_마가레트 호텔" xfId="30510" xr:uid="{00000000-0005-0000-0000-0000DB1A0000}"/>
    <cellStyle name="_매출액추정(안산도시개발)" xfId="30511" xr:uid="{00000000-0005-0000-0000-0000DC1A0000}"/>
    <cellStyle name="_맥쿼리3분기FS(최종)" xfId="30512" xr:uid="{00000000-0005-0000-0000-0000DD1A0000}"/>
    <cellStyle name="_명세서 위주" xfId="30513" xr:uid="{00000000-0005-0000-0000-0000DE1A0000}"/>
    <cellStyle name="_명세서 위주_서원양행-2002 FS - 양애리" xfId="30514" xr:uid="{00000000-0005-0000-0000-0000DF1A0000}"/>
    <cellStyle name="_모바일원-02반기-김선정" xfId="30515" xr:uid="{00000000-0005-0000-0000-0000E01A0000}"/>
    <cellStyle name="_모스텍 Swift 통합견적0514" xfId="30516" xr:uid="{00000000-0005-0000-0000-0000E11A0000}"/>
    <cellStyle name="_문래동 방적 방림" xfId="30517" xr:uid="{00000000-0005-0000-0000-0000E21A0000}"/>
    <cellStyle name="_문래동가실행" xfId="30518" xr:uid="{00000000-0005-0000-0000-0000E31A0000}"/>
    <cellStyle name="_문래동쇼핑몰" xfId="30519" xr:uid="{00000000-0005-0000-0000-0000E41A0000}"/>
    <cellStyle name="_문화동 실행내역서" xfId="30520" xr:uid="{00000000-0005-0000-0000-0000E51A0000}"/>
    <cellStyle name="_문화동관련부사장보고자료" xfId="30521" xr:uid="{00000000-0005-0000-0000-0000E61A0000}"/>
    <cellStyle name="_민락동주상복합(분석표)" xfId="30522" xr:uid="{00000000-0005-0000-0000-0000E71A0000}"/>
    <cellStyle name="_박순동_주식보상비용_보고용" xfId="30523" xr:uid="{00000000-0005-0000-0000-0000E81A0000}"/>
    <cellStyle name="_박순동_주식보상비용_보고용 2" xfId="33164" xr:uid="{00000000-0005-0000-0000-0000E91A0000}"/>
    <cellStyle name="_박순동_파생상품" xfId="30524" xr:uid="{00000000-0005-0000-0000-0000EA1A0000}"/>
    <cellStyle name="_박순동_파생상품 2" xfId="33165" xr:uid="{00000000-0005-0000-0000-0000EB1A0000}"/>
    <cellStyle name="_박지현 회계사(20050323)" xfId="213" xr:uid="{00000000-0005-0000-0000-0000EC1A0000}"/>
    <cellStyle name="_박지현 회계사(20050323) 2" xfId="33166" xr:uid="{00000000-0005-0000-0000-0000ED1A0000}"/>
    <cellStyle name="_박지현 회계사(20050323) 3" xfId="33167" xr:uid="{00000000-0005-0000-0000-0000EE1A0000}"/>
    <cellStyle name="_박지현 회계사(20050323)_KB CTR확인사항" xfId="30525" xr:uid="{00000000-0005-0000-0000-0000EF1A0000}"/>
    <cellStyle name="_박지현 회계사(20050323)_기타충당금&amp;기타자산대손충당금내역(0806)_잠정표" xfId="30526" xr:uid="{00000000-0005-0000-0000-0000F01A0000}"/>
    <cellStyle name="_박지현 회계사(20050323)_대손충당금 변동내역(잠정)_0806-v5" xfId="30527" xr:uid="{00000000-0005-0000-0000-0000F11A0000}"/>
    <cellStyle name="_반기2002-나래시스템(정준형)" xfId="30528" xr:uid="{00000000-0005-0000-0000-0000F21A0000}"/>
    <cellStyle name="_반기2002-모바일원" xfId="30529" xr:uid="{00000000-0005-0000-0000-0000F31A0000}"/>
    <cellStyle name="_반기2002-모바일원(정준형)" xfId="30530" xr:uid="{00000000-0005-0000-0000-0000F41A0000}"/>
    <cellStyle name="_반기2002-모바일원-정준형" xfId="30531" xr:uid="{00000000-0005-0000-0000-0000F51A0000}"/>
    <cellStyle name="_반기검토" xfId="30532" xr:uid="{00000000-0005-0000-0000-0000F61A0000}"/>
    <cellStyle name="_반기-나래02(김선정)" xfId="30533" xr:uid="{00000000-0005-0000-0000-0000F71A0000}"/>
    <cellStyle name="_반기-인디" xfId="30534" xr:uid="{00000000-0005-0000-0000-0000F81A0000}"/>
    <cellStyle name="_반기-인디_imm창투기말" xfId="30535" xr:uid="{00000000-0005-0000-0000-0000F91A0000}"/>
    <cellStyle name="_반기-인디_leadsheet-나래" xfId="30536" xr:uid="{00000000-0005-0000-0000-0000FA1A0000}"/>
    <cellStyle name="_반기-인디_반기-나래시스템(2001)" xfId="30537" xr:uid="{00000000-0005-0000-0000-0000FB1A0000}"/>
    <cellStyle name="_반기-인디_반기-나래시스템(2001)_서원양행-2002 FS - 양애리" xfId="30538" xr:uid="{00000000-0005-0000-0000-0000FC1A0000}"/>
    <cellStyle name="_반기-인디_서원양행-2002 FS - 양애리" xfId="30539" xr:uid="{00000000-0005-0000-0000-0000FD1A0000}"/>
    <cellStyle name="_반기-인디_페타 Leadschedule2001-final" xfId="30540" xr:uid="{00000000-0005-0000-0000-0000FE1A0000}"/>
    <cellStyle name="_반기-인츠" xfId="30541" xr:uid="{00000000-0005-0000-0000-0000FF1A0000}"/>
    <cellStyle name="_반기-인츠_imm창투기말" xfId="30542" xr:uid="{00000000-0005-0000-0000-0000001B0000}"/>
    <cellStyle name="_반기-인츠_leadsheet-나래" xfId="30543" xr:uid="{00000000-0005-0000-0000-0000011B0000}"/>
    <cellStyle name="_반기-인츠_반기-나래시스템(2001)" xfId="30544" xr:uid="{00000000-0005-0000-0000-0000021B0000}"/>
    <cellStyle name="_반기-인츠_반기-나래시스템(2001)_서원양행-2002 FS - 양애리" xfId="30545" xr:uid="{00000000-0005-0000-0000-0000031B0000}"/>
    <cellStyle name="_반기-인츠_서원양행-2002 FS - 양애리" xfId="30546" xr:uid="{00000000-0005-0000-0000-0000041B0000}"/>
    <cellStyle name="_반기-인츠_페타 Leadschedule2001-final" xfId="30547" xr:uid="{00000000-0005-0000-0000-0000051B0000}"/>
    <cellStyle name="_반기-인츠1" xfId="30548" xr:uid="{00000000-0005-0000-0000-0000061B0000}"/>
    <cellStyle name="_반기-인츠1_imm창투기말" xfId="30549" xr:uid="{00000000-0005-0000-0000-0000071B0000}"/>
    <cellStyle name="_반기-인츠1_leadsheet-나래" xfId="30550" xr:uid="{00000000-0005-0000-0000-0000081B0000}"/>
    <cellStyle name="_반기-인츠1_반기-나래시스템(2001)" xfId="30551" xr:uid="{00000000-0005-0000-0000-0000091B0000}"/>
    <cellStyle name="_반기-인츠1_반기-나래시스템(2001)_서원양행-2002 FS - 양애리" xfId="30552" xr:uid="{00000000-0005-0000-0000-00000A1B0000}"/>
    <cellStyle name="_반기-인츠1_서원양행-2002 FS - 양애리" xfId="30553" xr:uid="{00000000-0005-0000-0000-00000B1B0000}"/>
    <cellStyle name="_반기-인츠1_페타 Leadschedule2001-final" xfId="30554" xr:uid="{00000000-0005-0000-0000-00000C1B0000}"/>
    <cellStyle name="_반기-진영" xfId="30555" xr:uid="{00000000-0005-0000-0000-00000D1B0000}"/>
    <cellStyle name="_반기-진영_반기-나래시스템(2001)" xfId="30556" xr:uid="{00000000-0005-0000-0000-00000E1B0000}"/>
    <cellStyle name="_반기-진영_반기-나래시스템(2001)_서원양행-2002 FS - 양애리" xfId="30557" xr:uid="{00000000-0005-0000-0000-00000F1B0000}"/>
    <cellStyle name="_반기-진영_서원양행-2002 FS - 양애리" xfId="30558" xr:uid="{00000000-0005-0000-0000-0000101B0000}"/>
    <cellStyle name="_반기-진영2" xfId="30559" xr:uid="{00000000-0005-0000-0000-0000111B0000}"/>
    <cellStyle name="_반기-진영2_반기-나래시스템(2001)" xfId="30560" xr:uid="{00000000-0005-0000-0000-0000121B0000}"/>
    <cellStyle name="_반기-진영2_반기-나래시스템(2001)_서원양행-2002 FS - 양애리" xfId="30561" xr:uid="{00000000-0005-0000-0000-0000131B0000}"/>
    <cellStyle name="_반기-진영2_서원양행-2002 FS - 양애리" xfId="30562" xr:uid="{00000000-0005-0000-0000-0000141B0000}"/>
    <cellStyle name="_반기-크림" xfId="30563" xr:uid="{00000000-0005-0000-0000-0000151B0000}"/>
    <cellStyle name="-_반도산업조서2003(용)" xfId="30564" xr:uid="{00000000-0005-0000-0000-0000161B0000}"/>
    <cellStyle name="-_반도산업조서2003(용)_04년 중간(04.12.9)" xfId="30565" xr:uid="{00000000-0005-0000-0000-0000171B0000}"/>
    <cellStyle name="-_반도산업조서2003(용)_interim(PAY ROLL)" xfId="30566" xr:uid="{00000000-0005-0000-0000-0000181B0000}"/>
    <cellStyle name="-_반도산업조서2003(용)_interim-PAY ROLL" xfId="30567" xr:uid="{00000000-0005-0000-0000-0000191B0000}"/>
    <cellStyle name="-_반도중간(04.11.30)" xfId="30568" xr:uid="{00000000-0005-0000-0000-00001A1B0000}"/>
    <cellStyle name="-_반도중간(04.11.30)_04년 중간(04.12.9)" xfId="30569" xr:uid="{00000000-0005-0000-0000-00001B1B0000}"/>
    <cellStyle name="-_반도중간(04.11.30)_interim(PAY ROLL)" xfId="30570" xr:uid="{00000000-0005-0000-0000-00001C1B0000}"/>
    <cellStyle name="-_반도중간(04.11.30)_interim-PAY ROLL" xfId="30571" xr:uid="{00000000-0005-0000-0000-00001D1B0000}"/>
    <cellStyle name="_발산6,7단지 공내역서(건축1,ESC)" xfId="30572" xr:uid="{00000000-0005-0000-0000-00001E1B0000}"/>
    <cellStyle name="_법인세비용2" xfId="30573" xr:uid="{00000000-0005-0000-0000-00001F1B0000}"/>
    <cellStyle name="_법인세비용2_2001_FS_법인세비용 반영전" xfId="30574" xr:uid="{00000000-0005-0000-0000-0000201B0000}"/>
    <cellStyle name="_법인세비용2_2001_FS_법인세비용 반영전_2002_반기검토-삼건베리클" xfId="30575" xr:uid="{00000000-0005-0000-0000-0000211B0000}"/>
    <cellStyle name="_법인세비용2_2001_FS_법인세비용 반영전_삼건베리클-2002년반기-정준형" xfId="30576" xr:uid="{00000000-0005-0000-0000-0000221B0000}"/>
    <cellStyle name="_법인세비용2_2001_FS_법인세비용 반영전_서원양행-2002 FS - 양애리" xfId="30577" xr:uid="{00000000-0005-0000-0000-0000231B0000}"/>
    <cellStyle name="_법인세비용2_Book1" xfId="30578" xr:uid="{00000000-0005-0000-0000-0000241B0000}"/>
    <cellStyle name="_법인세비용2_Book1_2001_FS_법인세비용 반영전" xfId="30579" xr:uid="{00000000-0005-0000-0000-0000251B0000}"/>
    <cellStyle name="_법인세비용2_Book1_2001_FS_법인세비용 반영전_2002_반기검토-삼건베리클" xfId="30580" xr:uid="{00000000-0005-0000-0000-0000261B0000}"/>
    <cellStyle name="_법인세비용2_Book1_2001_FS_법인세비용 반영전_삼건베리클-2002년반기-정준형" xfId="30581" xr:uid="{00000000-0005-0000-0000-0000271B0000}"/>
    <cellStyle name="_법인세비용2_Book1_2001_FS_법인세비용 반영전_서원양행-2002 FS - 양애리" xfId="30582" xr:uid="{00000000-0005-0000-0000-0000281B0000}"/>
    <cellStyle name="_법인세비용2_Book1_leadsheet-나래" xfId="30583" xr:uid="{00000000-0005-0000-0000-0000291B0000}"/>
    <cellStyle name="_법인세비용2_Book1_서원양행-2002 FS - 양애리" xfId="30584" xr:uid="{00000000-0005-0000-0000-00002A1B0000}"/>
    <cellStyle name="_법인세비용2_Book1_테코스(2001_기말감사)" xfId="30585" xr:uid="{00000000-0005-0000-0000-00002B1B0000}"/>
    <cellStyle name="_법인세비용2_Book1_테코스(2001_기말감사)_2001_FS_법인세비용 반영전" xfId="30586" xr:uid="{00000000-0005-0000-0000-00002C1B0000}"/>
    <cellStyle name="_법인세비용2_Book1_테코스(2001_기말감사)_2001_FS_법인세비용 반영전_2002_반기검토-삼건베리클" xfId="30587" xr:uid="{00000000-0005-0000-0000-00002D1B0000}"/>
    <cellStyle name="_법인세비용2_Book1_테코스(2001_기말감사)_2001_FS_법인세비용 반영전_삼건베리클-2002년반기-정준형" xfId="30588" xr:uid="{00000000-0005-0000-0000-00002E1B0000}"/>
    <cellStyle name="_법인세비용2_Book1_테코스(2001_기말감사)_2001_FS_법인세비용 반영전_서원양행-2002 FS - 양애리" xfId="30589" xr:uid="{00000000-0005-0000-0000-00002F1B0000}"/>
    <cellStyle name="_법인세비용2_Book1_테코스(2001_기말감사)_서원양행-2002 FS - 양애리" xfId="30590" xr:uid="{00000000-0005-0000-0000-0000301B0000}"/>
    <cellStyle name="_법인세비용2_Book1_테코스(2001_기말감사)_테코스_2001_기말" xfId="30591" xr:uid="{00000000-0005-0000-0000-0000311B0000}"/>
    <cellStyle name="_법인세비용2_Book1_테코스(2001_기말감사)_테코스_2001_기말_2001_FS_법인세비용 반영전" xfId="30592" xr:uid="{00000000-0005-0000-0000-0000321B0000}"/>
    <cellStyle name="_법인세비용2_Book1_테코스(2001_기말감사)_테코스_2001_기말_2001_FS_법인세비용 반영전_2002_반기검토-삼건베리클" xfId="30593" xr:uid="{00000000-0005-0000-0000-0000331B0000}"/>
    <cellStyle name="_법인세비용2_Book1_테코스(2001_기말감사)_테코스_2001_기말_2001_FS_법인세비용 반영전_삼건베리클-2002년반기-정준형" xfId="30594" xr:uid="{00000000-0005-0000-0000-0000341B0000}"/>
    <cellStyle name="_법인세비용2_Book1_테코스(2001_기말감사)_테코스_2001_기말_2001_FS_법인세비용 반영전_서원양행-2002 FS - 양애리" xfId="30595" xr:uid="{00000000-0005-0000-0000-0000351B0000}"/>
    <cellStyle name="_법인세비용2_Book1_테코스(2001_기말감사)_테코스_2001_기말_서원양행-2002 FS - 양애리" xfId="30596" xr:uid="{00000000-0005-0000-0000-0000361B0000}"/>
    <cellStyle name="_법인세비용2_Book1_페타 Leadschedule2001-final" xfId="30597" xr:uid="{00000000-0005-0000-0000-0000371B0000}"/>
    <cellStyle name="_법인세비용2_imm창투기말" xfId="30598" xr:uid="{00000000-0005-0000-0000-0000381B0000}"/>
    <cellStyle name="_법인세비용2_leadsheet-나래" xfId="30599" xr:uid="{00000000-0005-0000-0000-0000391B0000}"/>
    <cellStyle name="_법인세비용2_감사조서(2001)_링스텍_기말" xfId="30600" xr:uid="{00000000-0005-0000-0000-00003A1B0000}"/>
    <cellStyle name="_법인세비용2_감사조서(2001)_링스텍_기말_서원양행-2002 FS - 양애리" xfId="30601" xr:uid="{00000000-0005-0000-0000-00003B1B0000}"/>
    <cellStyle name="_법인세비용2_링스텍lead schedule(2001년기말)-이덕근" xfId="30602" xr:uid="{00000000-0005-0000-0000-00003C1B0000}"/>
    <cellStyle name="_법인세비용2_링스텍lead schedule(2001년기말)-이덕근_서원양행-2002 FS - 양애리" xfId="30603" xr:uid="{00000000-0005-0000-0000-00003D1B0000}"/>
    <cellStyle name="_법인세비용2_반기-나래시스템(2001)" xfId="30604" xr:uid="{00000000-0005-0000-0000-00003E1B0000}"/>
    <cellStyle name="_법인세비용2_반기-나래시스템(2001)_서원양행-2002 FS - 양애리" xfId="30605" xr:uid="{00000000-0005-0000-0000-00003F1B0000}"/>
    <cellStyle name="_법인세비용2_서원양행-2002 FS - 양애리" xfId="30606" xr:uid="{00000000-0005-0000-0000-0000401B0000}"/>
    <cellStyle name="_법인세비용2_워커힐_2001_기말" xfId="30607" xr:uid="{00000000-0005-0000-0000-0000411B0000}"/>
    <cellStyle name="_법인세비용2_워커힐_2001_기말_서원양행-2002 FS - 양애리" xfId="30608" xr:uid="{00000000-0005-0000-0000-0000421B0000}"/>
    <cellStyle name="_법인세비용2_워커힐_2001_반기검토" xfId="30609" xr:uid="{00000000-0005-0000-0000-0000431B0000}"/>
    <cellStyle name="_법인세비용2_워커힐_2001_반기검토_서원양행-2002 FS - 양애리" xfId="30610" xr:uid="{00000000-0005-0000-0000-0000441B0000}"/>
    <cellStyle name="_법인세비용2_워커힐_2001_반기재무제표4" xfId="30611" xr:uid="{00000000-0005-0000-0000-0000451B0000}"/>
    <cellStyle name="_법인세비용2_워커힐_2001_반기재무제표4_서원양행-2002 FS - 양애리" xfId="30612" xr:uid="{00000000-0005-0000-0000-0000461B0000}"/>
    <cellStyle name="_법인세비용2_인네트_2001_기말" xfId="30613" xr:uid="{00000000-0005-0000-0000-0000471B0000}"/>
    <cellStyle name="_법인세비용2_인네트_2001_기말_서원양행-2002 FS - 양애리" xfId="30614" xr:uid="{00000000-0005-0000-0000-0000481B0000}"/>
    <cellStyle name="_법인세비용2_인네트_2001_기말감사" xfId="30615" xr:uid="{00000000-0005-0000-0000-0000491B0000}"/>
    <cellStyle name="_법인세비용2_인네트_2001_기말감사_2001_FS_법인세비용 반영전" xfId="30616" xr:uid="{00000000-0005-0000-0000-00004A1B0000}"/>
    <cellStyle name="_법인세비용2_인네트_2001_기말감사_2001_FS_법인세비용 반영전_2002_반기검토-삼건베리클" xfId="30617" xr:uid="{00000000-0005-0000-0000-00004B1B0000}"/>
    <cellStyle name="_법인세비용2_인네트_2001_기말감사_2001_FS_법인세비용 반영전_삼건베리클-2002년반기-정준형" xfId="30618" xr:uid="{00000000-0005-0000-0000-00004C1B0000}"/>
    <cellStyle name="_법인세비용2_인네트_2001_기말감사_2001_FS_법인세비용 반영전_서원양행-2002 FS - 양애리" xfId="30619" xr:uid="{00000000-0005-0000-0000-00004D1B0000}"/>
    <cellStyle name="_법인세비용2_인네트_2001_기말감사_서원양행-2002 FS - 양애리" xfId="30620" xr:uid="{00000000-0005-0000-0000-00004E1B0000}"/>
    <cellStyle name="_법인세비용2_인네트_2001_기말감사_테코스(2001_기말감사)" xfId="30621" xr:uid="{00000000-0005-0000-0000-00004F1B0000}"/>
    <cellStyle name="_법인세비용2_인네트_2001_기말감사_테코스(2001_기말감사)_2001_FS_법인세비용 반영전" xfId="30622" xr:uid="{00000000-0005-0000-0000-0000501B0000}"/>
    <cellStyle name="_법인세비용2_인네트_2001_기말감사_테코스(2001_기말감사)_2001_FS_법인세비용 반영전_2002_반기검토-삼건베리클" xfId="30623" xr:uid="{00000000-0005-0000-0000-0000511B0000}"/>
    <cellStyle name="_법인세비용2_인네트_2001_기말감사_테코스(2001_기말감사)_2001_FS_법인세비용 반영전_삼건베리클-2002년반기-정준형" xfId="30624" xr:uid="{00000000-0005-0000-0000-0000521B0000}"/>
    <cellStyle name="_법인세비용2_인네트_2001_기말감사_테코스(2001_기말감사)_2001_FS_법인세비용 반영전_서원양행-2002 FS - 양애리" xfId="30625" xr:uid="{00000000-0005-0000-0000-0000531B0000}"/>
    <cellStyle name="_법인세비용2_인네트_2001_기말감사_테코스(2001_기말감사)_서원양행-2002 FS - 양애리" xfId="30626" xr:uid="{00000000-0005-0000-0000-0000541B0000}"/>
    <cellStyle name="_법인세비용2_인네트_2001_기말감사_테코스(2001_기말감사)_테코스_2001_기말" xfId="30627" xr:uid="{00000000-0005-0000-0000-0000551B0000}"/>
    <cellStyle name="_법인세비용2_인네트_2001_기말감사_테코스(2001_기말감사)_테코스_2001_기말_2001_FS_법인세비용 반영전" xfId="30628" xr:uid="{00000000-0005-0000-0000-0000561B0000}"/>
    <cellStyle name="_법인세비용2_인네트_2001_기말감사_테코스(2001_기말감사)_테코스_2001_기말_2001_FS_법인세비용 반영전_2002_반기검토-삼건베리클" xfId="30629" xr:uid="{00000000-0005-0000-0000-0000571B0000}"/>
    <cellStyle name="_법인세비용2_인네트_2001_기말감사_테코스(2001_기말감사)_테코스_2001_기말_2001_FS_법인세비용 반영전_삼건베리클-2002년반기-정준형" xfId="30630" xr:uid="{00000000-0005-0000-0000-0000581B0000}"/>
    <cellStyle name="_법인세비용2_인네트_2001_기말감사_테코스(2001_기말감사)_테코스_2001_기말_2001_FS_법인세비용 반영전_서원양행-2002 FS - 양애리" xfId="30631" xr:uid="{00000000-0005-0000-0000-0000591B0000}"/>
    <cellStyle name="_법인세비용2_인네트_2001_기말감사_테코스(2001_기말감사)_테코스_2001_기말_서원양행-2002 FS - 양애리" xfId="30632" xr:uid="{00000000-0005-0000-0000-00005A1B0000}"/>
    <cellStyle name="_법인세비용2_인네트_2001_반기검토(최종본2)" xfId="30633" xr:uid="{00000000-0005-0000-0000-00005B1B0000}"/>
    <cellStyle name="_법인세비용2_인네트_2001_반기검토(최종본2)_서원양행-2002 FS - 양애리" xfId="30634" xr:uid="{00000000-0005-0000-0000-00005C1B0000}"/>
    <cellStyle name="_법인세비용2_테코스(2001_반기검토)" xfId="30635" xr:uid="{00000000-0005-0000-0000-00005D1B0000}"/>
    <cellStyle name="_법인세비용2_테코스(2001_반기검토)_2001_FS_법인세비용 반영전" xfId="30636" xr:uid="{00000000-0005-0000-0000-00005E1B0000}"/>
    <cellStyle name="_법인세비용2_테코스(2001_반기검토)_2001_FS_법인세비용 반영전_2002_반기검토-삼건베리클" xfId="30637" xr:uid="{00000000-0005-0000-0000-00005F1B0000}"/>
    <cellStyle name="_법인세비용2_테코스(2001_반기검토)_2001_FS_법인세비용 반영전_삼건베리클-2002년반기-정준형" xfId="30638" xr:uid="{00000000-0005-0000-0000-0000601B0000}"/>
    <cellStyle name="_법인세비용2_테코스(2001_반기검토)_2001_FS_법인세비용 반영전_서원양행-2002 FS - 양애리" xfId="30639" xr:uid="{00000000-0005-0000-0000-0000611B0000}"/>
    <cellStyle name="_법인세비용2_테코스(2001_반기검토)_leadsheet-나래" xfId="30640" xr:uid="{00000000-0005-0000-0000-0000621B0000}"/>
    <cellStyle name="_법인세비용2_테코스(2001_반기검토)_서원양행-2002 FS - 양애리" xfId="30641" xr:uid="{00000000-0005-0000-0000-0000631B0000}"/>
    <cellStyle name="_법인세비용2_테코스(2001_반기검토)_재무제표관련_테코스_2001" xfId="30642" xr:uid="{00000000-0005-0000-0000-0000641B0000}"/>
    <cellStyle name="_법인세비용2_테코스(2001_반기검토)_재무제표관련_테코스_2001_서원양행-2002 FS - 양애리" xfId="30643" xr:uid="{00000000-0005-0000-0000-0000651B0000}"/>
    <cellStyle name="_법인세비용2_테코스(2001_반기검토)_테코스(2001_기말감사)" xfId="30644" xr:uid="{00000000-0005-0000-0000-0000661B0000}"/>
    <cellStyle name="_법인세비용2_테코스(2001_반기검토)_테코스(2001_기말감사)_2001_FS_법인세비용 반영전" xfId="30645" xr:uid="{00000000-0005-0000-0000-0000671B0000}"/>
    <cellStyle name="_법인세비용2_테코스(2001_반기검토)_테코스(2001_기말감사)_2001_FS_법인세비용 반영전_2002_반기검토-삼건베리클" xfId="30646" xr:uid="{00000000-0005-0000-0000-0000681B0000}"/>
    <cellStyle name="_법인세비용2_테코스(2001_반기검토)_테코스(2001_기말감사)_2001_FS_법인세비용 반영전_삼건베리클-2002년반기-정준형" xfId="30647" xr:uid="{00000000-0005-0000-0000-0000691B0000}"/>
    <cellStyle name="_법인세비용2_테코스(2001_반기검토)_테코스(2001_기말감사)_2001_FS_법인세비용 반영전_서원양행-2002 FS - 양애리" xfId="30648" xr:uid="{00000000-0005-0000-0000-00006A1B0000}"/>
    <cellStyle name="_법인세비용2_테코스(2001_반기검토)_테코스(2001_기말감사)_서원양행-2002 FS - 양애리" xfId="30649" xr:uid="{00000000-0005-0000-0000-00006B1B0000}"/>
    <cellStyle name="_법인세비용2_테코스(2001_반기검토)_테코스(2001_기말감사)_테코스_2001_기말" xfId="30650" xr:uid="{00000000-0005-0000-0000-00006C1B0000}"/>
    <cellStyle name="_법인세비용2_테코스(2001_반기검토)_테코스(2001_기말감사)_테코스_2001_기말_2001_FS_법인세비용 반영전" xfId="30651" xr:uid="{00000000-0005-0000-0000-00006D1B0000}"/>
    <cellStyle name="_법인세비용2_테코스(2001_반기검토)_테코스(2001_기말감사)_테코스_2001_기말_2001_FS_법인세비용 반영전_2002_반기검토-삼건베리클" xfId="30652" xr:uid="{00000000-0005-0000-0000-00006E1B0000}"/>
    <cellStyle name="_법인세비용2_테코스(2001_반기검토)_테코스(2001_기말감사)_테코스_2001_기말_2001_FS_법인세비용 반영전_삼건베리클-2002년반기-정준형" xfId="30653" xr:uid="{00000000-0005-0000-0000-00006F1B0000}"/>
    <cellStyle name="_법인세비용2_테코스(2001_반기검토)_테코스(2001_기말감사)_테코스_2001_기말_2001_FS_법인세비용 반영전_서원양행-2002 FS - 양애리" xfId="30654" xr:uid="{00000000-0005-0000-0000-0000701B0000}"/>
    <cellStyle name="_법인세비용2_테코스(2001_반기검토)_테코스(2001_기말감사)_테코스_2001_기말_서원양행-2002 FS - 양애리" xfId="30655" xr:uid="{00000000-0005-0000-0000-0000711B0000}"/>
    <cellStyle name="_법인세비용2_테코스(2001_반기검토)_페타 Leadschedule2001-final" xfId="30656" xr:uid="{00000000-0005-0000-0000-0000721B0000}"/>
    <cellStyle name="_법인세비용2_테코스_2001_기말" xfId="30657" xr:uid="{00000000-0005-0000-0000-0000731B0000}"/>
    <cellStyle name="_법인세비용2_테코스_2001_기말_2001_FS_법인세비용 반영전" xfId="30658" xr:uid="{00000000-0005-0000-0000-0000741B0000}"/>
    <cellStyle name="_법인세비용2_테코스_2001_기말_2001_FS_법인세비용 반영전_2002_반기검토-삼건베리클" xfId="30659" xr:uid="{00000000-0005-0000-0000-0000751B0000}"/>
    <cellStyle name="_법인세비용2_테코스_2001_기말_2001_FS_법인세비용 반영전_삼건베리클-2002년반기-정준형" xfId="30660" xr:uid="{00000000-0005-0000-0000-0000761B0000}"/>
    <cellStyle name="_법인세비용2_테코스_2001_기말_2001_FS_법인세비용 반영전_서원양행-2002 FS - 양애리" xfId="30661" xr:uid="{00000000-0005-0000-0000-0000771B0000}"/>
    <cellStyle name="_법인세비용2_테코스_2001_기말_서원양행-2002 FS - 양애리" xfId="30662" xr:uid="{00000000-0005-0000-0000-0000781B0000}"/>
    <cellStyle name="_법인세비용2_페타 Leadschedule2001-final" xfId="30663" xr:uid="{00000000-0005-0000-0000-0000791B0000}"/>
    <cellStyle name="_변경최종_인센티브" xfId="30664" xr:uid="{00000000-0005-0000-0000-00007A1B0000}"/>
    <cellStyle name="_변경최종_인센티브 2" xfId="33168" xr:uid="{00000000-0005-0000-0000-00007B1B0000}"/>
    <cellStyle name="_별첨(계획서및실적서양식)" xfId="30665" xr:uid="{00000000-0005-0000-0000-00007C1B0000}"/>
    <cellStyle name="_별첨(계획서및실적서양식)_1" xfId="30666" xr:uid="{00000000-0005-0000-0000-00007D1B0000}"/>
    <cellStyle name="_별첨1223" xfId="30667" xr:uid="{00000000-0005-0000-0000-00007E1B0000}"/>
    <cellStyle name="_별첨자료(매스)-080119" xfId="30668" xr:uid="{00000000-0005-0000-0000-00007F1B0000}"/>
    <cellStyle name="_별첨자료(양정부)-081029" xfId="30669" xr:uid="{00000000-0005-0000-0000-0000801B0000}"/>
    <cellStyle name="_보고_해외법인실적 (2002.12)" xfId="30670" xr:uid="{00000000-0005-0000-0000-0000811B0000}"/>
    <cellStyle name="_보고02-건축공사감액보고서(0714)" xfId="30671" xr:uid="{00000000-0005-0000-0000-0000821B0000}"/>
    <cellStyle name="_보고용_법인별손익(5월 당월_누계)" xfId="30672" xr:uid="{00000000-0005-0000-0000-0000831B0000}"/>
    <cellStyle name="_보고용_법인별손익(5월 당월_누계) 2" xfId="33169" xr:uid="{00000000-0005-0000-0000-0000841B0000}"/>
    <cellStyle name="_보고자료(12월말)_PL" xfId="30673" xr:uid="{00000000-0005-0000-0000-0000851B0000}"/>
    <cellStyle name="_보고자료(9월말)_김종영" xfId="30674" xr:uid="{00000000-0005-0000-0000-0000861B0000}"/>
    <cellStyle name="_보령제약-assign" xfId="30675" xr:uid="{00000000-0005-0000-0000-0000871B0000}"/>
    <cellStyle name="_부에나비스타 빌라 설계견적" xfId="30676" xr:uid="{00000000-0005-0000-0000-0000881B0000}"/>
    <cellStyle name="_부천 중동 스타타워" xfId="30677" xr:uid="{00000000-0005-0000-0000-0000891B0000}"/>
    <cellStyle name="_북미수정자료" xfId="33170" xr:uid="{00000000-0005-0000-0000-00008A1B0000}"/>
    <cellStyle name="_북미수정자료_인원재검토" xfId="33171" xr:uid="{00000000-0005-0000-0000-00008B1B0000}"/>
    <cellStyle name="_북미수정자료_중국사업보고" xfId="33172" xr:uid="{00000000-0005-0000-0000-00008C1B0000}"/>
    <cellStyle name="_북미수정자료_중국사업보고(11)" xfId="33173" xr:uid="{00000000-0005-0000-0000-00008D1B0000}"/>
    <cellStyle name="_북미수정자료_중국사업보고(D안승인보고서1109)" xfId="33174" xr:uid="{00000000-0005-0000-0000-00008E1B0000}"/>
    <cellStyle name="_북미수정자료_중국사업보고(천진)" xfId="33175" xr:uid="{00000000-0005-0000-0000-00008F1B0000}"/>
    <cellStyle name="_북미수정자료_현대 제출 중국사업보고 손익" xfId="33176" xr:uid="{00000000-0005-0000-0000-0000901B0000}"/>
    <cellStyle name="_북미수정자료_현대제출보고서(0508제출)" xfId="33177" xr:uid="{00000000-0005-0000-0000-0000911B0000}"/>
    <cellStyle name="_분기비용내역" xfId="30678" xr:uid="{00000000-0005-0000-0000-0000921B0000}"/>
    <cellStyle name="_분석001-구조체투입관련" xfId="30679" xr:uid="{00000000-0005-0000-0000-0000931B0000}"/>
    <cellStyle name="-_분석조서" xfId="30680" xr:uid="{00000000-0005-0000-0000-0000941B0000}"/>
    <cellStyle name="-_분석조서_감사절차지시서-2003년1(1)" xfId="30681" xr:uid="{00000000-0005-0000-0000-0000951B0000}"/>
    <cellStyle name="-_분석조서_감사절차지시서-2003년1(1)_04년 중간(04.12.9)" xfId="30682" xr:uid="{00000000-0005-0000-0000-0000961B0000}"/>
    <cellStyle name="-_분석조서_감사절차지시서-2003년1(1)_interim(PAY ROLL)" xfId="30683" xr:uid="{00000000-0005-0000-0000-0000971B0000}"/>
    <cellStyle name="-_분석조서_감사절차지시서-2003년1(1)_interim-PAY ROLL" xfId="30684" xr:uid="{00000000-0005-0000-0000-0000981B0000}"/>
    <cellStyle name="-_분석조서_감사절차지시서-jonghari" xfId="30685" xr:uid="{00000000-0005-0000-0000-0000991B0000}"/>
    <cellStyle name="-_분석조서_감사절차지시서-jonghari_04년 중간(04.12.9)" xfId="30686" xr:uid="{00000000-0005-0000-0000-00009A1B0000}"/>
    <cellStyle name="-_분석조서_감사절차지시서-jonghari_interim(PAY ROLL)" xfId="30687" xr:uid="{00000000-0005-0000-0000-00009B1B0000}"/>
    <cellStyle name="-_분석조서_감사절차지시서-jonghari_interim-PAY ROLL" xfId="30688" xr:uid="{00000000-0005-0000-0000-00009C1B0000}"/>
    <cellStyle name="-_분석조서_반도산업조서2003(용)" xfId="30689" xr:uid="{00000000-0005-0000-0000-00009D1B0000}"/>
    <cellStyle name="-_분석조서_반도산업조서2003(용)_04년 중간(04.12.9)" xfId="30690" xr:uid="{00000000-0005-0000-0000-00009E1B0000}"/>
    <cellStyle name="-_분석조서_반도산업조서2003(용)_interim(PAY ROLL)" xfId="30691" xr:uid="{00000000-0005-0000-0000-00009F1B0000}"/>
    <cellStyle name="-_분석조서_반도산업조서2003(용)_interim-PAY ROLL" xfId="30692" xr:uid="{00000000-0005-0000-0000-0000A01B0000}"/>
    <cellStyle name="-_분석조서_반도중간(04.11.30)" xfId="30693" xr:uid="{00000000-0005-0000-0000-0000A11B0000}"/>
    <cellStyle name="-_분석조서_반도중간(04.11.30)_04년 중간(04.12.9)" xfId="30694" xr:uid="{00000000-0005-0000-0000-0000A21B0000}"/>
    <cellStyle name="-_분석조서_반도중간(04.11.30)_interim(PAY ROLL)" xfId="30695" xr:uid="{00000000-0005-0000-0000-0000A31B0000}"/>
    <cellStyle name="-_분석조서_반도중간(04.11.30)_interim-PAY ROLL" xfId="30696" xr:uid="{00000000-0005-0000-0000-0000A41B0000}"/>
    <cellStyle name="-_분석조서_태성2003조서(이종하)" xfId="30697" xr:uid="{00000000-0005-0000-0000-0000A51B0000}"/>
    <cellStyle name="-_분석조서_태성2003조서(이종하)_04년 중간(04.12.9)" xfId="30698" xr:uid="{00000000-0005-0000-0000-0000A61B0000}"/>
    <cellStyle name="-_분석조서_태성2003조서(이종하)_interim(PAY ROLL)" xfId="30699" xr:uid="{00000000-0005-0000-0000-0000A71B0000}"/>
    <cellStyle name="-_분석조서_태성2003조서(이종하)_interim-PAY ROLL" xfId="30700" xr:uid="{00000000-0005-0000-0000-0000A81B0000}"/>
    <cellStyle name="_사본 - 손익명세" xfId="30701" xr:uid="{00000000-0005-0000-0000-0000A91B0000}"/>
    <cellStyle name="_사본 - 자산 명세" xfId="30702" xr:uid="{00000000-0005-0000-0000-0000AA1B0000}"/>
    <cellStyle name="_산업은행견적서_SDS_030222" xfId="30703" xr:uid="{00000000-0005-0000-0000-0000AB1B0000}"/>
    <cellStyle name="_산업은행견적서_SDS_030222_090601_인원계획_V1.0(제출용포함)" xfId="30704" xr:uid="{00000000-0005-0000-0000-0000AC1B0000}"/>
    <cellStyle name="_산업은행견적서_SDS_030222_090602_인원계획_V1.1(제출용포함)" xfId="30705" xr:uid="{00000000-0005-0000-0000-0000AD1B0000}"/>
    <cellStyle name="_산업은행견적서_SDS_030222_090602_인원계획_V1.2(제출용포함)_ybokseo" xfId="30706" xr:uid="{00000000-0005-0000-0000-0000AE1B0000}"/>
    <cellStyle name="_산업은행견적서_SDS_030222_090603_인원계획_V1.4(제출용포함)" xfId="30707" xr:uid="{00000000-0005-0000-0000-0000AF1B0000}"/>
    <cellStyle name="_산업은행견적서_SDS_030222_pwc_인력투입실적표(4월까지)_제출본" xfId="30708" xr:uid="{00000000-0005-0000-0000-0000B01B0000}"/>
    <cellStyle name="_산업은행견적서_SDS_030222_pwc_인력투입실적표(4월까지)_제출본_090601_인원계획_V1.0(제출용포함)" xfId="30709" xr:uid="{00000000-0005-0000-0000-0000B11B0000}"/>
    <cellStyle name="_산업은행견적서_SDS_030222_pwc_인력투입실적표(4월까지)_제출본_090602_인원계획_V1.1(제출용포함)" xfId="30710" xr:uid="{00000000-0005-0000-0000-0000B21B0000}"/>
    <cellStyle name="_산업은행견적서_SDS_030222_pwc_인력투입실적표(4월까지)_제출본_090602_인원계획_V1.2(제출용포함)_ybokseo" xfId="30711" xr:uid="{00000000-0005-0000-0000-0000B31B0000}"/>
    <cellStyle name="_산업은행견적서_SDS_030222_pwc_인력투입실적표(4월까지)_제출본_090603_인원계획_V1.4(제출용포함)" xfId="30712" xr:uid="{00000000-0005-0000-0000-0000B41B0000}"/>
    <cellStyle name="_산업은행방카견적서_030321­_" xfId="30713" xr:uid="{00000000-0005-0000-0000-0000B51B0000}"/>
    <cellStyle name="_산출001-공동구공사" xfId="30714" xr:uid="{00000000-0005-0000-0000-0000B61B0000}"/>
    <cellStyle name="_삼건베리클-2002년반기-정준형" xfId="30715" xr:uid="{00000000-0005-0000-0000-0000B71B0000}"/>
    <cellStyle name="_삼사분기(외주)" xfId="33178" xr:uid="{00000000-0005-0000-0000-0000B81B0000}"/>
    <cellStyle name="_삼성 실행 내역 수정" xfId="30716" xr:uid="{00000000-0005-0000-0000-0000B91B0000}"/>
    <cellStyle name="_삼영중간" xfId="30717" xr:uid="{00000000-0005-0000-0000-0000BA1B0000}"/>
    <cellStyle name="_상반기전략회의0716" xfId="33179" xr:uid="{00000000-0005-0000-0000-0000BB1B0000}"/>
    <cellStyle name="_상반기평가회의(안)" xfId="33180" xr:uid="{00000000-0005-0000-0000-0000BC1B0000}"/>
    <cellStyle name="_샤시 (2)" xfId="30718" xr:uid="{00000000-0005-0000-0000-0000BD1B0000}"/>
    <cellStyle name="_샤시 (2)_1" xfId="30719" xr:uid="{00000000-0005-0000-0000-0000BE1B0000}"/>
    <cellStyle name="_샤시 (2)_2" xfId="30720" xr:uid="{00000000-0005-0000-0000-0000BF1B0000}"/>
    <cellStyle name="_서울여성병원-가실행(수정2)" xfId="30721" xr:uid="{00000000-0005-0000-0000-0000C01B0000}"/>
    <cellStyle name="_서원양행-2002 FS - 양애리" xfId="30722" xr:uid="{00000000-0005-0000-0000-0000C11B0000}"/>
    <cellStyle name="_선급비용_1.2" xfId="30723" xr:uid="{00000000-0005-0000-0000-0000C21B0000}"/>
    <cellStyle name="_선급비용-KJH" xfId="30724" xr:uid="{00000000-0005-0000-0000-0000C31B0000}"/>
    <cellStyle name="_센터블 스파신축공사(토목공사-정주공영)" xfId="30725" xr:uid="{00000000-0005-0000-0000-0000C41B0000}"/>
    <cellStyle name="_소코드1" xfId="214" xr:uid="{00000000-0005-0000-0000-0000C51B0000}"/>
    <cellStyle name="_소코드1 2" xfId="33181" xr:uid="{00000000-0005-0000-0000-0000C61B0000}"/>
    <cellStyle name="_소코드1 3" xfId="33182" xr:uid="{00000000-0005-0000-0000-0000C71B0000}"/>
    <cellStyle name="_손익 비교" xfId="30726" xr:uid="{00000000-0005-0000-0000-0000C81B0000}"/>
    <cellStyle name="_손익 비교_090601_인원계획_V1.0(제출용포함)" xfId="30727" xr:uid="{00000000-0005-0000-0000-0000C91B0000}"/>
    <cellStyle name="_손익 비교_090602_인원계획_V1.1(제출용포함)" xfId="30728" xr:uid="{00000000-0005-0000-0000-0000CA1B0000}"/>
    <cellStyle name="_손익 비교_090602_인원계획_V1.2(제출용포함)_ybokseo" xfId="30729" xr:uid="{00000000-0005-0000-0000-0000CB1B0000}"/>
    <cellStyle name="_손익 비교_090603_인원계획_V1.4(제출용포함)" xfId="30730" xr:uid="{00000000-0005-0000-0000-0000CC1B0000}"/>
    <cellStyle name="_손익 비교_pwc_인력투입실적표(4월까지)_제출본" xfId="30731" xr:uid="{00000000-0005-0000-0000-0000CD1B0000}"/>
    <cellStyle name="_손익 비교_pwc_인력투입실적표(4월까지)_제출본_090601_인원계획_V1.0(제출용포함)" xfId="30732" xr:uid="{00000000-0005-0000-0000-0000CE1B0000}"/>
    <cellStyle name="_손익 비교_pwc_인력투입실적표(4월까지)_제출본_090602_인원계획_V1.1(제출용포함)" xfId="30733" xr:uid="{00000000-0005-0000-0000-0000CF1B0000}"/>
    <cellStyle name="_손익 비교_pwc_인력투입실적표(4월까지)_제출본_090602_인원계획_V1.2(제출용포함)_ybokseo" xfId="30734" xr:uid="{00000000-0005-0000-0000-0000D01B0000}"/>
    <cellStyle name="_손익 비교_pwc_인력투입실적표(4월까지)_제출본_090603_인원계획_V1.4(제출용포함)" xfId="30735" xr:uid="{00000000-0005-0000-0000-0000D11B0000}"/>
    <cellStyle name="_쇼핑 보안솔루션 구축 프로젝트경비신청서03-03-19" xfId="30736" xr:uid="{00000000-0005-0000-0000-0000D21B0000}"/>
    <cellStyle name="_수기작업_050630 현재 판매관리비" xfId="30737" xr:uid="{00000000-0005-0000-0000-0000D31B0000}"/>
    <cellStyle name="_수기작업_계정이관 총괄표" xfId="30738" xr:uid="{00000000-0005-0000-0000-0000D41B0000}"/>
    <cellStyle name="_수기작업_대출금" xfId="30739" xr:uid="{00000000-0005-0000-0000-0000D51B0000}"/>
    <cellStyle name="_수기작업_퇴직급여충당금_6월분리" xfId="30740" xr:uid="{00000000-0005-0000-0000-0000D61B0000}"/>
    <cellStyle name="_수기작업_판매관리비" xfId="30741" xr:uid="{00000000-0005-0000-0000-0000D71B0000}"/>
    <cellStyle name="_수기작업_판매관리비(수정)" xfId="30742" xr:uid="{00000000-0005-0000-0000-0000D81B0000}"/>
    <cellStyle name="_수기작업_판매관리비_6월 구분" xfId="30743" xr:uid="{00000000-0005-0000-0000-0000D91B0000}"/>
    <cellStyle name="_수량" xfId="30744" xr:uid="{00000000-0005-0000-0000-0000DA1B0000}"/>
    <cellStyle name="_수산그룹미수금현황_20020506" xfId="30745" xr:uid="{00000000-0005-0000-0000-0000DB1B0000}"/>
    <cellStyle name="_수정-공항운송도급내역(0917)" xfId="30746" xr:uid="{00000000-0005-0000-0000-0000DC1B0000}"/>
    <cellStyle name="-_수정사항" xfId="30747" xr:uid="{00000000-0005-0000-0000-0000DD1B0000}"/>
    <cellStyle name="_수정사항(8월26일)" xfId="215" xr:uid="{00000000-0005-0000-0000-0000DE1B0000}"/>
    <cellStyle name="_수정사항(8월26일) 2" xfId="33183" xr:uid="{00000000-0005-0000-0000-0000DF1B0000}"/>
    <cellStyle name="_수정사항(8월26일) 3" xfId="33184" xr:uid="{00000000-0005-0000-0000-0000E01B0000}"/>
    <cellStyle name="-_수정사항_감사절차지시서-2003년1(1)" xfId="30748" xr:uid="{00000000-0005-0000-0000-0000E11B0000}"/>
    <cellStyle name="-_수정사항_감사절차지시서-2003년1(1)_04년 중간(04.12.9)" xfId="30749" xr:uid="{00000000-0005-0000-0000-0000E21B0000}"/>
    <cellStyle name="-_수정사항_감사절차지시서-2003년1(1)_interim(PAY ROLL)" xfId="30750" xr:uid="{00000000-0005-0000-0000-0000E31B0000}"/>
    <cellStyle name="-_수정사항_감사절차지시서-2003년1(1)_interim-PAY ROLL" xfId="30751" xr:uid="{00000000-0005-0000-0000-0000E41B0000}"/>
    <cellStyle name="-_수정사항_감사절차지시서-jonghari" xfId="30752" xr:uid="{00000000-0005-0000-0000-0000E51B0000}"/>
    <cellStyle name="-_수정사항_감사절차지시서-jonghari_04년 중간(04.12.9)" xfId="30753" xr:uid="{00000000-0005-0000-0000-0000E61B0000}"/>
    <cellStyle name="-_수정사항_감사절차지시서-jonghari_interim(PAY ROLL)" xfId="30754" xr:uid="{00000000-0005-0000-0000-0000E71B0000}"/>
    <cellStyle name="-_수정사항_감사절차지시서-jonghari_interim-PAY ROLL" xfId="30755" xr:uid="{00000000-0005-0000-0000-0000E81B0000}"/>
    <cellStyle name="-_수정사항_반도산업조서2003(용)" xfId="30756" xr:uid="{00000000-0005-0000-0000-0000E91B0000}"/>
    <cellStyle name="-_수정사항_반도산업조서2003(용)_04년 중간(04.12.9)" xfId="30757" xr:uid="{00000000-0005-0000-0000-0000EA1B0000}"/>
    <cellStyle name="-_수정사항_반도산업조서2003(용)_interim(PAY ROLL)" xfId="30758" xr:uid="{00000000-0005-0000-0000-0000EB1B0000}"/>
    <cellStyle name="-_수정사항_반도산업조서2003(용)_interim-PAY ROLL" xfId="30759" xr:uid="{00000000-0005-0000-0000-0000EC1B0000}"/>
    <cellStyle name="-_수정사항_반도중간(04.11.30)" xfId="30760" xr:uid="{00000000-0005-0000-0000-0000ED1B0000}"/>
    <cellStyle name="-_수정사항_반도중간(04.11.30)_04년 중간(04.12.9)" xfId="30761" xr:uid="{00000000-0005-0000-0000-0000EE1B0000}"/>
    <cellStyle name="-_수정사항_반도중간(04.11.30)_interim(PAY ROLL)" xfId="30762" xr:uid="{00000000-0005-0000-0000-0000EF1B0000}"/>
    <cellStyle name="-_수정사항_반도중간(04.11.30)_interim-PAY ROLL" xfId="30763" xr:uid="{00000000-0005-0000-0000-0000F01B0000}"/>
    <cellStyle name="-_수정사항_태성2003조서(이종하)" xfId="30764" xr:uid="{00000000-0005-0000-0000-0000F11B0000}"/>
    <cellStyle name="-_수정사항_태성2003조서(이종하)_04년 중간(04.12.9)" xfId="30765" xr:uid="{00000000-0005-0000-0000-0000F21B0000}"/>
    <cellStyle name="-_수정사항_태성2003조서(이종하)_interim(PAY ROLL)" xfId="30766" xr:uid="{00000000-0005-0000-0000-0000F31B0000}"/>
    <cellStyle name="-_수정사항_태성2003조서(이종하)_interim-PAY ROLL" xfId="30767" xr:uid="{00000000-0005-0000-0000-0000F41B0000}"/>
    <cellStyle name="_실청구(2003)" xfId="30768" xr:uid="{00000000-0005-0000-0000-0000F51B0000}"/>
    <cellStyle name="_실청구(2004년)" xfId="30769" xr:uid="{00000000-0005-0000-0000-0000F61B0000}"/>
    <cellStyle name="_실청구(2004년)_090601_인원계획_V1.0(제출용포함)" xfId="30770" xr:uid="{00000000-0005-0000-0000-0000F71B0000}"/>
    <cellStyle name="_실청구(2004년)_090602_인원계획_V1.1(제출용포함)" xfId="30771" xr:uid="{00000000-0005-0000-0000-0000F81B0000}"/>
    <cellStyle name="_실청구(2004년)_090602_인원계획_V1.2(제출용포함)_ybokseo" xfId="30772" xr:uid="{00000000-0005-0000-0000-0000F91B0000}"/>
    <cellStyle name="_실청구(2004년)_090603_인원계획_V1.4(제출용포함)" xfId="30773" xr:uid="{00000000-0005-0000-0000-0000FA1B0000}"/>
    <cellStyle name="_실청구(2004년)_pwc_인력투입실적표(4월까지)_제출본" xfId="30774" xr:uid="{00000000-0005-0000-0000-0000FB1B0000}"/>
    <cellStyle name="_실청구(2004년)_pwc_인력투입실적표(4월까지)_제출본_090601_인원계획_V1.0(제출용포함)" xfId="30775" xr:uid="{00000000-0005-0000-0000-0000FC1B0000}"/>
    <cellStyle name="_실청구(2004년)_pwc_인력투입실적표(4월까지)_제출본_090602_인원계획_V1.1(제출용포함)" xfId="30776" xr:uid="{00000000-0005-0000-0000-0000FD1B0000}"/>
    <cellStyle name="_실청구(2004년)_pwc_인력투입실적표(4월까지)_제출본_090602_인원계획_V1.2(제출용포함)_ybokseo" xfId="30777" xr:uid="{00000000-0005-0000-0000-0000FE1B0000}"/>
    <cellStyle name="_실청구(2004년)_pwc_인력투입실적표(4월까지)_제출본_090603_인원계획_V1.4(제출용포함)" xfId="30778" xr:uid="{00000000-0005-0000-0000-0000FF1B0000}"/>
    <cellStyle name="_실행01-총괄가실행(0828)" xfId="30779" xr:uid="{00000000-0005-0000-0000-0000001C0000}"/>
    <cellStyle name="_실행갑지" xfId="30780" xr:uid="{00000000-0005-0000-0000-0000011C0000}"/>
    <cellStyle name="_실행갑지(변경)" xfId="30781" xr:uid="{00000000-0005-0000-0000-0000021C0000}"/>
    <cellStyle name="_실행내역(아+부)" xfId="30782" xr:uid="{00000000-0005-0000-0000-0000031C0000}"/>
    <cellStyle name="_實行內譯書(광명_최종040914)" xfId="30783" xr:uid="{00000000-0005-0000-0000-0000041C0000}"/>
    <cellStyle name="_실행내역서(메가월드)" xfId="30784" xr:uid="{00000000-0005-0000-0000-0000051C0000}"/>
    <cellStyle name="_實行內譯書(평내)" xfId="30785" xr:uid="{00000000-0005-0000-0000-0000061C0000}"/>
    <cellStyle name="_실행예산(2003.01.10 최과장)" xfId="30786" xr:uid="{00000000-0005-0000-0000-0000071C0000}"/>
    <cellStyle name="_실행예산(논현)" xfId="30787" xr:uid="{00000000-0005-0000-0000-0000081C0000}"/>
    <cellStyle name="_실행예산(사장님)" xfId="30788" xr:uid="{00000000-0005-0000-0000-0000091C0000}"/>
    <cellStyle name="_실행예산(최종사장님승인)" xfId="30789" xr:uid="{00000000-0005-0000-0000-00000A1C0000}"/>
    <cellStyle name="_아미고터워 리모델링공사(계약,실행내역)9월.3일 " xfId="30790" xr:uid="{00000000-0005-0000-0000-00000B1C0000}"/>
    <cellStyle name="_아크로리버기준-개산견적기준(건축)" xfId="30791" xr:uid="{00000000-0005-0000-0000-00000C1C0000}"/>
    <cellStyle name="_안산도시개발(2007년말기준)090303" xfId="30792" xr:uid="{00000000-0005-0000-0000-00000D1C0000}"/>
    <cellStyle name="_알리안츠 DRS 컨설팅 사전원가(2002.05.16)" xfId="30793" xr:uid="{00000000-0005-0000-0000-00000E1C0000}"/>
    <cellStyle name="_알리안츠 DRS 컨설팅 사전원가(2002.05.16)_090601_인원계획_V1.0(제출용포함)" xfId="30794" xr:uid="{00000000-0005-0000-0000-00000F1C0000}"/>
    <cellStyle name="_알리안츠 DRS 컨설팅 사전원가(2002.05.16)_090602_인원계획_V1.1(제출용포함)" xfId="30795" xr:uid="{00000000-0005-0000-0000-0000101C0000}"/>
    <cellStyle name="_알리안츠 DRS 컨설팅 사전원가(2002.05.16)_090602_인원계획_V1.2(제출용포함)_ybokseo" xfId="30796" xr:uid="{00000000-0005-0000-0000-0000111C0000}"/>
    <cellStyle name="_알리안츠 DRS 컨설팅 사전원가(2002.05.16)_090603_인원계획_V1.4(제출용포함)" xfId="30797" xr:uid="{00000000-0005-0000-0000-0000121C0000}"/>
    <cellStyle name="_알리안츠 DRS 컨설팅 사전원가(2002.05.16)_pwc_인력투입실적표(4월까지)_제출본" xfId="30798" xr:uid="{00000000-0005-0000-0000-0000131C0000}"/>
    <cellStyle name="_알리안츠 DRS 컨설팅 사전원가(2002.05.16)_pwc_인력투입실적표(4월까지)_제출본_090601_인원계획_V1.0(제출용포함)" xfId="30799" xr:uid="{00000000-0005-0000-0000-0000141C0000}"/>
    <cellStyle name="_알리안츠 DRS 컨설팅 사전원가(2002.05.16)_pwc_인력투입실적표(4월까지)_제출본_090602_인원계획_V1.1(제출용포함)" xfId="30800" xr:uid="{00000000-0005-0000-0000-0000151C0000}"/>
    <cellStyle name="_알리안츠 DRS 컨설팅 사전원가(2002.05.16)_pwc_인력투입실적표(4월까지)_제출본_090602_인원계획_V1.2(제출용포함)_ybokseo" xfId="30801" xr:uid="{00000000-0005-0000-0000-0000161C0000}"/>
    <cellStyle name="_알리안츠 DRS 컨설팅 사전원가(2002.05.16)_pwc_인력투입실적표(4월까지)_제출본_090603_인원계획_V1.4(제출용포함)" xfId="30802" xr:uid="{00000000-0005-0000-0000-0000171C0000}"/>
    <cellStyle name="_양식" xfId="30803" xr:uid="{00000000-0005-0000-0000-0000181C0000}"/>
    <cellStyle name="_양식_1" xfId="30804" xr:uid="{00000000-0005-0000-0000-0000191C0000}"/>
    <cellStyle name="_양식_2" xfId="30805" xr:uid="{00000000-0005-0000-0000-00001A1C0000}"/>
    <cellStyle name="_양식_팀공통" xfId="33185" xr:uid="{00000000-0005-0000-0000-00001B1C0000}"/>
    <cellStyle name="_양재동 도매센타(수정1006)" xfId="30806" xr:uid="{00000000-0005-0000-0000-00001C1C0000}"/>
    <cellStyle name="_업무보고8월" xfId="30807" xr:uid="{00000000-0005-0000-0000-00001D1C0000}"/>
    <cellStyle name="_업무보고8월 2" xfId="33186" xr:uid="{00000000-0005-0000-0000-00001E1C0000}"/>
    <cellStyle name="_업무보고서(2003.6월)미수금예수금조정" xfId="216" xr:uid="{00000000-0005-0000-0000-00001F1C0000}"/>
    <cellStyle name="_업무보고서(2003.6월)미수금예수금조정 2" xfId="33187" xr:uid="{00000000-0005-0000-0000-0000201C0000}"/>
    <cellStyle name="_업무보고서(2003.6월)미수금예수금조정 3" xfId="33188" xr:uid="{00000000-0005-0000-0000-0000211C0000}"/>
    <cellStyle name="_업무팀정보제공평가" xfId="30808" xr:uid="{00000000-0005-0000-0000-0000221C0000}"/>
    <cellStyle name="_업무협조-해외출장시 현금(외화)지급관련" xfId="33189" xr:uid="{00000000-0005-0000-0000-0000231C0000}"/>
    <cellStyle name="_여신심사부 이관대상업체(1)(2)" xfId="33190" xr:uid="{00000000-0005-0000-0000-0000241C0000}"/>
    <cellStyle name="_여의도(실행)" xfId="30809" xr:uid="{00000000-0005-0000-0000-0000251C0000}"/>
    <cellStyle name="_연결보고서_EXCEL_030124" xfId="30810" xr:uid="{00000000-0005-0000-0000-0000261C0000}"/>
    <cellStyle name="_연결보고서_EXCEL_030124 2" xfId="33191" xr:uid="{00000000-0005-0000-0000-0000271C0000}"/>
    <cellStyle name="_연결재무제표(보고용)_연결" xfId="30811" xr:uid="{00000000-0005-0000-0000-0000281C0000}"/>
    <cellStyle name="_연결재무제표(보고용)_연결 2" xfId="33192" xr:uid="{00000000-0005-0000-0000-0000291C0000}"/>
    <cellStyle name="_영업외손익 LS" xfId="217" xr:uid="{00000000-0005-0000-0000-00002A1C0000}"/>
    <cellStyle name="_영업외손익 LS 2" xfId="33193" xr:uid="{00000000-0005-0000-0000-00002B1C0000}"/>
    <cellStyle name="_영업외손익 LS 3" xfId="33194" xr:uid="{00000000-0005-0000-0000-00002C1C0000}"/>
    <cellStyle name="_영업외손익총괄표" xfId="30812" xr:uid="{00000000-0005-0000-0000-00002D1C0000}"/>
    <cellStyle name="_영업외손익총괄표 2" xfId="33195" xr:uid="{00000000-0005-0000-0000-00002E1C0000}"/>
    <cellStyle name="_예금명세" xfId="30813" xr:uid="{00000000-0005-0000-0000-00002F1C0000}"/>
    <cellStyle name="_예적금명세" xfId="30814" xr:uid="{00000000-0005-0000-0000-0000301C0000}"/>
    <cellStyle name="_오공본드" xfId="30815" xr:uid="{00000000-0005-0000-0000-0000311C0000}"/>
    <cellStyle name="_오호석부장1014" xfId="218" xr:uid="{00000000-0005-0000-0000-0000321C0000}"/>
    <cellStyle name="_오호석부장1014 2" xfId="33196" xr:uid="{00000000-0005-0000-0000-0000331C0000}"/>
    <cellStyle name="_오호석부장1014 3" xfId="33197" xr:uid="{00000000-0005-0000-0000-0000341C0000}"/>
    <cellStyle name="_오호석차장0625" xfId="219" xr:uid="{00000000-0005-0000-0000-0000351C0000}"/>
    <cellStyle name="_오호석차장0625 2" xfId="33198" xr:uid="{00000000-0005-0000-0000-0000361C0000}"/>
    <cellStyle name="_오호석차장0625 3" xfId="33199" xr:uid="{00000000-0005-0000-0000-0000371C0000}"/>
    <cellStyle name="_오호석차장0723" xfId="220" xr:uid="{00000000-0005-0000-0000-0000381C0000}"/>
    <cellStyle name="_오호석차장0723 2" xfId="33200" xr:uid="{00000000-0005-0000-0000-0000391C0000}"/>
    <cellStyle name="_오호석차장0723 3" xfId="33201" xr:uid="{00000000-0005-0000-0000-00003A1C0000}"/>
    <cellStyle name="_옥LS" xfId="30816" xr:uid="{00000000-0005-0000-0000-00003B1C0000}"/>
    <cellStyle name="_옥LS_서원양행-2002 FS - 양애리" xfId="30817" xr:uid="{00000000-0005-0000-0000-00003C1C0000}"/>
    <cellStyle name="_용인동백C2-3" xfId="30818" xr:uid="{00000000-0005-0000-0000-00003D1C0000}"/>
    <cellStyle name="_우남 - 청산가치-080103" xfId="30819" xr:uid="{00000000-0005-0000-0000-00003E1C0000}"/>
    <cellStyle name="_우남 - 청산가치-080103_동창종합건재(20081126)_청산가치" xfId="30820" xr:uid="{00000000-0005-0000-0000-00003F1C0000}"/>
    <cellStyle name="_우남 - 청산가치-080103_동창종합건재(20081126)_청산가치_동창종합건재(20081126)_청산가치" xfId="30821" xr:uid="{00000000-0005-0000-0000-0000401C0000}"/>
    <cellStyle name="_우남 - 청산가치-080103_우남계속기업가치 - 최종표본" xfId="30822" xr:uid="{00000000-0005-0000-0000-0000411C0000}"/>
    <cellStyle name="_우남 - 청산가치-080103_우남계속기업가치 - 최종표본_동창종합건재(20081126)_청산가치" xfId="30823" xr:uid="{00000000-0005-0000-0000-0000421C0000}"/>
    <cellStyle name="_우남 - 청산가치-080103_우남계속기업가치 - 최종표본_동창종합건재(20081126)_청산가치_동창종합건재(20081126)_청산가치" xfId="30824" xr:uid="{00000000-0005-0000-0000-0000431C0000}"/>
    <cellStyle name="_우남계속기업가치 - 최종표본" xfId="30825" xr:uid="{00000000-0005-0000-0000-0000441C0000}"/>
    <cellStyle name="_운영비(보수비수정 김종완)020831" xfId="30826" xr:uid="{00000000-0005-0000-0000-0000451C0000}"/>
    <cellStyle name="_운영비산정모델_전북대_Ver4.0" xfId="30827" xr:uid="{00000000-0005-0000-0000-0000461C0000}"/>
    <cellStyle name="_원당 1차 실행001(030329)" xfId="30828" xr:uid="{00000000-0005-0000-0000-0000471C0000}"/>
    <cellStyle name="_원당실행내역" xfId="30829" xr:uid="{00000000-0005-0000-0000-0000481C0000}"/>
    <cellStyle name="_월례매출_1_상반기_11월당월 (2)_1월" xfId="30830" xr:uid="{00000000-0005-0000-0000-0000491C0000}"/>
    <cellStyle name="_월업무실적보고" xfId="30831" xr:uid="{00000000-0005-0000-0000-00004A1C0000}"/>
    <cellStyle name="_유경욱SW_미수수익0203" xfId="30832" xr:uid="{00000000-0005-0000-0000-00004B1C0000}"/>
    <cellStyle name="_유경욱SW_미수수익0203 2" xfId="33202" xr:uid="{00000000-0005-0000-0000-00004C1C0000}"/>
    <cellStyle name="_유경욱SW_미수수익0212" xfId="30833" xr:uid="{00000000-0005-0000-0000-00004D1C0000}"/>
    <cellStyle name="_유경욱SW_미수수익0212 2" xfId="33203" xr:uid="{00000000-0005-0000-0000-00004E1C0000}"/>
    <cellStyle name="_유경욱SW_미수수익0301" xfId="30834" xr:uid="{00000000-0005-0000-0000-00004F1C0000}"/>
    <cellStyle name="_유경욱SW_미수수익0301 2" xfId="33204" xr:uid="{00000000-0005-0000-0000-0000501C0000}"/>
    <cellStyle name="_유경욱SW_미수수익0303" xfId="30835" xr:uid="{00000000-0005-0000-0000-0000511C0000}"/>
    <cellStyle name="_유경욱SW_미수수익0303 2" xfId="33205" xr:uid="{00000000-0005-0000-0000-0000521C0000}"/>
    <cellStyle name="_유니와이드_보안솔루션" xfId="30836" xr:uid="{00000000-0005-0000-0000-0000531C0000}"/>
    <cellStyle name="_유니텍 2002기말 - 양애리" xfId="30837" xr:uid="{00000000-0005-0000-0000-0000541C0000}"/>
    <cellStyle name="_유니텍0106반기" xfId="30838" xr:uid="{00000000-0005-0000-0000-0000551C0000}"/>
    <cellStyle name="_유니텍반기검토" xfId="30839" xr:uid="{00000000-0005-0000-0000-0000561C0000}"/>
    <cellStyle name="_유니텍반기검토_반기-나래시스템(2001)" xfId="30840" xr:uid="{00000000-0005-0000-0000-0000571C0000}"/>
    <cellStyle name="_유니텍반기검토_반기-나래시스템(2001)_서원양행-2002 FS - 양애리" xfId="30841" xr:uid="{00000000-0005-0000-0000-0000581C0000}"/>
    <cellStyle name="_유니텍반기검토_서원양행-2002 FS - 양애리" xfId="30842" xr:uid="{00000000-0005-0000-0000-0000591C0000}"/>
    <cellStyle name="_유니텍진행율계산" xfId="30843" xr:uid="{00000000-0005-0000-0000-00005A1C0000}"/>
    <cellStyle name="_유첨3(서식)" xfId="30844" xr:uid="{00000000-0005-0000-0000-00005B1C0000}"/>
    <cellStyle name="_유첨3(서식)_1" xfId="30845" xr:uid="{00000000-0005-0000-0000-00005C1C0000}"/>
    <cellStyle name="_유형자산(0512)" xfId="30846" xr:uid="{00000000-0005-0000-0000-00005D1C0000}"/>
    <cellStyle name="_유형자산(0512)_KNE-06.반기-MIB" xfId="30847" xr:uid="{00000000-0005-0000-0000-00005E1C0000}"/>
    <cellStyle name="_유형자산(0512)_KNE-06.반기-MIB_건미종합건설-계속기업" xfId="30848" xr:uid="{00000000-0005-0000-0000-00005F1C0000}"/>
    <cellStyle name="_유형자산(0512)_KNE-06.반기-MIB_건미종합건설-계속기업_동창종합건재(20081126)_청산가치" xfId="30849" xr:uid="{00000000-0005-0000-0000-0000601C0000}"/>
    <cellStyle name="_유형자산(0512)_KNE-06.반기-MIB_건미종합건설-계속기업_동창종합건재(20081126)_청산가치_동창종합건재(20081126)_청산가치" xfId="30850" xr:uid="{00000000-0005-0000-0000-0000611C0000}"/>
    <cellStyle name="_유형자산(0512)_KNE-06.반기-MIB_건미종합건설-청산가치" xfId="30851" xr:uid="{00000000-0005-0000-0000-0000621C0000}"/>
    <cellStyle name="_유형자산(0512)_KNE-06.반기-MIB_건미종합건설-청산가치_동창종합건재(20081126)_청산가치" xfId="30852" xr:uid="{00000000-0005-0000-0000-0000631C0000}"/>
    <cellStyle name="_유형자산(0512)_KNE-06.반기-MIB_건미종합건설-청산가치_동창종합건재(20081126)_청산가치_동창종합건재(20081126)_청산가치" xfId="30853" xr:uid="{00000000-0005-0000-0000-0000641C0000}"/>
    <cellStyle name="_유형자산(0512)_KNE-06.반기-MIB_동창건재-재고자산" xfId="30854" xr:uid="{00000000-0005-0000-0000-0000651C0000}"/>
    <cellStyle name="_유형자산(0512)_KNE-06.반기-MIB_동창종합건재(20081126)_청산가치" xfId="30855" xr:uid="{00000000-0005-0000-0000-0000661C0000}"/>
    <cellStyle name="_유형자산(0512)_KNE-06.반기-MIB_우남계속기업가치 - 최종표본" xfId="30856" xr:uid="{00000000-0005-0000-0000-0000671C0000}"/>
    <cellStyle name="_유형자산(0512)_KNE-06.반기-MIB_우남계속기업가치 - 최종표본_동창종합건재(20081126)_청산가치" xfId="30857" xr:uid="{00000000-0005-0000-0000-0000681C0000}"/>
    <cellStyle name="_유형자산(0512)_KNE-06.반기-MIB_우남계속기업가치 - 최종표본_동창종합건재(20081126)_청산가치_동창종합건재(20081126)_청산가치" xfId="30858" xr:uid="{00000000-0005-0000-0000-0000691C0000}"/>
    <cellStyle name="_유형자산(0512)_KNE-06.반기-MIB_정부개발-재무제표확정-진행기준미인식1220-sms" xfId="30859" xr:uid="{00000000-0005-0000-0000-00006A1C0000}"/>
    <cellStyle name="_유형자산(0512)_KNE-06.반기-MIB_정부개발-청산가치-1227-sms" xfId="30860" xr:uid="{00000000-0005-0000-0000-00006B1C0000}"/>
    <cellStyle name="_유형자산(0512)_KNE-06.반기-MIB_정부개발-청산가치-1231-sms" xfId="30861" xr:uid="{00000000-0005-0000-0000-00006C1C0000}"/>
    <cellStyle name="_유형자산(0512)_건미종합건설-계속기업" xfId="30862" xr:uid="{00000000-0005-0000-0000-00006D1C0000}"/>
    <cellStyle name="_유형자산(0512)_건미종합건설-계속기업_동창종합건재(20081126)_청산가치" xfId="30863" xr:uid="{00000000-0005-0000-0000-00006E1C0000}"/>
    <cellStyle name="_유형자산(0512)_건미종합건설-계속기업_동창종합건재(20081126)_청산가치_동창종합건재(20081126)_청산가치" xfId="30864" xr:uid="{00000000-0005-0000-0000-00006F1C0000}"/>
    <cellStyle name="_유형자산(0512)_건미종합건설-청산가치" xfId="30865" xr:uid="{00000000-0005-0000-0000-0000701C0000}"/>
    <cellStyle name="_유형자산(0512)_건미종합건설-청산가치_동창종합건재(20081126)_청산가치" xfId="30866" xr:uid="{00000000-0005-0000-0000-0000711C0000}"/>
    <cellStyle name="_유형자산(0512)_건미종합건설-청산가치_동창종합건재(20081126)_청산가치_동창종합건재(20081126)_청산가치" xfId="30867" xr:uid="{00000000-0005-0000-0000-0000721C0000}"/>
    <cellStyle name="_유형자산(0512)_동창건재-재고자산" xfId="30868" xr:uid="{00000000-0005-0000-0000-0000731C0000}"/>
    <cellStyle name="_유형자산(0512)_동창종합건재(20081126)_청산가치" xfId="30869" xr:uid="{00000000-0005-0000-0000-0000741C0000}"/>
    <cellStyle name="_유형자산(0512)_우남계속기업가치 - 최종표본" xfId="30870" xr:uid="{00000000-0005-0000-0000-0000751C0000}"/>
    <cellStyle name="_유형자산(0512)_우남계속기업가치 - 최종표본_동창종합건재(20081126)_청산가치" xfId="30871" xr:uid="{00000000-0005-0000-0000-0000761C0000}"/>
    <cellStyle name="_유형자산(0512)_우남계속기업가치 - 최종표본_동창종합건재(20081126)_청산가치_동창종합건재(20081126)_청산가치" xfId="30872" xr:uid="{00000000-0005-0000-0000-0000771C0000}"/>
    <cellStyle name="_유형자산(0512)_정부개발-재무제표확정-진행기준미인식1220-sms" xfId="30873" xr:uid="{00000000-0005-0000-0000-0000781C0000}"/>
    <cellStyle name="_유형자산(0512)_정부개발-청산가치-1227-sms" xfId="30874" xr:uid="{00000000-0005-0000-0000-0000791C0000}"/>
    <cellStyle name="_유형자산(0512)_정부개발-청산가치-1231-sms" xfId="30875" xr:uid="{00000000-0005-0000-0000-00007A1C0000}"/>
    <cellStyle name="_이앤이 3월말 LS" xfId="30876" xr:uid="{00000000-0005-0000-0000-00007B1C0000}"/>
    <cellStyle name="_이앤이Leadschedule" xfId="30877" xr:uid="{00000000-0005-0000-0000-00007C1C0000}"/>
    <cellStyle name="_이앤이Leadschedule0112" xfId="30878" xr:uid="{00000000-0005-0000-0000-00007D1C0000}"/>
    <cellStyle name="_이앤이Leadschedule0112_Ljw" xfId="30879" xr:uid="{00000000-0005-0000-0000-00007E1C0000}"/>
    <cellStyle name="_이앤이Leadschedule0112-cjk" xfId="30880" xr:uid="{00000000-0005-0000-0000-00007F1C0000}"/>
    <cellStyle name="_이앤이Leadschedule0203" xfId="30881" xr:uid="{00000000-0005-0000-0000-0000801C0000}"/>
    <cellStyle name="_이앤이Leadschedule1" xfId="30882" xr:uid="{00000000-0005-0000-0000-0000811C0000}"/>
    <cellStyle name="_이앤이Leadschedule4" xfId="30883" xr:uid="{00000000-0005-0000-0000-0000821C0000}"/>
    <cellStyle name="_이앤이Leadschedule-ksw03" xfId="30884" xr:uid="{00000000-0005-0000-0000-0000831C0000}"/>
    <cellStyle name="_이앤이LS" xfId="30885" xr:uid="{00000000-0005-0000-0000-0000841C0000}"/>
    <cellStyle name="_이용욱(05.20) 2004편성2-4분기(수정최종)" xfId="30886" xr:uid="{00000000-0005-0000-0000-0000851C0000}"/>
    <cellStyle name="_이자비용" xfId="30887" xr:uid="{00000000-0005-0000-0000-0000861C0000}"/>
    <cellStyle name="_이자비용 2" xfId="33206" xr:uid="{00000000-0005-0000-0000-0000871C0000}"/>
    <cellStyle name="_이재민과장0206_무형자산상각" xfId="221" xr:uid="{00000000-0005-0000-0000-0000881C0000}"/>
    <cellStyle name="_이재민과장0206_무형자산상각 2" xfId="33207" xr:uid="{00000000-0005-0000-0000-0000891C0000}"/>
    <cellStyle name="_이재민과장0206_무형자산상각 3" xfId="33208" xr:uid="{00000000-0005-0000-0000-00008A1C0000}"/>
    <cellStyle name="_이지영_050331_마케팅일일속보_200504" xfId="30888" xr:uid="{00000000-0005-0000-0000-00008B1C0000}"/>
    <cellStyle name="_이진우대리(0540725)" xfId="222" xr:uid="{00000000-0005-0000-0000-00008C1C0000}"/>
    <cellStyle name="_이진우대리(0540725) 2" xfId="33209" xr:uid="{00000000-0005-0000-0000-00008D1C0000}"/>
    <cellStyle name="_이진우대리(0540725) 3" xfId="33210" xr:uid="{00000000-0005-0000-0000-00008E1C0000}"/>
    <cellStyle name="_이진우氏0204(2)" xfId="223" xr:uid="{00000000-0005-0000-0000-00008F1C0000}"/>
    <cellStyle name="_이진우氏0204(2) 2" xfId="33211" xr:uid="{00000000-0005-0000-0000-0000901C0000}"/>
    <cellStyle name="_이진우氏0204(2) 3" xfId="33212" xr:uid="{00000000-0005-0000-0000-0000911C0000}"/>
    <cellStyle name="_이진우氏0727" xfId="224" xr:uid="{00000000-0005-0000-0000-0000921C0000}"/>
    <cellStyle name="_이진우氏0727 2" xfId="33213" xr:uid="{00000000-0005-0000-0000-0000931C0000}"/>
    <cellStyle name="_이진우氏0727 3" xfId="33214" xr:uid="{00000000-0005-0000-0000-0000941C0000}"/>
    <cellStyle name="_인건비" xfId="30889" xr:uid="{00000000-0005-0000-0000-0000951C0000}"/>
    <cellStyle name="_인네트_2001_기말감사" xfId="30890" xr:uid="{00000000-0005-0000-0000-0000961C0000}"/>
    <cellStyle name="_인네트_2001_중간감사(1205)" xfId="30891" xr:uid="{00000000-0005-0000-0000-0000971C0000}"/>
    <cellStyle name="_인네트_2001_중간감사(1205)_페타 Leadschedule2001-final" xfId="30892" xr:uid="{00000000-0005-0000-0000-0000981C0000}"/>
    <cellStyle name="_인네트lead schedule(2002년반기말)" xfId="30893" xr:uid="{00000000-0005-0000-0000-0000991C0000}"/>
    <cellStyle name="_인력 투입 계획" xfId="30894" xr:uid="{00000000-0005-0000-0000-00009A1C0000}"/>
    <cellStyle name="_인센티브" xfId="30895" xr:uid="{00000000-0005-0000-0000-00009B1C0000}"/>
    <cellStyle name="_인센티브 2" xfId="33215" xr:uid="{00000000-0005-0000-0000-00009C1C0000}"/>
    <cellStyle name="_인원계획표 " xfId="30896" xr:uid="{00000000-0005-0000-0000-00009D1C0000}"/>
    <cellStyle name="_인원계획표 _04028적산수량집계" xfId="30897" xr:uid="{00000000-0005-0000-0000-00009E1C0000}"/>
    <cellStyle name="_인원계획표 _04-가실행(작업중)" xfId="30898" xr:uid="{00000000-0005-0000-0000-00009F1C0000}"/>
    <cellStyle name="_인원계획표 _04-가실행(작업중1)" xfId="30899" xr:uid="{00000000-0005-0000-0000-0000A01C0000}"/>
    <cellStyle name="_인원계획표 _050720_조직수행방안" xfId="30900" xr:uid="{00000000-0005-0000-0000-0000A11C0000}"/>
    <cellStyle name="_인원계획표 _050720_조직수행방안_050831_한부사장님보고" xfId="30901" xr:uid="{00000000-0005-0000-0000-0000A21C0000}"/>
    <cellStyle name="_인원계획표 _050720_조직수행방안_051207_한부사장(조직및투입계획)" xfId="30902" xr:uid="{00000000-0005-0000-0000-0000A31C0000}"/>
    <cellStyle name="_인원계획표 _KT견적요청" xfId="30903" xr:uid="{00000000-0005-0000-0000-0000A41C0000}"/>
    <cellStyle name="_인원계획표 _가실행" xfId="30904" xr:uid="{00000000-0005-0000-0000-0000A51C0000}"/>
    <cellStyle name="_인원계획표 _수원-가실행" xfId="30905" xr:uid="{00000000-0005-0000-0000-0000A61C0000}"/>
    <cellStyle name="_인원계획표 _적격 " xfId="30906" xr:uid="{00000000-0005-0000-0000-0000A71C0000}"/>
    <cellStyle name="_인원계획표 _적격 _04028적산수량집계" xfId="30907" xr:uid="{00000000-0005-0000-0000-0000A81C0000}"/>
    <cellStyle name="_인원계획표 _적격 _04-가실행(작업중)" xfId="30908" xr:uid="{00000000-0005-0000-0000-0000A91C0000}"/>
    <cellStyle name="_인원계획표 _적격 _04-가실행(작업중1)" xfId="30909" xr:uid="{00000000-0005-0000-0000-0000AA1C0000}"/>
    <cellStyle name="_인원계획표 _적격 _050720_조직수행방안" xfId="30910" xr:uid="{00000000-0005-0000-0000-0000AB1C0000}"/>
    <cellStyle name="_인원계획표 _적격 _050720_조직수행방안_050831_한부사장님보고" xfId="30911" xr:uid="{00000000-0005-0000-0000-0000AC1C0000}"/>
    <cellStyle name="_인원계획표 _적격 _050720_조직수행방안_051207_한부사장(조직및투입계획)" xfId="30912" xr:uid="{00000000-0005-0000-0000-0000AD1C0000}"/>
    <cellStyle name="_인원계획표 _적격 _KT견적요청" xfId="30913" xr:uid="{00000000-0005-0000-0000-0000AE1C0000}"/>
    <cellStyle name="_인원계획표 _적격 _가실행" xfId="30914" xr:uid="{00000000-0005-0000-0000-0000AF1C0000}"/>
    <cellStyle name="_인원계획표 _적격 _수원-가실행" xfId="30915" xr:uid="{00000000-0005-0000-0000-0000B01C0000}"/>
    <cellStyle name="_인원실적" xfId="30916" xr:uid="{00000000-0005-0000-0000-0000B11C0000}"/>
    <cellStyle name="_인원실적및계획" xfId="30917" xr:uid="{00000000-0005-0000-0000-0000B21C0000}"/>
    <cellStyle name="_인원재검토" xfId="33216" xr:uid="{00000000-0005-0000-0000-0000B31C0000}"/>
    <cellStyle name="_인천운서지구2차" xfId="30918" xr:uid="{00000000-0005-0000-0000-0000B41C0000}"/>
    <cellStyle name="_인츠2001" xfId="30919" xr:uid="{00000000-0005-0000-0000-0000B51C0000}"/>
    <cellStyle name="_인츠2001-1" xfId="30920" xr:uid="{00000000-0005-0000-0000-0000B61C0000}"/>
    <cellStyle name="_인터림기간 발생 가지급금" xfId="15026" xr:uid="{00000000-0005-0000-0000-0000B71C0000}"/>
    <cellStyle name="_인테리어" xfId="30921" xr:uid="{00000000-0005-0000-0000-0000B81C0000}"/>
    <cellStyle name="_일반회생채권자명세서" xfId="30922" xr:uid="{00000000-0005-0000-0000-0000B91C0000}"/>
    <cellStyle name="_임시_법인BS모음" xfId="30923" xr:uid="{00000000-0005-0000-0000-0000BA1C0000}"/>
    <cellStyle name="_입찰갑지" xfId="30924" xr:uid="{00000000-0005-0000-0000-0000BB1C0000}"/>
    <cellStyle name="_입찰표지 " xfId="30925" xr:uid="{00000000-0005-0000-0000-0000BC1C0000}"/>
    <cellStyle name="_입찰표지 _04028적산수량집계" xfId="30926" xr:uid="{00000000-0005-0000-0000-0000BD1C0000}"/>
    <cellStyle name="_입찰표지 _04-가실행(작업중)" xfId="30927" xr:uid="{00000000-0005-0000-0000-0000BE1C0000}"/>
    <cellStyle name="_입찰표지 _04-가실행(작업중1)" xfId="30928" xr:uid="{00000000-0005-0000-0000-0000BF1C0000}"/>
    <cellStyle name="_입찰표지 _050720_조직수행방안" xfId="30929" xr:uid="{00000000-0005-0000-0000-0000C01C0000}"/>
    <cellStyle name="_입찰표지 _050720_조직수행방안_050831_한부사장님보고" xfId="30930" xr:uid="{00000000-0005-0000-0000-0000C11C0000}"/>
    <cellStyle name="_입찰표지 _050720_조직수행방안_051207_한부사장(조직및투입계획)" xfId="30931" xr:uid="{00000000-0005-0000-0000-0000C21C0000}"/>
    <cellStyle name="_입찰표지 _KT견적요청" xfId="30932" xr:uid="{00000000-0005-0000-0000-0000C31C0000}"/>
    <cellStyle name="_입찰표지 _가실행" xfId="30933" xr:uid="{00000000-0005-0000-0000-0000C41C0000}"/>
    <cellStyle name="_입찰표지 _수원-가실행" xfId="30934" xr:uid="{00000000-0005-0000-0000-0000C51C0000}"/>
    <cellStyle name="_자료01-공통가설" xfId="30935" xr:uid="{00000000-0005-0000-0000-0000C61C0000}"/>
    <cellStyle name="_자료03-대안수량조정실행대비표" xfId="30936" xr:uid="{00000000-0005-0000-0000-0000C71C0000}"/>
    <cellStyle name="_자료06-토목공사" xfId="30937" xr:uid="{00000000-0005-0000-0000-0000C81C0000}"/>
    <cellStyle name="_자회사배당익불산고려(7(1).18)" xfId="225" xr:uid="{00000000-0005-0000-0000-0000C91C0000}"/>
    <cellStyle name="_자회사배당익불산고려(7(1).18) 2" xfId="33217" xr:uid="{00000000-0005-0000-0000-0000CA1C0000}"/>
    <cellStyle name="_자회사배당익불산고려(7(1).18) 3" xfId="33218" xr:uid="{00000000-0005-0000-0000-0000CB1C0000}"/>
    <cellStyle name="_작업01-조경공사0709" xfId="30938" xr:uid="{00000000-0005-0000-0000-0000CC1C0000}"/>
    <cellStyle name="_잡손실" xfId="30939" xr:uid="{00000000-0005-0000-0000-0000CD1C0000}"/>
    <cellStyle name="_잡손실 2" xfId="33219" xr:uid="{00000000-0005-0000-0000-0000CE1C0000}"/>
    <cellStyle name="_잡이익" xfId="30940" xr:uid="{00000000-0005-0000-0000-0000CF1C0000}"/>
    <cellStyle name="_잡이익 2" xfId="33220" xr:uid="{00000000-0005-0000-0000-0000D01C0000}"/>
    <cellStyle name="_장지3,9가실행-최종" xfId="30941" xr:uid="{00000000-0005-0000-0000-0000D11C0000}"/>
    <cellStyle name="_재무 seo(1543억원)(5월까지 실적)(최종수정)" xfId="30942" xr:uid="{00000000-0005-0000-0000-0000D21C0000}"/>
    <cellStyle name="_재무실적6월" xfId="30943" xr:uid="{00000000-0005-0000-0000-0000D31C0000}"/>
    <cellStyle name="_재무제표(보고용)0301" xfId="30944" xr:uid="{00000000-0005-0000-0000-0000D41C0000}"/>
    <cellStyle name="_재무제표(보고용)0301 2" xfId="33221" xr:uid="{00000000-0005-0000-0000-0000D51C0000}"/>
    <cellStyle name="_재무제표(보고용_1분기)0303" xfId="30945" xr:uid="{00000000-0005-0000-0000-0000D61C0000}"/>
    <cellStyle name="_재무제표(보고용_1분기)0303 2" xfId="33222" xr:uid="{00000000-0005-0000-0000-0000D71C0000}"/>
    <cellStyle name="_재무제표(분기보고용)0303" xfId="30946" xr:uid="{00000000-0005-0000-0000-0000D81C0000}"/>
    <cellStyle name="_재무제표(분기보고용)0303 2" xfId="33223" xr:uid="{00000000-0005-0000-0000-0000D91C0000}"/>
    <cellStyle name="_재무제표관련_테코스_2001" xfId="30947" xr:uid="{00000000-0005-0000-0000-0000DA1C0000}"/>
    <cellStyle name="_재무제표관련_테코스_2001_서원양행-2002 FS - 양애리" xfId="30948" xr:uid="{00000000-0005-0000-0000-0000DB1C0000}"/>
    <cellStyle name="_재무지원부충당금" xfId="226" xr:uid="{00000000-0005-0000-0000-0000DC1C0000}"/>
    <cellStyle name="_재무지원부충당금 2" xfId="33224" xr:uid="{00000000-0005-0000-0000-0000DD1C0000}"/>
    <cellStyle name="_재무지원부충당금 3" xfId="33225" xr:uid="{00000000-0005-0000-0000-0000DE1C0000}"/>
    <cellStyle name="_적격 " xfId="30949" xr:uid="{00000000-0005-0000-0000-0000DF1C0000}"/>
    <cellStyle name="_적격 _04028적산수량집계" xfId="30950" xr:uid="{00000000-0005-0000-0000-0000E01C0000}"/>
    <cellStyle name="_적격 _04-가실행(작업중)" xfId="30951" xr:uid="{00000000-0005-0000-0000-0000E11C0000}"/>
    <cellStyle name="_적격 _04-가실행(작업중1)" xfId="30952" xr:uid="{00000000-0005-0000-0000-0000E21C0000}"/>
    <cellStyle name="_적격 _050720_조직수행방안" xfId="30953" xr:uid="{00000000-0005-0000-0000-0000E31C0000}"/>
    <cellStyle name="_적격 _050720_조직수행방안_050831_한부사장님보고" xfId="30954" xr:uid="{00000000-0005-0000-0000-0000E41C0000}"/>
    <cellStyle name="_적격 _050720_조직수행방안_051207_한부사장(조직및투입계획)" xfId="30955" xr:uid="{00000000-0005-0000-0000-0000E51C0000}"/>
    <cellStyle name="_적격 _KT견적요청" xfId="30956" xr:uid="{00000000-0005-0000-0000-0000E61C0000}"/>
    <cellStyle name="_적격 _가실행" xfId="30957" xr:uid="{00000000-0005-0000-0000-0000E71C0000}"/>
    <cellStyle name="_적격 _수원-가실행" xfId="30958" xr:uid="{00000000-0005-0000-0000-0000E81C0000}"/>
    <cellStyle name="_적격 _집행갑지 " xfId="30959" xr:uid="{00000000-0005-0000-0000-0000E91C0000}"/>
    <cellStyle name="_적격(화산) " xfId="30960" xr:uid="{00000000-0005-0000-0000-0000EA1C0000}"/>
    <cellStyle name="_적격(화산) _04028적산수량집계" xfId="30961" xr:uid="{00000000-0005-0000-0000-0000EB1C0000}"/>
    <cellStyle name="_적격(화산) _04-가실행(작업중)" xfId="30962" xr:uid="{00000000-0005-0000-0000-0000EC1C0000}"/>
    <cellStyle name="_적격(화산) _04-가실행(작업중1)" xfId="30963" xr:uid="{00000000-0005-0000-0000-0000ED1C0000}"/>
    <cellStyle name="_적격(화산) _050720_조직수행방안" xfId="30964" xr:uid="{00000000-0005-0000-0000-0000EE1C0000}"/>
    <cellStyle name="_적격(화산) _050720_조직수행방안_050831_한부사장님보고" xfId="30965" xr:uid="{00000000-0005-0000-0000-0000EF1C0000}"/>
    <cellStyle name="_적격(화산) _050720_조직수행방안_051207_한부사장(조직및투입계획)" xfId="30966" xr:uid="{00000000-0005-0000-0000-0000F01C0000}"/>
    <cellStyle name="_적격(화산) _KT견적요청" xfId="30967" xr:uid="{00000000-0005-0000-0000-0000F11C0000}"/>
    <cellStyle name="_적격(화산) _가실행" xfId="30968" xr:uid="{00000000-0005-0000-0000-0000F21C0000}"/>
    <cellStyle name="_적격(화산) _수원-가실행" xfId="30969" xr:uid="{00000000-0005-0000-0000-0000F31C0000}"/>
    <cellStyle name="_점수산정총괄(조달청)" xfId="30970" xr:uid="{00000000-0005-0000-0000-0000F41C0000}"/>
    <cellStyle name="_정보제공(정보제공지수)" xfId="30971" xr:uid="{00000000-0005-0000-0000-0000F51C0000}"/>
    <cellStyle name="_정부개발-재무제표확정-진행기준미인식1220-sms" xfId="30972" xr:uid="{00000000-0005-0000-0000-0000F61C0000}"/>
    <cellStyle name="_정부개발-청산가치-1227-sms" xfId="30973" xr:uid="{00000000-0005-0000-0000-0000F71C0000}"/>
    <cellStyle name="_정부개발-청산가치-1231-sms" xfId="30974" xr:uid="{00000000-0005-0000-0000-0000F81C0000}"/>
    <cellStyle name="_정산표 및 수정분개" xfId="30975" xr:uid="{00000000-0005-0000-0000-0000F91C0000}"/>
    <cellStyle name="_정산표(황금_04기말_0223_2200) " xfId="30976" xr:uid="{00000000-0005-0000-0000-0000FA1C0000}"/>
    <cellStyle name="_제2CRM추진" xfId="30977" xr:uid="{00000000-0005-0000-0000-0000FB1C0000}"/>
    <cellStyle name="_제출완료-공항운송가실행(0919)" xfId="30978" xr:uid="{00000000-0005-0000-0000-0000FC1C0000}"/>
    <cellStyle name="_조경" xfId="30979" xr:uid="{00000000-0005-0000-0000-0000FD1C0000}"/>
    <cellStyle name="_조서(퇴충급여)" xfId="30980" xr:uid="{00000000-0005-0000-0000-0000FE1C0000}"/>
    <cellStyle name="_조서-김소원0206" xfId="30981" xr:uid="{00000000-0005-0000-0000-0000FF1C0000}"/>
    <cellStyle name="_조서-노은한03" xfId="30982" xr:uid="{00000000-0005-0000-0000-0000001D0000}"/>
    <cellStyle name="_조서-노은한04" xfId="30983" xr:uid="{00000000-0005-0000-0000-0000011D0000}"/>
    <cellStyle name="_조직유지_총괄표" xfId="30984" xr:uid="{00000000-0005-0000-0000-0000021D0000}"/>
    <cellStyle name="_주당순이익" xfId="30985" xr:uid="{00000000-0005-0000-0000-0000031D0000}"/>
    <cellStyle name="_주상복합기본자료" xfId="30986" xr:uid="{00000000-0005-0000-0000-0000041D0000}"/>
    <cellStyle name="_주상복합마감금액(분석표)" xfId="30987" xr:uid="{00000000-0005-0000-0000-0000051D0000}"/>
    <cellStyle name="_주식보상비용_보고용" xfId="30988" xr:uid="{00000000-0005-0000-0000-0000061D0000}"/>
    <cellStyle name="_주식보상비용_보고용 2" xfId="33226" xr:uid="{00000000-0005-0000-0000-0000071D0000}"/>
    <cellStyle name="_주주사업무실적보고(2001.9)" xfId="30989" xr:uid="{00000000-0005-0000-0000-0000081D0000}"/>
    <cellStyle name="_중간보고" xfId="30990" xr:uid="{00000000-0005-0000-0000-0000091D0000}"/>
    <cellStyle name="_중국사업보고" xfId="33227" xr:uid="{00000000-0005-0000-0000-00000A1D0000}"/>
    <cellStyle name="_중국사업보고(11)" xfId="33228" xr:uid="{00000000-0005-0000-0000-00000B1D0000}"/>
    <cellStyle name="_중국사업보고(D안승인보고서1109)" xfId="33229" xr:uid="{00000000-0005-0000-0000-00000C1D0000}"/>
    <cellStyle name="_중국사업보고(천진)" xfId="33230" xr:uid="{00000000-0005-0000-0000-00000D1D0000}"/>
    <cellStyle name="_증자이사회최종(01.3.7)" xfId="30991" xr:uid="{00000000-0005-0000-0000-00000E1D0000}"/>
    <cellStyle name="_지원본부업무분장(20090320)" xfId="33231" xr:uid="{00000000-0005-0000-0000-00000F1D0000}"/>
    <cellStyle name="_지정과제2차심의list" xfId="30992" xr:uid="{00000000-0005-0000-0000-0000101D0000}"/>
    <cellStyle name="_지정과제2차심의list_1" xfId="30993" xr:uid="{00000000-0005-0000-0000-0000111D0000}"/>
    <cellStyle name="_지정과제2차심의list_2" xfId="30994" xr:uid="{00000000-0005-0000-0000-0000121D0000}"/>
    <cellStyle name="_지정과제2차심의결과" xfId="30995" xr:uid="{00000000-0005-0000-0000-0000131D0000}"/>
    <cellStyle name="_지정과제2차심의결과(금액조정후최종)" xfId="30996" xr:uid="{00000000-0005-0000-0000-0000141D0000}"/>
    <cellStyle name="_지정과제2차심의결과(금액조정후최종)_1" xfId="30997" xr:uid="{00000000-0005-0000-0000-0000151D0000}"/>
    <cellStyle name="_지정과제2차심의결과_1" xfId="30998" xr:uid="{00000000-0005-0000-0000-0000161D0000}"/>
    <cellStyle name="_직매각기표_ver11_20100629작성_Final1_20100630_1" xfId="15027" xr:uid="{00000000-0005-0000-0000-0000171D0000}"/>
    <cellStyle name="_직매각기표_ver11_20100629작성_Final1_성수" xfId="15028" xr:uid="{00000000-0005-0000-0000-0000181D0000}"/>
    <cellStyle name="_진영.xls(신우회계법인)" xfId="30999" xr:uid="{00000000-0005-0000-0000-0000191D0000}"/>
    <cellStyle name="_진영0112.xls" xfId="31000" xr:uid="{00000000-0005-0000-0000-00001A1D0000}"/>
    <cellStyle name="_집중관리(981231)" xfId="31001" xr:uid="{00000000-0005-0000-0000-00001B1D0000}"/>
    <cellStyle name="_집중관리(981231)_1" xfId="31002" xr:uid="{00000000-0005-0000-0000-00001C1D0000}"/>
    <cellStyle name="_집중관리(지정과제및 양식)" xfId="31003" xr:uid="{00000000-0005-0000-0000-00001D1D0000}"/>
    <cellStyle name="_집중관리(지정과제및 양식)_1" xfId="31004" xr:uid="{00000000-0005-0000-0000-00001E1D0000}"/>
    <cellStyle name="_집행갑지 " xfId="31005" xr:uid="{00000000-0005-0000-0000-00001F1D0000}"/>
    <cellStyle name="_차입금보고자료" xfId="31006" xr:uid="{00000000-0005-0000-0000-0000201D0000}"/>
    <cellStyle name="_차입금보고자료 2" xfId="33232" xr:uid="{00000000-0005-0000-0000-0000211D0000}"/>
    <cellStyle name="_차주명세(20091204)" xfId="227" xr:uid="{00000000-0005-0000-0000-0000221D0000}"/>
    <cellStyle name="_차주명세(20091204) 2" xfId="2070" xr:uid="{00000000-0005-0000-0000-0000231D0000}"/>
    <cellStyle name="_차주명세(20091204) 3" xfId="7943" xr:uid="{00000000-0005-0000-0000-0000241D0000}"/>
    <cellStyle name="_차체 (2)" xfId="31007" xr:uid="{00000000-0005-0000-0000-0000251D0000}"/>
    <cellStyle name="_차체 (2)_1" xfId="31008" xr:uid="{00000000-0005-0000-0000-0000261D0000}"/>
    <cellStyle name="_참고01-50억대안제시" xfId="31009" xr:uid="{00000000-0005-0000-0000-0000271D0000}"/>
    <cellStyle name="_참고02-당초가실행" xfId="31010" xr:uid="{00000000-0005-0000-0000-0000281D0000}"/>
    <cellStyle name="_채권명세(20091204)" xfId="228" xr:uid="{00000000-0005-0000-0000-0000291D0000}"/>
    <cellStyle name="_채권명세(20091204) 2" xfId="2071" xr:uid="{00000000-0005-0000-0000-00002A1D0000}"/>
    <cellStyle name="_채권명세(20091204) 3" xfId="7944" xr:uid="{00000000-0005-0000-0000-00002B1D0000}"/>
    <cellStyle name="_채권명세_ 주간사_0518" xfId="229" xr:uid="{00000000-0005-0000-0000-00002C1D0000}"/>
    <cellStyle name="_채권명세_ 주간사_0518 2" xfId="2072" xr:uid="{00000000-0005-0000-0000-00002D1D0000}"/>
    <cellStyle name="_채권명세_ 주간사_0518 3" xfId="7945" xr:uid="{00000000-0005-0000-0000-00002E1D0000}"/>
    <cellStyle name="_채권명세_0422_발송" xfId="2073" xr:uid="{00000000-0005-0000-0000-00002F1D0000}"/>
    <cellStyle name="_채권명세_0531" xfId="31011" xr:uid="{00000000-0005-0000-0000-0000301D0000}"/>
    <cellStyle name="_채권명세_090205_기초_발송(090209)" xfId="230" xr:uid="{00000000-0005-0000-0000-0000311D0000}"/>
    <cellStyle name="_채권명세_090205_기초_발송(090209) 2" xfId="2074" xr:uid="{00000000-0005-0000-0000-0000321D0000}"/>
    <cellStyle name="_채권명세_090205_기초_발송(090209)_~5999479" xfId="231" xr:uid="{00000000-0005-0000-0000-0000331D0000}"/>
    <cellStyle name="_채권명세_090205_기초_발송(090209)_~5999479 2" xfId="2075" xr:uid="{00000000-0005-0000-0000-0000341D0000}"/>
    <cellStyle name="_채권명세_090205_기초_발송(090209)_~5999479 3" xfId="7946" xr:uid="{00000000-0005-0000-0000-0000351D0000}"/>
    <cellStyle name="_채권명세_090205_기초_발송(090209)_Project O_Valuation(KAMCO)_v11.2" xfId="232" xr:uid="{00000000-0005-0000-0000-0000361D0000}"/>
    <cellStyle name="_채권명세_090205_기초_발송(090209)_Project O_Valuation(KAMCO)_v11.2 2" xfId="2076" xr:uid="{00000000-0005-0000-0000-0000371D0000}"/>
    <cellStyle name="_채권명세_090205_기초_발송(090209)_Project O_Valuation(KAMCO)_v11.2 3" xfId="7947" xr:uid="{00000000-0005-0000-0000-0000381D0000}"/>
    <cellStyle name="_채권명세_090205_기초_발송(090209)_Project O_Valuation(KAMCO기준)_091126v10_가압류추가" xfId="233" xr:uid="{00000000-0005-0000-0000-0000391D0000}"/>
    <cellStyle name="_채권명세_090205_기초_발송(090209)_Project O_Valuation(KAMCO기준)_091126v10_가압류추가 2" xfId="2077" xr:uid="{00000000-0005-0000-0000-00003A1D0000}"/>
    <cellStyle name="_채권명세_090205_기초_발송(090209)_Project O_Valuation(KAMCO기준)_091126v10_가압류추가 3" xfId="7948" xr:uid="{00000000-0005-0000-0000-00003B1D0000}"/>
    <cellStyle name="_채권명세_090205_기초_발송(090209)_Project O_Valuation(KAMCO기준)_091126v4" xfId="234" xr:uid="{00000000-0005-0000-0000-00003C1D0000}"/>
    <cellStyle name="_채권명세_090205_기초_발송(090209)_Project O_Valuation(KAMCO기준)_091126v4 2" xfId="2078" xr:uid="{00000000-0005-0000-0000-00003D1D0000}"/>
    <cellStyle name="_채권명세_090205_기초_발송(090209)_Project O_Valuation(KAMCO기준)_091126v4 3" xfId="7949" xr:uid="{00000000-0005-0000-0000-00003E1D0000}"/>
    <cellStyle name="_채권명세_090205_기초_발송(090209)_Project O_Valuation(KAMCO기준)_091126v9" xfId="235" xr:uid="{00000000-0005-0000-0000-00003F1D0000}"/>
    <cellStyle name="_채권명세_090205_기초_발송(090209)_Project O_Valuation(KAMCO기준)_091126v9 2" xfId="2079" xr:uid="{00000000-0005-0000-0000-0000401D0000}"/>
    <cellStyle name="_채권명세_090205_기초_발송(090209)_Project O_Valuation(KAMCO기준)_091126v9 3" xfId="7950" xr:uid="{00000000-0005-0000-0000-0000411D0000}"/>
    <cellStyle name="_채권명세_090205_기초_발송(090209)_Project O_Valuation_1124" xfId="236" xr:uid="{00000000-0005-0000-0000-0000421D0000}"/>
    <cellStyle name="_채권명세_090205_기초_발송(090209)_Project O_Valuation_1124 2" xfId="2080" xr:uid="{00000000-0005-0000-0000-0000431D0000}"/>
    <cellStyle name="_채권명세_090205_기초_발송(090209)_Project O_Valuation_1124 3" xfId="7951" xr:uid="{00000000-0005-0000-0000-0000441D0000}"/>
    <cellStyle name="_채권명세_090205_기초_발송(090209)_Project O_Valuation_1125_오후" xfId="237" xr:uid="{00000000-0005-0000-0000-0000451D0000}"/>
    <cellStyle name="_채권명세_090205_기초_발송(090209)_Project O_Valuation_1125_오후 2" xfId="2081" xr:uid="{00000000-0005-0000-0000-0000461D0000}"/>
    <cellStyle name="_채권명세_090205_기초_발송(090209)_Project O_Valuation_1125_오후 3" xfId="7952" xr:uid="{00000000-0005-0000-0000-0000471D0000}"/>
    <cellStyle name="_채권명세_090205_기초_발송(090209)_Project O_Valuation_1126_오전" xfId="238" xr:uid="{00000000-0005-0000-0000-0000481D0000}"/>
    <cellStyle name="_채권명세_090205_기초_발송(090209)_Project O_Valuation_1126_오전 2" xfId="2082" xr:uid="{00000000-0005-0000-0000-0000491D0000}"/>
    <cellStyle name="_채권명세_090205_기초_발송(090209)_Project O_Valuation_1126_오전 3" xfId="7953" xr:uid="{00000000-0005-0000-0000-00004A1D0000}"/>
    <cellStyle name="_채권명세_090205_기초_발송(090209)_Project O_Valuation_1126_저녁" xfId="239" xr:uid="{00000000-0005-0000-0000-00004B1D0000}"/>
    <cellStyle name="_채권명세_090205_기초_발송(090209)_Project O_Valuation_1126_저녁 2" xfId="2083" xr:uid="{00000000-0005-0000-0000-00004C1D0000}"/>
    <cellStyle name="_채권명세_090205_기초_발송(090209)_Project O_Valuation_1126_저녁 3" xfId="7954" xr:uid="{00000000-0005-0000-0000-00004D1D0000}"/>
    <cellStyle name="_채권명세_090205_기초_발송(090209)_Project O_Valuation_v1" xfId="240" xr:uid="{00000000-0005-0000-0000-00004E1D0000}"/>
    <cellStyle name="_채권명세_090205_기초_발송(090209)_Project O_Valuation_v1 2" xfId="2084" xr:uid="{00000000-0005-0000-0000-00004F1D0000}"/>
    <cellStyle name="_채권명세_090205_기초_발송(090209)_Project O_Valuation_v1 3" xfId="7955" xr:uid="{00000000-0005-0000-0000-0000501D0000}"/>
    <cellStyle name="_채권명세_090205_기초_발송(090209)_Project O_Valuation_v3.0" xfId="241" xr:uid="{00000000-0005-0000-0000-0000511D0000}"/>
    <cellStyle name="_채권명세_090205_기초_발송(090209)_Project O_Valuation_v3.0 2" xfId="2085" xr:uid="{00000000-0005-0000-0000-0000521D0000}"/>
    <cellStyle name="_채권명세_090205_기초_발송(090209)_Project O_Valuation_v3.0 3" xfId="7956" xr:uid="{00000000-0005-0000-0000-0000531D0000}"/>
    <cellStyle name="_채권명세_090205_기초_발송(090209)_Project O_Valuation_v3.5" xfId="242" xr:uid="{00000000-0005-0000-0000-0000541D0000}"/>
    <cellStyle name="_채권명세_090205_기초_발송(090209)_Project O_Valuation_v3.5 2" xfId="2086" xr:uid="{00000000-0005-0000-0000-0000551D0000}"/>
    <cellStyle name="_채권명세_090205_기초_발송(090209)_Project O_Valuation_v3.5 3" xfId="7957" xr:uid="{00000000-0005-0000-0000-0000561D0000}"/>
    <cellStyle name="_채권명세_090205_기초_발송(090209)_Project O_Valuation_v7.0" xfId="2087" xr:uid="{00000000-0005-0000-0000-0000571D0000}"/>
    <cellStyle name="_채권명세_090205_기초_발송(090209)_Project O2_Valuation_v1.3" xfId="2088" xr:uid="{00000000-0005-0000-0000-0000581D0000}"/>
    <cellStyle name="_채권명세_090205_기초_발송(090209)_WR Bank 2009 4Q 지석 1124" xfId="243" xr:uid="{00000000-0005-0000-0000-0000591D0000}"/>
    <cellStyle name="_채권명세_090205_기초_발송(090209)_WR Bank 2009 4Q 지석 1124 2" xfId="2089" xr:uid="{00000000-0005-0000-0000-00005A1D0000}"/>
    <cellStyle name="_채권명세_090205_기초_발송(090209)_WR Bank 2009 4Q 지석 1124 3" xfId="7959" xr:uid="{00000000-0005-0000-0000-00005B1D0000}"/>
    <cellStyle name="_채권명세_090205_기초_발송(090209)_WR Bank 2010 1Q 공담분석_0221" xfId="2090" xr:uid="{00000000-0005-0000-0000-00005C1D0000}"/>
    <cellStyle name="_채권명세_090205_기초_발송(090209)_WR Bank 2010 1Q 유덕현(0212)" xfId="2091" xr:uid="{00000000-0005-0000-0000-00005D1D0000}"/>
    <cellStyle name="_채권명세_090205_기초_발송(090209)_WR Bank 2010 1Q 지석 취합자료(0217)" xfId="2092" xr:uid="{00000000-0005-0000-0000-00005E1D0000}"/>
    <cellStyle name="_채권명세_090205_기초_발송(090209)_낙찰가율정리3" xfId="244" xr:uid="{00000000-0005-0000-0000-00005F1D0000}"/>
    <cellStyle name="_채권명세_090205_기초_발송(090209)_낙찰가율정리3 2" xfId="2093" xr:uid="{00000000-0005-0000-0000-0000601D0000}"/>
    <cellStyle name="_채권명세_090205_기초_발송(090209)_낙찰가율정리3 3" xfId="7961" xr:uid="{00000000-0005-0000-0000-0000611D0000}"/>
    <cellStyle name="_채권명세_작업중_0522" xfId="245" xr:uid="{00000000-0005-0000-0000-0000621D0000}"/>
    <cellStyle name="_채권명세_작업중_0522 2" xfId="2094" xr:uid="{00000000-0005-0000-0000-0000631D0000}"/>
    <cellStyle name="_채권명세_작업중_0522_~5999479" xfId="246" xr:uid="{00000000-0005-0000-0000-0000641D0000}"/>
    <cellStyle name="_채권명세_작업중_0522_~5999479 2" xfId="2095" xr:uid="{00000000-0005-0000-0000-0000651D0000}"/>
    <cellStyle name="_채권명세_작업중_0522_~5999479 3" xfId="7962" xr:uid="{00000000-0005-0000-0000-0000661D0000}"/>
    <cellStyle name="_채권명세_작업중_0522_Project O_Valuation(KAMCO)_v11.2" xfId="247" xr:uid="{00000000-0005-0000-0000-0000671D0000}"/>
    <cellStyle name="_채권명세_작업중_0522_Project O_Valuation(KAMCO)_v11.2 2" xfId="2096" xr:uid="{00000000-0005-0000-0000-0000681D0000}"/>
    <cellStyle name="_채권명세_작업중_0522_Project O_Valuation(KAMCO)_v11.2 3" xfId="7963" xr:uid="{00000000-0005-0000-0000-0000691D0000}"/>
    <cellStyle name="_채권명세_작업중_0522_Project O_Valuation(KAMCO기준)_091126v10_가압류추가" xfId="248" xr:uid="{00000000-0005-0000-0000-00006A1D0000}"/>
    <cellStyle name="_채권명세_작업중_0522_Project O_Valuation(KAMCO기준)_091126v10_가압류추가 2" xfId="2097" xr:uid="{00000000-0005-0000-0000-00006B1D0000}"/>
    <cellStyle name="_채권명세_작업중_0522_Project O_Valuation(KAMCO기준)_091126v10_가압류추가 3" xfId="7964" xr:uid="{00000000-0005-0000-0000-00006C1D0000}"/>
    <cellStyle name="_채권명세_작업중_0522_Project O_Valuation(KAMCO기준)_091126v4" xfId="249" xr:uid="{00000000-0005-0000-0000-00006D1D0000}"/>
    <cellStyle name="_채권명세_작업중_0522_Project O_Valuation(KAMCO기준)_091126v4 2" xfId="2098" xr:uid="{00000000-0005-0000-0000-00006E1D0000}"/>
    <cellStyle name="_채권명세_작업중_0522_Project O_Valuation(KAMCO기준)_091126v4 3" xfId="7965" xr:uid="{00000000-0005-0000-0000-00006F1D0000}"/>
    <cellStyle name="_채권명세_작업중_0522_Project O_Valuation(KAMCO기준)_091126v9" xfId="250" xr:uid="{00000000-0005-0000-0000-0000701D0000}"/>
    <cellStyle name="_채권명세_작업중_0522_Project O_Valuation(KAMCO기준)_091126v9 2" xfId="2099" xr:uid="{00000000-0005-0000-0000-0000711D0000}"/>
    <cellStyle name="_채권명세_작업중_0522_Project O_Valuation(KAMCO기준)_091126v9 3" xfId="7966" xr:uid="{00000000-0005-0000-0000-0000721D0000}"/>
    <cellStyle name="_채권명세_작업중_0522_Project O_Valuation_1124" xfId="251" xr:uid="{00000000-0005-0000-0000-0000731D0000}"/>
    <cellStyle name="_채권명세_작업중_0522_Project O_Valuation_1124 2" xfId="2100" xr:uid="{00000000-0005-0000-0000-0000741D0000}"/>
    <cellStyle name="_채권명세_작업중_0522_Project O_Valuation_1124 3" xfId="7967" xr:uid="{00000000-0005-0000-0000-0000751D0000}"/>
    <cellStyle name="_채권명세_작업중_0522_Project O_Valuation_1125_오후" xfId="252" xr:uid="{00000000-0005-0000-0000-0000761D0000}"/>
    <cellStyle name="_채권명세_작업중_0522_Project O_Valuation_1125_오후 2" xfId="2101" xr:uid="{00000000-0005-0000-0000-0000771D0000}"/>
    <cellStyle name="_채권명세_작업중_0522_Project O_Valuation_1125_오후 3" xfId="7968" xr:uid="{00000000-0005-0000-0000-0000781D0000}"/>
    <cellStyle name="_채권명세_작업중_0522_Project O_Valuation_1126_오전" xfId="253" xr:uid="{00000000-0005-0000-0000-0000791D0000}"/>
    <cellStyle name="_채권명세_작업중_0522_Project O_Valuation_1126_오전 2" xfId="2102" xr:uid="{00000000-0005-0000-0000-00007A1D0000}"/>
    <cellStyle name="_채권명세_작업중_0522_Project O_Valuation_1126_오전 3" xfId="7969" xr:uid="{00000000-0005-0000-0000-00007B1D0000}"/>
    <cellStyle name="_채권명세_작업중_0522_Project O_Valuation_1126_저녁" xfId="254" xr:uid="{00000000-0005-0000-0000-00007C1D0000}"/>
    <cellStyle name="_채권명세_작업중_0522_Project O_Valuation_1126_저녁 2" xfId="2103" xr:uid="{00000000-0005-0000-0000-00007D1D0000}"/>
    <cellStyle name="_채권명세_작업중_0522_Project O_Valuation_1126_저녁 3" xfId="7970" xr:uid="{00000000-0005-0000-0000-00007E1D0000}"/>
    <cellStyle name="_채권명세_작업중_0522_Project O_Valuation_v1" xfId="255" xr:uid="{00000000-0005-0000-0000-00007F1D0000}"/>
    <cellStyle name="_채권명세_작업중_0522_Project O_Valuation_v1 2" xfId="2104" xr:uid="{00000000-0005-0000-0000-0000801D0000}"/>
    <cellStyle name="_채권명세_작업중_0522_Project O_Valuation_v1 3" xfId="7971" xr:uid="{00000000-0005-0000-0000-0000811D0000}"/>
    <cellStyle name="_채권명세_작업중_0522_Project O_Valuation_v3.0" xfId="256" xr:uid="{00000000-0005-0000-0000-0000821D0000}"/>
    <cellStyle name="_채권명세_작업중_0522_Project O_Valuation_v3.0 2" xfId="2105" xr:uid="{00000000-0005-0000-0000-0000831D0000}"/>
    <cellStyle name="_채권명세_작업중_0522_Project O_Valuation_v3.0 3" xfId="7972" xr:uid="{00000000-0005-0000-0000-0000841D0000}"/>
    <cellStyle name="_채권명세_작업중_0522_Project O_Valuation_v3.5" xfId="257" xr:uid="{00000000-0005-0000-0000-0000851D0000}"/>
    <cellStyle name="_채권명세_작업중_0522_Project O_Valuation_v3.5 2" xfId="2106" xr:uid="{00000000-0005-0000-0000-0000861D0000}"/>
    <cellStyle name="_채권명세_작업중_0522_Project O_Valuation_v3.5 3" xfId="7973" xr:uid="{00000000-0005-0000-0000-0000871D0000}"/>
    <cellStyle name="_채권명세_작업중_0522_Project O_Valuation_v7.0" xfId="2107" xr:uid="{00000000-0005-0000-0000-0000881D0000}"/>
    <cellStyle name="_채권명세_작업중_0522_Project O2_Valuation_v1.3" xfId="2108" xr:uid="{00000000-0005-0000-0000-0000891D0000}"/>
    <cellStyle name="_채권명세_작업중_0522_WR Bank 2009 4Q 지석 1124" xfId="258" xr:uid="{00000000-0005-0000-0000-00008A1D0000}"/>
    <cellStyle name="_채권명세_작업중_0522_WR Bank 2009 4Q 지석 1124 2" xfId="2109" xr:uid="{00000000-0005-0000-0000-00008B1D0000}"/>
    <cellStyle name="_채권명세_작업중_0522_WR Bank 2009 4Q 지석 1124 3" xfId="7974" xr:uid="{00000000-0005-0000-0000-00008C1D0000}"/>
    <cellStyle name="_채권명세_작업중_0522_WR Bank 2010 1Q 공담분석_0221" xfId="2110" xr:uid="{00000000-0005-0000-0000-00008D1D0000}"/>
    <cellStyle name="_채권명세_작업중_0522_WR Bank 2010 1Q 유덕현(0212)" xfId="2111" xr:uid="{00000000-0005-0000-0000-00008E1D0000}"/>
    <cellStyle name="_채권명세_작업중_0522_WR Bank 2010 1Q 지석 취합자료(0217)" xfId="2112" xr:uid="{00000000-0005-0000-0000-00008F1D0000}"/>
    <cellStyle name="_채권명세_작업중_0522_낙찰가율정리3" xfId="259" xr:uid="{00000000-0005-0000-0000-0000901D0000}"/>
    <cellStyle name="_채권명세_작업중_0522_낙찰가율정리3 2" xfId="2113" xr:uid="{00000000-0005-0000-0000-0000911D0000}"/>
    <cellStyle name="_채권명세_작업중_0522_낙찰가율정리3 3" xfId="7975" xr:uid="{00000000-0005-0000-0000-0000921D0000}"/>
    <cellStyle name="_채권명세_주간사(1)_0426" xfId="2114" xr:uid="{00000000-0005-0000-0000-0000931D0000}"/>
    <cellStyle name="_채권명세_주간사_0209" xfId="260" xr:uid="{00000000-0005-0000-0000-0000941D0000}"/>
    <cellStyle name="_채권명세_주간사_0209 2" xfId="2115" xr:uid="{00000000-0005-0000-0000-0000951D0000}"/>
    <cellStyle name="_채권명세_주간사_0209 3" xfId="7976" xr:uid="{00000000-0005-0000-0000-0000961D0000}"/>
    <cellStyle name="_채권명세_주간사_0218" xfId="261" xr:uid="{00000000-0005-0000-0000-0000971D0000}"/>
    <cellStyle name="_채권명세_주간사_0218 2" xfId="2116" xr:uid="{00000000-0005-0000-0000-0000981D0000}"/>
    <cellStyle name="_채권명세_주간사_0218 3" xfId="7977" xr:uid="{00000000-0005-0000-0000-0000991D0000}"/>
    <cellStyle name="_채권명세_주간사_0223(1)" xfId="262" xr:uid="{00000000-0005-0000-0000-00009A1D0000}"/>
    <cellStyle name="_채권명세_주간사_0223(1) 2" xfId="2117" xr:uid="{00000000-0005-0000-0000-00009B1D0000}"/>
    <cellStyle name="_채권명세_주간사_0223(1) 3" xfId="7978" xr:uid="{00000000-0005-0000-0000-00009C1D0000}"/>
    <cellStyle name="_채권명세_주간사_0224" xfId="263" xr:uid="{00000000-0005-0000-0000-00009D1D0000}"/>
    <cellStyle name="_채권명세_주간사_0224 2" xfId="2118" xr:uid="{00000000-0005-0000-0000-00009E1D0000}"/>
    <cellStyle name="_채권명세_주간사_0224 3" xfId="7979" xr:uid="{00000000-0005-0000-0000-00009F1D0000}"/>
    <cellStyle name="_채권명세_주간사_0428" xfId="2119" xr:uid="{00000000-0005-0000-0000-0000A01D0000}"/>
    <cellStyle name="_채권명세_주간사_0506" xfId="2120" xr:uid="{00000000-0005-0000-0000-0000A11D0000}"/>
    <cellStyle name="_채권명세_주간사_0514" xfId="264" xr:uid="{00000000-0005-0000-0000-0000A21D0000}"/>
    <cellStyle name="_채권명세_주간사_0514 2" xfId="2121" xr:uid="{00000000-0005-0000-0000-0000A31D0000}"/>
    <cellStyle name="_채권명세_주간사_0514 3" xfId="7980" xr:uid="{00000000-0005-0000-0000-0000A41D0000}"/>
    <cellStyle name="_채권명세_주간사_0519" xfId="265" xr:uid="{00000000-0005-0000-0000-0000A51D0000}"/>
    <cellStyle name="_채권명세_주간사_0519 2" xfId="2122" xr:uid="{00000000-0005-0000-0000-0000A61D0000}"/>
    <cellStyle name="_채권명세_주간사_0519 3" xfId="7981" xr:uid="{00000000-0005-0000-0000-0000A71D0000}"/>
    <cellStyle name="_채권명세_주간사_0520(v2)" xfId="266" xr:uid="{00000000-0005-0000-0000-0000A81D0000}"/>
    <cellStyle name="_채권명세_주간사_0520(v2) 2" xfId="2123" xr:uid="{00000000-0005-0000-0000-0000A91D0000}"/>
    <cellStyle name="_채권명세_주간사_0520(v2) 3" xfId="7982" xr:uid="{00000000-0005-0000-0000-0000AA1D0000}"/>
    <cellStyle name="_채권명세_주간사_0527" xfId="267" xr:uid="{00000000-0005-0000-0000-0000AB1D0000}"/>
    <cellStyle name="_채권명세_주간사_0527 2" xfId="2124" xr:uid="{00000000-0005-0000-0000-0000AC1D0000}"/>
    <cellStyle name="_채권명세_주간사_0527 3" xfId="7983" xr:uid="{00000000-0005-0000-0000-0000AD1D0000}"/>
    <cellStyle name="_채권명세_주간사_0531" xfId="268" xr:uid="{00000000-0005-0000-0000-0000AE1D0000}"/>
    <cellStyle name="_채권명세_주간사_0531 2" xfId="2125" xr:uid="{00000000-0005-0000-0000-0000AF1D0000}"/>
    <cellStyle name="_채권명세_주간사_0531 3" xfId="7984" xr:uid="{00000000-0005-0000-0000-0000B01D0000}"/>
    <cellStyle name="_채권명세_주간사_1120" xfId="269" xr:uid="{00000000-0005-0000-0000-0000B11D0000}"/>
    <cellStyle name="_채권명세_주간사_1120 2" xfId="2126" xr:uid="{00000000-0005-0000-0000-0000B21D0000}"/>
    <cellStyle name="_채권명세_주간사_1120 3" xfId="7985" xr:uid="{00000000-0005-0000-0000-0000B31D0000}"/>
    <cellStyle name="_채권명세_주간사_1120_~5999479" xfId="270" xr:uid="{00000000-0005-0000-0000-0000B41D0000}"/>
    <cellStyle name="_채권명세_주간사_1120_~5999479 2" xfId="2127" xr:uid="{00000000-0005-0000-0000-0000B51D0000}"/>
    <cellStyle name="_채권명세_주간사_1120_~5999479 3" xfId="7986" xr:uid="{00000000-0005-0000-0000-0000B61D0000}"/>
    <cellStyle name="_채권명세_주간사_1120_Project O_Valuation(KAMCO)_v11.2" xfId="271" xr:uid="{00000000-0005-0000-0000-0000B71D0000}"/>
    <cellStyle name="_채권명세_주간사_1120_Project O_Valuation(KAMCO)_v11.2 2" xfId="2128" xr:uid="{00000000-0005-0000-0000-0000B81D0000}"/>
    <cellStyle name="_채권명세_주간사_1120_Project O_Valuation(KAMCO)_v11.2 3" xfId="7987" xr:uid="{00000000-0005-0000-0000-0000B91D0000}"/>
    <cellStyle name="_채권명세_주간사_1120_Project O_Valuation(KAMCO기준)_091126v10_가압류추가" xfId="272" xr:uid="{00000000-0005-0000-0000-0000BA1D0000}"/>
    <cellStyle name="_채권명세_주간사_1120_Project O_Valuation(KAMCO기준)_091126v10_가압류추가 2" xfId="2129" xr:uid="{00000000-0005-0000-0000-0000BB1D0000}"/>
    <cellStyle name="_채권명세_주간사_1120_Project O_Valuation(KAMCO기준)_091126v10_가압류추가 3" xfId="7988" xr:uid="{00000000-0005-0000-0000-0000BC1D0000}"/>
    <cellStyle name="_채권명세_주간사_1120_Project O_Valuation(KAMCO기준)_091126v4" xfId="273" xr:uid="{00000000-0005-0000-0000-0000BD1D0000}"/>
    <cellStyle name="_채권명세_주간사_1120_Project O_Valuation(KAMCO기준)_091126v4 2" xfId="2130" xr:uid="{00000000-0005-0000-0000-0000BE1D0000}"/>
    <cellStyle name="_채권명세_주간사_1120_Project O_Valuation(KAMCO기준)_091126v4 3" xfId="7989" xr:uid="{00000000-0005-0000-0000-0000BF1D0000}"/>
    <cellStyle name="_채권명세_주간사_1120_Project O_Valuation(KAMCO기준)_091126v9" xfId="274" xr:uid="{00000000-0005-0000-0000-0000C01D0000}"/>
    <cellStyle name="_채권명세_주간사_1120_Project O_Valuation(KAMCO기준)_091126v9 2" xfId="2131" xr:uid="{00000000-0005-0000-0000-0000C11D0000}"/>
    <cellStyle name="_채권명세_주간사_1120_Project O_Valuation(KAMCO기준)_091126v9 3" xfId="7991" xr:uid="{00000000-0005-0000-0000-0000C21D0000}"/>
    <cellStyle name="_채권명세_주간사_1120_Project O_Valuation_1124" xfId="275" xr:uid="{00000000-0005-0000-0000-0000C31D0000}"/>
    <cellStyle name="_채권명세_주간사_1120_Project O_Valuation_1124 2" xfId="2132" xr:uid="{00000000-0005-0000-0000-0000C41D0000}"/>
    <cellStyle name="_채권명세_주간사_1120_Project O_Valuation_1124 3" xfId="7992" xr:uid="{00000000-0005-0000-0000-0000C51D0000}"/>
    <cellStyle name="_채권명세_주간사_1120_Project O_Valuation_1125_오후" xfId="276" xr:uid="{00000000-0005-0000-0000-0000C61D0000}"/>
    <cellStyle name="_채권명세_주간사_1120_Project O_Valuation_1125_오후 2" xfId="2133" xr:uid="{00000000-0005-0000-0000-0000C71D0000}"/>
    <cellStyle name="_채권명세_주간사_1120_Project O_Valuation_1125_오후 3" xfId="7993" xr:uid="{00000000-0005-0000-0000-0000C81D0000}"/>
    <cellStyle name="_채권명세_주간사_1120_Project O_Valuation_1126_오전" xfId="277" xr:uid="{00000000-0005-0000-0000-0000C91D0000}"/>
    <cellStyle name="_채권명세_주간사_1120_Project O_Valuation_1126_오전 2" xfId="2134" xr:uid="{00000000-0005-0000-0000-0000CA1D0000}"/>
    <cellStyle name="_채권명세_주간사_1120_Project O_Valuation_1126_오전 3" xfId="7994" xr:uid="{00000000-0005-0000-0000-0000CB1D0000}"/>
    <cellStyle name="_채권명세_주간사_1120_Project O_Valuation_1126_저녁" xfId="278" xr:uid="{00000000-0005-0000-0000-0000CC1D0000}"/>
    <cellStyle name="_채권명세_주간사_1120_Project O_Valuation_1126_저녁 2" xfId="2135" xr:uid="{00000000-0005-0000-0000-0000CD1D0000}"/>
    <cellStyle name="_채권명세_주간사_1120_Project O_Valuation_1126_저녁 3" xfId="7995" xr:uid="{00000000-0005-0000-0000-0000CE1D0000}"/>
    <cellStyle name="_채권명세_주간사_1120_Project O_Valuation_v1" xfId="279" xr:uid="{00000000-0005-0000-0000-0000CF1D0000}"/>
    <cellStyle name="_채권명세_주간사_1120_Project O_Valuation_v1 2" xfId="2136" xr:uid="{00000000-0005-0000-0000-0000D01D0000}"/>
    <cellStyle name="_채권명세_주간사_1120_Project O_Valuation_v1 3" xfId="7996" xr:uid="{00000000-0005-0000-0000-0000D11D0000}"/>
    <cellStyle name="_채권명세_주간사_1120_Project O_Valuation_v3.0" xfId="280" xr:uid="{00000000-0005-0000-0000-0000D21D0000}"/>
    <cellStyle name="_채권명세_주간사_1120_Project O_Valuation_v3.0 2" xfId="2137" xr:uid="{00000000-0005-0000-0000-0000D31D0000}"/>
    <cellStyle name="_채권명세_주간사_1120_Project O_Valuation_v3.0 3" xfId="7998" xr:uid="{00000000-0005-0000-0000-0000D41D0000}"/>
    <cellStyle name="_채권명세_주간사_1120_Project O_Valuation_v3.5" xfId="281" xr:uid="{00000000-0005-0000-0000-0000D51D0000}"/>
    <cellStyle name="_채권명세_주간사_1120_Project O_Valuation_v3.5 2" xfId="2138" xr:uid="{00000000-0005-0000-0000-0000D61D0000}"/>
    <cellStyle name="_채권명세_주간사_1120_Project O_Valuation_v3.5 3" xfId="7999" xr:uid="{00000000-0005-0000-0000-0000D71D0000}"/>
    <cellStyle name="_채권명세_주간사_1120_Project O_Valuation_v7.0" xfId="2139" xr:uid="{00000000-0005-0000-0000-0000D81D0000}"/>
    <cellStyle name="_채권명세_주간사_1120_Project O2_Valuation_v1.3" xfId="2140" xr:uid="{00000000-0005-0000-0000-0000D91D0000}"/>
    <cellStyle name="_채권명세_주간사_1120_WR Bank 2009 4Q 지석 1124" xfId="282" xr:uid="{00000000-0005-0000-0000-0000DA1D0000}"/>
    <cellStyle name="_채권명세_주간사_1120_WR Bank 2009 4Q 지석 1124 2" xfId="2141" xr:uid="{00000000-0005-0000-0000-0000DB1D0000}"/>
    <cellStyle name="_채권명세_주간사_1120_WR Bank 2009 4Q 지석 1124 3" xfId="8003" xr:uid="{00000000-0005-0000-0000-0000DC1D0000}"/>
    <cellStyle name="_채권명세_주간사_1120_WR Bank 2010 1Q 공담분석_0221" xfId="2142" xr:uid="{00000000-0005-0000-0000-0000DD1D0000}"/>
    <cellStyle name="_채권명세_주간사_1120_WR Bank 2010 1Q 유덕현(0212)" xfId="2143" xr:uid="{00000000-0005-0000-0000-0000DE1D0000}"/>
    <cellStyle name="_채권명세_주간사_1120_WR Bank 2010 1Q 지석 취합자료(0217)" xfId="2144" xr:uid="{00000000-0005-0000-0000-0000DF1D0000}"/>
    <cellStyle name="_채권명세_주간사_1120_낙찰가율정리3" xfId="283" xr:uid="{00000000-0005-0000-0000-0000E01D0000}"/>
    <cellStyle name="_채권명세_주간사_1120_낙찰가율정리3 2" xfId="2145" xr:uid="{00000000-0005-0000-0000-0000E11D0000}"/>
    <cellStyle name="_채권명세_주간사_1120_낙찰가율정리3 3" xfId="8006" xr:uid="{00000000-0005-0000-0000-0000E21D0000}"/>
    <cellStyle name="_채권명세_주간사_1125(1)" xfId="284" xr:uid="{00000000-0005-0000-0000-0000E31D0000}"/>
    <cellStyle name="_채권명세_주간사_1125(1) 2" xfId="2146" xr:uid="{00000000-0005-0000-0000-0000E41D0000}"/>
    <cellStyle name="_채권명세_주간사_1125(1) 3" xfId="8007" xr:uid="{00000000-0005-0000-0000-0000E51D0000}"/>
    <cellStyle name="_채권명세_주간사발송_0208" xfId="285" xr:uid="{00000000-0005-0000-0000-0000E61D0000}"/>
    <cellStyle name="_채권명세_주간사발송_0208 2" xfId="2147" xr:uid="{00000000-0005-0000-0000-0000E71D0000}"/>
    <cellStyle name="_채권명세_주간사발송_0208 3" xfId="8008" xr:uid="{00000000-0005-0000-0000-0000E81D0000}"/>
    <cellStyle name="_채권명세_주간사발송_1118" xfId="286" xr:uid="{00000000-0005-0000-0000-0000E91D0000}"/>
    <cellStyle name="_채권명세_주간사발송_1118 2" xfId="2148" xr:uid="{00000000-0005-0000-0000-0000EA1D0000}"/>
    <cellStyle name="_채권명세_주간사발송_1118 3" xfId="8009" xr:uid="{00000000-0005-0000-0000-0000EB1D0000}"/>
    <cellStyle name="_채권명세_주간사발송_1118_~5999479" xfId="287" xr:uid="{00000000-0005-0000-0000-0000EC1D0000}"/>
    <cellStyle name="_채권명세_주간사발송_1118_~5999479 2" xfId="2149" xr:uid="{00000000-0005-0000-0000-0000ED1D0000}"/>
    <cellStyle name="_채권명세_주간사발송_1118_~5999479 3" xfId="8010" xr:uid="{00000000-0005-0000-0000-0000EE1D0000}"/>
    <cellStyle name="_채권명세_주간사발송_1118_Project O_Valuation(KAMCO)_v11.2" xfId="288" xr:uid="{00000000-0005-0000-0000-0000EF1D0000}"/>
    <cellStyle name="_채권명세_주간사발송_1118_Project O_Valuation(KAMCO)_v11.2 2" xfId="2150" xr:uid="{00000000-0005-0000-0000-0000F01D0000}"/>
    <cellStyle name="_채권명세_주간사발송_1118_Project O_Valuation(KAMCO)_v11.2 3" xfId="8011" xr:uid="{00000000-0005-0000-0000-0000F11D0000}"/>
    <cellStyle name="_채권명세_주간사발송_1118_Project O_Valuation(KAMCO기준)_091126v10_가압류추가" xfId="289" xr:uid="{00000000-0005-0000-0000-0000F21D0000}"/>
    <cellStyle name="_채권명세_주간사발송_1118_Project O_Valuation(KAMCO기준)_091126v10_가압류추가 2" xfId="2151" xr:uid="{00000000-0005-0000-0000-0000F31D0000}"/>
    <cellStyle name="_채권명세_주간사발송_1118_Project O_Valuation(KAMCO기준)_091126v10_가압류추가 3" xfId="8012" xr:uid="{00000000-0005-0000-0000-0000F41D0000}"/>
    <cellStyle name="_채권명세_주간사발송_1118_Project O_Valuation(KAMCO기준)_091126v4" xfId="290" xr:uid="{00000000-0005-0000-0000-0000F51D0000}"/>
    <cellStyle name="_채권명세_주간사발송_1118_Project O_Valuation(KAMCO기준)_091126v4 2" xfId="2152" xr:uid="{00000000-0005-0000-0000-0000F61D0000}"/>
    <cellStyle name="_채권명세_주간사발송_1118_Project O_Valuation(KAMCO기준)_091126v4 3" xfId="8014" xr:uid="{00000000-0005-0000-0000-0000F71D0000}"/>
    <cellStyle name="_채권명세_주간사발송_1118_Project O_Valuation(KAMCO기준)_091126v9" xfId="291" xr:uid="{00000000-0005-0000-0000-0000F81D0000}"/>
    <cellStyle name="_채권명세_주간사발송_1118_Project O_Valuation(KAMCO기준)_091126v9 2" xfId="2153" xr:uid="{00000000-0005-0000-0000-0000F91D0000}"/>
    <cellStyle name="_채권명세_주간사발송_1118_Project O_Valuation(KAMCO기준)_091126v9 3" xfId="8015" xr:uid="{00000000-0005-0000-0000-0000FA1D0000}"/>
    <cellStyle name="_채권명세_주간사발송_1118_Project O_Valuation_1124" xfId="292" xr:uid="{00000000-0005-0000-0000-0000FB1D0000}"/>
    <cellStyle name="_채권명세_주간사발송_1118_Project O_Valuation_1124 2" xfId="2154" xr:uid="{00000000-0005-0000-0000-0000FC1D0000}"/>
    <cellStyle name="_채권명세_주간사발송_1118_Project O_Valuation_1124 3" xfId="8017" xr:uid="{00000000-0005-0000-0000-0000FD1D0000}"/>
    <cellStyle name="_채권명세_주간사발송_1118_Project O_Valuation_1125_오후" xfId="293" xr:uid="{00000000-0005-0000-0000-0000FE1D0000}"/>
    <cellStyle name="_채권명세_주간사발송_1118_Project O_Valuation_1125_오후 2" xfId="2155" xr:uid="{00000000-0005-0000-0000-0000FF1D0000}"/>
    <cellStyle name="_채권명세_주간사발송_1118_Project O_Valuation_1125_오후 3" xfId="8019" xr:uid="{00000000-0005-0000-0000-0000001E0000}"/>
    <cellStyle name="_채권명세_주간사발송_1118_Project O_Valuation_1126_오전" xfId="294" xr:uid="{00000000-0005-0000-0000-0000011E0000}"/>
    <cellStyle name="_채권명세_주간사발송_1118_Project O_Valuation_1126_오전 2" xfId="2156" xr:uid="{00000000-0005-0000-0000-0000021E0000}"/>
    <cellStyle name="_채권명세_주간사발송_1118_Project O_Valuation_1126_오전 3" xfId="8021" xr:uid="{00000000-0005-0000-0000-0000031E0000}"/>
    <cellStyle name="_채권명세_주간사발송_1118_Project O_Valuation_1126_저녁" xfId="295" xr:uid="{00000000-0005-0000-0000-0000041E0000}"/>
    <cellStyle name="_채권명세_주간사발송_1118_Project O_Valuation_1126_저녁 2" xfId="2157" xr:uid="{00000000-0005-0000-0000-0000051E0000}"/>
    <cellStyle name="_채권명세_주간사발송_1118_Project O_Valuation_1126_저녁 3" xfId="8023" xr:uid="{00000000-0005-0000-0000-0000061E0000}"/>
    <cellStyle name="_채권명세_주간사발송_1118_Project O_Valuation_v1" xfId="296" xr:uid="{00000000-0005-0000-0000-0000071E0000}"/>
    <cellStyle name="_채권명세_주간사발송_1118_Project O_Valuation_v1 2" xfId="2158" xr:uid="{00000000-0005-0000-0000-0000081E0000}"/>
    <cellStyle name="_채권명세_주간사발송_1118_Project O_Valuation_v1 3" xfId="8025" xr:uid="{00000000-0005-0000-0000-0000091E0000}"/>
    <cellStyle name="_채권명세_주간사발송_1118_Project O_Valuation_v3.0" xfId="297" xr:uid="{00000000-0005-0000-0000-00000A1E0000}"/>
    <cellStyle name="_채권명세_주간사발송_1118_Project O_Valuation_v3.0 2" xfId="2159" xr:uid="{00000000-0005-0000-0000-00000B1E0000}"/>
    <cellStyle name="_채권명세_주간사발송_1118_Project O_Valuation_v3.0 3" xfId="8027" xr:uid="{00000000-0005-0000-0000-00000C1E0000}"/>
    <cellStyle name="_채권명세_주간사발송_1118_Project O_Valuation_v3.5" xfId="298" xr:uid="{00000000-0005-0000-0000-00000D1E0000}"/>
    <cellStyle name="_채권명세_주간사발송_1118_Project O_Valuation_v3.5 2" xfId="2160" xr:uid="{00000000-0005-0000-0000-00000E1E0000}"/>
    <cellStyle name="_채권명세_주간사발송_1118_Project O_Valuation_v3.5 3" xfId="8029" xr:uid="{00000000-0005-0000-0000-00000F1E0000}"/>
    <cellStyle name="_채권명세_주간사발송_1118_Project O_Valuation_v7.0" xfId="2161" xr:uid="{00000000-0005-0000-0000-0000101E0000}"/>
    <cellStyle name="_채권명세_주간사발송_1118_Project O2_Valuation_v1.3" xfId="2162" xr:uid="{00000000-0005-0000-0000-0000111E0000}"/>
    <cellStyle name="_채권명세_주간사발송_1118_WR Bank 2009 4Q 지석 1124" xfId="299" xr:uid="{00000000-0005-0000-0000-0000121E0000}"/>
    <cellStyle name="_채권명세_주간사발송_1118_WR Bank 2009 4Q 지석 1124 2" xfId="2163" xr:uid="{00000000-0005-0000-0000-0000131E0000}"/>
    <cellStyle name="_채권명세_주간사발송_1118_WR Bank 2009 4Q 지석 1124 3" xfId="8032" xr:uid="{00000000-0005-0000-0000-0000141E0000}"/>
    <cellStyle name="_채권명세_주간사발송_1118_WR Bank 2010 1Q 공담분석_0221" xfId="2164" xr:uid="{00000000-0005-0000-0000-0000151E0000}"/>
    <cellStyle name="_채권명세_주간사발송_1118_WR Bank 2010 1Q 유덕현(0212)" xfId="2165" xr:uid="{00000000-0005-0000-0000-0000161E0000}"/>
    <cellStyle name="_채권명세_주간사발송_1118_WR Bank 2010 1Q 지석 취합자료(0217)" xfId="2166" xr:uid="{00000000-0005-0000-0000-0000171E0000}"/>
    <cellStyle name="_채권명세_주간사발송_1118_낙찰가율정리3" xfId="300" xr:uid="{00000000-0005-0000-0000-0000181E0000}"/>
    <cellStyle name="_채권명세_주간사발송_1118_낙찰가율정리3 2" xfId="2167" xr:uid="{00000000-0005-0000-0000-0000191E0000}"/>
    <cellStyle name="_채권명세_주간사발송_1118_낙찰가율정리3 3" xfId="8033" xr:uid="{00000000-0005-0000-0000-00001A1E0000}"/>
    <cellStyle name="_채권명세_회계법인_미수이자반영_0528" xfId="301" xr:uid="{00000000-0005-0000-0000-00001B1E0000}"/>
    <cellStyle name="_채권명세_회계법인_미수이자반영_0528 2" xfId="2168" xr:uid="{00000000-0005-0000-0000-00001C1E0000}"/>
    <cellStyle name="_채권명세_회계법인_미수이자반영_0528_~5999479" xfId="302" xr:uid="{00000000-0005-0000-0000-00001D1E0000}"/>
    <cellStyle name="_채권명세_회계법인_미수이자반영_0528_~5999479 2" xfId="2169" xr:uid="{00000000-0005-0000-0000-00001E1E0000}"/>
    <cellStyle name="_채권명세_회계법인_미수이자반영_0528_~5999479 3" xfId="8034" xr:uid="{00000000-0005-0000-0000-00001F1E0000}"/>
    <cellStyle name="_채권명세_회계법인_미수이자반영_0528_Project O_Valuation(KAMCO)_v11.2" xfId="303" xr:uid="{00000000-0005-0000-0000-0000201E0000}"/>
    <cellStyle name="_채권명세_회계법인_미수이자반영_0528_Project O_Valuation(KAMCO)_v11.2 2" xfId="2170" xr:uid="{00000000-0005-0000-0000-0000211E0000}"/>
    <cellStyle name="_채권명세_회계법인_미수이자반영_0528_Project O_Valuation(KAMCO)_v11.2 3" xfId="8035" xr:uid="{00000000-0005-0000-0000-0000221E0000}"/>
    <cellStyle name="_채권명세_회계법인_미수이자반영_0528_Project O_Valuation(KAMCO기준)_091126v10_가압류추가" xfId="304" xr:uid="{00000000-0005-0000-0000-0000231E0000}"/>
    <cellStyle name="_채권명세_회계법인_미수이자반영_0528_Project O_Valuation(KAMCO기준)_091126v10_가압류추가 2" xfId="2171" xr:uid="{00000000-0005-0000-0000-0000241E0000}"/>
    <cellStyle name="_채권명세_회계법인_미수이자반영_0528_Project O_Valuation(KAMCO기준)_091126v10_가압류추가 3" xfId="8036" xr:uid="{00000000-0005-0000-0000-0000251E0000}"/>
    <cellStyle name="_채권명세_회계법인_미수이자반영_0528_Project O_Valuation(KAMCO기준)_091126v4" xfId="305" xr:uid="{00000000-0005-0000-0000-0000261E0000}"/>
    <cellStyle name="_채권명세_회계법인_미수이자반영_0528_Project O_Valuation(KAMCO기준)_091126v4 2" xfId="2172" xr:uid="{00000000-0005-0000-0000-0000271E0000}"/>
    <cellStyle name="_채권명세_회계법인_미수이자반영_0528_Project O_Valuation(KAMCO기준)_091126v4 3" xfId="8038" xr:uid="{00000000-0005-0000-0000-0000281E0000}"/>
    <cellStyle name="_채권명세_회계법인_미수이자반영_0528_Project O_Valuation(KAMCO기준)_091126v9" xfId="306" xr:uid="{00000000-0005-0000-0000-0000291E0000}"/>
    <cellStyle name="_채권명세_회계법인_미수이자반영_0528_Project O_Valuation(KAMCO기준)_091126v9 2" xfId="2173" xr:uid="{00000000-0005-0000-0000-00002A1E0000}"/>
    <cellStyle name="_채권명세_회계법인_미수이자반영_0528_Project O_Valuation(KAMCO기준)_091126v9 3" xfId="8039" xr:uid="{00000000-0005-0000-0000-00002B1E0000}"/>
    <cellStyle name="_채권명세_회계법인_미수이자반영_0528_Project O_Valuation_1124" xfId="307" xr:uid="{00000000-0005-0000-0000-00002C1E0000}"/>
    <cellStyle name="_채권명세_회계법인_미수이자반영_0528_Project O_Valuation_1124 2" xfId="2174" xr:uid="{00000000-0005-0000-0000-00002D1E0000}"/>
    <cellStyle name="_채권명세_회계법인_미수이자반영_0528_Project O_Valuation_1124 3" xfId="8040" xr:uid="{00000000-0005-0000-0000-00002E1E0000}"/>
    <cellStyle name="_채권명세_회계법인_미수이자반영_0528_Project O_Valuation_1125_오후" xfId="308" xr:uid="{00000000-0005-0000-0000-00002F1E0000}"/>
    <cellStyle name="_채권명세_회계법인_미수이자반영_0528_Project O_Valuation_1125_오후 2" xfId="2175" xr:uid="{00000000-0005-0000-0000-0000301E0000}"/>
    <cellStyle name="_채권명세_회계법인_미수이자반영_0528_Project O_Valuation_1125_오후 3" xfId="8041" xr:uid="{00000000-0005-0000-0000-0000311E0000}"/>
    <cellStyle name="_채권명세_회계법인_미수이자반영_0528_Project O_Valuation_1126_오전" xfId="309" xr:uid="{00000000-0005-0000-0000-0000321E0000}"/>
    <cellStyle name="_채권명세_회계법인_미수이자반영_0528_Project O_Valuation_1126_오전 2" xfId="2176" xr:uid="{00000000-0005-0000-0000-0000331E0000}"/>
    <cellStyle name="_채권명세_회계법인_미수이자반영_0528_Project O_Valuation_1126_오전 3" xfId="8042" xr:uid="{00000000-0005-0000-0000-0000341E0000}"/>
    <cellStyle name="_채권명세_회계법인_미수이자반영_0528_Project O_Valuation_1126_저녁" xfId="310" xr:uid="{00000000-0005-0000-0000-0000351E0000}"/>
    <cellStyle name="_채권명세_회계법인_미수이자반영_0528_Project O_Valuation_1126_저녁 2" xfId="2177" xr:uid="{00000000-0005-0000-0000-0000361E0000}"/>
    <cellStyle name="_채권명세_회계법인_미수이자반영_0528_Project O_Valuation_1126_저녁 3" xfId="8043" xr:uid="{00000000-0005-0000-0000-0000371E0000}"/>
    <cellStyle name="_채권명세_회계법인_미수이자반영_0528_Project O_Valuation_v1" xfId="311" xr:uid="{00000000-0005-0000-0000-0000381E0000}"/>
    <cellStyle name="_채권명세_회계법인_미수이자반영_0528_Project O_Valuation_v1 2" xfId="2178" xr:uid="{00000000-0005-0000-0000-0000391E0000}"/>
    <cellStyle name="_채권명세_회계법인_미수이자반영_0528_Project O_Valuation_v1 3" xfId="8044" xr:uid="{00000000-0005-0000-0000-00003A1E0000}"/>
    <cellStyle name="_채권명세_회계법인_미수이자반영_0528_Project O_Valuation_v3.0" xfId="312" xr:uid="{00000000-0005-0000-0000-00003B1E0000}"/>
    <cellStyle name="_채권명세_회계법인_미수이자반영_0528_Project O_Valuation_v3.0 2" xfId="2179" xr:uid="{00000000-0005-0000-0000-00003C1E0000}"/>
    <cellStyle name="_채권명세_회계법인_미수이자반영_0528_Project O_Valuation_v3.0 3" xfId="8045" xr:uid="{00000000-0005-0000-0000-00003D1E0000}"/>
    <cellStyle name="_채권명세_회계법인_미수이자반영_0528_Project O_Valuation_v3.5" xfId="313" xr:uid="{00000000-0005-0000-0000-00003E1E0000}"/>
    <cellStyle name="_채권명세_회계법인_미수이자반영_0528_Project O_Valuation_v3.5 2" xfId="2180" xr:uid="{00000000-0005-0000-0000-00003F1E0000}"/>
    <cellStyle name="_채권명세_회계법인_미수이자반영_0528_Project O_Valuation_v3.5 3" xfId="8046" xr:uid="{00000000-0005-0000-0000-0000401E0000}"/>
    <cellStyle name="_채권명세_회계법인_미수이자반영_0528_Project O_Valuation_v7.0" xfId="2181" xr:uid="{00000000-0005-0000-0000-0000411E0000}"/>
    <cellStyle name="_채권명세_회계법인_미수이자반영_0528_Project O2_Valuation_v1.3" xfId="2182" xr:uid="{00000000-0005-0000-0000-0000421E0000}"/>
    <cellStyle name="_채권명세_회계법인_미수이자반영_0528_WR Bank 2009 4Q 지석 1124" xfId="314" xr:uid="{00000000-0005-0000-0000-0000431E0000}"/>
    <cellStyle name="_채권명세_회계법인_미수이자반영_0528_WR Bank 2009 4Q 지석 1124 2" xfId="2183" xr:uid="{00000000-0005-0000-0000-0000441E0000}"/>
    <cellStyle name="_채권명세_회계법인_미수이자반영_0528_WR Bank 2009 4Q 지석 1124 3" xfId="8047" xr:uid="{00000000-0005-0000-0000-0000451E0000}"/>
    <cellStyle name="_채권명세_회계법인_미수이자반영_0528_WR Bank 2010 1Q 공담분석_0221" xfId="2184" xr:uid="{00000000-0005-0000-0000-0000461E0000}"/>
    <cellStyle name="_채권명세_회계법인_미수이자반영_0528_WR Bank 2010 1Q 유덕현(0212)" xfId="2185" xr:uid="{00000000-0005-0000-0000-0000471E0000}"/>
    <cellStyle name="_채권명세_회계법인_미수이자반영_0528_WR Bank 2010 1Q 지석 취합자료(0217)" xfId="2186" xr:uid="{00000000-0005-0000-0000-0000481E0000}"/>
    <cellStyle name="_채권명세_회계법인_미수이자반영_0528_낙찰가율정리3" xfId="315" xr:uid="{00000000-0005-0000-0000-0000491E0000}"/>
    <cellStyle name="_채권명세_회계법인_미수이자반영_0528_낙찰가율정리3 2" xfId="2187" xr:uid="{00000000-0005-0000-0000-00004A1E0000}"/>
    <cellStyle name="_채권명세_회계법인_미수이자반영_0528_낙찰가율정리3 3" xfId="8051" xr:uid="{00000000-0005-0000-0000-00004B1E0000}"/>
    <cellStyle name="_천안사직동공동주택" xfId="31012" xr:uid="{00000000-0005-0000-0000-00004C1E0000}"/>
    <cellStyle name="_총괄표-2002반기(홍성훈)" xfId="31013" xr:uid="{00000000-0005-0000-0000-00004D1E0000}"/>
    <cellStyle name="_총수신 실적" xfId="31014" xr:uid="{00000000-0005-0000-0000-00004E1E0000}"/>
    <cellStyle name="_총수신 진도현황_3월_v01" xfId="31015" xr:uid="{00000000-0005-0000-0000-00004F1E0000}"/>
    <cellStyle name="_최시창CPA_영업권감액고려" xfId="31016" xr:uid="{00000000-0005-0000-0000-0000501E0000}"/>
    <cellStyle name="_최시창CPA_영업권감액고려 2" xfId="33233" xr:uid="{00000000-0005-0000-0000-0000511E0000}"/>
    <cellStyle name="_최종 투입 공수 산정" xfId="31017" xr:uid="{00000000-0005-0000-0000-0000521E0000}"/>
    <cellStyle name="_최종보고-파주완료030401" xfId="31018" xr:uid="{00000000-0005-0000-0000-0000531E0000}"/>
    <cellStyle name="_최종사업계획(2001.3.7)" xfId="31019" xr:uid="{00000000-0005-0000-0000-0000541E0000}"/>
    <cellStyle name="_最終實行(평내)" xfId="31020" xr:uid="{00000000-0005-0000-0000-0000551E0000}"/>
    <cellStyle name="_최종이사회자료(01.2.증자)" xfId="31021" xr:uid="{00000000-0005-0000-0000-0000561E0000}"/>
    <cellStyle name="_추가적립명세_0908" xfId="33234" xr:uid="{00000000-0005-0000-0000-0000571E0000}"/>
    <cellStyle name="_추가충당금명세" xfId="33235" xr:uid="{00000000-0005-0000-0000-0000581E0000}"/>
    <cellStyle name="_추정손익및자본수지-가유" xfId="31022" xr:uid="{00000000-0005-0000-0000-0000591E0000}"/>
    <cellStyle name="_충당금결산_200906_v3(완료-파생MTM충당금반영)" xfId="316" xr:uid="{00000000-0005-0000-0000-00005A1E0000}"/>
    <cellStyle name="_충당금결산_200906_v3(완료-파생MTM충당금반영) 2" xfId="33236" xr:uid="{00000000-0005-0000-0000-00005B1E0000}"/>
    <cellStyle name="_충당금결산_200906_v3(완료-파생MTM충당금반영) 3" xfId="33237" xr:uid="{00000000-0005-0000-0000-00005C1E0000}"/>
    <cellStyle name="_카드채권유무" xfId="31023" xr:uid="{00000000-0005-0000-0000-00005D1E0000}"/>
    <cellStyle name="_코리안클릭-2002중간-양애리" xfId="31024" xr:uid="{00000000-0005-0000-0000-00005E1E0000}"/>
    <cellStyle name="_코마스HW(1023)" xfId="31025" xr:uid="{00000000-0005-0000-0000-00005F1E0000}"/>
    <cellStyle name="_타병원비교" xfId="31026" xr:uid="{00000000-0005-0000-0000-0000601E0000}"/>
    <cellStyle name="-_태성2003조서(이종하)" xfId="31027" xr:uid="{00000000-0005-0000-0000-0000611E0000}"/>
    <cellStyle name="-_태성2003조서(이종하)_04년 중간(04.12.9)" xfId="31028" xr:uid="{00000000-0005-0000-0000-0000621E0000}"/>
    <cellStyle name="-_태성2003조서(이종하)_interim(PAY ROLL)" xfId="31029" xr:uid="{00000000-0005-0000-0000-0000631E0000}"/>
    <cellStyle name="-_태성2003조서(이종하)_interim-PAY ROLL" xfId="31030" xr:uid="{00000000-0005-0000-0000-0000641E0000}"/>
    <cellStyle name="_테코스" xfId="31031" xr:uid="{00000000-0005-0000-0000-0000651E0000}"/>
    <cellStyle name="_테코스(2001_기말감사)" xfId="31032" xr:uid="{00000000-0005-0000-0000-0000661E0000}"/>
    <cellStyle name="_테코스(2001_기말감사)_2001_FS_법인세비용 반영전" xfId="31033" xr:uid="{00000000-0005-0000-0000-0000671E0000}"/>
    <cellStyle name="_테코스(2001_기말감사)_2001_FS_법인세비용 반영전_2002_반기검토-삼건베리클" xfId="31034" xr:uid="{00000000-0005-0000-0000-0000681E0000}"/>
    <cellStyle name="_테코스(2001_기말감사)_2001_FS_법인세비용 반영전_삼건베리클-2002년반기-정준형" xfId="31035" xr:uid="{00000000-0005-0000-0000-0000691E0000}"/>
    <cellStyle name="_테코스(2001_기말감사)_2001_FS_법인세비용 반영전_서원양행-2002 FS - 양애리" xfId="31036" xr:uid="{00000000-0005-0000-0000-00006A1E0000}"/>
    <cellStyle name="_테코스(2001_기말감사)_서원양행-2002 FS - 양애리" xfId="31037" xr:uid="{00000000-0005-0000-0000-00006B1E0000}"/>
    <cellStyle name="_테코스(2001_기말감사)_테코스_2001_기말" xfId="31038" xr:uid="{00000000-0005-0000-0000-00006C1E0000}"/>
    <cellStyle name="_테코스(2001_기말감사)_테코스_2001_기말_2001_FS_법인세비용 반영전" xfId="31039" xr:uid="{00000000-0005-0000-0000-00006D1E0000}"/>
    <cellStyle name="_테코스(2001_기말감사)_테코스_2001_기말_2001_FS_법인세비용 반영전_2002_반기검토-삼건베리클" xfId="31040" xr:uid="{00000000-0005-0000-0000-00006E1E0000}"/>
    <cellStyle name="_테코스(2001_기말감사)_테코스_2001_기말_2001_FS_법인세비용 반영전_삼건베리클-2002년반기-정준형" xfId="31041" xr:uid="{00000000-0005-0000-0000-00006F1E0000}"/>
    <cellStyle name="_테코스(2001_기말감사)_테코스_2001_기말_2001_FS_법인세비용 반영전_서원양행-2002 FS - 양애리" xfId="31042" xr:uid="{00000000-0005-0000-0000-0000701E0000}"/>
    <cellStyle name="_테코스(2001_기말감사)_테코스_2001_기말_서원양행-2002 FS - 양애리" xfId="31043" xr:uid="{00000000-0005-0000-0000-0000711E0000}"/>
    <cellStyle name="_테코스_2001_FS_법인세비용 반영전" xfId="31044" xr:uid="{00000000-0005-0000-0000-0000721E0000}"/>
    <cellStyle name="_테코스_2001_FS_법인세비용 반영전_2002_반기검토-삼건베리클" xfId="31045" xr:uid="{00000000-0005-0000-0000-0000731E0000}"/>
    <cellStyle name="_테코스_2001_FS_법인세비용 반영전_삼건베리클-2002년반기-정준형" xfId="31046" xr:uid="{00000000-0005-0000-0000-0000741E0000}"/>
    <cellStyle name="_테코스_2001_FS_법인세비용 반영전_서원양행-2002 FS - 양애리" xfId="31047" xr:uid="{00000000-0005-0000-0000-0000751E0000}"/>
    <cellStyle name="_테코스_2001_기말" xfId="31048" xr:uid="{00000000-0005-0000-0000-0000761E0000}"/>
    <cellStyle name="_테코스_2001_기말_서원양행-2002 FS - 양애리" xfId="31049" xr:uid="{00000000-0005-0000-0000-0000771E0000}"/>
    <cellStyle name="_테코스_imm창투기말" xfId="31050" xr:uid="{00000000-0005-0000-0000-0000781E0000}"/>
    <cellStyle name="_테코스_leadsheet-나래" xfId="31051" xr:uid="{00000000-0005-0000-0000-0000791E0000}"/>
    <cellStyle name="_테코스_반기-나래시스템(2001)" xfId="31052" xr:uid="{00000000-0005-0000-0000-00007A1E0000}"/>
    <cellStyle name="_테코스_반기-나래시스템(2001)_서원양행-2002 FS - 양애리" xfId="31053" xr:uid="{00000000-0005-0000-0000-00007B1E0000}"/>
    <cellStyle name="_테코스_서원양행-2002 FS - 양애리" xfId="31054" xr:uid="{00000000-0005-0000-0000-00007C1E0000}"/>
    <cellStyle name="_테코스_인네트_2001_기말감사" xfId="31055" xr:uid="{00000000-0005-0000-0000-00007D1E0000}"/>
    <cellStyle name="_테코스_인네트_2001_기말감사_2001_FS_법인세비용 반영전" xfId="31056" xr:uid="{00000000-0005-0000-0000-00007E1E0000}"/>
    <cellStyle name="_테코스_인네트_2001_기말감사_2001_FS_법인세비용 반영전_2002_반기검토-삼건베리클" xfId="31057" xr:uid="{00000000-0005-0000-0000-00007F1E0000}"/>
    <cellStyle name="_테코스_인네트_2001_기말감사_2001_FS_법인세비용 반영전_삼건베리클-2002년반기-정준형" xfId="31058" xr:uid="{00000000-0005-0000-0000-0000801E0000}"/>
    <cellStyle name="_테코스_인네트_2001_기말감사_2001_FS_법인세비용 반영전_서원양행-2002 FS - 양애리" xfId="31059" xr:uid="{00000000-0005-0000-0000-0000811E0000}"/>
    <cellStyle name="_테코스_인네트_2001_기말감사_서원양행-2002 FS - 양애리" xfId="31060" xr:uid="{00000000-0005-0000-0000-0000821E0000}"/>
    <cellStyle name="_테코스_인네트_2001_기말감사_테코스(2001_기말감사)" xfId="31061" xr:uid="{00000000-0005-0000-0000-0000831E0000}"/>
    <cellStyle name="_테코스_인네트_2001_기말감사_테코스(2001_기말감사)_2001_FS_법인세비용 반영전" xfId="31062" xr:uid="{00000000-0005-0000-0000-0000841E0000}"/>
    <cellStyle name="_테코스_인네트_2001_기말감사_테코스(2001_기말감사)_2001_FS_법인세비용 반영전_2002_반기검토-삼건베리클" xfId="31063" xr:uid="{00000000-0005-0000-0000-0000851E0000}"/>
    <cellStyle name="_테코스_인네트_2001_기말감사_테코스(2001_기말감사)_2001_FS_법인세비용 반영전_삼건베리클-2002년반기-정준형" xfId="31064" xr:uid="{00000000-0005-0000-0000-0000861E0000}"/>
    <cellStyle name="_테코스_인네트_2001_기말감사_테코스(2001_기말감사)_2001_FS_법인세비용 반영전_서원양행-2002 FS - 양애리" xfId="31065" xr:uid="{00000000-0005-0000-0000-0000871E0000}"/>
    <cellStyle name="_테코스_인네트_2001_기말감사_테코스(2001_기말감사)_서원양행-2002 FS - 양애리" xfId="31066" xr:uid="{00000000-0005-0000-0000-0000881E0000}"/>
    <cellStyle name="_테코스_인네트_2001_기말감사_테코스(2001_기말감사)_테코스_2001_기말" xfId="31067" xr:uid="{00000000-0005-0000-0000-0000891E0000}"/>
    <cellStyle name="_테코스_인네트_2001_기말감사_테코스(2001_기말감사)_테코스_2001_기말_2001_FS_법인세비용 반영전" xfId="31068" xr:uid="{00000000-0005-0000-0000-00008A1E0000}"/>
    <cellStyle name="_테코스_인네트_2001_기말감사_테코스(2001_기말감사)_테코스_2001_기말_2001_FS_법인세비용 반영전_2002_반기검토-삼건베리클" xfId="31069" xr:uid="{00000000-0005-0000-0000-00008B1E0000}"/>
    <cellStyle name="_테코스_인네트_2001_기말감사_테코스(2001_기말감사)_테코스_2001_기말_2001_FS_법인세비용 반영전_삼건베리클-2002년반기-정준형" xfId="31070" xr:uid="{00000000-0005-0000-0000-00008C1E0000}"/>
    <cellStyle name="_테코스_인네트_2001_기말감사_테코스(2001_기말감사)_테코스_2001_기말_2001_FS_법인세비용 반영전_서원양행-2002 FS - 양애리" xfId="31071" xr:uid="{00000000-0005-0000-0000-00008D1E0000}"/>
    <cellStyle name="_테코스_인네트_2001_기말감사_테코스(2001_기말감사)_테코스_2001_기말_서원양행-2002 FS - 양애리" xfId="31072" xr:uid="{00000000-0005-0000-0000-00008E1E0000}"/>
    <cellStyle name="_테코스_인네트_2001_반기검토(최종본2)" xfId="31073" xr:uid="{00000000-0005-0000-0000-00008F1E0000}"/>
    <cellStyle name="_테코스_인네트_2001_반기검토(최종본2)_서원양행-2002 FS - 양애리" xfId="31074" xr:uid="{00000000-0005-0000-0000-0000901E0000}"/>
    <cellStyle name="_테코스_테코스(2001_반기검토)" xfId="31075" xr:uid="{00000000-0005-0000-0000-0000911E0000}"/>
    <cellStyle name="_테코스_테코스(2001_반기검토)_2001_FS_법인세비용 반영전" xfId="31076" xr:uid="{00000000-0005-0000-0000-0000921E0000}"/>
    <cellStyle name="_테코스_테코스(2001_반기검토)_2001_FS_법인세비용 반영전_2002_반기검토-삼건베리클" xfId="31077" xr:uid="{00000000-0005-0000-0000-0000931E0000}"/>
    <cellStyle name="_테코스_테코스(2001_반기검토)_2001_FS_법인세비용 반영전_삼건베리클-2002년반기-정준형" xfId="31078" xr:uid="{00000000-0005-0000-0000-0000941E0000}"/>
    <cellStyle name="_테코스_테코스(2001_반기검토)_2001_FS_법인세비용 반영전_서원양행-2002 FS - 양애리" xfId="31079" xr:uid="{00000000-0005-0000-0000-0000951E0000}"/>
    <cellStyle name="_테코스_테코스(2001_반기검토)_leadsheet-나래" xfId="31080" xr:uid="{00000000-0005-0000-0000-0000961E0000}"/>
    <cellStyle name="_테코스_테코스(2001_반기검토)_서원양행-2002 FS - 양애리" xfId="31081" xr:uid="{00000000-0005-0000-0000-0000971E0000}"/>
    <cellStyle name="_테코스_테코스(2001_반기검토)_재무제표관련_테코스_2001" xfId="31082" xr:uid="{00000000-0005-0000-0000-0000981E0000}"/>
    <cellStyle name="_테코스_테코스(2001_반기검토)_재무제표관련_테코스_2001_서원양행-2002 FS - 양애리" xfId="31083" xr:uid="{00000000-0005-0000-0000-0000991E0000}"/>
    <cellStyle name="_테코스_테코스(2001_반기검토)_테코스(2001_기말감사)" xfId="31084" xr:uid="{00000000-0005-0000-0000-00009A1E0000}"/>
    <cellStyle name="_테코스_테코스(2001_반기검토)_테코스(2001_기말감사)_2001_FS_법인세비용 반영전" xfId="31085" xr:uid="{00000000-0005-0000-0000-00009B1E0000}"/>
    <cellStyle name="_테코스_테코스(2001_반기검토)_테코스(2001_기말감사)_2001_FS_법인세비용 반영전_2002_반기검토-삼건베리클" xfId="31086" xr:uid="{00000000-0005-0000-0000-00009C1E0000}"/>
    <cellStyle name="_테코스_테코스(2001_반기검토)_테코스(2001_기말감사)_2001_FS_법인세비용 반영전_삼건베리클-2002년반기-정준형" xfId="31087" xr:uid="{00000000-0005-0000-0000-00009D1E0000}"/>
    <cellStyle name="_테코스_테코스(2001_반기검토)_테코스(2001_기말감사)_2001_FS_법인세비용 반영전_서원양행-2002 FS - 양애리" xfId="31088" xr:uid="{00000000-0005-0000-0000-00009E1E0000}"/>
    <cellStyle name="_테코스_테코스(2001_반기검토)_테코스(2001_기말감사)_서원양행-2002 FS - 양애리" xfId="31089" xr:uid="{00000000-0005-0000-0000-00009F1E0000}"/>
    <cellStyle name="_테코스_테코스(2001_반기검토)_테코스(2001_기말감사)_테코스_2001_기말" xfId="31090" xr:uid="{00000000-0005-0000-0000-0000A01E0000}"/>
    <cellStyle name="_테코스_테코스(2001_반기검토)_테코스(2001_기말감사)_테코스_2001_기말_2001_FS_법인세비용 반영전" xfId="31091" xr:uid="{00000000-0005-0000-0000-0000A11E0000}"/>
    <cellStyle name="_테코스_테코스(2001_반기검토)_테코스(2001_기말감사)_테코스_2001_기말_2001_FS_법인세비용 반영전_2002_반기검토-삼건베리클" xfId="31092" xr:uid="{00000000-0005-0000-0000-0000A21E0000}"/>
    <cellStyle name="_테코스_테코스(2001_반기검토)_테코스(2001_기말감사)_테코스_2001_기말_2001_FS_법인세비용 반영전_삼건베리클-2002년반기-정준형" xfId="31093" xr:uid="{00000000-0005-0000-0000-0000A31E0000}"/>
    <cellStyle name="_테코스_테코스(2001_반기검토)_테코스(2001_기말감사)_테코스_2001_기말_2001_FS_법인세비용 반영전_서원양행-2002 FS - 양애리" xfId="31094" xr:uid="{00000000-0005-0000-0000-0000A41E0000}"/>
    <cellStyle name="_테코스_테코스(2001_반기검토)_테코스(2001_기말감사)_테코스_2001_기말_서원양행-2002 FS - 양애리" xfId="31095" xr:uid="{00000000-0005-0000-0000-0000A51E0000}"/>
    <cellStyle name="_테코스_테코스(2001_반기검토)_페타 Leadschedule2001-final" xfId="31096" xr:uid="{00000000-0005-0000-0000-0000A61E0000}"/>
    <cellStyle name="_테코스_테코스_2001_기말" xfId="31097" xr:uid="{00000000-0005-0000-0000-0000A71E0000}"/>
    <cellStyle name="_테코스_테코스_2001_기말_2001_FS_법인세비용 반영전" xfId="31098" xr:uid="{00000000-0005-0000-0000-0000A81E0000}"/>
    <cellStyle name="_테코스_테코스_2001_기말_2001_FS_법인세비용 반영전_2002_반기검토-삼건베리클" xfId="31099" xr:uid="{00000000-0005-0000-0000-0000A91E0000}"/>
    <cellStyle name="_테코스_테코스_2001_기말_2001_FS_법인세비용 반영전_삼건베리클-2002년반기-정준형" xfId="31100" xr:uid="{00000000-0005-0000-0000-0000AA1E0000}"/>
    <cellStyle name="_테코스_테코스_2001_기말_2001_FS_법인세비용 반영전_서원양행-2002 FS - 양애리" xfId="31101" xr:uid="{00000000-0005-0000-0000-0000AB1E0000}"/>
    <cellStyle name="_테코스_테코스_2001_기말_서원양행-2002 FS - 양애리" xfId="31102" xr:uid="{00000000-0005-0000-0000-0000AC1E0000}"/>
    <cellStyle name="_테코스_페타 Leadschedule2001-final" xfId="31103" xr:uid="{00000000-0005-0000-0000-0000AD1E0000}"/>
    <cellStyle name="_테코스2001반기조서" xfId="31104" xr:uid="{00000000-0005-0000-0000-0000AE1E0000}"/>
    <cellStyle name="_테코스2001반기조서_2001_FS_법인세비용 반영전" xfId="31105" xr:uid="{00000000-0005-0000-0000-0000AF1E0000}"/>
    <cellStyle name="_테코스2001반기조서_2001_FS_법인세비용 반영전_2002_반기검토-삼건베리클" xfId="31106" xr:uid="{00000000-0005-0000-0000-0000B01E0000}"/>
    <cellStyle name="_테코스2001반기조서_2001_FS_법인세비용 반영전_삼건베리클-2002년반기-정준형" xfId="31107" xr:uid="{00000000-0005-0000-0000-0000B11E0000}"/>
    <cellStyle name="_테코스2001반기조서_2001_FS_법인세비용 반영전_서원양행-2002 FS - 양애리" xfId="31108" xr:uid="{00000000-0005-0000-0000-0000B21E0000}"/>
    <cellStyle name="_테코스2001반기조서_Book1" xfId="31109" xr:uid="{00000000-0005-0000-0000-0000B31E0000}"/>
    <cellStyle name="_테코스2001반기조서_Book1_2001_FS_법인세비용 반영전" xfId="31110" xr:uid="{00000000-0005-0000-0000-0000B41E0000}"/>
    <cellStyle name="_테코스2001반기조서_Book1_2001_FS_법인세비용 반영전_2002_반기검토-삼건베리클" xfId="31111" xr:uid="{00000000-0005-0000-0000-0000B51E0000}"/>
    <cellStyle name="_테코스2001반기조서_Book1_2001_FS_법인세비용 반영전_삼건베리클-2002년반기-정준형" xfId="31112" xr:uid="{00000000-0005-0000-0000-0000B61E0000}"/>
    <cellStyle name="_테코스2001반기조서_Book1_2001_FS_법인세비용 반영전_서원양행-2002 FS - 양애리" xfId="31113" xr:uid="{00000000-0005-0000-0000-0000B71E0000}"/>
    <cellStyle name="_테코스2001반기조서_Book1_leadsheet-나래" xfId="31114" xr:uid="{00000000-0005-0000-0000-0000B81E0000}"/>
    <cellStyle name="_테코스2001반기조서_Book1_서원양행-2002 FS - 양애리" xfId="31115" xr:uid="{00000000-0005-0000-0000-0000B91E0000}"/>
    <cellStyle name="_테코스2001반기조서_Book1_테코스(2001_기말감사)" xfId="31116" xr:uid="{00000000-0005-0000-0000-0000BA1E0000}"/>
    <cellStyle name="_테코스2001반기조서_Book1_테코스(2001_기말감사)_2001_FS_법인세비용 반영전" xfId="31117" xr:uid="{00000000-0005-0000-0000-0000BB1E0000}"/>
    <cellStyle name="_테코스2001반기조서_Book1_테코스(2001_기말감사)_2001_FS_법인세비용 반영전_2002_반기검토-삼건베리클" xfId="31118" xr:uid="{00000000-0005-0000-0000-0000BC1E0000}"/>
    <cellStyle name="_테코스2001반기조서_Book1_테코스(2001_기말감사)_2001_FS_법인세비용 반영전_삼건베리클-2002년반기-정준형" xfId="31119" xr:uid="{00000000-0005-0000-0000-0000BD1E0000}"/>
    <cellStyle name="_테코스2001반기조서_Book1_테코스(2001_기말감사)_2001_FS_법인세비용 반영전_서원양행-2002 FS - 양애리" xfId="31120" xr:uid="{00000000-0005-0000-0000-0000BE1E0000}"/>
    <cellStyle name="_테코스2001반기조서_Book1_테코스(2001_기말감사)_서원양행-2002 FS - 양애리" xfId="31121" xr:uid="{00000000-0005-0000-0000-0000BF1E0000}"/>
    <cellStyle name="_테코스2001반기조서_Book1_테코스(2001_기말감사)_테코스_2001_기말" xfId="31122" xr:uid="{00000000-0005-0000-0000-0000C01E0000}"/>
    <cellStyle name="_테코스2001반기조서_Book1_테코스(2001_기말감사)_테코스_2001_기말_2001_FS_법인세비용 반영전" xfId="31123" xr:uid="{00000000-0005-0000-0000-0000C11E0000}"/>
    <cellStyle name="_테코스2001반기조서_Book1_테코스(2001_기말감사)_테코스_2001_기말_2001_FS_법인세비용 반영전_2002_반기검토-삼건베리클" xfId="31124" xr:uid="{00000000-0005-0000-0000-0000C21E0000}"/>
    <cellStyle name="_테코스2001반기조서_Book1_테코스(2001_기말감사)_테코스_2001_기말_2001_FS_법인세비용 반영전_삼건베리클-2002년반기-정준형" xfId="31125" xr:uid="{00000000-0005-0000-0000-0000C31E0000}"/>
    <cellStyle name="_테코스2001반기조서_Book1_테코스(2001_기말감사)_테코스_2001_기말_2001_FS_법인세비용 반영전_서원양행-2002 FS - 양애리" xfId="31126" xr:uid="{00000000-0005-0000-0000-0000C41E0000}"/>
    <cellStyle name="_테코스2001반기조서_Book1_테코스(2001_기말감사)_테코스_2001_기말_서원양행-2002 FS - 양애리" xfId="31127" xr:uid="{00000000-0005-0000-0000-0000C51E0000}"/>
    <cellStyle name="_테코스2001반기조서_Book1_페타 Leadschedule2001-final" xfId="31128" xr:uid="{00000000-0005-0000-0000-0000C61E0000}"/>
    <cellStyle name="_테코스2001반기조서_imm창투기말" xfId="31129" xr:uid="{00000000-0005-0000-0000-0000C71E0000}"/>
    <cellStyle name="_테코스2001반기조서_leadsheet-나래" xfId="31130" xr:uid="{00000000-0005-0000-0000-0000C81E0000}"/>
    <cellStyle name="_테코스2001반기조서_감사조서(2001)_링스텍_기말" xfId="31131" xr:uid="{00000000-0005-0000-0000-0000C91E0000}"/>
    <cellStyle name="_테코스2001반기조서_감사조서(2001)_링스텍_기말_서원양행-2002 FS - 양애리" xfId="31132" xr:uid="{00000000-0005-0000-0000-0000CA1E0000}"/>
    <cellStyle name="_테코스2001반기조서_링스텍lead schedule(2001년기말)-이덕근" xfId="31133" xr:uid="{00000000-0005-0000-0000-0000CB1E0000}"/>
    <cellStyle name="_테코스2001반기조서_링스텍lead schedule(2001년기말)-이덕근_서원양행-2002 FS - 양애리" xfId="31134" xr:uid="{00000000-0005-0000-0000-0000CC1E0000}"/>
    <cellStyle name="_테코스2001반기조서_반기-나래시스템(2001)" xfId="31135" xr:uid="{00000000-0005-0000-0000-0000CD1E0000}"/>
    <cellStyle name="_테코스2001반기조서_반기-나래시스템(2001)_서원양행-2002 FS - 양애리" xfId="31136" xr:uid="{00000000-0005-0000-0000-0000CE1E0000}"/>
    <cellStyle name="_테코스2001반기조서_서원양행-2002 FS - 양애리" xfId="31137" xr:uid="{00000000-0005-0000-0000-0000CF1E0000}"/>
    <cellStyle name="_테코스2001반기조서_워커힐_2001_기말" xfId="31138" xr:uid="{00000000-0005-0000-0000-0000D01E0000}"/>
    <cellStyle name="_테코스2001반기조서_워커힐_2001_기말_서원양행-2002 FS - 양애리" xfId="31139" xr:uid="{00000000-0005-0000-0000-0000D11E0000}"/>
    <cellStyle name="_테코스2001반기조서_워커힐_2001_반기검토" xfId="31140" xr:uid="{00000000-0005-0000-0000-0000D21E0000}"/>
    <cellStyle name="_테코스2001반기조서_워커힐_2001_반기검토_서원양행-2002 FS - 양애리" xfId="31141" xr:uid="{00000000-0005-0000-0000-0000D31E0000}"/>
    <cellStyle name="_테코스2001반기조서_워커힐_2001_반기재무제표4" xfId="31142" xr:uid="{00000000-0005-0000-0000-0000D41E0000}"/>
    <cellStyle name="_테코스2001반기조서_워커힐_2001_반기재무제표4_서원양행-2002 FS - 양애리" xfId="31143" xr:uid="{00000000-0005-0000-0000-0000D51E0000}"/>
    <cellStyle name="_테코스2001반기조서_인네트_2001_기말" xfId="31144" xr:uid="{00000000-0005-0000-0000-0000D61E0000}"/>
    <cellStyle name="_테코스2001반기조서_인네트_2001_기말_서원양행-2002 FS - 양애리" xfId="31145" xr:uid="{00000000-0005-0000-0000-0000D71E0000}"/>
    <cellStyle name="_테코스2001반기조서_인네트_2001_기말감사" xfId="31146" xr:uid="{00000000-0005-0000-0000-0000D81E0000}"/>
    <cellStyle name="_테코스2001반기조서_인네트_2001_기말감사_2001_FS_법인세비용 반영전" xfId="31147" xr:uid="{00000000-0005-0000-0000-0000D91E0000}"/>
    <cellStyle name="_테코스2001반기조서_인네트_2001_기말감사_2001_FS_법인세비용 반영전_2002_반기검토-삼건베리클" xfId="31148" xr:uid="{00000000-0005-0000-0000-0000DA1E0000}"/>
    <cellStyle name="_테코스2001반기조서_인네트_2001_기말감사_2001_FS_법인세비용 반영전_삼건베리클-2002년반기-정준형" xfId="31149" xr:uid="{00000000-0005-0000-0000-0000DB1E0000}"/>
    <cellStyle name="_테코스2001반기조서_인네트_2001_기말감사_2001_FS_법인세비용 반영전_서원양행-2002 FS - 양애리" xfId="31150" xr:uid="{00000000-0005-0000-0000-0000DC1E0000}"/>
    <cellStyle name="_테코스2001반기조서_인네트_2001_기말감사_서원양행-2002 FS - 양애리" xfId="31151" xr:uid="{00000000-0005-0000-0000-0000DD1E0000}"/>
    <cellStyle name="_테코스2001반기조서_인네트_2001_기말감사_테코스(2001_기말감사)" xfId="31152" xr:uid="{00000000-0005-0000-0000-0000DE1E0000}"/>
    <cellStyle name="_테코스2001반기조서_인네트_2001_기말감사_테코스(2001_기말감사)_2001_FS_법인세비용 반영전" xfId="31153" xr:uid="{00000000-0005-0000-0000-0000DF1E0000}"/>
    <cellStyle name="_테코스2001반기조서_인네트_2001_기말감사_테코스(2001_기말감사)_2001_FS_법인세비용 반영전_2002_반기검토-삼건베리클" xfId="31154" xr:uid="{00000000-0005-0000-0000-0000E01E0000}"/>
    <cellStyle name="_테코스2001반기조서_인네트_2001_기말감사_테코스(2001_기말감사)_2001_FS_법인세비용 반영전_삼건베리클-2002년반기-정준형" xfId="31155" xr:uid="{00000000-0005-0000-0000-0000E11E0000}"/>
    <cellStyle name="_테코스2001반기조서_인네트_2001_기말감사_테코스(2001_기말감사)_2001_FS_법인세비용 반영전_서원양행-2002 FS - 양애리" xfId="31156" xr:uid="{00000000-0005-0000-0000-0000E21E0000}"/>
    <cellStyle name="_테코스2001반기조서_인네트_2001_기말감사_테코스(2001_기말감사)_서원양행-2002 FS - 양애리" xfId="31157" xr:uid="{00000000-0005-0000-0000-0000E31E0000}"/>
    <cellStyle name="_테코스2001반기조서_인네트_2001_기말감사_테코스(2001_기말감사)_테코스_2001_기말" xfId="31158" xr:uid="{00000000-0005-0000-0000-0000E41E0000}"/>
    <cellStyle name="_테코스2001반기조서_인네트_2001_기말감사_테코스(2001_기말감사)_테코스_2001_기말_2001_FS_법인세비용 반영전" xfId="31159" xr:uid="{00000000-0005-0000-0000-0000E51E0000}"/>
    <cellStyle name="_테코스2001반기조서_인네트_2001_기말감사_테코스(2001_기말감사)_테코스_2001_기말_2001_FS_법인세비용 반영전_2002_반기검토-삼건베리클" xfId="31160" xr:uid="{00000000-0005-0000-0000-0000E61E0000}"/>
    <cellStyle name="_테코스2001반기조서_인네트_2001_기말감사_테코스(2001_기말감사)_테코스_2001_기말_2001_FS_법인세비용 반영전_삼건베리클-2002년반기-정준형" xfId="31161" xr:uid="{00000000-0005-0000-0000-0000E71E0000}"/>
    <cellStyle name="_테코스2001반기조서_인네트_2001_기말감사_테코스(2001_기말감사)_테코스_2001_기말_2001_FS_법인세비용 반영전_서원양행-2002 FS - 양애리" xfId="31162" xr:uid="{00000000-0005-0000-0000-0000E81E0000}"/>
    <cellStyle name="_테코스2001반기조서_인네트_2001_기말감사_테코스(2001_기말감사)_테코스_2001_기말_서원양행-2002 FS - 양애리" xfId="31163" xr:uid="{00000000-0005-0000-0000-0000E91E0000}"/>
    <cellStyle name="_테코스2001반기조서_인네트_2001_반기검토(최종본2)" xfId="31164" xr:uid="{00000000-0005-0000-0000-0000EA1E0000}"/>
    <cellStyle name="_테코스2001반기조서_인네트_2001_반기검토(최종본2)_서원양행-2002 FS - 양애리" xfId="31165" xr:uid="{00000000-0005-0000-0000-0000EB1E0000}"/>
    <cellStyle name="_테코스2001반기조서_테코스(2001_반기검토)" xfId="31166" xr:uid="{00000000-0005-0000-0000-0000EC1E0000}"/>
    <cellStyle name="_테코스2001반기조서_테코스(2001_반기검토)_2001_FS_법인세비용 반영전" xfId="31167" xr:uid="{00000000-0005-0000-0000-0000ED1E0000}"/>
    <cellStyle name="_테코스2001반기조서_테코스(2001_반기검토)_2001_FS_법인세비용 반영전_2002_반기검토-삼건베리클" xfId="31168" xr:uid="{00000000-0005-0000-0000-0000EE1E0000}"/>
    <cellStyle name="_테코스2001반기조서_테코스(2001_반기검토)_2001_FS_법인세비용 반영전_삼건베리클-2002년반기-정준형" xfId="31169" xr:uid="{00000000-0005-0000-0000-0000EF1E0000}"/>
    <cellStyle name="_테코스2001반기조서_테코스(2001_반기검토)_2001_FS_법인세비용 반영전_서원양행-2002 FS - 양애리" xfId="31170" xr:uid="{00000000-0005-0000-0000-0000F01E0000}"/>
    <cellStyle name="_테코스2001반기조서_테코스(2001_반기검토)_leadsheet-나래" xfId="31171" xr:uid="{00000000-0005-0000-0000-0000F11E0000}"/>
    <cellStyle name="_테코스2001반기조서_테코스(2001_반기검토)_서원양행-2002 FS - 양애리" xfId="31172" xr:uid="{00000000-0005-0000-0000-0000F21E0000}"/>
    <cellStyle name="_테코스2001반기조서_테코스(2001_반기검토)_재무제표관련_테코스_2001" xfId="31173" xr:uid="{00000000-0005-0000-0000-0000F31E0000}"/>
    <cellStyle name="_테코스2001반기조서_테코스(2001_반기검토)_재무제표관련_테코스_2001_서원양행-2002 FS - 양애리" xfId="31174" xr:uid="{00000000-0005-0000-0000-0000F41E0000}"/>
    <cellStyle name="_테코스2001반기조서_테코스(2001_반기검토)_테코스(2001_기말감사)" xfId="31175" xr:uid="{00000000-0005-0000-0000-0000F51E0000}"/>
    <cellStyle name="_테코스2001반기조서_테코스(2001_반기검토)_테코스(2001_기말감사)_2001_FS_법인세비용 반영전" xfId="31176" xr:uid="{00000000-0005-0000-0000-0000F61E0000}"/>
    <cellStyle name="_테코스2001반기조서_테코스(2001_반기검토)_테코스(2001_기말감사)_2001_FS_법인세비용 반영전_2002_반기검토-삼건베리클" xfId="31177" xr:uid="{00000000-0005-0000-0000-0000F71E0000}"/>
    <cellStyle name="_테코스2001반기조서_테코스(2001_반기검토)_테코스(2001_기말감사)_2001_FS_법인세비용 반영전_삼건베리클-2002년반기-정준형" xfId="31178" xr:uid="{00000000-0005-0000-0000-0000F81E0000}"/>
    <cellStyle name="_테코스2001반기조서_테코스(2001_반기검토)_테코스(2001_기말감사)_2001_FS_법인세비용 반영전_서원양행-2002 FS - 양애리" xfId="31179" xr:uid="{00000000-0005-0000-0000-0000F91E0000}"/>
    <cellStyle name="_테코스2001반기조서_테코스(2001_반기검토)_테코스(2001_기말감사)_서원양행-2002 FS - 양애리" xfId="31180" xr:uid="{00000000-0005-0000-0000-0000FA1E0000}"/>
    <cellStyle name="_테코스2001반기조서_테코스(2001_반기검토)_테코스(2001_기말감사)_테코스_2001_기말" xfId="31181" xr:uid="{00000000-0005-0000-0000-0000FB1E0000}"/>
    <cellStyle name="_테코스2001반기조서_테코스(2001_반기검토)_테코스(2001_기말감사)_테코스_2001_기말_2001_FS_법인세비용 반영전" xfId="31182" xr:uid="{00000000-0005-0000-0000-0000FC1E0000}"/>
    <cellStyle name="_테코스2001반기조서_테코스(2001_반기검토)_테코스(2001_기말감사)_테코스_2001_기말_2001_FS_법인세비용 반영전_2002_반기검토-삼건베리클" xfId="31183" xr:uid="{00000000-0005-0000-0000-0000FD1E0000}"/>
    <cellStyle name="_테코스2001반기조서_테코스(2001_반기검토)_테코스(2001_기말감사)_테코스_2001_기말_2001_FS_법인세비용 반영전_삼건베리클-2002년반기-정준형" xfId="31184" xr:uid="{00000000-0005-0000-0000-0000FE1E0000}"/>
    <cellStyle name="_테코스2001반기조서_테코스(2001_반기검토)_테코스(2001_기말감사)_테코스_2001_기말_2001_FS_법인세비용 반영전_서원양행-2002 FS - 양애리" xfId="31185" xr:uid="{00000000-0005-0000-0000-0000FF1E0000}"/>
    <cellStyle name="_테코스2001반기조서_테코스(2001_반기검토)_테코스(2001_기말감사)_테코스_2001_기말_서원양행-2002 FS - 양애리" xfId="31186" xr:uid="{00000000-0005-0000-0000-0000001F0000}"/>
    <cellStyle name="_테코스2001반기조서_테코스(2001_반기검토)_페타 Leadschedule2001-final" xfId="31187" xr:uid="{00000000-0005-0000-0000-0000011F0000}"/>
    <cellStyle name="_테코스2001반기조서_테코스_2001_기말" xfId="31188" xr:uid="{00000000-0005-0000-0000-0000021F0000}"/>
    <cellStyle name="_테코스2001반기조서_테코스_2001_기말_2001_FS_법인세비용 반영전" xfId="31189" xr:uid="{00000000-0005-0000-0000-0000031F0000}"/>
    <cellStyle name="_테코스2001반기조서_테코스_2001_기말_2001_FS_법인세비용 반영전_2002_반기검토-삼건베리클" xfId="31190" xr:uid="{00000000-0005-0000-0000-0000041F0000}"/>
    <cellStyle name="_테코스2001반기조서_테코스_2001_기말_2001_FS_법인세비용 반영전_삼건베리클-2002년반기-정준형" xfId="31191" xr:uid="{00000000-0005-0000-0000-0000051F0000}"/>
    <cellStyle name="_테코스2001반기조서_테코스_2001_기말_2001_FS_법인세비용 반영전_서원양행-2002 FS - 양애리" xfId="31192" xr:uid="{00000000-0005-0000-0000-0000061F0000}"/>
    <cellStyle name="_테코스2001반기조서_테코스_2001_기말_서원양행-2002 FS - 양애리" xfId="31193" xr:uid="{00000000-0005-0000-0000-0000071F0000}"/>
    <cellStyle name="_테코스2001반기조서_페타 Leadschedule2001-final" xfId="31194" xr:uid="{00000000-0005-0000-0000-0000081F0000}"/>
    <cellStyle name="_테코스조서" xfId="31195" xr:uid="{00000000-0005-0000-0000-0000091F0000}"/>
    <cellStyle name="_테코스조서_서원양행-2002 FS - 양애리" xfId="31196" xr:uid="{00000000-0005-0000-0000-00000A1F0000}"/>
    <cellStyle name="_토공및흙막이공사" xfId="31197" xr:uid="{00000000-0005-0000-0000-00000B1F0000}"/>
    <cellStyle name="_토목-정주" xfId="31198" xr:uid="{00000000-0005-0000-0000-00000C1F0000}"/>
    <cellStyle name="_통합총무팀업무분장" xfId="31199" xr:uid="{00000000-0005-0000-0000-00000D1F0000}"/>
    <cellStyle name="_통화옵션업체성향분석(090331)" xfId="33238" xr:uid="{00000000-0005-0000-0000-00000E1F0000}"/>
    <cellStyle name="_퇴직급여충당금" xfId="31200" xr:uid="{00000000-0005-0000-0000-00000F1F0000}"/>
    <cellStyle name="_투팔양식" xfId="31201" xr:uid="{00000000-0005-0000-0000-0000101F0000}"/>
    <cellStyle name="_팀공통양식" xfId="33239" xr:uid="{00000000-0005-0000-0000-0000111F0000}"/>
    <cellStyle name="_파생 현금흐름표(최종)" xfId="31202" xr:uid="{00000000-0005-0000-0000-0000121F0000}"/>
    <cellStyle name="_파생 현금흐름표(최종)_파생상품요청양식(080211)(1)_최종" xfId="31203" xr:uid="{00000000-0005-0000-0000-0000131F0000}"/>
    <cellStyle name="_파생상품" xfId="31204" xr:uid="{00000000-0005-0000-0000-0000141F0000}"/>
    <cellStyle name="_파생상품 2" xfId="33240" xr:uid="{00000000-0005-0000-0000-0000151F0000}"/>
    <cellStyle name="_파생상품관련충당금파일0904_v2(완료)" xfId="33241" xr:uid="{00000000-0005-0000-0000-0000161F0000}"/>
    <cellStyle name="_파생상품요청양식" xfId="31205" xr:uid="{00000000-0005-0000-0000-0000171F0000}"/>
    <cellStyle name="_파생상품요청양식_파생 현금흐름표(최종)" xfId="31206" xr:uid="{00000000-0005-0000-0000-0000181F0000}"/>
    <cellStyle name="_파생상품요청양식_파생 현금흐름표(최종)_파생상품요청양식(080211)(1)_최종" xfId="31207" xr:uid="{00000000-0005-0000-0000-0000191F0000}"/>
    <cellStyle name="_파주출판물개략완료" xfId="31208" xr:uid="{00000000-0005-0000-0000-00001A1F0000}"/>
    <cellStyle name="_파주출판물개략완료Ⅲ" xfId="31209" xr:uid="{00000000-0005-0000-0000-00001B1F0000}"/>
    <cellStyle name="_파키스탄 TE사" xfId="33242" xr:uid="{00000000-0005-0000-0000-00001C1F0000}"/>
    <cellStyle name="_판관,제조경비" xfId="317" xr:uid="{00000000-0005-0000-0000-00001D1F0000}"/>
    <cellStyle name="_판관,제조경비 2" xfId="33243" xr:uid="{00000000-0005-0000-0000-00001E1F0000}"/>
    <cellStyle name="_판관,제조경비 3" xfId="33244" xr:uid="{00000000-0005-0000-0000-00001F1F0000}"/>
    <cellStyle name="_판관비 LS" xfId="318" xr:uid="{00000000-0005-0000-0000-0000201F0000}"/>
    <cellStyle name="_판관비 LS 2" xfId="33245" xr:uid="{00000000-0005-0000-0000-0000211F0000}"/>
    <cellStyle name="_판관비 LS 3" xfId="33246" xr:uid="{00000000-0005-0000-0000-0000221F0000}"/>
    <cellStyle name="_팩스교신" xfId="33247" xr:uid="{00000000-0005-0000-0000-0000231F0000}"/>
    <cellStyle name="_페타 Leadschedule2001(1)" xfId="31210" xr:uid="{00000000-0005-0000-0000-0000241F0000}"/>
    <cellStyle name="_페타 Leadschedule2001(1)_페타 Leadschedule2001-final" xfId="31211" xr:uid="{00000000-0005-0000-0000-0000251F0000}"/>
    <cellStyle name="_페타 Leadschedule2001(영중)" xfId="31212" xr:uid="{00000000-0005-0000-0000-0000261F0000}"/>
    <cellStyle name="_페타 Leadschedule2001(영중)_페타 Leadschedule2001-final" xfId="31213" xr:uid="{00000000-0005-0000-0000-0000271F0000}"/>
    <cellStyle name="_페타 Leadschedule2001-final" xfId="31214" xr:uid="{00000000-0005-0000-0000-0000281F0000}"/>
    <cellStyle name="_페타 Leadschedule2001-최종" xfId="31215" xr:uid="{00000000-0005-0000-0000-0000291F0000}"/>
    <cellStyle name="_페타 Leadschedule2001-최종_페타 Leadschedule2001-final" xfId="31216" xr:uid="{00000000-0005-0000-0000-00002A1F0000}"/>
    <cellStyle name="_페타_Leadschedule2001" xfId="31217" xr:uid="{00000000-0005-0000-0000-00002B1F0000}"/>
    <cellStyle name="_평가_SAC2009_3Q_0828" xfId="319" xr:uid="{00000000-0005-0000-0000-00002C1F0000}"/>
    <cellStyle name="_평가_SAC2009_3Q_0828 2" xfId="2188" xr:uid="{00000000-0005-0000-0000-00002D1F0000}"/>
    <cellStyle name="_평가_SAC2009_3Q_0828 3" xfId="8053" xr:uid="{00000000-0005-0000-0000-00002E1F0000}"/>
    <cellStyle name="_평가_SAC2009_3Q_0828_Project O_Valuation_v7.0" xfId="2189" xr:uid="{00000000-0005-0000-0000-00002F1F0000}"/>
    <cellStyle name="_평가_SAC2009_3Q_0828_Project O2_Valuation_v1.3" xfId="2190" xr:uid="{00000000-0005-0000-0000-0000301F0000}"/>
    <cellStyle name="_평가_SAC2009_3Q_0828_WR Bank 2010 1Q 공담분석_0221" xfId="2191" xr:uid="{00000000-0005-0000-0000-0000311F0000}"/>
    <cellStyle name="_평가_SAC2009_3Q_0828_WR Bank 2010 1Q 유덕현(0212)" xfId="2192" xr:uid="{00000000-0005-0000-0000-0000321F0000}"/>
    <cellStyle name="_평가_SAC2009_3Q_0828_WR Bank 2010 1Q 지석 취합자료(0217)" xfId="2193" xr:uid="{00000000-0005-0000-0000-0000331F0000}"/>
    <cellStyle name="_평당공사비(05.26)" xfId="31218" xr:uid="{00000000-0005-0000-0000-0000341F0000}"/>
    <cellStyle name="_품의파일" xfId="320" xr:uid="{00000000-0005-0000-0000-0000351F0000}"/>
    <cellStyle name="_품의파일 2" xfId="33248" xr:uid="{00000000-0005-0000-0000-0000361F0000}"/>
    <cellStyle name="_품의파일 3" xfId="33249" xr:uid="{00000000-0005-0000-0000-0000371F0000}"/>
    <cellStyle name="_하나로정보센터 견적(각층별 최종)" xfId="31219" xr:uid="{00000000-0005-0000-0000-0000381F0000}"/>
    <cellStyle name="_한국은행공동숙소관수설비공사0820" xfId="31220" xr:uid="{00000000-0005-0000-0000-0000391F0000}"/>
    <cellStyle name="_한국은행공동숙소수경시설공사0820" xfId="31221" xr:uid="{00000000-0005-0000-0000-00003A1F0000}"/>
    <cellStyle name="_한남동리첸시아(수량)" xfId="31222" xr:uid="{00000000-0005-0000-0000-00003B1F0000}"/>
    <cellStyle name="_해외출장시 선지급관련" xfId="33250" xr:uid="{00000000-0005-0000-0000-00003C1F0000}"/>
    <cellStyle name="_현대 제출 중국사업보고 손익" xfId="33251" xr:uid="{00000000-0005-0000-0000-00003D1F0000}"/>
    <cellStyle name="_현대제출보고서(0508제출)" xfId="33252" xr:uid="{00000000-0005-0000-0000-00003E1F0000}"/>
    <cellStyle name="_현대카드_양식(품의서,협조전)" xfId="31223" xr:uid="{00000000-0005-0000-0000-00003F1F0000}"/>
    <cellStyle name="_현장완료" xfId="31224" xr:uid="{00000000-0005-0000-0000-0000401F0000}"/>
    <cellStyle name="_현황(보고용)" xfId="31225" xr:uid="{00000000-0005-0000-0000-0000411F0000}"/>
    <cellStyle name="_홍민기SW_미수수익" xfId="31226" xr:uid="{00000000-0005-0000-0000-0000421F0000}"/>
    <cellStyle name="_홍민기SW_미수수익 2" xfId="33253" xr:uid="{00000000-0005-0000-0000-0000431F0000}"/>
    <cellStyle name="_홍민기SW_미수수익_결산" xfId="31227" xr:uid="{00000000-0005-0000-0000-0000441F0000}"/>
    <cellStyle name="_홍민기SW_미수수익_결산 2" xfId="33254" xr:uid="{00000000-0005-0000-0000-0000451F0000}"/>
    <cellStyle name="_홍민기SW_양수도대금미수수익" xfId="31228" xr:uid="{00000000-0005-0000-0000-0000461F0000}"/>
    <cellStyle name="_홍민기SW_양수도대금미수수익 2" xfId="33255" xr:uid="{00000000-0005-0000-0000-0000471F0000}"/>
    <cellStyle name="_화성동탄(TK자료)-주택기획팀" xfId="31229" xr:uid="{00000000-0005-0000-0000-0000481F0000}"/>
    <cellStyle name="_황금에스티19기CF(20040217)" xfId="31230" xr:uid="{00000000-0005-0000-0000-0000491F0000}"/>
    <cellStyle name="_황제의 실행0623최종결재용" xfId="31231" xr:uid="{00000000-0005-0000-0000-00004A1F0000}"/>
    <cellStyle name="_회계감사-삼건베리컬" xfId="31232" xr:uid="{00000000-0005-0000-0000-00004B1F0000}"/>
    <cellStyle name="_회계감사-삼건베리컬_서원양행-2002 FS - 양애리" xfId="31233" xr:uid="{00000000-0005-0000-0000-00004C1F0000}"/>
    <cellStyle name="_회계감사-삼건베리클" xfId="31234" xr:uid="{00000000-0005-0000-0000-00004D1F0000}"/>
    <cellStyle name="_회계감사-삼건베리클_서원양행-2002 FS - 양애리" xfId="31235" xr:uid="{00000000-0005-0000-0000-00004E1F0000}"/>
    <cellStyle name="_회계감사-삼건베리클1" xfId="31236" xr:uid="{00000000-0005-0000-0000-00004F1F0000}"/>
    <cellStyle name="_회생-양정부(계속기업가치)-KHW(08.12.26)" xfId="31237" xr:uid="{00000000-0005-0000-0000-0000501F0000}"/>
    <cellStyle name="_회의보고" xfId="33256" xr:uid="{00000000-0005-0000-0000-0000511F0000}"/>
    <cellStyle name="_회의보고1" xfId="33257" xr:uid="{00000000-0005-0000-0000-0000521F0000}"/>
    <cellStyle name="¡¾¨u￠￢ⓒ÷A¨u," xfId="31238" xr:uid="{00000000-0005-0000-0000-0000531F0000}"/>
    <cellStyle name="’E‰Y [0.00]_laroux" xfId="321" xr:uid="{00000000-0005-0000-0000-0000541F0000}"/>
    <cellStyle name="’E‰Y_laroux" xfId="322" xr:uid="{00000000-0005-0000-0000-0000551F0000}"/>
    <cellStyle name="–¢’è‹`" xfId="31239" xr:uid="{00000000-0005-0000-0000-0000561F0000}"/>
    <cellStyle name="￡Currency [0]" xfId="31240" xr:uid="{00000000-0005-0000-0000-0000571F0000}"/>
    <cellStyle name="￡Currency [1]" xfId="31241" xr:uid="{00000000-0005-0000-0000-0000581F0000}"/>
    <cellStyle name="￡Currency [2]" xfId="31242" xr:uid="{00000000-0005-0000-0000-0000591F0000}"/>
    <cellStyle name="￡Currency [p]" xfId="31243" xr:uid="{00000000-0005-0000-0000-00005A1F0000}"/>
    <cellStyle name="￡Currency [p2]" xfId="31244" xr:uid="{00000000-0005-0000-0000-00005B1F0000}"/>
    <cellStyle name="￡Pounds" xfId="31245" xr:uid="{00000000-0005-0000-0000-00005C1F0000}"/>
    <cellStyle name="¤@?e_TEST-1 " xfId="31246" xr:uid="{00000000-0005-0000-0000-00005D1F0000}"/>
    <cellStyle name="=C:\WINDOWS\SYSTEM32\COMMAND.COM" xfId="31247" xr:uid="{00000000-0005-0000-0000-00005E1F0000}"/>
    <cellStyle name="=today()" xfId="31248" xr:uid="{00000000-0005-0000-0000-00005F1F0000}"/>
    <cellStyle name="±a°e" xfId="31249" xr:uid="{00000000-0005-0000-0000-0000601F0000}"/>
    <cellStyle name="⥜준_제강원가최종_1" xfId="31250" xr:uid="{00000000-0005-0000-0000-0000611F0000}"/>
    <cellStyle name="△백분율" xfId="31251" xr:uid="{00000000-0005-0000-0000-0000621F0000}"/>
    <cellStyle name="△서식" xfId="31252" xr:uid="{00000000-0005-0000-0000-0000631F0000}"/>
    <cellStyle name="△콤마" xfId="31253" xr:uid="{00000000-0005-0000-0000-0000641F0000}"/>
    <cellStyle name="°ia¤¼o " xfId="31254" xr:uid="{00000000-0005-0000-0000-0000651F0000}"/>
    <cellStyle name="°ia¤aa " xfId="31255" xr:uid="{00000000-0005-0000-0000-0000661F0000}"/>
    <cellStyle name="°iA¤Aa·A2_10¿u2WA¸ºI " xfId="33258" xr:uid="{00000000-0005-0000-0000-0000671F0000}"/>
    <cellStyle name="°ßAu" xfId="31256" xr:uid="{00000000-0005-0000-0000-0000681F0000}"/>
    <cellStyle name="•W_Book3" xfId="31257" xr:uid="{00000000-0005-0000-0000-0000691F0000}"/>
    <cellStyle name="æøè [0.00" xfId="323" xr:uid="{00000000-0005-0000-0000-00006A1F0000}"/>
    <cellStyle name="æØè [0.00]_PRODUCT DETAIL Q1" xfId="324" xr:uid="{00000000-0005-0000-0000-00006B1F0000}"/>
    <cellStyle name="æøè [0.00_2. 은행분담금 추정 (20090930기준)_작업_2" xfId="325" xr:uid="{00000000-0005-0000-0000-00006C1F0000}"/>
    <cellStyle name="æøè_produ" xfId="326" xr:uid="{00000000-0005-0000-0000-00006D1F0000}"/>
    <cellStyle name="êý [0.00]_pr" xfId="327" xr:uid="{00000000-0005-0000-0000-00006E1F0000}"/>
    <cellStyle name="êý_product d" xfId="328" xr:uid="{00000000-0005-0000-0000-00006F1F0000}"/>
    <cellStyle name="W?_BOOKSHIP" xfId="329" xr:uid="{00000000-0005-0000-0000-0000701F0000}"/>
    <cellStyle name="W_BOOKSHIP" xfId="330" xr:uid="{00000000-0005-0000-0000-0000711F0000}"/>
    <cellStyle name="0" xfId="331" xr:uid="{00000000-0005-0000-0000-0000721F0000}"/>
    <cellStyle name="0,0_x000d__x000a_NA_x000d__x000a_" xfId="31258" xr:uid="{00000000-0005-0000-0000-0000731F0000}"/>
    <cellStyle name="0.0" xfId="31259" xr:uid="{00000000-0005-0000-0000-0000741F0000}"/>
    <cellStyle name="0.0 2" xfId="31260" xr:uid="{00000000-0005-0000-0000-0000751F0000}"/>
    <cellStyle name="0.00" xfId="31261" xr:uid="{00000000-0005-0000-0000-0000761F0000}"/>
    <cellStyle name="0.00 2" xfId="31262" xr:uid="{00000000-0005-0000-0000-0000771F0000}"/>
    <cellStyle name="0_Hana 2011-1 Program_Data Disk_Pool B_v2(v5-1더밸류-이교민)" xfId="16042" xr:uid="{00000000-0005-0000-0000-0000781F0000}"/>
    <cellStyle name="0_Hana 2011-1 Program_Data Disk_Pool B_v2(v5-1더밸류-이교민)_SHB 2011-2 Program_Data Disk_Pool C,B_v1(v2더밸류_이교민)" xfId="15377" xr:uid="{00000000-0005-0000-0000-0000791F0000}"/>
    <cellStyle name="0_Hana 2011-1 Program_Data Disk_Pool B_v2(v5-1더밸류-이교민)_차주명관리_20110726_v1" xfId="15905" xr:uid="{00000000-0005-0000-0000-00007A1F0000}"/>
    <cellStyle name="0_SHB_2011-3_담보sheet(더밸류_v6이교민)" xfId="16620" xr:uid="{00000000-0005-0000-0000-00007B1F0000}"/>
    <cellStyle name="0_SHB_2011-3_담보sheet(더밸류_v6이교민)_차주명관리_20110726_v1" xfId="16621" xr:uid="{00000000-0005-0000-0000-00007C1F0000}"/>
    <cellStyle name="0_권리분석" xfId="31263" xr:uid="{00000000-0005-0000-0000-00007D1F0000}"/>
    <cellStyle name="0_권리분석_v1(최초)-4" xfId="16041" xr:uid="{00000000-0005-0000-0000-00007E1F0000}"/>
    <cellStyle name="0_재무지원부충당금" xfId="332" xr:uid="{00000000-0005-0000-0000-00007F1F0000}"/>
    <cellStyle name="0_재무지원부충당금_1" xfId="333" xr:uid="{00000000-0005-0000-0000-0000801F0000}"/>
    <cellStyle name="0_재무지원부충당금_1_Hana 2011-1 Program_Data Disk_Pool B_v2(v5-1더밸류-이교민)" xfId="15880" xr:uid="{00000000-0005-0000-0000-0000811F0000}"/>
    <cellStyle name="0_재무지원부충당금_1_Hana 2011-1 Program_Data Disk_Pool B_v2(v5-1더밸류-이교민)_SHB 2011-2 Program_Data Disk_Pool C,B_v1(v2더밸류_이교민)" xfId="15489" xr:uid="{00000000-0005-0000-0000-0000821F0000}"/>
    <cellStyle name="0_재무지원부충당금_1_Hana 2011-1 Program_Data Disk_Pool B_v2(v5-1더밸류-이교민)_차주명관리_20110726_v1" xfId="16365" xr:uid="{00000000-0005-0000-0000-0000831F0000}"/>
    <cellStyle name="0_재무지원부충당금_1_SHB_2011-3_담보sheet(더밸류_v6이교민)" xfId="16622" xr:uid="{00000000-0005-0000-0000-0000841F0000}"/>
    <cellStyle name="0_재무지원부충당금_1_SHB_2011-3_담보sheet(더밸류_v6이교민)_차주명관리_20110726_v1" xfId="15376" xr:uid="{00000000-0005-0000-0000-0000851F0000}"/>
    <cellStyle name="0_재무지원부충당금_1_권리분석_v1(최초)-4" xfId="16039" xr:uid="{00000000-0005-0000-0000-0000861F0000}"/>
    <cellStyle name="0_재무지원부충당금_1_예외적립품의_0910(완료)" xfId="334" xr:uid="{00000000-0005-0000-0000-0000871F0000}"/>
    <cellStyle name="0_재무지원부충당금_1_예외적립품의_0910(완료)_Hana 2011-1 Program_Data Disk_Pool B_v2(v5-1더밸류-이교민)" xfId="15439" xr:uid="{00000000-0005-0000-0000-0000881F0000}"/>
    <cellStyle name="0_재무지원부충당금_1_예외적립품의_0910(완료)_Hana 2011-1 Program_Data Disk_Pool B_v2(v5-1더밸류-이교민)_SHB 2011-2 Program_Data Disk_Pool C,B_v1(v2더밸류_이교민)" xfId="16038" xr:uid="{00000000-0005-0000-0000-0000891F0000}"/>
    <cellStyle name="0_재무지원부충당금_1_예외적립품의_0910(완료)_Hana 2011-1 Program_Data Disk_Pool B_v2(v5-1더밸류-이교민)_차주명관리_20110726_v1" xfId="16515" xr:uid="{00000000-0005-0000-0000-00008A1F0000}"/>
    <cellStyle name="0_재무지원부충당금_1_예외적립품의_0910(완료)_SHB_2011-3_담보sheet(더밸류_v6이교민)" xfId="15601" xr:uid="{00000000-0005-0000-0000-00008B1F0000}"/>
    <cellStyle name="0_재무지원부충당금_1_예외적립품의_0910(완료)_SHB_2011-3_담보sheet(더밸류_v6이교민)_차주명관리_20110726_v1" xfId="16389" xr:uid="{00000000-0005-0000-0000-00008C1F0000}"/>
    <cellStyle name="0_재무지원부충당금_1_예외적립품의_0910(완료)_권리분석_v1(최초)-4" xfId="16390" xr:uid="{00000000-0005-0000-0000-00008D1F0000}"/>
    <cellStyle name="0_재무지원부충당금_1_추가적립업체명세(완료)V_3황동인대리님" xfId="335" xr:uid="{00000000-0005-0000-0000-00008E1F0000}"/>
    <cellStyle name="0_재무지원부충당금_1_추가적립업체명세(완료)V_3황동인대리님_Hana 2011-1 Program_Data Disk_Pool B_v2(v5-1더밸류-이교민)" xfId="14796" xr:uid="{00000000-0005-0000-0000-00008F1F0000}"/>
    <cellStyle name="0_재무지원부충당금_1_추가적립업체명세(완료)V_3황동인대리님_Hana 2011-1 Program_Data Disk_Pool B_v2(v5-1더밸류-이교민)_SHB 2011-2 Program_Data Disk_Pool C,B_v1(v2더밸류_이교민)" xfId="15375" xr:uid="{00000000-0005-0000-0000-0000901F0000}"/>
    <cellStyle name="0_재무지원부충당금_1_추가적립업체명세(완료)V_3황동인대리님_Hana 2011-1 Program_Data Disk_Pool B_v2(v5-1더밸류-이교민)_차주명관리_20110726_v1" xfId="15374" xr:uid="{00000000-0005-0000-0000-0000911F0000}"/>
    <cellStyle name="0_재무지원부충당금_1_추가적립업체명세(완료)V_3황동인대리님_SHB_2011-3_담보sheet(더밸류_v6이교민)" xfId="16274" xr:uid="{00000000-0005-0000-0000-0000921F0000}"/>
    <cellStyle name="0_재무지원부충당금_1_추가적립업체명세(완료)V_3황동인대리님_SHB_2011-3_담보sheet(더밸류_v6이교민)_차주명관리_20110726_v1" xfId="16628" xr:uid="{00000000-0005-0000-0000-0000931F0000}"/>
    <cellStyle name="0_재무지원부충당금_1_추가적립업체명세(완료)V_3황동인대리님_권리분석_v1(최초)-4" xfId="15879" xr:uid="{00000000-0005-0000-0000-0000941F0000}"/>
    <cellStyle name="0_재무지원부충당금_Hana 2011-1 Program_Data Disk_Pool B_v2(v5-1더밸류-이교민)" xfId="16623" xr:uid="{00000000-0005-0000-0000-0000951F0000}"/>
    <cellStyle name="0_재무지원부충당금_Hana 2011-1 Program_Data Disk_Pool B_v2(v5-1더밸류-이교민)_SHB 2011-2 Program_Data Disk_Pool C,B_v1(v2더밸류_이교민)" xfId="16463" xr:uid="{00000000-0005-0000-0000-0000961F0000}"/>
    <cellStyle name="0_재무지원부충당금_Hana 2011-1 Program_Data Disk_Pool B_v2(v5-1더밸류-이교민)_차주명관리_20110726_v1" xfId="15417" xr:uid="{00000000-0005-0000-0000-0000971F0000}"/>
    <cellStyle name="0_재무지원부충당금_SHB_2011-3_담보sheet(더밸류_v6이교민)" xfId="14820" xr:uid="{00000000-0005-0000-0000-0000981F0000}"/>
    <cellStyle name="0_재무지원부충당금_SHB_2011-3_담보sheet(더밸류_v6이교민)_차주명관리_20110726_v1" xfId="16447" xr:uid="{00000000-0005-0000-0000-0000991F0000}"/>
    <cellStyle name="0_재무지원부충당금_권리분석_v1(최초)-4" xfId="16491" xr:uid="{00000000-0005-0000-0000-00009A1F0000}"/>
    <cellStyle name="0_추가충당금명세_0630_V3" xfId="336" xr:uid="{00000000-0005-0000-0000-00009B1F0000}"/>
    <cellStyle name="0_추가충당금명세_0630_V3_Hana 2011-1 Program_Data Disk_Pool B_v2(v5-1더밸류-이교민)" xfId="16624" xr:uid="{00000000-0005-0000-0000-00009C1F0000}"/>
    <cellStyle name="0_추가충당금명세_0630_V3_Hana 2011-1 Program_Data Disk_Pool B_v2(v5-1더밸류-이교민)_SHB 2011-2 Program_Data Disk_Pool C,B_v1(v2더밸류_이교민)" xfId="15063" xr:uid="{00000000-0005-0000-0000-00009D1F0000}"/>
    <cellStyle name="0_추가충당금명세_0630_V3_Hana 2011-1 Program_Data Disk_Pool B_v2(v5-1더밸류-이교민)_차주명관리_20110726_v1" xfId="16563" xr:uid="{00000000-0005-0000-0000-00009E1F0000}"/>
    <cellStyle name="0_추가충당금명세_0630_V3_SHB_2011-3_담보sheet(더밸류_v6이교민)" xfId="16562" xr:uid="{00000000-0005-0000-0000-00009F1F0000}"/>
    <cellStyle name="0_추가충당금명세_0630_V3_SHB_2011-3_담보sheet(더밸류_v6이교민)_차주명관리_20110726_v1" xfId="14959" xr:uid="{00000000-0005-0000-0000-0000A01F0000}"/>
    <cellStyle name="0_추가충당금명세_0630_V3_권리분석_v1(최초)-4" xfId="16486" xr:uid="{00000000-0005-0000-0000-0000A11F0000}"/>
    <cellStyle name="0뾍R_x0005_?뾍b_x0005_" xfId="33259" xr:uid="{00000000-0005-0000-0000-0000A21F0000}"/>
    <cellStyle name="1" xfId="31264" xr:uid="{00000000-0005-0000-0000-0000A31F0000}"/>
    <cellStyle name="1." xfId="31265" xr:uid="{00000000-0005-0000-0000-0000A41F0000}"/>
    <cellStyle name="¹?ºð?²" xfId="337" xr:uid="{00000000-0005-0000-0000-0000A51F0000}"/>
    <cellStyle name="1_laroux" xfId="31266" xr:uid="{00000000-0005-0000-0000-0000A61F0000}"/>
    <cellStyle name="1_laroux_ATC-YOON1" xfId="31267" xr:uid="{00000000-0005-0000-0000-0000A71F0000}"/>
    <cellStyle name="1_단가조사표" xfId="31268" xr:uid="{00000000-0005-0000-0000-0000A81F0000}"/>
    <cellStyle name="1_단가조사표_1011소각" xfId="31269" xr:uid="{00000000-0005-0000-0000-0000A91F0000}"/>
    <cellStyle name="1_단가조사표_1113교~1" xfId="31270" xr:uid="{00000000-0005-0000-0000-0000AA1F0000}"/>
    <cellStyle name="1_단가조사표_121내역" xfId="31271" xr:uid="{00000000-0005-0000-0000-0000AB1F0000}"/>
    <cellStyle name="1_단가조사표_객토량" xfId="31272" xr:uid="{00000000-0005-0000-0000-0000AC1F0000}"/>
    <cellStyle name="1_단가조사표_교통센~1" xfId="31273" xr:uid="{00000000-0005-0000-0000-0000AD1F0000}"/>
    <cellStyle name="1_단가조사표_교통센터412" xfId="31274" xr:uid="{00000000-0005-0000-0000-0000AE1F0000}"/>
    <cellStyle name="1_단가조사표_교통수" xfId="31275" xr:uid="{00000000-0005-0000-0000-0000AF1F0000}"/>
    <cellStyle name="1_단가조사표_교통수량산출서" xfId="31276" xr:uid="{00000000-0005-0000-0000-0000B01F0000}"/>
    <cellStyle name="1_단가조사표_구조물대가 (2)" xfId="31277" xr:uid="{00000000-0005-0000-0000-0000B11F0000}"/>
    <cellStyle name="1_단가조사표_내역서 (2)" xfId="31278" xr:uid="{00000000-0005-0000-0000-0000B21F0000}"/>
    <cellStyle name="1_단가조사표_대전관저지구" xfId="31279" xr:uid="{00000000-0005-0000-0000-0000B31F0000}"/>
    <cellStyle name="1_단가조사표_동측지~1" xfId="31280" xr:uid="{00000000-0005-0000-0000-0000B41F0000}"/>
    <cellStyle name="1_단가조사표_동측지원422" xfId="31281" xr:uid="{00000000-0005-0000-0000-0000B51F0000}"/>
    <cellStyle name="1_단가조사표_동측지원512" xfId="31282" xr:uid="{00000000-0005-0000-0000-0000B61F0000}"/>
    <cellStyle name="1_단가조사표_동측지원524" xfId="31283" xr:uid="{00000000-0005-0000-0000-0000B71F0000}"/>
    <cellStyle name="1_단가조사표_부대422" xfId="31284" xr:uid="{00000000-0005-0000-0000-0000B81F0000}"/>
    <cellStyle name="1_단가조사표_부대시설" xfId="31285" xr:uid="{00000000-0005-0000-0000-0000B91F0000}"/>
    <cellStyle name="1_단가조사표_소각수~1" xfId="31286" xr:uid="{00000000-0005-0000-0000-0000BA1F0000}"/>
    <cellStyle name="1_단가조사표_소각수내역서" xfId="31287" xr:uid="{00000000-0005-0000-0000-0000BB1F0000}"/>
    <cellStyle name="1_단가조사표_소각수목2" xfId="31288" xr:uid="{00000000-0005-0000-0000-0000BC1F0000}"/>
    <cellStyle name="1_단가조사표_수량산출서 (2)" xfId="31289" xr:uid="{00000000-0005-0000-0000-0000BD1F0000}"/>
    <cellStyle name="1_단가조사표_엑스포~1" xfId="31290" xr:uid="{00000000-0005-0000-0000-0000BE1F0000}"/>
    <cellStyle name="1_단가조사표_엑스포한빛1" xfId="31291" xr:uid="{00000000-0005-0000-0000-0000BF1F0000}"/>
    <cellStyle name="1_단가조사표_여객터미널331" xfId="31292" xr:uid="{00000000-0005-0000-0000-0000C01F0000}"/>
    <cellStyle name="1_단가조사표_여객터미널513" xfId="31293" xr:uid="{00000000-0005-0000-0000-0000C11F0000}"/>
    <cellStyle name="1_단가조사표_여객터미널629" xfId="31294" xr:uid="{00000000-0005-0000-0000-0000C21F0000}"/>
    <cellStyle name="1_단가조사표_외곽도로616" xfId="31295" xr:uid="{00000000-0005-0000-0000-0000C31F0000}"/>
    <cellStyle name="1_단가조사표_용인죽전수량" xfId="31296" xr:uid="{00000000-0005-0000-0000-0000C41F0000}"/>
    <cellStyle name="1_단가조사표_원가계~1" xfId="31297" xr:uid="{00000000-0005-0000-0000-0000C51F0000}"/>
    <cellStyle name="1_단가조사표_유기질" xfId="31298" xr:uid="{00000000-0005-0000-0000-0000C61F0000}"/>
    <cellStyle name="1_단가조사표_자재조서 (2)" xfId="31299" xr:uid="{00000000-0005-0000-0000-0000C71F0000}"/>
    <cellStyle name="1_단가조사표_총괄내역" xfId="31300" xr:uid="{00000000-0005-0000-0000-0000C81F0000}"/>
    <cellStyle name="1_단가조사표_총괄내역 (2)" xfId="31301" xr:uid="{00000000-0005-0000-0000-0000C91F0000}"/>
    <cellStyle name="1_단가조사표_터미널도로403" xfId="31302" xr:uid="{00000000-0005-0000-0000-0000CA1F0000}"/>
    <cellStyle name="1_단가조사표_터미널도로429" xfId="31303" xr:uid="{00000000-0005-0000-0000-0000CB1F0000}"/>
    <cellStyle name="1_단가조사표_포장일위" xfId="31304" xr:uid="{00000000-0005-0000-0000-0000CC1F0000}"/>
    <cellStyle name="10" xfId="31305" xr:uid="{00000000-0005-0000-0000-0000CD1F0000}"/>
    <cellStyle name="100" xfId="31306" xr:uid="{00000000-0005-0000-0000-0000CE1F0000}"/>
    <cellStyle name="120" xfId="31307" xr:uid="{00000000-0005-0000-0000-0000CF1F0000}"/>
    <cellStyle name="123" xfId="338" xr:uid="{00000000-0005-0000-0000-0000D01F0000}"/>
    <cellStyle name="19990216" xfId="339" xr:uid="{00000000-0005-0000-0000-0000D11F0000}"/>
    <cellStyle name="19990216 2" xfId="33260" xr:uid="{00000000-0005-0000-0000-0000D21F0000}"/>
    <cellStyle name="19990216 3" xfId="33261" xr:uid="{00000000-0005-0000-0000-0000D31F0000}"/>
    <cellStyle name="¹e" xfId="31308" xr:uid="{00000000-0005-0000-0000-0000D41F0000}"/>
    <cellStyle name="¹éºðà²" xfId="340" xr:uid="{00000000-0005-0000-0000-0000D51F0000}"/>
    <cellStyle name="¹eºÐA²_±aA¸" xfId="31309" xr:uid="{00000000-0005-0000-0000-0000D61F0000}"/>
    <cellStyle name="1월" xfId="31310" xr:uid="{00000000-0005-0000-0000-0000D71F0000}"/>
    <cellStyle name="1월당월 (2)_1월" xfId="31311" xr:uid="{00000000-0005-0000-0000-0000D81F0000}"/>
    <cellStyle name="2" xfId="31312" xr:uid="{00000000-0005-0000-0000-0000D91F0000}"/>
    <cellStyle name="2)" xfId="33262" xr:uid="{00000000-0005-0000-0000-0000DA1F0000}"/>
    <cellStyle name="2_laroux" xfId="31313" xr:uid="{00000000-0005-0000-0000-0000DB1F0000}"/>
    <cellStyle name="2_laroux_ATC-YOON1" xfId="31314" xr:uid="{00000000-0005-0000-0000-0000DC1F0000}"/>
    <cellStyle name="2_단가조사표" xfId="31315" xr:uid="{00000000-0005-0000-0000-0000DD1F0000}"/>
    <cellStyle name="2_단가조사표_1011소각" xfId="31316" xr:uid="{00000000-0005-0000-0000-0000DE1F0000}"/>
    <cellStyle name="2_단가조사표_1113교~1" xfId="31317" xr:uid="{00000000-0005-0000-0000-0000DF1F0000}"/>
    <cellStyle name="2_단가조사표_121내역" xfId="31318" xr:uid="{00000000-0005-0000-0000-0000E01F0000}"/>
    <cellStyle name="2_단가조사표_객토량" xfId="31319" xr:uid="{00000000-0005-0000-0000-0000E11F0000}"/>
    <cellStyle name="2_단가조사표_교통센~1" xfId="31320" xr:uid="{00000000-0005-0000-0000-0000E21F0000}"/>
    <cellStyle name="2_단가조사표_교통센터412" xfId="31321" xr:uid="{00000000-0005-0000-0000-0000E31F0000}"/>
    <cellStyle name="2_단가조사표_교통수" xfId="31322" xr:uid="{00000000-0005-0000-0000-0000E41F0000}"/>
    <cellStyle name="2_단가조사표_교통수량산출서" xfId="31323" xr:uid="{00000000-0005-0000-0000-0000E51F0000}"/>
    <cellStyle name="2_단가조사표_구조물대가 (2)" xfId="31324" xr:uid="{00000000-0005-0000-0000-0000E61F0000}"/>
    <cellStyle name="2_단가조사표_내역서 (2)" xfId="31325" xr:uid="{00000000-0005-0000-0000-0000E71F0000}"/>
    <cellStyle name="2_단가조사표_대전관저지구" xfId="31326" xr:uid="{00000000-0005-0000-0000-0000E81F0000}"/>
    <cellStyle name="2_단가조사표_동측지~1" xfId="31327" xr:uid="{00000000-0005-0000-0000-0000E91F0000}"/>
    <cellStyle name="2_단가조사표_동측지원422" xfId="31328" xr:uid="{00000000-0005-0000-0000-0000EA1F0000}"/>
    <cellStyle name="2_단가조사표_동측지원512" xfId="31329" xr:uid="{00000000-0005-0000-0000-0000EB1F0000}"/>
    <cellStyle name="2_단가조사표_동측지원524" xfId="31330" xr:uid="{00000000-0005-0000-0000-0000EC1F0000}"/>
    <cellStyle name="2_단가조사표_부대422" xfId="31331" xr:uid="{00000000-0005-0000-0000-0000ED1F0000}"/>
    <cellStyle name="2_단가조사표_부대시설" xfId="31332" xr:uid="{00000000-0005-0000-0000-0000EE1F0000}"/>
    <cellStyle name="2_단가조사표_소각수~1" xfId="31333" xr:uid="{00000000-0005-0000-0000-0000EF1F0000}"/>
    <cellStyle name="2_단가조사표_소각수내역서" xfId="31334" xr:uid="{00000000-0005-0000-0000-0000F01F0000}"/>
    <cellStyle name="2_단가조사표_소각수목2" xfId="31335" xr:uid="{00000000-0005-0000-0000-0000F11F0000}"/>
    <cellStyle name="2_단가조사표_수량산출서 (2)" xfId="31336" xr:uid="{00000000-0005-0000-0000-0000F21F0000}"/>
    <cellStyle name="2_단가조사표_엑스포~1" xfId="31337" xr:uid="{00000000-0005-0000-0000-0000F31F0000}"/>
    <cellStyle name="2_단가조사표_엑스포한빛1" xfId="31338" xr:uid="{00000000-0005-0000-0000-0000F41F0000}"/>
    <cellStyle name="2_단가조사표_여객터미널331" xfId="31339" xr:uid="{00000000-0005-0000-0000-0000F51F0000}"/>
    <cellStyle name="2_단가조사표_여객터미널513" xfId="31340" xr:uid="{00000000-0005-0000-0000-0000F61F0000}"/>
    <cellStyle name="2_단가조사표_여객터미널629" xfId="31341" xr:uid="{00000000-0005-0000-0000-0000F71F0000}"/>
    <cellStyle name="2_단가조사표_외곽도로616" xfId="31342" xr:uid="{00000000-0005-0000-0000-0000F81F0000}"/>
    <cellStyle name="2_단가조사표_용인죽전수량" xfId="31343" xr:uid="{00000000-0005-0000-0000-0000F91F0000}"/>
    <cellStyle name="2_단가조사표_원가계~1" xfId="31344" xr:uid="{00000000-0005-0000-0000-0000FA1F0000}"/>
    <cellStyle name="2_단가조사표_유기질" xfId="31345" xr:uid="{00000000-0005-0000-0000-0000FB1F0000}"/>
    <cellStyle name="2_단가조사표_자재조서 (2)" xfId="31346" xr:uid="{00000000-0005-0000-0000-0000FC1F0000}"/>
    <cellStyle name="2_단가조사표_총괄내역" xfId="31347" xr:uid="{00000000-0005-0000-0000-0000FD1F0000}"/>
    <cellStyle name="2_단가조사표_총괄내역 (2)" xfId="31348" xr:uid="{00000000-0005-0000-0000-0000FE1F0000}"/>
    <cellStyle name="2_단가조사표_터미널도로403" xfId="31349" xr:uid="{00000000-0005-0000-0000-0000FF1F0000}"/>
    <cellStyle name="2_단가조사표_터미널도로429" xfId="31350" xr:uid="{00000000-0005-0000-0000-000000200000}"/>
    <cellStyle name="2_단가조사표_포장일위" xfId="31351" xr:uid="{00000000-0005-0000-0000-000001200000}"/>
    <cellStyle name="20% - ???1" xfId="31352" xr:uid="{00000000-0005-0000-0000-000002200000}"/>
    <cellStyle name="20% - ???2" xfId="31353" xr:uid="{00000000-0005-0000-0000-000003200000}"/>
    <cellStyle name="20% - ???3" xfId="31354" xr:uid="{00000000-0005-0000-0000-000004200000}"/>
    <cellStyle name="20% - ???4" xfId="31355" xr:uid="{00000000-0005-0000-0000-000005200000}"/>
    <cellStyle name="20% - ???5" xfId="31356" xr:uid="{00000000-0005-0000-0000-000006200000}"/>
    <cellStyle name="20% - ???6" xfId="31357" xr:uid="{00000000-0005-0000-0000-000007200000}"/>
    <cellStyle name="20% - Accent1" xfId="341" xr:uid="{00000000-0005-0000-0000-000008200000}"/>
    <cellStyle name="20% - Accent1 2" xfId="342" xr:uid="{00000000-0005-0000-0000-000009200000}"/>
    <cellStyle name="20% - Accent1 2 2" xfId="343" xr:uid="{00000000-0005-0000-0000-00000A200000}"/>
    <cellStyle name="20% - Accent1 2 2 2" xfId="8059" xr:uid="{00000000-0005-0000-0000-00000B200000}"/>
    <cellStyle name="20% - Accent1 2 2 3" xfId="15093" xr:uid="{00000000-0005-0000-0000-00000C200000}"/>
    <cellStyle name="20% - Accent1 2 3" xfId="344" xr:uid="{00000000-0005-0000-0000-00000D200000}"/>
    <cellStyle name="20% - Accent1 2 4" xfId="8058" xr:uid="{00000000-0005-0000-0000-00000E200000}"/>
    <cellStyle name="20% - Accent1 2 4 2" xfId="22182" xr:uid="{00000000-0005-0000-0000-00000F200000}"/>
    <cellStyle name="20% - Accent1 3" xfId="2194" xr:uid="{00000000-0005-0000-0000-000010200000}"/>
    <cellStyle name="20% - Accent1 4" xfId="2195" xr:uid="{00000000-0005-0000-0000-000011200000}"/>
    <cellStyle name="20% - Accent1 5" xfId="2196" xr:uid="{00000000-0005-0000-0000-000012200000}"/>
    <cellStyle name="20% - Accent1 6" xfId="8060" xr:uid="{00000000-0005-0000-0000-000013200000}"/>
    <cellStyle name="20% - Accent1 6 2" xfId="22183" xr:uid="{00000000-0005-0000-0000-000014200000}"/>
    <cellStyle name="20% - Accent1 7" xfId="14828" xr:uid="{00000000-0005-0000-0000-000015200000}"/>
    <cellStyle name="20% - Accent1_2011-3차 매각 작업(실사팀 송부용)_0712" xfId="14980" xr:uid="{00000000-0005-0000-0000-000016200000}"/>
    <cellStyle name="20% - Accent2" xfId="345" xr:uid="{00000000-0005-0000-0000-000017200000}"/>
    <cellStyle name="20% - Accent2 2" xfId="346" xr:uid="{00000000-0005-0000-0000-000018200000}"/>
    <cellStyle name="20% - Accent2 2 2" xfId="347" xr:uid="{00000000-0005-0000-0000-000019200000}"/>
    <cellStyle name="20% - Accent2 2 2 2" xfId="8062" xr:uid="{00000000-0005-0000-0000-00001A200000}"/>
    <cellStyle name="20% - Accent2 2 2 3" xfId="15094" xr:uid="{00000000-0005-0000-0000-00001B200000}"/>
    <cellStyle name="20% - Accent2 2 3" xfId="348" xr:uid="{00000000-0005-0000-0000-00001C200000}"/>
    <cellStyle name="20% - Accent2 2 4" xfId="8061" xr:uid="{00000000-0005-0000-0000-00001D200000}"/>
    <cellStyle name="20% - Accent2 2 4 2" xfId="22184" xr:uid="{00000000-0005-0000-0000-00001E200000}"/>
    <cellStyle name="20% - Accent2 3" xfId="2197" xr:uid="{00000000-0005-0000-0000-00001F200000}"/>
    <cellStyle name="20% - Accent2 4" xfId="2198" xr:uid="{00000000-0005-0000-0000-000020200000}"/>
    <cellStyle name="20% - Accent2 5" xfId="2199" xr:uid="{00000000-0005-0000-0000-000021200000}"/>
    <cellStyle name="20% - Accent2 6" xfId="8064" xr:uid="{00000000-0005-0000-0000-000022200000}"/>
    <cellStyle name="20% - Accent2 6 2" xfId="22185" xr:uid="{00000000-0005-0000-0000-000023200000}"/>
    <cellStyle name="20% - Accent2 7" xfId="14829" xr:uid="{00000000-0005-0000-0000-000024200000}"/>
    <cellStyle name="20% - Accent2_2011-3차 매각 작업(실사팀 송부용)_0712" xfId="15461" xr:uid="{00000000-0005-0000-0000-000025200000}"/>
    <cellStyle name="20% - Accent3" xfId="349" xr:uid="{00000000-0005-0000-0000-000026200000}"/>
    <cellStyle name="20% - Accent3 2" xfId="350" xr:uid="{00000000-0005-0000-0000-000027200000}"/>
    <cellStyle name="20% - Accent3 2 2" xfId="351" xr:uid="{00000000-0005-0000-0000-000028200000}"/>
    <cellStyle name="20% - Accent3 2 2 2" xfId="8066" xr:uid="{00000000-0005-0000-0000-000029200000}"/>
    <cellStyle name="20% - Accent3 2 2 3" xfId="15095" xr:uid="{00000000-0005-0000-0000-00002A200000}"/>
    <cellStyle name="20% - Accent3 2 3" xfId="352" xr:uid="{00000000-0005-0000-0000-00002B200000}"/>
    <cellStyle name="20% - Accent3 2 4" xfId="8065" xr:uid="{00000000-0005-0000-0000-00002C200000}"/>
    <cellStyle name="20% - Accent3 2 4 2" xfId="22186" xr:uid="{00000000-0005-0000-0000-00002D200000}"/>
    <cellStyle name="20% - Accent3 3" xfId="2200" xr:uid="{00000000-0005-0000-0000-00002E200000}"/>
    <cellStyle name="20% - Accent3 4" xfId="2201" xr:uid="{00000000-0005-0000-0000-00002F200000}"/>
    <cellStyle name="20% - Accent3 5" xfId="2202" xr:uid="{00000000-0005-0000-0000-000030200000}"/>
    <cellStyle name="20% - Accent3 6" xfId="8067" xr:uid="{00000000-0005-0000-0000-000031200000}"/>
    <cellStyle name="20% - Accent3 6 2" xfId="22187" xr:uid="{00000000-0005-0000-0000-000032200000}"/>
    <cellStyle name="20% - Accent3 7" xfId="14830" xr:uid="{00000000-0005-0000-0000-000033200000}"/>
    <cellStyle name="20% - Accent3_2011-3차 매각 작업(실사팀 송부용)_0712" xfId="16021" xr:uid="{00000000-0005-0000-0000-000034200000}"/>
    <cellStyle name="20% - Accent4" xfId="353" xr:uid="{00000000-0005-0000-0000-000035200000}"/>
    <cellStyle name="20% - Accent4 2" xfId="354" xr:uid="{00000000-0005-0000-0000-000036200000}"/>
    <cellStyle name="20% - Accent4 2 2" xfId="355" xr:uid="{00000000-0005-0000-0000-000037200000}"/>
    <cellStyle name="20% - Accent4 2 2 2" xfId="8069" xr:uid="{00000000-0005-0000-0000-000038200000}"/>
    <cellStyle name="20% - Accent4 2 2 3" xfId="15096" xr:uid="{00000000-0005-0000-0000-000039200000}"/>
    <cellStyle name="20% - Accent4 2 3" xfId="356" xr:uid="{00000000-0005-0000-0000-00003A200000}"/>
    <cellStyle name="20% - Accent4 2 4" xfId="8068" xr:uid="{00000000-0005-0000-0000-00003B200000}"/>
    <cellStyle name="20% - Accent4 2 4 2" xfId="22188" xr:uid="{00000000-0005-0000-0000-00003C200000}"/>
    <cellStyle name="20% - Accent4 3" xfId="2203" xr:uid="{00000000-0005-0000-0000-00003D200000}"/>
    <cellStyle name="20% - Accent4 4" xfId="2204" xr:uid="{00000000-0005-0000-0000-00003E200000}"/>
    <cellStyle name="20% - Accent4 5" xfId="2205" xr:uid="{00000000-0005-0000-0000-00003F200000}"/>
    <cellStyle name="20% - Accent4 6" xfId="8071" xr:uid="{00000000-0005-0000-0000-000040200000}"/>
    <cellStyle name="20% - Accent4 6 2" xfId="22189" xr:uid="{00000000-0005-0000-0000-000041200000}"/>
    <cellStyle name="20% - Accent4 7" xfId="14831" xr:uid="{00000000-0005-0000-0000-000042200000}"/>
    <cellStyle name="20% - Accent4_2011-3차 매각 작업(실사팀 송부용)_0712" xfId="15054" xr:uid="{00000000-0005-0000-0000-000043200000}"/>
    <cellStyle name="20% - Accent5" xfId="357" xr:uid="{00000000-0005-0000-0000-000044200000}"/>
    <cellStyle name="20% - Accent5 2" xfId="358" xr:uid="{00000000-0005-0000-0000-000045200000}"/>
    <cellStyle name="20% - Accent5 2 2" xfId="359" xr:uid="{00000000-0005-0000-0000-000046200000}"/>
    <cellStyle name="20% - Accent5 2 2 2" xfId="8073" xr:uid="{00000000-0005-0000-0000-000047200000}"/>
    <cellStyle name="20% - Accent5 2 2 3" xfId="15097" xr:uid="{00000000-0005-0000-0000-000048200000}"/>
    <cellStyle name="20% - Accent5 2 3" xfId="360" xr:uid="{00000000-0005-0000-0000-000049200000}"/>
    <cellStyle name="20% - Accent5 2 4" xfId="8072" xr:uid="{00000000-0005-0000-0000-00004A200000}"/>
    <cellStyle name="20% - Accent5 2 4 2" xfId="22190" xr:uid="{00000000-0005-0000-0000-00004B200000}"/>
    <cellStyle name="20% - Accent5 3" xfId="2206" xr:uid="{00000000-0005-0000-0000-00004C200000}"/>
    <cellStyle name="20% - Accent5 4" xfId="2207" xr:uid="{00000000-0005-0000-0000-00004D200000}"/>
    <cellStyle name="20% - Accent5 5" xfId="2208" xr:uid="{00000000-0005-0000-0000-00004E200000}"/>
    <cellStyle name="20% - Accent5 6" xfId="8074" xr:uid="{00000000-0005-0000-0000-00004F200000}"/>
    <cellStyle name="20% - Accent5 6 2" xfId="22191" xr:uid="{00000000-0005-0000-0000-000050200000}"/>
    <cellStyle name="20% - Accent5 7" xfId="14832" xr:uid="{00000000-0005-0000-0000-000051200000}"/>
    <cellStyle name="20% - Accent5_2011-3차 매각 작업(실사팀 송부용)_0712" xfId="15569" xr:uid="{00000000-0005-0000-0000-000052200000}"/>
    <cellStyle name="20% - Accent6" xfId="361" xr:uid="{00000000-0005-0000-0000-000053200000}"/>
    <cellStyle name="20% - Accent6 2" xfId="362" xr:uid="{00000000-0005-0000-0000-000054200000}"/>
    <cellStyle name="20% - Accent6 2 2" xfId="363" xr:uid="{00000000-0005-0000-0000-000055200000}"/>
    <cellStyle name="20% - Accent6 2 2 2" xfId="8076" xr:uid="{00000000-0005-0000-0000-000056200000}"/>
    <cellStyle name="20% - Accent6 2 2 3" xfId="15098" xr:uid="{00000000-0005-0000-0000-000057200000}"/>
    <cellStyle name="20% - Accent6 2 3" xfId="364" xr:uid="{00000000-0005-0000-0000-000058200000}"/>
    <cellStyle name="20% - Accent6 2 4" xfId="8075" xr:uid="{00000000-0005-0000-0000-000059200000}"/>
    <cellStyle name="20% - Accent6 2 4 2" xfId="22192" xr:uid="{00000000-0005-0000-0000-00005A200000}"/>
    <cellStyle name="20% - Accent6 3" xfId="2209" xr:uid="{00000000-0005-0000-0000-00005B200000}"/>
    <cellStyle name="20% - Accent6 4" xfId="2210" xr:uid="{00000000-0005-0000-0000-00005C200000}"/>
    <cellStyle name="20% - Accent6 5" xfId="2211" xr:uid="{00000000-0005-0000-0000-00005D200000}"/>
    <cellStyle name="20% - Accent6 6" xfId="8077" xr:uid="{00000000-0005-0000-0000-00005E200000}"/>
    <cellStyle name="20% - Accent6 6 2" xfId="22193" xr:uid="{00000000-0005-0000-0000-00005F200000}"/>
    <cellStyle name="20% - Accent6 7" xfId="14833" xr:uid="{00000000-0005-0000-0000-000060200000}"/>
    <cellStyle name="20% - Accent6_2011-3차 매각 작업(실사팀 송부용)_0712" xfId="15568" xr:uid="{00000000-0005-0000-0000-000061200000}"/>
    <cellStyle name="20% - 强调文字颜色 1" xfId="31358" xr:uid="{00000000-0005-0000-0000-000062200000}"/>
    <cellStyle name="20% - 强调文字颜色 2" xfId="31359" xr:uid="{00000000-0005-0000-0000-000063200000}"/>
    <cellStyle name="20% - 强调文字颜色 3" xfId="31360" xr:uid="{00000000-0005-0000-0000-000064200000}"/>
    <cellStyle name="20% - 强调文字颜色 4" xfId="31361" xr:uid="{00000000-0005-0000-0000-000065200000}"/>
    <cellStyle name="20% - 强调文字颜色 5" xfId="31362" xr:uid="{00000000-0005-0000-0000-000066200000}"/>
    <cellStyle name="20% - 强调文字颜色 6" xfId="31363" xr:uid="{00000000-0005-0000-0000-000067200000}"/>
    <cellStyle name="20% - 강조색1 10" xfId="33263" xr:uid="{00000000-0005-0000-0000-000068200000}"/>
    <cellStyle name="20% - 강조색1 11" xfId="33264" xr:uid="{00000000-0005-0000-0000-000069200000}"/>
    <cellStyle name="20% - 강조색1 12" xfId="33265" xr:uid="{00000000-0005-0000-0000-00006A200000}"/>
    <cellStyle name="20% - 강조색1 13" xfId="33266" xr:uid="{00000000-0005-0000-0000-00006B200000}"/>
    <cellStyle name="20% - 강조색1 13 2" xfId="33267" xr:uid="{00000000-0005-0000-0000-00006C200000}"/>
    <cellStyle name="20% - 강조색1 14" xfId="33268" xr:uid="{00000000-0005-0000-0000-00006D200000}"/>
    <cellStyle name="20% - 강조색1 14 2" xfId="33269" xr:uid="{00000000-0005-0000-0000-00006E200000}"/>
    <cellStyle name="20% - 강조색1 2" xfId="365" xr:uid="{00000000-0005-0000-0000-00006F200000}"/>
    <cellStyle name="20% - 강조색1 2 10" xfId="33270" xr:uid="{00000000-0005-0000-0000-000070200000}"/>
    <cellStyle name="20% - 강조색1 2 11" xfId="33271" xr:uid="{00000000-0005-0000-0000-000071200000}"/>
    <cellStyle name="20% - 강조색1 2 12" xfId="33272" xr:uid="{00000000-0005-0000-0000-000072200000}"/>
    <cellStyle name="20% - 강조색1 2 13" xfId="33273" xr:uid="{00000000-0005-0000-0000-000073200000}"/>
    <cellStyle name="20% - 강조색1 2 14" xfId="33274" xr:uid="{00000000-0005-0000-0000-000074200000}"/>
    <cellStyle name="20% - 강조색1 2 15" xfId="33275" xr:uid="{00000000-0005-0000-0000-000075200000}"/>
    <cellStyle name="20% - 강조색1 2 16" xfId="33276" xr:uid="{00000000-0005-0000-0000-000076200000}"/>
    <cellStyle name="20% - 강조색1 2 17" xfId="33277" xr:uid="{00000000-0005-0000-0000-000077200000}"/>
    <cellStyle name="20% - 강조색1 2 18" xfId="33278" xr:uid="{00000000-0005-0000-0000-000078200000}"/>
    <cellStyle name="20% - 강조색1 2 19" xfId="33279" xr:uid="{00000000-0005-0000-0000-000079200000}"/>
    <cellStyle name="20% - 강조색1 2 2" xfId="2212" xr:uid="{00000000-0005-0000-0000-00007A200000}"/>
    <cellStyle name="20% - 강조색1 2 2 10" xfId="33280" xr:uid="{00000000-0005-0000-0000-00007B200000}"/>
    <cellStyle name="20% - 강조색1 2 2 11" xfId="33281" xr:uid="{00000000-0005-0000-0000-00007C200000}"/>
    <cellStyle name="20% - 강조색1 2 2 12" xfId="33282" xr:uid="{00000000-0005-0000-0000-00007D200000}"/>
    <cellStyle name="20% - 강조색1 2 2 13" xfId="33283" xr:uid="{00000000-0005-0000-0000-00007E200000}"/>
    <cellStyle name="20% - 강조색1 2 2 14" xfId="33284" xr:uid="{00000000-0005-0000-0000-00007F200000}"/>
    <cellStyle name="20% - 강조색1 2 2 15" xfId="33285" xr:uid="{00000000-0005-0000-0000-000080200000}"/>
    <cellStyle name="20% - 강조색1 2 2 16" xfId="33286" xr:uid="{00000000-0005-0000-0000-000081200000}"/>
    <cellStyle name="20% - 강조색1 2 2 17" xfId="33287" xr:uid="{00000000-0005-0000-0000-000082200000}"/>
    <cellStyle name="20% - 강조색1 2 2 18" xfId="33288" xr:uid="{00000000-0005-0000-0000-000083200000}"/>
    <cellStyle name="20% - 강조색1 2 2 19" xfId="33289" xr:uid="{00000000-0005-0000-0000-000084200000}"/>
    <cellStyle name="20% - 강조색1 2 2 2" xfId="33290" xr:uid="{00000000-0005-0000-0000-000085200000}"/>
    <cellStyle name="20% - 강조색1 2 2 20" xfId="33291" xr:uid="{00000000-0005-0000-0000-000086200000}"/>
    <cellStyle name="20% - 강조색1 2 2 21" xfId="33292" xr:uid="{00000000-0005-0000-0000-000087200000}"/>
    <cellStyle name="20% - 강조색1 2 2 22" xfId="33293" xr:uid="{00000000-0005-0000-0000-000088200000}"/>
    <cellStyle name="20% - 강조색1 2 2 23" xfId="33294" xr:uid="{00000000-0005-0000-0000-000089200000}"/>
    <cellStyle name="20% - 강조색1 2 2 3" xfId="33295" xr:uid="{00000000-0005-0000-0000-00008A200000}"/>
    <cellStyle name="20% - 강조색1 2 2 4" xfId="33296" xr:uid="{00000000-0005-0000-0000-00008B200000}"/>
    <cellStyle name="20% - 강조색1 2 2 5" xfId="33297" xr:uid="{00000000-0005-0000-0000-00008C200000}"/>
    <cellStyle name="20% - 강조색1 2 2 6" xfId="33298" xr:uid="{00000000-0005-0000-0000-00008D200000}"/>
    <cellStyle name="20% - 강조색1 2 2 7" xfId="33299" xr:uid="{00000000-0005-0000-0000-00008E200000}"/>
    <cellStyle name="20% - 강조색1 2 2 8" xfId="33300" xr:uid="{00000000-0005-0000-0000-00008F200000}"/>
    <cellStyle name="20% - 강조색1 2 2 9" xfId="33301" xr:uid="{00000000-0005-0000-0000-000090200000}"/>
    <cellStyle name="20% - 강조색1 2 20" xfId="33302" xr:uid="{00000000-0005-0000-0000-000091200000}"/>
    <cellStyle name="20% - 강조색1 2 21" xfId="33303" xr:uid="{00000000-0005-0000-0000-000092200000}"/>
    <cellStyle name="20% - 강조색1 2 22" xfId="33304" xr:uid="{00000000-0005-0000-0000-000093200000}"/>
    <cellStyle name="20% - 강조색1 2 23" xfId="33305" xr:uid="{00000000-0005-0000-0000-000094200000}"/>
    <cellStyle name="20% - 강조색1 2 24" xfId="33306" xr:uid="{00000000-0005-0000-0000-000095200000}"/>
    <cellStyle name="20% - 강조색1 2 25" xfId="33307" xr:uid="{00000000-0005-0000-0000-000096200000}"/>
    <cellStyle name="20% - 강조색1 2 26" xfId="33308" xr:uid="{00000000-0005-0000-0000-000097200000}"/>
    <cellStyle name="20% - 강조색1 2 27" xfId="33309" xr:uid="{00000000-0005-0000-0000-000098200000}"/>
    <cellStyle name="20% - 강조색1 2 28" xfId="33310" xr:uid="{00000000-0005-0000-0000-000099200000}"/>
    <cellStyle name="20% - 강조색1 2 29" xfId="33311" xr:uid="{00000000-0005-0000-0000-00009A200000}"/>
    <cellStyle name="20% - 강조색1 2 3" xfId="8078" xr:uid="{00000000-0005-0000-0000-00009B200000}"/>
    <cellStyle name="20% - 강조색1 2 3 10" xfId="33312" xr:uid="{00000000-0005-0000-0000-00009C200000}"/>
    <cellStyle name="20% - 강조색1 2 3 11" xfId="33313" xr:uid="{00000000-0005-0000-0000-00009D200000}"/>
    <cellStyle name="20% - 강조색1 2 3 12" xfId="33314" xr:uid="{00000000-0005-0000-0000-00009E200000}"/>
    <cellStyle name="20% - 강조색1 2 3 13" xfId="33315" xr:uid="{00000000-0005-0000-0000-00009F200000}"/>
    <cellStyle name="20% - 강조색1 2 3 14" xfId="33316" xr:uid="{00000000-0005-0000-0000-0000A0200000}"/>
    <cellStyle name="20% - 강조색1 2 3 15" xfId="33317" xr:uid="{00000000-0005-0000-0000-0000A1200000}"/>
    <cellStyle name="20% - 강조색1 2 3 16" xfId="33318" xr:uid="{00000000-0005-0000-0000-0000A2200000}"/>
    <cellStyle name="20% - 강조색1 2 3 17" xfId="33319" xr:uid="{00000000-0005-0000-0000-0000A3200000}"/>
    <cellStyle name="20% - 강조색1 2 3 18" xfId="33320" xr:uid="{00000000-0005-0000-0000-0000A4200000}"/>
    <cellStyle name="20% - 강조색1 2 3 19" xfId="33321" xr:uid="{00000000-0005-0000-0000-0000A5200000}"/>
    <cellStyle name="20% - 강조색1 2 3 2" xfId="33322" xr:uid="{00000000-0005-0000-0000-0000A6200000}"/>
    <cellStyle name="20% - 강조색1 2 3 20" xfId="33323" xr:uid="{00000000-0005-0000-0000-0000A7200000}"/>
    <cellStyle name="20% - 강조색1 2 3 21" xfId="33324" xr:uid="{00000000-0005-0000-0000-0000A8200000}"/>
    <cellStyle name="20% - 강조색1 2 3 3" xfId="33325" xr:uid="{00000000-0005-0000-0000-0000A9200000}"/>
    <cellStyle name="20% - 강조색1 2 3 4" xfId="33326" xr:uid="{00000000-0005-0000-0000-0000AA200000}"/>
    <cellStyle name="20% - 강조색1 2 3 5" xfId="33327" xr:uid="{00000000-0005-0000-0000-0000AB200000}"/>
    <cellStyle name="20% - 강조색1 2 3 6" xfId="33328" xr:uid="{00000000-0005-0000-0000-0000AC200000}"/>
    <cellStyle name="20% - 강조색1 2 3 7" xfId="33329" xr:uid="{00000000-0005-0000-0000-0000AD200000}"/>
    <cellStyle name="20% - 강조색1 2 3 8" xfId="33330" xr:uid="{00000000-0005-0000-0000-0000AE200000}"/>
    <cellStyle name="20% - 강조색1 2 3 9" xfId="33331" xr:uid="{00000000-0005-0000-0000-0000AF200000}"/>
    <cellStyle name="20% - 강조색1 2 30" xfId="33332" xr:uid="{00000000-0005-0000-0000-0000B0200000}"/>
    <cellStyle name="20% - 강조색1 2 31" xfId="33333" xr:uid="{00000000-0005-0000-0000-0000B1200000}"/>
    <cellStyle name="20% - 강조색1 2 4" xfId="15099" xr:uid="{00000000-0005-0000-0000-0000B2200000}"/>
    <cellStyle name="20% - 강조색1 2 4 10" xfId="33334" xr:uid="{00000000-0005-0000-0000-0000B3200000}"/>
    <cellStyle name="20% - 강조색1 2 4 11" xfId="33335" xr:uid="{00000000-0005-0000-0000-0000B4200000}"/>
    <cellStyle name="20% - 강조색1 2 4 12" xfId="33336" xr:uid="{00000000-0005-0000-0000-0000B5200000}"/>
    <cellStyle name="20% - 강조색1 2 4 13" xfId="33337" xr:uid="{00000000-0005-0000-0000-0000B6200000}"/>
    <cellStyle name="20% - 강조색1 2 4 14" xfId="33338" xr:uid="{00000000-0005-0000-0000-0000B7200000}"/>
    <cellStyle name="20% - 강조색1 2 4 15" xfId="33339" xr:uid="{00000000-0005-0000-0000-0000B8200000}"/>
    <cellStyle name="20% - 강조색1 2 4 16" xfId="33340" xr:uid="{00000000-0005-0000-0000-0000B9200000}"/>
    <cellStyle name="20% - 강조색1 2 4 17" xfId="33341" xr:uid="{00000000-0005-0000-0000-0000BA200000}"/>
    <cellStyle name="20% - 강조색1 2 4 18" xfId="33342" xr:uid="{00000000-0005-0000-0000-0000BB200000}"/>
    <cellStyle name="20% - 강조색1 2 4 19" xfId="33343" xr:uid="{00000000-0005-0000-0000-0000BC200000}"/>
    <cellStyle name="20% - 강조색1 2 4 2" xfId="33344" xr:uid="{00000000-0005-0000-0000-0000BD200000}"/>
    <cellStyle name="20% - 강조색1 2 4 20" xfId="33345" xr:uid="{00000000-0005-0000-0000-0000BE200000}"/>
    <cellStyle name="20% - 강조색1 2 4 3" xfId="33346" xr:uid="{00000000-0005-0000-0000-0000BF200000}"/>
    <cellStyle name="20% - 강조색1 2 4 4" xfId="33347" xr:uid="{00000000-0005-0000-0000-0000C0200000}"/>
    <cellStyle name="20% - 강조색1 2 4 5" xfId="33348" xr:uid="{00000000-0005-0000-0000-0000C1200000}"/>
    <cellStyle name="20% - 강조색1 2 4 6" xfId="33349" xr:uid="{00000000-0005-0000-0000-0000C2200000}"/>
    <cellStyle name="20% - 강조색1 2 4 7" xfId="33350" xr:uid="{00000000-0005-0000-0000-0000C3200000}"/>
    <cellStyle name="20% - 강조색1 2 4 8" xfId="33351" xr:uid="{00000000-0005-0000-0000-0000C4200000}"/>
    <cellStyle name="20% - 강조색1 2 4 9" xfId="33352" xr:uid="{00000000-0005-0000-0000-0000C5200000}"/>
    <cellStyle name="20% - 강조색1 2 5" xfId="33353" xr:uid="{00000000-0005-0000-0000-0000C6200000}"/>
    <cellStyle name="20% - 강조색1 2 6" xfId="33354" xr:uid="{00000000-0005-0000-0000-0000C7200000}"/>
    <cellStyle name="20% - 강조색1 2 7" xfId="33355" xr:uid="{00000000-0005-0000-0000-0000C8200000}"/>
    <cellStyle name="20% - 강조색1 2 7 2" xfId="33356" xr:uid="{00000000-0005-0000-0000-0000C9200000}"/>
    <cellStyle name="20% - 강조색1 2 8" xfId="33357" xr:uid="{00000000-0005-0000-0000-0000CA200000}"/>
    <cellStyle name="20% - 강조색1 2 9" xfId="33358" xr:uid="{00000000-0005-0000-0000-0000CB200000}"/>
    <cellStyle name="20% - 강조색1 3" xfId="366" xr:uid="{00000000-0005-0000-0000-0000CC200000}"/>
    <cellStyle name="20% - 강조색1 3 10" xfId="33359" xr:uid="{00000000-0005-0000-0000-0000CD200000}"/>
    <cellStyle name="20% - 강조색1 3 11" xfId="33360" xr:uid="{00000000-0005-0000-0000-0000CE200000}"/>
    <cellStyle name="20% - 강조색1 3 12" xfId="33361" xr:uid="{00000000-0005-0000-0000-0000CF200000}"/>
    <cellStyle name="20% - 강조색1 3 13" xfId="33362" xr:uid="{00000000-0005-0000-0000-0000D0200000}"/>
    <cellStyle name="20% - 강조색1 3 14" xfId="33363" xr:uid="{00000000-0005-0000-0000-0000D1200000}"/>
    <cellStyle name="20% - 강조색1 3 15" xfId="33364" xr:uid="{00000000-0005-0000-0000-0000D2200000}"/>
    <cellStyle name="20% - 강조색1 3 16" xfId="33365" xr:uid="{00000000-0005-0000-0000-0000D3200000}"/>
    <cellStyle name="20% - 강조색1 3 17" xfId="33366" xr:uid="{00000000-0005-0000-0000-0000D4200000}"/>
    <cellStyle name="20% - 강조색1 3 18" xfId="33367" xr:uid="{00000000-0005-0000-0000-0000D5200000}"/>
    <cellStyle name="20% - 강조색1 3 19" xfId="33368" xr:uid="{00000000-0005-0000-0000-0000D6200000}"/>
    <cellStyle name="20% - 강조색1 3 2" xfId="33369" xr:uid="{00000000-0005-0000-0000-0000D7200000}"/>
    <cellStyle name="20% - 강조색1 3 2 10" xfId="33370" xr:uid="{00000000-0005-0000-0000-0000D8200000}"/>
    <cellStyle name="20% - 강조색1 3 2 11" xfId="33371" xr:uid="{00000000-0005-0000-0000-0000D9200000}"/>
    <cellStyle name="20% - 강조색1 3 2 12" xfId="33372" xr:uid="{00000000-0005-0000-0000-0000DA200000}"/>
    <cellStyle name="20% - 강조색1 3 2 13" xfId="33373" xr:uid="{00000000-0005-0000-0000-0000DB200000}"/>
    <cellStyle name="20% - 강조색1 3 2 14" xfId="33374" xr:uid="{00000000-0005-0000-0000-0000DC200000}"/>
    <cellStyle name="20% - 강조색1 3 2 15" xfId="33375" xr:uid="{00000000-0005-0000-0000-0000DD200000}"/>
    <cellStyle name="20% - 강조색1 3 2 16" xfId="33376" xr:uid="{00000000-0005-0000-0000-0000DE200000}"/>
    <cellStyle name="20% - 강조색1 3 2 17" xfId="33377" xr:uid="{00000000-0005-0000-0000-0000DF200000}"/>
    <cellStyle name="20% - 강조색1 3 2 18" xfId="33378" xr:uid="{00000000-0005-0000-0000-0000E0200000}"/>
    <cellStyle name="20% - 강조색1 3 2 19" xfId="33379" xr:uid="{00000000-0005-0000-0000-0000E1200000}"/>
    <cellStyle name="20% - 강조색1 3 2 2" xfId="33380" xr:uid="{00000000-0005-0000-0000-0000E2200000}"/>
    <cellStyle name="20% - 강조색1 3 2 20" xfId="33381" xr:uid="{00000000-0005-0000-0000-0000E3200000}"/>
    <cellStyle name="20% - 강조색1 3 2 21" xfId="33382" xr:uid="{00000000-0005-0000-0000-0000E4200000}"/>
    <cellStyle name="20% - 강조색1 3 2 3" xfId="33383" xr:uid="{00000000-0005-0000-0000-0000E5200000}"/>
    <cellStyle name="20% - 강조색1 3 2 4" xfId="33384" xr:uid="{00000000-0005-0000-0000-0000E6200000}"/>
    <cellStyle name="20% - 강조색1 3 2 5" xfId="33385" xr:uid="{00000000-0005-0000-0000-0000E7200000}"/>
    <cellStyle name="20% - 강조색1 3 2 6" xfId="33386" xr:uid="{00000000-0005-0000-0000-0000E8200000}"/>
    <cellStyle name="20% - 강조색1 3 2 7" xfId="33387" xr:uid="{00000000-0005-0000-0000-0000E9200000}"/>
    <cellStyle name="20% - 강조색1 3 2 8" xfId="33388" xr:uid="{00000000-0005-0000-0000-0000EA200000}"/>
    <cellStyle name="20% - 강조색1 3 2 9" xfId="33389" xr:uid="{00000000-0005-0000-0000-0000EB200000}"/>
    <cellStyle name="20% - 강조색1 3 20" xfId="33390" xr:uid="{00000000-0005-0000-0000-0000EC200000}"/>
    <cellStyle name="20% - 강조색1 3 21" xfId="33391" xr:uid="{00000000-0005-0000-0000-0000ED200000}"/>
    <cellStyle name="20% - 강조색1 3 22" xfId="33392" xr:uid="{00000000-0005-0000-0000-0000EE200000}"/>
    <cellStyle name="20% - 강조색1 3 23" xfId="33393" xr:uid="{00000000-0005-0000-0000-0000EF200000}"/>
    <cellStyle name="20% - 강조색1 3 24" xfId="33394" xr:uid="{00000000-0005-0000-0000-0000F0200000}"/>
    <cellStyle name="20% - 강조색1 3 25" xfId="33395" xr:uid="{00000000-0005-0000-0000-0000F1200000}"/>
    <cellStyle name="20% - 강조색1 3 26" xfId="33396" xr:uid="{00000000-0005-0000-0000-0000F2200000}"/>
    <cellStyle name="20% - 강조색1 3 27" xfId="33397" xr:uid="{00000000-0005-0000-0000-0000F3200000}"/>
    <cellStyle name="20% - 강조색1 3 28" xfId="33398" xr:uid="{00000000-0005-0000-0000-0000F4200000}"/>
    <cellStyle name="20% - 강조색1 3 29" xfId="33399" xr:uid="{00000000-0005-0000-0000-0000F5200000}"/>
    <cellStyle name="20% - 강조색1 3 3" xfId="33400" xr:uid="{00000000-0005-0000-0000-0000F6200000}"/>
    <cellStyle name="20% - 강조색1 3 3 10" xfId="33401" xr:uid="{00000000-0005-0000-0000-0000F7200000}"/>
    <cellStyle name="20% - 강조색1 3 3 11" xfId="33402" xr:uid="{00000000-0005-0000-0000-0000F8200000}"/>
    <cellStyle name="20% - 강조색1 3 3 12" xfId="33403" xr:uid="{00000000-0005-0000-0000-0000F9200000}"/>
    <cellStyle name="20% - 강조색1 3 3 13" xfId="33404" xr:uid="{00000000-0005-0000-0000-0000FA200000}"/>
    <cellStyle name="20% - 강조색1 3 3 14" xfId="33405" xr:uid="{00000000-0005-0000-0000-0000FB200000}"/>
    <cellStyle name="20% - 강조색1 3 3 15" xfId="33406" xr:uid="{00000000-0005-0000-0000-0000FC200000}"/>
    <cellStyle name="20% - 강조색1 3 3 16" xfId="33407" xr:uid="{00000000-0005-0000-0000-0000FD200000}"/>
    <cellStyle name="20% - 강조색1 3 3 17" xfId="33408" xr:uid="{00000000-0005-0000-0000-0000FE200000}"/>
    <cellStyle name="20% - 강조색1 3 3 18" xfId="33409" xr:uid="{00000000-0005-0000-0000-0000FF200000}"/>
    <cellStyle name="20% - 강조색1 3 3 19" xfId="33410" xr:uid="{00000000-0005-0000-0000-000000210000}"/>
    <cellStyle name="20% - 강조색1 3 3 2" xfId="33411" xr:uid="{00000000-0005-0000-0000-000001210000}"/>
    <cellStyle name="20% - 강조색1 3 3 20" xfId="33412" xr:uid="{00000000-0005-0000-0000-000002210000}"/>
    <cellStyle name="20% - 강조색1 3 3 21" xfId="33413" xr:uid="{00000000-0005-0000-0000-000003210000}"/>
    <cellStyle name="20% - 강조색1 3 3 3" xfId="33414" xr:uid="{00000000-0005-0000-0000-000004210000}"/>
    <cellStyle name="20% - 강조색1 3 3 4" xfId="33415" xr:uid="{00000000-0005-0000-0000-000005210000}"/>
    <cellStyle name="20% - 강조색1 3 3 5" xfId="33416" xr:uid="{00000000-0005-0000-0000-000006210000}"/>
    <cellStyle name="20% - 강조색1 3 3 6" xfId="33417" xr:uid="{00000000-0005-0000-0000-000007210000}"/>
    <cellStyle name="20% - 강조색1 3 3 7" xfId="33418" xr:uid="{00000000-0005-0000-0000-000008210000}"/>
    <cellStyle name="20% - 강조색1 3 3 8" xfId="33419" xr:uid="{00000000-0005-0000-0000-000009210000}"/>
    <cellStyle name="20% - 강조색1 3 3 9" xfId="33420" xr:uid="{00000000-0005-0000-0000-00000A210000}"/>
    <cellStyle name="20% - 강조색1 3 30" xfId="33421" xr:uid="{00000000-0005-0000-0000-00000B210000}"/>
    <cellStyle name="20% - 강조색1 3 31" xfId="33422" xr:uid="{00000000-0005-0000-0000-00000C210000}"/>
    <cellStyle name="20% - 강조색1 3 32" xfId="33423" xr:uid="{00000000-0005-0000-0000-00000D210000}"/>
    <cellStyle name="20% - 강조색1 3 4" xfId="33424" xr:uid="{00000000-0005-0000-0000-00000E210000}"/>
    <cellStyle name="20% - 강조색1 3 4 10" xfId="33425" xr:uid="{00000000-0005-0000-0000-00000F210000}"/>
    <cellStyle name="20% - 강조색1 3 4 11" xfId="33426" xr:uid="{00000000-0005-0000-0000-000010210000}"/>
    <cellStyle name="20% - 강조색1 3 4 12" xfId="33427" xr:uid="{00000000-0005-0000-0000-000011210000}"/>
    <cellStyle name="20% - 강조색1 3 4 13" xfId="33428" xr:uid="{00000000-0005-0000-0000-000012210000}"/>
    <cellStyle name="20% - 강조색1 3 4 14" xfId="33429" xr:uid="{00000000-0005-0000-0000-000013210000}"/>
    <cellStyle name="20% - 강조색1 3 4 15" xfId="33430" xr:uid="{00000000-0005-0000-0000-000014210000}"/>
    <cellStyle name="20% - 강조색1 3 4 16" xfId="33431" xr:uid="{00000000-0005-0000-0000-000015210000}"/>
    <cellStyle name="20% - 강조색1 3 4 17" xfId="33432" xr:uid="{00000000-0005-0000-0000-000016210000}"/>
    <cellStyle name="20% - 강조색1 3 4 18" xfId="33433" xr:uid="{00000000-0005-0000-0000-000017210000}"/>
    <cellStyle name="20% - 강조색1 3 4 19" xfId="33434" xr:uid="{00000000-0005-0000-0000-000018210000}"/>
    <cellStyle name="20% - 강조색1 3 4 2" xfId="33435" xr:uid="{00000000-0005-0000-0000-000019210000}"/>
    <cellStyle name="20% - 강조색1 3 4 20" xfId="33436" xr:uid="{00000000-0005-0000-0000-00001A210000}"/>
    <cellStyle name="20% - 강조색1 3 4 3" xfId="33437" xr:uid="{00000000-0005-0000-0000-00001B210000}"/>
    <cellStyle name="20% - 강조색1 3 4 4" xfId="33438" xr:uid="{00000000-0005-0000-0000-00001C210000}"/>
    <cellStyle name="20% - 강조색1 3 4 5" xfId="33439" xr:uid="{00000000-0005-0000-0000-00001D210000}"/>
    <cellStyle name="20% - 강조색1 3 4 6" xfId="33440" xr:uid="{00000000-0005-0000-0000-00001E210000}"/>
    <cellStyle name="20% - 강조색1 3 4 7" xfId="33441" xr:uid="{00000000-0005-0000-0000-00001F210000}"/>
    <cellStyle name="20% - 강조색1 3 4 8" xfId="33442" xr:uid="{00000000-0005-0000-0000-000020210000}"/>
    <cellStyle name="20% - 강조색1 3 4 9" xfId="33443" xr:uid="{00000000-0005-0000-0000-000021210000}"/>
    <cellStyle name="20% - 강조색1 3 5" xfId="33444" xr:uid="{00000000-0005-0000-0000-000022210000}"/>
    <cellStyle name="20% - 강조색1 3 6" xfId="33445" xr:uid="{00000000-0005-0000-0000-000023210000}"/>
    <cellStyle name="20% - 강조색1 3 7" xfId="33446" xr:uid="{00000000-0005-0000-0000-000024210000}"/>
    <cellStyle name="20% - 강조색1 3 8" xfId="33447" xr:uid="{00000000-0005-0000-0000-000025210000}"/>
    <cellStyle name="20% - 강조색1 3 9" xfId="33448" xr:uid="{00000000-0005-0000-0000-000026210000}"/>
    <cellStyle name="20% - 강조색1 4" xfId="15100" xr:uid="{00000000-0005-0000-0000-000027210000}"/>
    <cellStyle name="20% - 강조색1 4 10" xfId="33449" xr:uid="{00000000-0005-0000-0000-000028210000}"/>
    <cellStyle name="20% - 강조색1 4 2" xfId="21992" xr:uid="{00000000-0005-0000-0000-000029210000}"/>
    <cellStyle name="20% - 강조색1 4 2 2" xfId="33450" xr:uid="{00000000-0005-0000-0000-00002A210000}"/>
    <cellStyle name="20% - 강조색1 4 3" xfId="33451" xr:uid="{00000000-0005-0000-0000-00002B210000}"/>
    <cellStyle name="20% - 강조색1 4 3 2" xfId="33452" xr:uid="{00000000-0005-0000-0000-00002C210000}"/>
    <cellStyle name="20% - 강조색1 4 4" xfId="33453" xr:uid="{00000000-0005-0000-0000-00002D210000}"/>
    <cellStyle name="20% - 강조색1 4 5" xfId="33454" xr:uid="{00000000-0005-0000-0000-00002E210000}"/>
    <cellStyle name="20% - 강조색1 4 6" xfId="33455" xr:uid="{00000000-0005-0000-0000-00002F210000}"/>
    <cellStyle name="20% - 강조색1 4 7" xfId="33456" xr:uid="{00000000-0005-0000-0000-000030210000}"/>
    <cellStyle name="20% - 강조색1 4 8" xfId="33457" xr:uid="{00000000-0005-0000-0000-000031210000}"/>
    <cellStyle name="20% - 강조색1 4 9" xfId="33458" xr:uid="{00000000-0005-0000-0000-000032210000}"/>
    <cellStyle name="20% - 강조색1 5" xfId="15101" xr:uid="{00000000-0005-0000-0000-000033210000}"/>
    <cellStyle name="20% - 강조색1 5 2" xfId="22017" xr:uid="{00000000-0005-0000-0000-000034210000}"/>
    <cellStyle name="20% - 강조색1 5 2 2" xfId="33459" xr:uid="{00000000-0005-0000-0000-000035210000}"/>
    <cellStyle name="20% - 강조색1 5 3" xfId="33460" xr:uid="{00000000-0005-0000-0000-000036210000}"/>
    <cellStyle name="20% - 강조색1 5 3 2" xfId="33461" xr:uid="{00000000-0005-0000-0000-000037210000}"/>
    <cellStyle name="20% - 강조색1 5 4" xfId="33462" xr:uid="{00000000-0005-0000-0000-000038210000}"/>
    <cellStyle name="20% - 강조색1 6" xfId="22031" xr:uid="{00000000-0005-0000-0000-000039210000}"/>
    <cellStyle name="20% - 강조색1 6 2" xfId="33463" xr:uid="{00000000-0005-0000-0000-00003A210000}"/>
    <cellStyle name="20% - 강조색1 6 3" xfId="33464" xr:uid="{00000000-0005-0000-0000-00003B210000}"/>
    <cellStyle name="20% - 강조색1 7" xfId="33465" xr:uid="{00000000-0005-0000-0000-00003C210000}"/>
    <cellStyle name="20% - 강조색1 7 2" xfId="33466" xr:uid="{00000000-0005-0000-0000-00003D210000}"/>
    <cellStyle name="20% - 강조색1 7 3" xfId="33467" xr:uid="{00000000-0005-0000-0000-00003E210000}"/>
    <cellStyle name="20% - 강조색1 8" xfId="33468" xr:uid="{00000000-0005-0000-0000-00003F210000}"/>
    <cellStyle name="20% - 강조색1 8 2" xfId="33469" xr:uid="{00000000-0005-0000-0000-000040210000}"/>
    <cellStyle name="20% - 강조색1 8 3" xfId="33470" xr:uid="{00000000-0005-0000-0000-000041210000}"/>
    <cellStyle name="20% - 강조색1 9" xfId="33471" xr:uid="{00000000-0005-0000-0000-000042210000}"/>
    <cellStyle name="20% - 강조색2 10" xfId="33472" xr:uid="{00000000-0005-0000-0000-000043210000}"/>
    <cellStyle name="20% - 강조색2 11" xfId="33473" xr:uid="{00000000-0005-0000-0000-000044210000}"/>
    <cellStyle name="20% - 강조색2 12" xfId="33474" xr:uid="{00000000-0005-0000-0000-000045210000}"/>
    <cellStyle name="20% - 강조색2 13" xfId="33475" xr:uid="{00000000-0005-0000-0000-000046210000}"/>
    <cellStyle name="20% - 강조색2 13 2" xfId="33476" xr:uid="{00000000-0005-0000-0000-000047210000}"/>
    <cellStyle name="20% - 강조색2 14" xfId="33477" xr:uid="{00000000-0005-0000-0000-000048210000}"/>
    <cellStyle name="20% - 강조색2 14 2" xfId="33478" xr:uid="{00000000-0005-0000-0000-000049210000}"/>
    <cellStyle name="20% - 강조색2 2" xfId="367" xr:uid="{00000000-0005-0000-0000-00004A210000}"/>
    <cellStyle name="20% - 강조색2 2 10" xfId="33479" xr:uid="{00000000-0005-0000-0000-00004B210000}"/>
    <cellStyle name="20% - 강조색2 2 11" xfId="33480" xr:uid="{00000000-0005-0000-0000-00004C210000}"/>
    <cellStyle name="20% - 강조색2 2 12" xfId="33481" xr:uid="{00000000-0005-0000-0000-00004D210000}"/>
    <cellStyle name="20% - 강조색2 2 13" xfId="33482" xr:uid="{00000000-0005-0000-0000-00004E210000}"/>
    <cellStyle name="20% - 강조색2 2 14" xfId="33483" xr:uid="{00000000-0005-0000-0000-00004F210000}"/>
    <cellStyle name="20% - 강조색2 2 15" xfId="33484" xr:uid="{00000000-0005-0000-0000-000050210000}"/>
    <cellStyle name="20% - 강조색2 2 16" xfId="33485" xr:uid="{00000000-0005-0000-0000-000051210000}"/>
    <cellStyle name="20% - 강조색2 2 17" xfId="33486" xr:uid="{00000000-0005-0000-0000-000052210000}"/>
    <cellStyle name="20% - 강조색2 2 18" xfId="33487" xr:uid="{00000000-0005-0000-0000-000053210000}"/>
    <cellStyle name="20% - 강조색2 2 19" xfId="33488" xr:uid="{00000000-0005-0000-0000-000054210000}"/>
    <cellStyle name="20% - 강조색2 2 2" xfId="2213" xr:uid="{00000000-0005-0000-0000-000055210000}"/>
    <cellStyle name="20% - 강조색2 2 2 10" xfId="33489" xr:uid="{00000000-0005-0000-0000-000056210000}"/>
    <cellStyle name="20% - 강조색2 2 2 11" xfId="33490" xr:uid="{00000000-0005-0000-0000-000057210000}"/>
    <cellStyle name="20% - 강조색2 2 2 12" xfId="33491" xr:uid="{00000000-0005-0000-0000-000058210000}"/>
    <cellStyle name="20% - 강조색2 2 2 13" xfId="33492" xr:uid="{00000000-0005-0000-0000-000059210000}"/>
    <cellStyle name="20% - 강조색2 2 2 14" xfId="33493" xr:uid="{00000000-0005-0000-0000-00005A210000}"/>
    <cellStyle name="20% - 강조색2 2 2 15" xfId="33494" xr:uid="{00000000-0005-0000-0000-00005B210000}"/>
    <cellStyle name="20% - 강조색2 2 2 16" xfId="33495" xr:uid="{00000000-0005-0000-0000-00005C210000}"/>
    <cellStyle name="20% - 강조색2 2 2 17" xfId="33496" xr:uid="{00000000-0005-0000-0000-00005D210000}"/>
    <cellStyle name="20% - 강조색2 2 2 18" xfId="33497" xr:uid="{00000000-0005-0000-0000-00005E210000}"/>
    <cellStyle name="20% - 강조색2 2 2 19" xfId="33498" xr:uid="{00000000-0005-0000-0000-00005F210000}"/>
    <cellStyle name="20% - 강조색2 2 2 2" xfId="33499" xr:uid="{00000000-0005-0000-0000-000060210000}"/>
    <cellStyle name="20% - 강조색2 2 2 20" xfId="33500" xr:uid="{00000000-0005-0000-0000-000061210000}"/>
    <cellStyle name="20% - 강조색2 2 2 21" xfId="33501" xr:uid="{00000000-0005-0000-0000-000062210000}"/>
    <cellStyle name="20% - 강조색2 2 2 22" xfId="33502" xr:uid="{00000000-0005-0000-0000-000063210000}"/>
    <cellStyle name="20% - 강조색2 2 2 23" xfId="33503" xr:uid="{00000000-0005-0000-0000-000064210000}"/>
    <cellStyle name="20% - 강조색2 2 2 3" xfId="33504" xr:uid="{00000000-0005-0000-0000-000065210000}"/>
    <cellStyle name="20% - 강조색2 2 2 4" xfId="33505" xr:uid="{00000000-0005-0000-0000-000066210000}"/>
    <cellStyle name="20% - 강조색2 2 2 5" xfId="33506" xr:uid="{00000000-0005-0000-0000-000067210000}"/>
    <cellStyle name="20% - 강조색2 2 2 6" xfId="33507" xr:uid="{00000000-0005-0000-0000-000068210000}"/>
    <cellStyle name="20% - 강조색2 2 2 7" xfId="33508" xr:uid="{00000000-0005-0000-0000-000069210000}"/>
    <cellStyle name="20% - 강조색2 2 2 8" xfId="33509" xr:uid="{00000000-0005-0000-0000-00006A210000}"/>
    <cellStyle name="20% - 강조색2 2 2 9" xfId="33510" xr:uid="{00000000-0005-0000-0000-00006B210000}"/>
    <cellStyle name="20% - 강조색2 2 20" xfId="33511" xr:uid="{00000000-0005-0000-0000-00006C210000}"/>
    <cellStyle name="20% - 강조색2 2 21" xfId="33512" xr:uid="{00000000-0005-0000-0000-00006D210000}"/>
    <cellStyle name="20% - 강조색2 2 22" xfId="33513" xr:uid="{00000000-0005-0000-0000-00006E210000}"/>
    <cellStyle name="20% - 강조색2 2 23" xfId="33514" xr:uid="{00000000-0005-0000-0000-00006F210000}"/>
    <cellStyle name="20% - 강조색2 2 24" xfId="33515" xr:uid="{00000000-0005-0000-0000-000070210000}"/>
    <cellStyle name="20% - 강조색2 2 25" xfId="33516" xr:uid="{00000000-0005-0000-0000-000071210000}"/>
    <cellStyle name="20% - 강조색2 2 26" xfId="33517" xr:uid="{00000000-0005-0000-0000-000072210000}"/>
    <cellStyle name="20% - 강조색2 2 27" xfId="33518" xr:uid="{00000000-0005-0000-0000-000073210000}"/>
    <cellStyle name="20% - 강조색2 2 28" xfId="33519" xr:uid="{00000000-0005-0000-0000-000074210000}"/>
    <cellStyle name="20% - 강조색2 2 29" xfId="33520" xr:uid="{00000000-0005-0000-0000-000075210000}"/>
    <cellStyle name="20% - 강조색2 2 3" xfId="8079" xr:uid="{00000000-0005-0000-0000-000076210000}"/>
    <cellStyle name="20% - 강조색2 2 3 10" xfId="33521" xr:uid="{00000000-0005-0000-0000-000077210000}"/>
    <cellStyle name="20% - 강조색2 2 3 11" xfId="33522" xr:uid="{00000000-0005-0000-0000-000078210000}"/>
    <cellStyle name="20% - 강조색2 2 3 12" xfId="33523" xr:uid="{00000000-0005-0000-0000-000079210000}"/>
    <cellStyle name="20% - 강조색2 2 3 13" xfId="33524" xr:uid="{00000000-0005-0000-0000-00007A210000}"/>
    <cellStyle name="20% - 강조색2 2 3 14" xfId="33525" xr:uid="{00000000-0005-0000-0000-00007B210000}"/>
    <cellStyle name="20% - 강조색2 2 3 15" xfId="33526" xr:uid="{00000000-0005-0000-0000-00007C210000}"/>
    <cellStyle name="20% - 강조색2 2 3 16" xfId="33527" xr:uid="{00000000-0005-0000-0000-00007D210000}"/>
    <cellStyle name="20% - 강조색2 2 3 17" xfId="33528" xr:uid="{00000000-0005-0000-0000-00007E210000}"/>
    <cellStyle name="20% - 강조색2 2 3 18" xfId="33529" xr:uid="{00000000-0005-0000-0000-00007F210000}"/>
    <cellStyle name="20% - 강조색2 2 3 19" xfId="33530" xr:uid="{00000000-0005-0000-0000-000080210000}"/>
    <cellStyle name="20% - 강조색2 2 3 2" xfId="33531" xr:uid="{00000000-0005-0000-0000-000081210000}"/>
    <cellStyle name="20% - 강조색2 2 3 20" xfId="33532" xr:uid="{00000000-0005-0000-0000-000082210000}"/>
    <cellStyle name="20% - 강조색2 2 3 21" xfId="33533" xr:uid="{00000000-0005-0000-0000-000083210000}"/>
    <cellStyle name="20% - 강조색2 2 3 3" xfId="33534" xr:uid="{00000000-0005-0000-0000-000084210000}"/>
    <cellStyle name="20% - 강조색2 2 3 4" xfId="33535" xr:uid="{00000000-0005-0000-0000-000085210000}"/>
    <cellStyle name="20% - 강조색2 2 3 5" xfId="33536" xr:uid="{00000000-0005-0000-0000-000086210000}"/>
    <cellStyle name="20% - 강조색2 2 3 6" xfId="33537" xr:uid="{00000000-0005-0000-0000-000087210000}"/>
    <cellStyle name="20% - 강조색2 2 3 7" xfId="33538" xr:uid="{00000000-0005-0000-0000-000088210000}"/>
    <cellStyle name="20% - 강조색2 2 3 8" xfId="33539" xr:uid="{00000000-0005-0000-0000-000089210000}"/>
    <cellStyle name="20% - 강조색2 2 3 9" xfId="33540" xr:uid="{00000000-0005-0000-0000-00008A210000}"/>
    <cellStyle name="20% - 강조색2 2 30" xfId="33541" xr:uid="{00000000-0005-0000-0000-00008B210000}"/>
    <cellStyle name="20% - 강조색2 2 31" xfId="33542" xr:uid="{00000000-0005-0000-0000-00008C210000}"/>
    <cellStyle name="20% - 강조색2 2 4" xfId="15102" xr:uid="{00000000-0005-0000-0000-00008D210000}"/>
    <cellStyle name="20% - 강조색2 2 4 10" xfId="33543" xr:uid="{00000000-0005-0000-0000-00008E210000}"/>
    <cellStyle name="20% - 강조색2 2 4 11" xfId="33544" xr:uid="{00000000-0005-0000-0000-00008F210000}"/>
    <cellStyle name="20% - 강조색2 2 4 12" xfId="33545" xr:uid="{00000000-0005-0000-0000-000090210000}"/>
    <cellStyle name="20% - 강조색2 2 4 13" xfId="33546" xr:uid="{00000000-0005-0000-0000-000091210000}"/>
    <cellStyle name="20% - 강조색2 2 4 14" xfId="33547" xr:uid="{00000000-0005-0000-0000-000092210000}"/>
    <cellStyle name="20% - 강조색2 2 4 15" xfId="33548" xr:uid="{00000000-0005-0000-0000-000093210000}"/>
    <cellStyle name="20% - 강조색2 2 4 16" xfId="33549" xr:uid="{00000000-0005-0000-0000-000094210000}"/>
    <cellStyle name="20% - 강조색2 2 4 17" xfId="33550" xr:uid="{00000000-0005-0000-0000-000095210000}"/>
    <cellStyle name="20% - 강조색2 2 4 18" xfId="33551" xr:uid="{00000000-0005-0000-0000-000096210000}"/>
    <cellStyle name="20% - 강조색2 2 4 19" xfId="33552" xr:uid="{00000000-0005-0000-0000-000097210000}"/>
    <cellStyle name="20% - 강조색2 2 4 2" xfId="33553" xr:uid="{00000000-0005-0000-0000-000098210000}"/>
    <cellStyle name="20% - 강조색2 2 4 20" xfId="33554" xr:uid="{00000000-0005-0000-0000-000099210000}"/>
    <cellStyle name="20% - 강조색2 2 4 3" xfId="33555" xr:uid="{00000000-0005-0000-0000-00009A210000}"/>
    <cellStyle name="20% - 강조색2 2 4 4" xfId="33556" xr:uid="{00000000-0005-0000-0000-00009B210000}"/>
    <cellStyle name="20% - 강조색2 2 4 5" xfId="33557" xr:uid="{00000000-0005-0000-0000-00009C210000}"/>
    <cellStyle name="20% - 강조색2 2 4 6" xfId="33558" xr:uid="{00000000-0005-0000-0000-00009D210000}"/>
    <cellStyle name="20% - 강조색2 2 4 7" xfId="33559" xr:uid="{00000000-0005-0000-0000-00009E210000}"/>
    <cellStyle name="20% - 강조색2 2 4 8" xfId="33560" xr:uid="{00000000-0005-0000-0000-00009F210000}"/>
    <cellStyle name="20% - 강조색2 2 4 9" xfId="33561" xr:uid="{00000000-0005-0000-0000-0000A0210000}"/>
    <cellStyle name="20% - 강조색2 2 5" xfId="33562" xr:uid="{00000000-0005-0000-0000-0000A1210000}"/>
    <cellStyle name="20% - 강조색2 2 6" xfId="33563" xr:uid="{00000000-0005-0000-0000-0000A2210000}"/>
    <cellStyle name="20% - 강조색2 2 7" xfId="33564" xr:uid="{00000000-0005-0000-0000-0000A3210000}"/>
    <cellStyle name="20% - 강조색2 2 7 2" xfId="33565" xr:uid="{00000000-0005-0000-0000-0000A4210000}"/>
    <cellStyle name="20% - 강조색2 2 8" xfId="33566" xr:uid="{00000000-0005-0000-0000-0000A5210000}"/>
    <cellStyle name="20% - 강조색2 2 9" xfId="33567" xr:uid="{00000000-0005-0000-0000-0000A6210000}"/>
    <cellStyle name="20% - 강조색2 3" xfId="368" xr:uid="{00000000-0005-0000-0000-0000A7210000}"/>
    <cellStyle name="20% - 강조색2 3 10" xfId="33568" xr:uid="{00000000-0005-0000-0000-0000A8210000}"/>
    <cellStyle name="20% - 강조색2 3 11" xfId="33569" xr:uid="{00000000-0005-0000-0000-0000A9210000}"/>
    <cellStyle name="20% - 강조색2 3 12" xfId="33570" xr:uid="{00000000-0005-0000-0000-0000AA210000}"/>
    <cellStyle name="20% - 강조색2 3 13" xfId="33571" xr:uid="{00000000-0005-0000-0000-0000AB210000}"/>
    <cellStyle name="20% - 강조색2 3 14" xfId="33572" xr:uid="{00000000-0005-0000-0000-0000AC210000}"/>
    <cellStyle name="20% - 강조색2 3 15" xfId="33573" xr:uid="{00000000-0005-0000-0000-0000AD210000}"/>
    <cellStyle name="20% - 강조색2 3 16" xfId="33574" xr:uid="{00000000-0005-0000-0000-0000AE210000}"/>
    <cellStyle name="20% - 강조색2 3 17" xfId="33575" xr:uid="{00000000-0005-0000-0000-0000AF210000}"/>
    <cellStyle name="20% - 강조색2 3 18" xfId="33576" xr:uid="{00000000-0005-0000-0000-0000B0210000}"/>
    <cellStyle name="20% - 강조색2 3 19" xfId="33577" xr:uid="{00000000-0005-0000-0000-0000B1210000}"/>
    <cellStyle name="20% - 강조색2 3 2" xfId="33578" xr:uid="{00000000-0005-0000-0000-0000B2210000}"/>
    <cellStyle name="20% - 강조색2 3 2 10" xfId="33579" xr:uid="{00000000-0005-0000-0000-0000B3210000}"/>
    <cellStyle name="20% - 강조색2 3 2 11" xfId="33580" xr:uid="{00000000-0005-0000-0000-0000B4210000}"/>
    <cellStyle name="20% - 강조색2 3 2 12" xfId="33581" xr:uid="{00000000-0005-0000-0000-0000B5210000}"/>
    <cellStyle name="20% - 강조색2 3 2 13" xfId="33582" xr:uid="{00000000-0005-0000-0000-0000B6210000}"/>
    <cellStyle name="20% - 강조색2 3 2 14" xfId="33583" xr:uid="{00000000-0005-0000-0000-0000B7210000}"/>
    <cellStyle name="20% - 강조색2 3 2 15" xfId="33584" xr:uid="{00000000-0005-0000-0000-0000B8210000}"/>
    <cellStyle name="20% - 강조색2 3 2 16" xfId="33585" xr:uid="{00000000-0005-0000-0000-0000B9210000}"/>
    <cellStyle name="20% - 강조색2 3 2 17" xfId="33586" xr:uid="{00000000-0005-0000-0000-0000BA210000}"/>
    <cellStyle name="20% - 강조색2 3 2 18" xfId="33587" xr:uid="{00000000-0005-0000-0000-0000BB210000}"/>
    <cellStyle name="20% - 강조색2 3 2 19" xfId="33588" xr:uid="{00000000-0005-0000-0000-0000BC210000}"/>
    <cellStyle name="20% - 강조색2 3 2 2" xfId="33589" xr:uid="{00000000-0005-0000-0000-0000BD210000}"/>
    <cellStyle name="20% - 강조색2 3 2 20" xfId="33590" xr:uid="{00000000-0005-0000-0000-0000BE210000}"/>
    <cellStyle name="20% - 강조색2 3 2 21" xfId="33591" xr:uid="{00000000-0005-0000-0000-0000BF210000}"/>
    <cellStyle name="20% - 강조색2 3 2 3" xfId="33592" xr:uid="{00000000-0005-0000-0000-0000C0210000}"/>
    <cellStyle name="20% - 강조색2 3 2 4" xfId="33593" xr:uid="{00000000-0005-0000-0000-0000C1210000}"/>
    <cellStyle name="20% - 강조색2 3 2 5" xfId="33594" xr:uid="{00000000-0005-0000-0000-0000C2210000}"/>
    <cellStyle name="20% - 강조색2 3 2 6" xfId="33595" xr:uid="{00000000-0005-0000-0000-0000C3210000}"/>
    <cellStyle name="20% - 강조색2 3 2 7" xfId="33596" xr:uid="{00000000-0005-0000-0000-0000C4210000}"/>
    <cellStyle name="20% - 강조색2 3 2 8" xfId="33597" xr:uid="{00000000-0005-0000-0000-0000C5210000}"/>
    <cellStyle name="20% - 강조색2 3 2 9" xfId="33598" xr:uid="{00000000-0005-0000-0000-0000C6210000}"/>
    <cellStyle name="20% - 강조색2 3 20" xfId="33599" xr:uid="{00000000-0005-0000-0000-0000C7210000}"/>
    <cellStyle name="20% - 강조색2 3 21" xfId="33600" xr:uid="{00000000-0005-0000-0000-0000C8210000}"/>
    <cellStyle name="20% - 강조색2 3 22" xfId="33601" xr:uid="{00000000-0005-0000-0000-0000C9210000}"/>
    <cellStyle name="20% - 강조색2 3 23" xfId="33602" xr:uid="{00000000-0005-0000-0000-0000CA210000}"/>
    <cellStyle name="20% - 강조색2 3 24" xfId="33603" xr:uid="{00000000-0005-0000-0000-0000CB210000}"/>
    <cellStyle name="20% - 강조색2 3 25" xfId="33604" xr:uid="{00000000-0005-0000-0000-0000CC210000}"/>
    <cellStyle name="20% - 강조색2 3 26" xfId="33605" xr:uid="{00000000-0005-0000-0000-0000CD210000}"/>
    <cellStyle name="20% - 강조색2 3 27" xfId="33606" xr:uid="{00000000-0005-0000-0000-0000CE210000}"/>
    <cellStyle name="20% - 강조색2 3 28" xfId="33607" xr:uid="{00000000-0005-0000-0000-0000CF210000}"/>
    <cellStyle name="20% - 강조색2 3 29" xfId="33608" xr:uid="{00000000-0005-0000-0000-0000D0210000}"/>
    <cellStyle name="20% - 강조색2 3 3" xfId="33609" xr:uid="{00000000-0005-0000-0000-0000D1210000}"/>
    <cellStyle name="20% - 강조색2 3 3 10" xfId="33610" xr:uid="{00000000-0005-0000-0000-0000D2210000}"/>
    <cellStyle name="20% - 강조색2 3 3 11" xfId="33611" xr:uid="{00000000-0005-0000-0000-0000D3210000}"/>
    <cellStyle name="20% - 강조색2 3 3 12" xfId="33612" xr:uid="{00000000-0005-0000-0000-0000D4210000}"/>
    <cellStyle name="20% - 강조색2 3 3 13" xfId="33613" xr:uid="{00000000-0005-0000-0000-0000D5210000}"/>
    <cellStyle name="20% - 강조색2 3 3 14" xfId="33614" xr:uid="{00000000-0005-0000-0000-0000D6210000}"/>
    <cellStyle name="20% - 강조색2 3 3 15" xfId="33615" xr:uid="{00000000-0005-0000-0000-0000D7210000}"/>
    <cellStyle name="20% - 강조색2 3 3 16" xfId="33616" xr:uid="{00000000-0005-0000-0000-0000D8210000}"/>
    <cellStyle name="20% - 강조색2 3 3 17" xfId="33617" xr:uid="{00000000-0005-0000-0000-0000D9210000}"/>
    <cellStyle name="20% - 강조색2 3 3 18" xfId="33618" xr:uid="{00000000-0005-0000-0000-0000DA210000}"/>
    <cellStyle name="20% - 강조색2 3 3 19" xfId="33619" xr:uid="{00000000-0005-0000-0000-0000DB210000}"/>
    <cellStyle name="20% - 강조색2 3 3 2" xfId="33620" xr:uid="{00000000-0005-0000-0000-0000DC210000}"/>
    <cellStyle name="20% - 강조색2 3 3 20" xfId="33621" xr:uid="{00000000-0005-0000-0000-0000DD210000}"/>
    <cellStyle name="20% - 강조색2 3 3 21" xfId="33622" xr:uid="{00000000-0005-0000-0000-0000DE210000}"/>
    <cellStyle name="20% - 강조색2 3 3 3" xfId="33623" xr:uid="{00000000-0005-0000-0000-0000DF210000}"/>
    <cellStyle name="20% - 강조색2 3 3 4" xfId="33624" xr:uid="{00000000-0005-0000-0000-0000E0210000}"/>
    <cellStyle name="20% - 강조색2 3 3 5" xfId="33625" xr:uid="{00000000-0005-0000-0000-0000E1210000}"/>
    <cellStyle name="20% - 강조색2 3 3 6" xfId="33626" xr:uid="{00000000-0005-0000-0000-0000E2210000}"/>
    <cellStyle name="20% - 강조색2 3 3 7" xfId="33627" xr:uid="{00000000-0005-0000-0000-0000E3210000}"/>
    <cellStyle name="20% - 강조색2 3 3 8" xfId="33628" xr:uid="{00000000-0005-0000-0000-0000E4210000}"/>
    <cellStyle name="20% - 강조색2 3 3 9" xfId="33629" xr:uid="{00000000-0005-0000-0000-0000E5210000}"/>
    <cellStyle name="20% - 강조색2 3 30" xfId="33630" xr:uid="{00000000-0005-0000-0000-0000E6210000}"/>
    <cellStyle name="20% - 강조색2 3 31" xfId="33631" xr:uid="{00000000-0005-0000-0000-0000E7210000}"/>
    <cellStyle name="20% - 강조색2 3 32" xfId="33632" xr:uid="{00000000-0005-0000-0000-0000E8210000}"/>
    <cellStyle name="20% - 강조색2 3 4" xfId="33633" xr:uid="{00000000-0005-0000-0000-0000E9210000}"/>
    <cellStyle name="20% - 강조색2 3 4 10" xfId="33634" xr:uid="{00000000-0005-0000-0000-0000EA210000}"/>
    <cellStyle name="20% - 강조색2 3 4 11" xfId="33635" xr:uid="{00000000-0005-0000-0000-0000EB210000}"/>
    <cellStyle name="20% - 강조색2 3 4 12" xfId="33636" xr:uid="{00000000-0005-0000-0000-0000EC210000}"/>
    <cellStyle name="20% - 강조색2 3 4 13" xfId="33637" xr:uid="{00000000-0005-0000-0000-0000ED210000}"/>
    <cellStyle name="20% - 강조색2 3 4 14" xfId="33638" xr:uid="{00000000-0005-0000-0000-0000EE210000}"/>
    <cellStyle name="20% - 강조색2 3 4 15" xfId="33639" xr:uid="{00000000-0005-0000-0000-0000EF210000}"/>
    <cellStyle name="20% - 강조색2 3 4 16" xfId="33640" xr:uid="{00000000-0005-0000-0000-0000F0210000}"/>
    <cellStyle name="20% - 강조색2 3 4 17" xfId="33641" xr:uid="{00000000-0005-0000-0000-0000F1210000}"/>
    <cellStyle name="20% - 강조색2 3 4 18" xfId="33642" xr:uid="{00000000-0005-0000-0000-0000F2210000}"/>
    <cellStyle name="20% - 강조색2 3 4 19" xfId="33643" xr:uid="{00000000-0005-0000-0000-0000F3210000}"/>
    <cellStyle name="20% - 강조색2 3 4 2" xfId="33644" xr:uid="{00000000-0005-0000-0000-0000F4210000}"/>
    <cellStyle name="20% - 강조색2 3 4 20" xfId="33645" xr:uid="{00000000-0005-0000-0000-0000F5210000}"/>
    <cellStyle name="20% - 강조색2 3 4 3" xfId="33646" xr:uid="{00000000-0005-0000-0000-0000F6210000}"/>
    <cellStyle name="20% - 강조색2 3 4 4" xfId="33647" xr:uid="{00000000-0005-0000-0000-0000F7210000}"/>
    <cellStyle name="20% - 강조색2 3 4 5" xfId="33648" xr:uid="{00000000-0005-0000-0000-0000F8210000}"/>
    <cellStyle name="20% - 강조색2 3 4 6" xfId="33649" xr:uid="{00000000-0005-0000-0000-0000F9210000}"/>
    <cellStyle name="20% - 강조색2 3 4 7" xfId="33650" xr:uid="{00000000-0005-0000-0000-0000FA210000}"/>
    <cellStyle name="20% - 강조색2 3 4 8" xfId="33651" xr:uid="{00000000-0005-0000-0000-0000FB210000}"/>
    <cellStyle name="20% - 강조색2 3 4 9" xfId="33652" xr:uid="{00000000-0005-0000-0000-0000FC210000}"/>
    <cellStyle name="20% - 강조색2 3 5" xfId="33653" xr:uid="{00000000-0005-0000-0000-0000FD210000}"/>
    <cellStyle name="20% - 강조색2 3 6" xfId="33654" xr:uid="{00000000-0005-0000-0000-0000FE210000}"/>
    <cellStyle name="20% - 강조색2 3 7" xfId="33655" xr:uid="{00000000-0005-0000-0000-0000FF210000}"/>
    <cellStyle name="20% - 강조색2 3 8" xfId="33656" xr:uid="{00000000-0005-0000-0000-000000220000}"/>
    <cellStyle name="20% - 강조색2 3 9" xfId="33657" xr:uid="{00000000-0005-0000-0000-000001220000}"/>
    <cellStyle name="20% - 강조색2 4" xfId="15103" xr:uid="{00000000-0005-0000-0000-000002220000}"/>
    <cellStyle name="20% - 강조색2 4 10" xfId="33658" xr:uid="{00000000-0005-0000-0000-000003220000}"/>
    <cellStyle name="20% - 강조색2 4 2" xfId="21996" xr:uid="{00000000-0005-0000-0000-000004220000}"/>
    <cellStyle name="20% - 강조색2 4 2 2" xfId="33659" xr:uid="{00000000-0005-0000-0000-000005220000}"/>
    <cellStyle name="20% - 강조색2 4 3" xfId="33660" xr:uid="{00000000-0005-0000-0000-000006220000}"/>
    <cellStyle name="20% - 강조색2 4 3 2" xfId="33661" xr:uid="{00000000-0005-0000-0000-000007220000}"/>
    <cellStyle name="20% - 강조색2 4 4" xfId="33662" xr:uid="{00000000-0005-0000-0000-000008220000}"/>
    <cellStyle name="20% - 강조색2 4 5" xfId="33663" xr:uid="{00000000-0005-0000-0000-000009220000}"/>
    <cellStyle name="20% - 강조색2 4 6" xfId="33664" xr:uid="{00000000-0005-0000-0000-00000A220000}"/>
    <cellStyle name="20% - 강조색2 4 7" xfId="33665" xr:uid="{00000000-0005-0000-0000-00000B220000}"/>
    <cellStyle name="20% - 강조색2 4 8" xfId="33666" xr:uid="{00000000-0005-0000-0000-00000C220000}"/>
    <cellStyle name="20% - 강조색2 4 9" xfId="33667" xr:uid="{00000000-0005-0000-0000-00000D220000}"/>
    <cellStyle name="20% - 강조색2 5" xfId="15104" xr:uid="{00000000-0005-0000-0000-00000E220000}"/>
    <cellStyle name="20% - 강조색2 5 2" xfId="22019" xr:uid="{00000000-0005-0000-0000-00000F220000}"/>
    <cellStyle name="20% - 강조색2 5 2 2" xfId="33668" xr:uid="{00000000-0005-0000-0000-000010220000}"/>
    <cellStyle name="20% - 강조색2 5 3" xfId="33669" xr:uid="{00000000-0005-0000-0000-000011220000}"/>
    <cellStyle name="20% - 강조색2 5 3 2" xfId="33670" xr:uid="{00000000-0005-0000-0000-000012220000}"/>
    <cellStyle name="20% - 강조색2 5 4" xfId="33671" xr:uid="{00000000-0005-0000-0000-000013220000}"/>
    <cellStyle name="20% - 강조색2 6" xfId="22033" xr:uid="{00000000-0005-0000-0000-000014220000}"/>
    <cellStyle name="20% - 강조색2 6 2" xfId="33672" xr:uid="{00000000-0005-0000-0000-000015220000}"/>
    <cellStyle name="20% - 강조색2 6 3" xfId="33673" xr:uid="{00000000-0005-0000-0000-000016220000}"/>
    <cellStyle name="20% - 강조색2 7" xfId="33674" xr:uid="{00000000-0005-0000-0000-000017220000}"/>
    <cellStyle name="20% - 강조색2 7 2" xfId="33675" xr:uid="{00000000-0005-0000-0000-000018220000}"/>
    <cellStyle name="20% - 강조색2 7 3" xfId="33676" xr:uid="{00000000-0005-0000-0000-000019220000}"/>
    <cellStyle name="20% - 강조색2 8" xfId="33677" xr:uid="{00000000-0005-0000-0000-00001A220000}"/>
    <cellStyle name="20% - 강조색2 8 2" xfId="33678" xr:uid="{00000000-0005-0000-0000-00001B220000}"/>
    <cellStyle name="20% - 강조색2 8 3" xfId="33679" xr:uid="{00000000-0005-0000-0000-00001C220000}"/>
    <cellStyle name="20% - 강조색2 9" xfId="33680" xr:uid="{00000000-0005-0000-0000-00001D220000}"/>
    <cellStyle name="20% - 강조색3 10" xfId="33681" xr:uid="{00000000-0005-0000-0000-00001E220000}"/>
    <cellStyle name="20% - 강조색3 11" xfId="33682" xr:uid="{00000000-0005-0000-0000-00001F220000}"/>
    <cellStyle name="20% - 강조색3 12" xfId="33683" xr:uid="{00000000-0005-0000-0000-000020220000}"/>
    <cellStyle name="20% - 강조색3 13" xfId="33684" xr:uid="{00000000-0005-0000-0000-000021220000}"/>
    <cellStyle name="20% - 강조색3 13 2" xfId="33685" xr:uid="{00000000-0005-0000-0000-000022220000}"/>
    <cellStyle name="20% - 강조색3 14" xfId="33686" xr:uid="{00000000-0005-0000-0000-000023220000}"/>
    <cellStyle name="20% - 강조색3 14 2" xfId="33687" xr:uid="{00000000-0005-0000-0000-000024220000}"/>
    <cellStyle name="20% - 강조색3 2" xfId="369" xr:uid="{00000000-0005-0000-0000-000025220000}"/>
    <cellStyle name="20% - 강조색3 2 10" xfId="33688" xr:uid="{00000000-0005-0000-0000-000026220000}"/>
    <cellStyle name="20% - 강조색3 2 11" xfId="33689" xr:uid="{00000000-0005-0000-0000-000027220000}"/>
    <cellStyle name="20% - 강조색3 2 12" xfId="33690" xr:uid="{00000000-0005-0000-0000-000028220000}"/>
    <cellStyle name="20% - 강조색3 2 13" xfId="33691" xr:uid="{00000000-0005-0000-0000-000029220000}"/>
    <cellStyle name="20% - 강조색3 2 14" xfId="33692" xr:uid="{00000000-0005-0000-0000-00002A220000}"/>
    <cellStyle name="20% - 강조색3 2 15" xfId="33693" xr:uid="{00000000-0005-0000-0000-00002B220000}"/>
    <cellStyle name="20% - 강조색3 2 16" xfId="33694" xr:uid="{00000000-0005-0000-0000-00002C220000}"/>
    <cellStyle name="20% - 강조색3 2 17" xfId="33695" xr:uid="{00000000-0005-0000-0000-00002D220000}"/>
    <cellStyle name="20% - 강조색3 2 18" xfId="33696" xr:uid="{00000000-0005-0000-0000-00002E220000}"/>
    <cellStyle name="20% - 강조색3 2 19" xfId="33697" xr:uid="{00000000-0005-0000-0000-00002F220000}"/>
    <cellStyle name="20% - 강조색3 2 2" xfId="2214" xr:uid="{00000000-0005-0000-0000-000030220000}"/>
    <cellStyle name="20% - 강조색3 2 2 10" xfId="33698" xr:uid="{00000000-0005-0000-0000-000031220000}"/>
    <cellStyle name="20% - 강조색3 2 2 11" xfId="33699" xr:uid="{00000000-0005-0000-0000-000032220000}"/>
    <cellStyle name="20% - 강조색3 2 2 12" xfId="33700" xr:uid="{00000000-0005-0000-0000-000033220000}"/>
    <cellStyle name="20% - 강조색3 2 2 13" xfId="33701" xr:uid="{00000000-0005-0000-0000-000034220000}"/>
    <cellStyle name="20% - 강조색3 2 2 14" xfId="33702" xr:uid="{00000000-0005-0000-0000-000035220000}"/>
    <cellStyle name="20% - 강조색3 2 2 15" xfId="33703" xr:uid="{00000000-0005-0000-0000-000036220000}"/>
    <cellStyle name="20% - 강조색3 2 2 16" xfId="33704" xr:uid="{00000000-0005-0000-0000-000037220000}"/>
    <cellStyle name="20% - 강조색3 2 2 17" xfId="33705" xr:uid="{00000000-0005-0000-0000-000038220000}"/>
    <cellStyle name="20% - 강조색3 2 2 18" xfId="33706" xr:uid="{00000000-0005-0000-0000-000039220000}"/>
    <cellStyle name="20% - 강조색3 2 2 19" xfId="33707" xr:uid="{00000000-0005-0000-0000-00003A220000}"/>
    <cellStyle name="20% - 강조색3 2 2 2" xfId="33708" xr:uid="{00000000-0005-0000-0000-00003B220000}"/>
    <cellStyle name="20% - 강조색3 2 2 20" xfId="33709" xr:uid="{00000000-0005-0000-0000-00003C220000}"/>
    <cellStyle name="20% - 강조색3 2 2 21" xfId="33710" xr:uid="{00000000-0005-0000-0000-00003D220000}"/>
    <cellStyle name="20% - 강조색3 2 2 22" xfId="33711" xr:uid="{00000000-0005-0000-0000-00003E220000}"/>
    <cellStyle name="20% - 강조색3 2 2 23" xfId="33712" xr:uid="{00000000-0005-0000-0000-00003F220000}"/>
    <cellStyle name="20% - 강조색3 2 2 3" xfId="33713" xr:uid="{00000000-0005-0000-0000-000040220000}"/>
    <cellStyle name="20% - 강조색3 2 2 4" xfId="33714" xr:uid="{00000000-0005-0000-0000-000041220000}"/>
    <cellStyle name="20% - 강조색3 2 2 5" xfId="33715" xr:uid="{00000000-0005-0000-0000-000042220000}"/>
    <cellStyle name="20% - 강조색3 2 2 6" xfId="33716" xr:uid="{00000000-0005-0000-0000-000043220000}"/>
    <cellStyle name="20% - 강조색3 2 2 7" xfId="33717" xr:uid="{00000000-0005-0000-0000-000044220000}"/>
    <cellStyle name="20% - 강조색3 2 2 8" xfId="33718" xr:uid="{00000000-0005-0000-0000-000045220000}"/>
    <cellStyle name="20% - 강조색3 2 2 9" xfId="33719" xr:uid="{00000000-0005-0000-0000-000046220000}"/>
    <cellStyle name="20% - 강조색3 2 20" xfId="33720" xr:uid="{00000000-0005-0000-0000-000047220000}"/>
    <cellStyle name="20% - 강조색3 2 21" xfId="33721" xr:uid="{00000000-0005-0000-0000-000048220000}"/>
    <cellStyle name="20% - 강조색3 2 22" xfId="33722" xr:uid="{00000000-0005-0000-0000-000049220000}"/>
    <cellStyle name="20% - 강조색3 2 23" xfId="33723" xr:uid="{00000000-0005-0000-0000-00004A220000}"/>
    <cellStyle name="20% - 강조색3 2 24" xfId="33724" xr:uid="{00000000-0005-0000-0000-00004B220000}"/>
    <cellStyle name="20% - 강조색3 2 25" xfId="33725" xr:uid="{00000000-0005-0000-0000-00004C220000}"/>
    <cellStyle name="20% - 강조색3 2 26" xfId="33726" xr:uid="{00000000-0005-0000-0000-00004D220000}"/>
    <cellStyle name="20% - 강조색3 2 27" xfId="33727" xr:uid="{00000000-0005-0000-0000-00004E220000}"/>
    <cellStyle name="20% - 강조색3 2 28" xfId="33728" xr:uid="{00000000-0005-0000-0000-00004F220000}"/>
    <cellStyle name="20% - 강조색3 2 29" xfId="33729" xr:uid="{00000000-0005-0000-0000-000050220000}"/>
    <cellStyle name="20% - 강조색3 2 3" xfId="8080" xr:uid="{00000000-0005-0000-0000-000051220000}"/>
    <cellStyle name="20% - 강조색3 2 3 10" xfId="33730" xr:uid="{00000000-0005-0000-0000-000052220000}"/>
    <cellStyle name="20% - 강조색3 2 3 11" xfId="33731" xr:uid="{00000000-0005-0000-0000-000053220000}"/>
    <cellStyle name="20% - 강조색3 2 3 12" xfId="33732" xr:uid="{00000000-0005-0000-0000-000054220000}"/>
    <cellStyle name="20% - 강조색3 2 3 13" xfId="33733" xr:uid="{00000000-0005-0000-0000-000055220000}"/>
    <cellStyle name="20% - 강조색3 2 3 14" xfId="33734" xr:uid="{00000000-0005-0000-0000-000056220000}"/>
    <cellStyle name="20% - 강조색3 2 3 15" xfId="33735" xr:uid="{00000000-0005-0000-0000-000057220000}"/>
    <cellStyle name="20% - 강조색3 2 3 16" xfId="33736" xr:uid="{00000000-0005-0000-0000-000058220000}"/>
    <cellStyle name="20% - 강조색3 2 3 17" xfId="33737" xr:uid="{00000000-0005-0000-0000-000059220000}"/>
    <cellStyle name="20% - 강조색3 2 3 18" xfId="33738" xr:uid="{00000000-0005-0000-0000-00005A220000}"/>
    <cellStyle name="20% - 강조색3 2 3 19" xfId="33739" xr:uid="{00000000-0005-0000-0000-00005B220000}"/>
    <cellStyle name="20% - 강조색3 2 3 2" xfId="33740" xr:uid="{00000000-0005-0000-0000-00005C220000}"/>
    <cellStyle name="20% - 강조색3 2 3 20" xfId="33741" xr:uid="{00000000-0005-0000-0000-00005D220000}"/>
    <cellStyle name="20% - 강조색3 2 3 21" xfId="33742" xr:uid="{00000000-0005-0000-0000-00005E220000}"/>
    <cellStyle name="20% - 강조색3 2 3 3" xfId="33743" xr:uid="{00000000-0005-0000-0000-00005F220000}"/>
    <cellStyle name="20% - 강조색3 2 3 4" xfId="33744" xr:uid="{00000000-0005-0000-0000-000060220000}"/>
    <cellStyle name="20% - 강조색3 2 3 5" xfId="33745" xr:uid="{00000000-0005-0000-0000-000061220000}"/>
    <cellStyle name="20% - 강조색3 2 3 6" xfId="33746" xr:uid="{00000000-0005-0000-0000-000062220000}"/>
    <cellStyle name="20% - 강조색3 2 3 7" xfId="33747" xr:uid="{00000000-0005-0000-0000-000063220000}"/>
    <cellStyle name="20% - 강조색3 2 3 8" xfId="33748" xr:uid="{00000000-0005-0000-0000-000064220000}"/>
    <cellStyle name="20% - 강조색3 2 3 9" xfId="33749" xr:uid="{00000000-0005-0000-0000-000065220000}"/>
    <cellStyle name="20% - 강조색3 2 30" xfId="33750" xr:uid="{00000000-0005-0000-0000-000066220000}"/>
    <cellStyle name="20% - 강조색3 2 31" xfId="33751" xr:uid="{00000000-0005-0000-0000-000067220000}"/>
    <cellStyle name="20% - 강조색3 2 4" xfId="15105" xr:uid="{00000000-0005-0000-0000-000068220000}"/>
    <cellStyle name="20% - 강조색3 2 4 10" xfId="33752" xr:uid="{00000000-0005-0000-0000-000069220000}"/>
    <cellStyle name="20% - 강조색3 2 4 11" xfId="33753" xr:uid="{00000000-0005-0000-0000-00006A220000}"/>
    <cellStyle name="20% - 강조색3 2 4 12" xfId="33754" xr:uid="{00000000-0005-0000-0000-00006B220000}"/>
    <cellStyle name="20% - 강조색3 2 4 13" xfId="33755" xr:uid="{00000000-0005-0000-0000-00006C220000}"/>
    <cellStyle name="20% - 강조색3 2 4 14" xfId="33756" xr:uid="{00000000-0005-0000-0000-00006D220000}"/>
    <cellStyle name="20% - 강조색3 2 4 15" xfId="33757" xr:uid="{00000000-0005-0000-0000-00006E220000}"/>
    <cellStyle name="20% - 강조색3 2 4 16" xfId="33758" xr:uid="{00000000-0005-0000-0000-00006F220000}"/>
    <cellStyle name="20% - 강조색3 2 4 17" xfId="33759" xr:uid="{00000000-0005-0000-0000-000070220000}"/>
    <cellStyle name="20% - 강조색3 2 4 18" xfId="33760" xr:uid="{00000000-0005-0000-0000-000071220000}"/>
    <cellStyle name="20% - 강조색3 2 4 19" xfId="33761" xr:uid="{00000000-0005-0000-0000-000072220000}"/>
    <cellStyle name="20% - 강조색3 2 4 2" xfId="33762" xr:uid="{00000000-0005-0000-0000-000073220000}"/>
    <cellStyle name="20% - 강조색3 2 4 20" xfId="33763" xr:uid="{00000000-0005-0000-0000-000074220000}"/>
    <cellStyle name="20% - 강조색3 2 4 3" xfId="33764" xr:uid="{00000000-0005-0000-0000-000075220000}"/>
    <cellStyle name="20% - 강조색3 2 4 4" xfId="33765" xr:uid="{00000000-0005-0000-0000-000076220000}"/>
    <cellStyle name="20% - 강조색3 2 4 5" xfId="33766" xr:uid="{00000000-0005-0000-0000-000077220000}"/>
    <cellStyle name="20% - 강조색3 2 4 6" xfId="33767" xr:uid="{00000000-0005-0000-0000-000078220000}"/>
    <cellStyle name="20% - 강조색3 2 4 7" xfId="33768" xr:uid="{00000000-0005-0000-0000-000079220000}"/>
    <cellStyle name="20% - 강조색3 2 4 8" xfId="33769" xr:uid="{00000000-0005-0000-0000-00007A220000}"/>
    <cellStyle name="20% - 강조색3 2 4 9" xfId="33770" xr:uid="{00000000-0005-0000-0000-00007B220000}"/>
    <cellStyle name="20% - 강조색3 2 5" xfId="33771" xr:uid="{00000000-0005-0000-0000-00007C220000}"/>
    <cellStyle name="20% - 강조색3 2 6" xfId="33772" xr:uid="{00000000-0005-0000-0000-00007D220000}"/>
    <cellStyle name="20% - 강조색3 2 7" xfId="33773" xr:uid="{00000000-0005-0000-0000-00007E220000}"/>
    <cellStyle name="20% - 강조색3 2 7 2" xfId="33774" xr:uid="{00000000-0005-0000-0000-00007F220000}"/>
    <cellStyle name="20% - 강조색3 2 8" xfId="33775" xr:uid="{00000000-0005-0000-0000-000080220000}"/>
    <cellStyle name="20% - 강조색3 2 9" xfId="33776" xr:uid="{00000000-0005-0000-0000-000081220000}"/>
    <cellStyle name="20% - 강조색3 3" xfId="370" xr:uid="{00000000-0005-0000-0000-000082220000}"/>
    <cellStyle name="20% - 강조색3 3 10" xfId="33777" xr:uid="{00000000-0005-0000-0000-000083220000}"/>
    <cellStyle name="20% - 강조색3 3 11" xfId="33778" xr:uid="{00000000-0005-0000-0000-000084220000}"/>
    <cellStyle name="20% - 강조색3 3 12" xfId="33779" xr:uid="{00000000-0005-0000-0000-000085220000}"/>
    <cellStyle name="20% - 강조색3 3 13" xfId="33780" xr:uid="{00000000-0005-0000-0000-000086220000}"/>
    <cellStyle name="20% - 강조색3 3 14" xfId="33781" xr:uid="{00000000-0005-0000-0000-000087220000}"/>
    <cellStyle name="20% - 강조색3 3 15" xfId="33782" xr:uid="{00000000-0005-0000-0000-000088220000}"/>
    <cellStyle name="20% - 강조색3 3 16" xfId="33783" xr:uid="{00000000-0005-0000-0000-000089220000}"/>
    <cellStyle name="20% - 강조색3 3 17" xfId="33784" xr:uid="{00000000-0005-0000-0000-00008A220000}"/>
    <cellStyle name="20% - 강조색3 3 18" xfId="33785" xr:uid="{00000000-0005-0000-0000-00008B220000}"/>
    <cellStyle name="20% - 강조색3 3 19" xfId="33786" xr:uid="{00000000-0005-0000-0000-00008C220000}"/>
    <cellStyle name="20% - 강조색3 3 2" xfId="33787" xr:uid="{00000000-0005-0000-0000-00008D220000}"/>
    <cellStyle name="20% - 강조색3 3 2 10" xfId="33788" xr:uid="{00000000-0005-0000-0000-00008E220000}"/>
    <cellStyle name="20% - 강조색3 3 2 11" xfId="33789" xr:uid="{00000000-0005-0000-0000-00008F220000}"/>
    <cellStyle name="20% - 강조색3 3 2 12" xfId="33790" xr:uid="{00000000-0005-0000-0000-000090220000}"/>
    <cellStyle name="20% - 강조색3 3 2 13" xfId="33791" xr:uid="{00000000-0005-0000-0000-000091220000}"/>
    <cellStyle name="20% - 강조색3 3 2 14" xfId="33792" xr:uid="{00000000-0005-0000-0000-000092220000}"/>
    <cellStyle name="20% - 강조색3 3 2 15" xfId="33793" xr:uid="{00000000-0005-0000-0000-000093220000}"/>
    <cellStyle name="20% - 강조색3 3 2 16" xfId="33794" xr:uid="{00000000-0005-0000-0000-000094220000}"/>
    <cellStyle name="20% - 강조색3 3 2 17" xfId="33795" xr:uid="{00000000-0005-0000-0000-000095220000}"/>
    <cellStyle name="20% - 강조색3 3 2 18" xfId="33796" xr:uid="{00000000-0005-0000-0000-000096220000}"/>
    <cellStyle name="20% - 강조색3 3 2 19" xfId="33797" xr:uid="{00000000-0005-0000-0000-000097220000}"/>
    <cellStyle name="20% - 강조색3 3 2 2" xfId="33798" xr:uid="{00000000-0005-0000-0000-000098220000}"/>
    <cellStyle name="20% - 강조색3 3 2 20" xfId="33799" xr:uid="{00000000-0005-0000-0000-000099220000}"/>
    <cellStyle name="20% - 강조색3 3 2 21" xfId="33800" xr:uid="{00000000-0005-0000-0000-00009A220000}"/>
    <cellStyle name="20% - 강조색3 3 2 3" xfId="33801" xr:uid="{00000000-0005-0000-0000-00009B220000}"/>
    <cellStyle name="20% - 강조색3 3 2 4" xfId="33802" xr:uid="{00000000-0005-0000-0000-00009C220000}"/>
    <cellStyle name="20% - 강조색3 3 2 5" xfId="33803" xr:uid="{00000000-0005-0000-0000-00009D220000}"/>
    <cellStyle name="20% - 강조색3 3 2 6" xfId="33804" xr:uid="{00000000-0005-0000-0000-00009E220000}"/>
    <cellStyle name="20% - 강조색3 3 2 7" xfId="33805" xr:uid="{00000000-0005-0000-0000-00009F220000}"/>
    <cellStyle name="20% - 강조색3 3 2 8" xfId="33806" xr:uid="{00000000-0005-0000-0000-0000A0220000}"/>
    <cellStyle name="20% - 강조색3 3 2 9" xfId="33807" xr:uid="{00000000-0005-0000-0000-0000A1220000}"/>
    <cellStyle name="20% - 강조색3 3 20" xfId="33808" xr:uid="{00000000-0005-0000-0000-0000A2220000}"/>
    <cellStyle name="20% - 강조색3 3 21" xfId="33809" xr:uid="{00000000-0005-0000-0000-0000A3220000}"/>
    <cellStyle name="20% - 강조색3 3 22" xfId="33810" xr:uid="{00000000-0005-0000-0000-0000A4220000}"/>
    <cellStyle name="20% - 강조색3 3 23" xfId="33811" xr:uid="{00000000-0005-0000-0000-0000A5220000}"/>
    <cellStyle name="20% - 강조색3 3 24" xfId="33812" xr:uid="{00000000-0005-0000-0000-0000A6220000}"/>
    <cellStyle name="20% - 강조색3 3 25" xfId="33813" xr:uid="{00000000-0005-0000-0000-0000A7220000}"/>
    <cellStyle name="20% - 강조색3 3 26" xfId="33814" xr:uid="{00000000-0005-0000-0000-0000A8220000}"/>
    <cellStyle name="20% - 강조색3 3 27" xfId="33815" xr:uid="{00000000-0005-0000-0000-0000A9220000}"/>
    <cellStyle name="20% - 강조색3 3 28" xfId="33816" xr:uid="{00000000-0005-0000-0000-0000AA220000}"/>
    <cellStyle name="20% - 강조색3 3 29" xfId="33817" xr:uid="{00000000-0005-0000-0000-0000AB220000}"/>
    <cellStyle name="20% - 강조색3 3 3" xfId="33818" xr:uid="{00000000-0005-0000-0000-0000AC220000}"/>
    <cellStyle name="20% - 강조색3 3 3 10" xfId="33819" xr:uid="{00000000-0005-0000-0000-0000AD220000}"/>
    <cellStyle name="20% - 강조색3 3 3 11" xfId="33820" xr:uid="{00000000-0005-0000-0000-0000AE220000}"/>
    <cellStyle name="20% - 강조색3 3 3 12" xfId="33821" xr:uid="{00000000-0005-0000-0000-0000AF220000}"/>
    <cellStyle name="20% - 강조색3 3 3 13" xfId="33822" xr:uid="{00000000-0005-0000-0000-0000B0220000}"/>
    <cellStyle name="20% - 강조색3 3 3 14" xfId="33823" xr:uid="{00000000-0005-0000-0000-0000B1220000}"/>
    <cellStyle name="20% - 강조색3 3 3 15" xfId="33824" xr:uid="{00000000-0005-0000-0000-0000B2220000}"/>
    <cellStyle name="20% - 강조색3 3 3 16" xfId="33825" xr:uid="{00000000-0005-0000-0000-0000B3220000}"/>
    <cellStyle name="20% - 강조색3 3 3 17" xfId="33826" xr:uid="{00000000-0005-0000-0000-0000B4220000}"/>
    <cellStyle name="20% - 강조색3 3 3 18" xfId="33827" xr:uid="{00000000-0005-0000-0000-0000B5220000}"/>
    <cellStyle name="20% - 강조색3 3 3 19" xfId="33828" xr:uid="{00000000-0005-0000-0000-0000B6220000}"/>
    <cellStyle name="20% - 강조색3 3 3 2" xfId="33829" xr:uid="{00000000-0005-0000-0000-0000B7220000}"/>
    <cellStyle name="20% - 강조색3 3 3 20" xfId="33830" xr:uid="{00000000-0005-0000-0000-0000B8220000}"/>
    <cellStyle name="20% - 강조색3 3 3 21" xfId="33831" xr:uid="{00000000-0005-0000-0000-0000B9220000}"/>
    <cellStyle name="20% - 강조색3 3 3 3" xfId="33832" xr:uid="{00000000-0005-0000-0000-0000BA220000}"/>
    <cellStyle name="20% - 강조색3 3 3 4" xfId="33833" xr:uid="{00000000-0005-0000-0000-0000BB220000}"/>
    <cellStyle name="20% - 강조색3 3 3 5" xfId="33834" xr:uid="{00000000-0005-0000-0000-0000BC220000}"/>
    <cellStyle name="20% - 강조색3 3 3 6" xfId="33835" xr:uid="{00000000-0005-0000-0000-0000BD220000}"/>
    <cellStyle name="20% - 강조색3 3 3 7" xfId="33836" xr:uid="{00000000-0005-0000-0000-0000BE220000}"/>
    <cellStyle name="20% - 강조색3 3 3 8" xfId="33837" xr:uid="{00000000-0005-0000-0000-0000BF220000}"/>
    <cellStyle name="20% - 강조색3 3 3 9" xfId="33838" xr:uid="{00000000-0005-0000-0000-0000C0220000}"/>
    <cellStyle name="20% - 강조색3 3 30" xfId="33839" xr:uid="{00000000-0005-0000-0000-0000C1220000}"/>
    <cellStyle name="20% - 강조색3 3 31" xfId="33840" xr:uid="{00000000-0005-0000-0000-0000C2220000}"/>
    <cellStyle name="20% - 강조색3 3 32" xfId="33841" xr:uid="{00000000-0005-0000-0000-0000C3220000}"/>
    <cellStyle name="20% - 강조색3 3 4" xfId="33842" xr:uid="{00000000-0005-0000-0000-0000C4220000}"/>
    <cellStyle name="20% - 강조색3 3 4 10" xfId="33843" xr:uid="{00000000-0005-0000-0000-0000C5220000}"/>
    <cellStyle name="20% - 강조색3 3 4 11" xfId="33844" xr:uid="{00000000-0005-0000-0000-0000C6220000}"/>
    <cellStyle name="20% - 강조색3 3 4 12" xfId="33845" xr:uid="{00000000-0005-0000-0000-0000C7220000}"/>
    <cellStyle name="20% - 강조색3 3 4 13" xfId="33846" xr:uid="{00000000-0005-0000-0000-0000C8220000}"/>
    <cellStyle name="20% - 강조색3 3 4 14" xfId="33847" xr:uid="{00000000-0005-0000-0000-0000C9220000}"/>
    <cellStyle name="20% - 강조색3 3 4 15" xfId="33848" xr:uid="{00000000-0005-0000-0000-0000CA220000}"/>
    <cellStyle name="20% - 강조색3 3 4 16" xfId="33849" xr:uid="{00000000-0005-0000-0000-0000CB220000}"/>
    <cellStyle name="20% - 강조색3 3 4 17" xfId="33850" xr:uid="{00000000-0005-0000-0000-0000CC220000}"/>
    <cellStyle name="20% - 강조색3 3 4 18" xfId="33851" xr:uid="{00000000-0005-0000-0000-0000CD220000}"/>
    <cellStyle name="20% - 강조색3 3 4 19" xfId="33852" xr:uid="{00000000-0005-0000-0000-0000CE220000}"/>
    <cellStyle name="20% - 강조색3 3 4 2" xfId="33853" xr:uid="{00000000-0005-0000-0000-0000CF220000}"/>
    <cellStyle name="20% - 강조색3 3 4 20" xfId="33854" xr:uid="{00000000-0005-0000-0000-0000D0220000}"/>
    <cellStyle name="20% - 강조색3 3 4 3" xfId="33855" xr:uid="{00000000-0005-0000-0000-0000D1220000}"/>
    <cellStyle name="20% - 강조색3 3 4 4" xfId="33856" xr:uid="{00000000-0005-0000-0000-0000D2220000}"/>
    <cellStyle name="20% - 강조색3 3 4 5" xfId="33857" xr:uid="{00000000-0005-0000-0000-0000D3220000}"/>
    <cellStyle name="20% - 강조색3 3 4 6" xfId="33858" xr:uid="{00000000-0005-0000-0000-0000D4220000}"/>
    <cellStyle name="20% - 강조색3 3 4 7" xfId="33859" xr:uid="{00000000-0005-0000-0000-0000D5220000}"/>
    <cellStyle name="20% - 강조색3 3 4 8" xfId="33860" xr:uid="{00000000-0005-0000-0000-0000D6220000}"/>
    <cellStyle name="20% - 강조색3 3 4 9" xfId="33861" xr:uid="{00000000-0005-0000-0000-0000D7220000}"/>
    <cellStyle name="20% - 강조색3 3 5" xfId="33862" xr:uid="{00000000-0005-0000-0000-0000D8220000}"/>
    <cellStyle name="20% - 강조색3 3 6" xfId="33863" xr:uid="{00000000-0005-0000-0000-0000D9220000}"/>
    <cellStyle name="20% - 강조색3 3 7" xfId="33864" xr:uid="{00000000-0005-0000-0000-0000DA220000}"/>
    <cellStyle name="20% - 강조색3 3 8" xfId="33865" xr:uid="{00000000-0005-0000-0000-0000DB220000}"/>
    <cellStyle name="20% - 강조색3 3 9" xfId="33866" xr:uid="{00000000-0005-0000-0000-0000DC220000}"/>
    <cellStyle name="20% - 강조색3 4" xfId="15106" xr:uid="{00000000-0005-0000-0000-0000DD220000}"/>
    <cellStyle name="20% - 강조색3 4 10" xfId="33867" xr:uid="{00000000-0005-0000-0000-0000DE220000}"/>
    <cellStyle name="20% - 강조색3 4 2" xfId="22000" xr:uid="{00000000-0005-0000-0000-0000DF220000}"/>
    <cellStyle name="20% - 강조색3 4 2 2" xfId="33868" xr:uid="{00000000-0005-0000-0000-0000E0220000}"/>
    <cellStyle name="20% - 강조색3 4 3" xfId="33869" xr:uid="{00000000-0005-0000-0000-0000E1220000}"/>
    <cellStyle name="20% - 강조색3 4 3 2" xfId="33870" xr:uid="{00000000-0005-0000-0000-0000E2220000}"/>
    <cellStyle name="20% - 강조색3 4 4" xfId="33871" xr:uid="{00000000-0005-0000-0000-0000E3220000}"/>
    <cellStyle name="20% - 강조색3 4 5" xfId="33872" xr:uid="{00000000-0005-0000-0000-0000E4220000}"/>
    <cellStyle name="20% - 강조색3 4 6" xfId="33873" xr:uid="{00000000-0005-0000-0000-0000E5220000}"/>
    <cellStyle name="20% - 강조색3 4 7" xfId="33874" xr:uid="{00000000-0005-0000-0000-0000E6220000}"/>
    <cellStyle name="20% - 강조색3 4 8" xfId="33875" xr:uid="{00000000-0005-0000-0000-0000E7220000}"/>
    <cellStyle name="20% - 강조색3 4 9" xfId="33876" xr:uid="{00000000-0005-0000-0000-0000E8220000}"/>
    <cellStyle name="20% - 강조색3 5" xfId="15107" xr:uid="{00000000-0005-0000-0000-0000E9220000}"/>
    <cellStyle name="20% - 강조색3 5 2" xfId="22021" xr:uid="{00000000-0005-0000-0000-0000EA220000}"/>
    <cellStyle name="20% - 강조색3 5 2 2" xfId="33877" xr:uid="{00000000-0005-0000-0000-0000EB220000}"/>
    <cellStyle name="20% - 강조색3 5 3" xfId="33878" xr:uid="{00000000-0005-0000-0000-0000EC220000}"/>
    <cellStyle name="20% - 강조색3 5 3 2" xfId="33879" xr:uid="{00000000-0005-0000-0000-0000ED220000}"/>
    <cellStyle name="20% - 강조색3 5 4" xfId="33880" xr:uid="{00000000-0005-0000-0000-0000EE220000}"/>
    <cellStyle name="20% - 강조색3 6" xfId="22035" xr:uid="{00000000-0005-0000-0000-0000EF220000}"/>
    <cellStyle name="20% - 강조색3 6 2" xfId="33881" xr:uid="{00000000-0005-0000-0000-0000F0220000}"/>
    <cellStyle name="20% - 강조색3 6 3" xfId="33882" xr:uid="{00000000-0005-0000-0000-0000F1220000}"/>
    <cellStyle name="20% - 강조색3 7" xfId="33883" xr:uid="{00000000-0005-0000-0000-0000F2220000}"/>
    <cellStyle name="20% - 강조색3 7 2" xfId="33884" xr:uid="{00000000-0005-0000-0000-0000F3220000}"/>
    <cellStyle name="20% - 강조색3 7 3" xfId="33885" xr:uid="{00000000-0005-0000-0000-0000F4220000}"/>
    <cellStyle name="20% - 강조색3 8" xfId="33886" xr:uid="{00000000-0005-0000-0000-0000F5220000}"/>
    <cellStyle name="20% - 강조색3 8 2" xfId="33887" xr:uid="{00000000-0005-0000-0000-0000F6220000}"/>
    <cellStyle name="20% - 강조색3 8 3" xfId="33888" xr:uid="{00000000-0005-0000-0000-0000F7220000}"/>
    <cellStyle name="20% - 강조색3 9" xfId="33889" xr:uid="{00000000-0005-0000-0000-0000F8220000}"/>
    <cellStyle name="20% - 강조색4 10" xfId="33890" xr:uid="{00000000-0005-0000-0000-0000F9220000}"/>
    <cellStyle name="20% - 강조색4 11" xfId="33891" xr:uid="{00000000-0005-0000-0000-0000FA220000}"/>
    <cellStyle name="20% - 강조색4 12" xfId="33892" xr:uid="{00000000-0005-0000-0000-0000FB220000}"/>
    <cellStyle name="20% - 강조색4 13" xfId="33893" xr:uid="{00000000-0005-0000-0000-0000FC220000}"/>
    <cellStyle name="20% - 강조색4 13 2" xfId="33894" xr:uid="{00000000-0005-0000-0000-0000FD220000}"/>
    <cellStyle name="20% - 강조색4 14" xfId="33895" xr:uid="{00000000-0005-0000-0000-0000FE220000}"/>
    <cellStyle name="20% - 강조색4 14 2" xfId="33896" xr:uid="{00000000-0005-0000-0000-0000FF220000}"/>
    <cellStyle name="20% - 강조색4 2" xfId="371" xr:uid="{00000000-0005-0000-0000-000000230000}"/>
    <cellStyle name="20% - 강조색4 2 10" xfId="33897" xr:uid="{00000000-0005-0000-0000-000001230000}"/>
    <cellStyle name="20% - 강조색4 2 11" xfId="33898" xr:uid="{00000000-0005-0000-0000-000002230000}"/>
    <cellStyle name="20% - 강조색4 2 12" xfId="33899" xr:uid="{00000000-0005-0000-0000-000003230000}"/>
    <cellStyle name="20% - 강조색4 2 13" xfId="33900" xr:uid="{00000000-0005-0000-0000-000004230000}"/>
    <cellStyle name="20% - 강조색4 2 14" xfId="33901" xr:uid="{00000000-0005-0000-0000-000005230000}"/>
    <cellStyle name="20% - 강조색4 2 15" xfId="33902" xr:uid="{00000000-0005-0000-0000-000006230000}"/>
    <cellStyle name="20% - 강조색4 2 16" xfId="33903" xr:uid="{00000000-0005-0000-0000-000007230000}"/>
    <cellStyle name="20% - 강조색4 2 17" xfId="33904" xr:uid="{00000000-0005-0000-0000-000008230000}"/>
    <cellStyle name="20% - 강조색4 2 18" xfId="33905" xr:uid="{00000000-0005-0000-0000-000009230000}"/>
    <cellStyle name="20% - 강조색4 2 19" xfId="33906" xr:uid="{00000000-0005-0000-0000-00000A230000}"/>
    <cellStyle name="20% - 강조색4 2 2" xfId="2215" xr:uid="{00000000-0005-0000-0000-00000B230000}"/>
    <cellStyle name="20% - 강조색4 2 2 10" xfId="33907" xr:uid="{00000000-0005-0000-0000-00000C230000}"/>
    <cellStyle name="20% - 강조색4 2 2 11" xfId="33908" xr:uid="{00000000-0005-0000-0000-00000D230000}"/>
    <cellStyle name="20% - 강조색4 2 2 12" xfId="33909" xr:uid="{00000000-0005-0000-0000-00000E230000}"/>
    <cellStyle name="20% - 강조색4 2 2 13" xfId="33910" xr:uid="{00000000-0005-0000-0000-00000F230000}"/>
    <cellStyle name="20% - 강조색4 2 2 14" xfId="33911" xr:uid="{00000000-0005-0000-0000-000010230000}"/>
    <cellStyle name="20% - 강조색4 2 2 15" xfId="33912" xr:uid="{00000000-0005-0000-0000-000011230000}"/>
    <cellStyle name="20% - 강조색4 2 2 16" xfId="33913" xr:uid="{00000000-0005-0000-0000-000012230000}"/>
    <cellStyle name="20% - 강조색4 2 2 17" xfId="33914" xr:uid="{00000000-0005-0000-0000-000013230000}"/>
    <cellStyle name="20% - 강조색4 2 2 18" xfId="33915" xr:uid="{00000000-0005-0000-0000-000014230000}"/>
    <cellStyle name="20% - 강조색4 2 2 19" xfId="33916" xr:uid="{00000000-0005-0000-0000-000015230000}"/>
    <cellStyle name="20% - 강조색4 2 2 2" xfId="33917" xr:uid="{00000000-0005-0000-0000-000016230000}"/>
    <cellStyle name="20% - 강조색4 2 2 20" xfId="33918" xr:uid="{00000000-0005-0000-0000-000017230000}"/>
    <cellStyle name="20% - 강조색4 2 2 21" xfId="33919" xr:uid="{00000000-0005-0000-0000-000018230000}"/>
    <cellStyle name="20% - 강조색4 2 2 22" xfId="33920" xr:uid="{00000000-0005-0000-0000-000019230000}"/>
    <cellStyle name="20% - 강조색4 2 2 23" xfId="33921" xr:uid="{00000000-0005-0000-0000-00001A230000}"/>
    <cellStyle name="20% - 강조색4 2 2 3" xfId="33922" xr:uid="{00000000-0005-0000-0000-00001B230000}"/>
    <cellStyle name="20% - 강조색4 2 2 4" xfId="33923" xr:uid="{00000000-0005-0000-0000-00001C230000}"/>
    <cellStyle name="20% - 강조색4 2 2 5" xfId="33924" xr:uid="{00000000-0005-0000-0000-00001D230000}"/>
    <cellStyle name="20% - 강조색4 2 2 6" xfId="33925" xr:uid="{00000000-0005-0000-0000-00001E230000}"/>
    <cellStyle name="20% - 강조색4 2 2 7" xfId="33926" xr:uid="{00000000-0005-0000-0000-00001F230000}"/>
    <cellStyle name="20% - 강조색4 2 2 8" xfId="33927" xr:uid="{00000000-0005-0000-0000-000020230000}"/>
    <cellStyle name="20% - 강조색4 2 2 9" xfId="33928" xr:uid="{00000000-0005-0000-0000-000021230000}"/>
    <cellStyle name="20% - 강조색4 2 20" xfId="33929" xr:uid="{00000000-0005-0000-0000-000022230000}"/>
    <cellStyle name="20% - 강조색4 2 21" xfId="33930" xr:uid="{00000000-0005-0000-0000-000023230000}"/>
    <cellStyle name="20% - 강조색4 2 22" xfId="33931" xr:uid="{00000000-0005-0000-0000-000024230000}"/>
    <cellStyle name="20% - 강조색4 2 23" xfId="33932" xr:uid="{00000000-0005-0000-0000-000025230000}"/>
    <cellStyle name="20% - 강조색4 2 24" xfId="33933" xr:uid="{00000000-0005-0000-0000-000026230000}"/>
    <cellStyle name="20% - 강조색4 2 25" xfId="33934" xr:uid="{00000000-0005-0000-0000-000027230000}"/>
    <cellStyle name="20% - 강조색4 2 26" xfId="33935" xr:uid="{00000000-0005-0000-0000-000028230000}"/>
    <cellStyle name="20% - 강조색4 2 27" xfId="33936" xr:uid="{00000000-0005-0000-0000-000029230000}"/>
    <cellStyle name="20% - 강조색4 2 28" xfId="33937" xr:uid="{00000000-0005-0000-0000-00002A230000}"/>
    <cellStyle name="20% - 강조색4 2 29" xfId="33938" xr:uid="{00000000-0005-0000-0000-00002B230000}"/>
    <cellStyle name="20% - 강조색4 2 3" xfId="8081" xr:uid="{00000000-0005-0000-0000-00002C230000}"/>
    <cellStyle name="20% - 강조색4 2 3 10" xfId="33939" xr:uid="{00000000-0005-0000-0000-00002D230000}"/>
    <cellStyle name="20% - 강조색4 2 3 11" xfId="33940" xr:uid="{00000000-0005-0000-0000-00002E230000}"/>
    <cellStyle name="20% - 강조색4 2 3 12" xfId="33941" xr:uid="{00000000-0005-0000-0000-00002F230000}"/>
    <cellStyle name="20% - 강조색4 2 3 13" xfId="33942" xr:uid="{00000000-0005-0000-0000-000030230000}"/>
    <cellStyle name="20% - 강조색4 2 3 14" xfId="33943" xr:uid="{00000000-0005-0000-0000-000031230000}"/>
    <cellStyle name="20% - 강조색4 2 3 15" xfId="33944" xr:uid="{00000000-0005-0000-0000-000032230000}"/>
    <cellStyle name="20% - 강조색4 2 3 16" xfId="33945" xr:uid="{00000000-0005-0000-0000-000033230000}"/>
    <cellStyle name="20% - 강조색4 2 3 17" xfId="33946" xr:uid="{00000000-0005-0000-0000-000034230000}"/>
    <cellStyle name="20% - 강조색4 2 3 18" xfId="33947" xr:uid="{00000000-0005-0000-0000-000035230000}"/>
    <cellStyle name="20% - 강조색4 2 3 19" xfId="33948" xr:uid="{00000000-0005-0000-0000-000036230000}"/>
    <cellStyle name="20% - 강조색4 2 3 2" xfId="33949" xr:uid="{00000000-0005-0000-0000-000037230000}"/>
    <cellStyle name="20% - 강조색4 2 3 20" xfId="33950" xr:uid="{00000000-0005-0000-0000-000038230000}"/>
    <cellStyle name="20% - 강조색4 2 3 21" xfId="33951" xr:uid="{00000000-0005-0000-0000-000039230000}"/>
    <cellStyle name="20% - 강조색4 2 3 3" xfId="33952" xr:uid="{00000000-0005-0000-0000-00003A230000}"/>
    <cellStyle name="20% - 강조색4 2 3 4" xfId="33953" xr:uid="{00000000-0005-0000-0000-00003B230000}"/>
    <cellStyle name="20% - 강조색4 2 3 5" xfId="33954" xr:uid="{00000000-0005-0000-0000-00003C230000}"/>
    <cellStyle name="20% - 강조색4 2 3 6" xfId="33955" xr:uid="{00000000-0005-0000-0000-00003D230000}"/>
    <cellStyle name="20% - 강조색4 2 3 7" xfId="33956" xr:uid="{00000000-0005-0000-0000-00003E230000}"/>
    <cellStyle name="20% - 강조색4 2 3 8" xfId="33957" xr:uid="{00000000-0005-0000-0000-00003F230000}"/>
    <cellStyle name="20% - 강조색4 2 3 9" xfId="33958" xr:uid="{00000000-0005-0000-0000-000040230000}"/>
    <cellStyle name="20% - 강조색4 2 30" xfId="33959" xr:uid="{00000000-0005-0000-0000-000041230000}"/>
    <cellStyle name="20% - 강조색4 2 31" xfId="33960" xr:uid="{00000000-0005-0000-0000-000042230000}"/>
    <cellStyle name="20% - 강조색4 2 4" xfId="15108" xr:uid="{00000000-0005-0000-0000-000043230000}"/>
    <cellStyle name="20% - 강조색4 2 4 10" xfId="33961" xr:uid="{00000000-0005-0000-0000-000044230000}"/>
    <cellStyle name="20% - 강조색4 2 4 11" xfId="33962" xr:uid="{00000000-0005-0000-0000-000045230000}"/>
    <cellStyle name="20% - 강조색4 2 4 12" xfId="33963" xr:uid="{00000000-0005-0000-0000-000046230000}"/>
    <cellStyle name="20% - 강조색4 2 4 13" xfId="33964" xr:uid="{00000000-0005-0000-0000-000047230000}"/>
    <cellStyle name="20% - 강조색4 2 4 14" xfId="33965" xr:uid="{00000000-0005-0000-0000-000048230000}"/>
    <cellStyle name="20% - 강조색4 2 4 15" xfId="33966" xr:uid="{00000000-0005-0000-0000-000049230000}"/>
    <cellStyle name="20% - 강조색4 2 4 16" xfId="33967" xr:uid="{00000000-0005-0000-0000-00004A230000}"/>
    <cellStyle name="20% - 강조색4 2 4 17" xfId="33968" xr:uid="{00000000-0005-0000-0000-00004B230000}"/>
    <cellStyle name="20% - 강조색4 2 4 18" xfId="33969" xr:uid="{00000000-0005-0000-0000-00004C230000}"/>
    <cellStyle name="20% - 강조색4 2 4 19" xfId="33970" xr:uid="{00000000-0005-0000-0000-00004D230000}"/>
    <cellStyle name="20% - 강조색4 2 4 2" xfId="33971" xr:uid="{00000000-0005-0000-0000-00004E230000}"/>
    <cellStyle name="20% - 강조색4 2 4 20" xfId="33972" xr:uid="{00000000-0005-0000-0000-00004F230000}"/>
    <cellStyle name="20% - 강조색4 2 4 3" xfId="33973" xr:uid="{00000000-0005-0000-0000-000050230000}"/>
    <cellStyle name="20% - 강조색4 2 4 4" xfId="33974" xr:uid="{00000000-0005-0000-0000-000051230000}"/>
    <cellStyle name="20% - 강조색4 2 4 5" xfId="33975" xr:uid="{00000000-0005-0000-0000-000052230000}"/>
    <cellStyle name="20% - 강조색4 2 4 6" xfId="33976" xr:uid="{00000000-0005-0000-0000-000053230000}"/>
    <cellStyle name="20% - 강조색4 2 4 7" xfId="33977" xr:uid="{00000000-0005-0000-0000-000054230000}"/>
    <cellStyle name="20% - 강조색4 2 4 8" xfId="33978" xr:uid="{00000000-0005-0000-0000-000055230000}"/>
    <cellStyle name="20% - 강조색4 2 4 9" xfId="33979" xr:uid="{00000000-0005-0000-0000-000056230000}"/>
    <cellStyle name="20% - 강조색4 2 5" xfId="33980" xr:uid="{00000000-0005-0000-0000-000057230000}"/>
    <cellStyle name="20% - 강조색4 2 6" xfId="33981" xr:uid="{00000000-0005-0000-0000-000058230000}"/>
    <cellStyle name="20% - 강조색4 2 7" xfId="33982" xr:uid="{00000000-0005-0000-0000-000059230000}"/>
    <cellStyle name="20% - 강조색4 2 7 2" xfId="33983" xr:uid="{00000000-0005-0000-0000-00005A230000}"/>
    <cellStyle name="20% - 강조색4 2 8" xfId="33984" xr:uid="{00000000-0005-0000-0000-00005B230000}"/>
    <cellStyle name="20% - 강조색4 2 9" xfId="33985" xr:uid="{00000000-0005-0000-0000-00005C230000}"/>
    <cellStyle name="20% - 강조색4 3" xfId="372" xr:uid="{00000000-0005-0000-0000-00005D230000}"/>
    <cellStyle name="20% - 강조색4 3 10" xfId="33986" xr:uid="{00000000-0005-0000-0000-00005E230000}"/>
    <cellStyle name="20% - 강조색4 3 11" xfId="33987" xr:uid="{00000000-0005-0000-0000-00005F230000}"/>
    <cellStyle name="20% - 강조색4 3 12" xfId="33988" xr:uid="{00000000-0005-0000-0000-000060230000}"/>
    <cellStyle name="20% - 강조색4 3 13" xfId="33989" xr:uid="{00000000-0005-0000-0000-000061230000}"/>
    <cellStyle name="20% - 강조색4 3 14" xfId="33990" xr:uid="{00000000-0005-0000-0000-000062230000}"/>
    <cellStyle name="20% - 강조색4 3 15" xfId="33991" xr:uid="{00000000-0005-0000-0000-000063230000}"/>
    <cellStyle name="20% - 강조색4 3 16" xfId="33992" xr:uid="{00000000-0005-0000-0000-000064230000}"/>
    <cellStyle name="20% - 강조색4 3 17" xfId="33993" xr:uid="{00000000-0005-0000-0000-000065230000}"/>
    <cellStyle name="20% - 강조색4 3 18" xfId="33994" xr:uid="{00000000-0005-0000-0000-000066230000}"/>
    <cellStyle name="20% - 강조색4 3 19" xfId="33995" xr:uid="{00000000-0005-0000-0000-000067230000}"/>
    <cellStyle name="20% - 강조색4 3 2" xfId="33996" xr:uid="{00000000-0005-0000-0000-000068230000}"/>
    <cellStyle name="20% - 강조색4 3 2 10" xfId="33997" xr:uid="{00000000-0005-0000-0000-000069230000}"/>
    <cellStyle name="20% - 강조색4 3 2 11" xfId="33998" xr:uid="{00000000-0005-0000-0000-00006A230000}"/>
    <cellStyle name="20% - 강조색4 3 2 12" xfId="33999" xr:uid="{00000000-0005-0000-0000-00006B230000}"/>
    <cellStyle name="20% - 강조색4 3 2 13" xfId="34000" xr:uid="{00000000-0005-0000-0000-00006C230000}"/>
    <cellStyle name="20% - 강조색4 3 2 14" xfId="34001" xr:uid="{00000000-0005-0000-0000-00006D230000}"/>
    <cellStyle name="20% - 강조색4 3 2 15" xfId="34002" xr:uid="{00000000-0005-0000-0000-00006E230000}"/>
    <cellStyle name="20% - 강조색4 3 2 16" xfId="34003" xr:uid="{00000000-0005-0000-0000-00006F230000}"/>
    <cellStyle name="20% - 강조색4 3 2 17" xfId="34004" xr:uid="{00000000-0005-0000-0000-000070230000}"/>
    <cellStyle name="20% - 강조색4 3 2 18" xfId="34005" xr:uid="{00000000-0005-0000-0000-000071230000}"/>
    <cellStyle name="20% - 강조색4 3 2 19" xfId="34006" xr:uid="{00000000-0005-0000-0000-000072230000}"/>
    <cellStyle name="20% - 강조색4 3 2 2" xfId="34007" xr:uid="{00000000-0005-0000-0000-000073230000}"/>
    <cellStyle name="20% - 강조색4 3 2 20" xfId="34008" xr:uid="{00000000-0005-0000-0000-000074230000}"/>
    <cellStyle name="20% - 강조색4 3 2 21" xfId="34009" xr:uid="{00000000-0005-0000-0000-000075230000}"/>
    <cellStyle name="20% - 강조색4 3 2 3" xfId="34010" xr:uid="{00000000-0005-0000-0000-000076230000}"/>
    <cellStyle name="20% - 강조색4 3 2 4" xfId="34011" xr:uid="{00000000-0005-0000-0000-000077230000}"/>
    <cellStyle name="20% - 강조색4 3 2 5" xfId="34012" xr:uid="{00000000-0005-0000-0000-000078230000}"/>
    <cellStyle name="20% - 강조색4 3 2 6" xfId="34013" xr:uid="{00000000-0005-0000-0000-000079230000}"/>
    <cellStyle name="20% - 강조색4 3 2 7" xfId="34014" xr:uid="{00000000-0005-0000-0000-00007A230000}"/>
    <cellStyle name="20% - 강조색4 3 2 8" xfId="34015" xr:uid="{00000000-0005-0000-0000-00007B230000}"/>
    <cellStyle name="20% - 강조색4 3 2 9" xfId="34016" xr:uid="{00000000-0005-0000-0000-00007C230000}"/>
    <cellStyle name="20% - 강조색4 3 20" xfId="34017" xr:uid="{00000000-0005-0000-0000-00007D230000}"/>
    <cellStyle name="20% - 강조색4 3 21" xfId="34018" xr:uid="{00000000-0005-0000-0000-00007E230000}"/>
    <cellStyle name="20% - 강조색4 3 22" xfId="34019" xr:uid="{00000000-0005-0000-0000-00007F230000}"/>
    <cellStyle name="20% - 강조색4 3 23" xfId="34020" xr:uid="{00000000-0005-0000-0000-000080230000}"/>
    <cellStyle name="20% - 강조색4 3 24" xfId="34021" xr:uid="{00000000-0005-0000-0000-000081230000}"/>
    <cellStyle name="20% - 강조색4 3 25" xfId="34022" xr:uid="{00000000-0005-0000-0000-000082230000}"/>
    <cellStyle name="20% - 강조색4 3 26" xfId="34023" xr:uid="{00000000-0005-0000-0000-000083230000}"/>
    <cellStyle name="20% - 강조색4 3 27" xfId="34024" xr:uid="{00000000-0005-0000-0000-000084230000}"/>
    <cellStyle name="20% - 강조색4 3 28" xfId="34025" xr:uid="{00000000-0005-0000-0000-000085230000}"/>
    <cellStyle name="20% - 강조색4 3 29" xfId="34026" xr:uid="{00000000-0005-0000-0000-000086230000}"/>
    <cellStyle name="20% - 강조색4 3 3" xfId="34027" xr:uid="{00000000-0005-0000-0000-000087230000}"/>
    <cellStyle name="20% - 강조색4 3 3 10" xfId="34028" xr:uid="{00000000-0005-0000-0000-000088230000}"/>
    <cellStyle name="20% - 강조색4 3 3 11" xfId="34029" xr:uid="{00000000-0005-0000-0000-000089230000}"/>
    <cellStyle name="20% - 강조색4 3 3 12" xfId="34030" xr:uid="{00000000-0005-0000-0000-00008A230000}"/>
    <cellStyle name="20% - 강조색4 3 3 13" xfId="34031" xr:uid="{00000000-0005-0000-0000-00008B230000}"/>
    <cellStyle name="20% - 강조색4 3 3 14" xfId="34032" xr:uid="{00000000-0005-0000-0000-00008C230000}"/>
    <cellStyle name="20% - 강조색4 3 3 15" xfId="34033" xr:uid="{00000000-0005-0000-0000-00008D230000}"/>
    <cellStyle name="20% - 강조색4 3 3 16" xfId="34034" xr:uid="{00000000-0005-0000-0000-00008E230000}"/>
    <cellStyle name="20% - 강조색4 3 3 17" xfId="34035" xr:uid="{00000000-0005-0000-0000-00008F230000}"/>
    <cellStyle name="20% - 강조색4 3 3 18" xfId="34036" xr:uid="{00000000-0005-0000-0000-000090230000}"/>
    <cellStyle name="20% - 강조색4 3 3 19" xfId="34037" xr:uid="{00000000-0005-0000-0000-000091230000}"/>
    <cellStyle name="20% - 강조색4 3 3 2" xfId="34038" xr:uid="{00000000-0005-0000-0000-000092230000}"/>
    <cellStyle name="20% - 강조색4 3 3 20" xfId="34039" xr:uid="{00000000-0005-0000-0000-000093230000}"/>
    <cellStyle name="20% - 강조색4 3 3 21" xfId="34040" xr:uid="{00000000-0005-0000-0000-000094230000}"/>
    <cellStyle name="20% - 강조색4 3 3 3" xfId="34041" xr:uid="{00000000-0005-0000-0000-000095230000}"/>
    <cellStyle name="20% - 강조색4 3 3 4" xfId="34042" xr:uid="{00000000-0005-0000-0000-000096230000}"/>
    <cellStyle name="20% - 강조색4 3 3 5" xfId="34043" xr:uid="{00000000-0005-0000-0000-000097230000}"/>
    <cellStyle name="20% - 강조색4 3 3 6" xfId="34044" xr:uid="{00000000-0005-0000-0000-000098230000}"/>
    <cellStyle name="20% - 강조색4 3 3 7" xfId="34045" xr:uid="{00000000-0005-0000-0000-000099230000}"/>
    <cellStyle name="20% - 강조색4 3 3 8" xfId="34046" xr:uid="{00000000-0005-0000-0000-00009A230000}"/>
    <cellStyle name="20% - 강조색4 3 3 9" xfId="34047" xr:uid="{00000000-0005-0000-0000-00009B230000}"/>
    <cellStyle name="20% - 강조색4 3 30" xfId="34048" xr:uid="{00000000-0005-0000-0000-00009C230000}"/>
    <cellStyle name="20% - 강조색4 3 31" xfId="34049" xr:uid="{00000000-0005-0000-0000-00009D230000}"/>
    <cellStyle name="20% - 강조색4 3 32" xfId="34050" xr:uid="{00000000-0005-0000-0000-00009E230000}"/>
    <cellStyle name="20% - 강조색4 3 4" xfId="34051" xr:uid="{00000000-0005-0000-0000-00009F230000}"/>
    <cellStyle name="20% - 강조색4 3 4 10" xfId="34052" xr:uid="{00000000-0005-0000-0000-0000A0230000}"/>
    <cellStyle name="20% - 강조색4 3 4 11" xfId="34053" xr:uid="{00000000-0005-0000-0000-0000A1230000}"/>
    <cellStyle name="20% - 강조색4 3 4 12" xfId="34054" xr:uid="{00000000-0005-0000-0000-0000A2230000}"/>
    <cellStyle name="20% - 강조색4 3 4 13" xfId="34055" xr:uid="{00000000-0005-0000-0000-0000A3230000}"/>
    <cellStyle name="20% - 강조색4 3 4 14" xfId="34056" xr:uid="{00000000-0005-0000-0000-0000A4230000}"/>
    <cellStyle name="20% - 강조색4 3 4 15" xfId="34057" xr:uid="{00000000-0005-0000-0000-0000A5230000}"/>
    <cellStyle name="20% - 강조색4 3 4 16" xfId="34058" xr:uid="{00000000-0005-0000-0000-0000A6230000}"/>
    <cellStyle name="20% - 강조색4 3 4 17" xfId="34059" xr:uid="{00000000-0005-0000-0000-0000A7230000}"/>
    <cellStyle name="20% - 강조색4 3 4 18" xfId="34060" xr:uid="{00000000-0005-0000-0000-0000A8230000}"/>
    <cellStyle name="20% - 강조색4 3 4 19" xfId="34061" xr:uid="{00000000-0005-0000-0000-0000A9230000}"/>
    <cellStyle name="20% - 강조색4 3 4 2" xfId="34062" xr:uid="{00000000-0005-0000-0000-0000AA230000}"/>
    <cellStyle name="20% - 강조색4 3 4 20" xfId="34063" xr:uid="{00000000-0005-0000-0000-0000AB230000}"/>
    <cellStyle name="20% - 강조색4 3 4 3" xfId="34064" xr:uid="{00000000-0005-0000-0000-0000AC230000}"/>
    <cellStyle name="20% - 강조색4 3 4 4" xfId="34065" xr:uid="{00000000-0005-0000-0000-0000AD230000}"/>
    <cellStyle name="20% - 강조색4 3 4 5" xfId="34066" xr:uid="{00000000-0005-0000-0000-0000AE230000}"/>
    <cellStyle name="20% - 강조색4 3 4 6" xfId="34067" xr:uid="{00000000-0005-0000-0000-0000AF230000}"/>
    <cellStyle name="20% - 강조색4 3 4 7" xfId="34068" xr:uid="{00000000-0005-0000-0000-0000B0230000}"/>
    <cellStyle name="20% - 강조색4 3 4 8" xfId="34069" xr:uid="{00000000-0005-0000-0000-0000B1230000}"/>
    <cellStyle name="20% - 강조색4 3 4 9" xfId="34070" xr:uid="{00000000-0005-0000-0000-0000B2230000}"/>
    <cellStyle name="20% - 강조색4 3 5" xfId="34071" xr:uid="{00000000-0005-0000-0000-0000B3230000}"/>
    <cellStyle name="20% - 강조색4 3 6" xfId="34072" xr:uid="{00000000-0005-0000-0000-0000B4230000}"/>
    <cellStyle name="20% - 강조색4 3 7" xfId="34073" xr:uid="{00000000-0005-0000-0000-0000B5230000}"/>
    <cellStyle name="20% - 강조색4 3 8" xfId="34074" xr:uid="{00000000-0005-0000-0000-0000B6230000}"/>
    <cellStyle name="20% - 강조색4 3 9" xfId="34075" xr:uid="{00000000-0005-0000-0000-0000B7230000}"/>
    <cellStyle name="20% - 강조색4 4" xfId="15109" xr:uid="{00000000-0005-0000-0000-0000B8230000}"/>
    <cellStyle name="20% - 강조색4 4 10" xfId="34076" xr:uid="{00000000-0005-0000-0000-0000B9230000}"/>
    <cellStyle name="20% - 강조색4 4 2" xfId="22004" xr:uid="{00000000-0005-0000-0000-0000BA230000}"/>
    <cellStyle name="20% - 강조색4 4 2 2" xfId="34077" xr:uid="{00000000-0005-0000-0000-0000BB230000}"/>
    <cellStyle name="20% - 강조색4 4 3" xfId="34078" xr:uid="{00000000-0005-0000-0000-0000BC230000}"/>
    <cellStyle name="20% - 강조색4 4 3 2" xfId="34079" xr:uid="{00000000-0005-0000-0000-0000BD230000}"/>
    <cellStyle name="20% - 강조색4 4 4" xfId="34080" xr:uid="{00000000-0005-0000-0000-0000BE230000}"/>
    <cellStyle name="20% - 강조색4 4 5" xfId="34081" xr:uid="{00000000-0005-0000-0000-0000BF230000}"/>
    <cellStyle name="20% - 강조색4 4 6" xfId="34082" xr:uid="{00000000-0005-0000-0000-0000C0230000}"/>
    <cellStyle name="20% - 강조색4 4 7" xfId="34083" xr:uid="{00000000-0005-0000-0000-0000C1230000}"/>
    <cellStyle name="20% - 강조색4 4 8" xfId="34084" xr:uid="{00000000-0005-0000-0000-0000C2230000}"/>
    <cellStyle name="20% - 강조색4 4 9" xfId="34085" xr:uid="{00000000-0005-0000-0000-0000C3230000}"/>
    <cellStyle name="20% - 강조색4 5" xfId="15110" xr:uid="{00000000-0005-0000-0000-0000C4230000}"/>
    <cellStyle name="20% - 강조색4 5 2" xfId="22023" xr:uid="{00000000-0005-0000-0000-0000C5230000}"/>
    <cellStyle name="20% - 강조색4 5 2 2" xfId="34086" xr:uid="{00000000-0005-0000-0000-0000C6230000}"/>
    <cellStyle name="20% - 강조색4 5 3" xfId="34087" xr:uid="{00000000-0005-0000-0000-0000C7230000}"/>
    <cellStyle name="20% - 강조색4 5 3 2" xfId="34088" xr:uid="{00000000-0005-0000-0000-0000C8230000}"/>
    <cellStyle name="20% - 강조색4 5 4" xfId="34089" xr:uid="{00000000-0005-0000-0000-0000C9230000}"/>
    <cellStyle name="20% - 강조색4 6" xfId="22037" xr:uid="{00000000-0005-0000-0000-0000CA230000}"/>
    <cellStyle name="20% - 강조색4 6 2" xfId="34090" xr:uid="{00000000-0005-0000-0000-0000CB230000}"/>
    <cellStyle name="20% - 강조색4 6 3" xfId="34091" xr:uid="{00000000-0005-0000-0000-0000CC230000}"/>
    <cellStyle name="20% - 강조색4 7" xfId="34092" xr:uid="{00000000-0005-0000-0000-0000CD230000}"/>
    <cellStyle name="20% - 강조색4 7 2" xfId="34093" xr:uid="{00000000-0005-0000-0000-0000CE230000}"/>
    <cellStyle name="20% - 강조색4 7 3" xfId="34094" xr:uid="{00000000-0005-0000-0000-0000CF230000}"/>
    <cellStyle name="20% - 강조색4 8" xfId="34095" xr:uid="{00000000-0005-0000-0000-0000D0230000}"/>
    <cellStyle name="20% - 강조색4 8 2" xfId="34096" xr:uid="{00000000-0005-0000-0000-0000D1230000}"/>
    <cellStyle name="20% - 강조색4 8 3" xfId="34097" xr:uid="{00000000-0005-0000-0000-0000D2230000}"/>
    <cellStyle name="20% - 강조색4 9" xfId="34098" xr:uid="{00000000-0005-0000-0000-0000D3230000}"/>
    <cellStyle name="20% - 강조색5 10" xfId="34099" xr:uid="{00000000-0005-0000-0000-0000D4230000}"/>
    <cellStyle name="20% - 강조색5 11" xfId="34100" xr:uid="{00000000-0005-0000-0000-0000D5230000}"/>
    <cellStyle name="20% - 강조색5 12" xfId="34101" xr:uid="{00000000-0005-0000-0000-0000D6230000}"/>
    <cellStyle name="20% - 강조색5 13" xfId="34102" xr:uid="{00000000-0005-0000-0000-0000D7230000}"/>
    <cellStyle name="20% - 강조색5 13 2" xfId="34103" xr:uid="{00000000-0005-0000-0000-0000D8230000}"/>
    <cellStyle name="20% - 강조색5 14" xfId="34104" xr:uid="{00000000-0005-0000-0000-0000D9230000}"/>
    <cellStyle name="20% - 강조색5 14 2" xfId="34105" xr:uid="{00000000-0005-0000-0000-0000DA230000}"/>
    <cellStyle name="20% - 강조색5 2" xfId="373" xr:uid="{00000000-0005-0000-0000-0000DB230000}"/>
    <cellStyle name="20% - 강조색5 2 10" xfId="34106" xr:uid="{00000000-0005-0000-0000-0000DC230000}"/>
    <cellStyle name="20% - 강조색5 2 11" xfId="34107" xr:uid="{00000000-0005-0000-0000-0000DD230000}"/>
    <cellStyle name="20% - 강조색5 2 12" xfId="34108" xr:uid="{00000000-0005-0000-0000-0000DE230000}"/>
    <cellStyle name="20% - 강조색5 2 13" xfId="34109" xr:uid="{00000000-0005-0000-0000-0000DF230000}"/>
    <cellStyle name="20% - 강조색5 2 14" xfId="34110" xr:uid="{00000000-0005-0000-0000-0000E0230000}"/>
    <cellStyle name="20% - 강조색5 2 15" xfId="34111" xr:uid="{00000000-0005-0000-0000-0000E1230000}"/>
    <cellStyle name="20% - 강조색5 2 16" xfId="34112" xr:uid="{00000000-0005-0000-0000-0000E2230000}"/>
    <cellStyle name="20% - 강조색5 2 17" xfId="34113" xr:uid="{00000000-0005-0000-0000-0000E3230000}"/>
    <cellStyle name="20% - 강조색5 2 18" xfId="34114" xr:uid="{00000000-0005-0000-0000-0000E4230000}"/>
    <cellStyle name="20% - 강조색5 2 19" xfId="34115" xr:uid="{00000000-0005-0000-0000-0000E5230000}"/>
    <cellStyle name="20% - 강조색5 2 2" xfId="2216" xr:uid="{00000000-0005-0000-0000-0000E6230000}"/>
    <cellStyle name="20% - 강조색5 2 2 10" xfId="34116" xr:uid="{00000000-0005-0000-0000-0000E7230000}"/>
    <cellStyle name="20% - 강조색5 2 2 11" xfId="34117" xr:uid="{00000000-0005-0000-0000-0000E8230000}"/>
    <cellStyle name="20% - 강조색5 2 2 12" xfId="34118" xr:uid="{00000000-0005-0000-0000-0000E9230000}"/>
    <cellStyle name="20% - 강조색5 2 2 13" xfId="34119" xr:uid="{00000000-0005-0000-0000-0000EA230000}"/>
    <cellStyle name="20% - 강조색5 2 2 14" xfId="34120" xr:uid="{00000000-0005-0000-0000-0000EB230000}"/>
    <cellStyle name="20% - 강조색5 2 2 15" xfId="34121" xr:uid="{00000000-0005-0000-0000-0000EC230000}"/>
    <cellStyle name="20% - 강조색5 2 2 16" xfId="34122" xr:uid="{00000000-0005-0000-0000-0000ED230000}"/>
    <cellStyle name="20% - 강조색5 2 2 17" xfId="34123" xr:uid="{00000000-0005-0000-0000-0000EE230000}"/>
    <cellStyle name="20% - 강조색5 2 2 18" xfId="34124" xr:uid="{00000000-0005-0000-0000-0000EF230000}"/>
    <cellStyle name="20% - 강조색5 2 2 19" xfId="34125" xr:uid="{00000000-0005-0000-0000-0000F0230000}"/>
    <cellStyle name="20% - 강조색5 2 2 2" xfId="34126" xr:uid="{00000000-0005-0000-0000-0000F1230000}"/>
    <cellStyle name="20% - 강조색5 2 2 20" xfId="34127" xr:uid="{00000000-0005-0000-0000-0000F2230000}"/>
    <cellStyle name="20% - 강조색5 2 2 21" xfId="34128" xr:uid="{00000000-0005-0000-0000-0000F3230000}"/>
    <cellStyle name="20% - 강조색5 2 2 22" xfId="34129" xr:uid="{00000000-0005-0000-0000-0000F4230000}"/>
    <cellStyle name="20% - 강조색5 2 2 3" xfId="34130" xr:uid="{00000000-0005-0000-0000-0000F5230000}"/>
    <cellStyle name="20% - 강조색5 2 2 4" xfId="34131" xr:uid="{00000000-0005-0000-0000-0000F6230000}"/>
    <cellStyle name="20% - 강조색5 2 2 5" xfId="34132" xr:uid="{00000000-0005-0000-0000-0000F7230000}"/>
    <cellStyle name="20% - 강조색5 2 2 6" xfId="34133" xr:uid="{00000000-0005-0000-0000-0000F8230000}"/>
    <cellStyle name="20% - 강조색5 2 2 7" xfId="34134" xr:uid="{00000000-0005-0000-0000-0000F9230000}"/>
    <cellStyle name="20% - 강조색5 2 2 8" xfId="34135" xr:uid="{00000000-0005-0000-0000-0000FA230000}"/>
    <cellStyle name="20% - 강조색5 2 2 9" xfId="34136" xr:uid="{00000000-0005-0000-0000-0000FB230000}"/>
    <cellStyle name="20% - 강조색5 2 20" xfId="34137" xr:uid="{00000000-0005-0000-0000-0000FC230000}"/>
    <cellStyle name="20% - 강조색5 2 21" xfId="34138" xr:uid="{00000000-0005-0000-0000-0000FD230000}"/>
    <cellStyle name="20% - 강조색5 2 22" xfId="34139" xr:uid="{00000000-0005-0000-0000-0000FE230000}"/>
    <cellStyle name="20% - 강조색5 2 23" xfId="34140" xr:uid="{00000000-0005-0000-0000-0000FF230000}"/>
    <cellStyle name="20% - 강조색5 2 24" xfId="34141" xr:uid="{00000000-0005-0000-0000-000000240000}"/>
    <cellStyle name="20% - 강조색5 2 25" xfId="34142" xr:uid="{00000000-0005-0000-0000-000001240000}"/>
    <cellStyle name="20% - 강조색5 2 26" xfId="34143" xr:uid="{00000000-0005-0000-0000-000002240000}"/>
    <cellStyle name="20% - 강조색5 2 27" xfId="34144" xr:uid="{00000000-0005-0000-0000-000003240000}"/>
    <cellStyle name="20% - 강조색5 2 28" xfId="34145" xr:uid="{00000000-0005-0000-0000-000004240000}"/>
    <cellStyle name="20% - 강조색5 2 29" xfId="34146" xr:uid="{00000000-0005-0000-0000-000005240000}"/>
    <cellStyle name="20% - 강조색5 2 3" xfId="8082" xr:uid="{00000000-0005-0000-0000-000006240000}"/>
    <cellStyle name="20% - 강조색5 2 3 10" xfId="34147" xr:uid="{00000000-0005-0000-0000-000007240000}"/>
    <cellStyle name="20% - 강조색5 2 3 11" xfId="34148" xr:uid="{00000000-0005-0000-0000-000008240000}"/>
    <cellStyle name="20% - 강조색5 2 3 12" xfId="34149" xr:uid="{00000000-0005-0000-0000-000009240000}"/>
    <cellStyle name="20% - 강조색5 2 3 13" xfId="34150" xr:uid="{00000000-0005-0000-0000-00000A240000}"/>
    <cellStyle name="20% - 강조색5 2 3 14" xfId="34151" xr:uid="{00000000-0005-0000-0000-00000B240000}"/>
    <cellStyle name="20% - 강조색5 2 3 15" xfId="34152" xr:uid="{00000000-0005-0000-0000-00000C240000}"/>
    <cellStyle name="20% - 강조색5 2 3 16" xfId="34153" xr:uid="{00000000-0005-0000-0000-00000D240000}"/>
    <cellStyle name="20% - 강조색5 2 3 17" xfId="34154" xr:uid="{00000000-0005-0000-0000-00000E240000}"/>
    <cellStyle name="20% - 강조색5 2 3 18" xfId="34155" xr:uid="{00000000-0005-0000-0000-00000F240000}"/>
    <cellStyle name="20% - 강조색5 2 3 19" xfId="34156" xr:uid="{00000000-0005-0000-0000-000010240000}"/>
    <cellStyle name="20% - 강조색5 2 3 2" xfId="34157" xr:uid="{00000000-0005-0000-0000-000011240000}"/>
    <cellStyle name="20% - 강조색5 2 3 20" xfId="34158" xr:uid="{00000000-0005-0000-0000-000012240000}"/>
    <cellStyle name="20% - 강조색5 2 3 21" xfId="34159" xr:uid="{00000000-0005-0000-0000-000013240000}"/>
    <cellStyle name="20% - 강조색5 2 3 3" xfId="34160" xr:uid="{00000000-0005-0000-0000-000014240000}"/>
    <cellStyle name="20% - 강조색5 2 3 4" xfId="34161" xr:uid="{00000000-0005-0000-0000-000015240000}"/>
    <cellStyle name="20% - 강조색5 2 3 5" xfId="34162" xr:uid="{00000000-0005-0000-0000-000016240000}"/>
    <cellStyle name="20% - 강조색5 2 3 6" xfId="34163" xr:uid="{00000000-0005-0000-0000-000017240000}"/>
    <cellStyle name="20% - 강조색5 2 3 7" xfId="34164" xr:uid="{00000000-0005-0000-0000-000018240000}"/>
    <cellStyle name="20% - 강조색5 2 3 8" xfId="34165" xr:uid="{00000000-0005-0000-0000-000019240000}"/>
    <cellStyle name="20% - 강조색5 2 3 9" xfId="34166" xr:uid="{00000000-0005-0000-0000-00001A240000}"/>
    <cellStyle name="20% - 강조색5 2 30" xfId="34167" xr:uid="{00000000-0005-0000-0000-00001B240000}"/>
    <cellStyle name="20% - 강조색5 2 4" xfId="15111" xr:uid="{00000000-0005-0000-0000-00001C240000}"/>
    <cellStyle name="20% - 강조색5 2 4 10" xfId="34168" xr:uid="{00000000-0005-0000-0000-00001D240000}"/>
    <cellStyle name="20% - 강조색5 2 4 11" xfId="34169" xr:uid="{00000000-0005-0000-0000-00001E240000}"/>
    <cellStyle name="20% - 강조색5 2 4 12" xfId="34170" xr:uid="{00000000-0005-0000-0000-00001F240000}"/>
    <cellStyle name="20% - 강조색5 2 4 13" xfId="34171" xr:uid="{00000000-0005-0000-0000-000020240000}"/>
    <cellStyle name="20% - 강조색5 2 4 14" xfId="34172" xr:uid="{00000000-0005-0000-0000-000021240000}"/>
    <cellStyle name="20% - 강조색5 2 4 15" xfId="34173" xr:uid="{00000000-0005-0000-0000-000022240000}"/>
    <cellStyle name="20% - 강조색5 2 4 16" xfId="34174" xr:uid="{00000000-0005-0000-0000-000023240000}"/>
    <cellStyle name="20% - 강조색5 2 4 17" xfId="34175" xr:uid="{00000000-0005-0000-0000-000024240000}"/>
    <cellStyle name="20% - 강조색5 2 4 18" xfId="34176" xr:uid="{00000000-0005-0000-0000-000025240000}"/>
    <cellStyle name="20% - 강조색5 2 4 19" xfId="34177" xr:uid="{00000000-0005-0000-0000-000026240000}"/>
    <cellStyle name="20% - 강조색5 2 4 2" xfId="34178" xr:uid="{00000000-0005-0000-0000-000027240000}"/>
    <cellStyle name="20% - 강조색5 2 4 20" xfId="34179" xr:uid="{00000000-0005-0000-0000-000028240000}"/>
    <cellStyle name="20% - 강조색5 2 4 3" xfId="34180" xr:uid="{00000000-0005-0000-0000-000029240000}"/>
    <cellStyle name="20% - 강조색5 2 4 4" xfId="34181" xr:uid="{00000000-0005-0000-0000-00002A240000}"/>
    <cellStyle name="20% - 강조색5 2 4 5" xfId="34182" xr:uid="{00000000-0005-0000-0000-00002B240000}"/>
    <cellStyle name="20% - 강조색5 2 4 6" xfId="34183" xr:uid="{00000000-0005-0000-0000-00002C240000}"/>
    <cellStyle name="20% - 강조색5 2 4 7" xfId="34184" xr:uid="{00000000-0005-0000-0000-00002D240000}"/>
    <cellStyle name="20% - 강조색5 2 4 8" xfId="34185" xr:uid="{00000000-0005-0000-0000-00002E240000}"/>
    <cellStyle name="20% - 강조색5 2 4 9" xfId="34186" xr:uid="{00000000-0005-0000-0000-00002F240000}"/>
    <cellStyle name="20% - 강조색5 2 5" xfId="34187" xr:uid="{00000000-0005-0000-0000-000030240000}"/>
    <cellStyle name="20% - 강조색5 2 6" xfId="34188" xr:uid="{00000000-0005-0000-0000-000031240000}"/>
    <cellStyle name="20% - 강조색5 2 7" xfId="34189" xr:uid="{00000000-0005-0000-0000-000032240000}"/>
    <cellStyle name="20% - 강조색5 2 7 2" xfId="34190" xr:uid="{00000000-0005-0000-0000-000033240000}"/>
    <cellStyle name="20% - 강조색5 2 8" xfId="34191" xr:uid="{00000000-0005-0000-0000-000034240000}"/>
    <cellStyle name="20% - 강조색5 2 9" xfId="34192" xr:uid="{00000000-0005-0000-0000-000035240000}"/>
    <cellStyle name="20% - 강조색5 3" xfId="374" xr:uid="{00000000-0005-0000-0000-000036240000}"/>
    <cellStyle name="20% - 강조색5 3 10" xfId="34193" xr:uid="{00000000-0005-0000-0000-000037240000}"/>
    <cellStyle name="20% - 강조색5 3 11" xfId="34194" xr:uid="{00000000-0005-0000-0000-000038240000}"/>
    <cellStyle name="20% - 강조색5 3 12" xfId="34195" xr:uid="{00000000-0005-0000-0000-000039240000}"/>
    <cellStyle name="20% - 강조색5 3 13" xfId="34196" xr:uid="{00000000-0005-0000-0000-00003A240000}"/>
    <cellStyle name="20% - 강조색5 3 14" xfId="34197" xr:uid="{00000000-0005-0000-0000-00003B240000}"/>
    <cellStyle name="20% - 강조색5 3 15" xfId="34198" xr:uid="{00000000-0005-0000-0000-00003C240000}"/>
    <cellStyle name="20% - 강조색5 3 16" xfId="34199" xr:uid="{00000000-0005-0000-0000-00003D240000}"/>
    <cellStyle name="20% - 강조색5 3 17" xfId="34200" xr:uid="{00000000-0005-0000-0000-00003E240000}"/>
    <cellStyle name="20% - 강조색5 3 18" xfId="34201" xr:uid="{00000000-0005-0000-0000-00003F240000}"/>
    <cellStyle name="20% - 강조색5 3 19" xfId="34202" xr:uid="{00000000-0005-0000-0000-000040240000}"/>
    <cellStyle name="20% - 강조색5 3 2" xfId="34203" xr:uid="{00000000-0005-0000-0000-000041240000}"/>
    <cellStyle name="20% - 강조색5 3 2 10" xfId="34204" xr:uid="{00000000-0005-0000-0000-000042240000}"/>
    <cellStyle name="20% - 강조색5 3 2 11" xfId="34205" xr:uid="{00000000-0005-0000-0000-000043240000}"/>
    <cellStyle name="20% - 강조색5 3 2 12" xfId="34206" xr:uid="{00000000-0005-0000-0000-000044240000}"/>
    <cellStyle name="20% - 강조색5 3 2 13" xfId="34207" xr:uid="{00000000-0005-0000-0000-000045240000}"/>
    <cellStyle name="20% - 강조색5 3 2 14" xfId="34208" xr:uid="{00000000-0005-0000-0000-000046240000}"/>
    <cellStyle name="20% - 강조색5 3 2 15" xfId="34209" xr:uid="{00000000-0005-0000-0000-000047240000}"/>
    <cellStyle name="20% - 강조색5 3 2 16" xfId="34210" xr:uid="{00000000-0005-0000-0000-000048240000}"/>
    <cellStyle name="20% - 강조색5 3 2 17" xfId="34211" xr:uid="{00000000-0005-0000-0000-000049240000}"/>
    <cellStyle name="20% - 강조색5 3 2 18" xfId="34212" xr:uid="{00000000-0005-0000-0000-00004A240000}"/>
    <cellStyle name="20% - 강조색5 3 2 19" xfId="34213" xr:uid="{00000000-0005-0000-0000-00004B240000}"/>
    <cellStyle name="20% - 강조색5 3 2 2" xfId="34214" xr:uid="{00000000-0005-0000-0000-00004C240000}"/>
    <cellStyle name="20% - 강조색5 3 2 20" xfId="34215" xr:uid="{00000000-0005-0000-0000-00004D240000}"/>
    <cellStyle name="20% - 강조색5 3 2 21" xfId="34216" xr:uid="{00000000-0005-0000-0000-00004E240000}"/>
    <cellStyle name="20% - 강조색5 3 2 3" xfId="34217" xr:uid="{00000000-0005-0000-0000-00004F240000}"/>
    <cellStyle name="20% - 강조색5 3 2 4" xfId="34218" xr:uid="{00000000-0005-0000-0000-000050240000}"/>
    <cellStyle name="20% - 강조색5 3 2 5" xfId="34219" xr:uid="{00000000-0005-0000-0000-000051240000}"/>
    <cellStyle name="20% - 강조색5 3 2 6" xfId="34220" xr:uid="{00000000-0005-0000-0000-000052240000}"/>
    <cellStyle name="20% - 강조색5 3 2 7" xfId="34221" xr:uid="{00000000-0005-0000-0000-000053240000}"/>
    <cellStyle name="20% - 강조색5 3 2 8" xfId="34222" xr:uid="{00000000-0005-0000-0000-000054240000}"/>
    <cellStyle name="20% - 강조색5 3 2 9" xfId="34223" xr:uid="{00000000-0005-0000-0000-000055240000}"/>
    <cellStyle name="20% - 강조색5 3 20" xfId="34224" xr:uid="{00000000-0005-0000-0000-000056240000}"/>
    <cellStyle name="20% - 강조색5 3 21" xfId="34225" xr:uid="{00000000-0005-0000-0000-000057240000}"/>
    <cellStyle name="20% - 강조색5 3 22" xfId="34226" xr:uid="{00000000-0005-0000-0000-000058240000}"/>
    <cellStyle name="20% - 강조색5 3 23" xfId="34227" xr:uid="{00000000-0005-0000-0000-000059240000}"/>
    <cellStyle name="20% - 강조색5 3 24" xfId="34228" xr:uid="{00000000-0005-0000-0000-00005A240000}"/>
    <cellStyle name="20% - 강조색5 3 25" xfId="34229" xr:uid="{00000000-0005-0000-0000-00005B240000}"/>
    <cellStyle name="20% - 강조색5 3 26" xfId="34230" xr:uid="{00000000-0005-0000-0000-00005C240000}"/>
    <cellStyle name="20% - 강조색5 3 27" xfId="34231" xr:uid="{00000000-0005-0000-0000-00005D240000}"/>
    <cellStyle name="20% - 강조색5 3 28" xfId="34232" xr:uid="{00000000-0005-0000-0000-00005E240000}"/>
    <cellStyle name="20% - 강조색5 3 29" xfId="34233" xr:uid="{00000000-0005-0000-0000-00005F240000}"/>
    <cellStyle name="20% - 강조색5 3 3" xfId="34234" xr:uid="{00000000-0005-0000-0000-000060240000}"/>
    <cellStyle name="20% - 강조색5 3 3 10" xfId="34235" xr:uid="{00000000-0005-0000-0000-000061240000}"/>
    <cellStyle name="20% - 강조색5 3 3 11" xfId="34236" xr:uid="{00000000-0005-0000-0000-000062240000}"/>
    <cellStyle name="20% - 강조색5 3 3 12" xfId="34237" xr:uid="{00000000-0005-0000-0000-000063240000}"/>
    <cellStyle name="20% - 강조색5 3 3 13" xfId="34238" xr:uid="{00000000-0005-0000-0000-000064240000}"/>
    <cellStyle name="20% - 강조색5 3 3 14" xfId="34239" xr:uid="{00000000-0005-0000-0000-000065240000}"/>
    <cellStyle name="20% - 강조색5 3 3 15" xfId="34240" xr:uid="{00000000-0005-0000-0000-000066240000}"/>
    <cellStyle name="20% - 강조색5 3 3 16" xfId="34241" xr:uid="{00000000-0005-0000-0000-000067240000}"/>
    <cellStyle name="20% - 강조색5 3 3 17" xfId="34242" xr:uid="{00000000-0005-0000-0000-000068240000}"/>
    <cellStyle name="20% - 강조색5 3 3 18" xfId="34243" xr:uid="{00000000-0005-0000-0000-000069240000}"/>
    <cellStyle name="20% - 강조색5 3 3 19" xfId="34244" xr:uid="{00000000-0005-0000-0000-00006A240000}"/>
    <cellStyle name="20% - 강조색5 3 3 2" xfId="34245" xr:uid="{00000000-0005-0000-0000-00006B240000}"/>
    <cellStyle name="20% - 강조색5 3 3 20" xfId="34246" xr:uid="{00000000-0005-0000-0000-00006C240000}"/>
    <cellStyle name="20% - 강조색5 3 3 21" xfId="34247" xr:uid="{00000000-0005-0000-0000-00006D240000}"/>
    <cellStyle name="20% - 강조색5 3 3 3" xfId="34248" xr:uid="{00000000-0005-0000-0000-00006E240000}"/>
    <cellStyle name="20% - 강조색5 3 3 4" xfId="34249" xr:uid="{00000000-0005-0000-0000-00006F240000}"/>
    <cellStyle name="20% - 강조색5 3 3 5" xfId="34250" xr:uid="{00000000-0005-0000-0000-000070240000}"/>
    <cellStyle name="20% - 강조색5 3 3 6" xfId="34251" xr:uid="{00000000-0005-0000-0000-000071240000}"/>
    <cellStyle name="20% - 강조색5 3 3 7" xfId="34252" xr:uid="{00000000-0005-0000-0000-000072240000}"/>
    <cellStyle name="20% - 강조색5 3 3 8" xfId="34253" xr:uid="{00000000-0005-0000-0000-000073240000}"/>
    <cellStyle name="20% - 강조색5 3 3 9" xfId="34254" xr:uid="{00000000-0005-0000-0000-000074240000}"/>
    <cellStyle name="20% - 강조색5 3 30" xfId="34255" xr:uid="{00000000-0005-0000-0000-000075240000}"/>
    <cellStyle name="20% - 강조색5 3 31" xfId="34256" xr:uid="{00000000-0005-0000-0000-000076240000}"/>
    <cellStyle name="20% - 강조색5 3 4" xfId="34257" xr:uid="{00000000-0005-0000-0000-000077240000}"/>
    <cellStyle name="20% - 강조색5 3 4 10" xfId="34258" xr:uid="{00000000-0005-0000-0000-000078240000}"/>
    <cellStyle name="20% - 강조색5 3 4 11" xfId="34259" xr:uid="{00000000-0005-0000-0000-000079240000}"/>
    <cellStyle name="20% - 강조색5 3 4 12" xfId="34260" xr:uid="{00000000-0005-0000-0000-00007A240000}"/>
    <cellStyle name="20% - 강조색5 3 4 13" xfId="34261" xr:uid="{00000000-0005-0000-0000-00007B240000}"/>
    <cellStyle name="20% - 강조색5 3 4 14" xfId="34262" xr:uid="{00000000-0005-0000-0000-00007C240000}"/>
    <cellStyle name="20% - 강조색5 3 4 15" xfId="34263" xr:uid="{00000000-0005-0000-0000-00007D240000}"/>
    <cellStyle name="20% - 강조색5 3 4 16" xfId="34264" xr:uid="{00000000-0005-0000-0000-00007E240000}"/>
    <cellStyle name="20% - 강조색5 3 4 17" xfId="34265" xr:uid="{00000000-0005-0000-0000-00007F240000}"/>
    <cellStyle name="20% - 강조색5 3 4 18" xfId="34266" xr:uid="{00000000-0005-0000-0000-000080240000}"/>
    <cellStyle name="20% - 강조색5 3 4 19" xfId="34267" xr:uid="{00000000-0005-0000-0000-000081240000}"/>
    <cellStyle name="20% - 강조색5 3 4 2" xfId="34268" xr:uid="{00000000-0005-0000-0000-000082240000}"/>
    <cellStyle name="20% - 강조색5 3 4 20" xfId="34269" xr:uid="{00000000-0005-0000-0000-000083240000}"/>
    <cellStyle name="20% - 강조색5 3 4 3" xfId="34270" xr:uid="{00000000-0005-0000-0000-000084240000}"/>
    <cellStyle name="20% - 강조색5 3 4 4" xfId="34271" xr:uid="{00000000-0005-0000-0000-000085240000}"/>
    <cellStyle name="20% - 강조색5 3 4 5" xfId="34272" xr:uid="{00000000-0005-0000-0000-000086240000}"/>
    <cellStyle name="20% - 강조색5 3 4 6" xfId="34273" xr:uid="{00000000-0005-0000-0000-000087240000}"/>
    <cellStyle name="20% - 강조색5 3 4 7" xfId="34274" xr:uid="{00000000-0005-0000-0000-000088240000}"/>
    <cellStyle name="20% - 강조색5 3 4 8" xfId="34275" xr:uid="{00000000-0005-0000-0000-000089240000}"/>
    <cellStyle name="20% - 강조색5 3 4 9" xfId="34276" xr:uid="{00000000-0005-0000-0000-00008A240000}"/>
    <cellStyle name="20% - 강조색5 3 5" xfId="34277" xr:uid="{00000000-0005-0000-0000-00008B240000}"/>
    <cellStyle name="20% - 강조색5 3 6" xfId="34278" xr:uid="{00000000-0005-0000-0000-00008C240000}"/>
    <cellStyle name="20% - 강조색5 3 7" xfId="34279" xr:uid="{00000000-0005-0000-0000-00008D240000}"/>
    <cellStyle name="20% - 강조색5 3 8" xfId="34280" xr:uid="{00000000-0005-0000-0000-00008E240000}"/>
    <cellStyle name="20% - 강조색5 3 9" xfId="34281" xr:uid="{00000000-0005-0000-0000-00008F240000}"/>
    <cellStyle name="20% - 강조색5 4" xfId="15112" xr:uid="{00000000-0005-0000-0000-000090240000}"/>
    <cellStyle name="20% - 강조색5 4 2" xfId="22008" xr:uid="{00000000-0005-0000-0000-000091240000}"/>
    <cellStyle name="20% - 강조색5 4 2 2" xfId="34282" xr:uid="{00000000-0005-0000-0000-000092240000}"/>
    <cellStyle name="20% - 강조색5 4 3" xfId="34283" xr:uid="{00000000-0005-0000-0000-000093240000}"/>
    <cellStyle name="20% - 강조색5 4 3 2" xfId="34284" xr:uid="{00000000-0005-0000-0000-000094240000}"/>
    <cellStyle name="20% - 강조색5 4 4" xfId="34285" xr:uid="{00000000-0005-0000-0000-000095240000}"/>
    <cellStyle name="20% - 강조색5 4 5" xfId="34286" xr:uid="{00000000-0005-0000-0000-000096240000}"/>
    <cellStyle name="20% - 강조색5 4 6" xfId="34287" xr:uid="{00000000-0005-0000-0000-000097240000}"/>
    <cellStyle name="20% - 강조색5 4 7" xfId="34288" xr:uid="{00000000-0005-0000-0000-000098240000}"/>
    <cellStyle name="20% - 강조색5 4 8" xfId="34289" xr:uid="{00000000-0005-0000-0000-000099240000}"/>
    <cellStyle name="20% - 강조색5 4 9" xfId="34290" xr:uid="{00000000-0005-0000-0000-00009A240000}"/>
    <cellStyle name="20% - 강조색5 5" xfId="15113" xr:uid="{00000000-0005-0000-0000-00009B240000}"/>
    <cellStyle name="20% - 강조색5 5 2" xfId="22025" xr:uid="{00000000-0005-0000-0000-00009C240000}"/>
    <cellStyle name="20% - 강조색5 5 2 2" xfId="34291" xr:uid="{00000000-0005-0000-0000-00009D240000}"/>
    <cellStyle name="20% - 강조색5 5 3" xfId="34292" xr:uid="{00000000-0005-0000-0000-00009E240000}"/>
    <cellStyle name="20% - 강조색5 5 3 2" xfId="34293" xr:uid="{00000000-0005-0000-0000-00009F240000}"/>
    <cellStyle name="20% - 강조색5 6" xfId="22039" xr:uid="{00000000-0005-0000-0000-0000A0240000}"/>
    <cellStyle name="20% - 강조색5 6 2" xfId="34294" xr:uid="{00000000-0005-0000-0000-0000A1240000}"/>
    <cellStyle name="20% - 강조색5 7" xfId="34295" xr:uid="{00000000-0005-0000-0000-0000A2240000}"/>
    <cellStyle name="20% - 강조색5 7 2" xfId="34296" xr:uid="{00000000-0005-0000-0000-0000A3240000}"/>
    <cellStyle name="20% - 강조색5 8" xfId="34297" xr:uid="{00000000-0005-0000-0000-0000A4240000}"/>
    <cellStyle name="20% - 강조색5 8 2" xfId="34298" xr:uid="{00000000-0005-0000-0000-0000A5240000}"/>
    <cellStyle name="20% - 강조색5 9" xfId="34299" xr:uid="{00000000-0005-0000-0000-0000A6240000}"/>
    <cellStyle name="20% - 강조색6 10" xfId="34300" xr:uid="{00000000-0005-0000-0000-0000A7240000}"/>
    <cellStyle name="20% - 강조색6 11" xfId="34301" xr:uid="{00000000-0005-0000-0000-0000A8240000}"/>
    <cellStyle name="20% - 강조색6 12" xfId="34302" xr:uid="{00000000-0005-0000-0000-0000A9240000}"/>
    <cellStyle name="20% - 강조색6 13" xfId="34303" xr:uid="{00000000-0005-0000-0000-0000AA240000}"/>
    <cellStyle name="20% - 강조색6 13 2" xfId="34304" xr:uid="{00000000-0005-0000-0000-0000AB240000}"/>
    <cellStyle name="20% - 강조색6 14" xfId="34305" xr:uid="{00000000-0005-0000-0000-0000AC240000}"/>
    <cellStyle name="20% - 강조색6 14 2" xfId="34306" xr:uid="{00000000-0005-0000-0000-0000AD240000}"/>
    <cellStyle name="20% - 강조색6 2" xfId="375" xr:uid="{00000000-0005-0000-0000-0000AE240000}"/>
    <cellStyle name="20% - 강조색6 2 10" xfId="34307" xr:uid="{00000000-0005-0000-0000-0000AF240000}"/>
    <cellStyle name="20% - 강조색6 2 11" xfId="34308" xr:uid="{00000000-0005-0000-0000-0000B0240000}"/>
    <cellStyle name="20% - 강조색6 2 12" xfId="34309" xr:uid="{00000000-0005-0000-0000-0000B1240000}"/>
    <cellStyle name="20% - 강조색6 2 13" xfId="34310" xr:uid="{00000000-0005-0000-0000-0000B2240000}"/>
    <cellStyle name="20% - 강조색6 2 14" xfId="34311" xr:uid="{00000000-0005-0000-0000-0000B3240000}"/>
    <cellStyle name="20% - 강조색6 2 15" xfId="34312" xr:uid="{00000000-0005-0000-0000-0000B4240000}"/>
    <cellStyle name="20% - 강조색6 2 16" xfId="34313" xr:uid="{00000000-0005-0000-0000-0000B5240000}"/>
    <cellStyle name="20% - 강조색6 2 17" xfId="34314" xr:uid="{00000000-0005-0000-0000-0000B6240000}"/>
    <cellStyle name="20% - 강조색6 2 18" xfId="34315" xr:uid="{00000000-0005-0000-0000-0000B7240000}"/>
    <cellStyle name="20% - 강조색6 2 19" xfId="34316" xr:uid="{00000000-0005-0000-0000-0000B8240000}"/>
    <cellStyle name="20% - 강조색6 2 2" xfId="2217" xr:uid="{00000000-0005-0000-0000-0000B9240000}"/>
    <cellStyle name="20% - 강조색6 2 2 10" xfId="34317" xr:uid="{00000000-0005-0000-0000-0000BA240000}"/>
    <cellStyle name="20% - 강조색6 2 2 11" xfId="34318" xr:uid="{00000000-0005-0000-0000-0000BB240000}"/>
    <cellStyle name="20% - 강조색6 2 2 12" xfId="34319" xr:uid="{00000000-0005-0000-0000-0000BC240000}"/>
    <cellStyle name="20% - 강조색6 2 2 13" xfId="34320" xr:uid="{00000000-0005-0000-0000-0000BD240000}"/>
    <cellStyle name="20% - 강조색6 2 2 14" xfId="34321" xr:uid="{00000000-0005-0000-0000-0000BE240000}"/>
    <cellStyle name="20% - 강조색6 2 2 15" xfId="34322" xr:uid="{00000000-0005-0000-0000-0000BF240000}"/>
    <cellStyle name="20% - 강조색6 2 2 16" xfId="34323" xr:uid="{00000000-0005-0000-0000-0000C0240000}"/>
    <cellStyle name="20% - 강조색6 2 2 17" xfId="34324" xr:uid="{00000000-0005-0000-0000-0000C1240000}"/>
    <cellStyle name="20% - 강조색6 2 2 18" xfId="34325" xr:uid="{00000000-0005-0000-0000-0000C2240000}"/>
    <cellStyle name="20% - 강조색6 2 2 19" xfId="34326" xr:uid="{00000000-0005-0000-0000-0000C3240000}"/>
    <cellStyle name="20% - 강조색6 2 2 2" xfId="34327" xr:uid="{00000000-0005-0000-0000-0000C4240000}"/>
    <cellStyle name="20% - 강조색6 2 2 20" xfId="34328" xr:uid="{00000000-0005-0000-0000-0000C5240000}"/>
    <cellStyle name="20% - 강조색6 2 2 21" xfId="34329" xr:uid="{00000000-0005-0000-0000-0000C6240000}"/>
    <cellStyle name="20% - 강조색6 2 2 22" xfId="34330" xr:uid="{00000000-0005-0000-0000-0000C7240000}"/>
    <cellStyle name="20% - 강조색6 2 2 3" xfId="34331" xr:uid="{00000000-0005-0000-0000-0000C8240000}"/>
    <cellStyle name="20% - 강조색6 2 2 4" xfId="34332" xr:uid="{00000000-0005-0000-0000-0000C9240000}"/>
    <cellStyle name="20% - 강조색6 2 2 5" xfId="34333" xr:uid="{00000000-0005-0000-0000-0000CA240000}"/>
    <cellStyle name="20% - 강조색6 2 2 6" xfId="34334" xr:uid="{00000000-0005-0000-0000-0000CB240000}"/>
    <cellStyle name="20% - 강조색6 2 2 7" xfId="34335" xr:uid="{00000000-0005-0000-0000-0000CC240000}"/>
    <cellStyle name="20% - 강조색6 2 2 8" xfId="34336" xr:uid="{00000000-0005-0000-0000-0000CD240000}"/>
    <cellStyle name="20% - 강조색6 2 2 9" xfId="34337" xr:uid="{00000000-0005-0000-0000-0000CE240000}"/>
    <cellStyle name="20% - 강조색6 2 20" xfId="34338" xr:uid="{00000000-0005-0000-0000-0000CF240000}"/>
    <cellStyle name="20% - 강조색6 2 21" xfId="34339" xr:uid="{00000000-0005-0000-0000-0000D0240000}"/>
    <cellStyle name="20% - 강조색6 2 22" xfId="34340" xr:uid="{00000000-0005-0000-0000-0000D1240000}"/>
    <cellStyle name="20% - 강조색6 2 23" xfId="34341" xr:uid="{00000000-0005-0000-0000-0000D2240000}"/>
    <cellStyle name="20% - 강조색6 2 24" xfId="34342" xr:uid="{00000000-0005-0000-0000-0000D3240000}"/>
    <cellStyle name="20% - 강조색6 2 25" xfId="34343" xr:uid="{00000000-0005-0000-0000-0000D4240000}"/>
    <cellStyle name="20% - 강조색6 2 26" xfId="34344" xr:uid="{00000000-0005-0000-0000-0000D5240000}"/>
    <cellStyle name="20% - 강조색6 2 27" xfId="34345" xr:uid="{00000000-0005-0000-0000-0000D6240000}"/>
    <cellStyle name="20% - 강조색6 2 28" xfId="34346" xr:uid="{00000000-0005-0000-0000-0000D7240000}"/>
    <cellStyle name="20% - 강조색6 2 29" xfId="34347" xr:uid="{00000000-0005-0000-0000-0000D8240000}"/>
    <cellStyle name="20% - 강조색6 2 3" xfId="8083" xr:uid="{00000000-0005-0000-0000-0000D9240000}"/>
    <cellStyle name="20% - 강조색6 2 3 10" xfId="34348" xr:uid="{00000000-0005-0000-0000-0000DA240000}"/>
    <cellStyle name="20% - 강조색6 2 3 11" xfId="34349" xr:uid="{00000000-0005-0000-0000-0000DB240000}"/>
    <cellStyle name="20% - 강조색6 2 3 12" xfId="34350" xr:uid="{00000000-0005-0000-0000-0000DC240000}"/>
    <cellStyle name="20% - 강조색6 2 3 13" xfId="34351" xr:uid="{00000000-0005-0000-0000-0000DD240000}"/>
    <cellStyle name="20% - 강조색6 2 3 14" xfId="34352" xr:uid="{00000000-0005-0000-0000-0000DE240000}"/>
    <cellStyle name="20% - 강조색6 2 3 15" xfId="34353" xr:uid="{00000000-0005-0000-0000-0000DF240000}"/>
    <cellStyle name="20% - 강조색6 2 3 16" xfId="34354" xr:uid="{00000000-0005-0000-0000-0000E0240000}"/>
    <cellStyle name="20% - 강조색6 2 3 17" xfId="34355" xr:uid="{00000000-0005-0000-0000-0000E1240000}"/>
    <cellStyle name="20% - 강조색6 2 3 18" xfId="34356" xr:uid="{00000000-0005-0000-0000-0000E2240000}"/>
    <cellStyle name="20% - 강조색6 2 3 19" xfId="34357" xr:uid="{00000000-0005-0000-0000-0000E3240000}"/>
    <cellStyle name="20% - 강조색6 2 3 2" xfId="34358" xr:uid="{00000000-0005-0000-0000-0000E4240000}"/>
    <cellStyle name="20% - 강조색6 2 3 20" xfId="34359" xr:uid="{00000000-0005-0000-0000-0000E5240000}"/>
    <cellStyle name="20% - 강조색6 2 3 21" xfId="34360" xr:uid="{00000000-0005-0000-0000-0000E6240000}"/>
    <cellStyle name="20% - 강조색6 2 3 3" xfId="34361" xr:uid="{00000000-0005-0000-0000-0000E7240000}"/>
    <cellStyle name="20% - 강조색6 2 3 4" xfId="34362" xr:uid="{00000000-0005-0000-0000-0000E8240000}"/>
    <cellStyle name="20% - 강조색6 2 3 5" xfId="34363" xr:uid="{00000000-0005-0000-0000-0000E9240000}"/>
    <cellStyle name="20% - 강조색6 2 3 6" xfId="34364" xr:uid="{00000000-0005-0000-0000-0000EA240000}"/>
    <cellStyle name="20% - 강조색6 2 3 7" xfId="34365" xr:uid="{00000000-0005-0000-0000-0000EB240000}"/>
    <cellStyle name="20% - 강조색6 2 3 8" xfId="34366" xr:uid="{00000000-0005-0000-0000-0000EC240000}"/>
    <cellStyle name="20% - 강조색6 2 3 9" xfId="34367" xr:uid="{00000000-0005-0000-0000-0000ED240000}"/>
    <cellStyle name="20% - 강조색6 2 30" xfId="34368" xr:uid="{00000000-0005-0000-0000-0000EE240000}"/>
    <cellStyle name="20% - 강조색6 2 4" xfId="15114" xr:uid="{00000000-0005-0000-0000-0000EF240000}"/>
    <cellStyle name="20% - 강조색6 2 4 10" xfId="34369" xr:uid="{00000000-0005-0000-0000-0000F0240000}"/>
    <cellStyle name="20% - 강조색6 2 4 11" xfId="34370" xr:uid="{00000000-0005-0000-0000-0000F1240000}"/>
    <cellStyle name="20% - 강조색6 2 4 12" xfId="34371" xr:uid="{00000000-0005-0000-0000-0000F2240000}"/>
    <cellStyle name="20% - 강조색6 2 4 13" xfId="34372" xr:uid="{00000000-0005-0000-0000-0000F3240000}"/>
    <cellStyle name="20% - 강조색6 2 4 14" xfId="34373" xr:uid="{00000000-0005-0000-0000-0000F4240000}"/>
    <cellStyle name="20% - 강조색6 2 4 15" xfId="34374" xr:uid="{00000000-0005-0000-0000-0000F5240000}"/>
    <cellStyle name="20% - 강조색6 2 4 16" xfId="34375" xr:uid="{00000000-0005-0000-0000-0000F6240000}"/>
    <cellStyle name="20% - 강조색6 2 4 17" xfId="34376" xr:uid="{00000000-0005-0000-0000-0000F7240000}"/>
    <cellStyle name="20% - 강조색6 2 4 18" xfId="34377" xr:uid="{00000000-0005-0000-0000-0000F8240000}"/>
    <cellStyle name="20% - 강조색6 2 4 19" xfId="34378" xr:uid="{00000000-0005-0000-0000-0000F9240000}"/>
    <cellStyle name="20% - 강조색6 2 4 2" xfId="34379" xr:uid="{00000000-0005-0000-0000-0000FA240000}"/>
    <cellStyle name="20% - 강조색6 2 4 20" xfId="34380" xr:uid="{00000000-0005-0000-0000-0000FB240000}"/>
    <cellStyle name="20% - 강조색6 2 4 3" xfId="34381" xr:uid="{00000000-0005-0000-0000-0000FC240000}"/>
    <cellStyle name="20% - 강조색6 2 4 4" xfId="34382" xr:uid="{00000000-0005-0000-0000-0000FD240000}"/>
    <cellStyle name="20% - 강조색6 2 4 5" xfId="34383" xr:uid="{00000000-0005-0000-0000-0000FE240000}"/>
    <cellStyle name="20% - 강조색6 2 4 6" xfId="34384" xr:uid="{00000000-0005-0000-0000-0000FF240000}"/>
    <cellStyle name="20% - 강조색6 2 4 7" xfId="34385" xr:uid="{00000000-0005-0000-0000-000000250000}"/>
    <cellStyle name="20% - 강조색6 2 4 8" xfId="34386" xr:uid="{00000000-0005-0000-0000-000001250000}"/>
    <cellStyle name="20% - 강조색6 2 4 9" xfId="34387" xr:uid="{00000000-0005-0000-0000-000002250000}"/>
    <cellStyle name="20% - 강조색6 2 5" xfId="34388" xr:uid="{00000000-0005-0000-0000-000003250000}"/>
    <cellStyle name="20% - 강조색6 2 6" xfId="34389" xr:uid="{00000000-0005-0000-0000-000004250000}"/>
    <cellStyle name="20% - 강조색6 2 7" xfId="34390" xr:uid="{00000000-0005-0000-0000-000005250000}"/>
    <cellStyle name="20% - 강조색6 2 7 2" xfId="34391" xr:uid="{00000000-0005-0000-0000-000006250000}"/>
    <cellStyle name="20% - 강조색6 2 8" xfId="34392" xr:uid="{00000000-0005-0000-0000-000007250000}"/>
    <cellStyle name="20% - 강조색6 2 9" xfId="34393" xr:uid="{00000000-0005-0000-0000-000008250000}"/>
    <cellStyle name="20% - 강조색6 3" xfId="376" xr:uid="{00000000-0005-0000-0000-000009250000}"/>
    <cellStyle name="20% - 강조색6 3 10" xfId="34394" xr:uid="{00000000-0005-0000-0000-00000A250000}"/>
    <cellStyle name="20% - 강조색6 3 11" xfId="34395" xr:uid="{00000000-0005-0000-0000-00000B250000}"/>
    <cellStyle name="20% - 강조색6 3 12" xfId="34396" xr:uid="{00000000-0005-0000-0000-00000C250000}"/>
    <cellStyle name="20% - 강조색6 3 13" xfId="34397" xr:uid="{00000000-0005-0000-0000-00000D250000}"/>
    <cellStyle name="20% - 강조색6 3 14" xfId="34398" xr:uid="{00000000-0005-0000-0000-00000E250000}"/>
    <cellStyle name="20% - 강조색6 3 15" xfId="34399" xr:uid="{00000000-0005-0000-0000-00000F250000}"/>
    <cellStyle name="20% - 강조색6 3 16" xfId="34400" xr:uid="{00000000-0005-0000-0000-000010250000}"/>
    <cellStyle name="20% - 강조색6 3 17" xfId="34401" xr:uid="{00000000-0005-0000-0000-000011250000}"/>
    <cellStyle name="20% - 강조색6 3 18" xfId="34402" xr:uid="{00000000-0005-0000-0000-000012250000}"/>
    <cellStyle name="20% - 강조색6 3 19" xfId="34403" xr:uid="{00000000-0005-0000-0000-000013250000}"/>
    <cellStyle name="20% - 강조색6 3 2" xfId="34404" xr:uid="{00000000-0005-0000-0000-000014250000}"/>
    <cellStyle name="20% - 강조색6 3 2 10" xfId="34405" xr:uid="{00000000-0005-0000-0000-000015250000}"/>
    <cellStyle name="20% - 강조색6 3 2 11" xfId="34406" xr:uid="{00000000-0005-0000-0000-000016250000}"/>
    <cellStyle name="20% - 강조색6 3 2 12" xfId="34407" xr:uid="{00000000-0005-0000-0000-000017250000}"/>
    <cellStyle name="20% - 강조색6 3 2 13" xfId="34408" xr:uid="{00000000-0005-0000-0000-000018250000}"/>
    <cellStyle name="20% - 강조색6 3 2 14" xfId="34409" xr:uid="{00000000-0005-0000-0000-000019250000}"/>
    <cellStyle name="20% - 강조색6 3 2 15" xfId="34410" xr:uid="{00000000-0005-0000-0000-00001A250000}"/>
    <cellStyle name="20% - 강조색6 3 2 16" xfId="34411" xr:uid="{00000000-0005-0000-0000-00001B250000}"/>
    <cellStyle name="20% - 강조색6 3 2 17" xfId="34412" xr:uid="{00000000-0005-0000-0000-00001C250000}"/>
    <cellStyle name="20% - 강조색6 3 2 18" xfId="34413" xr:uid="{00000000-0005-0000-0000-00001D250000}"/>
    <cellStyle name="20% - 강조색6 3 2 19" xfId="34414" xr:uid="{00000000-0005-0000-0000-00001E250000}"/>
    <cellStyle name="20% - 강조색6 3 2 2" xfId="34415" xr:uid="{00000000-0005-0000-0000-00001F250000}"/>
    <cellStyle name="20% - 강조색6 3 2 20" xfId="34416" xr:uid="{00000000-0005-0000-0000-000020250000}"/>
    <cellStyle name="20% - 강조색6 3 2 21" xfId="34417" xr:uid="{00000000-0005-0000-0000-000021250000}"/>
    <cellStyle name="20% - 강조색6 3 2 3" xfId="34418" xr:uid="{00000000-0005-0000-0000-000022250000}"/>
    <cellStyle name="20% - 강조색6 3 2 4" xfId="34419" xr:uid="{00000000-0005-0000-0000-000023250000}"/>
    <cellStyle name="20% - 강조색6 3 2 5" xfId="34420" xr:uid="{00000000-0005-0000-0000-000024250000}"/>
    <cellStyle name="20% - 강조색6 3 2 6" xfId="34421" xr:uid="{00000000-0005-0000-0000-000025250000}"/>
    <cellStyle name="20% - 강조색6 3 2 7" xfId="34422" xr:uid="{00000000-0005-0000-0000-000026250000}"/>
    <cellStyle name="20% - 강조색6 3 2 8" xfId="34423" xr:uid="{00000000-0005-0000-0000-000027250000}"/>
    <cellStyle name="20% - 강조색6 3 2 9" xfId="34424" xr:uid="{00000000-0005-0000-0000-000028250000}"/>
    <cellStyle name="20% - 강조색6 3 20" xfId="34425" xr:uid="{00000000-0005-0000-0000-000029250000}"/>
    <cellStyle name="20% - 강조색6 3 21" xfId="34426" xr:uid="{00000000-0005-0000-0000-00002A250000}"/>
    <cellStyle name="20% - 강조색6 3 22" xfId="34427" xr:uid="{00000000-0005-0000-0000-00002B250000}"/>
    <cellStyle name="20% - 강조색6 3 23" xfId="34428" xr:uid="{00000000-0005-0000-0000-00002C250000}"/>
    <cellStyle name="20% - 강조색6 3 24" xfId="34429" xr:uid="{00000000-0005-0000-0000-00002D250000}"/>
    <cellStyle name="20% - 강조색6 3 25" xfId="34430" xr:uid="{00000000-0005-0000-0000-00002E250000}"/>
    <cellStyle name="20% - 강조색6 3 26" xfId="34431" xr:uid="{00000000-0005-0000-0000-00002F250000}"/>
    <cellStyle name="20% - 강조색6 3 27" xfId="34432" xr:uid="{00000000-0005-0000-0000-000030250000}"/>
    <cellStyle name="20% - 강조색6 3 28" xfId="34433" xr:uid="{00000000-0005-0000-0000-000031250000}"/>
    <cellStyle name="20% - 강조색6 3 29" xfId="34434" xr:uid="{00000000-0005-0000-0000-000032250000}"/>
    <cellStyle name="20% - 강조색6 3 3" xfId="34435" xr:uid="{00000000-0005-0000-0000-000033250000}"/>
    <cellStyle name="20% - 강조색6 3 3 10" xfId="34436" xr:uid="{00000000-0005-0000-0000-000034250000}"/>
    <cellStyle name="20% - 강조색6 3 3 11" xfId="34437" xr:uid="{00000000-0005-0000-0000-000035250000}"/>
    <cellStyle name="20% - 강조색6 3 3 12" xfId="34438" xr:uid="{00000000-0005-0000-0000-000036250000}"/>
    <cellStyle name="20% - 강조색6 3 3 13" xfId="34439" xr:uid="{00000000-0005-0000-0000-000037250000}"/>
    <cellStyle name="20% - 강조색6 3 3 14" xfId="34440" xr:uid="{00000000-0005-0000-0000-000038250000}"/>
    <cellStyle name="20% - 강조색6 3 3 15" xfId="34441" xr:uid="{00000000-0005-0000-0000-000039250000}"/>
    <cellStyle name="20% - 강조색6 3 3 16" xfId="34442" xr:uid="{00000000-0005-0000-0000-00003A250000}"/>
    <cellStyle name="20% - 강조색6 3 3 17" xfId="34443" xr:uid="{00000000-0005-0000-0000-00003B250000}"/>
    <cellStyle name="20% - 강조색6 3 3 18" xfId="34444" xr:uid="{00000000-0005-0000-0000-00003C250000}"/>
    <cellStyle name="20% - 강조색6 3 3 19" xfId="34445" xr:uid="{00000000-0005-0000-0000-00003D250000}"/>
    <cellStyle name="20% - 강조색6 3 3 2" xfId="34446" xr:uid="{00000000-0005-0000-0000-00003E250000}"/>
    <cellStyle name="20% - 강조색6 3 3 20" xfId="34447" xr:uid="{00000000-0005-0000-0000-00003F250000}"/>
    <cellStyle name="20% - 강조색6 3 3 21" xfId="34448" xr:uid="{00000000-0005-0000-0000-000040250000}"/>
    <cellStyle name="20% - 강조색6 3 3 3" xfId="34449" xr:uid="{00000000-0005-0000-0000-000041250000}"/>
    <cellStyle name="20% - 강조색6 3 3 4" xfId="34450" xr:uid="{00000000-0005-0000-0000-000042250000}"/>
    <cellStyle name="20% - 강조색6 3 3 5" xfId="34451" xr:uid="{00000000-0005-0000-0000-000043250000}"/>
    <cellStyle name="20% - 강조색6 3 3 6" xfId="34452" xr:uid="{00000000-0005-0000-0000-000044250000}"/>
    <cellStyle name="20% - 강조색6 3 3 7" xfId="34453" xr:uid="{00000000-0005-0000-0000-000045250000}"/>
    <cellStyle name="20% - 강조색6 3 3 8" xfId="34454" xr:uid="{00000000-0005-0000-0000-000046250000}"/>
    <cellStyle name="20% - 강조색6 3 3 9" xfId="34455" xr:uid="{00000000-0005-0000-0000-000047250000}"/>
    <cellStyle name="20% - 강조색6 3 30" xfId="34456" xr:uid="{00000000-0005-0000-0000-000048250000}"/>
    <cellStyle name="20% - 강조색6 3 31" xfId="34457" xr:uid="{00000000-0005-0000-0000-000049250000}"/>
    <cellStyle name="20% - 강조색6 3 4" xfId="34458" xr:uid="{00000000-0005-0000-0000-00004A250000}"/>
    <cellStyle name="20% - 강조색6 3 4 10" xfId="34459" xr:uid="{00000000-0005-0000-0000-00004B250000}"/>
    <cellStyle name="20% - 강조색6 3 4 11" xfId="34460" xr:uid="{00000000-0005-0000-0000-00004C250000}"/>
    <cellStyle name="20% - 강조색6 3 4 12" xfId="34461" xr:uid="{00000000-0005-0000-0000-00004D250000}"/>
    <cellStyle name="20% - 강조색6 3 4 13" xfId="34462" xr:uid="{00000000-0005-0000-0000-00004E250000}"/>
    <cellStyle name="20% - 강조색6 3 4 14" xfId="34463" xr:uid="{00000000-0005-0000-0000-00004F250000}"/>
    <cellStyle name="20% - 강조색6 3 4 15" xfId="34464" xr:uid="{00000000-0005-0000-0000-000050250000}"/>
    <cellStyle name="20% - 강조색6 3 4 16" xfId="34465" xr:uid="{00000000-0005-0000-0000-000051250000}"/>
    <cellStyle name="20% - 강조색6 3 4 17" xfId="34466" xr:uid="{00000000-0005-0000-0000-000052250000}"/>
    <cellStyle name="20% - 강조색6 3 4 18" xfId="34467" xr:uid="{00000000-0005-0000-0000-000053250000}"/>
    <cellStyle name="20% - 강조색6 3 4 19" xfId="34468" xr:uid="{00000000-0005-0000-0000-000054250000}"/>
    <cellStyle name="20% - 강조색6 3 4 2" xfId="34469" xr:uid="{00000000-0005-0000-0000-000055250000}"/>
    <cellStyle name="20% - 강조색6 3 4 20" xfId="34470" xr:uid="{00000000-0005-0000-0000-000056250000}"/>
    <cellStyle name="20% - 강조색6 3 4 3" xfId="34471" xr:uid="{00000000-0005-0000-0000-000057250000}"/>
    <cellStyle name="20% - 강조색6 3 4 4" xfId="34472" xr:uid="{00000000-0005-0000-0000-000058250000}"/>
    <cellStyle name="20% - 강조색6 3 4 5" xfId="34473" xr:uid="{00000000-0005-0000-0000-000059250000}"/>
    <cellStyle name="20% - 강조색6 3 4 6" xfId="34474" xr:uid="{00000000-0005-0000-0000-00005A250000}"/>
    <cellStyle name="20% - 강조색6 3 4 7" xfId="34475" xr:uid="{00000000-0005-0000-0000-00005B250000}"/>
    <cellStyle name="20% - 강조색6 3 4 8" xfId="34476" xr:uid="{00000000-0005-0000-0000-00005C250000}"/>
    <cellStyle name="20% - 강조색6 3 4 9" xfId="34477" xr:uid="{00000000-0005-0000-0000-00005D250000}"/>
    <cellStyle name="20% - 강조색6 3 5" xfId="34478" xr:uid="{00000000-0005-0000-0000-00005E250000}"/>
    <cellStyle name="20% - 강조색6 3 6" xfId="34479" xr:uid="{00000000-0005-0000-0000-00005F250000}"/>
    <cellStyle name="20% - 강조색6 3 7" xfId="34480" xr:uid="{00000000-0005-0000-0000-000060250000}"/>
    <cellStyle name="20% - 강조색6 3 8" xfId="34481" xr:uid="{00000000-0005-0000-0000-000061250000}"/>
    <cellStyle name="20% - 강조색6 3 9" xfId="34482" xr:uid="{00000000-0005-0000-0000-000062250000}"/>
    <cellStyle name="20% - 강조색6 4" xfId="15115" xr:uid="{00000000-0005-0000-0000-000063250000}"/>
    <cellStyle name="20% - 강조색6 4 2" xfId="22012" xr:uid="{00000000-0005-0000-0000-000064250000}"/>
    <cellStyle name="20% - 강조색6 4 2 2" xfId="34483" xr:uid="{00000000-0005-0000-0000-000065250000}"/>
    <cellStyle name="20% - 강조색6 4 3" xfId="34484" xr:uid="{00000000-0005-0000-0000-000066250000}"/>
    <cellStyle name="20% - 강조색6 4 3 2" xfId="34485" xr:uid="{00000000-0005-0000-0000-000067250000}"/>
    <cellStyle name="20% - 강조색6 4 4" xfId="34486" xr:uid="{00000000-0005-0000-0000-000068250000}"/>
    <cellStyle name="20% - 강조색6 4 5" xfId="34487" xr:uid="{00000000-0005-0000-0000-000069250000}"/>
    <cellStyle name="20% - 강조색6 4 6" xfId="34488" xr:uid="{00000000-0005-0000-0000-00006A250000}"/>
    <cellStyle name="20% - 강조색6 4 7" xfId="34489" xr:uid="{00000000-0005-0000-0000-00006B250000}"/>
    <cellStyle name="20% - 강조색6 4 8" xfId="34490" xr:uid="{00000000-0005-0000-0000-00006C250000}"/>
    <cellStyle name="20% - 강조색6 4 9" xfId="34491" xr:uid="{00000000-0005-0000-0000-00006D250000}"/>
    <cellStyle name="20% - 강조색6 5" xfId="15116" xr:uid="{00000000-0005-0000-0000-00006E250000}"/>
    <cellStyle name="20% - 강조색6 5 2" xfId="22027" xr:uid="{00000000-0005-0000-0000-00006F250000}"/>
    <cellStyle name="20% - 강조색6 5 2 2" xfId="34492" xr:uid="{00000000-0005-0000-0000-000070250000}"/>
    <cellStyle name="20% - 강조색6 5 3" xfId="34493" xr:uid="{00000000-0005-0000-0000-000071250000}"/>
    <cellStyle name="20% - 강조색6 5 3 2" xfId="34494" xr:uid="{00000000-0005-0000-0000-000072250000}"/>
    <cellStyle name="20% - 강조색6 6" xfId="22041" xr:uid="{00000000-0005-0000-0000-000073250000}"/>
    <cellStyle name="20% - 강조색6 6 2" xfId="34495" xr:uid="{00000000-0005-0000-0000-000074250000}"/>
    <cellStyle name="20% - 강조색6 7" xfId="34496" xr:uid="{00000000-0005-0000-0000-000075250000}"/>
    <cellStyle name="20% - 강조색6 7 2" xfId="34497" xr:uid="{00000000-0005-0000-0000-000076250000}"/>
    <cellStyle name="20% - 강조색6 8" xfId="34498" xr:uid="{00000000-0005-0000-0000-000077250000}"/>
    <cellStyle name="20% - 강조색6 8 2" xfId="34499" xr:uid="{00000000-0005-0000-0000-000078250000}"/>
    <cellStyle name="20% - 강조색6 9" xfId="34500" xr:uid="{00000000-0005-0000-0000-000079250000}"/>
    <cellStyle name="2decimal" xfId="31364" xr:uid="{00000000-0005-0000-0000-00007A250000}"/>
    <cellStyle name="_x0004_3;_x0018_" xfId="31365" xr:uid="{00000000-0005-0000-0000-00007B250000}"/>
    <cellStyle name="301CPT" xfId="31366" xr:uid="{00000000-0005-0000-0000-00007C250000}"/>
    <cellStyle name="³f¹ô[0]_pldt" xfId="31367" xr:uid="{00000000-0005-0000-0000-00007D250000}"/>
    <cellStyle name="³f¹ô_pldt" xfId="31368" xr:uid="{00000000-0005-0000-0000-00007E250000}"/>
    <cellStyle name="40% - ???1" xfId="31369" xr:uid="{00000000-0005-0000-0000-00007F250000}"/>
    <cellStyle name="40% - ???2" xfId="31370" xr:uid="{00000000-0005-0000-0000-000080250000}"/>
    <cellStyle name="40% - ???3" xfId="31371" xr:uid="{00000000-0005-0000-0000-000081250000}"/>
    <cellStyle name="40% - ???4" xfId="31372" xr:uid="{00000000-0005-0000-0000-000082250000}"/>
    <cellStyle name="40% - ???5" xfId="31373" xr:uid="{00000000-0005-0000-0000-000083250000}"/>
    <cellStyle name="40% - ???6" xfId="31374" xr:uid="{00000000-0005-0000-0000-000084250000}"/>
    <cellStyle name="40% - Accent1" xfId="377" xr:uid="{00000000-0005-0000-0000-000085250000}"/>
    <cellStyle name="40% - Accent1 2" xfId="378" xr:uid="{00000000-0005-0000-0000-000086250000}"/>
    <cellStyle name="40% - Accent1 2 2" xfId="379" xr:uid="{00000000-0005-0000-0000-000087250000}"/>
    <cellStyle name="40% - Accent1 2 2 2" xfId="8085" xr:uid="{00000000-0005-0000-0000-000088250000}"/>
    <cellStyle name="40% - Accent1 2 2 3" xfId="15117" xr:uid="{00000000-0005-0000-0000-000089250000}"/>
    <cellStyle name="40% - Accent1 2 3" xfId="380" xr:uid="{00000000-0005-0000-0000-00008A250000}"/>
    <cellStyle name="40% - Accent1 2 4" xfId="8084" xr:uid="{00000000-0005-0000-0000-00008B250000}"/>
    <cellStyle name="40% - Accent1 2 4 2" xfId="22194" xr:uid="{00000000-0005-0000-0000-00008C250000}"/>
    <cellStyle name="40% - Accent1 3" xfId="2218" xr:uid="{00000000-0005-0000-0000-00008D250000}"/>
    <cellStyle name="40% - Accent1 4" xfId="2219" xr:uid="{00000000-0005-0000-0000-00008E250000}"/>
    <cellStyle name="40% - Accent1 5" xfId="2220" xr:uid="{00000000-0005-0000-0000-00008F250000}"/>
    <cellStyle name="40% - Accent1 6" xfId="8087" xr:uid="{00000000-0005-0000-0000-000090250000}"/>
    <cellStyle name="40% - Accent1 6 2" xfId="22195" xr:uid="{00000000-0005-0000-0000-000091250000}"/>
    <cellStyle name="40% - Accent1 7" xfId="14834" xr:uid="{00000000-0005-0000-0000-000092250000}"/>
    <cellStyle name="40% - Accent1_2011-3차 매각 작업(실사팀 송부용)_0712" xfId="16432" xr:uid="{00000000-0005-0000-0000-000093250000}"/>
    <cellStyle name="40% - Accent2" xfId="381" xr:uid="{00000000-0005-0000-0000-000094250000}"/>
    <cellStyle name="40% - Accent2 2" xfId="382" xr:uid="{00000000-0005-0000-0000-000095250000}"/>
    <cellStyle name="40% - Accent2 2 2" xfId="383" xr:uid="{00000000-0005-0000-0000-000096250000}"/>
    <cellStyle name="40% - Accent2 2 2 2" xfId="8089" xr:uid="{00000000-0005-0000-0000-000097250000}"/>
    <cellStyle name="40% - Accent2 2 2 3" xfId="15118" xr:uid="{00000000-0005-0000-0000-000098250000}"/>
    <cellStyle name="40% - Accent2 2 3" xfId="384" xr:uid="{00000000-0005-0000-0000-000099250000}"/>
    <cellStyle name="40% - Accent2 2 4" xfId="8088" xr:uid="{00000000-0005-0000-0000-00009A250000}"/>
    <cellStyle name="40% - Accent2 2 4 2" xfId="22196" xr:uid="{00000000-0005-0000-0000-00009B250000}"/>
    <cellStyle name="40% - Accent2 3" xfId="2221" xr:uid="{00000000-0005-0000-0000-00009C250000}"/>
    <cellStyle name="40% - Accent2 4" xfId="2222" xr:uid="{00000000-0005-0000-0000-00009D250000}"/>
    <cellStyle name="40% - Accent2 5" xfId="2223" xr:uid="{00000000-0005-0000-0000-00009E250000}"/>
    <cellStyle name="40% - Accent2 6" xfId="8094" xr:uid="{00000000-0005-0000-0000-00009F250000}"/>
    <cellStyle name="40% - Accent2 6 2" xfId="22197" xr:uid="{00000000-0005-0000-0000-0000A0250000}"/>
    <cellStyle name="40% - Accent2 7" xfId="14835" xr:uid="{00000000-0005-0000-0000-0000A1250000}"/>
    <cellStyle name="40% - Accent2_2011-3차 매각 작업(실사팀 송부용)_0712" xfId="15600" xr:uid="{00000000-0005-0000-0000-0000A2250000}"/>
    <cellStyle name="40% - Accent3" xfId="385" xr:uid="{00000000-0005-0000-0000-0000A3250000}"/>
    <cellStyle name="40% - Accent3 2" xfId="386" xr:uid="{00000000-0005-0000-0000-0000A4250000}"/>
    <cellStyle name="40% - Accent3 2 2" xfId="387" xr:uid="{00000000-0005-0000-0000-0000A5250000}"/>
    <cellStyle name="40% - Accent3 2 2 2" xfId="8096" xr:uid="{00000000-0005-0000-0000-0000A6250000}"/>
    <cellStyle name="40% - Accent3 2 2 3" xfId="15119" xr:uid="{00000000-0005-0000-0000-0000A7250000}"/>
    <cellStyle name="40% - Accent3 2 3" xfId="388" xr:uid="{00000000-0005-0000-0000-0000A8250000}"/>
    <cellStyle name="40% - Accent3 2 4" xfId="8095" xr:uid="{00000000-0005-0000-0000-0000A9250000}"/>
    <cellStyle name="40% - Accent3 2 4 2" xfId="22198" xr:uid="{00000000-0005-0000-0000-0000AA250000}"/>
    <cellStyle name="40% - Accent3 3" xfId="2224" xr:uid="{00000000-0005-0000-0000-0000AB250000}"/>
    <cellStyle name="40% - Accent3 4" xfId="2225" xr:uid="{00000000-0005-0000-0000-0000AC250000}"/>
    <cellStyle name="40% - Accent3 5" xfId="2226" xr:uid="{00000000-0005-0000-0000-0000AD250000}"/>
    <cellStyle name="40% - Accent3 6" xfId="8097" xr:uid="{00000000-0005-0000-0000-0000AE250000}"/>
    <cellStyle name="40% - Accent3 6 2" xfId="22199" xr:uid="{00000000-0005-0000-0000-0000AF250000}"/>
    <cellStyle name="40% - Accent3 7" xfId="14836" xr:uid="{00000000-0005-0000-0000-0000B0250000}"/>
    <cellStyle name="40% - Accent3_2011-3차 매각 작업(실사팀 송부용)_0712" xfId="16528" xr:uid="{00000000-0005-0000-0000-0000B1250000}"/>
    <cellStyle name="40% - Accent4" xfId="389" xr:uid="{00000000-0005-0000-0000-0000B2250000}"/>
    <cellStyle name="40% - Accent4 2" xfId="390" xr:uid="{00000000-0005-0000-0000-0000B3250000}"/>
    <cellStyle name="40% - Accent4 2 2" xfId="391" xr:uid="{00000000-0005-0000-0000-0000B4250000}"/>
    <cellStyle name="40% - Accent4 2 2 2" xfId="8099" xr:uid="{00000000-0005-0000-0000-0000B5250000}"/>
    <cellStyle name="40% - Accent4 2 2 3" xfId="15120" xr:uid="{00000000-0005-0000-0000-0000B6250000}"/>
    <cellStyle name="40% - Accent4 2 3" xfId="392" xr:uid="{00000000-0005-0000-0000-0000B7250000}"/>
    <cellStyle name="40% - Accent4 2 4" xfId="8098" xr:uid="{00000000-0005-0000-0000-0000B8250000}"/>
    <cellStyle name="40% - Accent4 2 4 2" xfId="22200" xr:uid="{00000000-0005-0000-0000-0000B9250000}"/>
    <cellStyle name="40% - Accent4 3" xfId="2227" xr:uid="{00000000-0005-0000-0000-0000BA250000}"/>
    <cellStyle name="40% - Accent4 4" xfId="2228" xr:uid="{00000000-0005-0000-0000-0000BB250000}"/>
    <cellStyle name="40% - Accent4 5" xfId="2229" xr:uid="{00000000-0005-0000-0000-0000BC250000}"/>
    <cellStyle name="40% - Accent4 6" xfId="8101" xr:uid="{00000000-0005-0000-0000-0000BD250000}"/>
    <cellStyle name="40% - Accent4 6 2" xfId="22201" xr:uid="{00000000-0005-0000-0000-0000BE250000}"/>
    <cellStyle name="40% - Accent4 7" xfId="14837" xr:uid="{00000000-0005-0000-0000-0000BF250000}"/>
    <cellStyle name="40% - Accent4_2011-3차 매각 작업(실사팀 송부용)_0712" xfId="15900" xr:uid="{00000000-0005-0000-0000-0000C0250000}"/>
    <cellStyle name="40% - Accent5" xfId="393" xr:uid="{00000000-0005-0000-0000-0000C1250000}"/>
    <cellStyle name="40% - Accent5 2" xfId="394" xr:uid="{00000000-0005-0000-0000-0000C2250000}"/>
    <cellStyle name="40% - Accent5 2 2" xfId="395" xr:uid="{00000000-0005-0000-0000-0000C3250000}"/>
    <cellStyle name="40% - Accent5 2 2 2" xfId="8103" xr:uid="{00000000-0005-0000-0000-0000C4250000}"/>
    <cellStyle name="40% - Accent5 2 2 3" xfId="15121" xr:uid="{00000000-0005-0000-0000-0000C5250000}"/>
    <cellStyle name="40% - Accent5 2 3" xfId="396" xr:uid="{00000000-0005-0000-0000-0000C6250000}"/>
    <cellStyle name="40% - Accent5 2 4" xfId="8102" xr:uid="{00000000-0005-0000-0000-0000C7250000}"/>
    <cellStyle name="40% - Accent5 2 4 2" xfId="22202" xr:uid="{00000000-0005-0000-0000-0000C8250000}"/>
    <cellStyle name="40% - Accent5 3" xfId="2230" xr:uid="{00000000-0005-0000-0000-0000C9250000}"/>
    <cellStyle name="40% - Accent5 4" xfId="2231" xr:uid="{00000000-0005-0000-0000-0000CA250000}"/>
    <cellStyle name="40% - Accent5 5" xfId="2232" xr:uid="{00000000-0005-0000-0000-0000CB250000}"/>
    <cellStyle name="40% - Accent5 6" xfId="8104" xr:uid="{00000000-0005-0000-0000-0000CC250000}"/>
    <cellStyle name="40% - Accent5 6 2" xfId="22203" xr:uid="{00000000-0005-0000-0000-0000CD250000}"/>
    <cellStyle name="40% - Accent5 7" xfId="14838" xr:uid="{00000000-0005-0000-0000-0000CE250000}"/>
    <cellStyle name="40% - Accent5_2011-3차 매각 작업(실사팀 송부용)_0712" xfId="15480" xr:uid="{00000000-0005-0000-0000-0000CF250000}"/>
    <cellStyle name="40% - Accent6" xfId="397" xr:uid="{00000000-0005-0000-0000-0000D0250000}"/>
    <cellStyle name="40% - Accent6 2" xfId="398" xr:uid="{00000000-0005-0000-0000-0000D1250000}"/>
    <cellStyle name="40% - Accent6 2 2" xfId="399" xr:uid="{00000000-0005-0000-0000-0000D2250000}"/>
    <cellStyle name="40% - Accent6 2 2 2" xfId="8106" xr:uid="{00000000-0005-0000-0000-0000D3250000}"/>
    <cellStyle name="40% - Accent6 2 2 3" xfId="15122" xr:uid="{00000000-0005-0000-0000-0000D4250000}"/>
    <cellStyle name="40% - Accent6 2 3" xfId="400" xr:uid="{00000000-0005-0000-0000-0000D5250000}"/>
    <cellStyle name="40% - Accent6 2 4" xfId="8105" xr:uid="{00000000-0005-0000-0000-0000D6250000}"/>
    <cellStyle name="40% - Accent6 2 4 2" xfId="22204" xr:uid="{00000000-0005-0000-0000-0000D7250000}"/>
    <cellStyle name="40% - Accent6 3" xfId="2233" xr:uid="{00000000-0005-0000-0000-0000D8250000}"/>
    <cellStyle name="40% - Accent6 4" xfId="2234" xr:uid="{00000000-0005-0000-0000-0000D9250000}"/>
    <cellStyle name="40% - Accent6 5" xfId="2235" xr:uid="{00000000-0005-0000-0000-0000DA250000}"/>
    <cellStyle name="40% - Accent6 6" xfId="8107" xr:uid="{00000000-0005-0000-0000-0000DB250000}"/>
    <cellStyle name="40% - Accent6 6 2" xfId="22205" xr:uid="{00000000-0005-0000-0000-0000DC250000}"/>
    <cellStyle name="40% - Accent6 7" xfId="14839" xr:uid="{00000000-0005-0000-0000-0000DD250000}"/>
    <cellStyle name="40% - Accent6_2011-3차 매각 작업(실사팀 송부용)_0712" xfId="15656" xr:uid="{00000000-0005-0000-0000-0000DE250000}"/>
    <cellStyle name="40% - 强调文字颜色 1" xfId="31375" xr:uid="{00000000-0005-0000-0000-0000DF250000}"/>
    <cellStyle name="40% - 强调文字颜色 2" xfId="31376" xr:uid="{00000000-0005-0000-0000-0000E0250000}"/>
    <cellStyle name="40% - 强调文字颜色 3" xfId="31377" xr:uid="{00000000-0005-0000-0000-0000E1250000}"/>
    <cellStyle name="40% - 强调文字颜色 4" xfId="31378" xr:uid="{00000000-0005-0000-0000-0000E2250000}"/>
    <cellStyle name="40% - 强调文字颜色 5" xfId="31379" xr:uid="{00000000-0005-0000-0000-0000E3250000}"/>
    <cellStyle name="40% - 强调文字颜色 6" xfId="31380" xr:uid="{00000000-0005-0000-0000-0000E4250000}"/>
    <cellStyle name="40% - 강조색1 10" xfId="34501" xr:uid="{00000000-0005-0000-0000-0000E5250000}"/>
    <cellStyle name="40% - 강조색1 11" xfId="34502" xr:uid="{00000000-0005-0000-0000-0000E6250000}"/>
    <cellStyle name="40% - 강조색1 12" xfId="34503" xr:uid="{00000000-0005-0000-0000-0000E7250000}"/>
    <cellStyle name="40% - 강조색1 13" xfId="34504" xr:uid="{00000000-0005-0000-0000-0000E8250000}"/>
    <cellStyle name="40% - 강조색1 13 2" xfId="34505" xr:uid="{00000000-0005-0000-0000-0000E9250000}"/>
    <cellStyle name="40% - 강조색1 14" xfId="34506" xr:uid="{00000000-0005-0000-0000-0000EA250000}"/>
    <cellStyle name="40% - 강조색1 14 2" xfId="34507" xr:uid="{00000000-0005-0000-0000-0000EB250000}"/>
    <cellStyle name="40% - 강조색1 2" xfId="401" xr:uid="{00000000-0005-0000-0000-0000EC250000}"/>
    <cellStyle name="40% - 강조색1 2 10" xfId="34508" xr:uid="{00000000-0005-0000-0000-0000ED250000}"/>
    <cellStyle name="40% - 강조색1 2 11" xfId="34509" xr:uid="{00000000-0005-0000-0000-0000EE250000}"/>
    <cellStyle name="40% - 강조색1 2 12" xfId="34510" xr:uid="{00000000-0005-0000-0000-0000EF250000}"/>
    <cellStyle name="40% - 강조색1 2 13" xfId="34511" xr:uid="{00000000-0005-0000-0000-0000F0250000}"/>
    <cellStyle name="40% - 강조색1 2 14" xfId="34512" xr:uid="{00000000-0005-0000-0000-0000F1250000}"/>
    <cellStyle name="40% - 강조색1 2 15" xfId="34513" xr:uid="{00000000-0005-0000-0000-0000F2250000}"/>
    <cellStyle name="40% - 강조색1 2 16" xfId="34514" xr:uid="{00000000-0005-0000-0000-0000F3250000}"/>
    <cellStyle name="40% - 강조색1 2 17" xfId="34515" xr:uid="{00000000-0005-0000-0000-0000F4250000}"/>
    <cellStyle name="40% - 강조색1 2 18" xfId="34516" xr:uid="{00000000-0005-0000-0000-0000F5250000}"/>
    <cellStyle name="40% - 강조색1 2 19" xfId="34517" xr:uid="{00000000-0005-0000-0000-0000F6250000}"/>
    <cellStyle name="40% - 강조색1 2 2" xfId="2236" xr:uid="{00000000-0005-0000-0000-0000F7250000}"/>
    <cellStyle name="40% - 강조색1 2 2 10" xfId="34518" xr:uid="{00000000-0005-0000-0000-0000F8250000}"/>
    <cellStyle name="40% - 강조색1 2 2 11" xfId="34519" xr:uid="{00000000-0005-0000-0000-0000F9250000}"/>
    <cellStyle name="40% - 강조색1 2 2 12" xfId="34520" xr:uid="{00000000-0005-0000-0000-0000FA250000}"/>
    <cellStyle name="40% - 강조색1 2 2 13" xfId="34521" xr:uid="{00000000-0005-0000-0000-0000FB250000}"/>
    <cellStyle name="40% - 강조색1 2 2 14" xfId="34522" xr:uid="{00000000-0005-0000-0000-0000FC250000}"/>
    <cellStyle name="40% - 강조색1 2 2 15" xfId="34523" xr:uid="{00000000-0005-0000-0000-0000FD250000}"/>
    <cellStyle name="40% - 강조색1 2 2 16" xfId="34524" xr:uid="{00000000-0005-0000-0000-0000FE250000}"/>
    <cellStyle name="40% - 강조색1 2 2 17" xfId="34525" xr:uid="{00000000-0005-0000-0000-0000FF250000}"/>
    <cellStyle name="40% - 강조색1 2 2 18" xfId="34526" xr:uid="{00000000-0005-0000-0000-000000260000}"/>
    <cellStyle name="40% - 강조색1 2 2 19" xfId="34527" xr:uid="{00000000-0005-0000-0000-000001260000}"/>
    <cellStyle name="40% - 강조색1 2 2 2" xfId="34528" xr:uid="{00000000-0005-0000-0000-000002260000}"/>
    <cellStyle name="40% - 강조색1 2 2 20" xfId="34529" xr:uid="{00000000-0005-0000-0000-000003260000}"/>
    <cellStyle name="40% - 강조색1 2 2 21" xfId="34530" xr:uid="{00000000-0005-0000-0000-000004260000}"/>
    <cellStyle name="40% - 강조색1 2 2 22" xfId="34531" xr:uid="{00000000-0005-0000-0000-000005260000}"/>
    <cellStyle name="40% - 강조색1 2 2 3" xfId="34532" xr:uid="{00000000-0005-0000-0000-000006260000}"/>
    <cellStyle name="40% - 강조색1 2 2 4" xfId="34533" xr:uid="{00000000-0005-0000-0000-000007260000}"/>
    <cellStyle name="40% - 강조색1 2 2 5" xfId="34534" xr:uid="{00000000-0005-0000-0000-000008260000}"/>
    <cellStyle name="40% - 강조색1 2 2 6" xfId="34535" xr:uid="{00000000-0005-0000-0000-000009260000}"/>
    <cellStyle name="40% - 강조색1 2 2 7" xfId="34536" xr:uid="{00000000-0005-0000-0000-00000A260000}"/>
    <cellStyle name="40% - 강조색1 2 2 8" xfId="34537" xr:uid="{00000000-0005-0000-0000-00000B260000}"/>
    <cellStyle name="40% - 강조색1 2 2 9" xfId="34538" xr:uid="{00000000-0005-0000-0000-00000C260000}"/>
    <cellStyle name="40% - 강조색1 2 20" xfId="34539" xr:uid="{00000000-0005-0000-0000-00000D260000}"/>
    <cellStyle name="40% - 강조색1 2 21" xfId="34540" xr:uid="{00000000-0005-0000-0000-00000E260000}"/>
    <cellStyle name="40% - 강조색1 2 22" xfId="34541" xr:uid="{00000000-0005-0000-0000-00000F260000}"/>
    <cellStyle name="40% - 강조색1 2 23" xfId="34542" xr:uid="{00000000-0005-0000-0000-000010260000}"/>
    <cellStyle name="40% - 강조색1 2 24" xfId="34543" xr:uid="{00000000-0005-0000-0000-000011260000}"/>
    <cellStyle name="40% - 강조색1 2 25" xfId="34544" xr:uid="{00000000-0005-0000-0000-000012260000}"/>
    <cellStyle name="40% - 강조색1 2 26" xfId="34545" xr:uid="{00000000-0005-0000-0000-000013260000}"/>
    <cellStyle name="40% - 강조색1 2 27" xfId="34546" xr:uid="{00000000-0005-0000-0000-000014260000}"/>
    <cellStyle name="40% - 강조색1 2 28" xfId="34547" xr:uid="{00000000-0005-0000-0000-000015260000}"/>
    <cellStyle name="40% - 강조색1 2 29" xfId="34548" xr:uid="{00000000-0005-0000-0000-000016260000}"/>
    <cellStyle name="40% - 강조색1 2 3" xfId="8108" xr:uid="{00000000-0005-0000-0000-000017260000}"/>
    <cellStyle name="40% - 강조색1 2 3 10" xfId="34549" xr:uid="{00000000-0005-0000-0000-000018260000}"/>
    <cellStyle name="40% - 강조색1 2 3 11" xfId="34550" xr:uid="{00000000-0005-0000-0000-000019260000}"/>
    <cellStyle name="40% - 강조색1 2 3 12" xfId="34551" xr:uid="{00000000-0005-0000-0000-00001A260000}"/>
    <cellStyle name="40% - 강조색1 2 3 13" xfId="34552" xr:uid="{00000000-0005-0000-0000-00001B260000}"/>
    <cellStyle name="40% - 강조색1 2 3 14" xfId="34553" xr:uid="{00000000-0005-0000-0000-00001C260000}"/>
    <cellStyle name="40% - 강조색1 2 3 15" xfId="34554" xr:uid="{00000000-0005-0000-0000-00001D260000}"/>
    <cellStyle name="40% - 강조색1 2 3 16" xfId="34555" xr:uid="{00000000-0005-0000-0000-00001E260000}"/>
    <cellStyle name="40% - 강조색1 2 3 17" xfId="34556" xr:uid="{00000000-0005-0000-0000-00001F260000}"/>
    <cellStyle name="40% - 강조색1 2 3 18" xfId="34557" xr:uid="{00000000-0005-0000-0000-000020260000}"/>
    <cellStyle name="40% - 강조색1 2 3 19" xfId="34558" xr:uid="{00000000-0005-0000-0000-000021260000}"/>
    <cellStyle name="40% - 강조색1 2 3 2" xfId="34559" xr:uid="{00000000-0005-0000-0000-000022260000}"/>
    <cellStyle name="40% - 강조색1 2 3 20" xfId="34560" xr:uid="{00000000-0005-0000-0000-000023260000}"/>
    <cellStyle name="40% - 강조색1 2 3 21" xfId="34561" xr:uid="{00000000-0005-0000-0000-000024260000}"/>
    <cellStyle name="40% - 강조색1 2 3 3" xfId="34562" xr:uid="{00000000-0005-0000-0000-000025260000}"/>
    <cellStyle name="40% - 강조색1 2 3 4" xfId="34563" xr:uid="{00000000-0005-0000-0000-000026260000}"/>
    <cellStyle name="40% - 강조색1 2 3 5" xfId="34564" xr:uid="{00000000-0005-0000-0000-000027260000}"/>
    <cellStyle name="40% - 강조색1 2 3 6" xfId="34565" xr:uid="{00000000-0005-0000-0000-000028260000}"/>
    <cellStyle name="40% - 강조색1 2 3 7" xfId="34566" xr:uid="{00000000-0005-0000-0000-000029260000}"/>
    <cellStyle name="40% - 강조색1 2 3 8" xfId="34567" xr:uid="{00000000-0005-0000-0000-00002A260000}"/>
    <cellStyle name="40% - 강조색1 2 3 9" xfId="34568" xr:uid="{00000000-0005-0000-0000-00002B260000}"/>
    <cellStyle name="40% - 강조색1 2 30" xfId="34569" xr:uid="{00000000-0005-0000-0000-00002C260000}"/>
    <cellStyle name="40% - 강조색1 2 4" xfId="15123" xr:uid="{00000000-0005-0000-0000-00002D260000}"/>
    <cellStyle name="40% - 강조색1 2 4 10" xfId="34570" xr:uid="{00000000-0005-0000-0000-00002E260000}"/>
    <cellStyle name="40% - 강조색1 2 4 11" xfId="34571" xr:uid="{00000000-0005-0000-0000-00002F260000}"/>
    <cellStyle name="40% - 강조색1 2 4 12" xfId="34572" xr:uid="{00000000-0005-0000-0000-000030260000}"/>
    <cellStyle name="40% - 강조색1 2 4 13" xfId="34573" xr:uid="{00000000-0005-0000-0000-000031260000}"/>
    <cellStyle name="40% - 강조색1 2 4 14" xfId="34574" xr:uid="{00000000-0005-0000-0000-000032260000}"/>
    <cellStyle name="40% - 강조색1 2 4 15" xfId="34575" xr:uid="{00000000-0005-0000-0000-000033260000}"/>
    <cellStyle name="40% - 강조색1 2 4 16" xfId="34576" xr:uid="{00000000-0005-0000-0000-000034260000}"/>
    <cellStyle name="40% - 강조색1 2 4 17" xfId="34577" xr:uid="{00000000-0005-0000-0000-000035260000}"/>
    <cellStyle name="40% - 강조색1 2 4 18" xfId="34578" xr:uid="{00000000-0005-0000-0000-000036260000}"/>
    <cellStyle name="40% - 강조색1 2 4 19" xfId="34579" xr:uid="{00000000-0005-0000-0000-000037260000}"/>
    <cellStyle name="40% - 강조색1 2 4 2" xfId="34580" xr:uid="{00000000-0005-0000-0000-000038260000}"/>
    <cellStyle name="40% - 강조색1 2 4 20" xfId="34581" xr:uid="{00000000-0005-0000-0000-000039260000}"/>
    <cellStyle name="40% - 강조색1 2 4 3" xfId="34582" xr:uid="{00000000-0005-0000-0000-00003A260000}"/>
    <cellStyle name="40% - 강조색1 2 4 4" xfId="34583" xr:uid="{00000000-0005-0000-0000-00003B260000}"/>
    <cellStyle name="40% - 강조색1 2 4 5" xfId="34584" xr:uid="{00000000-0005-0000-0000-00003C260000}"/>
    <cellStyle name="40% - 강조색1 2 4 6" xfId="34585" xr:uid="{00000000-0005-0000-0000-00003D260000}"/>
    <cellStyle name="40% - 강조색1 2 4 7" xfId="34586" xr:uid="{00000000-0005-0000-0000-00003E260000}"/>
    <cellStyle name="40% - 강조색1 2 4 8" xfId="34587" xr:uid="{00000000-0005-0000-0000-00003F260000}"/>
    <cellStyle name="40% - 강조색1 2 4 9" xfId="34588" xr:uid="{00000000-0005-0000-0000-000040260000}"/>
    <cellStyle name="40% - 강조색1 2 5" xfId="34589" xr:uid="{00000000-0005-0000-0000-000041260000}"/>
    <cellStyle name="40% - 강조색1 2 6" xfId="34590" xr:uid="{00000000-0005-0000-0000-000042260000}"/>
    <cellStyle name="40% - 강조색1 2 7" xfId="34591" xr:uid="{00000000-0005-0000-0000-000043260000}"/>
    <cellStyle name="40% - 강조색1 2 7 2" xfId="34592" xr:uid="{00000000-0005-0000-0000-000044260000}"/>
    <cellStyle name="40% - 강조색1 2 8" xfId="34593" xr:uid="{00000000-0005-0000-0000-000045260000}"/>
    <cellStyle name="40% - 강조색1 2 9" xfId="34594" xr:uid="{00000000-0005-0000-0000-000046260000}"/>
    <cellStyle name="40% - 강조색1 3" xfId="402" xr:uid="{00000000-0005-0000-0000-000047260000}"/>
    <cellStyle name="40% - 강조색1 3 10" xfId="34595" xr:uid="{00000000-0005-0000-0000-000048260000}"/>
    <cellStyle name="40% - 강조색1 3 11" xfId="34596" xr:uid="{00000000-0005-0000-0000-000049260000}"/>
    <cellStyle name="40% - 강조색1 3 12" xfId="34597" xr:uid="{00000000-0005-0000-0000-00004A260000}"/>
    <cellStyle name="40% - 강조색1 3 13" xfId="34598" xr:uid="{00000000-0005-0000-0000-00004B260000}"/>
    <cellStyle name="40% - 강조색1 3 14" xfId="34599" xr:uid="{00000000-0005-0000-0000-00004C260000}"/>
    <cellStyle name="40% - 강조색1 3 15" xfId="34600" xr:uid="{00000000-0005-0000-0000-00004D260000}"/>
    <cellStyle name="40% - 강조색1 3 16" xfId="34601" xr:uid="{00000000-0005-0000-0000-00004E260000}"/>
    <cellStyle name="40% - 강조색1 3 17" xfId="34602" xr:uid="{00000000-0005-0000-0000-00004F260000}"/>
    <cellStyle name="40% - 강조색1 3 18" xfId="34603" xr:uid="{00000000-0005-0000-0000-000050260000}"/>
    <cellStyle name="40% - 강조색1 3 19" xfId="34604" xr:uid="{00000000-0005-0000-0000-000051260000}"/>
    <cellStyle name="40% - 강조색1 3 2" xfId="34605" xr:uid="{00000000-0005-0000-0000-000052260000}"/>
    <cellStyle name="40% - 강조색1 3 2 10" xfId="34606" xr:uid="{00000000-0005-0000-0000-000053260000}"/>
    <cellStyle name="40% - 강조색1 3 2 11" xfId="34607" xr:uid="{00000000-0005-0000-0000-000054260000}"/>
    <cellStyle name="40% - 강조색1 3 2 12" xfId="34608" xr:uid="{00000000-0005-0000-0000-000055260000}"/>
    <cellStyle name="40% - 강조색1 3 2 13" xfId="34609" xr:uid="{00000000-0005-0000-0000-000056260000}"/>
    <cellStyle name="40% - 강조색1 3 2 14" xfId="34610" xr:uid="{00000000-0005-0000-0000-000057260000}"/>
    <cellStyle name="40% - 강조색1 3 2 15" xfId="34611" xr:uid="{00000000-0005-0000-0000-000058260000}"/>
    <cellStyle name="40% - 강조색1 3 2 16" xfId="34612" xr:uid="{00000000-0005-0000-0000-000059260000}"/>
    <cellStyle name="40% - 강조색1 3 2 17" xfId="34613" xr:uid="{00000000-0005-0000-0000-00005A260000}"/>
    <cellStyle name="40% - 강조색1 3 2 18" xfId="34614" xr:uid="{00000000-0005-0000-0000-00005B260000}"/>
    <cellStyle name="40% - 강조색1 3 2 19" xfId="34615" xr:uid="{00000000-0005-0000-0000-00005C260000}"/>
    <cellStyle name="40% - 강조색1 3 2 2" xfId="34616" xr:uid="{00000000-0005-0000-0000-00005D260000}"/>
    <cellStyle name="40% - 강조색1 3 2 20" xfId="34617" xr:uid="{00000000-0005-0000-0000-00005E260000}"/>
    <cellStyle name="40% - 강조색1 3 2 21" xfId="34618" xr:uid="{00000000-0005-0000-0000-00005F260000}"/>
    <cellStyle name="40% - 강조색1 3 2 3" xfId="34619" xr:uid="{00000000-0005-0000-0000-000060260000}"/>
    <cellStyle name="40% - 강조색1 3 2 4" xfId="34620" xr:uid="{00000000-0005-0000-0000-000061260000}"/>
    <cellStyle name="40% - 강조색1 3 2 5" xfId="34621" xr:uid="{00000000-0005-0000-0000-000062260000}"/>
    <cellStyle name="40% - 강조색1 3 2 6" xfId="34622" xr:uid="{00000000-0005-0000-0000-000063260000}"/>
    <cellStyle name="40% - 강조색1 3 2 7" xfId="34623" xr:uid="{00000000-0005-0000-0000-000064260000}"/>
    <cellStyle name="40% - 강조색1 3 2 8" xfId="34624" xr:uid="{00000000-0005-0000-0000-000065260000}"/>
    <cellStyle name="40% - 강조색1 3 2 9" xfId="34625" xr:uid="{00000000-0005-0000-0000-000066260000}"/>
    <cellStyle name="40% - 강조색1 3 20" xfId="34626" xr:uid="{00000000-0005-0000-0000-000067260000}"/>
    <cellStyle name="40% - 강조색1 3 21" xfId="34627" xr:uid="{00000000-0005-0000-0000-000068260000}"/>
    <cellStyle name="40% - 강조색1 3 22" xfId="34628" xr:uid="{00000000-0005-0000-0000-000069260000}"/>
    <cellStyle name="40% - 강조색1 3 23" xfId="34629" xr:uid="{00000000-0005-0000-0000-00006A260000}"/>
    <cellStyle name="40% - 강조색1 3 24" xfId="34630" xr:uid="{00000000-0005-0000-0000-00006B260000}"/>
    <cellStyle name="40% - 강조색1 3 25" xfId="34631" xr:uid="{00000000-0005-0000-0000-00006C260000}"/>
    <cellStyle name="40% - 강조색1 3 26" xfId="34632" xr:uid="{00000000-0005-0000-0000-00006D260000}"/>
    <cellStyle name="40% - 강조색1 3 27" xfId="34633" xr:uid="{00000000-0005-0000-0000-00006E260000}"/>
    <cellStyle name="40% - 강조색1 3 28" xfId="34634" xr:uid="{00000000-0005-0000-0000-00006F260000}"/>
    <cellStyle name="40% - 강조색1 3 29" xfId="34635" xr:uid="{00000000-0005-0000-0000-000070260000}"/>
    <cellStyle name="40% - 강조색1 3 3" xfId="34636" xr:uid="{00000000-0005-0000-0000-000071260000}"/>
    <cellStyle name="40% - 강조색1 3 3 10" xfId="34637" xr:uid="{00000000-0005-0000-0000-000072260000}"/>
    <cellStyle name="40% - 강조색1 3 3 11" xfId="34638" xr:uid="{00000000-0005-0000-0000-000073260000}"/>
    <cellStyle name="40% - 강조색1 3 3 12" xfId="34639" xr:uid="{00000000-0005-0000-0000-000074260000}"/>
    <cellStyle name="40% - 강조색1 3 3 13" xfId="34640" xr:uid="{00000000-0005-0000-0000-000075260000}"/>
    <cellStyle name="40% - 강조색1 3 3 14" xfId="34641" xr:uid="{00000000-0005-0000-0000-000076260000}"/>
    <cellStyle name="40% - 강조색1 3 3 15" xfId="34642" xr:uid="{00000000-0005-0000-0000-000077260000}"/>
    <cellStyle name="40% - 강조색1 3 3 16" xfId="34643" xr:uid="{00000000-0005-0000-0000-000078260000}"/>
    <cellStyle name="40% - 강조색1 3 3 17" xfId="34644" xr:uid="{00000000-0005-0000-0000-000079260000}"/>
    <cellStyle name="40% - 강조색1 3 3 18" xfId="34645" xr:uid="{00000000-0005-0000-0000-00007A260000}"/>
    <cellStyle name="40% - 강조색1 3 3 19" xfId="34646" xr:uid="{00000000-0005-0000-0000-00007B260000}"/>
    <cellStyle name="40% - 강조색1 3 3 2" xfId="34647" xr:uid="{00000000-0005-0000-0000-00007C260000}"/>
    <cellStyle name="40% - 강조색1 3 3 20" xfId="34648" xr:uid="{00000000-0005-0000-0000-00007D260000}"/>
    <cellStyle name="40% - 강조색1 3 3 21" xfId="34649" xr:uid="{00000000-0005-0000-0000-00007E260000}"/>
    <cellStyle name="40% - 강조색1 3 3 3" xfId="34650" xr:uid="{00000000-0005-0000-0000-00007F260000}"/>
    <cellStyle name="40% - 강조색1 3 3 4" xfId="34651" xr:uid="{00000000-0005-0000-0000-000080260000}"/>
    <cellStyle name="40% - 강조색1 3 3 5" xfId="34652" xr:uid="{00000000-0005-0000-0000-000081260000}"/>
    <cellStyle name="40% - 강조색1 3 3 6" xfId="34653" xr:uid="{00000000-0005-0000-0000-000082260000}"/>
    <cellStyle name="40% - 강조색1 3 3 7" xfId="34654" xr:uid="{00000000-0005-0000-0000-000083260000}"/>
    <cellStyle name="40% - 강조색1 3 3 8" xfId="34655" xr:uid="{00000000-0005-0000-0000-000084260000}"/>
    <cellStyle name="40% - 강조색1 3 3 9" xfId="34656" xr:uid="{00000000-0005-0000-0000-000085260000}"/>
    <cellStyle name="40% - 강조색1 3 30" xfId="34657" xr:uid="{00000000-0005-0000-0000-000086260000}"/>
    <cellStyle name="40% - 강조색1 3 31" xfId="34658" xr:uid="{00000000-0005-0000-0000-000087260000}"/>
    <cellStyle name="40% - 강조색1 3 4" xfId="34659" xr:uid="{00000000-0005-0000-0000-000088260000}"/>
    <cellStyle name="40% - 강조색1 3 4 10" xfId="34660" xr:uid="{00000000-0005-0000-0000-000089260000}"/>
    <cellStyle name="40% - 강조색1 3 4 11" xfId="34661" xr:uid="{00000000-0005-0000-0000-00008A260000}"/>
    <cellStyle name="40% - 강조색1 3 4 12" xfId="34662" xr:uid="{00000000-0005-0000-0000-00008B260000}"/>
    <cellStyle name="40% - 강조색1 3 4 13" xfId="34663" xr:uid="{00000000-0005-0000-0000-00008C260000}"/>
    <cellStyle name="40% - 강조색1 3 4 14" xfId="34664" xr:uid="{00000000-0005-0000-0000-00008D260000}"/>
    <cellStyle name="40% - 강조색1 3 4 15" xfId="34665" xr:uid="{00000000-0005-0000-0000-00008E260000}"/>
    <cellStyle name="40% - 강조색1 3 4 16" xfId="34666" xr:uid="{00000000-0005-0000-0000-00008F260000}"/>
    <cellStyle name="40% - 강조색1 3 4 17" xfId="34667" xr:uid="{00000000-0005-0000-0000-000090260000}"/>
    <cellStyle name="40% - 강조색1 3 4 18" xfId="34668" xr:uid="{00000000-0005-0000-0000-000091260000}"/>
    <cellStyle name="40% - 강조색1 3 4 19" xfId="34669" xr:uid="{00000000-0005-0000-0000-000092260000}"/>
    <cellStyle name="40% - 강조색1 3 4 2" xfId="34670" xr:uid="{00000000-0005-0000-0000-000093260000}"/>
    <cellStyle name="40% - 강조색1 3 4 20" xfId="34671" xr:uid="{00000000-0005-0000-0000-000094260000}"/>
    <cellStyle name="40% - 강조색1 3 4 3" xfId="34672" xr:uid="{00000000-0005-0000-0000-000095260000}"/>
    <cellStyle name="40% - 강조색1 3 4 4" xfId="34673" xr:uid="{00000000-0005-0000-0000-000096260000}"/>
    <cellStyle name="40% - 강조색1 3 4 5" xfId="34674" xr:uid="{00000000-0005-0000-0000-000097260000}"/>
    <cellStyle name="40% - 강조색1 3 4 6" xfId="34675" xr:uid="{00000000-0005-0000-0000-000098260000}"/>
    <cellStyle name="40% - 강조색1 3 4 7" xfId="34676" xr:uid="{00000000-0005-0000-0000-000099260000}"/>
    <cellStyle name="40% - 강조색1 3 4 8" xfId="34677" xr:uid="{00000000-0005-0000-0000-00009A260000}"/>
    <cellStyle name="40% - 강조색1 3 4 9" xfId="34678" xr:uid="{00000000-0005-0000-0000-00009B260000}"/>
    <cellStyle name="40% - 강조색1 3 5" xfId="34679" xr:uid="{00000000-0005-0000-0000-00009C260000}"/>
    <cellStyle name="40% - 강조색1 3 6" xfId="34680" xr:uid="{00000000-0005-0000-0000-00009D260000}"/>
    <cellStyle name="40% - 강조색1 3 7" xfId="34681" xr:uid="{00000000-0005-0000-0000-00009E260000}"/>
    <cellStyle name="40% - 강조색1 3 8" xfId="34682" xr:uid="{00000000-0005-0000-0000-00009F260000}"/>
    <cellStyle name="40% - 강조색1 3 9" xfId="34683" xr:uid="{00000000-0005-0000-0000-0000A0260000}"/>
    <cellStyle name="40% - 강조색1 4" xfId="15124" xr:uid="{00000000-0005-0000-0000-0000A1260000}"/>
    <cellStyle name="40% - 강조색1 4 2" xfId="21993" xr:uid="{00000000-0005-0000-0000-0000A2260000}"/>
    <cellStyle name="40% - 강조색1 4 2 2" xfId="34684" xr:uid="{00000000-0005-0000-0000-0000A3260000}"/>
    <cellStyle name="40% - 강조색1 4 3" xfId="34685" xr:uid="{00000000-0005-0000-0000-0000A4260000}"/>
    <cellStyle name="40% - 강조색1 4 3 2" xfId="34686" xr:uid="{00000000-0005-0000-0000-0000A5260000}"/>
    <cellStyle name="40% - 강조색1 4 4" xfId="34687" xr:uid="{00000000-0005-0000-0000-0000A6260000}"/>
    <cellStyle name="40% - 강조색1 4 5" xfId="34688" xr:uid="{00000000-0005-0000-0000-0000A7260000}"/>
    <cellStyle name="40% - 강조색1 4 6" xfId="34689" xr:uid="{00000000-0005-0000-0000-0000A8260000}"/>
    <cellStyle name="40% - 강조색1 4 7" xfId="34690" xr:uid="{00000000-0005-0000-0000-0000A9260000}"/>
    <cellStyle name="40% - 강조색1 4 8" xfId="34691" xr:uid="{00000000-0005-0000-0000-0000AA260000}"/>
    <cellStyle name="40% - 강조색1 4 9" xfId="34692" xr:uid="{00000000-0005-0000-0000-0000AB260000}"/>
    <cellStyle name="40% - 강조색1 5" xfId="15125" xr:uid="{00000000-0005-0000-0000-0000AC260000}"/>
    <cellStyle name="40% - 강조색1 5 2" xfId="22018" xr:uid="{00000000-0005-0000-0000-0000AD260000}"/>
    <cellStyle name="40% - 강조색1 5 2 2" xfId="34693" xr:uid="{00000000-0005-0000-0000-0000AE260000}"/>
    <cellStyle name="40% - 강조색1 5 3" xfId="34694" xr:uid="{00000000-0005-0000-0000-0000AF260000}"/>
    <cellStyle name="40% - 강조색1 5 3 2" xfId="34695" xr:uid="{00000000-0005-0000-0000-0000B0260000}"/>
    <cellStyle name="40% - 강조색1 6" xfId="22032" xr:uid="{00000000-0005-0000-0000-0000B1260000}"/>
    <cellStyle name="40% - 강조색1 6 2" xfId="34696" xr:uid="{00000000-0005-0000-0000-0000B2260000}"/>
    <cellStyle name="40% - 강조색1 7" xfId="34697" xr:uid="{00000000-0005-0000-0000-0000B3260000}"/>
    <cellStyle name="40% - 강조색1 7 2" xfId="34698" xr:uid="{00000000-0005-0000-0000-0000B4260000}"/>
    <cellStyle name="40% - 강조색1 8" xfId="34699" xr:uid="{00000000-0005-0000-0000-0000B5260000}"/>
    <cellStyle name="40% - 강조색1 8 2" xfId="34700" xr:uid="{00000000-0005-0000-0000-0000B6260000}"/>
    <cellStyle name="40% - 강조색1 9" xfId="34701" xr:uid="{00000000-0005-0000-0000-0000B7260000}"/>
    <cellStyle name="40% - 강조색2 10" xfId="34702" xr:uid="{00000000-0005-0000-0000-0000B8260000}"/>
    <cellStyle name="40% - 강조색2 11" xfId="34703" xr:uid="{00000000-0005-0000-0000-0000B9260000}"/>
    <cellStyle name="40% - 강조색2 12" xfId="34704" xr:uid="{00000000-0005-0000-0000-0000BA260000}"/>
    <cellStyle name="40% - 강조색2 13" xfId="34705" xr:uid="{00000000-0005-0000-0000-0000BB260000}"/>
    <cellStyle name="40% - 강조색2 13 2" xfId="34706" xr:uid="{00000000-0005-0000-0000-0000BC260000}"/>
    <cellStyle name="40% - 강조색2 14" xfId="34707" xr:uid="{00000000-0005-0000-0000-0000BD260000}"/>
    <cellStyle name="40% - 강조색2 14 2" xfId="34708" xr:uid="{00000000-0005-0000-0000-0000BE260000}"/>
    <cellStyle name="40% - 강조색2 2" xfId="403" xr:uid="{00000000-0005-0000-0000-0000BF260000}"/>
    <cellStyle name="40% - 강조색2 2 10" xfId="34709" xr:uid="{00000000-0005-0000-0000-0000C0260000}"/>
    <cellStyle name="40% - 강조색2 2 11" xfId="34710" xr:uid="{00000000-0005-0000-0000-0000C1260000}"/>
    <cellStyle name="40% - 강조색2 2 12" xfId="34711" xr:uid="{00000000-0005-0000-0000-0000C2260000}"/>
    <cellStyle name="40% - 강조색2 2 13" xfId="34712" xr:uid="{00000000-0005-0000-0000-0000C3260000}"/>
    <cellStyle name="40% - 강조색2 2 14" xfId="34713" xr:uid="{00000000-0005-0000-0000-0000C4260000}"/>
    <cellStyle name="40% - 강조색2 2 15" xfId="34714" xr:uid="{00000000-0005-0000-0000-0000C5260000}"/>
    <cellStyle name="40% - 강조색2 2 16" xfId="34715" xr:uid="{00000000-0005-0000-0000-0000C6260000}"/>
    <cellStyle name="40% - 강조색2 2 17" xfId="34716" xr:uid="{00000000-0005-0000-0000-0000C7260000}"/>
    <cellStyle name="40% - 강조색2 2 18" xfId="34717" xr:uid="{00000000-0005-0000-0000-0000C8260000}"/>
    <cellStyle name="40% - 강조색2 2 19" xfId="34718" xr:uid="{00000000-0005-0000-0000-0000C9260000}"/>
    <cellStyle name="40% - 강조색2 2 2" xfId="2237" xr:uid="{00000000-0005-0000-0000-0000CA260000}"/>
    <cellStyle name="40% - 강조색2 2 2 10" xfId="34719" xr:uid="{00000000-0005-0000-0000-0000CB260000}"/>
    <cellStyle name="40% - 강조색2 2 2 11" xfId="34720" xr:uid="{00000000-0005-0000-0000-0000CC260000}"/>
    <cellStyle name="40% - 강조색2 2 2 12" xfId="34721" xr:uid="{00000000-0005-0000-0000-0000CD260000}"/>
    <cellStyle name="40% - 강조색2 2 2 13" xfId="34722" xr:uid="{00000000-0005-0000-0000-0000CE260000}"/>
    <cellStyle name="40% - 강조색2 2 2 14" xfId="34723" xr:uid="{00000000-0005-0000-0000-0000CF260000}"/>
    <cellStyle name="40% - 강조색2 2 2 15" xfId="34724" xr:uid="{00000000-0005-0000-0000-0000D0260000}"/>
    <cellStyle name="40% - 강조색2 2 2 16" xfId="34725" xr:uid="{00000000-0005-0000-0000-0000D1260000}"/>
    <cellStyle name="40% - 강조색2 2 2 17" xfId="34726" xr:uid="{00000000-0005-0000-0000-0000D2260000}"/>
    <cellStyle name="40% - 강조색2 2 2 18" xfId="34727" xr:uid="{00000000-0005-0000-0000-0000D3260000}"/>
    <cellStyle name="40% - 강조색2 2 2 19" xfId="34728" xr:uid="{00000000-0005-0000-0000-0000D4260000}"/>
    <cellStyle name="40% - 강조색2 2 2 2" xfId="34729" xr:uid="{00000000-0005-0000-0000-0000D5260000}"/>
    <cellStyle name="40% - 강조색2 2 2 20" xfId="34730" xr:uid="{00000000-0005-0000-0000-0000D6260000}"/>
    <cellStyle name="40% - 강조색2 2 2 21" xfId="34731" xr:uid="{00000000-0005-0000-0000-0000D7260000}"/>
    <cellStyle name="40% - 강조색2 2 2 22" xfId="34732" xr:uid="{00000000-0005-0000-0000-0000D8260000}"/>
    <cellStyle name="40% - 강조색2 2 2 3" xfId="34733" xr:uid="{00000000-0005-0000-0000-0000D9260000}"/>
    <cellStyle name="40% - 강조색2 2 2 4" xfId="34734" xr:uid="{00000000-0005-0000-0000-0000DA260000}"/>
    <cellStyle name="40% - 강조색2 2 2 5" xfId="34735" xr:uid="{00000000-0005-0000-0000-0000DB260000}"/>
    <cellStyle name="40% - 강조색2 2 2 6" xfId="34736" xr:uid="{00000000-0005-0000-0000-0000DC260000}"/>
    <cellStyle name="40% - 강조색2 2 2 7" xfId="34737" xr:uid="{00000000-0005-0000-0000-0000DD260000}"/>
    <cellStyle name="40% - 강조색2 2 2 8" xfId="34738" xr:uid="{00000000-0005-0000-0000-0000DE260000}"/>
    <cellStyle name="40% - 강조색2 2 2 9" xfId="34739" xr:uid="{00000000-0005-0000-0000-0000DF260000}"/>
    <cellStyle name="40% - 강조색2 2 20" xfId="34740" xr:uid="{00000000-0005-0000-0000-0000E0260000}"/>
    <cellStyle name="40% - 강조색2 2 21" xfId="34741" xr:uid="{00000000-0005-0000-0000-0000E1260000}"/>
    <cellStyle name="40% - 강조색2 2 22" xfId="34742" xr:uid="{00000000-0005-0000-0000-0000E2260000}"/>
    <cellStyle name="40% - 강조색2 2 23" xfId="34743" xr:uid="{00000000-0005-0000-0000-0000E3260000}"/>
    <cellStyle name="40% - 강조색2 2 24" xfId="34744" xr:uid="{00000000-0005-0000-0000-0000E4260000}"/>
    <cellStyle name="40% - 강조색2 2 25" xfId="34745" xr:uid="{00000000-0005-0000-0000-0000E5260000}"/>
    <cellStyle name="40% - 강조색2 2 26" xfId="34746" xr:uid="{00000000-0005-0000-0000-0000E6260000}"/>
    <cellStyle name="40% - 강조색2 2 27" xfId="34747" xr:uid="{00000000-0005-0000-0000-0000E7260000}"/>
    <cellStyle name="40% - 강조색2 2 28" xfId="34748" xr:uid="{00000000-0005-0000-0000-0000E8260000}"/>
    <cellStyle name="40% - 강조색2 2 29" xfId="34749" xr:uid="{00000000-0005-0000-0000-0000E9260000}"/>
    <cellStyle name="40% - 강조색2 2 3" xfId="8109" xr:uid="{00000000-0005-0000-0000-0000EA260000}"/>
    <cellStyle name="40% - 강조색2 2 3 10" xfId="34750" xr:uid="{00000000-0005-0000-0000-0000EB260000}"/>
    <cellStyle name="40% - 강조색2 2 3 11" xfId="34751" xr:uid="{00000000-0005-0000-0000-0000EC260000}"/>
    <cellStyle name="40% - 강조색2 2 3 12" xfId="34752" xr:uid="{00000000-0005-0000-0000-0000ED260000}"/>
    <cellStyle name="40% - 강조색2 2 3 13" xfId="34753" xr:uid="{00000000-0005-0000-0000-0000EE260000}"/>
    <cellStyle name="40% - 강조색2 2 3 14" xfId="34754" xr:uid="{00000000-0005-0000-0000-0000EF260000}"/>
    <cellStyle name="40% - 강조색2 2 3 15" xfId="34755" xr:uid="{00000000-0005-0000-0000-0000F0260000}"/>
    <cellStyle name="40% - 강조색2 2 3 16" xfId="34756" xr:uid="{00000000-0005-0000-0000-0000F1260000}"/>
    <cellStyle name="40% - 강조색2 2 3 17" xfId="34757" xr:uid="{00000000-0005-0000-0000-0000F2260000}"/>
    <cellStyle name="40% - 강조색2 2 3 18" xfId="34758" xr:uid="{00000000-0005-0000-0000-0000F3260000}"/>
    <cellStyle name="40% - 강조색2 2 3 19" xfId="34759" xr:uid="{00000000-0005-0000-0000-0000F4260000}"/>
    <cellStyle name="40% - 강조색2 2 3 2" xfId="34760" xr:uid="{00000000-0005-0000-0000-0000F5260000}"/>
    <cellStyle name="40% - 강조색2 2 3 20" xfId="34761" xr:uid="{00000000-0005-0000-0000-0000F6260000}"/>
    <cellStyle name="40% - 강조색2 2 3 21" xfId="34762" xr:uid="{00000000-0005-0000-0000-0000F7260000}"/>
    <cellStyle name="40% - 강조색2 2 3 3" xfId="34763" xr:uid="{00000000-0005-0000-0000-0000F8260000}"/>
    <cellStyle name="40% - 강조색2 2 3 4" xfId="34764" xr:uid="{00000000-0005-0000-0000-0000F9260000}"/>
    <cellStyle name="40% - 강조색2 2 3 5" xfId="34765" xr:uid="{00000000-0005-0000-0000-0000FA260000}"/>
    <cellStyle name="40% - 강조색2 2 3 6" xfId="34766" xr:uid="{00000000-0005-0000-0000-0000FB260000}"/>
    <cellStyle name="40% - 강조색2 2 3 7" xfId="34767" xr:uid="{00000000-0005-0000-0000-0000FC260000}"/>
    <cellStyle name="40% - 강조색2 2 3 8" xfId="34768" xr:uid="{00000000-0005-0000-0000-0000FD260000}"/>
    <cellStyle name="40% - 강조색2 2 3 9" xfId="34769" xr:uid="{00000000-0005-0000-0000-0000FE260000}"/>
    <cellStyle name="40% - 강조색2 2 30" xfId="34770" xr:uid="{00000000-0005-0000-0000-0000FF260000}"/>
    <cellStyle name="40% - 강조색2 2 4" xfId="15126" xr:uid="{00000000-0005-0000-0000-000000270000}"/>
    <cellStyle name="40% - 강조색2 2 4 10" xfId="34771" xr:uid="{00000000-0005-0000-0000-000001270000}"/>
    <cellStyle name="40% - 강조색2 2 4 11" xfId="34772" xr:uid="{00000000-0005-0000-0000-000002270000}"/>
    <cellStyle name="40% - 강조색2 2 4 12" xfId="34773" xr:uid="{00000000-0005-0000-0000-000003270000}"/>
    <cellStyle name="40% - 강조색2 2 4 13" xfId="34774" xr:uid="{00000000-0005-0000-0000-000004270000}"/>
    <cellStyle name="40% - 강조색2 2 4 14" xfId="34775" xr:uid="{00000000-0005-0000-0000-000005270000}"/>
    <cellStyle name="40% - 강조색2 2 4 15" xfId="34776" xr:uid="{00000000-0005-0000-0000-000006270000}"/>
    <cellStyle name="40% - 강조색2 2 4 16" xfId="34777" xr:uid="{00000000-0005-0000-0000-000007270000}"/>
    <cellStyle name="40% - 강조색2 2 4 17" xfId="34778" xr:uid="{00000000-0005-0000-0000-000008270000}"/>
    <cellStyle name="40% - 강조색2 2 4 18" xfId="34779" xr:uid="{00000000-0005-0000-0000-000009270000}"/>
    <cellStyle name="40% - 강조색2 2 4 19" xfId="34780" xr:uid="{00000000-0005-0000-0000-00000A270000}"/>
    <cellStyle name="40% - 강조색2 2 4 2" xfId="34781" xr:uid="{00000000-0005-0000-0000-00000B270000}"/>
    <cellStyle name="40% - 강조색2 2 4 20" xfId="34782" xr:uid="{00000000-0005-0000-0000-00000C270000}"/>
    <cellStyle name="40% - 강조색2 2 4 3" xfId="34783" xr:uid="{00000000-0005-0000-0000-00000D270000}"/>
    <cellStyle name="40% - 강조색2 2 4 4" xfId="34784" xr:uid="{00000000-0005-0000-0000-00000E270000}"/>
    <cellStyle name="40% - 강조색2 2 4 5" xfId="34785" xr:uid="{00000000-0005-0000-0000-00000F270000}"/>
    <cellStyle name="40% - 강조색2 2 4 6" xfId="34786" xr:uid="{00000000-0005-0000-0000-000010270000}"/>
    <cellStyle name="40% - 강조색2 2 4 7" xfId="34787" xr:uid="{00000000-0005-0000-0000-000011270000}"/>
    <cellStyle name="40% - 강조색2 2 4 8" xfId="34788" xr:uid="{00000000-0005-0000-0000-000012270000}"/>
    <cellStyle name="40% - 강조색2 2 4 9" xfId="34789" xr:uid="{00000000-0005-0000-0000-000013270000}"/>
    <cellStyle name="40% - 강조색2 2 5" xfId="34790" xr:uid="{00000000-0005-0000-0000-000014270000}"/>
    <cellStyle name="40% - 강조색2 2 6" xfId="34791" xr:uid="{00000000-0005-0000-0000-000015270000}"/>
    <cellStyle name="40% - 강조색2 2 7" xfId="34792" xr:uid="{00000000-0005-0000-0000-000016270000}"/>
    <cellStyle name="40% - 강조색2 2 7 2" xfId="34793" xr:uid="{00000000-0005-0000-0000-000017270000}"/>
    <cellStyle name="40% - 강조색2 2 8" xfId="34794" xr:uid="{00000000-0005-0000-0000-000018270000}"/>
    <cellStyle name="40% - 강조색2 2 9" xfId="34795" xr:uid="{00000000-0005-0000-0000-000019270000}"/>
    <cellStyle name="40% - 강조색2 3" xfId="404" xr:uid="{00000000-0005-0000-0000-00001A270000}"/>
    <cellStyle name="40% - 강조색2 3 10" xfId="34796" xr:uid="{00000000-0005-0000-0000-00001B270000}"/>
    <cellStyle name="40% - 강조색2 3 11" xfId="34797" xr:uid="{00000000-0005-0000-0000-00001C270000}"/>
    <cellStyle name="40% - 강조색2 3 12" xfId="34798" xr:uid="{00000000-0005-0000-0000-00001D270000}"/>
    <cellStyle name="40% - 강조색2 3 13" xfId="34799" xr:uid="{00000000-0005-0000-0000-00001E270000}"/>
    <cellStyle name="40% - 강조색2 3 14" xfId="34800" xr:uid="{00000000-0005-0000-0000-00001F270000}"/>
    <cellStyle name="40% - 강조색2 3 15" xfId="34801" xr:uid="{00000000-0005-0000-0000-000020270000}"/>
    <cellStyle name="40% - 강조색2 3 16" xfId="34802" xr:uid="{00000000-0005-0000-0000-000021270000}"/>
    <cellStyle name="40% - 강조색2 3 17" xfId="34803" xr:uid="{00000000-0005-0000-0000-000022270000}"/>
    <cellStyle name="40% - 강조색2 3 18" xfId="34804" xr:uid="{00000000-0005-0000-0000-000023270000}"/>
    <cellStyle name="40% - 강조색2 3 19" xfId="34805" xr:uid="{00000000-0005-0000-0000-000024270000}"/>
    <cellStyle name="40% - 강조색2 3 2" xfId="34806" xr:uid="{00000000-0005-0000-0000-000025270000}"/>
    <cellStyle name="40% - 강조색2 3 2 10" xfId="34807" xr:uid="{00000000-0005-0000-0000-000026270000}"/>
    <cellStyle name="40% - 강조색2 3 2 11" xfId="34808" xr:uid="{00000000-0005-0000-0000-000027270000}"/>
    <cellStyle name="40% - 강조색2 3 2 12" xfId="34809" xr:uid="{00000000-0005-0000-0000-000028270000}"/>
    <cellStyle name="40% - 강조색2 3 2 13" xfId="34810" xr:uid="{00000000-0005-0000-0000-000029270000}"/>
    <cellStyle name="40% - 강조색2 3 2 14" xfId="34811" xr:uid="{00000000-0005-0000-0000-00002A270000}"/>
    <cellStyle name="40% - 강조색2 3 2 15" xfId="34812" xr:uid="{00000000-0005-0000-0000-00002B270000}"/>
    <cellStyle name="40% - 강조색2 3 2 16" xfId="34813" xr:uid="{00000000-0005-0000-0000-00002C270000}"/>
    <cellStyle name="40% - 강조색2 3 2 17" xfId="34814" xr:uid="{00000000-0005-0000-0000-00002D270000}"/>
    <cellStyle name="40% - 강조색2 3 2 18" xfId="34815" xr:uid="{00000000-0005-0000-0000-00002E270000}"/>
    <cellStyle name="40% - 강조색2 3 2 19" xfId="34816" xr:uid="{00000000-0005-0000-0000-00002F270000}"/>
    <cellStyle name="40% - 강조색2 3 2 2" xfId="34817" xr:uid="{00000000-0005-0000-0000-000030270000}"/>
    <cellStyle name="40% - 강조색2 3 2 20" xfId="34818" xr:uid="{00000000-0005-0000-0000-000031270000}"/>
    <cellStyle name="40% - 강조색2 3 2 21" xfId="34819" xr:uid="{00000000-0005-0000-0000-000032270000}"/>
    <cellStyle name="40% - 강조색2 3 2 3" xfId="34820" xr:uid="{00000000-0005-0000-0000-000033270000}"/>
    <cellStyle name="40% - 강조색2 3 2 4" xfId="34821" xr:uid="{00000000-0005-0000-0000-000034270000}"/>
    <cellStyle name="40% - 강조색2 3 2 5" xfId="34822" xr:uid="{00000000-0005-0000-0000-000035270000}"/>
    <cellStyle name="40% - 강조색2 3 2 6" xfId="34823" xr:uid="{00000000-0005-0000-0000-000036270000}"/>
    <cellStyle name="40% - 강조색2 3 2 7" xfId="34824" xr:uid="{00000000-0005-0000-0000-000037270000}"/>
    <cellStyle name="40% - 강조색2 3 2 8" xfId="34825" xr:uid="{00000000-0005-0000-0000-000038270000}"/>
    <cellStyle name="40% - 강조색2 3 2 9" xfId="34826" xr:uid="{00000000-0005-0000-0000-000039270000}"/>
    <cellStyle name="40% - 강조색2 3 20" xfId="34827" xr:uid="{00000000-0005-0000-0000-00003A270000}"/>
    <cellStyle name="40% - 강조색2 3 21" xfId="34828" xr:uid="{00000000-0005-0000-0000-00003B270000}"/>
    <cellStyle name="40% - 강조색2 3 22" xfId="34829" xr:uid="{00000000-0005-0000-0000-00003C270000}"/>
    <cellStyle name="40% - 강조색2 3 23" xfId="34830" xr:uid="{00000000-0005-0000-0000-00003D270000}"/>
    <cellStyle name="40% - 강조색2 3 24" xfId="34831" xr:uid="{00000000-0005-0000-0000-00003E270000}"/>
    <cellStyle name="40% - 강조색2 3 25" xfId="34832" xr:uid="{00000000-0005-0000-0000-00003F270000}"/>
    <cellStyle name="40% - 강조색2 3 26" xfId="34833" xr:uid="{00000000-0005-0000-0000-000040270000}"/>
    <cellStyle name="40% - 강조색2 3 27" xfId="34834" xr:uid="{00000000-0005-0000-0000-000041270000}"/>
    <cellStyle name="40% - 강조색2 3 28" xfId="34835" xr:uid="{00000000-0005-0000-0000-000042270000}"/>
    <cellStyle name="40% - 강조색2 3 29" xfId="34836" xr:uid="{00000000-0005-0000-0000-000043270000}"/>
    <cellStyle name="40% - 강조색2 3 3" xfId="34837" xr:uid="{00000000-0005-0000-0000-000044270000}"/>
    <cellStyle name="40% - 강조색2 3 3 10" xfId="34838" xr:uid="{00000000-0005-0000-0000-000045270000}"/>
    <cellStyle name="40% - 강조색2 3 3 11" xfId="34839" xr:uid="{00000000-0005-0000-0000-000046270000}"/>
    <cellStyle name="40% - 강조색2 3 3 12" xfId="34840" xr:uid="{00000000-0005-0000-0000-000047270000}"/>
    <cellStyle name="40% - 강조색2 3 3 13" xfId="34841" xr:uid="{00000000-0005-0000-0000-000048270000}"/>
    <cellStyle name="40% - 강조색2 3 3 14" xfId="34842" xr:uid="{00000000-0005-0000-0000-000049270000}"/>
    <cellStyle name="40% - 강조색2 3 3 15" xfId="34843" xr:uid="{00000000-0005-0000-0000-00004A270000}"/>
    <cellStyle name="40% - 강조색2 3 3 16" xfId="34844" xr:uid="{00000000-0005-0000-0000-00004B270000}"/>
    <cellStyle name="40% - 강조색2 3 3 17" xfId="34845" xr:uid="{00000000-0005-0000-0000-00004C270000}"/>
    <cellStyle name="40% - 강조색2 3 3 18" xfId="34846" xr:uid="{00000000-0005-0000-0000-00004D270000}"/>
    <cellStyle name="40% - 강조색2 3 3 19" xfId="34847" xr:uid="{00000000-0005-0000-0000-00004E270000}"/>
    <cellStyle name="40% - 강조색2 3 3 2" xfId="34848" xr:uid="{00000000-0005-0000-0000-00004F270000}"/>
    <cellStyle name="40% - 강조색2 3 3 20" xfId="34849" xr:uid="{00000000-0005-0000-0000-000050270000}"/>
    <cellStyle name="40% - 강조색2 3 3 21" xfId="34850" xr:uid="{00000000-0005-0000-0000-000051270000}"/>
    <cellStyle name="40% - 강조색2 3 3 3" xfId="34851" xr:uid="{00000000-0005-0000-0000-000052270000}"/>
    <cellStyle name="40% - 강조색2 3 3 4" xfId="34852" xr:uid="{00000000-0005-0000-0000-000053270000}"/>
    <cellStyle name="40% - 강조색2 3 3 5" xfId="34853" xr:uid="{00000000-0005-0000-0000-000054270000}"/>
    <cellStyle name="40% - 강조색2 3 3 6" xfId="34854" xr:uid="{00000000-0005-0000-0000-000055270000}"/>
    <cellStyle name="40% - 강조색2 3 3 7" xfId="34855" xr:uid="{00000000-0005-0000-0000-000056270000}"/>
    <cellStyle name="40% - 강조색2 3 3 8" xfId="34856" xr:uid="{00000000-0005-0000-0000-000057270000}"/>
    <cellStyle name="40% - 강조색2 3 3 9" xfId="34857" xr:uid="{00000000-0005-0000-0000-000058270000}"/>
    <cellStyle name="40% - 강조색2 3 30" xfId="34858" xr:uid="{00000000-0005-0000-0000-000059270000}"/>
    <cellStyle name="40% - 강조색2 3 31" xfId="34859" xr:uid="{00000000-0005-0000-0000-00005A270000}"/>
    <cellStyle name="40% - 강조색2 3 4" xfId="34860" xr:uid="{00000000-0005-0000-0000-00005B270000}"/>
    <cellStyle name="40% - 강조색2 3 4 10" xfId="34861" xr:uid="{00000000-0005-0000-0000-00005C270000}"/>
    <cellStyle name="40% - 강조색2 3 4 11" xfId="34862" xr:uid="{00000000-0005-0000-0000-00005D270000}"/>
    <cellStyle name="40% - 강조색2 3 4 12" xfId="34863" xr:uid="{00000000-0005-0000-0000-00005E270000}"/>
    <cellStyle name="40% - 강조색2 3 4 13" xfId="34864" xr:uid="{00000000-0005-0000-0000-00005F270000}"/>
    <cellStyle name="40% - 강조색2 3 4 14" xfId="34865" xr:uid="{00000000-0005-0000-0000-000060270000}"/>
    <cellStyle name="40% - 강조색2 3 4 15" xfId="34866" xr:uid="{00000000-0005-0000-0000-000061270000}"/>
    <cellStyle name="40% - 강조색2 3 4 16" xfId="34867" xr:uid="{00000000-0005-0000-0000-000062270000}"/>
    <cellStyle name="40% - 강조색2 3 4 17" xfId="34868" xr:uid="{00000000-0005-0000-0000-000063270000}"/>
    <cellStyle name="40% - 강조색2 3 4 18" xfId="34869" xr:uid="{00000000-0005-0000-0000-000064270000}"/>
    <cellStyle name="40% - 강조색2 3 4 19" xfId="34870" xr:uid="{00000000-0005-0000-0000-000065270000}"/>
    <cellStyle name="40% - 강조색2 3 4 2" xfId="34871" xr:uid="{00000000-0005-0000-0000-000066270000}"/>
    <cellStyle name="40% - 강조색2 3 4 20" xfId="34872" xr:uid="{00000000-0005-0000-0000-000067270000}"/>
    <cellStyle name="40% - 강조색2 3 4 3" xfId="34873" xr:uid="{00000000-0005-0000-0000-000068270000}"/>
    <cellStyle name="40% - 강조색2 3 4 4" xfId="34874" xr:uid="{00000000-0005-0000-0000-000069270000}"/>
    <cellStyle name="40% - 강조색2 3 4 5" xfId="34875" xr:uid="{00000000-0005-0000-0000-00006A270000}"/>
    <cellStyle name="40% - 강조색2 3 4 6" xfId="34876" xr:uid="{00000000-0005-0000-0000-00006B270000}"/>
    <cellStyle name="40% - 강조색2 3 4 7" xfId="34877" xr:uid="{00000000-0005-0000-0000-00006C270000}"/>
    <cellStyle name="40% - 강조색2 3 4 8" xfId="34878" xr:uid="{00000000-0005-0000-0000-00006D270000}"/>
    <cellStyle name="40% - 강조색2 3 4 9" xfId="34879" xr:uid="{00000000-0005-0000-0000-00006E270000}"/>
    <cellStyle name="40% - 강조색2 3 5" xfId="34880" xr:uid="{00000000-0005-0000-0000-00006F270000}"/>
    <cellStyle name="40% - 강조색2 3 6" xfId="34881" xr:uid="{00000000-0005-0000-0000-000070270000}"/>
    <cellStyle name="40% - 강조색2 3 7" xfId="34882" xr:uid="{00000000-0005-0000-0000-000071270000}"/>
    <cellStyle name="40% - 강조색2 3 8" xfId="34883" xr:uid="{00000000-0005-0000-0000-000072270000}"/>
    <cellStyle name="40% - 강조색2 3 9" xfId="34884" xr:uid="{00000000-0005-0000-0000-000073270000}"/>
    <cellStyle name="40% - 강조색2 4" xfId="15127" xr:uid="{00000000-0005-0000-0000-000074270000}"/>
    <cellStyle name="40% - 강조색2 4 2" xfId="21997" xr:uid="{00000000-0005-0000-0000-000075270000}"/>
    <cellStyle name="40% - 강조색2 4 2 2" xfId="34885" xr:uid="{00000000-0005-0000-0000-000076270000}"/>
    <cellStyle name="40% - 강조색2 4 3" xfId="34886" xr:uid="{00000000-0005-0000-0000-000077270000}"/>
    <cellStyle name="40% - 강조색2 4 3 2" xfId="34887" xr:uid="{00000000-0005-0000-0000-000078270000}"/>
    <cellStyle name="40% - 강조색2 4 4" xfId="34888" xr:uid="{00000000-0005-0000-0000-000079270000}"/>
    <cellStyle name="40% - 강조색2 4 5" xfId="34889" xr:uid="{00000000-0005-0000-0000-00007A270000}"/>
    <cellStyle name="40% - 강조색2 4 6" xfId="34890" xr:uid="{00000000-0005-0000-0000-00007B270000}"/>
    <cellStyle name="40% - 강조색2 4 7" xfId="34891" xr:uid="{00000000-0005-0000-0000-00007C270000}"/>
    <cellStyle name="40% - 강조색2 4 8" xfId="34892" xr:uid="{00000000-0005-0000-0000-00007D270000}"/>
    <cellStyle name="40% - 강조색2 4 9" xfId="34893" xr:uid="{00000000-0005-0000-0000-00007E270000}"/>
    <cellStyle name="40% - 강조색2 5" xfId="15128" xr:uid="{00000000-0005-0000-0000-00007F270000}"/>
    <cellStyle name="40% - 강조색2 5 2" xfId="22020" xr:uid="{00000000-0005-0000-0000-000080270000}"/>
    <cellStyle name="40% - 강조색2 5 2 2" xfId="34894" xr:uid="{00000000-0005-0000-0000-000081270000}"/>
    <cellStyle name="40% - 강조색2 5 3" xfId="34895" xr:uid="{00000000-0005-0000-0000-000082270000}"/>
    <cellStyle name="40% - 강조색2 5 3 2" xfId="34896" xr:uid="{00000000-0005-0000-0000-000083270000}"/>
    <cellStyle name="40% - 강조색2 6" xfId="22034" xr:uid="{00000000-0005-0000-0000-000084270000}"/>
    <cellStyle name="40% - 강조색2 6 2" xfId="34897" xr:uid="{00000000-0005-0000-0000-000085270000}"/>
    <cellStyle name="40% - 강조색2 7" xfId="34898" xr:uid="{00000000-0005-0000-0000-000086270000}"/>
    <cellStyle name="40% - 강조색2 7 2" xfId="34899" xr:uid="{00000000-0005-0000-0000-000087270000}"/>
    <cellStyle name="40% - 강조색2 8" xfId="34900" xr:uid="{00000000-0005-0000-0000-000088270000}"/>
    <cellStyle name="40% - 강조색2 8 2" xfId="34901" xr:uid="{00000000-0005-0000-0000-000089270000}"/>
    <cellStyle name="40% - 강조색2 9" xfId="34902" xr:uid="{00000000-0005-0000-0000-00008A270000}"/>
    <cellStyle name="40% - 강조색3 10" xfId="34903" xr:uid="{00000000-0005-0000-0000-00008B270000}"/>
    <cellStyle name="40% - 강조색3 11" xfId="34904" xr:uid="{00000000-0005-0000-0000-00008C270000}"/>
    <cellStyle name="40% - 강조색3 12" xfId="34905" xr:uid="{00000000-0005-0000-0000-00008D270000}"/>
    <cellStyle name="40% - 강조색3 13" xfId="34906" xr:uid="{00000000-0005-0000-0000-00008E270000}"/>
    <cellStyle name="40% - 강조색3 13 2" xfId="34907" xr:uid="{00000000-0005-0000-0000-00008F270000}"/>
    <cellStyle name="40% - 강조색3 14" xfId="34908" xr:uid="{00000000-0005-0000-0000-000090270000}"/>
    <cellStyle name="40% - 강조색3 14 2" xfId="34909" xr:uid="{00000000-0005-0000-0000-000091270000}"/>
    <cellStyle name="40% - 강조색3 2" xfId="405" xr:uid="{00000000-0005-0000-0000-000092270000}"/>
    <cellStyle name="40% - 강조색3 2 10" xfId="34910" xr:uid="{00000000-0005-0000-0000-000093270000}"/>
    <cellStyle name="40% - 강조색3 2 11" xfId="34911" xr:uid="{00000000-0005-0000-0000-000094270000}"/>
    <cellStyle name="40% - 강조색3 2 12" xfId="34912" xr:uid="{00000000-0005-0000-0000-000095270000}"/>
    <cellStyle name="40% - 강조색3 2 13" xfId="34913" xr:uid="{00000000-0005-0000-0000-000096270000}"/>
    <cellStyle name="40% - 강조색3 2 14" xfId="34914" xr:uid="{00000000-0005-0000-0000-000097270000}"/>
    <cellStyle name="40% - 강조색3 2 15" xfId="34915" xr:uid="{00000000-0005-0000-0000-000098270000}"/>
    <cellStyle name="40% - 강조색3 2 16" xfId="34916" xr:uid="{00000000-0005-0000-0000-000099270000}"/>
    <cellStyle name="40% - 강조색3 2 17" xfId="34917" xr:uid="{00000000-0005-0000-0000-00009A270000}"/>
    <cellStyle name="40% - 강조색3 2 18" xfId="34918" xr:uid="{00000000-0005-0000-0000-00009B270000}"/>
    <cellStyle name="40% - 강조색3 2 19" xfId="34919" xr:uid="{00000000-0005-0000-0000-00009C270000}"/>
    <cellStyle name="40% - 강조색3 2 2" xfId="2238" xr:uid="{00000000-0005-0000-0000-00009D270000}"/>
    <cellStyle name="40% - 강조색3 2 2 10" xfId="34920" xr:uid="{00000000-0005-0000-0000-00009E270000}"/>
    <cellStyle name="40% - 강조색3 2 2 11" xfId="34921" xr:uid="{00000000-0005-0000-0000-00009F270000}"/>
    <cellStyle name="40% - 강조색3 2 2 12" xfId="34922" xr:uid="{00000000-0005-0000-0000-0000A0270000}"/>
    <cellStyle name="40% - 강조색3 2 2 13" xfId="34923" xr:uid="{00000000-0005-0000-0000-0000A1270000}"/>
    <cellStyle name="40% - 강조색3 2 2 14" xfId="34924" xr:uid="{00000000-0005-0000-0000-0000A2270000}"/>
    <cellStyle name="40% - 강조색3 2 2 15" xfId="34925" xr:uid="{00000000-0005-0000-0000-0000A3270000}"/>
    <cellStyle name="40% - 강조색3 2 2 16" xfId="34926" xr:uid="{00000000-0005-0000-0000-0000A4270000}"/>
    <cellStyle name="40% - 강조색3 2 2 17" xfId="34927" xr:uid="{00000000-0005-0000-0000-0000A5270000}"/>
    <cellStyle name="40% - 강조색3 2 2 18" xfId="34928" xr:uid="{00000000-0005-0000-0000-0000A6270000}"/>
    <cellStyle name="40% - 강조색3 2 2 19" xfId="34929" xr:uid="{00000000-0005-0000-0000-0000A7270000}"/>
    <cellStyle name="40% - 강조색3 2 2 2" xfId="34930" xr:uid="{00000000-0005-0000-0000-0000A8270000}"/>
    <cellStyle name="40% - 강조색3 2 2 20" xfId="34931" xr:uid="{00000000-0005-0000-0000-0000A9270000}"/>
    <cellStyle name="40% - 강조색3 2 2 21" xfId="34932" xr:uid="{00000000-0005-0000-0000-0000AA270000}"/>
    <cellStyle name="40% - 강조색3 2 2 22" xfId="34933" xr:uid="{00000000-0005-0000-0000-0000AB270000}"/>
    <cellStyle name="40% - 강조색3 2 2 23" xfId="34934" xr:uid="{00000000-0005-0000-0000-0000AC270000}"/>
    <cellStyle name="40% - 강조색3 2 2 3" xfId="34935" xr:uid="{00000000-0005-0000-0000-0000AD270000}"/>
    <cellStyle name="40% - 강조색3 2 2 4" xfId="34936" xr:uid="{00000000-0005-0000-0000-0000AE270000}"/>
    <cellStyle name="40% - 강조색3 2 2 5" xfId="34937" xr:uid="{00000000-0005-0000-0000-0000AF270000}"/>
    <cellStyle name="40% - 강조색3 2 2 6" xfId="34938" xr:uid="{00000000-0005-0000-0000-0000B0270000}"/>
    <cellStyle name="40% - 강조색3 2 2 7" xfId="34939" xr:uid="{00000000-0005-0000-0000-0000B1270000}"/>
    <cellStyle name="40% - 강조색3 2 2 8" xfId="34940" xr:uid="{00000000-0005-0000-0000-0000B2270000}"/>
    <cellStyle name="40% - 강조색3 2 2 9" xfId="34941" xr:uid="{00000000-0005-0000-0000-0000B3270000}"/>
    <cellStyle name="40% - 강조색3 2 20" xfId="34942" xr:uid="{00000000-0005-0000-0000-0000B4270000}"/>
    <cellStyle name="40% - 강조색3 2 21" xfId="34943" xr:uid="{00000000-0005-0000-0000-0000B5270000}"/>
    <cellStyle name="40% - 강조색3 2 22" xfId="34944" xr:uid="{00000000-0005-0000-0000-0000B6270000}"/>
    <cellStyle name="40% - 강조색3 2 23" xfId="34945" xr:uid="{00000000-0005-0000-0000-0000B7270000}"/>
    <cellStyle name="40% - 강조색3 2 24" xfId="34946" xr:uid="{00000000-0005-0000-0000-0000B8270000}"/>
    <cellStyle name="40% - 강조색3 2 25" xfId="34947" xr:uid="{00000000-0005-0000-0000-0000B9270000}"/>
    <cellStyle name="40% - 강조색3 2 26" xfId="34948" xr:uid="{00000000-0005-0000-0000-0000BA270000}"/>
    <cellStyle name="40% - 강조색3 2 27" xfId="34949" xr:uid="{00000000-0005-0000-0000-0000BB270000}"/>
    <cellStyle name="40% - 강조색3 2 28" xfId="34950" xr:uid="{00000000-0005-0000-0000-0000BC270000}"/>
    <cellStyle name="40% - 강조색3 2 29" xfId="34951" xr:uid="{00000000-0005-0000-0000-0000BD270000}"/>
    <cellStyle name="40% - 강조색3 2 3" xfId="8110" xr:uid="{00000000-0005-0000-0000-0000BE270000}"/>
    <cellStyle name="40% - 강조색3 2 3 10" xfId="34952" xr:uid="{00000000-0005-0000-0000-0000BF270000}"/>
    <cellStyle name="40% - 강조색3 2 3 11" xfId="34953" xr:uid="{00000000-0005-0000-0000-0000C0270000}"/>
    <cellStyle name="40% - 강조색3 2 3 12" xfId="34954" xr:uid="{00000000-0005-0000-0000-0000C1270000}"/>
    <cellStyle name="40% - 강조색3 2 3 13" xfId="34955" xr:uid="{00000000-0005-0000-0000-0000C2270000}"/>
    <cellStyle name="40% - 강조색3 2 3 14" xfId="34956" xr:uid="{00000000-0005-0000-0000-0000C3270000}"/>
    <cellStyle name="40% - 강조색3 2 3 15" xfId="34957" xr:uid="{00000000-0005-0000-0000-0000C4270000}"/>
    <cellStyle name="40% - 강조색3 2 3 16" xfId="34958" xr:uid="{00000000-0005-0000-0000-0000C5270000}"/>
    <cellStyle name="40% - 강조색3 2 3 17" xfId="34959" xr:uid="{00000000-0005-0000-0000-0000C6270000}"/>
    <cellStyle name="40% - 강조색3 2 3 18" xfId="34960" xr:uid="{00000000-0005-0000-0000-0000C7270000}"/>
    <cellStyle name="40% - 강조색3 2 3 19" xfId="34961" xr:uid="{00000000-0005-0000-0000-0000C8270000}"/>
    <cellStyle name="40% - 강조색3 2 3 2" xfId="34962" xr:uid="{00000000-0005-0000-0000-0000C9270000}"/>
    <cellStyle name="40% - 강조색3 2 3 20" xfId="34963" xr:uid="{00000000-0005-0000-0000-0000CA270000}"/>
    <cellStyle name="40% - 강조색3 2 3 21" xfId="34964" xr:uid="{00000000-0005-0000-0000-0000CB270000}"/>
    <cellStyle name="40% - 강조색3 2 3 3" xfId="34965" xr:uid="{00000000-0005-0000-0000-0000CC270000}"/>
    <cellStyle name="40% - 강조색3 2 3 4" xfId="34966" xr:uid="{00000000-0005-0000-0000-0000CD270000}"/>
    <cellStyle name="40% - 강조색3 2 3 5" xfId="34967" xr:uid="{00000000-0005-0000-0000-0000CE270000}"/>
    <cellStyle name="40% - 강조색3 2 3 6" xfId="34968" xr:uid="{00000000-0005-0000-0000-0000CF270000}"/>
    <cellStyle name="40% - 강조색3 2 3 7" xfId="34969" xr:uid="{00000000-0005-0000-0000-0000D0270000}"/>
    <cellStyle name="40% - 강조색3 2 3 8" xfId="34970" xr:uid="{00000000-0005-0000-0000-0000D1270000}"/>
    <cellStyle name="40% - 강조색3 2 3 9" xfId="34971" xr:uid="{00000000-0005-0000-0000-0000D2270000}"/>
    <cellStyle name="40% - 강조색3 2 30" xfId="34972" xr:uid="{00000000-0005-0000-0000-0000D3270000}"/>
    <cellStyle name="40% - 강조색3 2 31" xfId="34973" xr:uid="{00000000-0005-0000-0000-0000D4270000}"/>
    <cellStyle name="40% - 강조색3 2 4" xfId="15129" xr:uid="{00000000-0005-0000-0000-0000D5270000}"/>
    <cellStyle name="40% - 강조색3 2 4 10" xfId="34974" xr:uid="{00000000-0005-0000-0000-0000D6270000}"/>
    <cellStyle name="40% - 강조색3 2 4 11" xfId="34975" xr:uid="{00000000-0005-0000-0000-0000D7270000}"/>
    <cellStyle name="40% - 강조색3 2 4 12" xfId="34976" xr:uid="{00000000-0005-0000-0000-0000D8270000}"/>
    <cellStyle name="40% - 강조색3 2 4 13" xfId="34977" xr:uid="{00000000-0005-0000-0000-0000D9270000}"/>
    <cellStyle name="40% - 강조색3 2 4 14" xfId="34978" xr:uid="{00000000-0005-0000-0000-0000DA270000}"/>
    <cellStyle name="40% - 강조색3 2 4 15" xfId="34979" xr:uid="{00000000-0005-0000-0000-0000DB270000}"/>
    <cellStyle name="40% - 강조색3 2 4 16" xfId="34980" xr:uid="{00000000-0005-0000-0000-0000DC270000}"/>
    <cellStyle name="40% - 강조색3 2 4 17" xfId="34981" xr:uid="{00000000-0005-0000-0000-0000DD270000}"/>
    <cellStyle name="40% - 강조색3 2 4 18" xfId="34982" xr:uid="{00000000-0005-0000-0000-0000DE270000}"/>
    <cellStyle name="40% - 강조색3 2 4 19" xfId="34983" xr:uid="{00000000-0005-0000-0000-0000DF270000}"/>
    <cellStyle name="40% - 강조색3 2 4 2" xfId="34984" xr:uid="{00000000-0005-0000-0000-0000E0270000}"/>
    <cellStyle name="40% - 강조색3 2 4 20" xfId="34985" xr:uid="{00000000-0005-0000-0000-0000E1270000}"/>
    <cellStyle name="40% - 강조색3 2 4 3" xfId="34986" xr:uid="{00000000-0005-0000-0000-0000E2270000}"/>
    <cellStyle name="40% - 강조색3 2 4 4" xfId="34987" xr:uid="{00000000-0005-0000-0000-0000E3270000}"/>
    <cellStyle name="40% - 강조색3 2 4 5" xfId="34988" xr:uid="{00000000-0005-0000-0000-0000E4270000}"/>
    <cellStyle name="40% - 강조색3 2 4 6" xfId="34989" xr:uid="{00000000-0005-0000-0000-0000E5270000}"/>
    <cellStyle name="40% - 강조색3 2 4 7" xfId="34990" xr:uid="{00000000-0005-0000-0000-0000E6270000}"/>
    <cellStyle name="40% - 강조색3 2 4 8" xfId="34991" xr:uid="{00000000-0005-0000-0000-0000E7270000}"/>
    <cellStyle name="40% - 강조색3 2 4 9" xfId="34992" xr:uid="{00000000-0005-0000-0000-0000E8270000}"/>
    <cellStyle name="40% - 강조색3 2 5" xfId="34993" xr:uid="{00000000-0005-0000-0000-0000E9270000}"/>
    <cellStyle name="40% - 강조색3 2 6" xfId="34994" xr:uid="{00000000-0005-0000-0000-0000EA270000}"/>
    <cellStyle name="40% - 강조색3 2 7" xfId="34995" xr:uid="{00000000-0005-0000-0000-0000EB270000}"/>
    <cellStyle name="40% - 강조색3 2 7 2" xfId="34996" xr:uid="{00000000-0005-0000-0000-0000EC270000}"/>
    <cellStyle name="40% - 강조색3 2 8" xfId="34997" xr:uid="{00000000-0005-0000-0000-0000ED270000}"/>
    <cellStyle name="40% - 강조색3 2 9" xfId="34998" xr:uid="{00000000-0005-0000-0000-0000EE270000}"/>
    <cellStyle name="40% - 강조색3 3" xfId="406" xr:uid="{00000000-0005-0000-0000-0000EF270000}"/>
    <cellStyle name="40% - 강조색3 3 10" xfId="34999" xr:uid="{00000000-0005-0000-0000-0000F0270000}"/>
    <cellStyle name="40% - 강조색3 3 11" xfId="35000" xr:uid="{00000000-0005-0000-0000-0000F1270000}"/>
    <cellStyle name="40% - 강조색3 3 12" xfId="35001" xr:uid="{00000000-0005-0000-0000-0000F2270000}"/>
    <cellStyle name="40% - 강조색3 3 13" xfId="35002" xr:uid="{00000000-0005-0000-0000-0000F3270000}"/>
    <cellStyle name="40% - 강조색3 3 14" xfId="35003" xr:uid="{00000000-0005-0000-0000-0000F4270000}"/>
    <cellStyle name="40% - 강조색3 3 15" xfId="35004" xr:uid="{00000000-0005-0000-0000-0000F5270000}"/>
    <cellStyle name="40% - 강조색3 3 16" xfId="35005" xr:uid="{00000000-0005-0000-0000-0000F6270000}"/>
    <cellStyle name="40% - 강조색3 3 17" xfId="35006" xr:uid="{00000000-0005-0000-0000-0000F7270000}"/>
    <cellStyle name="40% - 강조색3 3 18" xfId="35007" xr:uid="{00000000-0005-0000-0000-0000F8270000}"/>
    <cellStyle name="40% - 강조색3 3 19" xfId="35008" xr:uid="{00000000-0005-0000-0000-0000F9270000}"/>
    <cellStyle name="40% - 강조색3 3 2" xfId="35009" xr:uid="{00000000-0005-0000-0000-0000FA270000}"/>
    <cellStyle name="40% - 강조색3 3 2 10" xfId="35010" xr:uid="{00000000-0005-0000-0000-0000FB270000}"/>
    <cellStyle name="40% - 강조색3 3 2 11" xfId="35011" xr:uid="{00000000-0005-0000-0000-0000FC270000}"/>
    <cellStyle name="40% - 강조색3 3 2 12" xfId="35012" xr:uid="{00000000-0005-0000-0000-0000FD270000}"/>
    <cellStyle name="40% - 강조색3 3 2 13" xfId="35013" xr:uid="{00000000-0005-0000-0000-0000FE270000}"/>
    <cellStyle name="40% - 강조색3 3 2 14" xfId="35014" xr:uid="{00000000-0005-0000-0000-0000FF270000}"/>
    <cellStyle name="40% - 강조색3 3 2 15" xfId="35015" xr:uid="{00000000-0005-0000-0000-000000280000}"/>
    <cellStyle name="40% - 강조색3 3 2 16" xfId="35016" xr:uid="{00000000-0005-0000-0000-000001280000}"/>
    <cellStyle name="40% - 강조색3 3 2 17" xfId="35017" xr:uid="{00000000-0005-0000-0000-000002280000}"/>
    <cellStyle name="40% - 강조색3 3 2 18" xfId="35018" xr:uid="{00000000-0005-0000-0000-000003280000}"/>
    <cellStyle name="40% - 강조색3 3 2 19" xfId="35019" xr:uid="{00000000-0005-0000-0000-000004280000}"/>
    <cellStyle name="40% - 강조색3 3 2 2" xfId="35020" xr:uid="{00000000-0005-0000-0000-000005280000}"/>
    <cellStyle name="40% - 강조색3 3 2 20" xfId="35021" xr:uid="{00000000-0005-0000-0000-000006280000}"/>
    <cellStyle name="40% - 강조색3 3 2 21" xfId="35022" xr:uid="{00000000-0005-0000-0000-000007280000}"/>
    <cellStyle name="40% - 강조색3 3 2 3" xfId="35023" xr:uid="{00000000-0005-0000-0000-000008280000}"/>
    <cellStyle name="40% - 강조색3 3 2 4" xfId="35024" xr:uid="{00000000-0005-0000-0000-000009280000}"/>
    <cellStyle name="40% - 강조색3 3 2 5" xfId="35025" xr:uid="{00000000-0005-0000-0000-00000A280000}"/>
    <cellStyle name="40% - 강조색3 3 2 6" xfId="35026" xr:uid="{00000000-0005-0000-0000-00000B280000}"/>
    <cellStyle name="40% - 강조색3 3 2 7" xfId="35027" xr:uid="{00000000-0005-0000-0000-00000C280000}"/>
    <cellStyle name="40% - 강조색3 3 2 8" xfId="35028" xr:uid="{00000000-0005-0000-0000-00000D280000}"/>
    <cellStyle name="40% - 강조색3 3 2 9" xfId="35029" xr:uid="{00000000-0005-0000-0000-00000E280000}"/>
    <cellStyle name="40% - 강조색3 3 20" xfId="35030" xr:uid="{00000000-0005-0000-0000-00000F280000}"/>
    <cellStyle name="40% - 강조색3 3 21" xfId="35031" xr:uid="{00000000-0005-0000-0000-000010280000}"/>
    <cellStyle name="40% - 강조색3 3 22" xfId="35032" xr:uid="{00000000-0005-0000-0000-000011280000}"/>
    <cellStyle name="40% - 강조색3 3 23" xfId="35033" xr:uid="{00000000-0005-0000-0000-000012280000}"/>
    <cellStyle name="40% - 강조색3 3 24" xfId="35034" xr:uid="{00000000-0005-0000-0000-000013280000}"/>
    <cellStyle name="40% - 강조색3 3 25" xfId="35035" xr:uid="{00000000-0005-0000-0000-000014280000}"/>
    <cellStyle name="40% - 강조색3 3 26" xfId="35036" xr:uid="{00000000-0005-0000-0000-000015280000}"/>
    <cellStyle name="40% - 강조색3 3 27" xfId="35037" xr:uid="{00000000-0005-0000-0000-000016280000}"/>
    <cellStyle name="40% - 강조색3 3 28" xfId="35038" xr:uid="{00000000-0005-0000-0000-000017280000}"/>
    <cellStyle name="40% - 강조색3 3 29" xfId="35039" xr:uid="{00000000-0005-0000-0000-000018280000}"/>
    <cellStyle name="40% - 강조색3 3 3" xfId="35040" xr:uid="{00000000-0005-0000-0000-000019280000}"/>
    <cellStyle name="40% - 강조색3 3 3 10" xfId="35041" xr:uid="{00000000-0005-0000-0000-00001A280000}"/>
    <cellStyle name="40% - 강조색3 3 3 11" xfId="35042" xr:uid="{00000000-0005-0000-0000-00001B280000}"/>
    <cellStyle name="40% - 강조색3 3 3 12" xfId="35043" xr:uid="{00000000-0005-0000-0000-00001C280000}"/>
    <cellStyle name="40% - 강조색3 3 3 13" xfId="35044" xr:uid="{00000000-0005-0000-0000-00001D280000}"/>
    <cellStyle name="40% - 강조색3 3 3 14" xfId="35045" xr:uid="{00000000-0005-0000-0000-00001E280000}"/>
    <cellStyle name="40% - 강조색3 3 3 15" xfId="35046" xr:uid="{00000000-0005-0000-0000-00001F280000}"/>
    <cellStyle name="40% - 강조색3 3 3 16" xfId="35047" xr:uid="{00000000-0005-0000-0000-000020280000}"/>
    <cellStyle name="40% - 강조색3 3 3 17" xfId="35048" xr:uid="{00000000-0005-0000-0000-000021280000}"/>
    <cellStyle name="40% - 강조색3 3 3 18" xfId="35049" xr:uid="{00000000-0005-0000-0000-000022280000}"/>
    <cellStyle name="40% - 강조색3 3 3 19" xfId="35050" xr:uid="{00000000-0005-0000-0000-000023280000}"/>
    <cellStyle name="40% - 강조색3 3 3 2" xfId="35051" xr:uid="{00000000-0005-0000-0000-000024280000}"/>
    <cellStyle name="40% - 강조색3 3 3 20" xfId="35052" xr:uid="{00000000-0005-0000-0000-000025280000}"/>
    <cellStyle name="40% - 강조색3 3 3 21" xfId="35053" xr:uid="{00000000-0005-0000-0000-000026280000}"/>
    <cellStyle name="40% - 강조색3 3 3 3" xfId="35054" xr:uid="{00000000-0005-0000-0000-000027280000}"/>
    <cellStyle name="40% - 강조색3 3 3 4" xfId="35055" xr:uid="{00000000-0005-0000-0000-000028280000}"/>
    <cellStyle name="40% - 강조색3 3 3 5" xfId="35056" xr:uid="{00000000-0005-0000-0000-000029280000}"/>
    <cellStyle name="40% - 강조색3 3 3 6" xfId="35057" xr:uid="{00000000-0005-0000-0000-00002A280000}"/>
    <cellStyle name="40% - 강조색3 3 3 7" xfId="35058" xr:uid="{00000000-0005-0000-0000-00002B280000}"/>
    <cellStyle name="40% - 강조색3 3 3 8" xfId="35059" xr:uid="{00000000-0005-0000-0000-00002C280000}"/>
    <cellStyle name="40% - 강조색3 3 3 9" xfId="35060" xr:uid="{00000000-0005-0000-0000-00002D280000}"/>
    <cellStyle name="40% - 강조색3 3 30" xfId="35061" xr:uid="{00000000-0005-0000-0000-00002E280000}"/>
    <cellStyle name="40% - 강조색3 3 31" xfId="35062" xr:uid="{00000000-0005-0000-0000-00002F280000}"/>
    <cellStyle name="40% - 강조색3 3 32" xfId="35063" xr:uid="{00000000-0005-0000-0000-000030280000}"/>
    <cellStyle name="40% - 강조색3 3 4" xfId="35064" xr:uid="{00000000-0005-0000-0000-000031280000}"/>
    <cellStyle name="40% - 강조색3 3 4 10" xfId="35065" xr:uid="{00000000-0005-0000-0000-000032280000}"/>
    <cellStyle name="40% - 강조색3 3 4 11" xfId="35066" xr:uid="{00000000-0005-0000-0000-000033280000}"/>
    <cellStyle name="40% - 강조색3 3 4 12" xfId="35067" xr:uid="{00000000-0005-0000-0000-000034280000}"/>
    <cellStyle name="40% - 강조색3 3 4 13" xfId="35068" xr:uid="{00000000-0005-0000-0000-000035280000}"/>
    <cellStyle name="40% - 강조색3 3 4 14" xfId="35069" xr:uid="{00000000-0005-0000-0000-000036280000}"/>
    <cellStyle name="40% - 강조색3 3 4 15" xfId="35070" xr:uid="{00000000-0005-0000-0000-000037280000}"/>
    <cellStyle name="40% - 강조색3 3 4 16" xfId="35071" xr:uid="{00000000-0005-0000-0000-000038280000}"/>
    <cellStyle name="40% - 강조색3 3 4 17" xfId="35072" xr:uid="{00000000-0005-0000-0000-000039280000}"/>
    <cellStyle name="40% - 강조색3 3 4 18" xfId="35073" xr:uid="{00000000-0005-0000-0000-00003A280000}"/>
    <cellStyle name="40% - 강조색3 3 4 19" xfId="35074" xr:uid="{00000000-0005-0000-0000-00003B280000}"/>
    <cellStyle name="40% - 강조색3 3 4 2" xfId="35075" xr:uid="{00000000-0005-0000-0000-00003C280000}"/>
    <cellStyle name="40% - 강조색3 3 4 20" xfId="35076" xr:uid="{00000000-0005-0000-0000-00003D280000}"/>
    <cellStyle name="40% - 강조색3 3 4 3" xfId="35077" xr:uid="{00000000-0005-0000-0000-00003E280000}"/>
    <cellStyle name="40% - 강조색3 3 4 4" xfId="35078" xr:uid="{00000000-0005-0000-0000-00003F280000}"/>
    <cellStyle name="40% - 강조색3 3 4 5" xfId="35079" xr:uid="{00000000-0005-0000-0000-000040280000}"/>
    <cellStyle name="40% - 강조색3 3 4 6" xfId="35080" xr:uid="{00000000-0005-0000-0000-000041280000}"/>
    <cellStyle name="40% - 강조색3 3 4 7" xfId="35081" xr:uid="{00000000-0005-0000-0000-000042280000}"/>
    <cellStyle name="40% - 강조색3 3 4 8" xfId="35082" xr:uid="{00000000-0005-0000-0000-000043280000}"/>
    <cellStyle name="40% - 강조색3 3 4 9" xfId="35083" xr:uid="{00000000-0005-0000-0000-000044280000}"/>
    <cellStyle name="40% - 강조색3 3 5" xfId="35084" xr:uid="{00000000-0005-0000-0000-000045280000}"/>
    <cellStyle name="40% - 강조색3 3 6" xfId="35085" xr:uid="{00000000-0005-0000-0000-000046280000}"/>
    <cellStyle name="40% - 강조색3 3 7" xfId="35086" xr:uid="{00000000-0005-0000-0000-000047280000}"/>
    <cellStyle name="40% - 강조색3 3 8" xfId="35087" xr:uid="{00000000-0005-0000-0000-000048280000}"/>
    <cellStyle name="40% - 강조색3 3 9" xfId="35088" xr:uid="{00000000-0005-0000-0000-000049280000}"/>
    <cellStyle name="40% - 강조색3 4" xfId="15130" xr:uid="{00000000-0005-0000-0000-00004A280000}"/>
    <cellStyle name="40% - 강조색3 4 10" xfId="35089" xr:uid="{00000000-0005-0000-0000-00004B280000}"/>
    <cellStyle name="40% - 강조색3 4 2" xfId="22001" xr:uid="{00000000-0005-0000-0000-00004C280000}"/>
    <cellStyle name="40% - 강조색3 4 2 2" xfId="35090" xr:uid="{00000000-0005-0000-0000-00004D280000}"/>
    <cellStyle name="40% - 강조색3 4 3" xfId="35091" xr:uid="{00000000-0005-0000-0000-00004E280000}"/>
    <cellStyle name="40% - 강조색3 4 3 2" xfId="35092" xr:uid="{00000000-0005-0000-0000-00004F280000}"/>
    <cellStyle name="40% - 강조색3 4 4" xfId="35093" xr:uid="{00000000-0005-0000-0000-000050280000}"/>
    <cellStyle name="40% - 강조색3 4 5" xfId="35094" xr:uid="{00000000-0005-0000-0000-000051280000}"/>
    <cellStyle name="40% - 강조색3 4 6" xfId="35095" xr:uid="{00000000-0005-0000-0000-000052280000}"/>
    <cellStyle name="40% - 강조색3 4 7" xfId="35096" xr:uid="{00000000-0005-0000-0000-000053280000}"/>
    <cellStyle name="40% - 강조색3 4 8" xfId="35097" xr:uid="{00000000-0005-0000-0000-000054280000}"/>
    <cellStyle name="40% - 강조색3 4 9" xfId="35098" xr:uid="{00000000-0005-0000-0000-000055280000}"/>
    <cellStyle name="40% - 강조색3 5" xfId="15131" xr:uid="{00000000-0005-0000-0000-000056280000}"/>
    <cellStyle name="40% - 강조색3 5 2" xfId="22022" xr:uid="{00000000-0005-0000-0000-000057280000}"/>
    <cellStyle name="40% - 강조색3 5 2 2" xfId="35099" xr:uid="{00000000-0005-0000-0000-000058280000}"/>
    <cellStyle name="40% - 강조색3 5 3" xfId="35100" xr:uid="{00000000-0005-0000-0000-000059280000}"/>
    <cellStyle name="40% - 강조색3 5 3 2" xfId="35101" xr:uid="{00000000-0005-0000-0000-00005A280000}"/>
    <cellStyle name="40% - 강조색3 5 4" xfId="35102" xr:uid="{00000000-0005-0000-0000-00005B280000}"/>
    <cellStyle name="40% - 강조색3 6" xfId="22036" xr:uid="{00000000-0005-0000-0000-00005C280000}"/>
    <cellStyle name="40% - 강조색3 6 2" xfId="35103" xr:uid="{00000000-0005-0000-0000-00005D280000}"/>
    <cellStyle name="40% - 강조색3 6 3" xfId="35104" xr:uid="{00000000-0005-0000-0000-00005E280000}"/>
    <cellStyle name="40% - 강조색3 7" xfId="35105" xr:uid="{00000000-0005-0000-0000-00005F280000}"/>
    <cellStyle name="40% - 강조색3 7 2" xfId="35106" xr:uid="{00000000-0005-0000-0000-000060280000}"/>
    <cellStyle name="40% - 강조색3 7 3" xfId="35107" xr:uid="{00000000-0005-0000-0000-000061280000}"/>
    <cellStyle name="40% - 강조색3 8" xfId="35108" xr:uid="{00000000-0005-0000-0000-000062280000}"/>
    <cellStyle name="40% - 강조색3 8 2" xfId="35109" xr:uid="{00000000-0005-0000-0000-000063280000}"/>
    <cellStyle name="40% - 강조색3 8 3" xfId="35110" xr:uid="{00000000-0005-0000-0000-000064280000}"/>
    <cellStyle name="40% - 강조색3 9" xfId="35111" xr:uid="{00000000-0005-0000-0000-000065280000}"/>
    <cellStyle name="40% - 강조색4 10" xfId="35112" xr:uid="{00000000-0005-0000-0000-000066280000}"/>
    <cellStyle name="40% - 강조색4 11" xfId="35113" xr:uid="{00000000-0005-0000-0000-000067280000}"/>
    <cellStyle name="40% - 강조색4 12" xfId="35114" xr:uid="{00000000-0005-0000-0000-000068280000}"/>
    <cellStyle name="40% - 강조색4 13" xfId="35115" xr:uid="{00000000-0005-0000-0000-000069280000}"/>
    <cellStyle name="40% - 강조색4 13 2" xfId="35116" xr:uid="{00000000-0005-0000-0000-00006A280000}"/>
    <cellStyle name="40% - 강조색4 14" xfId="35117" xr:uid="{00000000-0005-0000-0000-00006B280000}"/>
    <cellStyle name="40% - 강조색4 14 2" xfId="35118" xr:uid="{00000000-0005-0000-0000-00006C280000}"/>
    <cellStyle name="40% - 강조색4 2" xfId="407" xr:uid="{00000000-0005-0000-0000-00006D280000}"/>
    <cellStyle name="40% - 강조색4 2 10" xfId="35119" xr:uid="{00000000-0005-0000-0000-00006E280000}"/>
    <cellStyle name="40% - 강조색4 2 11" xfId="35120" xr:uid="{00000000-0005-0000-0000-00006F280000}"/>
    <cellStyle name="40% - 강조색4 2 12" xfId="35121" xr:uid="{00000000-0005-0000-0000-000070280000}"/>
    <cellStyle name="40% - 강조색4 2 13" xfId="35122" xr:uid="{00000000-0005-0000-0000-000071280000}"/>
    <cellStyle name="40% - 강조색4 2 14" xfId="35123" xr:uid="{00000000-0005-0000-0000-000072280000}"/>
    <cellStyle name="40% - 강조색4 2 15" xfId="35124" xr:uid="{00000000-0005-0000-0000-000073280000}"/>
    <cellStyle name="40% - 강조색4 2 16" xfId="35125" xr:uid="{00000000-0005-0000-0000-000074280000}"/>
    <cellStyle name="40% - 강조색4 2 17" xfId="35126" xr:uid="{00000000-0005-0000-0000-000075280000}"/>
    <cellStyle name="40% - 강조색4 2 18" xfId="35127" xr:uid="{00000000-0005-0000-0000-000076280000}"/>
    <cellStyle name="40% - 강조색4 2 19" xfId="35128" xr:uid="{00000000-0005-0000-0000-000077280000}"/>
    <cellStyle name="40% - 강조색4 2 2" xfId="2239" xr:uid="{00000000-0005-0000-0000-000078280000}"/>
    <cellStyle name="40% - 강조색4 2 2 10" xfId="35129" xr:uid="{00000000-0005-0000-0000-000079280000}"/>
    <cellStyle name="40% - 강조색4 2 2 11" xfId="35130" xr:uid="{00000000-0005-0000-0000-00007A280000}"/>
    <cellStyle name="40% - 강조색4 2 2 12" xfId="35131" xr:uid="{00000000-0005-0000-0000-00007B280000}"/>
    <cellStyle name="40% - 강조색4 2 2 13" xfId="35132" xr:uid="{00000000-0005-0000-0000-00007C280000}"/>
    <cellStyle name="40% - 강조색4 2 2 14" xfId="35133" xr:uid="{00000000-0005-0000-0000-00007D280000}"/>
    <cellStyle name="40% - 강조색4 2 2 15" xfId="35134" xr:uid="{00000000-0005-0000-0000-00007E280000}"/>
    <cellStyle name="40% - 강조색4 2 2 16" xfId="35135" xr:uid="{00000000-0005-0000-0000-00007F280000}"/>
    <cellStyle name="40% - 강조색4 2 2 17" xfId="35136" xr:uid="{00000000-0005-0000-0000-000080280000}"/>
    <cellStyle name="40% - 강조색4 2 2 18" xfId="35137" xr:uid="{00000000-0005-0000-0000-000081280000}"/>
    <cellStyle name="40% - 강조색4 2 2 19" xfId="35138" xr:uid="{00000000-0005-0000-0000-000082280000}"/>
    <cellStyle name="40% - 강조색4 2 2 2" xfId="35139" xr:uid="{00000000-0005-0000-0000-000083280000}"/>
    <cellStyle name="40% - 강조색4 2 2 20" xfId="35140" xr:uid="{00000000-0005-0000-0000-000084280000}"/>
    <cellStyle name="40% - 강조색4 2 2 21" xfId="35141" xr:uid="{00000000-0005-0000-0000-000085280000}"/>
    <cellStyle name="40% - 강조색4 2 2 22" xfId="35142" xr:uid="{00000000-0005-0000-0000-000086280000}"/>
    <cellStyle name="40% - 강조색4 2 2 3" xfId="35143" xr:uid="{00000000-0005-0000-0000-000087280000}"/>
    <cellStyle name="40% - 강조색4 2 2 4" xfId="35144" xr:uid="{00000000-0005-0000-0000-000088280000}"/>
    <cellStyle name="40% - 강조색4 2 2 5" xfId="35145" xr:uid="{00000000-0005-0000-0000-000089280000}"/>
    <cellStyle name="40% - 강조색4 2 2 6" xfId="35146" xr:uid="{00000000-0005-0000-0000-00008A280000}"/>
    <cellStyle name="40% - 강조색4 2 2 7" xfId="35147" xr:uid="{00000000-0005-0000-0000-00008B280000}"/>
    <cellStyle name="40% - 강조색4 2 2 8" xfId="35148" xr:uid="{00000000-0005-0000-0000-00008C280000}"/>
    <cellStyle name="40% - 강조색4 2 2 9" xfId="35149" xr:uid="{00000000-0005-0000-0000-00008D280000}"/>
    <cellStyle name="40% - 강조색4 2 20" xfId="35150" xr:uid="{00000000-0005-0000-0000-00008E280000}"/>
    <cellStyle name="40% - 강조색4 2 21" xfId="35151" xr:uid="{00000000-0005-0000-0000-00008F280000}"/>
    <cellStyle name="40% - 강조색4 2 22" xfId="35152" xr:uid="{00000000-0005-0000-0000-000090280000}"/>
    <cellStyle name="40% - 강조색4 2 23" xfId="35153" xr:uid="{00000000-0005-0000-0000-000091280000}"/>
    <cellStyle name="40% - 강조색4 2 24" xfId="35154" xr:uid="{00000000-0005-0000-0000-000092280000}"/>
    <cellStyle name="40% - 강조색4 2 25" xfId="35155" xr:uid="{00000000-0005-0000-0000-000093280000}"/>
    <cellStyle name="40% - 강조색4 2 26" xfId="35156" xr:uid="{00000000-0005-0000-0000-000094280000}"/>
    <cellStyle name="40% - 강조색4 2 27" xfId="35157" xr:uid="{00000000-0005-0000-0000-000095280000}"/>
    <cellStyle name="40% - 강조색4 2 28" xfId="35158" xr:uid="{00000000-0005-0000-0000-000096280000}"/>
    <cellStyle name="40% - 강조색4 2 29" xfId="35159" xr:uid="{00000000-0005-0000-0000-000097280000}"/>
    <cellStyle name="40% - 강조색4 2 3" xfId="8111" xr:uid="{00000000-0005-0000-0000-000098280000}"/>
    <cellStyle name="40% - 강조색4 2 3 10" xfId="35160" xr:uid="{00000000-0005-0000-0000-000099280000}"/>
    <cellStyle name="40% - 강조색4 2 3 11" xfId="35161" xr:uid="{00000000-0005-0000-0000-00009A280000}"/>
    <cellStyle name="40% - 강조색4 2 3 12" xfId="35162" xr:uid="{00000000-0005-0000-0000-00009B280000}"/>
    <cellStyle name="40% - 강조색4 2 3 13" xfId="35163" xr:uid="{00000000-0005-0000-0000-00009C280000}"/>
    <cellStyle name="40% - 강조색4 2 3 14" xfId="35164" xr:uid="{00000000-0005-0000-0000-00009D280000}"/>
    <cellStyle name="40% - 강조색4 2 3 15" xfId="35165" xr:uid="{00000000-0005-0000-0000-00009E280000}"/>
    <cellStyle name="40% - 강조색4 2 3 16" xfId="35166" xr:uid="{00000000-0005-0000-0000-00009F280000}"/>
    <cellStyle name="40% - 강조색4 2 3 17" xfId="35167" xr:uid="{00000000-0005-0000-0000-0000A0280000}"/>
    <cellStyle name="40% - 강조색4 2 3 18" xfId="35168" xr:uid="{00000000-0005-0000-0000-0000A1280000}"/>
    <cellStyle name="40% - 강조색4 2 3 19" xfId="35169" xr:uid="{00000000-0005-0000-0000-0000A2280000}"/>
    <cellStyle name="40% - 강조색4 2 3 2" xfId="35170" xr:uid="{00000000-0005-0000-0000-0000A3280000}"/>
    <cellStyle name="40% - 강조색4 2 3 20" xfId="35171" xr:uid="{00000000-0005-0000-0000-0000A4280000}"/>
    <cellStyle name="40% - 강조색4 2 3 21" xfId="35172" xr:uid="{00000000-0005-0000-0000-0000A5280000}"/>
    <cellStyle name="40% - 강조색4 2 3 3" xfId="35173" xr:uid="{00000000-0005-0000-0000-0000A6280000}"/>
    <cellStyle name="40% - 강조색4 2 3 4" xfId="35174" xr:uid="{00000000-0005-0000-0000-0000A7280000}"/>
    <cellStyle name="40% - 강조색4 2 3 5" xfId="35175" xr:uid="{00000000-0005-0000-0000-0000A8280000}"/>
    <cellStyle name="40% - 강조색4 2 3 6" xfId="35176" xr:uid="{00000000-0005-0000-0000-0000A9280000}"/>
    <cellStyle name="40% - 강조색4 2 3 7" xfId="35177" xr:uid="{00000000-0005-0000-0000-0000AA280000}"/>
    <cellStyle name="40% - 강조색4 2 3 8" xfId="35178" xr:uid="{00000000-0005-0000-0000-0000AB280000}"/>
    <cellStyle name="40% - 강조색4 2 3 9" xfId="35179" xr:uid="{00000000-0005-0000-0000-0000AC280000}"/>
    <cellStyle name="40% - 강조색4 2 30" xfId="35180" xr:uid="{00000000-0005-0000-0000-0000AD280000}"/>
    <cellStyle name="40% - 강조색4 2 4" xfId="15132" xr:uid="{00000000-0005-0000-0000-0000AE280000}"/>
    <cellStyle name="40% - 강조색4 2 4 10" xfId="35181" xr:uid="{00000000-0005-0000-0000-0000AF280000}"/>
    <cellStyle name="40% - 강조색4 2 4 11" xfId="35182" xr:uid="{00000000-0005-0000-0000-0000B0280000}"/>
    <cellStyle name="40% - 강조색4 2 4 12" xfId="35183" xr:uid="{00000000-0005-0000-0000-0000B1280000}"/>
    <cellStyle name="40% - 강조색4 2 4 13" xfId="35184" xr:uid="{00000000-0005-0000-0000-0000B2280000}"/>
    <cellStyle name="40% - 강조색4 2 4 14" xfId="35185" xr:uid="{00000000-0005-0000-0000-0000B3280000}"/>
    <cellStyle name="40% - 강조색4 2 4 15" xfId="35186" xr:uid="{00000000-0005-0000-0000-0000B4280000}"/>
    <cellStyle name="40% - 강조색4 2 4 16" xfId="35187" xr:uid="{00000000-0005-0000-0000-0000B5280000}"/>
    <cellStyle name="40% - 강조색4 2 4 17" xfId="35188" xr:uid="{00000000-0005-0000-0000-0000B6280000}"/>
    <cellStyle name="40% - 강조색4 2 4 18" xfId="35189" xr:uid="{00000000-0005-0000-0000-0000B7280000}"/>
    <cellStyle name="40% - 강조색4 2 4 19" xfId="35190" xr:uid="{00000000-0005-0000-0000-0000B8280000}"/>
    <cellStyle name="40% - 강조색4 2 4 2" xfId="35191" xr:uid="{00000000-0005-0000-0000-0000B9280000}"/>
    <cellStyle name="40% - 강조색4 2 4 20" xfId="35192" xr:uid="{00000000-0005-0000-0000-0000BA280000}"/>
    <cellStyle name="40% - 강조색4 2 4 3" xfId="35193" xr:uid="{00000000-0005-0000-0000-0000BB280000}"/>
    <cellStyle name="40% - 강조색4 2 4 4" xfId="35194" xr:uid="{00000000-0005-0000-0000-0000BC280000}"/>
    <cellStyle name="40% - 강조색4 2 4 5" xfId="35195" xr:uid="{00000000-0005-0000-0000-0000BD280000}"/>
    <cellStyle name="40% - 강조색4 2 4 6" xfId="35196" xr:uid="{00000000-0005-0000-0000-0000BE280000}"/>
    <cellStyle name="40% - 강조색4 2 4 7" xfId="35197" xr:uid="{00000000-0005-0000-0000-0000BF280000}"/>
    <cellStyle name="40% - 강조색4 2 4 8" xfId="35198" xr:uid="{00000000-0005-0000-0000-0000C0280000}"/>
    <cellStyle name="40% - 강조색4 2 4 9" xfId="35199" xr:uid="{00000000-0005-0000-0000-0000C1280000}"/>
    <cellStyle name="40% - 강조색4 2 5" xfId="35200" xr:uid="{00000000-0005-0000-0000-0000C2280000}"/>
    <cellStyle name="40% - 강조색4 2 6" xfId="35201" xr:uid="{00000000-0005-0000-0000-0000C3280000}"/>
    <cellStyle name="40% - 강조색4 2 7" xfId="35202" xr:uid="{00000000-0005-0000-0000-0000C4280000}"/>
    <cellStyle name="40% - 강조색4 2 7 2" xfId="35203" xr:uid="{00000000-0005-0000-0000-0000C5280000}"/>
    <cellStyle name="40% - 강조색4 2 8" xfId="35204" xr:uid="{00000000-0005-0000-0000-0000C6280000}"/>
    <cellStyle name="40% - 강조색4 2 9" xfId="35205" xr:uid="{00000000-0005-0000-0000-0000C7280000}"/>
    <cellStyle name="40% - 강조색4 3" xfId="408" xr:uid="{00000000-0005-0000-0000-0000C8280000}"/>
    <cellStyle name="40% - 강조색4 3 10" xfId="35206" xr:uid="{00000000-0005-0000-0000-0000C9280000}"/>
    <cellStyle name="40% - 강조색4 3 11" xfId="35207" xr:uid="{00000000-0005-0000-0000-0000CA280000}"/>
    <cellStyle name="40% - 강조색4 3 12" xfId="35208" xr:uid="{00000000-0005-0000-0000-0000CB280000}"/>
    <cellStyle name="40% - 강조색4 3 13" xfId="35209" xr:uid="{00000000-0005-0000-0000-0000CC280000}"/>
    <cellStyle name="40% - 강조색4 3 14" xfId="35210" xr:uid="{00000000-0005-0000-0000-0000CD280000}"/>
    <cellStyle name="40% - 강조색4 3 15" xfId="35211" xr:uid="{00000000-0005-0000-0000-0000CE280000}"/>
    <cellStyle name="40% - 강조색4 3 16" xfId="35212" xr:uid="{00000000-0005-0000-0000-0000CF280000}"/>
    <cellStyle name="40% - 강조색4 3 17" xfId="35213" xr:uid="{00000000-0005-0000-0000-0000D0280000}"/>
    <cellStyle name="40% - 강조색4 3 18" xfId="35214" xr:uid="{00000000-0005-0000-0000-0000D1280000}"/>
    <cellStyle name="40% - 강조색4 3 19" xfId="35215" xr:uid="{00000000-0005-0000-0000-0000D2280000}"/>
    <cellStyle name="40% - 강조색4 3 2" xfId="35216" xr:uid="{00000000-0005-0000-0000-0000D3280000}"/>
    <cellStyle name="40% - 강조색4 3 2 10" xfId="35217" xr:uid="{00000000-0005-0000-0000-0000D4280000}"/>
    <cellStyle name="40% - 강조색4 3 2 11" xfId="35218" xr:uid="{00000000-0005-0000-0000-0000D5280000}"/>
    <cellStyle name="40% - 강조색4 3 2 12" xfId="35219" xr:uid="{00000000-0005-0000-0000-0000D6280000}"/>
    <cellStyle name="40% - 강조색4 3 2 13" xfId="35220" xr:uid="{00000000-0005-0000-0000-0000D7280000}"/>
    <cellStyle name="40% - 강조색4 3 2 14" xfId="35221" xr:uid="{00000000-0005-0000-0000-0000D8280000}"/>
    <cellStyle name="40% - 강조색4 3 2 15" xfId="35222" xr:uid="{00000000-0005-0000-0000-0000D9280000}"/>
    <cellStyle name="40% - 강조색4 3 2 16" xfId="35223" xr:uid="{00000000-0005-0000-0000-0000DA280000}"/>
    <cellStyle name="40% - 강조색4 3 2 17" xfId="35224" xr:uid="{00000000-0005-0000-0000-0000DB280000}"/>
    <cellStyle name="40% - 강조색4 3 2 18" xfId="35225" xr:uid="{00000000-0005-0000-0000-0000DC280000}"/>
    <cellStyle name="40% - 강조색4 3 2 19" xfId="35226" xr:uid="{00000000-0005-0000-0000-0000DD280000}"/>
    <cellStyle name="40% - 강조색4 3 2 2" xfId="35227" xr:uid="{00000000-0005-0000-0000-0000DE280000}"/>
    <cellStyle name="40% - 강조색4 3 2 20" xfId="35228" xr:uid="{00000000-0005-0000-0000-0000DF280000}"/>
    <cellStyle name="40% - 강조색4 3 2 21" xfId="35229" xr:uid="{00000000-0005-0000-0000-0000E0280000}"/>
    <cellStyle name="40% - 강조색4 3 2 3" xfId="35230" xr:uid="{00000000-0005-0000-0000-0000E1280000}"/>
    <cellStyle name="40% - 강조색4 3 2 4" xfId="35231" xr:uid="{00000000-0005-0000-0000-0000E2280000}"/>
    <cellStyle name="40% - 강조색4 3 2 5" xfId="35232" xr:uid="{00000000-0005-0000-0000-0000E3280000}"/>
    <cellStyle name="40% - 강조색4 3 2 6" xfId="35233" xr:uid="{00000000-0005-0000-0000-0000E4280000}"/>
    <cellStyle name="40% - 강조색4 3 2 7" xfId="35234" xr:uid="{00000000-0005-0000-0000-0000E5280000}"/>
    <cellStyle name="40% - 강조색4 3 2 8" xfId="35235" xr:uid="{00000000-0005-0000-0000-0000E6280000}"/>
    <cellStyle name="40% - 강조색4 3 2 9" xfId="35236" xr:uid="{00000000-0005-0000-0000-0000E7280000}"/>
    <cellStyle name="40% - 강조색4 3 20" xfId="35237" xr:uid="{00000000-0005-0000-0000-0000E8280000}"/>
    <cellStyle name="40% - 강조색4 3 21" xfId="35238" xr:uid="{00000000-0005-0000-0000-0000E9280000}"/>
    <cellStyle name="40% - 강조색4 3 22" xfId="35239" xr:uid="{00000000-0005-0000-0000-0000EA280000}"/>
    <cellStyle name="40% - 강조색4 3 23" xfId="35240" xr:uid="{00000000-0005-0000-0000-0000EB280000}"/>
    <cellStyle name="40% - 강조색4 3 24" xfId="35241" xr:uid="{00000000-0005-0000-0000-0000EC280000}"/>
    <cellStyle name="40% - 강조색4 3 25" xfId="35242" xr:uid="{00000000-0005-0000-0000-0000ED280000}"/>
    <cellStyle name="40% - 강조색4 3 26" xfId="35243" xr:uid="{00000000-0005-0000-0000-0000EE280000}"/>
    <cellStyle name="40% - 강조색4 3 27" xfId="35244" xr:uid="{00000000-0005-0000-0000-0000EF280000}"/>
    <cellStyle name="40% - 강조색4 3 28" xfId="35245" xr:uid="{00000000-0005-0000-0000-0000F0280000}"/>
    <cellStyle name="40% - 강조색4 3 29" xfId="35246" xr:uid="{00000000-0005-0000-0000-0000F1280000}"/>
    <cellStyle name="40% - 강조색4 3 3" xfId="35247" xr:uid="{00000000-0005-0000-0000-0000F2280000}"/>
    <cellStyle name="40% - 강조색4 3 3 10" xfId="35248" xr:uid="{00000000-0005-0000-0000-0000F3280000}"/>
    <cellStyle name="40% - 강조색4 3 3 11" xfId="35249" xr:uid="{00000000-0005-0000-0000-0000F4280000}"/>
    <cellStyle name="40% - 강조색4 3 3 12" xfId="35250" xr:uid="{00000000-0005-0000-0000-0000F5280000}"/>
    <cellStyle name="40% - 강조색4 3 3 13" xfId="35251" xr:uid="{00000000-0005-0000-0000-0000F6280000}"/>
    <cellStyle name="40% - 강조색4 3 3 14" xfId="35252" xr:uid="{00000000-0005-0000-0000-0000F7280000}"/>
    <cellStyle name="40% - 강조색4 3 3 15" xfId="35253" xr:uid="{00000000-0005-0000-0000-0000F8280000}"/>
    <cellStyle name="40% - 강조색4 3 3 16" xfId="35254" xr:uid="{00000000-0005-0000-0000-0000F9280000}"/>
    <cellStyle name="40% - 강조색4 3 3 17" xfId="35255" xr:uid="{00000000-0005-0000-0000-0000FA280000}"/>
    <cellStyle name="40% - 강조색4 3 3 18" xfId="35256" xr:uid="{00000000-0005-0000-0000-0000FB280000}"/>
    <cellStyle name="40% - 강조색4 3 3 19" xfId="35257" xr:uid="{00000000-0005-0000-0000-0000FC280000}"/>
    <cellStyle name="40% - 강조색4 3 3 2" xfId="35258" xr:uid="{00000000-0005-0000-0000-0000FD280000}"/>
    <cellStyle name="40% - 강조색4 3 3 20" xfId="35259" xr:uid="{00000000-0005-0000-0000-0000FE280000}"/>
    <cellStyle name="40% - 강조색4 3 3 21" xfId="35260" xr:uid="{00000000-0005-0000-0000-0000FF280000}"/>
    <cellStyle name="40% - 강조색4 3 3 3" xfId="35261" xr:uid="{00000000-0005-0000-0000-000000290000}"/>
    <cellStyle name="40% - 강조색4 3 3 4" xfId="35262" xr:uid="{00000000-0005-0000-0000-000001290000}"/>
    <cellStyle name="40% - 강조색4 3 3 5" xfId="35263" xr:uid="{00000000-0005-0000-0000-000002290000}"/>
    <cellStyle name="40% - 강조색4 3 3 6" xfId="35264" xr:uid="{00000000-0005-0000-0000-000003290000}"/>
    <cellStyle name="40% - 강조색4 3 3 7" xfId="35265" xr:uid="{00000000-0005-0000-0000-000004290000}"/>
    <cellStyle name="40% - 강조색4 3 3 8" xfId="35266" xr:uid="{00000000-0005-0000-0000-000005290000}"/>
    <cellStyle name="40% - 강조색4 3 3 9" xfId="35267" xr:uid="{00000000-0005-0000-0000-000006290000}"/>
    <cellStyle name="40% - 강조색4 3 30" xfId="35268" xr:uid="{00000000-0005-0000-0000-000007290000}"/>
    <cellStyle name="40% - 강조색4 3 31" xfId="35269" xr:uid="{00000000-0005-0000-0000-000008290000}"/>
    <cellStyle name="40% - 강조색4 3 4" xfId="35270" xr:uid="{00000000-0005-0000-0000-000009290000}"/>
    <cellStyle name="40% - 강조색4 3 4 10" xfId="35271" xr:uid="{00000000-0005-0000-0000-00000A290000}"/>
    <cellStyle name="40% - 강조색4 3 4 11" xfId="35272" xr:uid="{00000000-0005-0000-0000-00000B290000}"/>
    <cellStyle name="40% - 강조색4 3 4 12" xfId="35273" xr:uid="{00000000-0005-0000-0000-00000C290000}"/>
    <cellStyle name="40% - 강조색4 3 4 13" xfId="35274" xr:uid="{00000000-0005-0000-0000-00000D290000}"/>
    <cellStyle name="40% - 강조색4 3 4 14" xfId="35275" xr:uid="{00000000-0005-0000-0000-00000E290000}"/>
    <cellStyle name="40% - 강조색4 3 4 15" xfId="35276" xr:uid="{00000000-0005-0000-0000-00000F290000}"/>
    <cellStyle name="40% - 강조색4 3 4 16" xfId="35277" xr:uid="{00000000-0005-0000-0000-000010290000}"/>
    <cellStyle name="40% - 강조색4 3 4 17" xfId="35278" xr:uid="{00000000-0005-0000-0000-000011290000}"/>
    <cellStyle name="40% - 강조색4 3 4 18" xfId="35279" xr:uid="{00000000-0005-0000-0000-000012290000}"/>
    <cellStyle name="40% - 강조색4 3 4 19" xfId="35280" xr:uid="{00000000-0005-0000-0000-000013290000}"/>
    <cellStyle name="40% - 강조색4 3 4 2" xfId="35281" xr:uid="{00000000-0005-0000-0000-000014290000}"/>
    <cellStyle name="40% - 강조색4 3 4 20" xfId="35282" xr:uid="{00000000-0005-0000-0000-000015290000}"/>
    <cellStyle name="40% - 강조색4 3 4 3" xfId="35283" xr:uid="{00000000-0005-0000-0000-000016290000}"/>
    <cellStyle name="40% - 강조색4 3 4 4" xfId="35284" xr:uid="{00000000-0005-0000-0000-000017290000}"/>
    <cellStyle name="40% - 강조색4 3 4 5" xfId="35285" xr:uid="{00000000-0005-0000-0000-000018290000}"/>
    <cellStyle name="40% - 강조색4 3 4 6" xfId="35286" xr:uid="{00000000-0005-0000-0000-000019290000}"/>
    <cellStyle name="40% - 강조색4 3 4 7" xfId="35287" xr:uid="{00000000-0005-0000-0000-00001A290000}"/>
    <cellStyle name="40% - 강조색4 3 4 8" xfId="35288" xr:uid="{00000000-0005-0000-0000-00001B290000}"/>
    <cellStyle name="40% - 강조색4 3 4 9" xfId="35289" xr:uid="{00000000-0005-0000-0000-00001C290000}"/>
    <cellStyle name="40% - 강조색4 3 5" xfId="35290" xr:uid="{00000000-0005-0000-0000-00001D290000}"/>
    <cellStyle name="40% - 강조색4 3 6" xfId="35291" xr:uid="{00000000-0005-0000-0000-00001E290000}"/>
    <cellStyle name="40% - 강조색4 3 7" xfId="35292" xr:uid="{00000000-0005-0000-0000-00001F290000}"/>
    <cellStyle name="40% - 강조색4 3 8" xfId="35293" xr:uid="{00000000-0005-0000-0000-000020290000}"/>
    <cellStyle name="40% - 강조색4 3 9" xfId="35294" xr:uid="{00000000-0005-0000-0000-000021290000}"/>
    <cellStyle name="40% - 강조색4 4" xfId="15133" xr:uid="{00000000-0005-0000-0000-000022290000}"/>
    <cellStyle name="40% - 강조색4 4 2" xfId="22005" xr:uid="{00000000-0005-0000-0000-000023290000}"/>
    <cellStyle name="40% - 강조색4 4 2 2" xfId="35295" xr:uid="{00000000-0005-0000-0000-000024290000}"/>
    <cellStyle name="40% - 강조색4 4 3" xfId="35296" xr:uid="{00000000-0005-0000-0000-000025290000}"/>
    <cellStyle name="40% - 강조색4 4 3 2" xfId="35297" xr:uid="{00000000-0005-0000-0000-000026290000}"/>
    <cellStyle name="40% - 강조색4 4 4" xfId="35298" xr:uid="{00000000-0005-0000-0000-000027290000}"/>
    <cellStyle name="40% - 강조색4 4 5" xfId="35299" xr:uid="{00000000-0005-0000-0000-000028290000}"/>
    <cellStyle name="40% - 강조색4 4 6" xfId="35300" xr:uid="{00000000-0005-0000-0000-000029290000}"/>
    <cellStyle name="40% - 강조색4 4 7" xfId="35301" xr:uid="{00000000-0005-0000-0000-00002A290000}"/>
    <cellStyle name="40% - 강조색4 4 8" xfId="35302" xr:uid="{00000000-0005-0000-0000-00002B290000}"/>
    <cellStyle name="40% - 강조색4 4 9" xfId="35303" xr:uid="{00000000-0005-0000-0000-00002C290000}"/>
    <cellStyle name="40% - 강조색4 5" xfId="15134" xr:uid="{00000000-0005-0000-0000-00002D290000}"/>
    <cellStyle name="40% - 강조색4 5 2" xfId="22024" xr:uid="{00000000-0005-0000-0000-00002E290000}"/>
    <cellStyle name="40% - 강조색4 5 2 2" xfId="35304" xr:uid="{00000000-0005-0000-0000-00002F290000}"/>
    <cellStyle name="40% - 강조색4 5 3" xfId="35305" xr:uid="{00000000-0005-0000-0000-000030290000}"/>
    <cellStyle name="40% - 강조색4 5 3 2" xfId="35306" xr:uid="{00000000-0005-0000-0000-000031290000}"/>
    <cellStyle name="40% - 강조색4 6" xfId="22038" xr:uid="{00000000-0005-0000-0000-000032290000}"/>
    <cellStyle name="40% - 강조색4 6 2" xfId="35307" xr:uid="{00000000-0005-0000-0000-000033290000}"/>
    <cellStyle name="40% - 강조색4 7" xfId="35308" xr:uid="{00000000-0005-0000-0000-000034290000}"/>
    <cellStyle name="40% - 강조색4 7 2" xfId="35309" xr:uid="{00000000-0005-0000-0000-000035290000}"/>
    <cellStyle name="40% - 강조색4 8" xfId="35310" xr:uid="{00000000-0005-0000-0000-000036290000}"/>
    <cellStyle name="40% - 강조색4 8 2" xfId="35311" xr:uid="{00000000-0005-0000-0000-000037290000}"/>
    <cellStyle name="40% - 강조색4 9" xfId="35312" xr:uid="{00000000-0005-0000-0000-000038290000}"/>
    <cellStyle name="40% - 강조색5 10" xfId="35313" xr:uid="{00000000-0005-0000-0000-000039290000}"/>
    <cellStyle name="40% - 강조색5 11" xfId="35314" xr:uid="{00000000-0005-0000-0000-00003A290000}"/>
    <cellStyle name="40% - 강조색5 12" xfId="35315" xr:uid="{00000000-0005-0000-0000-00003B290000}"/>
    <cellStyle name="40% - 강조색5 13" xfId="35316" xr:uid="{00000000-0005-0000-0000-00003C290000}"/>
    <cellStyle name="40% - 강조색5 13 2" xfId="35317" xr:uid="{00000000-0005-0000-0000-00003D290000}"/>
    <cellStyle name="40% - 강조색5 14" xfId="35318" xr:uid="{00000000-0005-0000-0000-00003E290000}"/>
    <cellStyle name="40% - 강조색5 14 2" xfId="35319" xr:uid="{00000000-0005-0000-0000-00003F290000}"/>
    <cellStyle name="40% - 강조색5 2" xfId="409" xr:uid="{00000000-0005-0000-0000-000040290000}"/>
    <cellStyle name="40% - 강조색5 2 10" xfId="35320" xr:uid="{00000000-0005-0000-0000-000041290000}"/>
    <cellStyle name="40% - 강조색5 2 11" xfId="35321" xr:uid="{00000000-0005-0000-0000-000042290000}"/>
    <cellStyle name="40% - 강조색5 2 12" xfId="35322" xr:uid="{00000000-0005-0000-0000-000043290000}"/>
    <cellStyle name="40% - 강조색5 2 13" xfId="35323" xr:uid="{00000000-0005-0000-0000-000044290000}"/>
    <cellStyle name="40% - 강조색5 2 14" xfId="35324" xr:uid="{00000000-0005-0000-0000-000045290000}"/>
    <cellStyle name="40% - 강조색5 2 15" xfId="35325" xr:uid="{00000000-0005-0000-0000-000046290000}"/>
    <cellStyle name="40% - 강조색5 2 16" xfId="35326" xr:uid="{00000000-0005-0000-0000-000047290000}"/>
    <cellStyle name="40% - 강조색5 2 17" xfId="35327" xr:uid="{00000000-0005-0000-0000-000048290000}"/>
    <cellStyle name="40% - 강조색5 2 18" xfId="35328" xr:uid="{00000000-0005-0000-0000-000049290000}"/>
    <cellStyle name="40% - 강조색5 2 19" xfId="35329" xr:uid="{00000000-0005-0000-0000-00004A290000}"/>
    <cellStyle name="40% - 강조색5 2 2" xfId="2240" xr:uid="{00000000-0005-0000-0000-00004B290000}"/>
    <cellStyle name="40% - 강조색5 2 2 10" xfId="35330" xr:uid="{00000000-0005-0000-0000-00004C290000}"/>
    <cellStyle name="40% - 강조색5 2 2 11" xfId="35331" xr:uid="{00000000-0005-0000-0000-00004D290000}"/>
    <cellStyle name="40% - 강조색5 2 2 12" xfId="35332" xr:uid="{00000000-0005-0000-0000-00004E290000}"/>
    <cellStyle name="40% - 강조색5 2 2 13" xfId="35333" xr:uid="{00000000-0005-0000-0000-00004F290000}"/>
    <cellStyle name="40% - 강조색5 2 2 14" xfId="35334" xr:uid="{00000000-0005-0000-0000-000050290000}"/>
    <cellStyle name="40% - 강조색5 2 2 15" xfId="35335" xr:uid="{00000000-0005-0000-0000-000051290000}"/>
    <cellStyle name="40% - 강조색5 2 2 16" xfId="35336" xr:uid="{00000000-0005-0000-0000-000052290000}"/>
    <cellStyle name="40% - 강조색5 2 2 17" xfId="35337" xr:uid="{00000000-0005-0000-0000-000053290000}"/>
    <cellStyle name="40% - 강조색5 2 2 18" xfId="35338" xr:uid="{00000000-0005-0000-0000-000054290000}"/>
    <cellStyle name="40% - 강조색5 2 2 19" xfId="35339" xr:uid="{00000000-0005-0000-0000-000055290000}"/>
    <cellStyle name="40% - 강조색5 2 2 2" xfId="35340" xr:uid="{00000000-0005-0000-0000-000056290000}"/>
    <cellStyle name="40% - 강조색5 2 2 20" xfId="35341" xr:uid="{00000000-0005-0000-0000-000057290000}"/>
    <cellStyle name="40% - 강조색5 2 2 21" xfId="35342" xr:uid="{00000000-0005-0000-0000-000058290000}"/>
    <cellStyle name="40% - 강조색5 2 2 22" xfId="35343" xr:uid="{00000000-0005-0000-0000-000059290000}"/>
    <cellStyle name="40% - 강조색5 2 2 3" xfId="35344" xr:uid="{00000000-0005-0000-0000-00005A290000}"/>
    <cellStyle name="40% - 강조색5 2 2 4" xfId="35345" xr:uid="{00000000-0005-0000-0000-00005B290000}"/>
    <cellStyle name="40% - 강조색5 2 2 5" xfId="35346" xr:uid="{00000000-0005-0000-0000-00005C290000}"/>
    <cellStyle name="40% - 강조색5 2 2 6" xfId="35347" xr:uid="{00000000-0005-0000-0000-00005D290000}"/>
    <cellStyle name="40% - 강조색5 2 2 7" xfId="35348" xr:uid="{00000000-0005-0000-0000-00005E290000}"/>
    <cellStyle name="40% - 강조색5 2 2 8" xfId="35349" xr:uid="{00000000-0005-0000-0000-00005F290000}"/>
    <cellStyle name="40% - 강조색5 2 2 9" xfId="35350" xr:uid="{00000000-0005-0000-0000-000060290000}"/>
    <cellStyle name="40% - 강조색5 2 20" xfId="35351" xr:uid="{00000000-0005-0000-0000-000061290000}"/>
    <cellStyle name="40% - 강조색5 2 21" xfId="35352" xr:uid="{00000000-0005-0000-0000-000062290000}"/>
    <cellStyle name="40% - 강조색5 2 22" xfId="35353" xr:uid="{00000000-0005-0000-0000-000063290000}"/>
    <cellStyle name="40% - 강조색5 2 23" xfId="35354" xr:uid="{00000000-0005-0000-0000-000064290000}"/>
    <cellStyle name="40% - 강조색5 2 24" xfId="35355" xr:uid="{00000000-0005-0000-0000-000065290000}"/>
    <cellStyle name="40% - 강조색5 2 25" xfId="35356" xr:uid="{00000000-0005-0000-0000-000066290000}"/>
    <cellStyle name="40% - 강조색5 2 26" xfId="35357" xr:uid="{00000000-0005-0000-0000-000067290000}"/>
    <cellStyle name="40% - 강조색5 2 27" xfId="35358" xr:uid="{00000000-0005-0000-0000-000068290000}"/>
    <cellStyle name="40% - 강조색5 2 28" xfId="35359" xr:uid="{00000000-0005-0000-0000-000069290000}"/>
    <cellStyle name="40% - 강조색5 2 29" xfId="35360" xr:uid="{00000000-0005-0000-0000-00006A290000}"/>
    <cellStyle name="40% - 강조색5 2 3" xfId="8112" xr:uid="{00000000-0005-0000-0000-00006B290000}"/>
    <cellStyle name="40% - 강조색5 2 3 10" xfId="35361" xr:uid="{00000000-0005-0000-0000-00006C290000}"/>
    <cellStyle name="40% - 강조색5 2 3 11" xfId="35362" xr:uid="{00000000-0005-0000-0000-00006D290000}"/>
    <cellStyle name="40% - 강조색5 2 3 12" xfId="35363" xr:uid="{00000000-0005-0000-0000-00006E290000}"/>
    <cellStyle name="40% - 강조색5 2 3 13" xfId="35364" xr:uid="{00000000-0005-0000-0000-00006F290000}"/>
    <cellStyle name="40% - 강조색5 2 3 14" xfId="35365" xr:uid="{00000000-0005-0000-0000-000070290000}"/>
    <cellStyle name="40% - 강조색5 2 3 15" xfId="35366" xr:uid="{00000000-0005-0000-0000-000071290000}"/>
    <cellStyle name="40% - 강조색5 2 3 16" xfId="35367" xr:uid="{00000000-0005-0000-0000-000072290000}"/>
    <cellStyle name="40% - 강조색5 2 3 17" xfId="35368" xr:uid="{00000000-0005-0000-0000-000073290000}"/>
    <cellStyle name="40% - 강조색5 2 3 18" xfId="35369" xr:uid="{00000000-0005-0000-0000-000074290000}"/>
    <cellStyle name="40% - 강조색5 2 3 19" xfId="35370" xr:uid="{00000000-0005-0000-0000-000075290000}"/>
    <cellStyle name="40% - 강조색5 2 3 2" xfId="35371" xr:uid="{00000000-0005-0000-0000-000076290000}"/>
    <cellStyle name="40% - 강조색5 2 3 20" xfId="35372" xr:uid="{00000000-0005-0000-0000-000077290000}"/>
    <cellStyle name="40% - 강조색5 2 3 21" xfId="35373" xr:uid="{00000000-0005-0000-0000-000078290000}"/>
    <cellStyle name="40% - 강조색5 2 3 3" xfId="35374" xr:uid="{00000000-0005-0000-0000-000079290000}"/>
    <cellStyle name="40% - 강조색5 2 3 4" xfId="35375" xr:uid="{00000000-0005-0000-0000-00007A290000}"/>
    <cellStyle name="40% - 강조색5 2 3 5" xfId="35376" xr:uid="{00000000-0005-0000-0000-00007B290000}"/>
    <cellStyle name="40% - 강조색5 2 3 6" xfId="35377" xr:uid="{00000000-0005-0000-0000-00007C290000}"/>
    <cellStyle name="40% - 강조색5 2 3 7" xfId="35378" xr:uid="{00000000-0005-0000-0000-00007D290000}"/>
    <cellStyle name="40% - 강조색5 2 3 8" xfId="35379" xr:uid="{00000000-0005-0000-0000-00007E290000}"/>
    <cellStyle name="40% - 강조색5 2 3 9" xfId="35380" xr:uid="{00000000-0005-0000-0000-00007F290000}"/>
    <cellStyle name="40% - 강조색5 2 30" xfId="35381" xr:uid="{00000000-0005-0000-0000-000080290000}"/>
    <cellStyle name="40% - 강조색5 2 4" xfId="15135" xr:uid="{00000000-0005-0000-0000-000081290000}"/>
    <cellStyle name="40% - 강조색5 2 4 10" xfId="35382" xr:uid="{00000000-0005-0000-0000-000082290000}"/>
    <cellStyle name="40% - 강조색5 2 4 11" xfId="35383" xr:uid="{00000000-0005-0000-0000-000083290000}"/>
    <cellStyle name="40% - 강조색5 2 4 12" xfId="35384" xr:uid="{00000000-0005-0000-0000-000084290000}"/>
    <cellStyle name="40% - 강조색5 2 4 13" xfId="35385" xr:uid="{00000000-0005-0000-0000-000085290000}"/>
    <cellStyle name="40% - 강조색5 2 4 14" xfId="35386" xr:uid="{00000000-0005-0000-0000-000086290000}"/>
    <cellStyle name="40% - 강조색5 2 4 15" xfId="35387" xr:uid="{00000000-0005-0000-0000-000087290000}"/>
    <cellStyle name="40% - 강조색5 2 4 16" xfId="35388" xr:uid="{00000000-0005-0000-0000-000088290000}"/>
    <cellStyle name="40% - 강조색5 2 4 17" xfId="35389" xr:uid="{00000000-0005-0000-0000-000089290000}"/>
    <cellStyle name="40% - 강조색5 2 4 18" xfId="35390" xr:uid="{00000000-0005-0000-0000-00008A290000}"/>
    <cellStyle name="40% - 강조색5 2 4 19" xfId="35391" xr:uid="{00000000-0005-0000-0000-00008B290000}"/>
    <cellStyle name="40% - 강조색5 2 4 2" xfId="35392" xr:uid="{00000000-0005-0000-0000-00008C290000}"/>
    <cellStyle name="40% - 강조색5 2 4 20" xfId="35393" xr:uid="{00000000-0005-0000-0000-00008D290000}"/>
    <cellStyle name="40% - 강조색5 2 4 3" xfId="35394" xr:uid="{00000000-0005-0000-0000-00008E290000}"/>
    <cellStyle name="40% - 강조색5 2 4 4" xfId="35395" xr:uid="{00000000-0005-0000-0000-00008F290000}"/>
    <cellStyle name="40% - 강조색5 2 4 5" xfId="35396" xr:uid="{00000000-0005-0000-0000-000090290000}"/>
    <cellStyle name="40% - 강조색5 2 4 6" xfId="35397" xr:uid="{00000000-0005-0000-0000-000091290000}"/>
    <cellStyle name="40% - 강조색5 2 4 7" xfId="35398" xr:uid="{00000000-0005-0000-0000-000092290000}"/>
    <cellStyle name="40% - 강조색5 2 4 8" xfId="35399" xr:uid="{00000000-0005-0000-0000-000093290000}"/>
    <cellStyle name="40% - 강조색5 2 4 9" xfId="35400" xr:uid="{00000000-0005-0000-0000-000094290000}"/>
    <cellStyle name="40% - 강조색5 2 5" xfId="35401" xr:uid="{00000000-0005-0000-0000-000095290000}"/>
    <cellStyle name="40% - 강조색5 2 6" xfId="35402" xr:uid="{00000000-0005-0000-0000-000096290000}"/>
    <cellStyle name="40% - 강조색5 2 7" xfId="35403" xr:uid="{00000000-0005-0000-0000-000097290000}"/>
    <cellStyle name="40% - 강조색5 2 7 2" xfId="35404" xr:uid="{00000000-0005-0000-0000-000098290000}"/>
    <cellStyle name="40% - 강조색5 2 8" xfId="35405" xr:uid="{00000000-0005-0000-0000-000099290000}"/>
    <cellStyle name="40% - 강조색5 2 9" xfId="35406" xr:uid="{00000000-0005-0000-0000-00009A290000}"/>
    <cellStyle name="40% - 강조색5 3" xfId="410" xr:uid="{00000000-0005-0000-0000-00009B290000}"/>
    <cellStyle name="40% - 강조색5 3 10" xfId="35407" xr:uid="{00000000-0005-0000-0000-00009C290000}"/>
    <cellStyle name="40% - 강조색5 3 11" xfId="35408" xr:uid="{00000000-0005-0000-0000-00009D290000}"/>
    <cellStyle name="40% - 강조색5 3 12" xfId="35409" xr:uid="{00000000-0005-0000-0000-00009E290000}"/>
    <cellStyle name="40% - 강조색5 3 13" xfId="35410" xr:uid="{00000000-0005-0000-0000-00009F290000}"/>
    <cellStyle name="40% - 강조색5 3 14" xfId="35411" xr:uid="{00000000-0005-0000-0000-0000A0290000}"/>
    <cellStyle name="40% - 강조색5 3 15" xfId="35412" xr:uid="{00000000-0005-0000-0000-0000A1290000}"/>
    <cellStyle name="40% - 강조색5 3 16" xfId="35413" xr:uid="{00000000-0005-0000-0000-0000A2290000}"/>
    <cellStyle name="40% - 강조색5 3 17" xfId="35414" xr:uid="{00000000-0005-0000-0000-0000A3290000}"/>
    <cellStyle name="40% - 강조색5 3 18" xfId="35415" xr:uid="{00000000-0005-0000-0000-0000A4290000}"/>
    <cellStyle name="40% - 강조색5 3 19" xfId="35416" xr:uid="{00000000-0005-0000-0000-0000A5290000}"/>
    <cellStyle name="40% - 강조색5 3 2" xfId="35417" xr:uid="{00000000-0005-0000-0000-0000A6290000}"/>
    <cellStyle name="40% - 강조색5 3 2 10" xfId="35418" xr:uid="{00000000-0005-0000-0000-0000A7290000}"/>
    <cellStyle name="40% - 강조색5 3 2 11" xfId="35419" xr:uid="{00000000-0005-0000-0000-0000A8290000}"/>
    <cellStyle name="40% - 강조색5 3 2 12" xfId="35420" xr:uid="{00000000-0005-0000-0000-0000A9290000}"/>
    <cellStyle name="40% - 강조색5 3 2 13" xfId="35421" xr:uid="{00000000-0005-0000-0000-0000AA290000}"/>
    <cellStyle name="40% - 강조색5 3 2 14" xfId="35422" xr:uid="{00000000-0005-0000-0000-0000AB290000}"/>
    <cellStyle name="40% - 강조색5 3 2 15" xfId="35423" xr:uid="{00000000-0005-0000-0000-0000AC290000}"/>
    <cellStyle name="40% - 강조색5 3 2 16" xfId="35424" xr:uid="{00000000-0005-0000-0000-0000AD290000}"/>
    <cellStyle name="40% - 강조색5 3 2 17" xfId="35425" xr:uid="{00000000-0005-0000-0000-0000AE290000}"/>
    <cellStyle name="40% - 강조색5 3 2 18" xfId="35426" xr:uid="{00000000-0005-0000-0000-0000AF290000}"/>
    <cellStyle name="40% - 강조색5 3 2 19" xfId="35427" xr:uid="{00000000-0005-0000-0000-0000B0290000}"/>
    <cellStyle name="40% - 강조색5 3 2 2" xfId="35428" xr:uid="{00000000-0005-0000-0000-0000B1290000}"/>
    <cellStyle name="40% - 강조색5 3 2 20" xfId="35429" xr:uid="{00000000-0005-0000-0000-0000B2290000}"/>
    <cellStyle name="40% - 강조색5 3 2 21" xfId="35430" xr:uid="{00000000-0005-0000-0000-0000B3290000}"/>
    <cellStyle name="40% - 강조색5 3 2 3" xfId="35431" xr:uid="{00000000-0005-0000-0000-0000B4290000}"/>
    <cellStyle name="40% - 강조색5 3 2 4" xfId="35432" xr:uid="{00000000-0005-0000-0000-0000B5290000}"/>
    <cellStyle name="40% - 강조색5 3 2 5" xfId="35433" xr:uid="{00000000-0005-0000-0000-0000B6290000}"/>
    <cellStyle name="40% - 강조색5 3 2 6" xfId="35434" xr:uid="{00000000-0005-0000-0000-0000B7290000}"/>
    <cellStyle name="40% - 강조색5 3 2 7" xfId="35435" xr:uid="{00000000-0005-0000-0000-0000B8290000}"/>
    <cellStyle name="40% - 강조색5 3 2 8" xfId="35436" xr:uid="{00000000-0005-0000-0000-0000B9290000}"/>
    <cellStyle name="40% - 강조색5 3 2 9" xfId="35437" xr:uid="{00000000-0005-0000-0000-0000BA290000}"/>
    <cellStyle name="40% - 강조색5 3 20" xfId="35438" xr:uid="{00000000-0005-0000-0000-0000BB290000}"/>
    <cellStyle name="40% - 강조색5 3 21" xfId="35439" xr:uid="{00000000-0005-0000-0000-0000BC290000}"/>
    <cellStyle name="40% - 강조색5 3 22" xfId="35440" xr:uid="{00000000-0005-0000-0000-0000BD290000}"/>
    <cellStyle name="40% - 강조색5 3 23" xfId="35441" xr:uid="{00000000-0005-0000-0000-0000BE290000}"/>
    <cellStyle name="40% - 강조색5 3 24" xfId="35442" xr:uid="{00000000-0005-0000-0000-0000BF290000}"/>
    <cellStyle name="40% - 강조색5 3 25" xfId="35443" xr:uid="{00000000-0005-0000-0000-0000C0290000}"/>
    <cellStyle name="40% - 강조색5 3 26" xfId="35444" xr:uid="{00000000-0005-0000-0000-0000C1290000}"/>
    <cellStyle name="40% - 강조색5 3 27" xfId="35445" xr:uid="{00000000-0005-0000-0000-0000C2290000}"/>
    <cellStyle name="40% - 강조색5 3 28" xfId="35446" xr:uid="{00000000-0005-0000-0000-0000C3290000}"/>
    <cellStyle name="40% - 강조색5 3 29" xfId="35447" xr:uid="{00000000-0005-0000-0000-0000C4290000}"/>
    <cellStyle name="40% - 강조색5 3 3" xfId="35448" xr:uid="{00000000-0005-0000-0000-0000C5290000}"/>
    <cellStyle name="40% - 강조색5 3 3 10" xfId="35449" xr:uid="{00000000-0005-0000-0000-0000C6290000}"/>
    <cellStyle name="40% - 강조색5 3 3 11" xfId="35450" xr:uid="{00000000-0005-0000-0000-0000C7290000}"/>
    <cellStyle name="40% - 강조색5 3 3 12" xfId="35451" xr:uid="{00000000-0005-0000-0000-0000C8290000}"/>
    <cellStyle name="40% - 강조색5 3 3 13" xfId="35452" xr:uid="{00000000-0005-0000-0000-0000C9290000}"/>
    <cellStyle name="40% - 강조색5 3 3 14" xfId="35453" xr:uid="{00000000-0005-0000-0000-0000CA290000}"/>
    <cellStyle name="40% - 강조색5 3 3 15" xfId="35454" xr:uid="{00000000-0005-0000-0000-0000CB290000}"/>
    <cellStyle name="40% - 강조색5 3 3 16" xfId="35455" xr:uid="{00000000-0005-0000-0000-0000CC290000}"/>
    <cellStyle name="40% - 강조색5 3 3 17" xfId="35456" xr:uid="{00000000-0005-0000-0000-0000CD290000}"/>
    <cellStyle name="40% - 강조색5 3 3 18" xfId="35457" xr:uid="{00000000-0005-0000-0000-0000CE290000}"/>
    <cellStyle name="40% - 강조색5 3 3 19" xfId="35458" xr:uid="{00000000-0005-0000-0000-0000CF290000}"/>
    <cellStyle name="40% - 강조색5 3 3 2" xfId="35459" xr:uid="{00000000-0005-0000-0000-0000D0290000}"/>
    <cellStyle name="40% - 강조색5 3 3 20" xfId="35460" xr:uid="{00000000-0005-0000-0000-0000D1290000}"/>
    <cellStyle name="40% - 강조색5 3 3 21" xfId="35461" xr:uid="{00000000-0005-0000-0000-0000D2290000}"/>
    <cellStyle name="40% - 강조색5 3 3 3" xfId="35462" xr:uid="{00000000-0005-0000-0000-0000D3290000}"/>
    <cellStyle name="40% - 강조색5 3 3 4" xfId="35463" xr:uid="{00000000-0005-0000-0000-0000D4290000}"/>
    <cellStyle name="40% - 강조색5 3 3 5" xfId="35464" xr:uid="{00000000-0005-0000-0000-0000D5290000}"/>
    <cellStyle name="40% - 강조색5 3 3 6" xfId="35465" xr:uid="{00000000-0005-0000-0000-0000D6290000}"/>
    <cellStyle name="40% - 강조색5 3 3 7" xfId="35466" xr:uid="{00000000-0005-0000-0000-0000D7290000}"/>
    <cellStyle name="40% - 강조색5 3 3 8" xfId="35467" xr:uid="{00000000-0005-0000-0000-0000D8290000}"/>
    <cellStyle name="40% - 강조색5 3 3 9" xfId="35468" xr:uid="{00000000-0005-0000-0000-0000D9290000}"/>
    <cellStyle name="40% - 강조색5 3 30" xfId="35469" xr:uid="{00000000-0005-0000-0000-0000DA290000}"/>
    <cellStyle name="40% - 강조색5 3 31" xfId="35470" xr:uid="{00000000-0005-0000-0000-0000DB290000}"/>
    <cellStyle name="40% - 강조색5 3 4" xfId="35471" xr:uid="{00000000-0005-0000-0000-0000DC290000}"/>
    <cellStyle name="40% - 강조색5 3 4 10" xfId="35472" xr:uid="{00000000-0005-0000-0000-0000DD290000}"/>
    <cellStyle name="40% - 강조색5 3 4 11" xfId="35473" xr:uid="{00000000-0005-0000-0000-0000DE290000}"/>
    <cellStyle name="40% - 강조색5 3 4 12" xfId="35474" xr:uid="{00000000-0005-0000-0000-0000DF290000}"/>
    <cellStyle name="40% - 강조색5 3 4 13" xfId="35475" xr:uid="{00000000-0005-0000-0000-0000E0290000}"/>
    <cellStyle name="40% - 강조색5 3 4 14" xfId="35476" xr:uid="{00000000-0005-0000-0000-0000E1290000}"/>
    <cellStyle name="40% - 강조색5 3 4 15" xfId="35477" xr:uid="{00000000-0005-0000-0000-0000E2290000}"/>
    <cellStyle name="40% - 강조색5 3 4 16" xfId="35478" xr:uid="{00000000-0005-0000-0000-0000E3290000}"/>
    <cellStyle name="40% - 강조색5 3 4 17" xfId="35479" xr:uid="{00000000-0005-0000-0000-0000E4290000}"/>
    <cellStyle name="40% - 강조색5 3 4 18" xfId="35480" xr:uid="{00000000-0005-0000-0000-0000E5290000}"/>
    <cellStyle name="40% - 강조색5 3 4 19" xfId="35481" xr:uid="{00000000-0005-0000-0000-0000E6290000}"/>
    <cellStyle name="40% - 강조색5 3 4 2" xfId="35482" xr:uid="{00000000-0005-0000-0000-0000E7290000}"/>
    <cellStyle name="40% - 강조색5 3 4 20" xfId="35483" xr:uid="{00000000-0005-0000-0000-0000E8290000}"/>
    <cellStyle name="40% - 강조색5 3 4 3" xfId="35484" xr:uid="{00000000-0005-0000-0000-0000E9290000}"/>
    <cellStyle name="40% - 강조색5 3 4 4" xfId="35485" xr:uid="{00000000-0005-0000-0000-0000EA290000}"/>
    <cellStyle name="40% - 강조색5 3 4 5" xfId="35486" xr:uid="{00000000-0005-0000-0000-0000EB290000}"/>
    <cellStyle name="40% - 강조색5 3 4 6" xfId="35487" xr:uid="{00000000-0005-0000-0000-0000EC290000}"/>
    <cellStyle name="40% - 강조색5 3 4 7" xfId="35488" xr:uid="{00000000-0005-0000-0000-0000ED290000}"/>
    <cellStyle name="40% - 강조색5 3 4 8" xfId="35489" xr:uid="{00000000-0005-0000-0000-0000EE290000}"/>
    <cellStyle name="40% - 강조색5 3 4 9" xfId="35490" xr:uid="{00000000-0005-0000-0000-0000EF290000}"/>
    <cellStyle name="40% - 강조색5 3 5" xfId="35491" xr:uid="{00000000-0005-0000-0000-0000F0290000}"/>
    <cellStyle name="40% - 강조색5 3 6" xfId="35492" xr:uid="{00000000-0005-0000-0000-0000F1290000}"/>
    <cellStyle name="40% - 강조색5 3 7" xfId="35493" xr:uid="{00000000-0005-0000-0000-0000F2290000}"/>
    <cellStyle name="40% - 강조색5 3 8" xfId="35494" xr:uid="{00000000-0005-0000-0000-0000F3290000}"/>
    <cellStyle name="40% - 강조색5 3 9" xfId="35495" xr:uid="{00000000-0005-0000-0000-0000F4290000}"/>
    <cellStyle name="40% - 강조색5 4" xfId="15136" xr:uid="{00000000-0005-0000-0000-0000F5290000}"/>
    <cellStyle name="40% - 강조색5 4 2" xfId="22009" xr:uid="{00000000-0005-0000-0000-0000F6290000}"/>
    <cellStyle name="40% - 강조색5 4 2 2" xfId="35496" xr:uid="{00000000-0005-0000-0000-0000F7290000}"/>
    <cellStyle name="40% - 강조색5 4 3" xfId="35497" xr:uid="{00000000-0005-0000-0000-0000F8290000}"/>
    <cellStyle name="40% - 강조색5 4 3 2" xfId="35498" xr:uid="{00000000-0005-0000-0000-0000F9290000}"/>
    <cellStyle name="40% - 강조색5 4 4" xfId="35499" xr:uid="{00000000-0005-0000-0000-0000FA290000}"/>
    <cellStyle name="40% - 강조색5 4 5" xfId="35500" xr:uid="{00000000-0005-0000-0000-0000FB290000}"/>
    <cellStyle name="40% - 강조색5 4 6" xfId="35501" xr:uid="{00000000-0005-0000-0000-0000FC290000}"/>
    <cellStyle name="40% - 강조색5 4 7" xfId="35502" xr:uid="{00000000-0005-0000-0000-0000FD290000}"/>
    <cellStyle name="40% - 강조색5 4 8" xfId="35503" xr:uid="{00000000-0005-0000-0000-0000FE290000}"/>
    <cellStyle name="40% - 강조색5 4 9" xfId="35504" xr:uid="{00000000-0005-0000-0000-0000FF290000}"/>
    <cellStyle name="40% - 강조색5 5" xfId="15137" xr:uid="{00000000-0005-0000-0000-0000002A0000}"/>
    <cellStyle name="40% - 강조색5 5 2" xfId="22026" xr:uid="{00000000-0005-0000-0000-0000012A0000}"/>
    <cellStyle name="40% - 강조색5 5 2 2" xfId="35505" xr:uid="{00000000-0005-0000-0000-0000022A0000}"/>
    <cellStyle name="40% - 강조색5 5 3" xfId="35506" xr:uid="{00000000-0005-0000-0000-0000032A0000}"/>
    <cellStyle name="40% - 강조색5 5 3 2" xfId="35507" xr:uid="{00000000-0005-0000-0000-0000042A0000}"/>
    <cellStyle name="40% - 강조색5 6" xfId="22040" xr:uid="{00000000-0005-0000-0000-0000052A0000}"/>
    <cellStyle name="40% - 강조색5 6 2" xfId="35508" xr:uid="{00000000-0005-0000-0000-0000062A0000}"/>
    <cellStyle name="40% - 강조색5 7" xfId="35509" xr:uid="{00000000-0005-0000-0000-0000072A0000}"/>
    <cellStyle name="40% - 강조색5 7 2" xfId="35510" xr:uid="{00000000-0005-0000-0000-0000082A0000}"/>
    <cellStyle name="40% - 강조색5 8" xfId="35511" xr:uid="{00000000-0005-0000-0000-0000092A0000}"/>
    <cellStyle name="40% - 강조색5 8 2" xfId="35512" xr:uid="{00000000-0005-0000-0000-00000A2A0000}"/>
    <cellStyle name="40% - 강조색5 9" xfId="35513" xr:uid="{00000000-0005-0000-0000-00000B2A0000}"/>
    <cellStyle name="40% - 강조색6 10" xfId="35514" xr:uid="{00000000-0005-0000-0000-00000C2A0000}"/>
    <cellStyle name="40% - 강조색6 11" xfId="35515" xr:uid="{00000000-0005-0000-0000-00000D2A0000}"/>
    <cellStyle name="40% - 강조색6 12" xfId="35516" xr:uid="{00000000-0005-0000-0000-00000E2A0000}"/>
    <cellStyle name="40% - 강조색6 13" xfId="35517" xr:uid="{00000000-0005-0000-0000-00000F2A0000}"/>
    <cellStyle name="40% - 강조색6 13 2" xfId="35518" xr:uid="{00000000-0005-0000-0000-0000102A0000}"/>
    <cellStyle name="40% - 강조색6 14" xfId="35519" xr:uid="{00000000-0005-0000-0000-0000112A0000}"/>
    <cellStyle name="40% - 강조색6 14 2" xfId="35520" xr:uid="{00000000-0005-0000-0000-0000122A0000}"/>
    <cellStyle name="40% - 강조색6 2" xfId="411" xr:uid="{00000000-0005-0000-0000-0000132A0000}"/>
    <cellStyle name="40% - 강조색6 2 10" xfId="35521" xr:uid="{00000000-0005-0000-0000-0000142A0000}"/>
    <cellStyle name="40% - 강조색6 2 11" xfId="35522" xr:uid="{00000000-0005-0000-0000-0000152A0000}"/>
    <cellStyle name="40% - 강조색6 2 12" xfId="35523" xr:uid="{00000000-0005-0000-0000-0000162A0000}"/>
    <cellStyle name="40% - 강조색6 2 13" xfId="35524" xr:uid="{00000000-0005-0000-0000-0000172A0000}"/>
    <cellStyle name="40% - 강조색6 2 14" xfId="35525" xr:uid="{00000000-0005-0000-0000-0000182A0000}"/>
    <cellStyle name="40% - 강조색6 2 15" xfId="35526" xr:uid="{00000000-0005-0000-0000-0000192A0000}"/>
    <cellStyle name="40% - 강조색6 2 16" xfId="35527" xr:uid="{00000000-0005-0000-0000-00001A2A0000}"/>
    <cellStyle name="40% - 강조색6 2 17" xfId="35528" xr:uid="{00000000-0005-0000-0000-00001B2A0000}"/>
    <cellStyle name="40% - 강조색6 2 18" xfId="35529" xr:uid="{00000000-0005-0000-0000-00001C2A0000}"/>
    <cellStyle name="40% - 강조색6 2 19" xfId="35530" xr:uid="{00000000-0005-0000-0000-00001D2A0000}"/>
    <cellStyle name="40% - 강조색6 2 2" xfId="2241" xr:uid="{00000000-0005-0000-0000-00001E2A0000}"/>
    <cellStyle name="40% - 강조색6 2 2 10" xfId="35531" xr:uid="{00000000-0005-0000-0000-00001F2A0000}"/>
    <cellStyle name="40% - 강조색6 2 2 11" xfId="35532" xr:uid="{00000000-0005-0000-0000-0000202A0000}"/>
    <cellStyle name="40% - 강조색6 2 2 12" xfId="35533" xr:uid="{00000000-0005-0000-0000-0000212A0000}"/>
    <cellStyle name="40% - 강조색6 2 2 13" xfId="35534" xr:uid="{00000000-0005-0000-0000-0000222A0000}"/>
    <cellStyle name="40% - 강조색6 2 2 14" xfId="35535" xr:uid="{00000000-0005-0000-0000-0000232A0000}"/>
    <cellStyle name="40% - 강조색6 2 2 15" xfId="35536" xr:uid="{00000000-0005-0000-0000-0000242A0000}"/>
    <cellStyle name="40% - 강조색6 2 2 16" xfId="35537" xr:uid="{00000000-0005-0000-0000-0000252A0000}"/>
    <cellStyle name="40% - 강조색6 2 2 17" xfId="35538" xr:uid="{00000000-0005-0000-0000-0000262A0000}"/>
    <cellStyle name="40% - 강조색6 2 2 18" xfId="35539" xr:uid="{00000000-0005-0000-0000-0000272A0000}"/>
    <cellStyle name="40% - 강조색6 2 2 19" xfId="35540" xr:uid="{00000000-0005-0000-0000-0000282A0000}"/>
    <cellStyle name="40% - 강조색6 2 2 2" xfId="35541" xr:uid="{00000000-0005-0000-0000-0000292A0000}"/>
    <cellStyle name="40% - 강조색6 2 2 20" xfId="35542" xr:uid="{00000000-0005-0000-0000-00002A2A0000}"/>
    <cellStyle name="40% - 강조색6 2 2 21" xfId="35543" xr:uid="{00000000-0005-0000-0000-00002B2A0000}"/>
    <cellStyle name="40% - 강조색6 2 2 22" xfId="35544" xr:uid="{00000000-0005-0000-0000-00002C2A0000}"/>
    <cellStyle name="40% - 강조색6 2 2 3" xfId="35545" xr:uid="{00000000-0005-0000-0000-00002D2A0000}"/>
    <cellStyle name="40% - 강조색6 2 2 4" xfId="35546" xr:uid="{00000000-0005-0000-0000-00002E2A0000}"/>
    <cellStyle name="40% - 강조색6 2 2 5" xfId="35547" xr:uid="{00000000-0005-0000-0000-00002F2A0000}"/>
    <cellStyle name="40% - 강조색6 2 2 6" xfId="35548" xr:uid="{00000000-0005-0000-0000-0000302A0000}"/>
    <cellStyle name="40% - 강조색6 2 2 7" xfId="35549" xr:uid="{00000000-0005-0000-0000-0000312A0000}"/>
    <cellStyle name="40% - 강조색6 2 2 8" xfId="35550" xr:uid="{00000000-0005-0000-0000-0000322A0000}"/>
    <cellStyle name="40% - 강조색6 2 2 9" xfId="35551" xr:uid="{00000000-0005-0000-0000-0000332A0000}"/>
    <cellStyle name="40% - 강조색6 2 20" xfId="35552" xr:uid="{00000000-0005-0000-0000-0000342A0000}"/>
    <cellStyle name="40% - 강조색6 2 21" xfId="35553" xr:uid="{00000000-0005-0000-0000-0000352A0000}"/>
    <cellStyle name="40% - 강조색6 2 22" xfId="35554" xr:uid="{00000000-0005-0000-0000-0000362A0000}"/>
    <cellStyle name="40% - 강조색6 2 23" xfId="35555" xr:uid="{00000000-0005-0000-0000-0000372A0000}"/>
    <cellStyle name="40% - 강조색6 2 24" xfId="35556" xr:uid="{00000000-0005-0000-0000-0000382A0000}"/>
    <cellStyle name="40% - 강조색6 2 25" xfId="35557" xr:uid="{00000000-0005-0000-0000-0000392A0000}"/>
    <cellStyle name="40% - 강조색6 2 26" xfId="35558" xr:uid="{00000000-0005-0000-0000-00003A2A0000}"/>
    <cellStyle name="40% - 강조색6 2 27" xfId="35559" xr:uid="{00000000-0005-0000-0000-00003B2A0000}"/>
    <cellStyle name="40% - 강조색6 2 28" xfId="35560" xr:uid="{00000000-0005-0000-0000-00003C2A0000}"/>
    <cellStyle name="40% - 강조색6 2 29" xfId="35561" xr:uid="{00000000-0005-0000-0000-00003D2A0000}"/>
    <cellStyle name="40% - 강조색6 2 3" xfId="8113" xr:uid="{00000000-0005-0000-0000-00003E2A0000}"/>
    <cellStyle name="40% - 강조색6 2 3 10" xfId="35562" xr:uid="{00000000-0005-0000-0000-00003F2A0000}"/>
    <cellStyle name="40% - 강조색6 2 3 11" xfId="35563" xr:uid="{00000000-0005-0000-0000-0000402A0000}"/>
    <cellStyle name="40% - 강조색6 2 3 12" xfId="35564" xr:uid="{00000000-0005-0000-0000-0000412A0000}"/>
    <cellStyle name="40% - 강조색6 2 3 13" xfId="35565" xr:uid="{00000000-0005-0000-0000-0000422A0000}"/>
    <cellStyle name="40% - 강조색6 2 3 14" xfId="35566" xr:uid="{00000000-0005-0000-0000-0000432A0000}"/>
    <cellStyle name="40% - 강조색6 2 3 15" xfId="35567" xr:uid="{00000000-0005-0000-0000-0000442A0000}"/>
    <cellStyle name="40% - 강조색6 2 3 16" xfId="35568" xr:uid="{00000000-0005-0000-0000-0000452A0000}"/>
    <cellStyle name="40% - 강조색6 2 3 17" xfId="35569" xr:uid="{00000000-0005-0000-0000-0000462A0000}"/>
    <cellStyle name="40% - 강조색6 2 3 18" xfId="35570" xr:uid="{00000000-0005-0000-0000-0000472A0000}"/>
    <cellStyle name="40% - 강조색6 2 3 19" xfId="35571" xr:uid="{00000000-0005-0000-0000-0000482A0000}"/>
    <cellStyle name="40% - 강조색6 2 3 2" xfId="35572" xr:uid="{00000000-0005-0000-0000-0000492A0000}"/>
    <cellStyle name="40% - 강조색6 2 3 20" xfId="35573" xr:uid="{00000000-0005-0000-0000-00004A2A0000}"/>
    <cellStyle name="40% - 강조색6 2 3 21" xfId="35574" xr:uid="{00000000-0005-0000-0000-00004B2A0000}"/>
    <cellStyle name="40% - 강조색6 2 3 3" xfId="35575" xr:uid="{00000000-0005-0000-0000-00004C2A0000}"/>
    <cellStyle name="40% - 강조색6 2 3 4" xfId="35576" xr:uid="{00000000-0005-0000-0000-00004D2A0000}"/>
    <cellStyle name="40% - 강조색6 2 3 5" xfId="35577" xr:uid="{00000000-0005-0000-0000-00004E2A0000}"/>
    <cellStyle name="40% - 강조색6 2 3 6" xfId="35578" xr:uid="{00000000-0005-0000-0000-00004F2A0000}"/>
    <cellStyle name="40% - 강조색6 2 3 7" xfId="35579" xr:uid="{00000000-0005-0000-0000-0000502A0000}"/>
    <cellStyle name="40% - 강조색6 2 3 8" xfId="35580" xr:uid="{00000000-0005-0000-0000-0000512A0000}"/>
    <cellStyle name="40% - 강조색6 2 3 9" xfId="35581" xr:uid="{00000000-0005-0000-0000-0000522A0000}"/>
    <cellStyle name="40% - 강조색6 2 30" xfId="35582" xr:uid="{00000000-0005-0000-0000-0000532A0000}"/>
    <cellStyle name="40% - 강조색6 2 4" xfId="15138" xr:uid="{00000000-0005-0000-0000-0000542A0000}"/>
    <cellStyle name="40% - 강조색6 2 4 10" xfId="35583" xr:uid="{00000000-0005-0000-0000-0000552A0000}"/>
    <cellStyle name="40% - 강조색6 2 4 11" xfId="35584" xr:uid="{00000000-0005-0000-0000-0000562A0000}"/>
    <cellStyle name="40% - 강조색6 2 4 12" xfId="35585" xr:uid="{00000000-0005-0000-0000-0000572A0000}"/>
    <cellStyle name="40% - 강조색6 2 4 13" xfId="35586" xr:uid="{00000000-0005-0000-0000-0000582A0000}"/>
    <cellStyle name="40% - 강조색6 2 4 14" xfId="35587" xr:uid="{00000000-0005-0000-0000-0000592A0000}"/>
    <cellStyle name="40% - 강조색6 2 4 15" xfId="35588" xr:uid="{00000000-0005-0000-0000-00005A2A0000}"/>
    <cellStyle name="40% - 강조색6 2 4 16" xfId="35589" xr:uid="{00000000-0005-0000-0000-00005B2A0000}"/>
    <cellStyle name="40% - 강조색6 2 4 17" xfId="35590" xr:uid="{00000000-0005-0000-0000-00005C2A0000}"/>
    <cellStyle name="40% - 강조색6 2 4 18" xfId="35591" xr:uid="{00000000-0005-0000-0000-00005D2A0000}"/>
    <cellStyle name="40% - 강조색6 2 4 19" xfId="35592" xr:uid="{00000000-0005-0000-0000-00005E2A0000}"/>
    <cellStyle name="40% - 강조색6 2 4 2" xfId="35593" xr:uid="{00000000-0005-0000-0000-00005F2A0000}"/>
    <cellStyle name="40% - 강조색6 2 4 20" xfId="35594" xr:uid="{00000000-0005-0000-0000-0000602A0000}"/>
    <cellStyle name="40% - 강조색6 2 4 3" xfId="35595" xr:uid="{00000000-0005-0000-0000-0000612A0000}"/>
    <cellStyle name="40% - 강조색6 2 4 4" xfId="35596" xr:uid="{00000000-0005-0000-0000-0000622A0000}"/>
    <cellStyle name="40% - 강조색6 2 4 5" xfId="35597" xr:uid="{00000000-0005-0000-0000-0000632A0000}"/>
    <cellStyle name="40% - 강조색6 2 4 6" xfId="35598" xr:uid="{00000000-0005-0000-0000-0000642A0000}"/>
    <cellStyle name="40% - 강조색6 2 4 7" xfId="35599" xr:uid="{00000000-0005-0000-0000-0000652A0000}"/>
    <cellStyle name="40% - 강조색6 2 4 8" xfId="35600" xr:uid="{00000000-0005-0000-0000-0000662A0000}"/>
    <cellStyle name="40% - 강조색6 2 4 9" xfId="35601" xr:uid="{00000000-0005-0000-0000-0000672A0000}"/>
    <cellStyle name="40% - 강조색6 2 5" xfId="35602" xr:uid="{00000000-0005-0000-0000-0000682A0000}"/>
    <cellStyle name="40% - 강조색6 2 6" xfId="35603" xr:uid="{00000000-0005-0000-0000-0000692A0000}"/>
    <cellStyle name="40% - 강조색6 2 7" xfId="35604" xr:uid="{00000000-0005-0000-0000-00006A2A0000}"/>
    <cellStyle name="40% - 강조색6 2 7 2" xfId="35605" xr:uid="{00000000-0005-0000-0000-00006B2A0000}"/>
    <cellStyle name="40% - 강조색6 2 8" xfId="35606" xr:uid="{00000000-0005-0000-0000-00006C2A0000}"/>
    <cellStyle name="40% - 강조색6 2 9" xfId="35607" xr:uid="{00000000-0005-0000-0000-00006D2A0000}"/>
    <cellStyle name="40% - 강조색6 3" xfId="412" xr:uid="{00000000-0005-0000-0000-00006E2A0000}"/>
    <cellStyle name="40% - 강조색6 3 10" xfId="35608" xr:uid="{00000000-0005-0000-0000-00006F2A0000}"/>
    <cellStyle name="40% - 강조색6 3 11" xfId="35609" xr:uid="{00000000-0005-0000-0000-0000702A0000}"/>
    <cellStyle name="40% - 강조색6 3 12" xfId="35610" xr:uid="{00000000-0005-0000-0000-0000712A0000}"/>
    <cellStyle name="40% - 강조색6 3 13" xfId="35611" xr:uid="{00000000-0005-0000-0000-0000722A0000}"/>
    <cellStyle name="40% - 강조색6 3 14" xfId="35612" xr:uid="{00000000-0005-0000-0000-0000732A0000}"/>
    <cellStyle name="40% - 강조색6 3 15" xfId="35613" xr:uid="{00000000-0005-0000-0000-0000742A0000}"/>
    <cellStyle name="40% - 강조색6 3 16" xfId="35614" xr:uid="{00000000-0005-0000-0000-0000752A0000}"/>
    <cellStyle name="40% - 강조색6 3 17" xfId="35615" xr:uid="{00000000-0005-0000-0000-0000762A0000}"/>
    <cellStyle name="40% - 강조색6 3 18" xfId="35616" xr:uid="{00000000-0005-0000-0000-0000772A0000}"/>
    <cellStyle name="40% - 강조색6 3 19" xfId="35617" xr:uid="{00000000-0005-0000-0000-0000782A0000}"/>
    <cellStyle name="40% - 강조색6 3 2" xfId="35618" xr:uid="{00000000-0005-0000-0000-0000792A0000}"/>
    <cellStyle name="40% - 강조색6 3 2 10" xfId="35619" xr:uid="{00000000-0005-0000-0000-00007A2A0000}"/>
    <cellStyle name="40% - 강조색6 3 2 11" xfId="35620" xr:uid="{00000000-0005-0000-0000-00007B2A0000}"/>
    <cellStyle name="40% - 강조색6 3 2 12" xfId="35621" xr:uid="{00000000-0005-0000-0000-00007C2A0000}"/>
    <cellStyle name="40% - 강조색6 3 2 13" xfId="35622" xr:uid="{00000000-0005-0000-0000-00007D2A0000}"/>
    <cellStyle name="40% - 강조색6 3 2 14" xfId="35623" xr:uid="{00000000-0005-0000-0000-00007E2A0000}"/>
    <cellStyle name="40% - 강조색6 3 2 15" xfId="35624" xr:uid="{00000000-0005-0000-0000-00007F2A0000}"/>
    <cellStyle name="40% - 강조색6 3 2 16" xfId="35625" xr:uid="{00000000-0005-0000-0000-0000802A0000}"/>
    <cellStyle name="40% - 강조색6 3 2 17" xfId="35626" xr:uid="{00000000-0005-0000-0000-0000812A0000}"/>
    <cellStyle name="40% - 강조색6 3 2 18" xfId="35627" xr:uid="{00000000-0005-0000-0000-0000822A0000}"/>
    <cellStyle name="40% - 강조색6 3 2 19" xfId="35628" xr:uid="{00000000-0005-0000-0000-0000832A0000}"/>
    <cellStyle name="40% - 강조색6 3 2 2" xfId="35629" xr:uid="{00000000-0005-0000-0000-0000842A0000}"/>
    <cellStyle name="40% - 강조색6 3 2 20" xfId="35630" xr:uid="{00000000-0005-0000-0000-0000852A0000}"/>
    <cellStyle name="40% - 강조색6 3 2 21" xfId="35631" xr:uid="{00000000-0005-0000-0000-0000862A0000}"/>
    <cellStyle name="40% - 강조색6 3 2 3" xfId="35632" xr:uid="{00000000-0005-0000-0000-0000872A0000}"/>
    <cellStyle name="40% - 강조색6 3 2 4" xfId="35633" xr:uid="{00000000-0005-0000-0000-0000882A0000}"/>
    <cellStyle name="40% - 강조색6 3 2 5" xfId="35634" xr:uid="{00000000-0005-0000-0000-0000892A0000}"/>
    <cellStyle name="40% - 강조색6 3 2 6" xfId="35635" xr:uid="{00000000-0005-0000-0000-00008A2A0000}"/>
    <cellStyle name="40% - 강조색6 3 2 7" xfId="35636" xr:uid="{00000000-0005-0000-0000-00008B2A0000}"/>
    <cellStyle name="40% - 강조색6 3 2 8" xfId="35637" xr:uid="{00000000-0005-0000-0000-00008C2A0000}"/>
    <cellStyle name="40% - 강조색6 3 2 9" xfId="35638" xr:uid="{00000000-0005-0000-0000-00008D2A0000}"/>
    <cellStyle name="40% - 강조색6 3 20" xfId="35639" xr:uid="{00000000-0005-0000-0000-00008E2A0000}"/>
    <cellStyle name="40% - 강조색6 3 21" xfId="35640" xr:uid="{00000000-0005-0000-0000-00008F2A0000}"/>
    <cellStyle name="40% - 강조색6 3 22" xfId="35641" xr:uid="{00000000-0005-0000-0000-0000902A0000}"/>
    <cellStyle name="40% - 강조색6 3 23" xfId="35642" xr:uid="{00000000-0005-0000-0000-0000912A0000}"/>
    <cellStyle name="40% - 강조색6 3 24" xfId="35643" xr:uid="{00000000-0005-0000-0000-0000922A0000}"/>
    <cellStyle name="40% - 강조색6 3 25" xfId="35644" xr:uid="{00000000-0005-0000-0000-0000932A0000}"/>
    <cellStyle name="40% - 강조색6 3 26" xfId="35645" xr:uid="{00000000-0005-0000-0000-0000942A0000}"/>
    <cellStyle name="40% - 강조색6 3 27" xfId="35646" xr:uid="{00000000-0005-0000-0000-0000952A0000}"/>
    <cellStyle name="40% - 강조색6 3 28" xfId="35647" xr:uid="{00000000-0005-0000-0000-0000962A0000}"/>
    <cellStyle name="40% - 강조색6 3 29" xfId="35648" xr:uid="{00000000-0005-0000-0000-0000972A0000}"/>
    <cellStyle name="40% - 강조색6 3 3" xfId="35649" xr:uid="{00000000-0005-0000-0000-0000982A0000}"/>
    <cellStyle name="40% - 강조색6 3 3 10" xfId="35650" xr:uid="{00000000-0005-0000-0000-0000992A0000}"/>
    <cellStyle name="40% - 강조색6 3 3 11" xfId="35651" xr:uid="{00000000-0005-0000-0000-00009A2A0000}"/>
    <cellStyle name="40% - 강조색6 3 3 12" xfId="35652" xr:uid="{00000000-0005-0000-0000-00009B2A0000}"/>
    <cellStyle name="40% - 강조색6 3 3 13" xfId="35653" xr:uid="{00000000-0005-0000-0000-00009C2A0000}"/>
    <cellStyle name="40% - 강조색6 3 3 14" xfId="35654" xr:uid="{00000000-0005-0000-0000-00009D2A0000}"/>
    <cellStyle name="40% - 강조색6 3 3 15" xfId="35655" xr:uid="{00000000-0005-0000-0000-00009E2A0000}"/>
    <cellStyle name="40% - 강조색6 3 3 16" xfId="35656" xr:uid="{00000000-0005-0000-0000-00009F2A0000}"/>
    <cellStyle name="40% - 강조색6 3 3 17" xfId="35657" xr:uid="{00000000-0005-0000-0000-0000A02A0000}"/>
    <cellStyle name="40% - 강조색6 3 3 18" xfId="35658" xr:uid="{00000000-0005-0000-0000-0000A12A0000}"/>
    <cellStyle name="40% - 강조색6 3 3 19" xfId="35659" xr:uid="{00000000-0005-0000-0000-0000A22A0000}"/>
    <cellStyle name="40% - 강조색6 3 3 2" xfId="35660" xr:uid="{00000000-0005-0000-0000-0000A32A0000}"/>
    <cellStyle name="40% - 강조색6 3 3 20" xfId="35661" xr:uid="{00000000-0005-0000-0000-0000A42A0000}"/>
    <cellStyle name="40% - 강조색6 3 3 21" xfId="35662" xr:uid="{00000000-0005-0000-0000-0000A52A0000}"/>
    <cellStyle name="40% - 강조색6 3 3 3" xfId="35663" xr:uid="{00000000-0005-0000-0000-0000A62A0000}"/>
    <cellStyle name="40% - 강조색6 3 3 4" xfId="35664" xr:uid="{00000000-0005-0000-0000-0000A72A0000}"/>
    <cellStyle name="40% - 강조색6 3 3 5" xfId="35665" xr:uid="{00000000-0005-0000-0000-0000A82A0000}"/>
    <cellStyle name="40% - 강조색6 3 3 6" xfId="35666" xr:uid="{00000000-0005-0000-0000-0000A92A0000}"/>
    <cellStyle name="40% - 강조색6 3 3 7" xfId="35667" xr:uid="{00000000-0005-0000-0000-0000AA2A0000}"/>
    <cellStyle name="40% - 강조색6 3 3 8" xfId="35668" xr:uid="{00000000-0005-0000-0000-0000AB2A0000}"/>
    <cellStyle name="40% - 강조색6 3 3 9" xfId="35669" xr:uid="{00000000-0005-0000-0000-0000AC2A0000}"/>
    <cellStyle name="40% - 강조색6 3 30" xfId="35670" xr:uid="{00000000-0005-0000-0000-0000AD2A0000}"/>
    <cellStyle name="40% - 강조색6 3 31" xfId="35671" xr:uid="{00000000-0005-0000-0000-0000AE2A0000}"/>
    <cellStyle name="40% - 강조색6 3 4" xfId="35672" xr:uid="{00000000-0005-0000-0000-0000AF2A0000}"/>
    <cellStyle name="40% - 강조색6 3 4 10" xfId="35673" xr:uid="{00000000-0005-0000-0000-0000B02A0000}"/>
    <cellStyle name="40% - 강조색6 3 4 11" xfId="35674" xr:uid="{00000000-0005-0000-0000-0000B12A0000}"/>
    <cellStyle name="40% - 강조색6 3 4 12" xfId="35675" xr:uid="{00000000-0005-0000-0000-0000B22A0000}"/>
    <cellStyle name="40% - 강조색6 3 4 13" xfId="35676" xr:uid="{00000000-0005-0000-0000-0000B32A0000}"/>
    <cellStyle name="40% - 강조색6 3 4 14" xfId="35677" xr:uid="{00000000-0005-0000-0000-0000B42A0000}"/>
    <cellStyle name="40% - 강조색6 3 4 15" xfId="35678" xr:uid="{00000000-0005-0000-0000-0000B52A0000}"/>
    <cellStyle name="40% - 강조색6 3 4 16" xfId="35679" xr:uid="{00000000-0005-0000-0000-0000B62A0000}"/>
    <cellStyle name="40% - 강조색6 3 4 17" xfId="35680" xr:uid="{00000000-0005-0000-0000-0000B72A0000}"/>
    <cellStyle name="40% - 강조색6 3 4 18" xfId="35681" xr:uid="{00000000-0005-0000-0000-0000B82A0000}"/>
    <cellStyle name="40% - 강조색6 3 4 19" xfId="35682" xr:uid="{00000000-0005-0000-0000-0000B92A0000}"/>
    <cellStyle name="40% - 강조색6 3 4 2" xfId="35683" xr:uid="{00000000-0005-0000-0000-0000BA2A0000}"/>
    <cellStyle name="40% - 강조색6 3 4 20" xfId="35684" xr:uid="{00000000-0005-0000-0000-0000BB2A0000}"/>
    <cellStyle name="40% - 강조색6 3 4 3" xfId="35685" xr:uid="{00000000-0005-0000-0000-0000BC2A0000}"/>
    <cellStyle name="40% - 강조색6 3 4 4" xfId="35686" xr:uid="{00000000-0005-0000-0000-0000BD2A0000}"/>
    <cellStyle name="40% - 강조색6 3 4 5" xfId="35687" xr:uid="{00000000-0005-0000-0000-0000BE2A0000}"/>
    <cellStyle name="40% - 강조색6 3 4 6" xfId="35688" xr:uid="{00000000-0005-0000-0000-0000BF2A0000}"/>
    <cellStyle name="40% - 강조색6 3 4 7" xfId="35689" xr:uid="{00000000-0005-0000-0000-0000C02A0000}"/>
    <cellStyle name="40% - 강조색6 3 4 8" xfId="35690" xr:uid="{00000000-0005-0000-0000-0000C12A0000}"/>
    <cellStyle name="40% - 강조색6 3 4 9" xfId="35691" xr:uid="{00000000-0005-0000-0000-0000C22A0000}"/>
    <cellStyle name="40% - 강조색6 3 5" xfId="35692" xr:uid="{00000000-0005-0000-0000-0000C32A0000}"/>
    <cellStyle name="40% - 강조색6 3 6" xfId="35693" xr:uid="{00000000-0005-0000-0000-0000C42A0000}"/>
    <cellStyle name="40% - 강조색6 3 7" xfId="35694" xr:uid="{00000000-0005-0000-0000-0000C52A0000}"/>
    <cellStyle name="40% - 강조색6 3 8" xfId="35695" xr:uid="{00000000-0005-0000-0000-0000C62A0000}"/>
    <cellStyle name="40% - 강조색6 3 9" xfId="35696" xr:uid="{00000000-0005-0000-0000-0000C72A0000}"/>
    <cellStyle name="40% - 강조색6 4" xfId="15139" xr:uid="{00000000-0005-0000-0000-0000C82A0000}"/>
    <cellStyle name="40% - 강조색6 4 2" xfId="22013" xr:uid="{00000000-0005-0000-0000-0000C92A0000}"/>
    <cellStyle name="40% - 강조색6 4 2 2" xfId="35697" xr:uid="{00000000-0005-0000-0000-0000CA2A0000}"/>
    <cellStyle name="40% - 강조색6 4 3" xfId="35698" xr:uid="{00000000-0005-0000-0000-0000CB2A0000}"/>
    <cellStyle name="40% - 강조색6 4 3 2" xfId="35699" xr:uid="{00000000-0005-0000-0000-0000CC2A0000}"/>
    <cellStyle name="40% - 강조색6 4 4" xfId="35700" xr:uid="{00000000-0005-0000-0000-0000CD2A0000}"/>
    <cellStyle name="40% - 강조색6 4 5" xfId="35701" xr:uid="{00000000-0005-0000-0000-0000CE2A0000}"/>
    <cellStyle name="40% - 강조색6 4 6" xfId="35702" xr:uid="{00000000-0005-0000-0000-0000CF2A0000}"/>
    <cellStyle name="40% - 강조색6 4 7" xfId="35703" xr:uid="{00000000-0005-0000-0000-0000D02A0000}"/>
    <cellStyle name="40% - 강조색6 4 8" xfId="35704" xr:uid="{00000000-0005-0000-0000-0000D12A0000}"/>
    <cellStyle name="40% - 강조색6 4 9" xfId="35705" xr:uid="{00000000-0005-0000-0000-0000D22A0000}"/>
    <cellStyle name="40% - 강조색6 5" xfId="15140" xr:uid="{00000000-0005-0000-0000-0000D32A0000}"/>
    <cellStyle name="40% - 강조색6 5 2" xfId="22028" xr:uid="{00000000-0005-0000-0000-0000D42A0000}"/>
    <cellStyle name="40% - 강조색6 5 2 2" xfId="35706" xr:uid="{00000000-0005-0000-0000-0000D52A0000}"/>
    <cellStyle name="40% - 강조색6 5 3" xfId="35707" xr:uid="{00000000-0005-0000-0000-0000D62A0000}"/>
    <cellStyle name="40% - 강조색6 5 3 2" xfId="35708" xr:uid="{00000000-0005-0000-0000-0000D72A0000}"/>
    <cellStyle name="40% - 강조색6 6" xfId="22042" xr:uid="{00000000-0005-0000-0000-0000D82A0000}"/>
    <cellStyle name="40% - 강조색6 6 2" xfId="35709" xr:uid="{00000000-0005-0000-0000-0000D92A0000}"/>
    <cellStyle name="40% - 강조색6 7" xfId="35710" xr:uid="{00000000-0005-0000-0000-0000DA2A0000}"/>
    <cellStyle name="40% - 강조색6 7 2" xfId="35711" xr:uid="{00000000-0005-0000-0000-0000DB2A0000}"/>
    <cellStyle name="40% - 강조색6 8" xfId="35712" xr:uid="{00000000-0005-0000-0000-0000DC2A0000}"/>
    <cellStyle name="40% - 강조색6 8 2" xfId="35713" xr:uid="{00000000-0005-0000-0000-0000DD2A0000}"/>
    <cellStyle name="40% - 강조색6 9" xfId="35714" xr:uid="{00000000-0005-0000-0000-0000DE2A0000}"/>
    <cellStyle name="60" xfId="31381" xr:uid="{00000000-0005-0000-0000-0000DF2A0000}"/>
    <cellStyle name="60% - ???1" xfId="31382" xr:uid="{00000000-0005-0000-0000-0000E02A0000}"/>
    <cellStyle name="60% - ???2" xfId="31383" xr:uid="{00000000-0005-0000-0000-0000E12A0000}"/>
    <cellStyle name="60% - ???3" xfId="31384" xr:uid="{00000000-0005-0000-0000-0000E22A0000}"/>
    <cellStyle name="60% - ???4" xfId="31385" xr:uid="{00000000-0005-0000-0000-0000E32A0000}"/>
    <cellStyle name="60% - ???5" xfId="31386" xr:uid="{00000000-0005-0000-0000-0000E42A0000}"/>
    <cellStyle name="60% - ???6" xfId="31387" xr:uid="{00000000-0005-0000-0000-0000E52A0000}"/>
    <cellStyle name="60% - Accent1" xfId="413" xr:uid="{00000000-0005-0000-0000-0000E62A0000}"/>
    <cellStyle name="60% - Accent1 2" xfId="414" xr:uid="{00000000-0005-0000-0000-0000E72A0000}"/>
    <cellStyle name="60% - Accent1 2 2" xfId="415" xr:uid="{00000000-0005-0000-0000-0000E82A0000}"/>
    <cellStyle name="60% - Accent1 2 2 2" xfId="8115" xr:uid="{00000000-0005-0000-0000-0000E92A0000}"/>
    <cellStyle name="60% - Accent1 2 2 3" xfId="15141" xr:uid="{00000000-0005-0000-0000-0000EA2A0000}"/>
    <cellStyle name="60% - Accent1 2 3" xfId="416" xr:uid="{00000000-0005-0000-0000-0000EB2A0000}"/>
    <cellStyle name="60% - Accent1 2 4" xfId="8114" xr:uid="{00000000-0005-0000-0000-0000EC2A0000}"/>
    <cellStyle name="60% - Accent1 3" xfId="2242" xr:uid="{00000000-0005-0000-0000-0000ED2A0000}"/>
    <cellStyle name="60% - Accent1 4" xfId="2243" xr:uid="{00000000-0005-0000-0000-0000EE2A0000}"/>
    <cellStyle name="60% - Accent1 5" xfId="2244" xr:uid="{00000000-0005-0000-0000-0000EF2A0000}"/>
    <cellStyle name="60% - Accent1 6" xfId="8116" xr:uid="{00000000-0005-0000-0000-0000F02A0000}"/>
    <cellStyle name="60% - Accent1 6 2" xfId="22206" xr:uid="{00000000-0005-0000-0000-0000F12A0000}"/>
    <cellStyle name="60% - Accent1 7" xfId="14840" xr:uid="{00000000-0005-0000-0000-0000F22A0000}"/>
    <cellStyle name="60% - Accent1_2011-3차 매각 작업(실사팀 송부용)_0712" xfId="16286" xr:uid="{00000000-0005-0000-0000-0000F32A0000}"/>
    <cellStyle name="60% - Accent2" xfId="417" xr:uid="{00000000-0005-0000-0000-0000F42A0000}"/>
    <cellStyle name="60% - Accent2 2" xfId="418" xr:uid="{00000000-0005-0000-0000-0000F52A0000}"/>
    <cellStyle name="60% - Accent2 2 2" xfId="419" xr:uid="{00000000-0005-0000-0000-0000F62A0000}"/>
    <cellStyle name="60% - Accent2 2 2 2" xfId="8118" xr:uid="{00000000-0005-0000-0000-0000F72A0000}"/>
    <cellStyle name="60% - Accent2 2 2 3" xfId="15142" xr:uid="{00000000-0005-0000-0000-0000F82A0000}"/>
    <cellStyle name="60% - Accent2 2 3" xfId="420" xr:uid="{00000000-0005-0000-0000-0000F92A0000}"/>
    <cellStyle name="60% - Accent2 2 4" xfId="8117" xr:uid="{00000000-0005-0000-0000-0000FA2A0000}"/>
    <cellStyle name="60% - Accent2 3" xfId="2245" xr:uid="{00000000-0005-0000-0000-0000FB2A0000}"/>
    <cellStyle name="60% - Accent2 4" xfId="2246" xr:uid="{00000000-0005-0000-0000-0000FC2A0000}"/>
    <cellStyle name="60% - Accent2 5" xfId="2247" xr:uid="{00000000-0005-0000-0000-0000FD2A0000}"/>
    <cellStyle name="60% - Accent2 6" xfId="8119" xr:uid="{00000000-0005-0000-0000-0000FE2A0000}"/>
    <cellStyle name="60% - Accent2 6 2" xfId="22207" xr:uid="{00000000-0005-0000-0000-0000FF2A0000}"/>
    <cellStyle name="60% - Accent2 7" xfId="14841" xr:uid="{00000000-0005-0000-0000-0000002B0000}"/>
    <cellStyle name="60% - Accent2_2011-3차 매각 작업(실사팀 송부용)_0712" xfId="14978" xr:uid="{00000000-0005-0000-0000-0000012B0000}"/>
    <cellStyle name="60% - Accent3" xfId="421" xr:uid="{00000000-0005-0000-0000-0000022B0000}"/>
    <cellStyle name="60% - Accent3 2" xfId="422" xr:uid="{00000000-0005-0000-0000-0000032B0000}"/>
    <cellStyle name="60% - Accent3 2 2" xfId="423" xr:uid="{00000000-0005-0000-0000-0000042B0000}"/>
    <cellStyle name="60% - Accent3 2 2 2" xfId="8121" xr:uid="{00000000-0005-0000-0000-0000052B0000}"/>
    <cellStyle name="60% - Accent3 2 2 3" xfId="15143" xr:uid="{00000000-0005-0000-0000-0000062B0000}"/>
    <cellStyle name="60% - Accent3 2 3" xfId="424" xr:uid="{00000000-0005-0000-0000-0000072B0000}"/>
    <cellStyle name="60% - Accent3 2 4" xfId="8120" xr:uid="{00000000-0005-0000-0000-0000082B0000}"/>
    <cellStyle name="60% - Accent3 3" xfId="2248" xr:uid="{00000000-0005-0000-0000-0000092B0000}"/>
    <cellStyle name="60% - Accent3 4" xfId="2249" xr:uid="{00000000-0005-0000-0000-00000A2B0000}"/>
    <cellStyle name="60% - Accent3 5" xfId="2250" xr:uid="{00000000-0005-0000-0000-00000B2B0000}"/>
    <cellStyle name="60% - Accent3 6" xfId="8122" xr:uid="{00000000-0005-0000-0000-00000C2B0000}"/>
    <cellStyle name="60% - Accent3 6 2" xfId="22208" xr:uid="{00000000-0005-0000-0000-00000D2B0000}"/>
    <cellStyle name="60% - Accent3 7" xfId="14842" xr:uid="{00000000-0005-0000-0000-00000E2B0000}"/>
    <cellStyle name="60% - Accent3_2011-3차 매각 작업(실사팀 송부용)_0712" xfId="16253" xr:uid="{00000000-0005-0000-0000-00000F2B0000}"/>
    <cellStyle name="60% - Accent4" xfId="425" xr:uid="{00000000-0005-0000-0000-0000102B0000}"/>
    <cellStyle name="60% - Accent4 2" xfId="426" xr:uid="{00000000-0005-0000-0000-0000112B0000}"/>
    <cellStyle name="60% - Accent4 2 2" xfId="427" xr:uid="{00000000-0005-0000-0000-0000122B0000}"/>
    <cellStyle name="60% - Accent4 2 2 2" xfId="8124" xr:uid="{00000000-0005-0000-0000-0000132B0000}"/>
    <cellStyle name="60% - Accent4 2 2 3" xfId="15144" xr:uid="{00000000-0005-0000-0000-0000142B0000}"/>
    <cellStyle name="60% - Accent4 2 3" xfId="428" xr:uid="{00000000-0005-0000-0000-0000152B0000}"/>
    <cellStyle name="60% - Accent4 2 4" xfId="8123" xr:uid="{00000000-0005-0000-0000-0000162B0000}"/>
    <cellStyle name="60% - Accent4 3" xfId="2251" xr:uid="{00000000-0005-0000-0000-0000172B0000}"/>
    <cellStyle name="60% - Accent4 4" xfId="2252" xr:uid="{00000000-0005-0000-0000-0000182B0000}"/>
    <cellStyle name="60% - Accent4 5" xfId="2253" xr:uid="{00000000-0005-0000-0000-0000192B0000}"/>
    <cellStyle name="60% - Accent4 6" xfId="8125" xr:uid="{00000000-0005-0000-0000-00001A2B0000}"/>
    <cellStyle name="60% - Accent4 6 2" xfId="22209" xr:uid="{00000000-0005-0000-0000-00001B2B0000}"/>
    <cellStyle name="60% - Accent4 7" xfId="14843" xr:uid="{00000000-0005-0000-0000-00001C2B0000}"/>
    <cellStyle name="60% - Accent4_2011-3차 매각 작업(실사팀 송부용)_0712" xfId="15649" xr:uid="{00000000-0005-0000-0000-00001D2B0000}"/>
    <cellStyle name="60% - Accent5" xfId="429" xr:uid="{00000000-0005-0000-0000-00001E2B0000}"/>
    <cellStyle name="60% - Accent5 2" xfId="430" xr:uid="{00000000-0005-0000-0000-00001F2B0000}"/>
    <cellStyle name="60% - Accent5 2 2" xfId="431" xr:uid="{00000000-0005-0000-0000-0000202B0000}"/>
    <cellStyle name="60% - Accent5 2 2 2" xfId="8127" xr:uid="{00000000-0005-0000-0000-0000212B0000}"/>
    <cellStyle name="60% - Accent5 2 2 3" xfId="15145" xr:uid="{00000000-0005-0000-0000-0000222B0000}"/>
    <cellStyle name="60% - Accent5 2 3" xfId="432" xr:uid="{00000000-0005-0000-0000-0000232B0000}"/>
    <cellStyle name="60% - Accent5 2 4" xfId="8126" xr:uid="{00000000-0005-0000-0000-0000242B0000}"/>
    <cellStyle name="60% - Accent5 3" xfId="2254" xr:uid="{00000000-0005-0000-0000-0000252B0000}"/>
    <cellStyle name="60% - Accent5 4" xfId="2255" xr:uid="{00000000-0005-0000-0000-0000262B0000}"/>
    <cellStyle name="60% - Accent5 5" xfId="2256" xr:uid="{00000000-0005-0000-0000-0000272B0000}"/>
    <cellStyle name="60% - Accent5 6" xfId="8128" xr:uid="{00000000-0005-0000-0000-0000282B0000}"/>
    <cellStyle name="60% - Accent5 6 2" xfId="22210" xr:uid="{00000000-0005-0000-0000-0000292B0000}"/>
    <cellStyle name="60% - Accent5 7" xfId="14844" xr:uid="{00000000-0005-0000-0000-00002A2B0000}"/>
    <cellStyle name="60% - Accent5_2011-3차 매각 작업(실사팀 송부용)_0712" xfId="16260" xr:uid="{00000000-0005-0000-0000-00002B2B0000}"/>
    <cellStyle name="60% - Accent6" xfId="433" xr:uid="{00000000-0005-0000-0000-00002C2B0000}"/>
    <cellStyle name="60% - Accent6 2" xfId="434" xr:uid="{00000000-0005-0000-0000-00002D2B0000}"/>
    <cellStyle name="60% - Accent6 2 2" xfId="435" xr:uid="{00000000-0005-0000-0000-00002E2B0000}"/>
    <cellStyle name="60% - Accent6 2 2 2" xfId="8130" xr:uid="{00000000-0005-0000-0000-00002F2B0000}"/>
    <cellStyle name="60% - Accent6 2 2 3" xfId="15146" xr:uid="{00000000-0005-0000-0000-0000302B0000}"/>
    <cellStyle name="60% - Accent6 2 3" xfId="436" xr:uid="{00000000-0005-0000-0000-0000312B0000}"/>
    <cellStyle name="60% - Accent6 2 4" xfId="8129" xr:uid="{00000000-0005-0000-0000-0000322B0000}"/>
    <cellStyle name="60% - Accent6 3" xfId="2257" xr:uid="{00000000-0005-0000-0000-0000332B0000}"/>
    <cellStyle name="60% - Accent6 4" xfId="2258" xr:uid="{00000000-0005-0000-0000-0000342B0000}"/>
    <cellStyle name="60% - Accent6 5" xfId="2259" xr:uid="{00000000-0005-0000-0000-0000352B0000}"/>
    <cellStyle name="60% - Accent6 6" xfId="8131" xr:uid="{00000000-0005-0000-0000-0000362B0000}"/>
    <cellStyle name="60% - Accent6 6 2" xfId="22211" xr:uid="{00000000-0005-0000-0000-0000372B0000}"/>
    <cellStyle name="60% - Accent6 7" xfId="14845" xr:uid="{00000000-0005-0000-0000-0000382B0000}"/>
    <cellStyle name="60% - Accent6_2011-3차 매각 작업(실사팀 송부용)_0712" xfId="16287" xr:uid="{00000000-0005-0000-0000-0000392B0000}"/>
    <cellStyle name="60% - 强调文字颜色 1" xfId="31388" xr:uid="{00000000-0005-0000-0000-00003A2B0000}"/>
    <cellStyle name="60% - 强调文字颜色 2" xfId="31389" xr:uid="{00000000-0005-0000-0000-00003B2B0000}"/>
    <cellStyle name="60% - 强调文字颜色 3" xfId="31390" xr:uid="{00000000-0005-0000-0000-00003C2B0000}"/>
    <cellStyle name="60% - 强调文字颜色 4" xfId="31391" xr:uid="{00000000-0005-0000-0000-00003D2B0000}"/>
    <cellStyle name="60% - 强调文字颜色 5" xfId="31392" xr:uid="{00000000-0005-0000-0000-00003E2B0000}"/>
    <cellStyle name="60% - 强调文字颜色 6" xfId="31393" xr:uid="{00000000-0005-0000-0000-00003F2B0000}"/>
    <cellStyle name="60% - 강조색1 10" xfId="35715" xr:uid="{00000000-0005-0000-0000-0000402B0000}"/>
    <cellStyle name="60% - 강조색1 11" xfId="35716" xr:uid="{00000000-0005-0000-0000-0000412B0000}"/>
    <cellStyle name="60% - 강조색1 12" xfId="35717" xr:uid="{00000000-0005-0000-0000-0000422B0000}"/>
    <cellStyle name="60% - 강조색1 13" xfId="35718" xr:uid="{00000000-0005-0000-0000-0000432B0000}"/>
    <cellStyle name="60% - 강조색1 13 2" xfId="35719" xr:uid="{00000000-0005-0000-0000-0000442B0000}"/>
    <cellStyle name="60% - 강조색1 14" xfId="35720" xr:uid="{00000000-0005-0000-0000-0000452B0000}"/>
    <cellStyle name="60% - 강조색1 2" xfId="437" xr:uid="{00000000-0005-0000-0000-0000462B0000}"/>
    <cellStyle name="60% - 강조색1 2 10" xfId="35721" xr:uid="{00000000-0005-0000-0000-0000472B0000}"/>
    <cellStyle name="60% - 강조색1 2 11" xfId="35722" xr:uid="{00000000-0005-0000-0000-0000482B0000}"/>
    <cellStyle name="60% - 강조색1 2 12" xfId="35723" xr:uid="{00000000-0005-0000-0000-0000492B0000}"/>
    <cellStyle name="60% - 강조색1 2 13" xfId="35724" xr:uid="{00000000-0005-0000-0000-00004A2B0000}"/>
    <cellStyle name="60% - 강조색1 2 14" xfId="35725" xr:uid="{00000000-0005-0000-0000-00004B2B0000}"/>
    <cellStyle name="60% - 강조색1 2 15" xfId="35726" xr:uid="{00000000-0005-0000-0000-00004C2B0000}"/>
    <cellStyle name="60% - 강조색1 2 16" xfId="35727" xr:uid="{00000000-0005-0000-0000-00004D2B0000}"/>
    <cellStyle name="60% - 강조색1 2 17" xfId="35728" xr:uid="{00000000-0005-0000-0000-00004E2B0000}"/>
    <cellStyle name="60% - 강조색1 2 18" xfId="35729" xr:uid="{00000000-0005-0000-0000-00004F2B0000}"/>
    <cellStyle name="60% - 강조색1 2 19" xfId="35730" xr:uid="{00000000-0005-0000-0000-0000502B0000}"/>
    <cellStyle name="60% - 강조색1 2 2" xfId="2260" xr:uid="{00000000-0005-0000-0000-0000512B0000}"/>
    <cellStyle name="60% - 강조색1 2 2 10" xfId="35731" xr:uid="{00000000-0005-0000-0000-0000522B0000}"/>
    <cellStyle name="60% - 강조색1 2 2 11" xfId="35732" xr:uid="{00000000-0005-0000-0000-0000532B0000}"/>
    <cellStyle name="60% - 강조색1 2 2 12" xfId="35733" xr:uid="{00000000-0005-0000-0000-0000542B0000}"/>
    <cellStyle name="60% - 강조색1 2 2 13" xfId="35734" xr:uid="{00000000-0005-0000-0000-0000552B0000}"/>
    <cellStyle name="60% - 강조색1 2 2 14" xfId="35735" xr:uid="{00000000-0005-0000-0000-0000562B0000}"/>
    <cellStyle name="60% - 강조색1 2 2 15" xfId="35736" xr:uid="{00000000-0005-0000-0000-0000572B0000}"/>
    <cellStyle name="60% - 강조색1 2 2 16" xfId="35737" xr:uid="{00000000-0005-0000-0000-0000582B0000}"/>
    <cellStyle name="60% - 강조색1 2 2 17" xfId="35738" xr:uid="{00000000-0005-0000-0000-0000592B0000}"/>
    <cellStyle name="60% - 강조색1 2 2 18" xfId="35739" xr:uid="{00000000-0005-0000-0000-00005A2B0000}"/>
    <cellStyle name="60% - 강조색1 2 2 19" xfId="35740" xr:uid="{00000000-0005-0000-0000-00005B2B0000}"/>
    <cellStyle name="60% - 강조색1 2 2 2" xfId="8133" xr:uid="{00000000-0005-0000-0000-00005C2B0000}"/>
    <cellStyle name="60% - 강조색1 2 2 20" xfId="35741" xr:uid="{00000000-0005-0000-0000-00005D2B0000}"/>
    <cellStyle name="60% - 강조색1 2 2 21" xfId="35742" xr:uid="{00000000-0005-0000-0000-00005E2B0000}"/>
    <cellStyle name="60% - 강조색1 2 2 22" xfId="35743" xr:uid="{00000000-0005-0000-0000-00005F2B0000}"/>
    <cellStyle name="60% - 강조색1 2 2 3" xfId="35744" xr:uid="{00000000-0005-0000-0000-0000602B0000}"/>
    <cellStyle name="60% - 강조색1 2 2 4" xfId="35745" xr:uid="{00000000-0005-0000-0000-0000612B0000}"/>
    <cellStyle name="60% - 강조색1 2 2 5" xfId="35746" xr:uid="{00000000-0005-0000-0000-0000622B0000}"/>
    <cellStyle name="60% - 강조색1 2 2 6" xfId="35747" xr:uid="{00000000-0005-0000-0000-0000632B0000}"/>
    <cellStyle name="60% - 강조색1 2 2 7" xfId="35748" xr:uid="{00000000-0005-0000-0000-0000642B0000}"/>
    <cellStyle name="60% - 강조색1 2 2 8" xfId="35749" xr:uid="{00000000-0005-0000-0000-0000652B0000}"/>
    <cellStyle name="60% - 강조색1 2 2 9" xfId="35750" xr:uid="{00000000-0005-0000-0000-0000662B0000}"/>
    <cellStyle name="60% - 강조색1 2 20" xfId="35751" xr:uid="{00000000-0005-0000-0000-0000672B0000}"/>
    <cellStyle name="60% - 강조색1 2 21" xfId="35752" xr:uid="{00000000-0005-0000-0000-0000682B0000}"/>
    <cellStyle name="60% - 강조색1 2 22" xfId="35753" xr:uid="{00000000-0005-0000-0000-0000692B0000}"/>
    <cellStyle name="60% - 강조색1 2 23" xfId="35754" xr:uid="{00000000-0005-0000-0000-00006A2B0000}"/>
    <cellStyle name="60% - 강조색1 2 24" xfId="35755" xr:uid="{00000000-0005-0000-0000-00006B2B0000}"/>
    <cellStyle name="60% - 강조색1 2 25" xfId="35756" xr:uid="{00000000-0005-0000-0000-00006C2B0000}"/>
    <cellStyle name="60% - 강조색1 2 26" xfId="35757" xr:uid="{00000000-0005-0000-0000-00006D2B0000}"/>
    <cellStyle name="60% - 강조색1 2 27" xfId="35758" xr:uid="{00000000-0005-0000-0000-00006E2B0000}"/>
    <cellStyle name="60% - 강조색1 2 28" xfId="35759" xr:uid="{00000000-0005-0000-0000-00006F2B0000}"/>
    <cellStyle name="60% - 강조색1 2 29" xfId="35760" xr:uid="{00000000-0005-0000-0000-0000702B0000}"/>
    <cellStyle name="60% - 강조색1 2 3" xfId="2857" xr:uid="{00000000-0005-0000-0000-0000712B0000}"/>
    <cellStyle name="60% - 강조색1 2 3 10" xfId="35761" xr:uid="{00000000-0005-0000-0000-0000722B0000}"/>
    <cellStyle name="60% - 강조색1 2 3 11" xfId="35762" xr:uid="{00000000-0005-0000-0000-0000732B0000}"/>
    <cellStyle name="60% - 강조색1 2 3 12" xfId="35763" xr:uid="{00000000-0005-0000-0000-0000742B0000}"/>
    <cellStyle name="60% - 강조색1 2 3 13" xfId="35764" xr:uid="{00000000-0005-0000-0000-0000752B0000}"/>
    <cellStyle name="60% - 강조색1 2 3 14" xfId="35765" xr:uid="{00000000-0005-0000-0000-0000762B0000}"/>
    <cellStyle name="60% - 강조색1 2 3 15" xfId="35766" xr:uid="{00000000-0005-0000-0000-0000772B0000}"/>
    <cellStyle name="60% - 강조색1 2 3 16" xfId="35767" xr:uid="{00000000-0005-0000-0000-0000782B0000}"/>
    <cellStyle name="60% - 강조색1 2 3 17" xfId="35768" xr:uid="{00000000-0005-0000-0000-0000792B0000}"/>
    <cellStyle name="60% - 강조색1 2 3 18" xfId="35769" xr:uid="{00000000-0005-0000-0000-00007A2B0000}"/>
    <cellStyle name="60% - 강조색1 2 3 19" xfId="35770" xr:uid="{00000000-0005-0000-0000-00007B2B0000}"/>
    <cellStyle name="60% - 강조색1 2 3 2" xfId="15147" xr:uid="{00000000-0005-0000-0000-00007C2B0000}"/>
    <cellStyle name="60% - 강조색1 2 3 20" xfId="35771" xr:uid="{00000000-0005-0000-0000-00007D2B0000}"/>
    <cellStyle name="60% - 강조색1 2 3 21" xfId="35772" xr:uid="{00000000-0005-0000-0000-00007E2B0000}"/>
    <cellStyle name="60% - 강조색1 2 3 3" xfId="35773" xr:uid="{00000000-0005-0000-0000-00007F2B0000}"/>
    <cellStyle name="60% - 강조색1 2 3 4" xfId="35774" xr:uid="{00000000-0005-0000-0000-0000802B0000}"/>
    <cellStyle name="60% - 강조색1 2 3 5" xfId="35775" xr:uid="{00000000-0005-0000-0000-0000812B0000}"/>
    <cellStyle name="60% - 강조색1 2 3 6" xfId="35776" xr:uid="{00000000-0005-0000-0000-0000822B0000}"/>
    <cellStyle name="60% - 강조색1 2 3 7" xfId="35777" xr:uid="{00000000-0005-0000-0000-0000832B0000}"/>
    <cellStyle name="60% - 강조색1 2 3 8" xfId="35778" xr:uid="{00000000-0005-0000-0000-0000842B0000}"/>
    <cellStyle name="60% - 강조색1 2 3 9" xfId="35779" xr:uid="{00000000-0005-0000-0000-0000852B0000}"/>
    <cellStyle name="60% - 강조색1 2 30" xfId="35780" xr:uid="{00000000-0005-0000-0000-0000862B0000}"/>
    <cellStyle name="60% - 강조색1 2 4" xfId="8132" xr:uid="{00000000-0005-0000-0000-0000872B0000}"/>
    <cellStyle name="60% - 강조색1 2 4 10" xfId="35781" xr:uid="{00000000-0005-0000-0000-0000882B0000}"/>
    <cellStyle name="60% - 강조색1 2 4 11" xfId="35782" xr:uid="{00000000-0005-0000-0000-0000892B0000}"/>
    <cellStyle name="60% - 강조색1 2 4 12" xfId="35783" xr:uid="{00000000-0005-0000-0000-00008A2B0000}"/>
    <cellStyle name="60% - 강조색1 2 4 13" xfId="35784" xr:uid="{00000000-0005-0000-0000-00008B2B0000}"/>
    <cellStyle name="60% - 강조색1 2 4 14" xfId="35785" xr:uid="{00000000-0005-0000-0000-00008C2B0000}"/>
    <cellStyle name="60% - 강조색1 2 4 15" xfId="35786" xr:uid="{00000000-0005-0000-0000-00008D2B0000}"/>
    <cellStyle name="60% - 강조색1 2 4 16" xfId="35787" xr:uid="{00000000-0005-0000-0000-00008E2B0000}"/>
    <cellStyle name="60% - 강조색1 2 4 17" xfId="35788" xr:uid="{00000000-0005-0000-0000-00008F2B0000}"/>
    <cellStyle name="60% - 강조색1 2 4 18" xfId="35789" xr:uid="{00000000-0005-0000-0000-0000902B0000}"/>
    <cellStyle name="60% - 강조색1 2 4 19" xfId="35790" xr:uid="{00000000-0005-0000-0000-0000912B0000}"/>
    <cellStyle name="60% - 강조색1 2 4 2" xfId="15148" xr:uid="{00000000-0005-0000-0000-0000922B0000}"/>
    <cellStyle name="60% - 강조색1 2 4 20" xfId="35791" xr:uid="{00000000-0005-0000-0000-0000932B0000}"/>
    <cellStyle name="60% - 강조색1 2 4 3" xfId="35792" xr:uid="{00000000-0005-0000-0000-0000942B0000}"/>
    <cellStyle name="60% - 강조색1 2 4 4" xfId="35793" xr:uid="{00000000-0005-0000-0000-0000952B0000}"/>
    <cellStyle name="60% - 강조색1 2 4 5" xfId="35794" xr:uid="{00000000-0005-0000-0000-0000962B0000}"/>
    <cellStyle name="60% - 강조색1 2 4 6" xfId="35795" xr:uid="{00000000-0005-0000-0000-0000972B0000}"/>
    <cellStyle name="60% - 강조색1 2 4 7" xfId="35796" xr:uid="{00000000-0005-0000-0000-0000982B0000}"/>
    <cellStyle name="60% - 강조색1 2 4 8" xfId="35797" xr:uid="{00000000-0005-0000-0000-0000992B0000}"/>
    <cellStyle name="60% - 강조색1 2 4 9" xfId="35798" xr:uid="{00000000-0005-0000-0000-00009A2B0000}"/>
    <cellStyle name="60% - 강조색1 2 5" xfId="35799" xr:uid="{00000000-0005-0000-0000-00009B2B0000}"/>
    <cellStyle name="60% - 강조색1 2 6" xfId="35800" xr:uid="{00000000-0005-0000-0000-00009C2B0000}"/>
    <cellStyle name="60% - 강조색1 2 7" xfId="35801" xr:uid="{00000000-0005-0000-0000-00009D2B0000}"/>
    <cellStyle name="60% - 강조색1 2 7 2" xfId="35802" xr:uid="{00000000-0005-0000-0000-00009E2B0000}"/>
    <cellStyle name="60% - 강조색1 2 8" xfId="35803" xr:uid="{00000000-0005-0000-0000-00009F2B0000}"/>
    <cellStyle name="60% - 강조색1 2 9" xfId="35804" xr:uid="{00000000-0005-0000-0000-0000A02B0000}"/>
    <cellStyle name="60% - 강조색1 3" xfId="438" xr:uid="{00000000-0005-0000-0000-0000A12B0000}"/>
    <cellStyle name="60% - 강조색1 3 10" xfId="35805" xr:uid="{00000000-0005-0000-0000-0000A22B0000}"/>
    <cellStyle name="60% - 강조색1 3 11" xfId="35806" xr:uid="{00000000-0005-0000-0000-0000A32B0000}"/>
    <cellStyle name="60% - 강조색1 3 12" xfId="35807" xr:uid="{00000000-0005-0000-0000-0000A42B0000}"/>
    <cellStyle name="60% - 강조색1 3 13" xfId="35808" xr:uid="{00000000-0005-0000-0000-0000A52B0000}"/>
    <cellStyle name="60% - 강조색1 3 14" xfId="35809" xr:uid="{00000000-0005-0000-0000-0000A62B0000}"/>
    <cellStyle name="60% - 강조색1 3 15" xfId="35810" xr:uid="{00000000-0005-0000-0000-0000A72B0000}"/>
    <cellStyle name="60% - 강조색1 3 16" xfId="35811" xr:uid="{00000000-0005-0000-0000-0000A82B0000}"/>
    <cellStyle name="60% - 강조색1 3 17" xfId="35812" xr:uid="{00000000-0005-0000-0000-0000A92B0000}"/>
    <cellStyle name="60% - 강조색1 3 18" xfId="35813" xr:uid="{00000000-0005-0000-0000-0000AA2B0000}"/>
    <cellStyle name="60% - 강조색1 3 19" xfId="35814" xr:uid="{00000000-0005-0000-0000-0000AB2B0000}"/>
    <cellStyle name="60% - 강조색1 3 2" xfId="35815" xr:uid="{00000000-0005-0000-0000-0000AC2B0000}"/>
    <cellStyle name="60% - 강조색1 3 2 10" xfId="35816" xr:uid="{00000000-0005-0000-0000-0000AD2B0000}"/>
    <cellStyle name="60% - 강조색1 3 2 11" xfId="35817" xr:uid="{00000000-0005-0000-0000-0000AE2B0000}"/>
    <cellStyle name="60% - 강조색1 3 2 12" xfId="35818" xr:uid="{00000000-0005-0000-0000-0000AF2B0000}"/>
    <cellStyle name="60% - 강조색1 3 2 13" xfId="35819" xr:uid="{00000000-0005-0000-0000-0000B02B0000}"/>
    <cellStyle name="60% - 강조색1 3 2 14" xfId="35820" xr:uid="{00000000-0005-0000-0000-0000B12B0000}"/>
    <cellStyle name="60% - 강조색1 3 2 15" xfId="35821" xr:uid="{00000000-0005-0000-0000-0000B22B0000}"/>
    <cellStyle name="60% - 강조색1 3 2 16" xfId="35822" xr:uid="{00000000-0005-0000-0000-0000B32B0000}"/>
    <cellStyle name="60% - 강조색1 3 2 17" xfId="35823" xr:uid="{00000000-0005-0000-0000-0000B42B0000}"/>
    <cellStyle name="60% - 강조색1 3 2 18" xfId="35824" xr:uid="{00000000-0005-0000-0000-0000B52B0000}"/>
    <cellStyle name="60% - 강조색1 3 2 19" xfId="35825" xr:uid="{00000000-0005-0000-0000-0000B62B0000}"/>
    <cellStyle name="60% - 강조색1 3 2 2" xfId="35826" xr:uid="{00000000-0005-0000-0000-0000B72B0000}"/>
    <cellStyle name="60% - 강조색1 3 2 20" xfId="35827" xr:uid="{00000000-0005-0000-0000-0000B82B0000}"/>
    <cellStyle name="60% - 강조색1 3 2 21" xfId="35828" xr:uid="{00000000-0005-0000-0000-0000B92B0000}"/>
    <cellStyle name="60% - 강조색1 3 2 3" xfId="35829" xr:uid="{00000000-0005-0000-0000-0000BA2B0000}"/>
    <cellStyle name="60% - 강조색1 3 2 4" xfId="35830" xr:uid="{00000000-0005-0000-0000-0000BB2B0000}"/>
    <cellStyle name="60% - 강조색1 3 2 5" xfId="35831" xr:uid="{00000000-0005-0000-0000-0000BC2B0000}"/>
    <cellStyle name="60% - 강조색1 3 2 6" xfId="35832" xr:uid="{00000000-0005-0000-0000-0000BD2B0000}"/>
    <cellStyle name="60% - 강조색1 3 2 7" xfId="35833" xr:uid="{00000000-0005-0000-0000-0000BE2B0000}"/>
    <cellStyle name="60% - 강조색1 3 2 8" xfId="35834" xr:uid="{00000000-0005-0000-0000-0000BF2B0000}"/>
    <cellStyle name="60% - 강조색1 3 2 9" xfId="35835" xr:uid="{00000000-0005-0000-0000-0000C02B0000}"/>
    <cellStyle name="60% - 강조색1 3 20" xfId="35836" xr:uid="{00000000-0005-0000-0000-0000C12B0000}"/>
    <cellStyle name="60% - 강조색1 3 21" xfId="35837" xr:uid="{00000000-0005-0000-0000-0000C22B0000}"/>
    <cellStyle name="60% - 강조색1 3 22" xfId="35838" xr:uid="{00000000-0005-0000-0000-0000C32B0000}"/>
    <cellStyle name="60% - 강조색1 3 23" xfId="35839" xr:uid="{00000000-0005-0000-0000-0000C42B0000}"/>
    <cellStyle name="60% - 강조색1 3 24" xfId="35840" xr:uid="{00000000-0005-0000-0000-0000C52B0000}"/>
    <cellStyle name="60% - 강조색1 3 25" xfId="35841" xr:uid="{00000000-0005-0000-0000-0000C62B0000}"/>
    <cellStyle name="60% - 강조색1 3 26" xfId="35842" xr:uid="{00000000-0005-0000-0000-0000C72B0000}"/>
    <cellStyle name="60% - 강조색1 3 27" xfId="35843" xr:uid="{00000000-0005-0000-0000-0000C82B0000}"/>
    <cellStyle name="60% - 강조색1 3 28" xfId="35844" xr:uid="{00000000-0005-0000-0000-0000C92B0000}"/>
    <cellStyle name="60% - 강조색1 3 29" xfId="35845" xr:uid="{00000000-0005-0000-0000-0000CA2B0000}"/>
    <cellStyle name="60% - 강조색1 3 3" xfId="35846" xr:uid="{00000000-0005-0000-0000-0000CB2B0000}"/>
    <cellStyle name="60% - 강조색1 3 3 10" xfId="35847" xr:uid="{00000000-0005-0000-0000-0000CC2B0000}"/>
    <cellStyle name="60% - 강조색1 3 3 11" xfId="35848" xr:uid="{00000000-0005-0000-0000-0000CD2B0000}"/>
    <cellStyle name="60% - 강조색1 3 3 12" xfId="35849" xr:uid="{00000000-0005-0000-0000-0000CE2B0000}"/>
    <cellStyle name="60% - 강조색1 3 3 13" xfId="35850" xr:uid="{00000000-0005-0000-0000-0000CF2B0000}"/>
    <cellStyle name="60% - 강조색1 3 3 14" xfId="35851" xr:uid="{00000000-0005-0000-0000-0000D02B0000}"/>
    <cellStyle name="60% - 강조색1 3 3 15" xfId="35852" xr:uid="{00000000-0005-0000-0000-0000D12B0000}"/>
    <cellStyle name="60% - 강조색1 3 3 16" xfId="35853" xr:uid="{00000000-0005-0000-0000-0000D22B0000}"/>
    <cellStyle name="60% - 강조색1 3 3 17" xfId="35854" xr:uid="{00000000-0005-0000-0000-0000D32B0000}"/>
    <cellStyle name="60% - 강조색1 3 3 18" xfId="35855" xr:uid="{00000000-0005-0000-0000-0000D42B0000}"/>
    <cellStyle name="60% - 강조색1 3 3 19" xfId="35856" xr:uid="{00000000-0005-0000-0000-0000D52B0000}"/>
    <cellStyle name="60% - 강조색1 3 3 2" xfId="35857" xr:uid="{00000000-0005-0000-0000-0000D62B0000}"/>
    <cellStyle name="60% - 강조색1 3 3 20" xfId="35858" xr:uid="{00000000-0005-0000-0000-0000D72B0000}"/>
    <cellStyle name="60% - 강조색1 3 3 21" xfId="35859" xr:uid="{00000000-0005-0000-0000-0000D82B0000}"/>
    <cellStyle name="60% - 강조색1 3 3 3" xfId="35860" xr:uid="{00000000-0005-0000-0000-0000D92B0000}"/>
    <cellStyle name="60% - 강조색1 3 3 4" xfId="35861" xr:uid="{00000000-0005-0000-0000-0000DA2B0000}"/>
    <cellStyle name="60% - 강조색1 3 3 5" xfId="35862" xr:uid="{00000000-0005-0000-0000-0000DB2B0000}"/>
    <cellStyle name="60% - 강조색1 3 3 6" xfId="35863" xr:uid="{00000000-0005-0000-0000-0000DC2B0000}"/>
    <cellStyle name="60% - 강조색1 3 3 7" xfId="35864" xr:uid="{00000000-0005-0000-0000-0000DD2B0000}"/>
    <cellStyle name="60% - 강조색1 3 3 8" xfId="35865" xr:uid="{00000000-0005-0000-0000-0000DE2B0000}"/>
    <cellStyle name="60% - 강조색1 3 3 9" xfId="35866" xr:uid="{00000000-0005-0000-0000-0000DF2B0000}"/>
    <cellStyle name="60% - 강조색1 3 30" xfId="35867" xr:uid="{00000000-0005-0000-0000-0000E02B0000}"/>
    <cellStyle name="60% - 강조색1 3 31" xfId="35868" xr:uid="{00000000-0005-0000-0000-0000E12B0000}"/>
    <cellStyle name="60% - 강조색1 3 4" xfId="35869" xr:uid="{00000000-0005-0000-0000-0000E22B0000}"/>
    <cellStyle name="60% - 강조색1 3 4 10" xfId="35870" xr:uid="{00000000-0005-0000-0000-0000E32B0000}"/>
    <cellStyle name="60% - 강조색1 3 4 11" xfId="35871" xr:uid="{00000000-0005-0000-0000-0000E42B0000}"/>
    <cellStyle name="60% - 강조색1 3 4 12" xfId="35872" xr:uid="{00000000-0005-0000-0000-0000E52B0000}"/>
    <cellStyle name="60% - 강조색1 3 4 13" xfId="35873" xr:uid="{00000000-0005-0000-0000-0000E62B0000}"/>
    <cellStyle name="60% - 강조색1 3 4 14" xfId="35874" xr:uid="{00000000-0005-0000-0000-0000E72B0000}"/>
    <cellStyle name="60% - 강조색1 3 4 15" xfId="35875" xr:uid="{00000000-0005-0000-0000-0000E82B0000}"/>
    <cellStyle name="60% - 강조색1 3 4 16" xfId="35876" xr:uid="{00000000-0005-0000-0000-0000E92B0000}"/>
    <cellStyle name="60% - 강조색1 3 4 17" xfId="35877" xr:uid="{00000000-0005-0000-0000-0000EA2B0000}"/>
    <cellStyle name="60% - 강조색1 3 4 18" xfId="35878" xr:uid="{00000000-0005-0000-0000-0000EB2B0000}"/>
    <cellStyle name="60% - 강조색1 3 4 19" xfId="35879" xr:uid="{00000000-0005-0000-0000-0000EC2B0000}"/>
    <cellStyle name="60% - 강조색1 3 4 2" xfId="35880" xr:uid="{00000000-0005-0000-0000-0000ED2B0000}"/>
    <cellStyle name="60% - 강조색1 3 4 20" xfId="35881" xr:uid="{00000000-0005-0000-0000-0000EE2B0000}"/>
    <cellStyle name="60% - 강조색1 3 4 3" xfId="35882" xr:uid="{00000000-0005-0000-0000-0000EF2B0000}"/>
    <cellStyle name="60% - 강조색1 3 4 4" xfId="35883" xr:uid="{00000000-0005-0000-0000-0000F02B0000}"/>
    <cellStyle name="60% - 강조색1 3 4 5" xfId="35884" xr:uid="{00000000-0005-0000-0000-0000F12B0000}"/>
    <cellStyle name="60% - 강조색1 3 4 6" xfId="35885" xr:uid="{00000000-0005-0000-0000-0000F22B0000}"/>
    <cellStyle name="60% - 강조색1 3 4 7" xfId="35886" xr:uid="{00000000-0005-0000-0000-0000F32B0000}"/>
    <cellStyle name="60% - 강조색1 3 4 8" xfId="35887" xr:uid="{00000000-0005-0000-0000-0000F42B0000}"/>
    <cellStyle name="60% - 강조색1 3 4 9" xfId="35888" xr:uid="{00000000-0005-0000-0000-0000F52B0000}"/>
    <cellStyle name="60% - 강조색1 3 5" xfId="35889" xr:uid="{00000000-0005-0000-0000-0000F62B0000}"/>
    <cellStyle name="60% - 강조색1 3 6" xfId="35890" xr:uid="{00000000-0005-0000-0000-0000F72B0000}"/>
    <cellStyle name="60% - 강조색1 3 7" xfId="35891" xr:uid="{00000000-0005-0000-0000-0000F82B0000}"/>
    <cellStyle name="60% - 강조색1 3 8" xfId="35892" xr:uid="{00000000-0005-0000-0000-0000F92B0000}"/>
    <cellStyle name="60% - 강조색1 3 9" xfId="35893" xr:uid="{00000000-0005-0000-0000-0000FA2B0000}"/>
    <cellStyle name="60% - 강조색1 4" xfId="8134" xr:uid="{00000000-0005-0000-0000-0000FB2B0000}"/>
    <cellStyle name="60% - 강조색1 4 2" xfId="21994" xr:uid="{00000000-0005-0000-0000-0000FC2B0000}"/>
    <cellStyle name="60% - 강조색1 4 2 2" xfId="35894" xr:uid="{00000000-0005-0000-0000-0000FD2B0000}"/>
    <cellStyle name="60% - 강조색1 4 3" xfId="35895" xr:uid="{00000000-0005-0000-0000-0000FE2B0000}"/>
    <cellStyle name="60% - 강조색1 4 4" xfId="35896" xr:uid="{00000000-0005-0000-0000-0000FF2B0000}"/>
    <cellStyle name="60% - 강조색1 4 5" xfId="35897" xr:uid="{00000000-0005-0000-0000-0000002C0000}"/>
    <cellStyle name="60% - 강조색1 4 6" xfId="35898" xr:uid="{00000000-0005-0000-0000-0000012C0000}"/>
    <cellStyle name="60% - 강조색1 4 7" xfId="35899" xr:uid="{00000000-0005-0000-0000-0000022C0000}"/>
    <cellStyle name="60% - 강조색1 4 8" xfId="35900" xr:uid="{00000000-0005-0000-0000-0000032C0000}"/>
    <cellStyle name="60% - 강조색1 4 9" xfId="35901" xr:uid="{00000000-0005-0000-0000-0000042C0000}"/>
    <cellStyle name="60% - 강조색1 5" xfId="15149" xr:uid="{00000000-0005-0000-0000-0000052C0000}"/>
    <cellStyle name="60% - 강조색1 5 2" xfId="35902" xr:uid="{00000000-0005-0000-0000-0000062C0000}"/>
    <cellStyle name="60% - 강조색1 5 3" xfId="35903" xr:uid="{00000000-0005-0000-0000-0000072C0000}"/>
    <cellStyle name="60% - 강조색1 6" xfId="15150" xr:uid="{00000000-0005-0000-0000-0000082C0000}"/>
    <cellStyle name="60% - 강조색1 6 2" xfId="35904" xr:uid="{00000000-0005-0000-0000-0000092C0000}"/>
    <cellStyle name="60% - 강조색1 7" xfId="35905" xr:uid="{00000000-0005-0000-0000-00000A2C0000}"/>
    <cellStyle name="60% - 강조색1 7 2" xfId="35906" xr:uid="{00000000-0005-0000-0000-00000B2C0000}"/>
    <cellStyle name="60% - 강조색1 8" xfId="35907" xr:uid="{00000000-0005-0000-0000-00000C2C0000}"/>
    <cellStyle name="60% - 강조색1 8 2" xfId="35908" xr:uid="{00000000-0005-0000-0000-00000D2C0000}"/>
    <cellStyle name="60% - 강조색1 9" xfId="35909" xr:uid="{00000000-0005-0000-0000-00000E2C0000}"/>
    <cellStyle name="60% - 강조색2 10" xfId="35910" xr:uid="{00000000-0005-0000-0000-00000F2C0000}"/>
    <cellStyle name="60% - 강조색2 11" xfId="35911" xr:uid="{00000000-0005-0000-0000-0000102C0000}"/>
    <cellStyle name="60% - 강조색2 12" xfId="35912" xr:uid="{00000000-0005-0000-0000-0000112C0000}"/>
    <cellStyle name="60% - 강조색2 13" xfId="35913" xr:uid="{00000000-0005-0000-0000-0000122C0000}"/>
    <cellStyle name="60% - 강조색2 13 2" xfId="35914" xr:uid="{00000000-0005-0000-0000-0000132C0000}"/>
    <cellStyle name="60% - 강조색2 14" xfId="35915" xr:uid="{00000000-0005-0000-0000-0000142C0000}"/>
    <cellStyle name="60% - 강조색2 2" xfId="439" xr:uid="{00000000-0005-0000-0000-0000152C0000}"/>
    <cellStyle name="60% - 강조색2 2 10" xfId="35916" xr:uid="{00000000-0005-0000-0000-0000162C0000}"/>
    <cellStyle name="60% - 강조색2 2 11" xfId="35917" xr:uid="{00000000-0005-0000-0000-0000172C0000}"/>
    <cellStyle name="60% - 강조색2 2 12" xfId="35918" xr:uid="{00000000-0005-0000-0000-0000182C0000}"/>
    <cellStyle name="60% - 강조색2 2 13" xfId="35919" xr:uid="{00000000-0005-0000-0000-0000192C0000}"/>
    <cellStyle name="60% - 강조색2 2 14" xfId="35920" xr:uid="{00000000-0005-0000-0000-00001A2C0000}"/>
    <cellStyle name="60% - 강조색2 2 15" xfId="35921" xr:uid="{00000000-0005-0000-0000-00001B2C0000}"/>
    <cellStyle name="60% - 강조색2 2 16" xfId="35922" xr:uid="{00000000-0005-0000-0000-00001C2C0000}"/>
    <cellStyle name="60% - 강조색2 2 17" xfId="35923" xr:uid="{00000000-0005-0000-0000-00001D2C0000}"/>
    <cellStyle name="60% - 강조색2 2 18" xfId="35924" xr:uid="{00000000-0005-0000-0000-00001E2C0000}"/>
    <cellStyle name="60% - 강조색2 2 19" xfId="35925" xr:uid="{00000000-0005-0000-0000-00001F2C0000}"/>
    <cellStyle name="60% - 강조색2 2 2" xfId="2261" xr:uid="{00000000-0005-0000-0000-0000202C0000}"/>
    <cellStyle name="60% - 강조색2 2 2 10" xfId="35926" xr:uid="{00000000-0005-0000-0000-0000212C0000}"/>
    <cellStyle name="60% - 강조색2 2 2 11" xfId="35927" xr:uid="{00000000-0005-0000-0000-0000222C0000}"/>
    <cellStyle name="60% - 강조색2 2 2 12" xfId="35928" xr:uid="{00000000-0005-0000-0000-0000232C0000}"/>
    <cellStyle name="60% - 강조색2 2 2 13" xfId="35929" xr:uid="{00000000-0005-0000-0000-0000242C0000}"/>
    <cellStyle name="60% - 강조색2 2 2 14" xfId="35930" xr:uid="{00000000-0005-0000-0000-0000252C0000}"/>
    <cellStyle name="60% - 강조색2 2 2 15" xfId="35931" xr:uid="{00000000-0005-0000-0000-0000262C0000}"/>
    <cellStyle name="60% - 강조색2 2 2 16" xfId="35932" xr:uid="{00000000-0005-0000-0000-0000272C0000}"/>
    <cellStyle name="60% - 강조색2 2 2 17" xfId="35933" xr:uid="{00000000-0005-0000-0000-0000282C0000}"/>
    <cellStyle name="60% - 강조색2 2 2 18" xfId="35934" xr:uid="{00000000-0005-0000-0000-0000292C0000}"/>
    <cellStyle name="60% - 강조색2 2 2 19" xfId="35935" xr:uid="{00000000-0005-0000-0000-00002A2C0000}"/>
    <cellStyle name="60% - 강조색2 2 2 2" xfId="8136" xr:uid="{00000000-0005-0000-0000-00002B2C0000}"/>
    <cellStyle name="60% - 강조색2 2 2 20" xfId="35936" xr:uid="{00000000-0005-0000-0000-00002C2C0000}"/>
    <cellStyle name="60% - 강조색2 2 2 21" xfId="35937" xr:uid="{00000000-0005-0000-0000-00002D2C0000}"/>
    <cellStyle name="60% - 강조색2 2 2 22" xfId="35938" xr:uid="{00000000-0005-0000-0000-00002E2C0000}"/>
    <cellStyle name="60% - 강조색2 2 2 3" xfId="35939" xr:uid="{00000000-0005-0000-0000-00002F2C0000}"/>
    <cellStyle name="60% - 강조색2 2 2 4" xfId="35940" xr:uid="{00000000-0005-0000-0000-0000302C0000}"/>
    <cellStyle name="60% - 강조색2 2 2 5" xfId="35941" xr:uid="{00000000-0005-0000-0000-0000312C0000}"/>
    <cellStyle name="60% - 강조색2 2 2 6" xfId="35942" xr:uid="{00000000-0005-0000-0000-0000322C0000}"/>
    <cellStyle name="60% - 강조색2 2 2 7" xfId="35943" xr:uid="{00000000-0005-0000-0000-0000332C0000}"/>
    <cellStyle name="60% - 강조색2 2 2 8" xfId="35944" xr:uid="{00000000-0005-0000-0000-0000342C0000}"/>
    <cellStyle name="60% - 강조색2 2 2 9" xfId="35945" xr:uid="{00000000-0005-0000-0000-0000352C0000}"/>
    <cellStyle name="60% - 강조색2 2 20" xfId="35946" xr:uid="{00000000-0005-0000-0000-0000362C0000}"/>
    <cellStyle name="60% - 강조색2 2 21" xfId="35947" xr:uid="{00000000-0005-0000-0000-0000372C0000}"/>
    <cellStyle name="60% - 강조색2 2 22" xfId="35948" xr:uid="{00000000-0005-0000-0000-0000382C0000}"/>
    <cellStyle name="60% - 강조색2 2 23" xfId="35949" xr:uid="{00000000-0005-0000-0000-0000392C0000}"/>
    <cellStyle name="60% - 강조색2 2 24" xfId="35950" xr:uid="{00000000-0005-0000-0000-00003A2C0000}"/>
    <cellStyle name="60% - 강조색2 2 25" xfId="35951" xr:uid="{00000000-0005-0000-0000-00003B2C0000}"/>
    <cellStyle name="60% - 강조색2 2 26" xfId="35952" xr:uid="{00000000-0005-0000-0000-00003C2C0000}"/>
    <cellStyle name="60% - 강조색2 2 27" xfId="35953" xr:uid="{00000000-0005-0000-0000-00003D2C0000}"/>
    <cellStyle name="60% - 강조색2 2 28" xfId="35954" xr:uid="{00000000-0005-0000-0000-00003E2C0000}"/>
    <cellStyle name="60% - 강조색2 2 29" xfId="35955" xr:uid="{00000000-0005-0000-0000-00003F2C0000}"/>
    <cellStyle name="60% - 강조색2 2 3" xfId="8135" xr:uid="{00000000-0005-0000-0000-0000402C0000}"/>
    <cellStyle name="60% - 강조색2 2 3 10" xfId="35956" xr:uid="{00000000-0005-0000-0000-0000412C0000}"/>
    <cellStyle name="60% - 강조색2 2 3 11" xfId="35957" xr:uid="{00000000-0005-0000-0000-0000422C0000}"/>
    <cellStyle name="60% - 강조색2 2 3 12" xfId="35958" xr:uid="{00000000-0005-0000-0000-0000432C0000}"/>
    <cellStyle name="60% - 강조색2 2 3 13" xfId="35959" xr:uid="{00000000-0005-0000-0000-0000442C0000}"/>
    <cellStyle name="60% - 강조색2 2 3 14" xfId="35960" xr:uid="{00000000-0005-0000-0000-0000452C0000}"/>
    <cellStyle name="60% - 강조색2 2 3 15" xfId="35961" xr:uid="{00000000-0005-0000-0000-0000462C0000}"/>
    <cellStyle name="60% - 강조색2 2 3 16" xfId="35962" xr:uid="{00000000-0005-0000-0000-0000472C0000}"/>
    <cellStyle name="60% - 강조색2 2 3 17" xfId="35963" xr:uid="{00000000-0005-0000-0000-0000482C0000}"/>
    <cellStyle name="60% - 강조색2 2 3 18" xfId="35964" xr:uid="{00000000-0005-0000-0000-0000492C0000}"/>
    <cellStyle name="60% - 강조색2 2 3 19" xfId="35965" xr:uid="{00000000-0005-0000-0000-00004A2C0000}"/>
    <cellStyle name="60% - 강조색2 2 3 2" xfId="35966" xr:uid="{00000000-0005-0000-0000-00004B2C0000}"/>
    <cellStyle name="60% - 강조색2 2 3 20" xfId="35967" xr:uid="{00000000-0005-0000-0000-00004C2C0000}"/>
    <cellStyle name="60% - 강조색2 2 3 21" xfId="35968" xr:uid="{00000000-0005-0000-0000-00004D2C0000}"/>
    <cellStyle name="60% - 강조색2 2 3 3" xfId="35969" xr:uid="{00000000-0005-0000-0000-00004E2C0000}"/>
    <cellStyle name="60% - 강조색2 2 3 4" xfId="35970" xr:uid="{00000000-0005-0000-0000-00004F2C0000}"/>
    <cellStyle name="60% - 강조색2 2 3 5" xfId="35971" xr:uid="{00000000-0005-0000-0000-0000502C0000}"/>
    <cellStyle name="60% - 강조색2 2 3 6" xfId="35972" xr:uid="{00000000-0005-0000-0000-0000512C0000}"/>
    <cellStyle name="60% - 강조색2 2 3 7" xfId="35973" xr:uid="{00000000-0005-0000-0000-0000522C0000}"/>
    <cellStyle name="60% - 강조색2 2 3 8" xfId="35974" xr:uid="{00000000-0005-0000-0000-0000532C0000}"/>
    <cellStyle name="60% - 강조색2 2 3 9" xfId="35975" xr:uid="{00000000-0005-0000-0000-0000542C0000}"/>
    <cellStyle name="60% - 강조색2 2 30" xfId="35976" xr:uid="{00000000-0005-0000-0000-0000552C0000}"/>
    <cellStyle name="60% - 강조색2 2 4" xfId="15151" xr:uid="{00000000-0005-0000-0000-0000562C0000}"/>
    <cellStyle name="60% - 강조색2 2 4 10" xfId="35977" xr:uid="{00000000-0005-0000-0000-0000572C0000}"/>
    <cellStyle name="60% - 강조색2 2 4 11" xfId="35978" xr:uid="{00000000-0005-0000-0000-0000582C0000}"/>
    <cellStyle name="60% - 강조색2 2 4 12" xfId="35979" xr:uid="{00000000-0005-0000-0000-0000592C0000}"/>
    <cellStyle name="60% - 강조색2 2 4 13" xfId="35980" xr:uid="{00000000-0005-0000-0000-00005A2C0000}"/>
    <cellStyle name="60% - 강조색2 2 4 14" xfId="35981" xr:uid="{00000000-0005-0000-0000-00005B2C0000}"/>
    <cellStyle name="60% - 강조색2 2 4 15" xfId="35982" xr:uid="{00000000-0005-0000-0000-00005C2C0000}"/>
    <cellStyle name="60% - 강조색2 2 4 16" xfId="35983" xr:uid="{00000000-0005-0000-0000-00005D2C0000}"/>
    <cellStyle name="60% - 강조색2 2 4 17" xfId="35984" xr:uid="{00000000-0005-0000-0000-00005E2C0000}"/>
    <cellStyle name="60% - 강조색2 2 4 18" xfId="35985" xr:uid="{00000000-0005-0000-0000-00005F2C0000}"/>
    <cellStyle name="60% - 강조색2 2 4 19" xfId="35986" xr:uid="{00000000-0005-0000-0000-0000602C0000}"/>
    <cellStyle name="60% - 강조색2 2 4 2" xfId="35987" xr:uid="{00000000-0005-0000-0000-0000612C0000}"/>
    <cellStyle name="60% - 강조색2 2 4 20" xfId="35988" xr:uid="{00000000-0005-0000-0000-0000622C0000}"/>
    <cellStyle name="60% - 강조색2 2 4 3" xfId="35989" xr:uid="{00000000-0005-0000-0000-0000632C0000}"/>
    <cellStyle name="60% - 강조색2 2 4 4" xfId="35990" xr:uid="{00000000-0005-0000-0000-0000642C0000}"/>
    <cellStyle name="60% - 강조색2 2 4 5" xfId="35991" xr:uid="{00000000-0005-0000-0000-0000652C0000}"/>
    <cellStyle name="60% - 강조색2 2 4 6" xfId="35992" xr:uid="{00000000-0005-0000-0000-0000662C0000}"/>
    <cellStyle name="60% - 강조색2 2 4 7" xfId="35993" xr:uid="{00000000-0005-0000-0000-0000672C0000}"/>
    <cellStyle name="60% - 강조색2 2 4 8" xfId="35994" xr:uid="{00000000-0005-0000-0000-0000682C0000}"/>
    <cellStyle name="60% - 강조색2 2 4 9" xfId="35995" xr:uid="{00000000-0005-0000-0000-0000692C0000}"/>
    <cellStyle name="60% - 강조색2 2 5" xfId="35996" xr:uid="{00000000-0005-0000-0000-00006A2C0000}"/>
    <cellStyle name="60% - 강조색2 2 6" xfId="35997" xr:uid="{00000000-0005-0000-0000-00006B2C0000}"/>
    <cellStyle name="60% - 강조색2 2 7" xfId="35998" xr:uid="{00000000-0005-0000-0000-00006C2C0000}"/>
    <cellStyle name="60% - 강조색2 2 7 2" xfId="35999" xr:uid="{00000000-0005-0000-0000-00006D2C0000}"/>
    <cellStyle name="60% - 강조색2 2 8" xfId="36000" xr:uid="{00000000-0005-0000-0000-00006E2C0000}"/>
    <cellStyle name="60% - 강조색2 2 9" xfId="36001" xr:uid="{00000000-0005-0000-0000-00006F2C0000}"/>
    <cellStyle name="60% - 강조색2 3" xfId="440" xr:uid="{00000000-0005-0000-0000-0000702C0000}"/>
    <cellStyle name="60% - 강조색2 3 10" xfId="36002" xr:uid="{00000000-0005-0000-0000-0000712C0000}"/>
    <cellStyle name="60% - 강조색2 3 11" xfId="36003" xr:uid="{00000000-0005-0000-0000-0000722C0000}"/>
    <cellStyle name="60% - 강조색2 3 12" xfId="36004" xr:uid="{00000000-0005-0000-0000-0000732C0000}"/>
    <cellStyle name="60% - 강조색2 3 13" xfId="36005" xr:uid="{00000000-0005-0000-0000-0000742C0000}"/>
    <cellStyle name="60% - 강조색2 3 14" xfId="36006" xr:uid="{00000000-0005-0000-0000-0000752C0000}"/>
    <cellStyle name="60% - 강조색2 3 15" xfId="36007" xr:uid="{00000000-0005-0000-0000-0000762C0000}"/>
    <cellStyle name="60% - 강조색2 3 16" xfId="36008" xr:uid="{00000000-0005-0000-0000-0000772C0000}"/>
    <cellStyle name="60% - 강조색2 3 17" xfId="36009" xr:uid="{00000000-0005-0000-0000-0000782C0000}"/>
    <cellStyle name="60% - 강조색2 3 18" xfId="36010" xr:uid="{00000000-0005-0000-0000-0000792C0000}"/>
    <cellStyle name="60% - 강조색2 3 19" xfId="36011" xr:uid="{00000000-0005-0000-0000-00007A2C0000}"/>
    <cellStyle name="60% - 강조색2 3 2" xfId="36012" xr:uid="{00000000-0005-0000-0000-00007B2C0000}"/>
    <cellStyle name="60% - 강조색2 3 2 10" xfId="36013" xr:uid="{00000000-0005-0000-0000-00007C2C0000}"/>
    <cellStyle name="60% - 강조색2 3 2 11" xfId="36014" xr:uid="{00000000-0005-0000-0000-00007D2C0000}"/>
    <cellStyle name="60% - 강조색2 3 2 12" xfId="36015" xr:uid="{00000000-0005-0000-0000-00007E2C0000}"/>
    <cellStyle name="60% - 강조색2 3 2 13" xfId="36016" xr:uid="{00000000-0005-0000-0000-00007F2C0000}"/>
    <cellStyle name="60% - 강조색2 3 2 14" xfId="36017" xr:uid="{00000000-0005-0000-0000-0000802C0000}"/>
    <cellStyle name="60% - 강조색2 3 2 15" xfId="36018" xr:uid="{00000000-0005-0000-0000-0000812C0000}"/>
    <cellStyle name="60% - 강조색2 3 2 16" xfId="36019" xr:uid="{00000000-0005-0000-0000-0000822C0000}"/>
    <cellStyle name="60% - 강조색2 3 2 17" xfId="36020" xr:uid="{00000000-0005-0000-0000-0000832C0000}"/>
    <cellStyle name="60% - 강조색2 3 2 18" xfId="36021" xr:uid="{00000000-0005-0000-0000-0000842C0000}"/>
    <cellStyle name="60% - 강조색2 3 2 19" xfId="36022" xr:uid="{00000000-0005-0000-0000-0000852C0000}"/>
    <cellStyle name="60% - 강조색2 3 2 2" xfId="36023" xr:uid="{00000000-0005-0000-0000-0000862C0000}"/>
    <cellStyle name="60% - 강조색2 3 2 20" xfId="36024" xr:uid="{00000000-0005-0000-0000-0000872C0000}"/>
    <cellStyle name="60% - 강조색2 3 2 21" xfId="36025" xr:uid="{00000000-0005-0000-0000-0000882C0000}"/>
    <cellStyle name="60% - 강조색2 3 2 3" xfId="36026" xr:uid="{00000000-0005-0000-0000-0000892C0000}"/>
    <cellStyle name="60% - 강조색2 3 2 4" xfId="36027" xr:uid="{00000000-0005-0000-0000-00008A2C0000}"/>
    <cellStyle name="60% - 강조색2 3 2 5" xfId="36028" xr:uid="{00000000-0005-0000-0000-00008B2C0000}"/>
    <cellStyle name="60% - 강조색2 3 2 6" xfId="36029" xr:uid="{00000000-0005-0000-0000-00008C2C0000}"/>
    <cellStyle name="60% - 강조색2 3 2 7" xfId="36030" xr:uid="{00000000-0005-0000-0000-00008D2C0000}"/>
    <cellStyle name="60% - 강조색2 3 2 8" xfId="36031" xr:uid="{00000000-0005-0000-0000-00008E2C0000}"/>
    <cellStyle name="60% - 강조색2 3 2 9" xfId="36032" xr:uid="{00000000-0005-0000-0000-00008F2C0000}"/>
    <cellStyle name="60% - 강조색2 3 20" xfId="36033" xr:uid="{00000000-0005-0000-0000-0000902C0000}"/>
    <cellStyle name="60% - 강조색2 3 21" xfId="36034" xr:uid="{00000000-0005-0000-0000-0000912C0000}"/>
    <cellStyle name="60% - 강조색2 3 22" xfId="36035" xr:uid="{00000000-0005-0000-0000-0000922C0000}"/>
    <cellStyle name="60% - 강조색2 3 23" xfId="36036" xr:uid="{00000000-0005-0000-0000-0000932C0000}"/>
    <cellStyle name="60% - 강조색2 3 24" xfId="36037" xr:uid="{00000000-0005-0000-0000-0000942C0000}"/>
    <cellStyle name="60% - 강조색2 3 25" xfId="36038" xr:uid="{00000000-0005-0000-0000-0000952C0000}"/>
    <cellStyle name="60% - 강조색2 3 26" xfId="36039" xr:uid="{00000000-0005-0000-0000-0000962C0000}"/>
    <cellStyle name="60% - 강조색2 3 27" xfId="36040" xr:uid="{00000000-0005-0000-0000-0000972C0000}"/>
    <cellStyle name="60% - 강조색2 3 28" xfId="36041" xr:uid="{00000000-0005-0000-0000-0000982C0000}"/>
    <cellStyle name="60% - 강조색2 3 29" xfId="36042" xr:uid="{00000000-0005-0000-0000-0000992C0000}"/>
    <cellStyle name="60% - 강조색2 3 3" xfId="36043" xr:uid="{00000000-0005-0000-0000-00009A2C0000}"/>
    <cellStyle name="60% - 강조색2 3 3 10" xfId="36044" xr:uid="{00000000-0005-0000-0000-00009B2C0000}"/>
    <cellStyle name="60% - 강조색2 3 3 11" xfId="36045" xr:uid="{00000000-0005-0000-0000-00009C2C0000}"/>
    <cellStyle name="60% - 강조색2 3 3 12" xfId="36046" xr:uid="{00000000-0005-0000-0000-00009D2C0000}"/>
    <cellStyle name="60% - 강조색2 3 3 13" xfId="36047" xr:uid="{00000000-0005-0000-0000-00009E2C0000}"/>
    <cellStyle name="60% - 강조색2 3 3 14" xfId="36048" xr:uid="{00000000-0005-0000-0000-00009F2C0000}"/>
    <cellStyle name="60% - 강조색2 3 3 15" xfId="36049" xr:uid="{00000000-0005-0000-0000-0000A02C0000}"/>
    <cellStyle name="60% - 강조색2 3 3 16" xfId="36050" xr:uid="{00000000-0005-0000-0000-0000A12C0000}"/>
    <cellStyle name="60% - 강조색2 3 3 17" xfId="36051" xr:uid="{00000000-0005-0000-0000-0000A22C0000}"/>
    <cellStyle name="60% - 강조색2 3 3 18" xfId="36052" xr:uid="{00000000-0005-0000-0000-0000A32C0000}"/>
    <cellStyle name="60% - 강조색2 3 3 19" xfId="36053" xr:uid="{00000000-0005-0000-0000-0000A42C0000}"/>
    <cellStyle name="60% - 강조색2 3 3 2" xfId="36054" xr:uid="{00000000-0005-0000-0000-0000A52C0000}"/>
    <cellStyle name="60% - 강조색2 3 3 20" xfId="36055" xr:uid="{00000000-0005-0000-0000-0000A62C0000}"/>
    <cellStyle name="60% - 강조색2 3 3 21" xfId="36056" xr:uid="{00000000-0005-0000-0000-0000A72C0000}"/>
    <cellStyle name="60% - 강조색2 3 3 3" xfId="36057" xr:uid="{00000000-0005-0000-0000-0000A82C0000}"/>
    <cellStyle name="60% - 강조색2 3 3 4" xfId="36058" xr:uid="{00000000-0005-0000-0000-0000A92C0000}"/>
    <cellStyle name="60% - 강조색2 3 3 5" xfId="36059" xr:uid="{00000000-0005-0000-0000-0000AA2C0000}"/>
    <cellStyle name="60% - 강조색2 3 3 6" xfId="36060" xr:uid="{00000000-0005-0000-0000-0000AB2C0000}"/>
    <cellStyle name="60% - 강조색2 3 3 7" xfId="36061" xr:uid="{00000000-0005-0000-0000-0000AC2C0000}"/>
    <cellStyle name="60% - 강조색2 3 3 8" xfId="36062" xr:uid="{00000000-0005-0000-0000-0000AD2C0000}"/>
    <cellStyle name="60% - 강조색2 3 3 9" xfId="36063" xr:uid="{00000000-0005-0000-0000-0000AE2C0000}"/>
    <cellStyle name="60% - 강조색2 3 30" xfId="36064" xr:uid="{00000000-0005-0000-0000-0000AF2C0000}"/>
    <cellStyle name="60% - 강조색2 3 31" xfId="36065" xr:uid="{00000000-0005-0000-0000-0000B02C0000}"/>
    <cellStyle name="60% - 강조색2 3 4" xfId="36066" xr:uid="{00000000-0005-0000-0000-0000B12C0000}"/>
    <cellStyle name="60% - 강조색2 3 4 10" xfId="36067" xr:uid="{00000000-0005-0000-0000-0000B22C0000}"/>
    <cellStyle name="60% - 강조색2 3 4 11" xfId="36068" xr:uid="{00000000-0005-0000-0000-0000B32C0000}"/>
    <cellStyle name="60% - 강조색2 3 4 12" xfId="36069" xr:uid="{00000000-0005-0000-0000-0000B42C0000}"/>
    <cellStyle name="60% - 강조색2 3 4 13" xfId="36070" xr:uid="{00000000-0005-0000-0000-0000B52C0000}"/>
    <cellStyle name="60% - 강조색2 3 4 14" xfId="36071" xr:uid="{00000000-0005-0000-0000-0000B62C0000}"/>
    <cellStyle name="60% - 강조색2 3 4 15" xfId="36072" xr:uid="{00000000-0005-0000-0000-0000B72C0000}"/>
    <cellStyle name="60% - 강조색2 3 4 16" xfId="36073" xr:uid="{00000000-0005-0000-0000-0000B82C0000}"/>
    <cellStyle name="60% - 강조색2 3 4 17" xfId="36074" xr:uid="{00000000-0005-0000-0000-0000B92C0000}"/>
    <cellStyle name="60% - 강조색2 3 4 18" xfId="36075" xr:uid="{00000000-0005-0000-0000-0000BA2C0000}"/>
    <cellStyle name="60% - 강조색2 3 4 19" xfId="36076" xr:uid="{00000000-0005-0000-0000-0000BB2C0000}"/>
    <cellStyle name="60% - 강조색2 3 4 2" xfId="36077" xr:uid="{00000000-0005-0000-0000-0000BC2C0000}"/>
    <cellStyle name="60% - 강조색2 3 4 20" xfId="36078" xr:uid="{00000000-0005-0000-0000-0000BD2C0000}"/>
    <cellStyle name="60% - 강조색2 3 4 3" xfId="36079" xr:uid="{00000000-0005-0000-0000-0000BE2C0000}"/>
    <cellStyle name="60% - 강조색2 3 4 4" xfId="36080" xr:uid="{00000000-0005-0000-0000-0000BF2C0000}"/>
    <cellStyle name="60% - 강조색2 3 4 5" xfId="36081" xr:uid="{00000000-0005-0000-0000-0000C02C0000}"/>
    <cellStyle name="60% - 강조색2 3 4 6" xfId="36082" xr:uid="{00000000-0005-0000-0000-0000C12C0000}"/>
    <cellStyle name="60% - 강조색2 3 4 7" xfId="36083" xr:uid="{00000000-0005-0000-0000-0000C22C0000}"/>
    <cellStyle name="60% - 강조색2 3 4 8" xfId="36084" xr:uid="{00000000-0005-0000-0000-0000C32C0000}"/>
    <cellStyle name="60% - 강조색2 3 4 9" xfId="36085" xr:uid="{00000000-0005-0000-0000-0000C42C0000}"/>
    <cellStyle name="60% - 강조색2 3 5" xfId="36086" xr:uid="{00000000-0005-0000-0000-0000C52C0000}"/>
    <cellStyle name="60% - 강조색2 3 6" xfId="36087" xr:uid="{00000000-0005-0000-0000-0000C62C0000}"/>
    <cellStyle name="60% - 강조색2 3 7" xfId="36088" xr:uid="{00000000-0005-0000-0000-0000C72C0000}"/>
    <cellStyle name="60% - 강조색2 3 8" xfId="36089" xr:uid="{00000000-0005-0000-0000-0000C82C0000}"/>
    <cellStyle name="60% - 강조색2 3 9" xfId="36090" xr:uid="{00000000-0005-0000-0000-0000C92C0000}"/>
    <cellStyle name="60% - 강조색2 4" xfId="8137" xr:uid="{00000000-0005-0000-0000-0000CA2C0000}"/>
    <cellStyle name="60% - 강조색2 4 2" xfId="21998" xr:uid="{00000000-0005-0000-0000-0000CB2C0000}"/>
    <cellStyle name="60% - 강조색2 4 2 2" xfId="36091" xr:uid="{00000000-0005-0000-0000-0000CC2C0000}"/>
    <cellStyle name="60% - 강조색2 4 3" xfId="36092" xr:uid="{00000000-0005-0000-0000-0000CD2C0000}"/>
    <cellStyle name="60% - 강조색2 4 4" xfId="36093" xr:uid="{00000000-0005-0000-0000-0000CE2C0000}"/>
    <cellStyle name="60% - 강조색2 4 5" xfId="36094" xr:uid="{00000000-0005-0000-0000-0000CF2C0000}"/>
    <cellStyle name="60% - 강조색2 4 6" xfId="36095" xr:uid="{00000000-0005-0000-0000-0000D02C0000}"/>
    <cellStyle name="60% - 강조색2 4 7" xfId="36096" xr:uid="{00000000-0005-0000-0000-0000D12C0000}"/>
    <cellStyle name="60% - 강조색2 4 8" xfId="36097" xr:uid="{00000000-0005-0000-0000-0000D22C0000}"/>
    <cellStyle name="60% - 강조색2 4 9" xfId="36098" xr:uid="{00000000-0005-0000-0000-0000D32C0000}"/>
    <cellStyle name="60% - 강조색2 5" xfId="15152" xr:uid="{00000000-0005-0000-0000-0000D42C0000}"/>
    <cellStyle name="60% - 강조색2 5 2" xfId="36099" xr:uid="{00000000-0005-0000-0000-0000D52C0000}"/>
    <cellStyle name="60% - 강조색2 5 3" xfId="36100" xr:uid="{00000000-0005-0000-0000-0000D62C0000}"/>
    <cellStyle name="60% - 강조색2 6" xfId="15153" xr:uid="{00000000-0005-0000-0000-0000D72C0000}"/>
    <cellStyle name="60% - 강조색2 6 2" xfId="36101" xr:uid="{00000000-0005-0000-0000-0000D82C0000}"/>
    <cellStyle name="60% - 강조색2 7" xfId="36102" xr:uid="{00000000-0005-0000-0000-0000D92C0000}"/>
    <cellStyle name="60% - 강조색2 7 2" xfId="36103" xr:uid="{00000000-0005-0000-0000-0000DA2C0000}"/>
    <cellStyle name="60% - 강조색2 8" xfId="36104" xr:uid="{00000000-0005-0000-0000-0000DB2C0000}"/>
    <cellStyle name="60% - 강조색2 8 2" xfId="36105" xr:uid="{00000000-0005-0000-0000-0000DC2C0000}"/>
    <cellStyle name="60% - 강조색2 9" xfId="36106" xr:uid="{00000000-0005-0000-0000-0000DD2C0000}"/>
    <cellStyle name="60% - 강조색3 10" xfId="36107" xr:uid="{00000000-0005-0000-0000-0000DE2C0000}"/>
    <cellStyle name="60% - 강조색3 11" xfId="36108" xr:uid="{00000000-0005-0000-0000-0000DF2C0000}"/>
    <cellStyle name="60% - 강조색3 12" xfId="36109" xr:uid="{00000000-0005-0000-0000-0000E02C0000}"/>
    <cellStyle name="60% - 강조색3 13" xfId="36110" xr:uid="{00000000-0005-0000-0000-0000E12C0000}"/>
    <cellStyle name="60% - 강조색3 13 2" xfId="36111" xr:uid="{00000000-0005-0000-0000-0000E22C0000}"/>
    <cellStyle name="60% - 강조색3 14" xfId="36112" xr:uid="{00000000-0005-0000-0000-0000E32C0000}"/>
    <cellStyle name="60% - 강조색3 2" xfId="441" xr:uid="{00000000-0005-0000-0000-0000E42C0000}"/>
    <cellStyle name="60% - 강조색3 2 10" xfId="36113" xr:uid="{00000000-0005-0000-0000-0000E52C0000}"/>
    <cellStyle name="60% - 강조색3 2 11" xfId="36114" xr:uid="{00000000-0005-0000-0000-0000E62C0000}"/>
    <cellStyle name="60% - 강조색3 2 12" xfId="36115" xr:uid="{00000000-0005-0000-0000-0000E72C0000}"/>
    <cellStyle name="60% - 강조색3 2 13" xfId="36116" xr:uid="{00000000-0005-0000-0000-0000E82C0000}"/>
    <cellStyle name="60% - 강조색3 2 14" xfId="36117" xr:uid="{00000000-0005-0000-0000-0000E92C0000}"/>
    <cellStyle name="60% - 강조색3 2 15" xfId="36118" xr:uid="{00000000-0005-0000-0000-0000EA2C0000}"/>
    <cellStyle name="60% - 강조색3 2 16" xfId="36119" xr:uid="{00000000-0005-0000-0000-0000EB2C0000}"/>
    <cellStyle name="60% - 강조색3 2 17" xfId="36120" xr:uid="{00000000-0005-0000-0000-0000EC2C0000}"/>
    <cellStyle name="60% - 강조색3 2 18" xfId="36121" xr:uid="{00000000-0005-0000-0000-0000ED2C0000}"/>
    <cellStyle name="60% - 강조색3 2 19" xfId="36122" xr:uid="{00000000-0005-0000-0000-0000EE2C0000}"/>
    <cellStyle name="60% - 강조색3 2 2" xfId="2262" xr:uid="{00000000-0005-0000-0000-0000EF2C0000}"/>
    <cellStyle name="60% - 강조색3 2 2 10" xfId="36123" xr:uid="{00000000-0005-0000-0000-0000F02C0000}"/>
    <cellStyle name="60% - 강조색3 2 2 11" xfId="36124" xr:uid="{00000000-0005-0000-0000-0000F12C0000}"/>
    <cellStyle name="60% - 강조색3 2 2 12" xfId="36125" xr:uid="{00000000-0005-0000-0000-0000F22C0000}"/>
    <cellStyle name="60% - 강조색3 2 2 13" xfId="36126" xr:uid="{00000000-0005-0000-0000-0000F32C0000}"/>
    <cellStyle name="60% - 강조색3 2 2 14" xfId="36127" xr:uid="{00000000-0005-0000-0000-0000F42C0000}"/>
    <cellStyle name="60% - 강조색3 2 2 15" xfId="36128" xr:uid="{00000000-0005-0000-0000-0000F52C0000}"/>
    <cellStyle name="60% - 강조색3 2 2 16" xfId="36129" xr:uid="{00000000-0005-0000-0000-0000F62C0000}"/>
    <cellStyle name="60% - 강조색3 2 2 17" xfId="36130" xr:uid="{00000000-0005-0000-0000-0000F72C0000}"/>
    <cellStyle name="60% - 강조색3 2 2 18" xfId="36131" xr:uid="{00000000-0005-0000-0000-0000F82C0000}"/>
    <cellStyle name="60% - 강조색3 2 2 19" xfId="36132" xr:uid="{00000000-0005-0000-0000-0000F92C0000}"/>
    <cellStyle name="60% - 강조색3 2 2 2" xfId="8139" xr:uid="{00000000-0005-0000-0000-0000FA2C0000}"/>
    <cellStyle name="60% - 강조색3 2 2 20" xfId="36133" xr:uid="{00000000-0005-0000-0000-0000FB2C0000}"/>
    <cellStyle name="60% - 강조색3 2 2 21" xfId="36134" xr:uid="{00000000-0005-0000-0000-0000FC2C0000}"/>
    <cellStyle name="60% - 강조색3 2 2 22" xfId="36135" xr:uid="{00000000-0005-0000-0000-0000FD2C0000}"/>
    <cellStyle name="60% - 강조색3 2 2 23" xfId="36136" xr:uid="{00000000-0005-0000-0000-0000FE2C0000}"/>
    <cellStyle name="60% - 강조색3 2 2 3" xfId="36137" xr:uid="{00000000-0005-0000-0000-0000FF2C0000}"/>
    <cellStyle name="60% - 강조색3 2 2 4" xfId="36138" xr:uid="{00000000-0005-0000-0000-0000002D0000}"/>
    <cellStyle name="60% - 강조색3 2 2 5" xfId="36139" xr:uid="{00000000-0005-0000-0000-0000012D0000}"/>
    <cellStyle name="60% - 강조색3 2 2 6" xfId="36140" xr:uid="{00000000-0005-0000-0000-0000022D0000}"/>
    <cellStyle name="60% - 강조색3 2 2 7" xfId="36141" xr:uid="{00000000-0005-0000-0000-0000032D0000}"/>
    <cellStyle name="60% - 강조색3 2 2 8" xfId="36142" xr:uid="{00000000-0005-0000-0000-0000042D0000}"/>
    <cellStyle name="60% - 강조색3 2 2 9" xfId="36143" xr:uid="{00000000-0005-0000-0000-0000052D0000}"/>
    <cellStyle name="60% - 강조색3 2 20" xfId="36144" xr:uid="{00000000-0005-0000-0000-0000062D0000}"/>
    <cellStyle name="60% - 강조색3 2 21" xfId="36145" xr:uid="{00000000-0005-0000-0000-0000072D0000}"/>
    <cellStyle name="60% - 강조색3 2 22" xfId="36146" xr:uid="{00000000-0005-0000-0000-0000082D0000}"/>
    <cellStyle name="60% - 강조색3 2 23" xfId="36147" xr:uid="{00000000-0005-0000-0000-0000092D0000}"/>
    <cellStyle name="60% - 강조색3 2 24" xfId="36148" xr:uid="{00000000-0005-0000-0000-00000A2D0000}"/>
    <cellStyle name="60% - 강조색3 2 25" xfId="36149" xr:uid="{00000000-0005-0000-0000-00000B2D0000}"/>
    <cellStyle name="60% - 강조색3 2 26" xfId="36150" xr:uid="{00000000-0005-0000-0000-00000C2D0000}"/>
    <cellStyle name="60% - 강조색3 2 27" xfId="36151" xr:uid="{00000000-0005-0000-0000-00000D2D0000}"/>
    <cellStyle name="60% - 강조색3 2 28" xfId="36152" xr:uid="{00000000-0005-0000-0000-00000E2D0000}"/>
    <cellStyle name="60% - 강조색3 2 29" xfId="36153" xr:uid="{00000000-0005-0000-0000-00000F2D0000}"/>
    <cellStyle name="60% - 강조색3 2 3" xfId="8138" xr:uid="{00000000-0005-0000-0000-0000102D0000}"/>
    <cellStyle name="60% - 강조색3 2 3 10" xfId="36154" xr:uid="{00000000-0005-0000-0000-0000112D0000}"/>
    <cellStyle name="60% - 강조색3 2 3 11" xfId="36155" xr:uid="{00000000-0005-0000-0000-0000122D0000}"/>
    <cellStyle name="60% - 강조색3 2 3 12" xfId="36156" xr:uid="{00000000-0005-0000-0000-0000132D0000}"/>
    <cellStyle name="60% - 강조색3 2 3 13" xfId="36157" xr:uid="{00000000-0005-0000-0000-0000142D0000}"/>
    <cellStyle name="60% - 강조색3 2 3 14" xfId="36158" xr:uid="{00000000-0005-0000-0000-0000152D0000}"/>
    <cellStyle name="60% - 강조색3 2 3 15" xfId="36159" xr:uid="{00000000-0005-0000-0000-0000162D0000}"/>
    <cellStyle name="60% - 강조색3 2 3 16" xfId="36160" xr:uid="{00000000-0005-0000-0000-0000172D0000}"/>
    <cellStyle name="60% - 강조색3 2 3 17" xfId="36161" xr:uid="{00000000-0005-0000-0000-0000182D0000}"/>
    <cellStyle name="60% - 강조색3 2 3 18" xfId="36162" xr:uid="{00000000-0005-0000-0000-0000192D0000}"/>
    <cellStyle name="60% - 강조색3 2 3 19" xfId="36163" xr:uid="{00000000-0005-0000-0000-00001A2D0000}"/>
    <cellStyle name="60% - 강조색3 2 3 2" xfId="36164" xr:uid="{00000000-0005-0000-0000-00001B2D0000}"/>
    <cellStyle name="60% - 강조색3 2 3 20" xfId="36165" xr:uid="{00000000-0005-0000-0000-00001C2D0000}"/>
    <cellStyle name="60% - 강조색3 2 3 21" xfId="36166" xr:uid="{00000000-0005-0000-0000-00001D2D0000}"/>
    <cellStyle name="60% - 강조색3 2 3 3" xfId="36167" xr:uid="{00000000-0005-0000-0000-00001E2D0000}"/>
    <cellStyle name="60% - 강조색3 2 3 4" xfId="36168" xr:uid="{00000000-0005-0000-0000-00001F2D0000}"/>
    <cellStyle name="60% - 강조색3 2 3 5" xfId="36169" xr:uid="{00000000-0005-0000-0000-0000202D0000}"/>
    <cellStyle name="60% - 강조색3 2 3 6" xfId="36170" xr:uid="{00000000-0005-0000-0000-0000212D0000}"/>
    <cellStyle name="60% - 강조색3 2 3 7" xfId="36171" xr:uid="{00000000-0005-0000-0000-0000222D0000}"/>
    <cellStyle name="60% - 강조색3 2 3 8" xfId="36172" xr:uid="{00000000-0005-0000-0000-0000232D0000}"/>
    <cellStyle name="60% - 강조색3 2 3 9" xfId="36173" xr:uid="{00000000-0005-0000-0000-0000242D0000}"/>
    <cellStyle name="60% - 강조색3 2 30" xfId="36174" xr:uid="{00000000-0005-0000-0000-0000252D0000}"/>
    <cellStyle name="60% - 강조색3 2 31" xfId="36175" xr:uid="{00000000-0005-0000-0000-0000262D0000}"/>
    <cellStyle name="60% - 강조색3 2 4" xfId="15154" xr:uid="{00000000-0005-0000-0000-0000272D0000}"/>
    <cellStyle name="60% - 강조색3 2 4 10" xfId="36176" xr:uid="{00000000-0005-0000-0000-0000282D0000}"/>
    <cellStyle name="60% - 강조색3 2 4 11" xfId="36177" xr:uid="{00000000-0005-0000-0000-0000292D0000}"/>
    <cellStyle name="60% - 강조색3 2 4 12" xfId="36178" xr:uid="{00000000-0005-0000-0000-00002A2D0000}"/>
    <cellStyle name="60% - 강조색3 2 4 13" xfId="36179" xr:uid="{00000000-0005-0000-0000-00002B2D0000}"/>
    <cellStyle name="60% - 강조색3 2 4 14" xfId="36180" xr:uid="{00000000-0005-0000-0000-00002C2D0000}"/>
    <cellStyle name="60% - 강조색3 2 4 15" xfId="36181" xr:uid="{00000000-0005-0000-0000-00002D2D0000}"/>
    <cellStyle name="60% - 강조색3 2 4 16" xfId="36182" xr:uid="{00000000-0005-0000-0000-00002E2D0000}"/>
    <cellStyle name="60% - 강조색3 2 4 17" xfId="36183" xr:uid="{00000000-0005-0000-0000-00002F2D0000}"/>
    <cellStyle name="60% - 강조색3 2 4 18" xfId="36184" xr:uid="{00000000-0005-0000-0000-0000302D0000}"/>
    <cellStyle name="60% - 강조색3 2 4 19" xfId="36185" xr:uid="{00000000-0005-0000-0000-0000312D0000}"/>
    <cellStyle name="60% - 강조색3 2 4 2" xfId="36186" xr:uid="{00000000-0005-0000-0000-0000322D0000}"/>
    <cellStyle name="60% - 강조색3 2 4 20" xfId="36187" xr:uid="{00000000-0005-0000-0000-0000332D0000}"/>
    <cellStyle name="60% - 강조색3 2 4 3" xfId="36188" xr:uid="{00000000-0005-0000-0000-0000342D0000}"/>
    <cellStyle name="60% - 강조색3 2 4 4" xfId="36189" xr:uid="{00000000-0005-0000-0000-0000352D0000}"/>
    <cellStyle name="60% - 강조색3 2 4 5" xfId="36190" xr:uid="{00000000-0005-0000-0000-0000362D0000}"/>
    <cellStyle name="60% - 강조색3 2 4 6" xfId="36191" xr:uid="{00000000-0005-0000-0000-0000372D0000}"/>
    <cellStyle name="60% - 강조색3 2 4 7" xfId="36192" xr:uid="{00000000-0005-0000-0000-0000382D0000}"/>
    <cellStyle name="60% - 강조색3 2 4 8" xfId="36193" xr:uid="{00000000-0005-0000-0000-0000392D0000}"/>
    <cellStyle name="60% - 강조색3 2 4 9" xfId="36194" xr:uid="{00000000-0005-0000-0000-00003A2D0000}"/>
    <cellStyle name="60% - 강조색3 2 5" xfId="36195" xr:uid="{00000000-0005-0000-0000-00003B2D0000}"/>
    <cellStyle name="60% - 강조색3 2 6" xfId="36196" xr:uid="{00000000-0005-0000-0000-00003C2D0000}"/>
    <cellStyle name="60% - 강조색3 2 7" xfId="36197" xr:uid="{00000000-0005-0000-0000-00003D2D0000}"/>
    <cellStyle name="60% - 강조색3 2 7 2" xfId="36198" xr:uid="{00000000-0005-0000-0000-00003E2D0000}"/>
    <cellStyle name="60% - 강조색3 2 8" xfId="36199" xr:uid="{00000000-0005-0000-0000-00003F2D0000}"/>
    <cellStyle name="60% - 강조색3 2 9" xfId="36200" xr:uid="{00000000-0005-0000-0000-0000402D0000}"/>
    <cellStyle name="60% - 강조색3 3" xfId="442" xr:uid="{00000000-0005-0000-0000-0000412D0000}"/>
    <cellStyle name="60% - 강조색3 3 10" xfId="36201" xr:uid="{00000000-0005-0000-0000-0000422D0000}"/>
    <cellStyle name="60% - 강조색3 3 11" xfId="36202" xr:uid="{00000000-0005-0000-0000-0000432D0000}"/>
    <cellStyle name="60% - 강조색3 3 12" xfId="36203" xr:uid="{00000000-0005-0000-0000-0000442D0000}"/>
    <cellStyle name="60% - 강조색3 3 13" xfId="36204" xr:uid="{00000000-0005-0000-0000-0000452D0000}"/>
    <cellStyle name="60% - 강조색3 3 14" xfId="36205" xr:uid="{00000000-0005-0000-0000-0000462D0000}"/>
    <cellStyle name="60% - 강조색3 3 15" xfId="36206" xr:uid="{00000000-0005-0000-0000-0000472D0000}"/>
    <cellStyle name="60% - 강조색3 3 16" xfId="36207" xr:uid="{00000000-0005-0000-0000-0000482D0000}"/>
    <cellStyle name="60% - 강조색3 3 17" xfId="36208" xr:uid="{00000000-0005-0000-0000-0000492D0000}"/>
    <cellStyle name="60% - 강조색3 3 18" xfId="36209" xr:uid="{00000000-0005-0000-0000-00004A2D0000}"/>
    <cellStyle name="60% - 강조색3 3 19" xfId="36210" xr:uid="{00000000-0005-0000-0000-00004B2D0000}"/>
    <cellStyle name="60% - 강조색3 3 2" xfId="36211" xr:uid="{00000000-0005-0000-0000-00004C2D0000}"/>
    <cellStyle name="60% - 강조색3 3 2 10" xfId="36212" xr:uid="{00000000-0005-0000-0000-00004D2D0000}"/>
    <cellStyle name="60% - 강조색3 3 2 11" xfId="36213" xr:uid="{00000000-0005-0000-0000-00004E2D0000}"/>
    <cellStyle name="60% - 강조색3 3 2 12" xfId="36214" xr:uid="{00000000-0005-0000-0000-00004F2D0000}"/>
    <cellStyle name="60% - 강조색3 3 2 13" xfId="36215" xr:uid="{00000000-0005-0000-0000-0000502D0000}"/>
    <cellStyle name="60% - 강조색3 3 2 14" xfId="36216" xr:uid="{00000000-0005-0000-0000-0000512D0000}"/>
    <cellStyle name="60% - 강조색3 3 2 15" xfId="36217" xr:uid="{00000000-0005-0000-0000-0000522D0000}"/>
    <cellStyle name="60% - 강조색3 3 2 16" xfId="36218" xr:uid="{00000000-0005-0000-0000-0000532D0000}"/>
    <cellStyle name="60% - 강조색3 3 2 17" xfId="36219" xr:uid="{00000000-0005-0000-0000-0000542D0000}"/>
    <cellStyle name="60% - 강조색3 3 2 18" xfId="36220" xr:uid="{00000000-0005-0000-0000-0000552D0000}"/>
    <cellStyle name="60% - 강조색3 3 2 19" xfId="36221" xr:uid="{00000000-0005-0000-0000-0000562D0000}"/>
    <cellStyle name="60% - 강조색3 3 2 2" xfId="36222" xr:uid="{00000000-0005-0000-0000-0000572D0000}"/>
    <cellStyle name="60% - 강조색3 3 2 20" xfId="36223" xr:uid="{00000000-0005-0000-0000-0000582D0000}"/>
    <cellStyle name="60% - 강조색3 3 2 21" xfId="36224" xr:uid="{00000000-0005-0000-0000-0000592D0000}"/>
    <cellStyle name="60% - 강조색3 3 2 3" xfId="36225" xr:uid="{00000000-0005-0000-0000-00005A2D0000}"/>
    <cellStyle name="60% - 강조색3 3 2 4" xfId="36226" xr:uid="{00000000-0005-0000-0000-00005B2D0000}"/>
    <cellStyle name="60% - 강조색3 3 2 5" xfId="36227" xr:uid="{00000000-0005-0000-0000-00005C2D0000}"/>
    <cellStyle name="60% - 강조색3 3 2 6" xfId="36228" xr:uid="{00000000-0005-0000-0000-00005D2D0000}"/>
    <cellStyle name="60% - 강조색3 3 2 7" xfId="36229" xr:uid="{00000000-0005-0000-0000-00005E2D0000}"/>
    <cellStyle name="60% - 강조색3 3 2 8" xfId="36230" xr:uid="{00000000-0005-0000-0000-00005F2D0000}"/>
    <cellStyle name="60% - 강조색3 3 2 9" xfId="36231" xr:uid="{00000000-0005-0000-0000-0000602D0000}"/>
    <cellStyle name="60% - 강조색3 3 20" xfId="36232" xr:uid="{00000000-0005-0000-0000-0000612D0000}"/>
    <cellStyle name="60% - 강조색3 3 21" xfId="36233" xr:uid="{00000000-0005-0000-0000-0000622D0000}"/>
    <cellStyle name="60% - 강조색3 3 22" xfId="36234" xr:uid="{00000000-0005-0000-0000-0000632D0000}"/>
    <cellStyle name="60% - 강조색3 3 23" xfId="36235" xr:uid="{00000000-0005-0000-0000-0000642D0000}"/>
    <cellStyle name="60% - 강조색3 3 24" xfId="36236" xr:uid="{00000000-0005-0000-0000-0000652D0000}"/>
    <cellStyle name="60% - 강조색3 3 25" xfId="36237" xr:uid="{00000000-0005-0000-0000-0000662D0000}"/>
    <cellStyle name="60% - 강조색3 3 26" xfId="36238" xr:uid="{00000000-0005-0000-0000-0000672D0000}"/>
    <cellStyle name="60% - 강조색3 3 27" xfId="36239" xr:uid="{00000000-0005-0000-0000-0000682D0000}"/>
    <cellStyle name="60% - 강조색3 3 28" xfId="36240" xr:uid="{00000000-0005-0000-0000-0000692D0000}"/>
    <cellStyle name="60% - 강조색3 3 29" xfId="36241" xr:uid="{00000000-0005-0000-0000-00006A2D0000}"/>
    <cellStyle name="60% - 강조색3 3 3" xfId="36242" xr:uid="{00000000-0005-0000-0000-00006B2D0000}"/>
    <cellStyle name="60% - 강조색3 3 3 10" xfId="36243" xr:uid="{00000000-0005-0000-0000-00006C2D0000}"/>
    <cellStyle name="60% - 강조색3 3 3 11" xfId="36244" xr:uid="{00000000-0005-0000-0000-00006D2D0000}"/>
    <cellStyle name="60% - 강조색3 3 3 12" xfId="36245" xr:uid="{00000000-0005-0000-0000-00006E2D0000}"/>
    <cellStyle name="60% - 강조색3 3 3 13" xfId="36246" xr:uid="{00000000-0005-0000-0000-00006F2D0000}"/>
    <cellStyle name="60% - 강조색3 3 3 14" xfId="36247" xr:uid="{00000000-0005-0000-0000-0000702D0000}"/>
    <cellStyle name="60% - 강조색3 3 3 15" xfId="36248" xr:uid="{00000000-0005-0000-0000-0000712D0000}"/>
    <cellStyle name="60% - 강조색3 3 3 16" xfId="36249" xr:uid="{00000000-0005-0000-0000-0000722D0000}"/>
    <cellStyle name="60% - 강조색3 3 3 17" xfId="36250" xr:uid="{00000000-0005-0000-0000-0000732D0000}"/>
    <cellStyle name="60% - 강조색3 3 3 18" xfId="36251" xr:uid="{00000000-0005-0000-0000-0000742D0000}"/>
    <cellStyle name="60% - 강조색3 3 3 19" xfId="36252" xr:uid="{00000000-0005-0000-0000-0000752D0000}"/>
    <cellStyle name="60% - 강조색3 3 3 2" xfId="36253" xr:uid="{00000000-0005-0000-0000-0000762D0000}"/>
    <cellStyle name="60% - 강조색3 3 3 20" xfId="36254" xr:uid="{00000000-0005-0000-0000-0000772D0000}"/>
    <cellStyle name="60% - 강조색3 3 3 21" xfId="36255" xr:uid="{00000000-0005-0000-0000-0000782D0000}"/>
    <cellStyle name="60% - 강조색3 3 3 3" xfId="36256" xr:uid="{00000000-0005-0000-0000-0000792D0000}"/>
    <cellStyle name="60% - 강조색3 3 3 4" xfId="36257" xr:uid="{00000000-0005-0000-0000-00007A2D0000}"/>
    <cellStyle name="60% - 강조색3 3 3 5" xfId="36258" xr:uid="{00000000-0005-0000-0000-00007B2D0000}"/>
    <cellStyle name="60% - 강조색3 3 3 6" xfId="36259" xr:uid="{00000000-0005-0000-0000-00007C2D0000}"/>
    <cellStyle name="60% - 강조색3 3 3 7" xfId="36260" xr:uid="{00000000-0005-0000-0000-00007D2D0000}"/>
    <cellStyle name="60% - 강조색3 3 3 8" xfId="36261" xr:uid="{00000000-0005-0000-0000-00007E2D0000}"/>
    <cellStyle name="60% - 강조색3 3 3 9" xfId="36262" xr:uid="{00000000-0005-0000-0000-00007F2D0000}"/>
    <cellStyle name="60% - 강조색3 3 30" xfId="36263" xr:uid="{00000000-0005-0000-0000-0000802D0000}"/>
    <cellStyle name="60% - 강조색3 3 31" xfId="36264" xr:uid="{00000000-0005-0000-0000-0000812D0000}"/>
    <cellStyle name="60% - 강조색3 3 32" xfId="36265" xr:uid="{00000000-0005-0000-0000-0000822D0000}"/>
    <cellStyle name="60% - 강조색3 3 4" xfId="36266" xr:uid="{00000000-0005-0000-0000-0000832D0000}"/>
    <cellStyle name="60% - 강조색3 3 4 10" xfId="36267" xr:uid="{00000000-0005-0000-0000-0000842D0000}"/>
    <cellStyle name="60% - 강조색3 3 4 11" xfId="36268" xr:uid="{00000000-0005-0000-0000-0000852D0000}"/>
    <cellStyle name="60% - 강조색3 3 4 12" xfId="36269" xr:uid="{00000000-0005-0000-0000-0000862D0000}"/>
    <cellStyle name="60% - 강조색3 3 4 13" xfId="36270" xr:uid="{00000000-0005-0000-0000-0000872D0000}"/>
    <cellStyle name="60% - 강조색3 3 4 14" xfId="36271" xr:uid="{00000000-0005-0000-0000-0000882D0000}"/>
    <cellStyle name="60% - 강조색3 3 4 15" xfId="36272" xr:uid="{00000000-0005-0000-0000-0000892D0000}"/>
    <cellStyle name="60% - 강조색3 3 4 16" xfId="36273" xr:uid="{00000000-0005-0000-0000-00008A2D0000}"/>
    <cellStyle name="60% - 강조색3 3 4 17" xfId="36274" xr:uid="{00000000-0005-0000-0000-00008B2D0000}"/>
    <cellStyle name="60% - 강조색3 3 4 18" xfId="36275" xr:uid="{00000000-0005-0000-0000-00008C2D0000}"/>
    <cellStyle name="60% - 강조색3 3 4 19" xfId="36276" xr:uid="{00000000-0005-0000-0000-00008D2D0000}"/>
    <cellStyle name="60% - 강조색3 3 4 2" xfId="36277" xr:uid="{00000000-0005-0000-0000-00008E2D0000}"/>
    <cellStyle name="60% - 강조색3 3 4 20" xfId="36278" xr:uid="{00000000-0005-0000-0000-00008F2D0000}"/>
    <cellStyle name="60% - 강조색3 3 4 3" xfId="36279" xr:uid="{00000000-0005-0000-0000-0000902D0000}"/>
    <cellStyle name="60% - 강조색3 3 4 4" xfId="36280" xr:uid="{00000000-0005-0000-0000-0000912D0000}"/>
    <cellStyle name="60% - 강조색3 3 4 5" xfId="36281" xr:uid="{00000000-0005-0000-0000-0000922D0000}"/>
    <cellStyle name="60% - 강조색3 3 4 6" xfId="36282" xr:uid="{00000000-0005-0000-0000-0000932D0000}"/>
    <cellStyle name="60% - 강조색3 3 4 7" xfId="36283" xr:uid="{00000000-0005-0000-0000-0000942D0000}"/>
    <cellStyle name="60% - 강조색3 3 4 8" xfId="36284" xr:uid="{00000000-0005-0000-0000-0000952D0000}"/>
    <cellStyle name="60% - 강조색3 3 4 9" xfId="36285" xr:uid="{00000000-0005-0000-0000-0000962D0000}"/>
    <cellStyle name="60% - 강조색3 3 5" xfId="36286" xr:uid="{00000000-0005-0000-0000-0000972D0000}"/>
    <cellStyle name="60% - 강조색3 3 6" xfId="36287" xr:uid="{00000000-0005-0000-0000-0000982D0000}"/>
    <cellStyle name="60% - 강조색3 3 7" xfId="36288" xr:uid="{00000000-0005-0000-0000-0000992D0000}"/>
    <cellStyle name="60% - 강조색3 3 8" xfId="36289" xr:uid="{00000000-0005-0000-0000-00009A2D0000}"/>
    <cellStyle name="60% - 강조색3 3 9" xfId="36290" xr:uid="{00000000-0005-0000-0000-00009B2D0000}"/>
    <cellStyle name="60% - 강조색3 4" xfId="8140" xr:uid="{00000000-0005-0000-0000-00009C2D0000}"/>
    <cellStyle name="60% - 강조색3 4 10" xfId="36291" xr:uid="{00000000-0005-0000-0000-00009D2D0000}"/>
    <cellStyle name="60% - 강조색3 4 2" xfId="22002" xr:uid="{00000000-0005-0000-0000-00009E2D0000}"/>
    <cellStyle name="60% - 강조색3 4 2 2" xfId="36292" xr:uid="{00000000-0005-0000-0000-00009F2D0000}"/>
    <cellStyle name="60% - 강조색3 4 3" xfId="36293" xr:uid="{00000000-0005-0000-0000-0000A02D0000}"/>
    <cellStyle name="60% - 강조색3 4 4" xfId="36294" xr:uid="{00000000-0005-0000-0000-0000A12D0000}"/>
    <cellStyle name="60% - 강조색3 4 5" xfId="36295" xr:uid="{00000000-0005-0000-0000-0000A22D0000}"/>
    <cellStyle name="60% - 강조색3 4 6" xfId="36296" xr:uid="{00000000-0005-0000-0000-0000A32D0000}"/>
    <cellStyle name="60% - 강조색3 4 7" xfId="36297" xr:uid="{00000000-0005-0000-0000-0000A42D0000}"/>
    <cellStyle name="60% - 강조색3 4 8" xfId="36298" xr:uid="{00000000-0005-0000-0000-0000A52D0000}"/>
    <cellStyle name="60% - 강조색3 4 9" xfId="36299" xr:uid="{00000000-0005-0000-0000-0000A62D0000}"/>
    <cellStyle name="60% - 강조색3 5" xfId="15155" xr:uid="{00000000-0005-0000-0000-0000A72D0000}"/>
    <cellStyle name="60% - 강조색3 5 2" xfId="36300" xr:uid="{00000000-0005-0000-0000-0000A82D0000}"/>
    <cellStyle name="60% - 강조색3 5 3" xfId="36301" xr:uid="{00000000-0005-0000-0000-0000A92D0000}"/>
    <cellStyle name="60% - 강조색3 5 4" xfId="36302" xr:uid="{00000000-0005-0000-0000-0000AA2D0000}"/>
    <cellStyle name="60% - 강조색3 6" xfId="15156" xr:uid="{00000000-0005-0000-0000-0000AB2D0000}"/>
    <cellStyle name="60% - 강조색3 6 2" xfId="36303" xr:uid="{00000000-0005-0000-0000-0000AC2D0000}"/>
    <cellStyle name="60% - 강조색3 6 3" xfId="36304" xr:uid="{00000000-0005-0000-0000-0000AD2D0000}"/>
    <cellStyle name="60% - 강조색3 7" xfId="36305" xr:uid="{00000000-0005-0000-0000-0000AE2D0000}"/>
    <cellStyle name="60% - 강조색3 7 2" xfId="36306" xr:uid="{00000000-0005-0000-0000-0000AF2D0000}"/>
    <cellStyle name="60% - 강조색3 7 3" xfId="36307" xr:uid="{00000000-0005-0000-0000-0000B02D0000}"/>
    <cellStyle name="60% - 강조색3 8" xfId="36308" xr:uid="{00000000-0005-0000-0000-0000B12D0000}"/>
    <cellStyle name="60% - 강조색3 8 2" xfId="36309" xr:uid="{00000000-0005-0000-0000-0000B22D0000}"/>
    <cellStyle name="60% - 강조색3 8 3" xfId="36310" xr:uid="{00000000-0005-0000-0000-0000B32D0000}"/>
    <cellStyle name="60% - 강조색3 9" xfId="36311" xr:uid="{00000000-0005-0000-0000-0000B42D0000}"/>
    <cellStyle name="60% - 강조색4 10" xfId="36312" xr:uid="{00000000-0005-0000-0000-0000B52D0000}"/>
    <cellStyle name="60% - 강조색4 11" xfId="36313" xr:uid="{00000000-0005-0000-0000-0000B62D0000}"/>
    <cellStyle name="60% - 강조색4 12" xfId="36314" xr:uid="{00000000-0005-0000-0000-0000B72D0000}"/>
    <cellStyle name="60% - 강조색4 13" xfId="36315" xr:uid="{00000000-0005-0000-0000-0000B82D0000}"/>
    <cellStyle name="60% - 강조색4 13 2" xfId="36316" xr:uid="{00000000-0005-0000-0000-0000B92D0000}"/>
    <cellStyle name="60% - 강조색4 14" xfId="36317" xr:uid="{00000000-0005-0000-0000-0000BA2D0000}"/>
    <cellStyle name="60% - 강조색4 2" xfId="443" xr:uid="{00000000-0005-0000-0000-0000BB2D0000}"/>
    <cellStyle name="60% - 강조색4 2 10" xfId="36318" xr:uid="{00000000-0005-0000-0000-0000BC2D0000}"/>
    <cellStyle name="60% - 강조색4 2 11" xfId="36319" xr:uid="{00000000-0005-0000-0000-0000BD2D0000}"/>
    <cellStyle name="60% - 강조색4 2 12" xfId="36320" xr:uid="{00000000-0005-0000-0000-0000BE2D0000}"/>
    <cellStyle name="60% - 강조색4 2 13" xfId="36321" xr:uid="{00000000-0005-0000-0000-0000BF2D0000}"/>
    <cellStyle name="60% - 강조색4 2 14" xfId="36322" xr:uid="{00000000-0005-0000-0000-0000C02D0000}"/>
    <cellStyle name="60% - 강조색4 2 15" xfId="36323" xr:uid="{00000000-0005-0000-0000-0000C12D0000}"/>
    <cellStyle name="60% - 강조색4 2 16" xfId="36324" xr:uid="{00000000-0005-0000-0000-0000C22D0000}"/>
    <cellStyle name="60% - 강조색4 2 17" xfId="36325" xr:uid="{00000000-0005-0000-0000-0000C32D0000}"/>
    <cellStyle name="60% - 강조색4 2 18" xfId="36326" xr:uid="{00000000-0005-0000-0000-0000C42D0000}"/>
    <cellStyle name="60% - 강조색4 2 19" xfId="36327" xr:uid="{00000000-0005-0000-0000-0000C52D0000}"/>
    <cellStyle name="60% - 강조색4 2 2" xfId="2263" xr:uid="{00000000-0005-0000-0000-0000C62D0000}"/>
    <cellStyle name="60% - 강조색4 2 2 10" xfId="36328" xr:uid="{00000000-0005-0000-0000-0000C72D0000}"/>
    <cellStyle name="60% - 강조색4 2 2 11" xfId="36329" xr:uid="{00000000-0005-0000-0000-0000C82D0000}"/>
    <cellStyle name="60% - 강조색4 2 2 12" xfId="36330" xr:uid="{00000000-0005-0000-0000-0000C92D0000}"/>
    <cellStyle name="60% - 강조색4 2 2 13" xfId="36331" xr:uid="{00000000-0005-0000-0000-0000CA2D0000}"/>
    <cellStyle name="60% - 강조색4 2 2 14" xfId="36332" xr:uid="{00000000-0005-0000-0000-0000CB2D0000}"/>
    <cellStyle name="60% - 강조색4 2 2 15" xfId="36333" xr:uid="{00000000-0005-0000-0000-0000CC2D0000}"/>
    <cellStyle name="60% - 강조색4 2 2 16" xfId="36334" xr:uid="{00000000-0005-0000-0000-0000CD2D0000}"/>
    <cellStyle name="60% - 강조색4 2 2 17" xfId="36335" xr:uid="{00000000-0005-0000-0000-0000CE2D0000}"/>
    <cellStyle name="60% - 강조색4 2 2 18" xfId="36336" xr:uid="{00000000-0005-0000-0000-0000CF2D0000}"/>
    <cellStyle name="60% - 강조색4 2 2 19" xfId="36337" xr:uid="{00000000-0005-0000-0000-0000D02D0000}"/>
    <cellStyle name="60% - 강조색4 2 2 2" xfId="8142" xr:uid="{00000000-0005-0000-0000-0000D12D0000}"/>
    <cellStyle name="60% - 강조색4 2 2 20" xfId="36338" xr:uid="{00000000-0005-0000-0000-0000D22D0000}"/>
    <cellStyle name="60% - 강조색4 2 2 21" xfId="36339" xr:uid="{00000000-0005-0000-0000-0000D32D0000}"/>
    <cellStyle name="60% - 강조색4 2 2 22" xfId="36340" xr:uid="{00000000-0005-0000-0000-0000D42D0000}"/>
    <cellStyle name="60% - 강조색4 2 2 23" xfId="36341" xr:uid="{00000000-0005-0000-0000-0000D52D0000}"/>
    <cellStyle name="60% - 강조색4 2 2 3" xfId="36342" xr:uid="{00000000-0005-0000-0000-0000D62D0000}"/>
    <cellStyle name="60% - 강조색4 2 2 4" xfId="36343" xr:uid="{00000000-0005-0000-0000-0000D72D0000}"/>
    <cellStyle name="60% - 강조색4 2 2 5" xfId="36344" xr:uid="{00000000-0005-0000-0000-0000D82D0000}"/>
    <cellStyle name="60% - 강조색4 2 2 6" xfId="36345" xr:uid="{00000000-0005-0000-0000-0000D92D0000}"/>
    <cellStyle name="60% - 강조색4 2 2 7" xfId="36346" xr:uid="{00000000-0005-0000-0000-0000DA2D0000}"/>
    <cellStyle name="60% - 강조색4 2 2 8" xfId="36347" xr:uid="{00000000-0005-0000-0000-0000DB2D0000}"/>
    <cellStyle name="60% - 강조색4 2 2 9" xfId="36348" xr:uid="{00000000-0005-0000-0000-0000DC2D0000}"/>
    <cellStyle name="60% - 강조색4 2 20" xfId="36349" xr:uid="{00000000-0005-0000-0000-0000DD2D0000}"/>
    <cellStyle name="60% - 강조색4 2 21" xfId="36350" xr:uid="{00000000-0005-0000-0000-0000DE2D0000}"/>
    <cellStyle name="60% - 강조색4 2 22" xfId="36351" xr:uid="{00000000-0005-0000-0000-0000DF2D0000}"/>
    <cellStyle name="60% - 강조색4 2 23" xfId="36352" xr:uid="{00000000-0005-0000-0000-0000E02D0000}"/>
    <cellStyle name="60% - 강조색4 2 24" xfId="36353" xr:uid="{00000000-0005-0000-0000-0000E12D0000}"/>
    <cellStyle name="60% - 강조색4 2 25" xfId="36354" xr:uid="{00000000-0005-0000-0000-0000E22D0000}"/>
    <cellStyle name="60% - 강조색4 2 26" xfId="36355" xr:uid="{00000000-0005-0000-0000-0000E32D0000}"/>
    <cellStyle name="60% - 강조색4 2 27" xfId="36356" xr:uid="{00000000-0005-0000-0000-0000E42D0000}"/>
    <cellStyle name="60% - 강조색4 2 28" xfId="36357" xr:uid="{00000000-0005-0000-0000-0000E52D0000}"/>
    <cellStyle name="60% - 강조색4 2 29" xfId="36358" xr:uid="{00000000-0005-0000-0000-0000E62D0000}"/>
    <cellStyle name="60% - 강조색4 2 3" xfId="8141" xr:uid="{00000000-0005-0000-0000-0000E72D0000}"/>
    <cellStyle name="60% - 강조색4 2 3 10" xfId="36359" xr:uid="{00000000-0005-0000-0000-0000E82D0000}"/>
    <cellStyle name="60% - 강조색4 2 3 11" xfId="36360" xr:uid="{00000000-0005-0000-0000-0000E92D0000}"/>
    <cellStyle name="60% - 강조색4 2 3 12" xfId="36361" xr:uid="{00000000-0005-0000-0000-0000EA2D0000}"/>
    <cellStyle name="60% - 강조색4 2 3 13" xfId="36362" xr:uid="{00000000-0005-0000-0000-0000EB2D0000}"/>
    <cellStyle name="60% - 강조색4 2 3 14" xfId="36363" xr:uid="{00000000-0005-0000-0000-0000EC2D0000}"/>
    <cellStyle name="60% - 강조색4 2 3 15" xfId="36364" xr:uid="{00000000-0005-0000-0000-0000ED2D0000}"/>
    <cellStyle name="60% - 강조색4 2 3 16" xfId="36365" xr:uid="{00000000-0005-0000-0000-0000EE2D0000}"/>
    <cellStyle name="60% - 강조색4 2 3 17" xfId="36366" xr:uid="{00000000-0005-0000-0000-0000EF2D0000}"/>
    <cellStyle name="60% - 강조색4 2 3 18" xfId="36367" xr:uid="{00000000-0005-0000-0000-0000F02D0000}"/>
    <cellStyle name="60% - 강조색4 2 3 19" xfId="36368" xr:uid="{00000000-0005-0000-0000-0000F12D0000}"/>
    <cellStyle name="60% - 강조색4 2 3 2" xfId="36369" xr:uid="{00000000-0005-0000-0000-0000F22D0000}"/>
    <cellStyle name="60% - 강조색4 2 3 20" xfId="36370" xr:uid="{00000000-0005-0000-0000-0000F32D0000}"/>
    <cellStyle name="60% - 강조색4 2 3 21" xfId="36371" xr:uid="{00000000-0005-0000-0000-0000F42D0000}"/>
    <cellStyle name="60% - 강조색4 2 3 3" xfId="36372" xr:uid="{00000000-0005-0000-0000-0000F52D0000}"/>
    <cellStyle name="60% - 강조색4 2 3 4" xfId="36373" xr:uid="{00000000-0005-0000-0000-0000F62D0000}"/>
    <cellStyle name="60% - 강조색4 2 3 5" xfId="36374" xr:uid="{00000000-0005-0000-0000-0000F72D0000}"/>
    <cellStyle name="60% - 강조색4 2 3 6" xfId="36375" xr:uid="{00000000-0005-0000-0000-0000F82D0000}"/>
    <cellStyle name="60% - 강조색4 2 3 7" xfId="36376" xr:uid="{00000000-0005-0000-0000-0000F92D0000}"/>
    <cellStyle name="60% - 강조색4 2 3 8" xfId="36377" xr:uid="{00000000-0005-0000-0000-0000FA2D0000}"/>
    <cellStyle name="60% - 강조색4 2 3 9" xfId="36378" xr:uid="{00000000-0005-0000-0000-0000FB2D0000}"/>
    <cellStyle name="60% - 강조색4 2 30" xfId="36379" xr:uid="{00000000-0005-0000-0000-0000FC2D0000}"/>
    <cellStyle name="60% - 강조색4 2 31" xfId="36380" xr:uid="{00000000-0005-0000-0000-0000FD2D0000}"/>
    <cellStyle name="60% - 강조색4 2 4" xfId="15157" xr:uid="{00000000-0005-0000-0000-0000FE2D0000}"/>
    <cellStyle name="60% - 강조색4 2 4 10" xfId="36381" xr:uid="{00000000-0005-0000-0000-0000FF2D0000}"/>
    <cellStyle name="60% - 강조색4 2 4 11" xfId="36382" xr:uid="{00000000-0005-0000-0000-0000002E0000}"/>
    <cellStyle name="60% - 강조색4 2 4 12" xfId="36383" xr:uid="{00000000-0005-0000-0000-0000012E0000}"/>
    <cellStyle name="60% - 강조색4 2 4 13" xfId="36384" xr:uid="{00000000-0005-0000-0000-0000022E0000}"/>
    <cellStyle name="60% - 강조색4 2 4 14" xfId="36385" xr:uid="{00000000-0005-0000-0000-0000032E0000}"/>
    <cellStyle name="60% - 강조색4 2 4 15" xfId="36386" xr:uid="{00000000-0005-0000-0000-0000042E0000}"/>
    <cellStyle name="60% - 강조색4 2 4 16" xfId="36387" xr:uid="{00000000-0005-0000-0000-0000052E0000}"/>
    <cellStyle name="60% - 강조색4 2 4 17" xfId="36388" xr:uid="{00000000-0005-0000-0000-0000062E0000}"/>
    <cellStyle name="60% - 강조색4 2 4 18" xfId="36389" xr:uid="{00000000-0005-0000-0000-0000072E0000}"/>
    <cellStyle name="60% - 강조색4 2 4 19" xfId="36390" xr:uid="{00000000-0005-0000-0000-0000082E0000}"/>
    <cellStyle name="60% - 강조색4 2 4 2" xfId="36391" xr:uid="{00000000-0005-0000-0000-0000092E0000}"/>
    <cellStyle name="60% - 강조색4 2 4 20" xfId="36392" xr:uid="{00000000-0005-0000-0000-00000A2E0000}"/>
    <cellStyle name="60% - 강조색4 2 4 3" xfId="36393" xr:uid="{00000000-0005-0000-0000-00000B2E0000}"/>
    <cellStyle name="60% - 강조색4 2 4 4" xfId="36394" xr:uid="{00000000-0005-0000-0000-00000C2E0000}"/>
    <cellStyle name="60% - 강조색4 2 4 5" xfId="36395" xr:uid="{00000000-0005-0000-0000-00000D2E0000}"/>
    <cellStyle name="60% - 강조색4 2 4 6" xfId="36396" xr:uid="{00000000-0005-0000-0000-00000E2E0000}"/>
    <cellStyle name="60% - 강조색4 2 4 7" xfId="36397" xr:uid="{00000000-0005-0000-0000-00000F2E0000}"/>
    <cellStyle name="60% - 강조색4 2 4 8" xfId="36398" xr:uid="{00000000-0005-0000-0000-0000102E0000}"/>
    <cellStyle name="60% - 강조색4 2 4 9" xfId="36399" xr:uid="{00000000-0005-0000-0000-0000112E0000}"/>
    <cellStyle name="60% - 강조색4 2 5" xfId="36400" xr:uid="{00000000-0005-0000-0000-0000122E0000}"/>
    <cellStyle name="60% - 강조색4 2 6" xfId="36401" xr:uid="{00000000-0005-0000-0000-0000132E0000}"/>
    <cellStyle name="60% - 강조색4 2 7" xfId="36402" xr:uid="{00000000-0005-0000-0000-0000142E0000}"/>
    <cellStyle name="60% - 강조색4 2 7 2" xfId="36403" xr:uid="{00000000-0005-0000-0000-0000152E0000}"/>
    <cellStyle name="60% - 강조색4 2 8" xfId="36404" xr:uid="{00000000-0005-0000-0000-0000162E0000}"/>
    <cellStyle name="60% - 강조색4 2 9" xfId="36405" xr:uid="{00000000-0005-0000-0000-0000172E0000}"/>
    <cellStyle name="60% - 강조색4 3" xfId="444" xr:uid="{00000000-0005-0000-0000-0000182E0000}"/>
    <cellStyle name="60% - 강조색4 3 10" xfId="36406" xr:uid="{00000000-0005-0000-0000-0000192E0000}"/>
    <cellStyle name="60% - 강조색4 3 11" xfId="36407" xr:uid="{00000000-0005-0000-0000-00001A2E0000}"/>
    <cellStyle name="60% - 강조색4 3 12" xfId="36408" xr:uid="{00000000-0005-0000-0000-00001B2E0000}"/>
    <cellStyle name="60% - 강조색4 3 13" xfId="36409" xr:uid="{00000000-0005-0000-0000-00001C2E0000}"/>
    <cellStyle name="60% - 강조색4 3 14" xfId="36410" xr:uid="{00000000-0005-0000-0000-00001D2E0000}"/>
    <cellStyle name="60% - 강조색4 3 15" xfId="36411" xr:uid="{00000000-0005-0000-0000-00001E2E0000}"/>
    <cellStyle name="60% - 강조색4 3 16" xfId="36412" xr:uid="{00000000-0005-0000-0000-00001F2E0000}"/>
    <cellStyle name="60% - 강조색4 3 17" xfId="36413" xr:uid="{00000000-0005-0000-0000-0000202E0000}"/>
    <cellStyle name="60% - 강조색4 3 18" xfId="36414" xr:uid="{00000000-0005-0000-0000-0000212E0000}"/>
    <cellStyle name="60% - 강조색4 3 19" xfId="36415" xr:uid="{00000000-0005-0000-0000-0000222E0000}"/>
    <cellStyle name="60% - 강조색4 3 2" xfId="36416" xr:uid="{00000000-0005-0000-0000-0000232E0000}"/>
    <cellStyle name="60% - 강조색4 3 2 10" xfId="36417" xr:uid="{00000000-0005-0000-0000-0000242E0000}"/>
    <cellStyle name="60% - 강조색4 3 2 11" xfId="36418" xr:uid="{00000000-0005-0000-0000-0000252E0000}"/>
    <cellStyle name="60% - 강조색4 3 2 12" xfId="36419" xr:uid="{00000000-0005-0000-0000-0000262E0000}"/>
    <cellStyle name="60% - 강조색4 3 2 13" xfId="36420" xr:uid="{00000000-0005-0000-0000-0000272E0000}"/>
    <cellStyle name="60% - 강조색4 3 2 14" xfId="36421" xr:uid="{00000000-0005-0000-0000-0000282E0000}"/>
    <cellStyle name="60% - 강조색4 3 2 15" xfId="36422" xr:uid="{00000000-0005-0000-0000-0000292E0000}"/>
    <cellStyle name="60% - 강조색4 3 2 16" xfId="36423" xr:uid="{00000000-0005-0000-0000-00002A2E0000}"/>
    <cellStyle name="60% - 강조색4 3 2 17" xfId="36424" xr:uid="{00000000-0005-0000-0000-00002B2E0000}"/>
    <cellStyle name="60% - 강조색4 3 2 18" xfId="36425" xr:uid="{00000000-0005-0000-0000-00002C2E0000}"/>
    <cellStyle name="60% - 강조색4 3 2 19" xfId="36426" xr:uid="{00000000-0005-0000-0000-00002D2E0000}"/>
    <cellStyle name="60% - 강조색4 3 2 2" xfId="36427" xr:uid="{00000000-0005-0000-0000-00002E2E0000}"/>
    <cellStyle name="60% - 강조색4 3 2 20" xfId="36428" xr:uid="{00000000-0005-0000-0000-00002F2E0000}"/>
    <cellStyle name="60% - 강조색4 3 2 21" xfId="36429" xr:uid="{00000000-0005-0000-0000-0000302E0000}"/>
    <cellStyle name="60% - 강조색4 3 2 3" xfId="36430" xr:uid="{00000000-0005-0000-0000-0000312E0000}"/>
    <cellStyle name="60% - 강조색4 3 2 4" xfId="36431" xr:uid="{00000000-0005-0000-0000-0000322E0000}"/>
    <cellStyle name="60% - 강조색4 3 2 5" xfId="36432" xr:uid="{00000000-0005-0000-0000-0000332E0000}"/>
    <cellStyle name="60% - 강조색4 3 2 6" xfId="36433" xr:uid="{00000000-0005-0000-0000-0000342E0000}"/>
    <cellStyle name="60% - 강조색4 3 2 7" xfId="36434" xr:uid="{00000000-0005-0000-0000-0000352E0000}"/>
    <cellStyle name="60% - 강조색4 3 2 8" xfId="36435" xr:uid="{00000000-0005-0000-0000-0000362E0000}"/>
    <cellStyle name="60% - 강조색4 3 2 9" xfId="36436" xr:uid="{00000000-0005-0000-0000-0000372E0000}"/>
    <cellStyle name="60% - 강조색4 3 20" xfId="36437" xr:uid="{00000000-0005-0000-0000-0000382E0000}"/>
    <cellStyle name="60% - 강조색4 3 21" xfId="36438" xr:uid="{00000000-0005-0000-0000-0000392E0000}"/>
    <cellStyle name="60% - 강조색4 3 22" xfId="36439" xr:uid="{00000000-0005-0000-0000-00003A2E0000}"/>
    <cellStyle name="60% - 강조색4 3 23" xfId="36440" xr:uid="{00000000-0005-0000-0000-00003B2E0000}"/>
    <cellStyle name="60% - 강조색4 3 24" xfId="36441" xr:uid="{00000000-0005-0000-0000-00003C2E0000}"/>
    <cellStyle name="60% - 강조색4 3 25" xfId="36442" xr:uid="{00000000-0005-0000-0000-00003D2E0000}"/>
    <cellStyle name="60% - 강조색4 3 26" xfId="36443" xr:uid="{00000000-0005-0000-0000-00003E2E0000}"/>
    <cellStyle name="60% - 강조색4 3 27" xfId="36444" xr:uid="{00000000-0005-0000-0000-00003F2E0000}"/>
    <cellStyle name="60% - 강조색4 3 28" xfId="36445" xr:uid="{00000000-0005-0000-0000-0000402E0000}"/>
    <cellStyle name="60% - 강조색4 3 29" xfId="36446" xr:uid="{00000000-0005-0000-0000-0000412E0000}"/>
    <cellStyle name="60% - 강조색4 3 3" xfId="36447" xr:uid="{00000000-0005-0000-0000-0000422E0000}"/>
    <cellStyle name="60% - 강조색4 3 3 10" xfId="36448" xr:uid="{00000000-0005-0000-0000-0000432E0000}"/>
    <cellStyle name="60% - 강조색4 3 3 11" xfId="36449" xr:uid="{00000000-0005-0000-0000-0000442E0000}"/>
    <cellStyle name="60% - 강조색4 3 3 12" xfId="36450" xr:uid="{00000000-0005-0000-0000-0000452E0000}"/>
    <cellStyle name="60% - 강조색4 3 3 13" xfId="36451" xr:uid="{00000000-0005-0000-0000-0000462E0000}"/>
    <cellStyle name="60% - 강조색4 3 3 14" xfId="36452" xr:uid="{00000000-0005-0000-0000-0000472E0000}"/>
    <cellStyle name="60% - 강조색4 3 3 15" xfId="36453" xr:uid="{00000000-0005-0000-0000-0000482E0000}"/>
    <cellStyle name="60% - 강조색4 3 3 16" xfId="36454" xr:uid="{00000000-0005-0000-0000-0000492E0000}"/>
    <cellStyle name="60% - 강조색4 3 3 17" xfId="36455" xr:uid="{00000000-0005-0000-0000-00004A2E0000}"/>
    <cellStyle name="60% - 강조색4 3 3 18" xfId="36456" xr:uid="{00000000-0005-0000-0000-00004B2E0000}"/>
    <cellStyle name="60% - 강조색4 3 3 19" xfId="36457" xr:uid="{00000000-0005-0000-0000-00004C2E0000}"/>
    <cellStyle name="60% - 강조색4 3 3 2" xfId="36458" xr:uid="{00000000-0005-0000-0000-00004D2E0000}"/>
    <cellStyle name="60% - 강조색4 3 3 20" xfId="36459" xr:uid="{00000000-0005-0000-0000-00004E2E0000}"/>
    <cellStyle name="60% - 강조색4 3 3 21" xfId="36460" xr:uid="{00000000-0005-0000-0000-00004F2E0000}"/>
    <cellStyle name="60% - 강조색4 3 3 3" xfId="36461" xr:uid="{00000000-0005-0000-0000-0000502E0000}"/>
    <cellStyle name="60% - 강조색4 3 3 4" xfId="36462" xr:uid="{00000000-0005-0000-0000-0000512E0000}"/>
    <cellStyle name="60% - 강조색4 3 3 5" xfId="36463" xr:uid="{00000000-0005-0000-0000-0000522E0000}"/>
    <cellStyle name="60% - 강조색4 3 3 6" xfId="36464" xr:uid="{00000000-0005-0000-0000-0000532E0000}"/>
    <cellStyle name="60% - 강조색4 3 3 7" xfId="36465" xr:uid="{00000000-0005-0000-0000-0000542E0000}"/>
    <cellStyle name="60% - 강조색4 3 3 8" xfId="36466" xr:uid="{00000000-0005-0000-0000-0000552E0000}"/>
    <cellStyle name="60% - 강조색4 3 3 9" xfId="36467" xr:uid="{00000000-0005-0000-0000-0000562E0000}"/>
    <cellStyle name="60% - 강조색4 3 30" xfId="36468" xr:uid="{00000000-0005-0000-0000-0000572E0000}"/>
    <cellStyle name="60% - 강조색4 3 31" xfId="36469" xr:uid="{00000000-0005-0000-0000-0000582E0000}"/>
    <cellStyle name="60% - 강조색4 3 32" xfId="36470" xr:uid="{00000000-0005-0000-0000-0000592E0000}"/>
    <cellStyle name="60% - 강조색4 3 4" xfId="36471" xr:uid="{00000000-0005-0000-0000-00005A2E0000}"/>
    <cellStyle name="60% - 강조색4 3 4 10" xfId="36472" xr:uid="{00000000-0005-0000-0000-00005B2E0000}"/>
    <cellStyle name="60% - 강조색4 3 4 11" xfId="36473" xr:uid="{00000000-0005-0000-0000-00005C2E0000}"/>
    <cellStyle name="60% - 강조색4 3 4 12" xfId="36474" xr:uid="{00000000-0005-0000-0000-00005D2E0000}"/>
    <cellStyle name="60% - 강조색4 3 4 13" xfId="36475" xr:uid="{00000000-0005-0000-0000-00005E2E0000}"/>
    <cellStyle name="60% - 강조색4 3 4 14" xfId="36476" xr:uid="{00000000-0005-0000-0000-00005F2E0000}"/>
    <cellStyle name="60% - 강조색4 3 4 15" xfId="36477" xr:uid="{00000000-0005-0000-0000-0000602E0000}"/>
    <cellStyle name="60% - 강조색4 3 4 16" xfId="36478" xr:uid="{00000000-0005-0000-0000-0000612E0000}"/>
    <cellStyle name="60% - 강조색4 3 4 17" xfId="36479" xr:uid="{00000000-0005-0000-0000-0000622E0000}"/>
    <cellStyle name="60% - 강조색4 3 4 18" xfId="36480" xr:uid="{00000000-0005-0000-0000-0000632E0000}"/>
    <cellStyle name="60% - 강조색4 3 4 19" xfId="36481" xr:uid="{00000000-0005-0000-0000-0000642E0000}"/>
    <cellStyle name="60% - 강조색4 3 4 2" xfId="36482" xr:uid="{00000000-0005-0000-0000-0000652E0000}"/>
    <cellStyle name="60% - 강조색4 3 4 20" xfId="36483" xr:uid="{00000000-0005-0000-0000-0000662E0000}"/>
    <cellStyle name="60% - 강조색4 3 4 3" xfId="36484" xr:uid="{00000000-0005-0000-0000-0000672E0000}"/>
    <cellStyle name="60% - 강조색4 3 4 4" xfId="36485" xr:uid="{00000000-0005-0000-0000-0000682E0000}"/>
    <cellStyle name="60% - 강조색4 3 4 5" xfId="36486" xr:uid="{00000000-0005-0000-0000-0000692E0000}"/>
    <cellStyle name="60% - 강조색4 3 4 6" xfId="36487" xr:uid="{00000000-0005-0000-0000-00006A2E0000}"/>
    <cellStyle name="60% - 강조색4 3 4 7" xfId="36488" xr:uid="{00000000-0005-0000-0000-00006B2E0000}"/>
    <cellStyle name="60% - 강조색4 3 4 8" xfId="36489" xr:uid="{00000000-0005-0000-0000-00006C2E0000}"/>
    <cellStyle name="60% - 강조색4 3 4 9" xfId="36490" xr:uid="{00000000-0005-0000-0000-00006D2E0000}"/>
    <cellStyle name="60% - 강조색4 3 5" xfId="36491" xr:uid="{00000000-0005-0000-0000-00006E2E0000}"/>
    <cellStyle name="60% - 강조색4 3 6" xfId="36492" xr:uid="{00000000-0005-0000-0000-00006F2E0000}"/>
    <cellStyle name="60% - 강조색4 3 7" xfId="36493" xr:uid="{00000000-0005-0000-0000-0000702E0000}"/>
    <cellStyle name="60% - 강조색4 3 8" xfId="36494" xr:uid="{00000000-0005-0000-0000-0000712E0000}"/>
    <cellStyle name="60% - 강조색4 3 9" xfId="36495" xr:uid="{00000000-0005-0000-0000-0000722E0000}"/>
    <cellStyle name="60% - 강조색4 4" xfId="8143" xr:uid="{00000000-0005-0000-0000-0000732E0000}"/>
    <cellStyle name="60% - 강조색4 4 10" xfId="36496" xr:uid="{00000000-0005-0000-0000-0000742E0000}"/>
    <cellStyle name="60% - 강조색4 4 2" xfId="22006" xr:uid="{00000000-0005-0000-0000-0000752E0000}"/>
    <cellStyle name="60% - 강조색4 4 2 2" xfId="36497" xr:uid="{00000000-0005-0000-0000-0000762E0000}"/>
    <cellStyle name="60% - 강조색4 4 3" xfId="36498" xr:uid="{00000000-0005-0000-0000-0000772E0000}"/>
    <cellStyle name="60% - 강조색4 4 4" xfId="36499" xr:uid="{00000000-0005-0000-0000-0000782E0000}"/>
    <cellStyle name="60% - 강조색4 4 5" xfId="36500" xr:uid="{00000000-0005-0000-0000-0000792E0000}"/>
    <cellStyle name="60% - 강조색4 4 6" xfId="36501" xr:uid="{00000000-0005-0000-0000-00007A2E0000}"/>
    <cellStyle name="60% - 강조색4 4 7" xfId="36502" xr:uid="{00000000-0005-0000-0000-00007B2E0000}"/>
    <cellStyle name="60% - 강조색4 4 8" xfId="36503" xr:uid="{00000000-0005-0000-0000-00007C2E0000}"/>
    <cellStyle name="60% - 강조색4 4 9" xfId="36504" xr:uid="{00000000-0005-0000-0000-00007D2E0000}"/>
    <cellStyle name="60% - 강조색4 5" xfId="15158" xr:uid="{00000000-0005-0000-0000-00007E2E0000}"/>
    <cellStyle name="60% - 강조색4 5 2" xfId="36505" xr:uid="{00000000-0005-0000-0000-00007F2E0000}"/>
    <cellStyle name="60% - 강조색4 5 3" xfId="36506" xr:uid="{00000000-0005-0000-0000-0000802E0000}"/>
    <cellStyle name="60% - 강조색4 5 4" xfId="36507" xr:uid="{00000000-0005-0000-0000-0000812E0000}"/>
    <cellStyle name="60% - 강조색4 6" xfId="15159" xr:uid="{00000000-0005-0000-0000-0000822E0000}"/>
    <cellStyle name="60% - 강조색4 6 2" xfId="36508" xr:uid="{00000000-0005-0000-0000-0000832E0000}"/>
    <cellStyle name="60% - 강조색4 6 3" xfId="36509" xr:uid="{00000000-0005-0000-0000-0000842E0000}"/>
    <cellStyle name="60% - 강조색4 7" xfId="36510" xr:uid="{00000000-0005-0000-0000-0000852E0000}"/>
    <cellStyle name="60% - 강조색4 7 2" xfId="36511" xr:uid="{00000000-0005-0000-0000-0000862E0000}"/>
    <cellStyle name="60% - 강조색4 7 3" xfId="36512" xr:uid="{00000000-0005-0000-0000-0000872E0000}"/>
    <cellStyle name="60% - 강조색4 8" xfId="36513" xr:uid="{00000000-0005-0000-0000-0000882E0000}"/>
    <cellStyle name="60% - 강조색4 8 2" xfId="36514" xr:uid="{00000000-0005-0000-0000-0000892E0000}"/>
    <cellStyle name="60% - 강조색4 8 3" xfId="36515" xr:uid="{00000000-0005-0000-0000-00008A2E0000}"/>
    <cellStyle name="60% - 강조색4 9" xfId="36516" xr:uid="{00000000-0005-0000-0000-00008B2E0000}"/>
    <cellStyle name="60% - 강조색5 10" xfId="36517" xr:uid="{00000000-0005-0000-0000-00008C2E0000}"/>
    <cellStyle name="60% - 강조색5 11" xfId="36518" xr:uid="{00000000-0005-0000-0000-00008D2E0000}"/>
    <cellStyle name="60% - 강조색5 12" xfId="36519" xr:uid="{00000000-0005-0000-0000-00008E2E0000}"/>
    <cellStyle name="60% - 강조색5 13" xfId="36520" xr:uid="{00000000-0005-0000-0000-00008F2E0000}"/>
    <cellStyle name="60% - 강조색5 13 2" xfId="36521" xr:uid="{00000000-0005-0000-0000-0000902E0000}"/>
    <cellStyle name="60% - 강조색5 14" xfId="36522" xr:uid="{00000000-0005-0000-0000-0000912E0000}"/>
    <cellStyle name="60% - 강조색5 2" xfId="445" xr:uid="{00000000-0005-0000-0000-0000922E0000}"/>
    <cellStyle name="60% - 강조색5 2 10" xfId="36523" xr:uid="{00000000-0005-0000-0000-0000932E0000}"/>
    <cellStyle name="60% - 강조색5 2 11" xfId="36524" xr:uid="{00000000-0005-0000-0000-0000942E0000}"/>
    <cellStyle name="60% - 강조색5 2 12" xfId="36525" xr:uid="{00000000-0005-0000-0000-0000952E0000}"/>
    <cellStyle name="60% - 강조색5 2 13" xfId="36526" xr:uid="{00000000-0005-0000-0000-0000962E0000}"/>
    <cellStyle name="60% - 강조색5 2 14" xfId="36527" xr:uid="{00000000-0005-0000-0000-0000972E0000}"/>
    <cellStyle name="60% - 강조색5 2 15" xfId="36528" xr:uid="{00000000-0005-0000-0000-0000982E0000}"/>
    <cellStyle name="60% - 강조색5 2 16" xfId="36529" xr:uid="{00000000-0005-0000-0000-0000992E0000}"/>
    <cellStyle name="60% - 강조색5 2 17" xfId="36530" xr:uid="{00000000-0005-0000-0000-00009A2E0000}"/>
    <cellStyle name="60% - 강조색5 2 18" xfId="36531" xr:uid="{00000000-0005-0000-0000-00009B2E0000}"/>
    <cellStyle name="60% - 강조색5 2 19" xfId="36532" xr:uid="{00000000-0005-0000-0000-00009C2E0000}"/>
    <cellStyle name="60% - 강조색5 2 2" xfId="2264" xr:uid="{00000000-0005-0000-0000-00009D2E0000}"/>
    <cellStyle name="60% - 강조색5 2 2 10" xfId="36533" xr:uid="{00000000-0005-0000-0000-00009E2E0000}"/>
    <cellStyle name="60% - 강조색5 2 2 11" xfId="36534" xr:uid="{00000000-0005-0000-0000-00009F2E0000}"/>
    <cellStyle name="60% - 강조색5 2 2 12" xfId="36535" xr:uid="{00000000-0005-0000-0000-0000A02E0000}"/>
    <cellStyle name="60% - 강조색5 2 2 13" xfId="36536" xr:uid="{00000000-0005-0000-0000-0000A12E0000}"/>
    <cellStyle name="60% - 강조색5 2 2 14" xfId="36537" xr:uid="{00000000-0005-0000-0000-0000A22E0000}"/>
    <cellStyle name="60% - 강조색5 2 2 15" xfId="36538" xr:uid="{00000000-0005-0000-0000-0000A32E0000}"/>
    <cellStyle name="60% - 강조색5 2 2 16" xfId="36539" xr:uid="{00000000-0005-0000-0000-0000A42E0000}"/>
    <cellStyle name="60% - 강조색5 2 2 17" xfId="36540" xr:uid="{00000000-0005-0000-0000-0000A52E0000}"/>
    <cellStyle name="60% - 강조색5 2 2 18" xfId="36541" xr:uid="{00000000-0005-0000-0000-0000A62E0000}"/>
    <cellStyle name="60% - 강조색5 2 2 19" xfId="36542" xr:uid="{00000000-0005-0000-0000-0000A72E0000}"/>
    <cellStyle name="60% - 강조색5 2 2 2" xfId="8145" xr:uid="{00000000-0005-0000-0000-0000A82E0000}"/>
    <cellStyle name="60% - 강조색5 2 2 20" xfId="36543" xr:uid="{00000000-0005-0000-0000-0000A92E0000}"/>
    <cellStyle name="60% - 강조색5 2 2 21" xfId="36544" xr:uid="{00000000-0005-0000-0000-0000AA2E0000}"/>
    <cellStyle name="60% - 강조색5 2 2 22" xfId="36545" xr:uid="{00000000-0005-0000-0000-0000AB2E0000}"/>
    <cellStyle name="60% - 강조색5 2 2 3" xfId="36546" xr:uid="{00000000-0005-0000-0000-0000AC2E0000}"/>
    <cellStyle name="60% - 강조색5 2 2 4" xfId="36547" xr:uid="{00000000-0005-0000-0000-0000AD2E0000}"/>
    <cellStyle name="60% - 강조색5 2 2 5" xfId="36548" xr:uid="{00000000-0005-0000-0000-0000AE2E0000}"/>
    <cellStyle name="60% - 강조색5 2 2 6" xfId="36549" xr:uid="{00000000-0005-0000-0000-0000AF2E0000}"/>
    <cellStyle name="60% - 강조색5 2 2 7" xfId="36550" xr:uid="{00000000-0005-0000-0000-0000B02E0000}"/>
    <cellStyle name="60% - 강조색5 2 2 8" xfId="36551" xr:uid="{00000000-0005-0000-0000-0000B12E0000}"/>
    <cellStyle name="60% - 강조색5 2 2 9" xfId="36552" xr:uid="{00000000-0005-0000-0000-0000B22E0000}"/>
    <cellStyle name="60% - 강조색5 2 20" xfId="36553" xr:uid="{00000000-0005-0000-0000-0000B32E0000}"/>
    <cellStyle name="60% - 강조색5 2 21" xfId="36554" xr:uid="{00000000-0005-0000-0000-0000B42E0000}"/>
    <cellStyle name="60% - 강조색5 2 22" xfId="36555" xr:uid="{00000000-0005-0000-0000-0000B52E0000}"/>
    <cellStyle name="60% - 강조색5 2 23" xfId="36556" xr:uid="{00000000-0005-0000-0000-0000B62E0000}"/>
    <cellStyle name="60% - 강조색5 2 24" xfId="36557" xr:uid="{00000000-0005-0000-0000-0000B72E0000}"/>
    <cellStyle name="60% - 강조색5 2 25" xfId="36558" xr:uid="{00000000-0005-0000-0000-0000B82E0000}"/>
    <cellStyle name="60% - 강조색5 2 26" xfId="36559" xr:uid="{00000000-0005-0000-0000-0000B92E0000}"/>
    <cellStyle name="60% - 강조색5 2 27" xfId="36560" xr:uid="{00000000-0005-0000-0000-0000BA2E0000}"/>
    <cellStyle name="60% - 강조색5 2 28" xfId="36561" xr:uid="{00000000-0005-0000-0000-0000BB2E0000}"/>
    <cellStyle name="60% - 강조색5 2 29" xfId="36562" xr:uid="{00000000-0005-0000-0000-0000BC2E0000}"/>
    <cellStyle name="60% - 강조색5 2 3" xfId="8144" xr:uid="{00000000-0005-0000-0000-0000BD2E0000}"/>
    <cellStyle name="60% - 강조색5 2 3 10" xfId="36563" xr:uid="{00000000-0005-0000-0000-0000BE2E0000}"/>
    <cellStyle name="60% - 강조색5 2 3 11" xfId="36564" xr:uid="{00000000-0005-0000-0000-0000BF2E0000}"/>
    <cellStyle name="60% - 강조색5 2 3 12" xfId="36565" xr:uid="{00000000-0005-0000-0000-0000C02E0000}"/>
    <cellStyle name="60% - 강조색5 2 3 13" xfId="36566" xr:uid="{00000000-0005-0000-0000-0000C12E0000}"/>
    <cellStyle name="60% - 강조색5 2 3 14" xfId="36567" xr:uid="{00000000-0005-0000-0000-0000C22E0000}"/>
    <cellStyle name="60% - 강조색5 2 3 15" xfId="36568" xr:uid="{00000000-0005-0000-0000-0000C32E0000}"/>
    <cellStyle name="60% - 강조색5 2 3 16" xfId="36569" xr:uid="{00000000-0005-0000-0000-0000C42E0000}"/>
    <cellStyle name="60% - 강조색5 2 3 17" xfId="36570" xr:uid="{00000000-0005-0000-0000-0000C52E0000}"/>
    <cellStyle name="60% - 강조색5 2 3 18" xfId="36571" xr:uid="{00000000-0005-0000-0000-0000C62E0000}"/>
    <cellStyle name="60% - 강조색5 2 3 19" xfId="36572" xr:uid="{00000000-0005-0000-0000-0000C72E0000}"/>
    <cellStyle name="60% - 강조색5 2 3 2" xfId="36573" xr:uid="{00000000-0005-0000-0000-0000C82E0000}"/>
    <cellStyle name="60% - 강조색5 2 3 20" xfId="36574" xr:uid="{00000000-0005-0000-0000-0000C92E0000}"/>
    <cellStyle name="60% - 강조색5 2 3 21" xfId="36575" xr:uid="{00000000-0005-0000-0000-0000CA2E0000}"/>
    <cellStyle name="60% - 강조색5 2 3 3" xfId="36576" xr:uid="{00000000-0005-0000-0000-0000CB2E0000}"/>
    <cellStyle name="60% - 강조색5 2 3 4" xfId="36577" xr:uid="{00000000-0005-0000-0000-0000CC2E0000}"/>
    <cellStyle name="60% - 강조색5 2 3 5" xfId="36578" xr:uid="{00000000-0005-0000-0000-0000CD2E0000}"/>
    <cellStyle name="60% - 강조색5 2 3 6" xfId="36579" xr:uid="{00000000-0005-0000-0000-0000CE2E0000}"/>
    <cellStyle name="60% - 강조색5 2 3 7" xfId="36580" xr:uid="{00000000-0005-0000-0000-0000CF2E0000}"/>
    <cellStyle name="60% - 강조색5 2 3 8" xfId="36581" xr:uid="{00000000-0005-0000-0000-0000D02E0000}"/>
    <cellStyle name="60% - 강조색5 2 3 9" xfId="36582" xr:uid="{00000000-0005-0000-0000-0000D12E0000}"/>
    <cellStyle name="60% - 강조색5 2 30" xfId="36583" xr:uid="{00000000-0005-0000-0000-0000D22E0000}"/>
    <cellStyle name="60% - 강조색5 2 4" xfId="15160" xr:uid="{00000000-0005-0000-0000-0000D32E0000}"/>
    <cellStyle name="60% - 강조색5 2 4 10" xfId="36584" xr:uid="{00000000-0005-0000-0000-0000D42E0000}"/>
    <cellStyle name="60% - 강조색5 2 4 11" xfId="36585" xr:uid="{00000000-0005-0000-0000-0000D52E0000}"/>
    <cellStyle name="60% - 강조색5 2 4 12" xfId="36586" xr:uid="{00000000-0005-0000-0000-0000D62E0000}"/>
    <cellStyle name="60% - 강조색5 2 4 13" xfId="36587" xr:uid="{00000000-0005-0000-0000-0000D72E0000}"/>
    <cellStyle name="60% - 강조색5 2 4 14" xfId="36588" xr:uid="{00000000-0005-0000-0000-0000D82E0000}"/>
    <cellStyle name="60% - 강조색5 2 4 15" xfId="36589" xr:uid="{00000000-0005-0000-0000-0000D92E0000}"/>
    <cellStyle name="60% - 강조색5 2 4 16" xfId="36590" xr:uid="{00000000-0005-0000-0000-0000DA2E0000}"/>
    <cellStyle name="60% - 강조색5 2 4 17" xfId="36591" xr:uid="{00000000-0005-0000-0000-0000DB2E0000}"/>
    <cellStyle name="60% - 강조색5 2 4 18" xfId="36592" xr:uid="{00000000-0005-0000-0000-0000DC2E0000}"/>
    <cellStyle name="60% - 강조색5 2 4 19" xfId="36593" xr:uid="{00000000-0005-0000-0000-0000DD2E0000}"/>
    <cellStyle name="60% - 강조색5 2 4 2" xfId="36594" xr:uid="{00000000-0005-0000-0000-0000DE2E0000}"/>
    <cellStyle name="60% - 강조색5 2 4 20" xfId="36595" xr:uid="{00000000-0005-0000-0000-0000DF2E0000}"/>
    <cellStyle name="60% - 강조색5 2 4 3" xfId="36596" xr:uid="{00000000-0005-0000-0000-0000E02E0000}"/>
    <cellStyle name="60% - 강조색5 2 4 4" xfId="36597" xr:uid="{00000000-0005-0000-0000-0000E12E0000}"/>
    <cellStyle name="60% - 강조색5 2 4 5" xfId="36598" xr:uid="{00000000-0005-0000-0000-0000E22E0000}"/>
    <cellStyle name="60% - 강조색5 2 4 6" xfId="36599" xr:uid="{00000000-0005-0000-0000-0000E32E0000}"/>
    <cellStyle name="60% - 강조색5 2 4 7" xfId="36600" xr:uid="{00000000-0005-0000-0000-0000E42E0000}"/>
    <cellStyle name="60% - 강조색5 2 4 8" xfId="36601" xr:uid="{00000000-0005-0000-0000-0000E52E0000}"/>
    <cellStyle name="60% - 강조색5 2 4 9" xfId="36602" xr:uid="{00000000-0005-0000-0000-0000E62E0000}"/>
    <cellStyle name="60% - 강조색5 2 5" xfId="36603" xr:uid="{00000000-0005-0000-0000-0000E72E0000}"/>
    <cellStyle name="60% - 강조색5 2 6" xfId="36604" xr:uid="{00000000-0005-0000-0000-0000E82E0000}"/>
    <cellStyle name="60% - 강조색5 2 7" xfId="36605" xr:uid="{00000000-0005-0000-0000-0000E92E0000}"/>
    <cellStyle name="60% - 강조색5 2 7 2" xfId="36606" xr:uid="{00000000-0005-0000-0000-0000EA2E0000}"/>
    <cellStyle name="60% - 강조색5 2 8" xfId="36607" xr:uid="{00000000-0005-0000-0000-0000EB2E0000}"/>
    <cellStyle name="60% - 강조색5 2 9" xfId="36608" xr:uid="{00000000-0005-0000-0000-0000EC2E0000}"/>
    <cellStyle name="60% - 강조색5 3" xfId="446" xr:uid="{00000000-0005-0000-0000-0000ED2E0000}"/>
    <cellStyle name="60% - 강조색5 3 10" xfId="36609" xr:uid="{00000000-0005-0000-0000-0000EE2E0000}"/>
    <cellStyle name="60% - 강조색5 3 11" xfId="36610" xr:uid="{00000000-0005-0000-0000-0000EF2E0000}"/>
    <cellStyle name="60% - 강조색5 3 12" xfId="36611" xr:uid="{00000000-0005-0000-0000-0000F02E0000}"/>
    <cellStyle name="60% - 강조색5 3 13" xfId="36612" xr:uid="{00000000-0005-0000-0000-0000F12E0000}"/>
    <cellStyle name="60% - 강조색5 3 14" xfId="36613" xr:uid="{00000000-0005-0000-0000-0000F22E0000}"/>
    <cellStyle name="60% - 강조색5 3 15" xfId="36614" xr:uid="{00000000-0005-0000-0000-0000F32E0000}"/>
    <cellStyle name="60% - 강조색5 3 16" xfId="36615" xr:uid="{00000000-0005-0000-0000-0000F42E0000}"/>
    <cellStyle name="60% - 강조색5 3 17" xfId="36616" xr:uid="{00000000-0005-0000-0000-0000F52E0000}"/>
    <cellStyle name="60% - 강조색5 3 18" xfId="36617" xr:uid="{00000000-0005-0000-0000-0000F62E0000}"/>
    <cellStyle name="60% - 강조색5 3 19" xfId="36618" xr:uid="{00000000-0005-0000-0000-0000F72E0000}"/>
    <cellStyle name="60% - 강조색5 3 2" xfId="36619" xr:uid="{00000000-0005-0000-0000-0000F82E0000}"/>
    <cellStyle name="60% - 강조색5 3 2 10" xfId="36620" xr:uid="{00000000-0005-0000-0000-0000F92E0000}"/>
    <cellStyle name="60% - 강조색5 3 2 11" xfId="36621" xr:uid="{00000000-0005-0000-0000-0000FA2E0000}"/>
    <cellStyle name="60% - 강조색5 3 2 12" xfId="36622" xr:uid="{00000000-0005-0000-0000-0000FB2E0000}"/>
    <cellStyle name="60% - 강조색5 3 2 13" xfId="36623" xr:uid="{00000000-0005-0000-0000-0000FC2E0000}"/>
    <cellStyle name="60% - 강조색5 3 2 14" xfId="36624" xr:uid="{00000000-0005-0000-0000-0000FD2E0000}"/>
    <cellStyle name="60% - 강조색5 3 2 15" xfId="36625" xr:uid="{00000000-0005-0000-0000-0000FE2E0000}"/>
    <cellStyle name="60% - 강조색5 3 2 16" xfId="36626" xr:uid="{00000000-0005-0000-0000-0000FF2E0000}"/>
    <cellStyle name="60% - 강조색5 3 2 17" xfId="36627" xr:uid="{00000000-0005-0000-0000-0000002F0000}"/>
    <cellStyle name="60% - 강조색5 3 2 18" xfId="36628" xr:uid="{00000000-0005-0000-0000-0000012F0000}"/>
    <cellStyle name="60% - 강조색5 3 2 19" xfId="36629" xr:uid="{00000000-0005-0000-0000-0000022F0000}"/>
    <cellStyle name="60% - 강조색5 3 2 2" xfId="36630" xr:uid="{00000000-0005-0000-0000-0000032F0000}"/>
    <cellStyle name="60% - 강조색5 3 2 20" xfId="36631" xr:uid="{00000000-0005-0000-0000-0000042F0000}"/>
    <cellStyle name="60% - 강조색5 3 2 21" xfId="36632" xr:uid="{00000000-0005-0000-0000-0000052F0000}"/>
    <cellStyle name="60% - 강조색5 3 2 3" xfId="36633" xr:uid="{00000000-0005-0000-0000-0000062F0000}"/>
    <cellStyle name="60% - 강조색5 3 2 4" xfId="36634" xr:uid="{00000000-0005-0000-0000-0000072F0000}"/>
    <cellStyle name="60% - 강조색5 3 2 5" xfId="36635" xr:uid="{00000000-0005-0000-0000-0000082F0000}"/>
    <cellStyle name="60% - 강조색5 3 2 6" xfId="36636" xr:uid="{00000000-0005-0000-0000-0000092F0000}"/>
    <cellStyle name="60% - 강조색5 3 2 7" xfId="36637" xr:uid="{00000000-0005-0000-0000-00000A2F0000}"/>
    <cellStyle name="60% - 강조색5 3 2 8" xfId="36638" xr:uid="{00000000-0005-0000-0000-00000B2F0000}"/>
    <cellStyle name="60% - 강조색5 3 2 9" xfId="36639" xr:uid="{00000000-0005-0000-0000-00000C2F0000}"/>
    <cellStyle name="60% - 강조색5 3 20" xfId="36640" xr:uid="{00000000-0005-0000-0000-00000D2F0000}"/>
    <cellStyle name="60% - 강조색5 3 21" xfId="36641" xr:uid="{00000000-0005-0000-0000-00000E2F0000}"/>
    <cellStyle name="60% - 강조색5 3 22" xfId="36642" xr:uid="{00000000-0005-0000-0000-00000F2F0000}"/>
    <cellStyle name="60% - 강조색5 3 23" xfId="36643" xr:uid="{00000000-0005-0000-0000-0000102F0000}"/>
    <cellStyle name="60% - 강조색5 3 24" xfId="36644" xr:uid="{00000000-0005-0000-0000-0000112F0000}"/>
    <cellStyle name="60% - 강조색5 3 25" xfId="36645" xr:uid="{00000000-0005-0000-0000-0000122F0000}"/>
    <cellStyle name="60% - 강조색5 3 26" xfId="36646" xr:uid="{00000000-0005-0000-0000-0000132F0000}"/>
    <cellStyle name="60% - 강조색5 3 27" xfId="36647" xr:uid="{00000000-0005-0000-0000-0000142F0000}"/>
    <cellStyle name="60% - 강조색5 3 28" xfId="36648" xr:uid="{00000000-0005-0000-0000-0000152F0000}"/>
    <cellStyle name="60% - 강조색5 3 29" xfId="36649" xr:uid="{00000000-0005-0000-0000-0000162F0000}"/>
    <cellStyle name="60% - 강조색5 3 3" xfId="36650" xr:uid="{00000000-0005-0000-0000-0000172F0000}"/>
    <cellStyle name="60% - 강조색5 3 3 10" xfId="36651" xr:uid="{00000000-0005-0000-0000-0000182F0000}"/>
    <cellStyle name="60% - 강조색5 3 3 11" xfId="36652" xr:uid="{00000000-0005-0000-0000-0000192F0000}"/>
    <cellStyle name="60% - 강조색5 3 3 12" xfId="36653" xr:uid="{00000000-0005-0000-0000-00001A2F0000}"/>
    <cellStyle name="60% - 강조색5 3 3 13" xfId="36654" xr:uid="{00000000-0005-0000-0000-00001B2F0000}"/>
    <cellStyle name="60% - 강조색5 3 3 14" xfId="36655" xr:uid="{00000000-0005-0000-0000-00001C2F0000}"/>
    <cellStyle name="60% - 강조색5 3 3 15" xfId="36656" xr:uid="{00000000-0005-0000-0000-00001D2F0000}"/>
    <cellStyle name="60% - 강조색5 3 3 16" xfId="36657" xr:uid="{00000000-0005-0000-0000-00001E2F0000}"/>
    <cellStyle name="60% - 강조색5 3 3 17" xfId="36658" xr:uid="{00000000-0005-0000-0000-00001F2F0000}"/>
    <cellStyle name="60% - 강조색5 3 3 18" xfId="36659" xr:uid="{00000000-0005-0000-0000-0000202F0000}"/>
    <cellStyle name="60% - 강조색5 3 3 19" xfId="36660" xr:uid="{00000000-0005-0000-0000-0000212F0000}"/>
    <cellStyle name="60% - 강조색5 3 3 2" xfId="36661" xr:uid="{00000000-0005-0000-0000-0000222F0000}"/>
    <cellStyle name="60% - 강조색5 3 3 20" xfId="36662" xr:uid="{00000000-0005-0000-0000-0000232F0000}"/>
    <cellStyle name="60% - 강조색5 3 3 21" xfId="36663" xr:uid="{00000000-0005-0000-0000-0000242F0000}"/>
    <cellStyle name="60% - 강조색5 3 3 3" xfId="36664" xr:uid="{00000000-0005-0000-0000-0000252F0000}"/>
    <cellStyle name="60% - 강조색5 3 3 4" xfId="36665" xr:uid="{00000000-0005-0000-0000-0000262F0000}"/>
    <cellStyle name="60% - 강조색5 3 3 5" xfId="36666" xr:uid="{00000000-0005-0000-0000-0000272F0000}"/>
    <cellStyle name="60% - 강조색5 3 3 6" xfId="36667" xr:uid="{00000000-0005-0000-0000-0000282F0000}"/>
    <cellStyle name="60% - 강조색5 3 3 7" xfId="36668" xr:uid="{00000000-0005-0000-0000-0000292F0000}"/>
    <cellStyle name="60% - 강조색5 3 3 8" xfId="36669" xr:uid="{00000000-0005-0000-0000-00002A2F0000}"/>
    <cellStyle name="60% - 강조색5 3 3 9" xfId="36670" xr:uid="{00000000-0005-0000-0000-00002B2F0000}"/>
    <cellStyle name="60% - 강조색5 3 30" xfId="36671" xr:uid="{00000000-0005-0000-0000-00002C2F0000}"/>
    <cellStyle name="60% - 강조색5 3 31" xfId="36672" xr:uid="{00000000-0005-0000-0000-00002D2F0000}"/>
    <cellStyle name="60% - 강조색5 3 4" xfId="36673" xr:uid="{00000000-0005-0000-0000-00002E2F0000}"/>
    <cellStyle name="60% - 강조색5 3 4 10" xfId="36674" xr:uid="{00000000-0005-0000-0000-00002F2F0000}"/>
    <cellStyle name="60% - 강조색5 3 4 11" xfId="36675" xr:uid="{00000000-0005-0000-0000-0000302F0000}"/>
    <cellStyle name="60% - 강조색5 3 4 12" xfId="36676" xr:uid="{00000000-0005-0000-0000-0000312F0000}"/>
    <cellStyle name="60% - 강조색5 3 4 13" xfId="36677" xr:uid="{00000000-0005-0000-0000-0000322F0000}"/>
    <cellStyle name="60% - 강조색5 3 4 14" xfId="36678" xr:uid="{00000000-0005-0000-0000-0000332F0000}"/>
    <cellStyle name="60% - 강조색5 3 4 15" xfId="36679" xr:uid="{00000000-0005-0000-0000-0000342F0000}"/>
    <cellStyle name="60% - 강조색5 3 4 16" xfId="36680" xr:uid="{00000000-0005-0000-0000-0000352F0000}"/>
    <cellStyle name="60% - 강조색5 3 4 17" xfId="36681" xr:uid="{00000000-0005-0000-0000-0000362F0000}"/>
    <cellStyle name="60% - 강조색5 3 4 18" xfId="36682" xr:uid="{00000000-0005-0000-0000-0000372F0000}"/>
    <cellStyle name="60% - 강조색5 3 4 19" xfId="36683" xr:uid="{00000000-0005-0000-0000-0000382F0000}"/>
    <cellStyle name="60% - 강조색5 3 4 2" xfId="36684" xr:uid="{00000000-0005-0000-0000-0000392F0000}"/>
    <cellStyle name="60% - 강조색5 3 4 20" xfId="36685" xr:uid="{00000000-0005-0000-0000-00003A2F0000}"/>
    <cellStyle name="60% - 강조색5 3 4 3" xfId="36686" xr:uid="{00000000-0005-0000-0000-00003B2F0000}"/>
    <cellStyle name="60% - 강조색5 3 4 4" xfId="36687" xr:uid="{00000000-0005-0000-0000-00003C2F0000}"/>
    <cellStyle name="60% - 강조색5 3 4 5" xfId="36688" xr:uid="{00000000-0005-0000-0000-00003D2F0000}"/>
    <cellStyle name="60% - 강조색5 3 4 6" xfId="36689" xr:uid="{00000000-0005-0000-0000-00003E2F0000}"/>
    <cellStyle name="60% - 강조색5 3 4 7" xfId="36690" xr:uid="{00000000-0005-0000-0000-00003F2F0000}"/>
    <cellStyle name="60% - 강조색5 3 4 8" xfId="36691" xr:uid="{00000000-0005-0000-0000-0000402F0000}"/>
    <cellStyle name="60% - 강조색5 3 4 9" xfId="36692" xr:uid="{00000000-0005-0000-0000-0000412F0000}"/>
    <cellStyle name="60% - 강조색5 3 5" xfId="36693" xr:uid="{00000000-0005-0000-0000-0000422F0000}"/>
    <cellStyle name="60% - 강조색5 3 6" xfId="36694" xr:uid="{00000000-0005-0000-0000-0000432F0000}"/>
    <cellStyle name="60% - 강조색5 3 7" xfId="36695" xr:uid="{00000000-0005-0000-0000-0000442F0000}"/>
    <cellStyle name="60% - 강조색5 3 8" xfId="36696" xr:uid="{00000000-0005-0000-0000-0000452F0000}"/>
    <cellStyle name="60% - 강조색5 3 9" xfId="36697" xr:uid="{00000000-0005-0000-0000-0000462F0000}"/>
    <cellStyle name="60% - 강조색5 4" xfId="8146" xr:uid="{00000000-0005-0000-0000-0000472F0000}"/>
    <cellStyle name="60% - 강조색5 4 2" xfId="22010" xr:uid="{00000000-0005-0000-0000-0000482F0000}"/>
    <cellStyle name="60% - 강조색5 4 2 2" xfId="36698" xr:uid="{00000000-0005-0000-0000-0000492F0000}"/>
    <cellStyle name="60% - 강조색5 4 3" xfId="36699" xr:uid="{00000000-0005-0000-0000-00004A2F0000}"/>
    <cellStyle name="60% - 강조색5 4 4" xfId="36700" xr:uid="{00000000-0005-0000-0000-00004B2F0000}"/>
    <cellStyle name="60% - 강조색5 4 5" xfId="36701" xr:uid="{00000000-0005-0000-0000-00004C2F0000}"/>
    <cellStyle name="60% - 강조색5 4 6" xfId="36702" xr:uid="{00000000-0005-0000-0000-00004D2F0000}"/>
    <cellStyle name="60% - 강조색5 4 7" xfId="36703" xr:uid="{00000000-0005-0000-0000-00004E2F0000}"/>
    <cellStyle name="60% - 강조색5 4 8" xfId="36704" xr:uid="{00000000-0005-0000-0000-00004F2F0000}"/>
    <cellStyle name="60% - 강조색5 4 9" xfId="36705" xr:uid="{00000000-0005-0000-0000-0000502F0000}"/>
    <cellStyle name="60% - 강조색5 5" xfId="15161" xr:uid="{00000000-0005-0000-0000-0000512F0000}"/>
    <cellStyle name="60% - 강조색5 5 2" xfId="36706" xr:uid="{00000000-0005-0000-0000-0000522F0000}"/>
    <cellStyle name="60% - 강조색5 5 3" xfId="36707" xr:uid="{00000000-0005-0000-0000-0000532F0000}"/>
    <cellStyle name="60% - 강조색5 6" xfId="15162" xr:uid="{00000000-0005-0000-0000-0000542F0000}"/>
    <cellStyle name="60% - 강조색5 6 2" xfId="36708" xr:uid="{00000000-0005-0000-0000-0000552F0000}"/>
    <cellStyle name="60% - 강조색5 7" xfId="36709" xr:uid="{00000000-0005-0000-0000-0000562F0000}"/>
    <cellStyle name="60% - 강조색5 7 2" xfId="36710" xr:uid="{00000000-0005-0000-0000-0000572F0000}"/>
    <cellStyle name="60% - 강조색5 8" xfId="36711" xr:uid="{00000000-0005-0000-0000-0000582F0000}"/>
    <cellStyle name="60% - 강조색5 8 2" xfId="36712" xr:uid="{00000000-0005-0000-0000-0000592F0000}"/>
    <cellStyle name="60% - 강조색5 9" xfId="36713" xr:uid="{00000000-0005-0000-0000-00005A2F0000}"/>
    <cellStyle name="60% - 강조색6 10" xfId="36714" xr:uid="{00000000-0005-0000-0000-00005B2F0000}"/>
    <cellStyle name="60% - 강조색6 11" xfId="36715" xr:uid="{00000000-0005-0000-0000-00005C2F0000}"/>
    <cellStyle name="60% - 강조색6 12" xfId="36716" xr:uid="{00000000-0005-0000-0000-00005D2F0000}"/>
    <cellStyle name="60% - 강조색6 13" xfId="36717" xr:uid="{00000000-0005-0000-0000-00005E2F0000}"/>
    <cellStyle name="60% - 강조색6 13 2" xfId="36718" xr:uid="{00000000-0005-0000-0000-00005F2F0000}"/>
    <cellStyle name="60% - 강조색6 14" xfId="36719" xr:uid="{00000000-0005-0000-0000-0000602F0000}"/>
    <cellStyle name="60% - 강조색6 2" xfId="447" xr:uid="{00000000-0005-0000-0000-0000612F0000}"/>
    <cellStyle name="60% - 강조색6 2 10" xfId="36720" xr:uid="{00000000-0005-0000-0000-0000622F0000}"/>
    <cellStyle name="60% - 강조색6 2 11" xfId="36721" xr:uid="{00000000-0005-0000-0000-0000632F0000}"/>
    <cellStyle name="60% - 강조색6 2 12" xfId="36722" xr:uid="{00000000-0005-0000-0000-0000642F0000}"/>
    <cellStyle name="60% - 강조색6 2 13" xfId="36723" xr:uid="{00000000-0005-0000-0000-0000652F0000}"/>
    <cellStyle name="60% - 강조색6 2 14" xfId="36724" xr:uid="{00000000-0005-0000-0000-0000662F0000}"/>
    <cellStyle name="60% - 강조색6 2 15" xfId="36725" xr:uid="{00000000-0005-0000-0000-0000672F0000}"/>
    <cellStyle name="60% - 강조색6 2 16" xfId="36726" xr:uid="{00000000-0005-0000-0000-0000682F0000}"/>
    <cellStyle name="60% - 강조색6 2 17" xfId="36727" xr:uid="{00000000-0005-0000-0000-0000692F0000}"/>
    <cellStyle name="60% - 강조색6 2 18" xfId="36728" xr:uid="{00000000-0005-0000-0000-00006A2F0000}"/>
    <cellStyle name="60% - 강조색6 2 19" xfId="36729" xr:uid="{00000000-0005-0000-0000-00006B2F0000}"/>
    <cellStyle name="60% - 강조색6 2 2" xfId="2265" xr:uid="{00000000-0005-0000-0000-00006C2F0000}"/>
    <cellStyle name="60% - 강조색6 2 2 10" xfId="36730" xr:uid="{00000000-0005-0000-0000-00006D2F0000}"/>
    <cellStyle name="60% - 강조색6 2 2 11" xfId="36731" xr:uid="{00000000-0005-0000-0000-00006E2F0000}"/>
    <cellStyle name="60% - 강조색6 2 2 12" xfId="36732" xr:uid="{00000000-0005-0000-0000-00006F2F0000}"/>
    <cellStyle name="60% - 강조색6 2 2 13" xfId="36733" xr:uid="{00000000-0005-0000-0000-0000702F0000}"/>
    <cellStyle name="60% - 강조색6 2 2 14" xfId="36734" xr:uid="{00000000-0005-0000-0000-0000712F0000}"/>
    <cellStyle name="60% - 강조색6 2 2 15" xfId="36735" xr:uid="{00000000-0005-0000-0000-0000722F0000}"/>
    <cellStyle name="60% - 강조색6 2 2 16" xfId="36736" xr:uid="{00000000-0005-0000-0000-0000732F0000}"/>
    <cellStyle name="60% - 강조색6 2 2 17" xfId="36737" xr:uid="{00000000-0005-0000-0000-0000742F0000}"/>
    <cellStyle name="60% - 강조색6 2 2 18" xfId="36738" xr:uid="{00000000-0005-0000-0000-0000752F0000}"/>
    <cellStyle name="60% - 강조색6 2 2 19" xfId="36739" xr:uid="{00000000-0005-0000-0000-0000762F0000}"/>
    <cellStyle name="60% - 강조색6 2 2 2" xfId="8148" xr:uid="{00000000-0005-0000-0000-0000772F0000}"/>
    <cellStyle name="60% - 강조색6 2 2 20" xfId="36740" xr:uid="{00000000-0005-0000-0000-0000782F0000}"/>
    <cellStyle name="60% - 강조색6 2 2 21" xfId="36741" xr:uid="{00000000-0005-0000-0000-0000792F0000}"/>
    <cellStyle name="60% - 강조색6 2 2 22" xfId="36742" xr:uid="{00000000-0005-0000-0000-00007A2F0000}"/>
    <cellStyle name="60% - 강조색6 2 2 23" xfId="36743" xr:uid="{00000000-0005-0000-0000-00007B2F0000}"/>
    <cellStyle name="60% - 강조색6 2 2 3" xfId="36744" xr:uid="{00000000-0005-0000-0000-00007C2F0000}"/>
    <cellStyle name="60% - 강조색6 2 2 4" xfId="36745" xr:uid="{00000000-0005-0000-0000-00007D2F0000}"/>
    <cellStyle name="60% - 강조색6 2 2 5" xfId="36746" xr:uid="{00000000-0005-0000-0000-00007E2F0000}"/>
    <cellStyle name="60% - 강조색6 2 2 6" xfId="36747" xr:uid="{00000000-0005-0000-0000-00007F2F0000}"/>
    <cellStyle name="60% - 강조색6 2 2 7" xfId="36748" xr:uid="{00000000-0005-0000-0000-0000802F0000}"/>
    <cellStyle name="60% - 강조색6 2 2 8" xfId="36749" xr:uid="{00000000-0005-0000-0000-0000812F0000}"/>
    <cellStyle name="60% - 강조색6 2 2 9" xfId="36750" xr:uid="{00000000-0005-0000-0000-0000822F0000}"/>
    <cellStyle name="60% - 강조색6 2 20" xfId="36751" xr:uid="{00000000-0005-0000-0000-0000832F0000}"/>
    <cellStyle name="60% - 강조색6 2 21" xfId="36752" xr:uid="{00000000-0005-0000-0000-0000842F0000}"/>
    <cellStyle name="60% - 강조색6 2 22" xfId="36753" xr:uid="{00000000-0005-0000-0000-0000852F0000}"/>
    <cellStyle name="60% - 강조색6 2 23" xfId="36754" xr:uid="{00000000-0005-0000-0000-0000862F0000}"/>
    <cellStyle name="60% - 강조색6 2 24" xfId="36755" xr:uid="{00000000-0005-0000-0000-0000872F0000}"/>
    <cellStyle name="60% - 강조색6 2 25" xfId="36756" xr:uid="{00000000-0005-0000-0000-0000882F0000}"/>
    <cellStyle name="60% - 강조색6 2 26" xfId="36757" xr:uid="{00000000-0005-0000-0000-0000892F0000}"/>
    <cellStyle name="60% - 강조색6 2 27" xfId="36758" xr:uid="{00000000-0005-0000-0000-00008A2F0000}"/>
    <cellStyle name="60% - 강조색6 2 28" xfId="36759" xr:uid="{00000000-0005-0000-0000-00008B2F0000}"/>
    <cellStyle name="60% - 강조색6 2 29" xfId="36760" xr:uid="{00000000-0005-0000-0000-00008C2F0000}"/>
    <cellStyle name="60% - 강조색6 2 3" xfId="8147" xr:uid="{00000000-0005-0000-0000-00008D2F0000}"/>
    <cellStyle name="60% - 강조색6 2 3 10" xfId="36761" xr:uid="{00000000-0005-0000-0000-00008E2F0000}"/>
    <cellStyle name="60% - 강조색6 2 3 11" xfId="36762" xr:uid="{00000000-0005-0000-0000-00008F2F0000}"/>
    <cellStyle name="60% - 강조색6 2 3 12" xfId="36763" xr:uid="{00000000-0005-0000-0000-0000902F0000}"/>
    <cellStyle name="60% - 강조색6 2 3 13" xfId="36764" xr:uid="{00000000-0005-0000-0000-0000912F0000}"/>
    <cellStyle name="60% - 강조색6 2 3 14" xfId="36765" xr:uid="{00000000-0005-0000-0000-0000922F0000}"/>
    <cellStyle name="60% - 강조색6 2 3 15" xfId="36766" xr:uid="{00000000-0005-0000-0000-0000932F0000}"/>
    <cellStyle name="60% - 강조색6 2 3 16" xfId="36767" xr:uid="{00000000-0005-0000-0000-0000942F0000}"/>
    <cellStyle name="60% - 강조색6 2 3 17" xfId="36768" xr:uid="{00000000-0005-0000-0000-0000952F0000}"/>
    <cellStyle name="60% - 강조색6 2 3 18" xfId="36769" xr:uid="{00000000-0005-0000-0000-0000962F0000}"/>
    <cellStyle name="60% - 강조색6 2 3 19" xfId="36770" xr:uid="{00000000-0005-0000-0000-0000972F0000}"/>
    <cellStyle name="60% - 강조색6 2 3 2" xfId="36771" xr:uid="{00000000-0005-0000-0000-0000982F0000}"/>
    <cellStyle name="60% - 강조색6 2 3 20" xfId="36772" xr:uid="{00000000-0005-0000-0000-0000992F0000}"/>
    <cellStyle name="60% - 강조색6 2 3 21" xfId="36773" xr:uid="{00000000-0005-0000-0000-00009A2F0000}"/>
    <cellStyle name="60% - 강조색6 2 3 3" xfId="36774" xr:uid="{00000000-0005-0000-0000-00009B2F0000}"/>
    <cellStyle name="60% - 강조색6 2 3 4" xfId="36775" xr:uid="{00000000-0005-0000-0000-00009C2F0000}"/>
    <cellStyle name="60% - 강조색6 2 3 5" xfId="36776" xr:uid="{00000000-0005-0000-0000-00009D2F0000}"/>
    <cellStyle name="60% - 강조색6 2 3 6" xfId="36777" xr:uid="{00000000-0005-0000-0000-00009E2F0000}"/>
    <cellStyle name="60% - 강조색6 2 3 7" xfId="36778" xr:uid="{00000000-0005-0000-0000-00009F2F0000}"/>
    <cellStyle name="60% - 강조색6 2 3 8" xfId="36779" xr:uid="{00000000-0005-0000-0000-0000A02F0000}"/>
    <cellStyle name="60% - 강조색6 2 3 9" xfId="36780" xr:uid="{00000000-0005-0000-0000-0000A12F0000}"/>
    <cellStyle name="60% - 강조색6 2 30" xfId="36781" xr:uid="{00000000-0005-0000-0000-0000A22F0000}"/>
    <cellStyle name="60% - 강조색6 2 31" xfId="36782" xr:uid="{00000000-0005-0000-0000-0000A32F0000}"/>
    <cellStyle name="60% - 강조색6 2 4" xfId="15163" xr:uid="{00000000-0005-0000-0000-0000A42F0000}"/>
    <cellStyle name="60% - 강조색6 2 4 10" xfId="36783" xr:uid="{00000000-0005-0000-0000-0000A52F0000}"/>
    <cellStyle name="60% - 강조색6 2 4 11" xfId="36784" xr:uid="{00000000-0005-0000-0000-0000A62F0000}"/>
    <cellStyle name="60% - 강조색6 2 4 12" xfId="36785" xr:uid="{00000000-0005-0000-0000-0000A72F0000}"/>
    <cellStyle name="60% - 강조색6 2 4 13" xfId="36786" xr:uid="{00000000-0005-0000-0000-0000A82F0000}"/>
    <cellStyle name="60% - 강조색6 2 4 14" xfId="36787" xr:uid="{00000000-0005-0000-0000-0000A92F0000}"/>
    <cellStyle name="60% - 강조색6 2 4 15" xfId="36788" xr:uid="{00000000-0005-0000-0000-0000AA2F0000}"/>
    <cellStyle name="60% - 강조색6 2 4 16" xfId="36789" xr:uid="{00000000-0005-0000-0000-0000AB2F0000}"/>
    <cellStyle name="60% - 강조색6 2 4 17" xfId="36790" xr:uid="{00000000-0005-0000-0000-0000AC2F0000}"/>
    <cellStyle name="60% - 강조색6 2 4 18" xfId="36791" xr:uid="{00000000-0005-0000-0000-0000AD2F0000}"/>
    <cellStyle name="60% - 강조색6 2 4 19" xfId="36792" xr:uid="{00000000-0005-0000-0000-0000AE2F0000}"/>
    <cellStyle name="60% - 강조색6 2 4 2" xfId="36793" xr:uid="{00000000-0005-0000-0000-0000AF2F0000}"/>
    <cellStyle name="60% - 강조색6 2 4 20" xfId="36794" xr:uid="{00000000-0005-0000-0000-0000B02F0000}"/>
    <cellStyle name="60% - 강조색6 2 4 3" xfId="36795" xr:uid="{00000000-0005-0000-0000-0000B12F0000}"/>
    <cellStyle name="60% - 강조색6 2 4 4" xfId="36796" xr:uid="{00000000-0005-0000-0000-0000B22F0000}"/>
    <cellStyle name="60% - 강조색6 2 4 5" xfId="36797" xr:uid="{00000000-0005-0000-0000-0000B32F0000}"/>
    <cellStyle name="60% - 강조색6 2 4 6" xfId="36798" xr:uid="{00000000-0005-0000-0000-0000B42F0000}"/>
    <cellStyle name="60% - 강조색6 2 4 7" xfId="36799" xr:uid="{00000000-0005-0000-0000-0000B52F0000}"/>
    <cellStyle name="60% - 강조색6 2 4 8" xfId="36800" xr:uid="{00000000-0005-0000-0000-0000B62F0000}"/>
    <cellStyle name="60% - 강조색6 2 4 9" xfId="36801" xr:uid="{00000000-0005-0000-0000-0000B72F0000}"/>
    <cellStyle name="60% - 강조색6 2 5" xfId="36802" xr:uid="{00000000-0005-0000-0000-0000B82F0000}"/>
    <cellStyle name="60% - 강조색6 2 6" xfId="36803" xr:uid="{00000000-0005-0000-0000-0000B92F0000}"/>
    <cellStyle name="60% - 강조색6 2 7" xfId="36804" xr:uid="{00000000-0005-0000-0000-0000BA2F0000}"/>
    <cellStyle name="60% - 강조색6 2 7 2" xfId="36805" xr:uid="{00000000-0005-0000-0000-0000BB2F0000}"/>
    <cellStyle name="60% - 강조색6 2 8" xfId="36806" xr:uid="{00000000-0005-0000-0000-0000BC2F0000}"/>
    <cellStyle name="60% - 강조색6 2 9" xfId="36807" xr:uid="{00000000-0005-0000-0000-0000BD2F0000}"/>
    <cellStyle name="60% - 강조색6 3" xfId="448" xr:uid="{00000000-0005-0000-0000-0000BE2F0000}"/>
    <cellStyle name="60% - 강조색6 3 10" xfId="36808" xr:uid="{00000000-0005-0000-0000-0000BF2F0000}"/>
    <cellStyle name="60% - 강조색6 3 11" xfId="36809" xr:uid="{00000000-0005-0000-0000-0000C02F0000}"/>
    <cellStyle name="60% - 강조색6 3 12" xfId="36810" xr:uid="{00000000-0005-0000-0000-0000C12F0000}"/>
    <cellStyle name="60% - 강조색6 3 13" xfId="36811" xr:uid="{00000000-0005-0000-0000-0000C22F0000}"/>
    <cellStyle name="60% - 강조색6 3 14" xfId="36812" xr:uid="{00000000-0005-0000-0000-0000C32F0000}"/>
    <cellStyle name="60% - 강조색6 3 15" xfId="36813" xr:uid="{00000000-0005-0000-0000-0000C42F0000}"/>
    <cellStyle name="60% - 강조색6 3 16" xfId="36814" xr:uid="{00000000-0005-0000-0000-0000C52F0000}"/>
    <cellStyle name="60% - 강조색6 3 17" xfId="36815" xr:uid="{00000000-0005-0000-0000-0000C62F0000}"/>
    <cellStyle name="60% - 강조색6 3 18" xfId="36816" xr:uid="{00000000-0005-0000-0000-0000C72F0000}"/>
    <cellStyle name="60% - 강조색6 3 19" xfId="36817" xr:uid="{00000000-0005-0000-0000-0000C82F0000}"/>
    <cellStyle name="60% - 강조색6 3 2" xfId="36818" xr:uid="{00000000-0005-0000-0000-0000C92F0000}"/>
    <cellStyle name="60% - 강조색6 3 2 10" xfId="36819" xr:uid="{00000000-0005-0000-0000-0000CA2F0000}"/>
    <cellStyle name="60% - 강조색6 3 2 11" xfId="36820" xr:uid="{00000000-0005-0000-0000-0000CB2F0000}"/>
    <cellStyle name="60% - 강조색6 3 2 12" xfId="36821" xr:uid="{00000000-0005-0000-0000-0000CC2F0000}"/>
    <cellStyle name="60% - 강조색6 3 2 13" xfId="36822" xr:uid="{00000000-0005-0000-0000-0000CD2F0000}"/>
    <cellStyle name="60% - 강조색6 3 2 14" xfId="36823" xr:uid="{00000000-0005-0000-0000-0000CE2F0000}"/>
    <cellStyle name="60% - 강조색6 3 2 15" xfId="36824" xr:uid="{00000000-0005-0000-0000-0000CF2F0000}"/>
    <cellStyle name="60% - 강조색6 3 2 16" xfId="36825" xr:uid="{00000000-0005-0000-0000-0000D02F0000}"/>
    <cellStyle name="60% - 강조색6 3 2 17" xfId="36826" xr:uid="{00000000-0005-0000-0000-0000D12F0000}"/>
    <cellStyle name="60% - 강조색6 3 2 18" xfId="36827" xr:uid="{00000000-0005-0000-0000-0000D22F0000}"/>
    <cellStyle name="60% - 강조색6 3 2 19" xfId="36828" xr:uid="{00000000-0005-0000-0000-0000D32F0000}"/>
    <cellStyle name="60% - 강조색6 3 2 2" xfId="36829" xr:uid="{00000000-0005-0000-0000-0000D42F0000}"/>
    <cellStyle name="60% - 강조색6 3 2 20" xfId="36830" xr:uid="{00000000-0005-0000-0000-0000D52F0000}"/>
    <cellStyle name="60% - 강조색6 3 2 21" xfId="36831" xr:uid="{00000000-0005-0000-0000-0000D62F0000}"/>
    <cellStyle name="60% - 강조색6 3 2 3" xfId="36832" xr:uid="{00000000-0005-0000-0000-0000D72F0000}"/>
    <cellStyle name="60% - 강조색6 3 2 4" xfId="36833" xr:uid="{00000000-0005-0000-0000-0000D82F0000}"/>
    <cellStyle name="60% - 강조색6 3 2 5" xfId="36834" xr:uid="{00000000-0005-0000-0000-0000D92F0000}"/>
    <cellStyle name="60% - 강조색6 3 2 6" xfId="36835" xr:uid="{00000000-0005-0000-0000-0000DA2F0000}"/>
    <cellStyle name="60% - 강조색6 3 2 7" xfId="36836" xr:uid="{00000000-0005-0000-0000-0000DB2F0000}"/>
    <cellStyle name="60% - 강조색6 3 2 8" xfId="36837" xr:uid="{00000000-0005-0000-0000-0000DC2F0000}"/>
    <cellStyle name="60% - 강조색6 3 2 9" xfId="36838" xr:uid="{00000000-0005-0000-0000-0000DD2F0000}"/>
    <cellStyle name="60% - 강조색6 3 20" xfId="36839" xr:uid="{00000000-0005-0000-0000-0000DE2F0000}"/>
    <cellStyle name="60% - 강조색6 3 21" xfId="36840" xr:uid="{00000000-0005-0000-0000-0000DF2F0000}"/>
    <cellStyle name="60% - 강조색6 3 22" xfId="36841" xr:uid="{00000000-0005-0000-0000-0000E02F0000}"/>
    <cellStyle name="60% - 강조색6 3 23" xfId="36842" xr:uid="{00000000-0005-0000-0000-0000E12F0000}"/>
    <cellStyle name="60% - 강조색6 3 24" xfId="36843" xr:uid="{00000000-0005-0000-0000-0000E22F0000}"/>
    <cellStyle name="60% - 강조색6 3 25" xfId="36844" xr:uid="{00000000-0005-0000-0000-0000E32F0000}"/>
    <cellStyle name="60% - 강조색6 3 26" xfId="36845" xr:uid="{00000000-0005-0000-0000-0000E42F0000}"/>
    <cellStyle name="60% - 강조색6 3 27" xfId="36846" xr:uid="{00000000-0005-0000-0000-0000E52F0000}"/>
    <cellStyle name="60% - 강조색6 3 28" xfId="36847" xr:uid="{00000000-0005-0000-0000-0000E62F0000}"/>
    <cellStyle name="60% - 강조색6 3 29" xfId="36848" xr:uid="{00000000-0005-0000-0000-0000E72F0000}"/>
    <cellStyle name="60% - 강조색6 3 3" xfId="36849" xr:uid="{00000000-0005-0000-0000-0000E82F0000}"/>
    <cellStyle name="60% - 강조색6 3 3 10" xfId="36850" xr:uid="{00000000-0005-0000-0000-0000E92F0000}"/>
    <cellStyle name="60% - 강조색6 3 3 11" xfId="36851" xr:uid="{00000000-0005-0000-0000-0000EA2F0000}"/>
    <cellStyle name="60% - 강조색6 3 3 12" xfId="36852" xr:uid="{00000000-0005-0000-0000-0000EB2F0000}"/>
    <cellStyle name="60% - 강조색6 3 3 13" xfId="36853" xr:uid="{00000000-0005-0000-0000-0000EC2F0000}"/>
    <cellStyle name="60% - 강조색6 3 3 14" xfId="36854" xr:uid="{00000000-0005-0000-0000-0000ED2F0000}"/>
    <cellStyle name="60% - 강조색6 3 3 15" xfId="36855" xr:uid="{00000000-0005-0000-0000-0000EE2F0000}"/>
    <cellStyle name="60% - 강조색6 3 3 16" xfId="36856" xr:uid="{00000000-0005-0000-0000-0000EF2F0000}"/>
    <cellStyle name="60% - 강조색6 3 3 17" xfId="36857" xr:uid="{00000000-0005-0000-0000-0000F02F0000}"/>
    <cellStyle name="60% - 강조색6 3 3 18" xfId="36858" xr:uid="{00000000-0005-0000-0000-0000F12F0000}"/>
    <cellStyle name="60% - 강조색6 3 3 19" xfId="36859" xr:uid="{00000000-0005-0000-0000-0000F22F0000}"/>
    <cellStyle name="60% - 강조색6 3 3 2" xfId="36860" xr:uid="{00000000-0005-0000-0000-0000F32F0000}"/>
    <cellStyle name="60% - 강조색6 3 3 20" xfId="36861" xr:uid="{00000000-0005-0000-0000-0000F42F0000}"/>
    <cellStyle name="60% - 강조색6 3 3 21" xfId="36862" xr:uid="{00000000-0005-0000-0000-0000F52F0000}"/>
    <cellStyle name="60% - 강조색6 3 3 3" xfId="36863" xr:uid="{00000000-0005-0000-0000-0000F62F0000}"/>
    <cellStyle name="60% - 강조색6 3 3 4" xfId="36864" xr:uid="{00000000-0005-0000-0000-0000F72F0000}"/>
    <cellStyle name="60% - 강조색6 3 3 5" xfId="36865" xr:uid="{00000000-0005-0000-0000-0000F82F0000}"/>
    <cellStyle name="60% - 강조색6 3 3 6" xfId="36866" xr:uid="{00000000-0005-0000-0000-0000F92F0000}"/>
    <cellStyle name="60% - 강조색6 3 3 7" xfId="36867" xr:uid="{00000000-0005-0000-0000-0000FA2F0000}"/>
    <cellStyle name="60% - 강조색6 3 3 8" xfId="36868" xr:uid="{00000000-0005-0000-0000-0000FB2F0000}"/>
    <cellStyle name="60% - 강조색6 3 3 9" xfId="36869" xr:uid="{00000000-0005-0000-0000-0000FC2F0000}"/>
    <cellStyle name="60% - 강조색6 3 30" xfId="36870" xr:uid="{00000000-0005-0000-0000-0000FD2F0000}"/>
    <cellStyle name="60% - 강조색6 3 31" xfId="36871" xr:uid="{00000000-0005-0000-0000-0000FE2F0000}"/>
    <cellStyle name="60% - 강조색6 3 32" xfId="36872" xr:uid="{00000000-0005-0000-0000-0000FF2F0000}"/>
    <cellStyle name="60% - 강조색6 3 4" xfId="36873" xr:uid="{00000000-0005-0000-0000-000000300000}"/>
    <cellStyle name="60% - 강조색6 3 4 10" xfId="36874" xr:uid="{00000000-0005-0000-0000-000001300000}"/>
    <cellStyle name="60% - 강조색6 3 4 11" xfId="36875" xr:uid="{00000000-0005-0000-0000-000002300000}"/>
    <cellStyle name="60% - 강조색6 3 4 12" xfId="36876" xr:uid="{00000000-0005-0000-0000-000003300000}"/>
    <cellStyle name="60% - 강조색6 3 4 13" xfId="36877" xr:uid="{00000000-0005-0000-0000-000004300000}"/>
    <cellStyle name="60% - 강조색6 3 4 14" xfId="36878" xr:uid="{00000000-0005-0000-0000-000005300000}"/>
    <cellStyle name="60% - 강조색6 3 4 15" xfId="36879" xr:uid="{00000000-0005-0000-0000-000006300000}"/>
    <cellStyle name="60% - 강조색6 3 4 16" xfId="36880" xr:uid="{00000000-0005-0000-0000-000007300000}"/>
    <cellStyle name="60% - 강조색6 3 4 17" xfId="36881" xr:uid="{00000000-0005-0000-0000-000008300000}"/>
    <cellStyle name="60% - 강조색6 3 4 18" xfId="36882" xr:uid="{00000000-0005-0000-0000-000009300000}"/>
    <cellStyle name="60% - 강조색6 3 4 19" xfId="36883" xr:uid="{00000000-0005-0000-0000-00000A300000}"/>
    <cellStyle name="60% - 강조색6 3 4 2" xfId="36884" xr:uid="{00000000-0005-0000-0000-00000B300000}"/>
    <cellStyle name="60% - 강조색6 3 4 20" xfId="36885" xr:uid="{00000000-0005-0000-0000-00000C300000}"/>
    <cellStyle name="60% - 강조색6 3 4 3" xfId="36886" xr:uid="{00000000-0005-0000-0000-00000D300000}"/>
    <cellStyle name="60% - 강조색6 3 4 4" xfId="36887" xr:uid="{00000000-0005-0000-0000-00000E300000}"/>
    <cellStyle name="60% - 강조색6 3 4 5" xfId="36888" xr:uid="{00000000-0005-0000-0000-00000F300000}"/>
    <cellStyle name="60% - 강조색6 3 4 6" xfId="36889" xr:uid="{00000000-0005-0000-0000-000010300000}"/>
    <cellStyle name="60% - 강조색6 3 4 7" xfId="36890" xr:uid="{00000000-0005-0000-0000-000011300000}"/>
    <cellStyle name="60% - 강조색6 3 4 8" xfId="36891" xr:uid="{00000000-0005-0000-0000-000012300000}"/>
    <cellStyle name="60% - 강조색6 3 4 9" xfId="36892" xr:uid="{00000000-0005-0000-0000-000013300000}"/>
    <cellStyle name="60% - 강조색6 3 5" xfId="36893" xr:uid="{00000000-0005-0000-0000-000014300000}"/>
    <cellStyle name="60% - 강조색6 3 6" xfId="36894" xr:uid="{00000000-0005-0000-0000-000015300000}"/>
    <cellStyle name="60% - 강조색6 3 7" xfId="36895" xr:uid="{00000000-0005-0000-0000-000016300000}"/>
    <cellStyle name="60% - 강조색6 3 8" xfId="36896" xr:uid="{00000000-0005-0000-0000-000017300000}"/>
    <cellStyle name="60% - 강조색6 3 9" xfId="36897" xr:uid="{00000000-0005-0000-0000-000018300000}"/>
    <cellStyle name="60% - 강조색6 4" xfId="8149" xr:uid="{00000000-0005-0000-0000-000019300000}"/>
    <cellStyle name="60% - 강조색6 4 10" xfId="36898" xr:uid="{00000000-0005-0000-0000-00001A300000}"/>
    <cellStyle name="60% - 강조색6 4 2" xfId="22014" xr:uid="{00000000-0005-0000-0000-00001B300000}"/>
    <cellStyle name="60% - 강조색6 4 2 2" xfId="36899" xr:uid="{00000000-0005-0000-0000-00001C300000}"/>
    <cellStyle name="60% - 강조색6 4 3" xfId="36900" xr:uid="{00000000-0005-0000-0000-00001D300000}"/>
    <cellStyle name="60% - 강조색6 4 4" xfId="36901" xr:uid="{00000000-0005-0000-0000-00001E300000}"/>
    <cellStyle name="60% - 강조색6 4 5" xfId="36902" xr:uid="{00000000-0005-0000-0000-00001F300000}"/>
    <cellStyle name="60% - 강조색6 4 6" xfId="36903" xr:uid="{00000000-0005-0000-0000-000020300000}"/>
    <cellStyle name="60% - 강조색6 4 7" xfId="36904" xr:uid="{00000000-0005-0000-0000-000021300000}"/>
    <cellStyle name="60% - 강조색6 4 8" xfId="36905" xr:uid="{00000000-0005-0000-0000-000022300000}"/>
    <cellStyle name="60% - 강조색6 4 9" xfId="36906" xr:uid="{00000000-0005-0000-0000-000023300000}"/>
    <cellStyle name="60% - 강조색6 5" xfId="15164" xr:uid="{00000000-0005-0000-0000-000024300000}"/>
    <cellStyle name="60% - 강조색6 5 2" xfId="36907" xr:uid="{00000000-0005-0000-0000-000025300000}"/>
    <cellStyle name="60% - 강조색6 5 3" xfId="36908" xr:uid="{00000000-0005-0000-0000-000026300000}"/>
    <cellStyle name="60% - 강조색6 5 4" xfId="36909" xr:uid="{00000000-0005-0000-0000-000027300000}"/>
    <cellStyle name="60% - 강조색6 6" xfId="15165" xr:uid="{00000000-0005-0000-0000-000028300000}"/>
    <cellStyle name="60% - 강조색6 6 2" xfId="36910" xr:uid="{00000000-0005-0000-0000-000029300000}"/>
    <cellStyle name="60% - 강조색6 6 3" xfId="36911" xr:uid="{00000000-0005-0000-0000-00002A300000}"/>
    <cellStyle name="60% - 강조색6 7" xfId="36912" xr:uid="{00000000-0005-0000-0000-00002B300000}"/>
    <cellStyle name="60% - 강조색6 7 2" xfId="36913" xr:uid="{00000000-0005-0000-0000-00002C300000}"/>
    <cellStyle name="60% - 강조색6 7 3" xfId="36914" xr:uid="{00000000-0005-0000-0000-00002D300000}"/>
    <cellStyle name="60% - 강조색6 8" xfId="36915" xr:uid="{00000000-0005-0000-0000-00002E300000}"/>
    <cellStyle name="60% - 강조색6 8 2" xfId="36916" xr:uid="{00000000-0005-0000-0000-00002F300000}"/>
    <cellStyle name="60% - 강조색6 8 3" xfId="36917" xr:uid="{00000000-0005-0000-0000-000030300000}"/>
    <cellStyle name="60% - 강조색6 9" xfId="36918" xr:uid="{00000000-0005-0000-0000-000031300000}"/>
    <cellStyle name="7_매출" xfId="31394" xr:uid="{00000000-0005-0000-0000-000032300000}"/>
    <cellStyle name="82" xfId="31395" xr:uid="{00000000-0005-0000-0000-000033300000}"/>
    <cellStyle name="Ⅰ" xfId="449" xr:uid="{00000000-0005-0000-0000-000034300000}"/>
    <cellStyle name="Ⅰ 10" xfId="36919" xr:uid="{00000000-0005-0000-0000-000035300000}"/>
    <cellStyle name="Ⅰ 10 2" xfId="36920" xr:uid="{00000000-0005-0000-0000-000036300000}"/>
    <cellStyle name="Ⅰ 11" xfId="36921" xr:uid="{00000000-0005-0000-0000-000037300000}"/>
    <cellStyle name="Ⅰ 11 2" xfId="36922" xr:uid="{00000000-0005-0000-0000-000038300000}"/>
    <cellStyle name="Ⅰ 12" xfId="36923" xr:uid="{00000000-0005-0000-0000-000039300000}"/>
    <cellStyle name="Ⅰ 12 2" xfId="36924" xr:uid="{00000000-0005-0000-0000-00003A300000}"/>
    <cellStyle name="Ⅰ 13" xfId="36925" xr:uid="{00000000-0005-0000-0000-00003B300000}"/>
    <cellStyle name="Ⅰ 13 2" xfId="36926" xr:uid="{00000000-0005-0000-0000-00003C300000}"/>
    <cellStyle name="Ⅰ 14" xfId="36927" xr:uid="{00000000-0005-0000-0000-00003D300000}"/>
    <cellStyle name="Ⅰ 14 2" xfId="36928" xr:uid="{00000000-0005-0000-0000-00003E300000}"/>
    <cellStyle name="Ⅰ 15" xfId="36929" xr:uid="{00000000-0005-0000-0000-00003F300000}"/>
    <cellStyle name="Ⅰ 15 2" xfId="36930" xr:uid="{00000000-0005-0000-0000-000040300000}"/>
    <cellStyle name="Ⅰ 15 2 2" xfId="36931" xr:uid="{00000000-0005-0000-0000-000041300000}"/>
    <cellStyle name="Ⅰ 15 3" xfId="36932" xr:uid="{00000000-0005-0000-0000-000042300000}"/>
    <cellStyle name="Ⅰ 15 3 2" xfId="36933" xr:uid="{00000000-0005-0000-0000-000043300000}"/>
    <cellStyle name="Ⅰ 15 4" xfId="36934" xr:uid="{00000000-0005-0000-0000-000044300000}"/>
    <cellStyle name="Ⅰ 15 4 2" xfId="36935" xr:uid="{00000000-0005-0000-0000-000045300000}"/>
    <cellStyle name="Ⅰ 15 5" xfId="36936" xr:uid="{00000000-0005-0000-0000-000046300000}"/>
    <cellStyle name="Ⅰ 16" xfId="36937" xr:uid="{00000000-0005-0000-0000-000047300000}"/>
    <cellStyle name="Ⅰ 16 2" xfId="36938" xr:uid="{00000000-0005-0000-0000-000048300000}"/>
    <cellStyle name="Ⅰ 16 2 2" xfId="36939" xr:uid="{00000000-0005-0000-0000-000049300000}"/>
    <cellStyle name="Ⅰ 16 3" xfId="36940" xr:uid="{00000000-0005-0000-0000-00004A300000}"/>
    <cellStyle name="Ⅰ 16 3 2" xfId="36941" xr:uid="{00000000-0005-0000-0000-00004B300000}"/>
    <cellStyle name="Ⅰ 16 4" xfId="36942" xr:uid="{00000000-0005-0000-0000-00004C300000}"/>
    <cellStyle name="Ⅰ 16 4 2" xfId="36943" xr:uid="{00000000-0005-0000-0000-00004D300000}"/>
    <cellStyle name="Ⅰ 16 5" xfId="36944" xr:uid="{00000000-0005-0000-0000-00004E300000}"/>
    <cellStyle name="Ⅰ 17" xfId="36945" xr:uid="{00000000-0005-0000-0000-00004F300000}"/>
    <cellStyle name="Ⅰ 17 2" xfId="36946" xr:uid="{00000000-0005-0000-0000-000050300000}"/>
    <cellStyle name="Ⅰ 17 2 2" xfId="36947" xr:uid="{00000000-0005-0000-0000-000051300000}"/>
    <cellStyle name="Ⅰ 17 3" xfId="36948" xr:uid="{00000000-0005-0000-0000-000052300000}"/>
    <cellStyle name="Ⅰ 17 3 2" xfId="36949" xr:uid="{00000000-0005-0000-0000-000053300000}"/>
    <cellStyle name="Ⅰ 17 4" xfId="36950" xr:uid="{00000000-0005-0000-0000-000054300000}"/>
    <cellStyle name="Ⅰ 17 4 2" xfId="36951" xr:uid="{00000000-0005-0000-0000-000055300000}"/>
    <cellStyle name="Ⅰ 17 5" xfId="36952" xr:uid="{00000000-0005-0000-0000-000056300000}"/>
    <cellStyle name="Ⅰ 18" xfId="36953" xr:uid="{00000000-0005-0000-0000-000057300000}"/>
    <cellStyle name="Ⅰ 2" xfId="31396" xr:uid="{00000000-0005-0000-0000-000058300000}"/>
    <cellStyle name="Ⅰ 2 2" xfId="36954" xr:uid="{00000000-0005-0000-0000-000059300000}"/>
    <cellStyle name="Ⅰ 2 2 2" xfId="36955" xr:uid="{00000000-0005-0000-0000-00005A300000}"/>
    <cellStyle name="Ⅰ 2 3" xfId="36956" xr:uid="{00000000-0005-0000-0000-00005B300000}"/>
    <cellStyle name="Ⅰ 2 3 2" xfId="36957" xr:uid="{00000000-0005-0000-0000-00005C300000}"/>
    <cellStyle name="Ⅰ 2 4" xfId="36958" xr:uid="{00000000-0005-0000-0000-00005D300000}"/>
    <cellStyle name="Ⅰ 2 4 2" xfId="36959" xr:uid="{00000000-0005-0000-0000-00005E300000}"/>
    <cellStyle name="Ⅰ 2 5" xfId="36960" xr:uid="{00000000-0005-0000-0000-00005F300000}"/>
    <cellStyle name="Ⅰ 3" xfId="36961" xr:uid="{00000000-0005-0000-0000-000060300000}"/>
    <cellStyle name="Ⅰ 3 2" xfId="36962" xr:uid="{00000000-0005-0000-0000-000061300000}"/>
    <cellStyle name="Ⅰ 4" xfId="36963" xr:uid="{00000000-0005-0000-0000-000062300000}"/>
    <cellStyle name="Ⅰ 4 2" xfId="36964" xr:uid="{00000000-0005-0000-0000-000063300000}"/>
    <cellStyle name="Ⅰ 5" xfId="36965" xr:uid="{00000000-0005-0000-0000-000064300000}"/>
    <cellStyle name="Ⅰ 5 2" xfId="36966" xr:uid="{00000000-0005-0000-0000-000065300000}"/>
    <cellStyle name="Ⅰ 6" xfId="36967" xr:uid="{00000000-0005-0000-0000-000066300000}"/>
    <cellStyle name="Ⅰ 6 2" xfId="36968" xr:uid="{00000000-0005-0000-0000-000067300000}"/>
    <cellStyle name="Ⅰ 7" xfId="36969" xr:uid="{00000000-0005-0000-0000-000068300000}"/>
    <cellStyle name="Ⅰ 7 2" xfId="36970" xr:uid="{00000000-0005-0000-0000-000069300000}"/>
    <cellStyle name="Ⅰ 8" xfId="36971" xr:uid="{00000000-0005-0000-0000-00006A300000}"/>
    <cellStyle name="Ⅰ 8 2" xfId="36972" xr:uid="{00000000-0005-0000-0000-00006B300000}"/>
    <cellStyle name="Ⅰ 9" xfId="36973" xr:uid="{00000000-0005-0000-0000-00006C300000}"/>
    <cellStyle name="Ⅰ 9 2" xfId="36974" xr:uid="{00000000-0005-0000-0000-00006D300000}"/>
    <cellStyle name="Ⅰ_1211 충당금,건전성 현황_작업" xfId="36975" xr:uid="{00000000-0005-0000-0000-00006E300000}"/>
    <cellStyle name="Ⅰ_Hana 2011-1 Program_Data Disk_Pool B_v2(v5-1더밸류-이교민)" xfId="16454" xr:uid="{00000000-0005-0000-0000-00006F300000}"/>
    <cellStyle name="Ⅰ_Hana 2011-1 Program_Data Disk_Pool B_v2(v5-1더밸류-이교민)_SHB 2011-2 Program_Data Disk_Pool C,B_v1(v2더밸류_이교민)" xfId="16433" xr:uid="{00000000-0005-0000-0000-000070300000}"/>
    <cellStyle name="Ⅰ_Hana 2011-1 Program_Data Disk_Pool B_v2(v5-1더밸류-이교민)_차주명관리_20110726_v1" xfId="16341" xr:uid="{00000000-0005-0000-0000-000071300000}"/>
    <cellStyle name="Ⅰ_SHB_2011-3_담보sheet(더밸류_v6이교민)" xfId="15040" xr:uid="{00000000-0005-0000-0000-000072300000}"/>
    <cellStyle name="Ⅰ_SHB_2011-3_담보sheet(더밸류_v6이교민)_차주명관리_20110726_v1" xfId="16005" xr:uid="{00000000-0005-0000-0000-000073300000}"/>
    <cellStyle name="Ⅰ_권리분석_v1(최초)-4" xfId="14958" xr:uid="{00000000-0005-0000-0000-000074300000}"/>
    <cellStyle name="Ⅰ_재무지원부충당금" xfId="450" xr:uid="{00000000-0005-0000-0000-000075300000}"/>
    <cellStyle name="Ⅰ_재무지원부충당금 10" xfId="36976" xr:uid="{00000000-0005-0000-0000-000076300000}"/>
    <cellStyle name="Ⅰ_재무지원부충당금 10 2" xfId="36977" xr:uid="{00000000-0005-0000-0000-000077300000}"/>
    <cellStyle name="Ⅰ_재무지원부충당금 11" xfId="36978" xr:uid="{00000000-0005-0000-0000-000078300000}"/>
    <cellStyle name="Ⅰ_재무지원부충당금 11 2" xfId="36979" xr:uid="{00000000-0005-0000-0000-000079300000}"/>
    <cellStyle name="Ⅰ_재무지원부충당금 12" xfId="36980" xr:uid="{00000000-0005-0000-0000-00007A300000}"/>
    <cellStyle name="Ⅰ_재무지원부충당금 12 2" xfId="36981" xr:uid="{00000000-0005-0000-0000-00007B300000}"/>
    <cellStyle name="Ⅰ_재무지원부충당금 13" xfId="36982" xr:uid="{00000000-0005-0000-0000-00007C300000}"/>
    <cellStyle name="Ⅰ_재무지원부충당금 13 2" xfId="36983" xr:uid="{00000000-0005-0000-0000-00007D300000}"/>
    <cellStyle name="Ⅰ_재무지원부충당금 14" xfId="36984" xr:uid="{00000000-0005-0000-0000-00007E300000}"/>
    <cellStyle name="Ⅰ_재무지원부충당금 14 2" xfId="36985" xr:uid="{00000000-0005-0000-0000-00007F300000}"/>
    <cellStyle name="Ⅰ_재무지원부충당금 15" xfId="36986" xr:uid="{00000000-0005-0000-0000-000080300000}"/>
    <cellStyle name="Ⅰ_재무지원부충당금 15 2" xfId="36987" xr:uid="{00000000-0005-0000-0000-000081300000}"/>
    <cellStyle name="Ⅰ_재무지원부충당금 15 2 2" xfId="36988" xr:uid="{00000000-0005-0000-0000-000082300000}"/>
    <cellStyle name="Ⅰ_재무지원부충당금 15 3" xfId="36989" xr:uid="{00000000-0005-0000-0000-000083300000}"/>
    <cellStyle name="Ⅰ_재무지원부충당금 15 3 2" xfId="36990" xr:uid="{00000000-0005-0000-0000-000084300000}"/>
    <cellStyle name="Ⅰ_재무지원부충당금 15 4" xfId="36991" xr:uid="{00000000-0005-0000-0000-000085300000}"/>
    <cellStyle name="Ⅰ_재무지원부충당금 15 4 2" xfId="36992" xr:uid="{00000000-0005-0000-0000-000086300000}"/>
    <cellStyle name="Ⅰ_재무지원부충당금 15 5" xfId="36993" xr:uid="{00000000-0005-0000-0000-000087300000}"/>
    <cellStyle name="Ⅰ_재무지원부충당금 16" xfId="36994" xr:uid="{00000000-0005-0000-0000-000088300000}"/>
    <cellStyle name="Ⅰ_재무지원부충당금 16 2" xfId="36995" xr:uid="{00000000-0005-0000-0000-000089300000}"/>
    <cellStyle name="Ⅰ_재무지원부충당금 16 2 2" xfId="36996" xr:uid="{00000000-0005-0000-0000-00008A300000}"/>
    <cellStyle name="Ⅰ_재무지원부충당금 16 3" xfId="36997" xr:uid="{00000000-0005-0000-0000-00008B300000}"/>
    <cellStyle name="Ⅰ_재무지원부충당금 16 3 2" xfId="36998" xr:uid="{00000000-0005-0000-0000-00008C300000}"/>
    <cellStyle name="Ⅰ_재무지원부충당금 16 4" xfId="36999" xr:uid="{00000000-0005-0000-0000-00008D300000}"/>
    <cellStyle name="Ⅰ_재무지원부충당금 16 4 2" xfId="37000" xr:uid="{00000000-0005-0000-0000-00008E300000}"/>
    <cellStyle name="Ⅰ_재무지원부충당금 16 5" xfId="37001" xr:uid="{00000000-0005-0000-0000-00008F300000}"/>
    <cellStyle name="Ⅰ_재무지원부충당금 17" xfId="37002" xr:uid="{00000000-0005-0000-0000-000090300000}"/>
    <cellStyle name="Ⅰ_재무지원부충당금 17 2" xfId="37003" xr:uid="{00000000-0005-0000-0000-000091300000}"/>
    <cellStyle name="Ⅰ_재무지원부충당금 17 2 2" xfId="37004" xr:uid="{00000000-0005-0000-0000-000092300000}"/>
    <cellStyle name="Ⅰ_재무지원부충당금 17 3" xfId="37005" xr:uid="{00000000-0005-0000-0000-000093300000}"/>
    <cellStyle name="Ⅰ_재무지원부충당금 17 3 2" xfId="37006" xr:uid="{00000000-0005-0000-0000-000094300000}"/>
    <cellStyle name="Ⅰ_재무지원부충당금 17 4" xfId="37007" xr:uid="{00000000-0005-0000-0000-000095300000}"/>
    <cellStyle name="Ⅰ_재무지원부충당금 17 4 2" xfId="37008" xr:uid="{00000000-0005-0000-0000-000096300000}"/>
    <cellStyle name="Ⅰ_재무지원부충당금 17 5" xfId="37009" xr:uid="{00000000-0005-0000-0000-000097300000}"/>
    <cellStyle name="Ⅰ_재무지원부충당금 18" xfId="37010" xr:uid="{00000000-0005-0000-0000-000098300000}"/>
    <cellStyle name="Ⅰ_재무지원부충당금 2" xfId="31397" xr:uid="{00000000-0005-0000-0000-000099300000}"/>
    <cellStyle name="Ⅰ_재무지원부충당금 2 2" xfId="37011" xr:uid="{00000000-0005-0000-0000-00009A300000}"/>
    <cellStyle name="Ⅰ_재무지원부충당금 2 2 2" xfId="37012" xr:uid="{00000000-0005-0000-0000-00009B300000}"/>
    <cellStyle name="Ⅰ_재무지원부충당금 2 3" xfId="37013" xr:uid="{00000000-0005-0000-0000-00009C300000}"/>
    <cellStyle name="Ⅰ_재무지원부충당금 2 3 2" xfId="37014" xr:uid="{00000000-0005-0000-0000-00009D300000}"/>
    <cellStyle name="Ⅰ_재무지원부충당금 2 4" xfId="37015" xr:uid="{00000000-0005-0000-0000-00009E300000}"/>
    <cellStyle name="Ⅰ_재무지원부충당금 2 4 2" xfId="37016" xr:uid="{00000000-0005-0000-0000-00009F300000}"/>
    <cellStyle name="Ⅰ_재무지원부충당금 2 5" xfId="37017" xr:uid="{00000000-0005-0000-0000-0000A0300000}"/>
    <cellStyle name="Ⅰ_재무지원부충당금 3" xfId="37018" xr:uid="{00000000-0005-0000-0000-0000A1300000}"/>
    <cellStyle name="Ⅰ_재무지원부충당금 3 2" xfId="37019" xr:uid="{00000000-0005-0000-0000-0000A2300000}"/>
    <cellStyle name="Ⅰ_재무지원부충당금 4" xfId="37020" xr:uid="{00000000-0005-0000-0000-0000A3300000}"/>
    <cellStyle name="Ⅰ_재무지원부충당금 4 2" xfId="37021" xr:uid="{00000000-0005-0000-0000-0000A4300000}"/>
    <cellStyle name="Ⅰ_재무지원부충당금 5" xfId="37022" xr:uid="{00000000-0005-0000-0000-0000A5300000}"/>
    <cellStyle name="Ⅰ_재무지원부충당금 5 2" xfId="37023" xr:uid="{00000000-0005-0000-0000-0000A6300000}"/>
    <cellStyle name="Ⅰ_재무지원부충당금 6" xfId="37024" xr:uid="{00000000-0005-0000-0000-0000A7300000}"/>
    <cellStyle name="Ⅰ_재무지원부충당금 6 2" xfId="37025" xr:uid="{00000000-0005-0000-0000-0000A8300000}"/>
    <cellStyle name="Ⅰ_재무지원부충당금 7" xfId="37026" xr:uid="{00000000-0005-0000-0000-0000A9300000}"/>
    <cellStyle name="Ⅰ_재무지원부충당금 7 2" xfId="37027" xr:uid="{00000000-0005-0000-0000-0000AA300000}"/>
    <cellStyle name="Ⅰ_재무지원부충당금 8" xfId="37028" xr:uid="{00000000-0005-0000-0000-0000AB300000}"/>
    <cellStyle name="Ⅰ_재무지원부충당금 8 2" xfId="37029" xr:uid="{00000000-0005-0000-0000-0000AC300000}"/>
    <cellStyle name="Ⅰ_재무지원부충당금 9" xfId="37030" xr:uid="{00000000-0005-0000-0000-0000AD300000}"/>
    <cellStyle name="Ⅰ_재무지원부충당금 9 2" xfId="37031" xr:uid="{00000000-0005-0000-0000-0000AE300000}"/>
    <cellStyle name="Ⅰ_재무지원부충당금_1" xfId="451" xr:uid="{00000000-0005-0000-0000-0000AF300000}"/>
    <cellStyle name="Ⅰ_재무지원부충당금_1 10" xfId="37032" xr:uid="{00000000-0005-0000-0000-0000B0300000}"/>
    <cellStyle name="Ⅰ_재무지원부충당금_1 10 2" xfId="37033" xr:uid="{00000000-0005-0000-0000-0000B1300000}"/>
    <cellStyle name="Ⅰ_재무지원부충당금_1 11" xfId="37034" xr:uid="{00000000-0005-0000-0000-0000B2300000}"/>
    <cellStyle name="Ⅰ_재무지원부충당금_1 11 2" xfId="37035" xr:uid="{00000000-0005-0000-0000-0000B3300000}"/>
    <cellStyle name="Ⅰ_재무지원부충당금_1 12" xfId="37036" xr:uid="{00000000-0005-0000-0000-0000B4300000}"/>
    <cellStyle name="Ⅰ_재무지원부충당금_1 12 2" xfId="37037" xr:uid="{00000000-0005-0000-0000-0000B5300000}"/>
    <cellStyle name="Ⅰ_재무지원부충당금_1 13" xfId="37038" xr:uid="{00000000-0005-0000-0000-0000B6300000}"/>
    <cellStyle name="Ⅰ_재무지원부충당금_1 13 2" xfId="37039" xr:uid="{00000000-0005-0000-0000-0000B7300000}"/>
    <cellStyle name="Ⅰ_재무지원부충당금_1 14" xfId="37040" xr:uid="{00000000-0005-0000-0000-0000B8300000}"/>
    <cellStyle name="Ⅰ_재무지원부충당금_1 14 2" xfId="37041" xr:uid="{00000000-0005-0000-0000-0000B9300000}"/>
    <cellStyle name="Ⅰ_재무지원부충당금_1 15" xfId="37042" xr:uid="{00000000-0005-0000-0000-0000BA300000}"/>
    <cellStyle name="Ⅰ_재무지원부충당금_1 15 2" xfId="37043" xr:uid="{00000000-0005-0000-0000-0000BB300000}"/>
    <cellStyle name="Ⅰ_재무지원부충당금_1 15 2 2" xfId="37044" xr:uid="{00000000-0005-0000-0000-0000BC300000}"/>
    <cellStyle name="Ⅰ_재무지원부충당금_1 15 3" xfId="37045" xr:uid="{00000000-0005-0000-0000-0000BD300000}"/>
    <cellStyle name="Ⅰ_재무지원부충당금_1 15 3 2" xfId="37046" xr:uid="{00000000-0005-0000-0000-0000BE300000}"/>
    <cellStyle name="Ⅰ_재무지원부충당금_1 15 4" xfId="37047" xr:uid="{00000000-0005-0000-0000-0000BF300000}"/>
    <cellStyle name="Ⅰ_재무지원부충당금_1 15 4 2" xfId="37048" xr:uid="{00000000-0005-0000-0000-0000C0300000}"/>
    <cellStyle name="Ⅰ_재무지원부충당금_1 15 5" xfId="37049" xr:uid="{00000000-0005-0000-0000-0000C1300000}"/>
    <cellStyle name="Ⅰ_재무지원부충당금_1 16" xfId="37050" xr:uid="{00000000-0005-0000-0000-0000C2300000}"/>
    <cellStyle name="Ⅰ_재무지원부충당금_1 16 2" xfId="37051" xr:uid="{00000000-0005-0000-0000-0000C3300000}"/>
    <cellStyle name="Ⅰ_재무지원부충당금_1 16 2 2" xfId="37052" xr:uid="{00000000-0005-0000-0000-0000C4300000}"/>
    <cellStyle name="Ⅰ_재무지원부충당금_1 16 3" xfId="37053" xr:uid="{00000000-0005-0000-0000-0000C5300000}"/>
    <cellStyle name="Ⅰ_재무지원부충당금_1 16 3 2" xfId="37054" xr:uid="{00000000-0005-0000-0000-0000C6300000}"/>
    <cellStyle name="Ⅰ_재무지원부충당금_1 16 4" xfId="37055" xr:uid="{00000000-0005-0000-0000-0000C7300000}"/>
    <cellStyle name="Ⅰ_재무지원부충당금_1 16 4 2" xfId="37056" xr:uid="{00000000-0005-0000-0000-0000C8300000}"/>
    <cellStyle name="Ⅰ_재무지원부충당금_1 16 5" xfId="37057" xr:uid="{00000000-0005-0000-0000-0000C9300000}"/>
    <cellStyle name="Ⅰ_재무지원부충당금_1 17" xfId="37058" xr:uid="{00000000-0005-0000-0000-0000CA300000}"/>
    <cellStyle name="Ⅰ_재무지원부충당금_1 17 2" xfId="37059" xr:uid="{00000000-0005-0000-0000-0000CB300000}"/>
    <cellStyle name="Ⅰ_재무지원부충당금_1 17 2 2" xfId="37060" xr:uid="{00000000-0005-0000-0000-0000CC300000}"/>
    <cellStyle name="Ⅰ_재무지원부충당금_1 17 3" xfId="37061" xr:uid="{00000000-0005-0000-0000-0000CD300000}"/>
    <cellStyle name="Ⅰ_재무지원부충당금_1 17 3 2" xfId="37062" xr:uid="{00000000-0005-0000-0000-0000CE300000}"/>
    <cellStyle name="Ⅰ_재무지원부충당금_1 17 4" xfId="37063" xr:uid="{00000000-0005-0000-0000-0000CF300000}"/>
    <cellStyle name="Ⅰ_재무지원부충당금_1 17 4 2" xfId="37064" xr:uid="{00000000-0005-0000-0000-0000D0300000}"/>
    <cellStyle name="Ⅰ_재무지원부충당금_1 17 5" xfId="37065" xr:uid="{00000000-0005-0000-0000-0000D1300000}"/>
    <cellStyle name="Ⅰ_재무지원부충당금_1 18" xfId="37066" xr:uid="{00000000-0005-0000-0000-0000D2300000}"/>
    <cellStyle name="Ⅰ_재무지원부충당금_1 2" xfId="31398" xr:uid="{00000000-0005-0000-0000-0000D3300000}"/>
    <cellStyle name="Ⅰ_재무지원부충당금_1 2 2" xfId="37067" xr:uid="{00000000-0005-0000-0000-0000D4300000}"/>
    <cellStyle name="Ⅰ_재무지원부충당금_1 2 2 2" xfId="37068" xr:uid="{00000000-0005-0000-0000-0000D5300000}"/>
    <cellStyle name="Ⅰ_재무지원부충당금_1 2 3" xfId="37069" xr:uid="{00000000-0005-0000-0000-0000D6300000}"/>
    <cellStyle name="Ⅰ_재무지원부충당금_1 2 3 2" xfId="37070" xr:uid="{00000000-0005-0000-0000-0000D7300000}"/>
    <cellStyle name="Ⅰ_재무지원부충당금_1 2 4" xfId="37071" xr:uid="{00000000-0005-0000-0000-0000D8300000}"/>
    <cellStyle name="Ⅰ_재무지원부충당금_1 2 4 2" xfId="37072" xr:uid="{00000000-0005-0000-0000-0000D9300000}"/>
    <cellStyle name="Ⅰ_재무지원부충당금_1 2 5" xfId="37073" xr:uid="{00000000-0005-0000-0000-0000DA300000}"/>
    <cellStyle name="Ⅰ_재무지원부충당금_1 3" xfId="37074" xr:uid="{00000000-0005-0000-0000-0000DB300000}"/>
    <cellStyle name="Ⅰ_재무지원부충당금_1 3 2" xfId="37075" xr:uid="{00000000-0005-0000-0000-0000DC300000}"/>
    <cellStyle name="Ⅰ_재무지원부충당금_1 4" xfId="37076" xr:uid="{00000000-0005-0000-0000-0000DD300000}"/>
    <cellStyle name="Ⅰ_재무지원부충당금_1 4 2" xfId="37077" xr:uid="{00000000-0005-0000-0000-0000DE300000}"/>
    <cellStyle name="Ⅰ_재무지원부충당금_1 5" xfId="37078" xr:uid="{00000000-0005-0000-0000-0000DF300000}"/>
    <cellStyle name="Ⅰ_재무지원부충당금_1 5 2" xfId="37079" xr:uid="{00000000-0005-0000-0000-0000E0300000}"/>
    <cellStyle name="Ⅰ_재무지원부충당금_1 6" xfId="37080" xr:uid="{00000000-0005-0000-0000-0000E1300000}"/>
    <cellStyle name="Ⅰ_재무지원부충당금_1 6 2" xfId="37081" xr:uid="{00000000-0005-0000-0000-0000E2300000}"/>
    <cellStyle name="Ⅰ_재무지원부충당금_1 7" xfId="37082" xr:uid="{00000000-0005-0000-0000-0000E3300000}"/>
    <cellStyle name="Ⅰ_재무지원부충당금_1 7 2" xfId="37083" xr:uid="{00000000-0005-0000-0000-0000E4300000}"/>
    <cellStyle name="Ⅰ_재무지원부충당금_1 8" xfId="37084" xr:uid="{00000000-0005-0000-0000-0000E5300000}"/>
    <cellStyle name="Ⅰ_재무지원부충당금_1 8 2" xfId="37085" xr:uid="{00000000-0005-0000-0000-0000E6300000}"/>
    <cellStyle name="Ⅰ_재무지원부충당금_1 9" xfId="37086" xr:uid="{00000000-0005-0000-0000-0000E7300000}"/>
    <cellStyle name="Ⅰ_재무지원부충당금_1 9 2" xfId="37087" xr:uid="{00000000-0005-0000-0000-0000E8300000}"/>
    <cellStyle name="Ⅰ_재무지원부충당금_1_1211 충당금,건전성 현황_작업" xfId="37088" xr:uid="{00000000-0005-0000-0000-0000E9300000}"/>
    <cellStyle name="Ⅰ_재무지원부충당금_1_Hana 2011-1 Program_Data Disk_Pool B_v2(v5-1더밸류-이교민)" xfId="16307" xr:uid="{00000000-0005-0000-0000-0000EA300000}"/>
    <cellStyle name="Ⅰ_재무지원부충당금_1_Hana 2011-1 Program_Data Disk_Pool B_v2(v5-1더밸류-이교민)_SHB 2011-2 Program_Data Disk_Pool C,B_v1(v2더밸류_이교민)" xfId="16579" xr:uid="{00000000-0005-0000-0000-0000EB300000}"/>
    <cellStyle name="Ⅰ_재무지원부충당금_1_Hana 2011-1 Program_Data Disk_Pool B_v2(v5-1더밸류-이교민)_차주명관리_20110726_v1" xfId="15653" xr:uid="{00000000-0005-0000-0000-0000EC300000}"/>
    <cellStyle name="Ⅰ_재무지원부충당금_1_SHB_2011-3_담보sheet(더밸류_v6이교민)" xfId="15667" xr:uid="{00000000-0005-0000-0000-0000ED300000}"/>
    <cellStyle name="Ⅰ_재무지원부충당금_1_SHB_2011-3_담보sheet(더밸류_v6이교민)_차주명관리_20110726_v1" xfId="16081" xr:uid="{00000000-0005-0000-0000-0000EE300000}"/>
    <cellStyle name="Ⅰ_재무지원부충당금_1_권리분석_v1(최초)-4" xfId="16401" xr:uid="{00000000-0005-0000-0000-0000EF300000}"/>
    <cellStyle name="Ⅰ_재무지원부충당금_1_예외적립품의_0910(완료)" xfId="452" xr:uid="{00000000-0005-0000-0000-0000F0300000}"/>
    <cellStyle name="Ⅰ_재무지원부충당금_1_예외적립품의_0910(완료) 10" xfId="37089" xr:uid="{00000000-0005-0000-0000-0000F1300000}"/>
    <cellStyle name="Ⅰ_재무지원부충당금_1_예외적립품의_0910(완료) 10 2" xfId="37090" xr:uid="{00000000-0005-0000-0000-0000F2300000}"/>
    <cellStyle name="Ⅰ_재무지원부충당금_1_예외적립품의_0910(완료) 11" xfId="37091" xr:uid="{00000000-0005-0000-0000-0000F3300000}"/>
    <cellStyle name="Ⅰ_재무지원부충당금_1_예외적립품의_0910(완료) 11 2" xfId="37092" xr:uid="{00000000-0005-0000-0000-0000F4300000}"/>
    <cellStyle name="Ⅰ_재무지원부충당금_1_예외적립품의_0910(완료) 12" xfId="37093" xr:uid="{00000000-0005-0000-0000-0000F5300000}"/>
    <cellStyle name="Ⅰ_재무지원부충당금_1_예외적립품의_0910(완료) 12 2" xfId="37094" xr:uid="{00000000-0005-0000-0000-0000F6300000}"/>
    <cellStyle name="Ⅰ_재무지원부충당금_1_예외적립품의_0910(완료) 13" xfId="37095" xr:uid="{00000000-0005-0000-0000-0000F7300000}"/>
    <cellStyle name="Ⅰ_재무지원부충당금_1_예외적립품의_0910(완료) 13 2" xfId="37096" xr:uid="{00000000-0005-0000-0000-0000F8300000}"/>
    <cellStyle name="Ⅰ_재무지원부충당금_1_예외적립품의_0910(완료) 14" xfId="37097" xr:uid="{00000000-0005-0000-0000-0000F9300000}"/>
    <cellStyle name="Ⅰ_재무지원부충당금_1_예외적립품의_0910(완료) 14 2" xfId="37098" xr:uid="{00000000-0005-0000-0000-0000FA300000}"/>
    <cellStyle name="Ⅰ_재무지원부충당금_1_예외적립품의_0910(완료) 15" xfId="37099" xr:uid="{00000000-0005-0000-0000-0000FB300000}"/>
    <cellStyle name="Ⅰ_재무지원부충당금_1_예외적립품의_0910(완료) 15 2" xfId="37100" xr:uid="{00000000-0005-0000-0000-0000FC300000}"/>
    <cellStyle name="Ⅰ_재무지원부충당금_1_예외적립품의_0910(완료) 15 2 2" xfId="37101" xr:uid="{00000000-0005-0000-0000-0000FD300000}"/>
    <cellStyle name="Ⅰ_재무지원부충당금_1_예외적립품의_0910(완료) 15 3" xfId="37102" xr:uid="{00000000-0005-0000-0000-0000FE300000}"/>
    <cellStyle name="Ⅰ_재무지원부충당금_1_예외적립품의_0910(완료) 15 3 2" xfId="37103" xr:uid="{00000000-0005-0000-0000-0000FF300000}"/>
    <cellStyle name="Ⅰ_재무지원부충당금_1_예외적립품의_0910(완료) 15 4" xfId="37104" xr:uid="{00000000-0005-0000-0000-000000310000}"/>
    <cellStyle name="Ⅰ_재무지원부충당금_1_예외적립품의_0910(완료) 15 4 2" xfId="37105" xr:uid="{00000000-0005-0000-0000-000001310000}"/>
    <cellStyle name="Ⅰ_재무지원부충당금_1_예외적립품의_0910(완료) 15 5" xfId="37106" xr:uid="{00000000-0005-0000-0000-000002310000}"/>
    <cellStyle name="Ⅰ_재무지원부충당금_1_예외적립품의_0910(완료) 16" xfId="37107" xr:uid="{00000000-0005-0000-0000-000003310000}"/>
    <cellStyle name="Ⅰ_재무지원부충당금_1_예외적립품의_0910(완료) 16 2" xfId="37108" xr:uid="{00000000-0005-0000-0000-000004310000}"/>
    <cellStyle name="Ⅰ_재무지원부충당금_1_예외적립품의_0910(완료) 16 2 2" xfId="37109" xr:uid="{00000000-0005-0000-0000-000005310000}"/>
    <cellStyle name="Ⅰ_재무지원부충당금_1_예외적립품의_0910(완료) 16 3" xfId="37110" xr:uid="{00000000-0005-0000-0000-000006310000}"/>
    <cellStyle name="Ⅰ_재무지원부충당금_1_예외적립품의_0910(완료) 16 3 2" xfId="37111" xr:uid="{00000000-0005-0000-0000-000007310000}"/>
    <cellStyle name="Ⅰ_재무지원부충당금_1_예외적립품의_0910(완료) 16 4" xfId="37112" xr:uid="{00000000-0005-0000-0000-000008310000}"/>
    <cellStyle name="Ⅰ_재무지원부충당금_1_예외적립품의_0910(완료) 16 4 2" xfId="37113" xr:uid="{00000000-0005-0000-0000-000009310000}"/>
    <cellStyle name="Ⅰ_재무지원부충당금_1_예외적립품의_0910(완료) 16 5" xfId="37114" xr:uid="{00000000-0005-0000-0000-00000A310000}"/>
    <cellStyle name="Ⅰ_재무지원부충당금_1_예외적립품의_0910(완료) 17" xfId="37115" xr:uid="{00000000-0005-0000-0000-00000B310000}"/>
    <cellStyle name="Ⅰ_재무지원부충당금_1_예외적립품의_0910(완료) 17 2" xfId="37116" xr:uid="{00000000-0005-0000-0000-00000C310000}"/>
    <cellStyle name="Ⅰ_재무지원부충당금_1_예외적립품의_0910(완료) 17 2 2" xfId="37117" xr:uid="{00000000-0005-0000-0000-00000D310000}"/>
    <cellStyle name="Ⅰ_재무지원부충당금_1_예외적립품의_0910(완료) 17 3" xfId="37118" xr:uid="{00000000-0005-0000-0000-00000E310000}"/>
    <cellStyle name="Ⅰ_재무지원부충당금_1_예외적립품의_0910(완료) 17 3 2" xfId="37119" xr:uid="{00000000-0005-0000-0000-00000F310000}"/>
    <cellStyle name="Ⅰ_재무지원부충당금_1_예외적립품의_0910(완료) 17 4" xfId="37120" xr:uid="{00000000-0005-0000-0000-000010310000}"/>
    <cellStyle name="Ⅰ_재무지원부충당금_1_예외적립품의_0910(완료) 17 4 2" xfId="37121" xr:uid="{00000000-0005-0000-0000-000011310000}"/>
    <cellStyle name="Ⅰ_재무지원부충당금_1_예외적립품의_0910(완료) 17 5" xfId="37122" xr:uid="{00000000-0005-0000-0000-000012310000}"/>
    <cellStyle name="Ⅰ_재무지원부충당금_1_예외적립품의_0910(완료) 18" xfId="37123" xr:uid="{00000000-0005-0000-0000-000013310000}"/>
    <cellStyle name="Ⅰ_재무지원부충당금_1_예외적립품의_0910(완료) 2" xfId="31399" xr:uid="{00000000-0005-0000-0000-000014310000}"/>
    <cellStyle name="Ⅰ_재무지원부충당금_1_예외적립품의_0910(완료) 2 2" xfId="37124" xr:uid="{00000000-0005-0000-0000-000015310000}"/>
    <cellStyle name="Ⅰ_재무지원부충당금_1_예외적립품의_0910(완료) 2 2 2" xfId="37125" xr:uid="{00000000-0005-0000-0000-000016310000}"/>
    <cellStyle name="Ⅰ_재무지원부충당금_1_예외적립품의_0910(완료) 2 3" xfId="37126" xr:uid="{00000000-0005-0000-0000-000017310000}"/>
    <cellStyle name="Ⅰ_재무지원부충당금_1_예외적립품의_0910(완료) 2 3 2" xfId="37127" xr:uid="{00000000-0005-0000-0000-000018310000}"/>
    <cellStyle name="Ⅰ_재무지원부충당금_1_예외적립품의_0910(완료) 2 4" xfId="37128" xr:uid="{00000000-0005-0000-0000-000019310000}"/>
    <cellStyle name="Ⅰ_재무지원부충당금_1_예외적립품의_0910(완료) 2 4 2" xfId="37129" xr:uid="{00000000-0005-0000-0000-00001A310000}"/>
    <cellStyle name="Ⅰ_재무지원부충당금_1_예외적립품의_0910(완료) 2 5" xfId="37130" xr:uid="{00000000-0005-0000-0000-00001B310000}"/>
    <cellStyle name="Ⅰ_재무지원부충당금_1_예외적립품의_0910(완료) 3" xfId="37131" xr:uid="{00000000-0005-0000-0000-00001C310000}"/>
    <cellStyle name="Ⅰ_재무지원부충당금_1_예외적립품의_0910(완료) 3 2" xfId="37132" xr:uid="{00000000-0005-0000-0000-00001D310000}"/>
    <cellStyle name="Ⅰ_재무지원부충당금_1_예외적립품의_0910(완료) 4" xfId="37133" xr:uid="{00000000-0005-0000-0000-00001E310000}"/>
    <cellStyle name="Ⅰ_재무지원부충당금_1_예외적립품의_0910(완료) 4 2" xfId="37134" xr:uid="{00000000-0005-0000-0000-00001F310000}"/>
    <cellStyle name="Ⅰ_재무지원부충당금_1_예외적립품의_0910(완료) 5" xfId="37135" xr:uid="{00000000-0005-0000-0000-000020310000}"/>
    <cellStyle name="Ⅰ_재무지원부충당금_1_예외적립품의_0910(완료) 5 2" xfId="37136" xr:uid="{00000000-0005-0000-0000-000021310000}"/>
    <cellStyle name="Ⅰ_재무지원부충당금_1_예외적립품의_0910(완료) 6" xfId="37137" xr:uid="{00000000-0005-0000-0000-000022310000}"/>
    <cellStyle name="Ⅰ_재무지원부충당금_1_예외적립품의_0910(완료) 6 2" xfId="37138" xr:uid="{00000000-0005-0000-0000-000023310000}"/>
    <cellStyle name="Ⅰ_재무지원부충당금_1_예외적립품의_0910(완료) 7" xfId="37139" xr:uid="{00000000-0005-0000-0000-000024310000}"/>
    <cellStyle name="Ⅰ_재무지원부충당금_1_예외적립품의_0910(완료) 7 2" xfId="37140" xr:uid="{00000000-0005-0000-0000-000025310000}"/>
    <cellStyle name="Ⅰ_재무지원부충당금_1_예외적립품의_0910(완료) 8" xfId="37141" xr:uid="{00000000-0005-0000-0000-000026310000}"/>
    <cellStyle name="Ⅰ_재무지원부충당금_1_예외적립품의_0910(완료) 8 2" xfId="37142" xr:uid="{00000000-0005-0000-0000-000027310000}"/>
    <cellStyle name="Ⅰ_재무지원부충당금_1_예외적립품의_0910(완료) 9" xfId="37143" xr:uid="{00000000-0005-0000-0000-000028310000}"/>
    <cellStyle name="Ⅰ_재무지원부충당금_1_예외적립품의_0910(완료) 9 2" xfId="37144" xr:uid="{00000000-0005-0000-0000-000029310000}"/>
    <cellStyle name="Ⅰ_재무지원부충당금_1_예외적립품의_0910(완료)_1211 충당금,건전성 현황_작업" xfId="37145" xr:uid="{00000000-0005-0000-0000-00002A310000}"/>
    <cellStyle name="Ⅰ_재무지원부충당금_1_예외적립품의_0910(완료)_Hana 2011-1 Program_Data Disk_Pool B_v2(v5-1더밸류-이교민)" xfId="14819" xr:uid="{00000000-0005-0000-0000-00002B310000}"/>
    <cellStyle name="Ⅰ_재무지원부충당금_1_예외적립품의_0910(완료)_Hana 2011-1 Program_Data Disk_Pool B_v2(v5-1더밸류-이교민)_SHB 2011-2 Program_Data Disk_Pool C,B_v1(v2더밸류_이교민)" xfId="15652" xr:uid="{00000000-0005-0000-0000-00002C310000}"/>
    <cellStyle name="Ⅰ_재무지원부충당금_1_예외적립품의_0910(완료)_Hana 2011-1 Program_Data Disk_Pool B_v2(v5-1더밸류-이교민)_차주명관리_20110726_v1" xfId="15978" xr:uid="{00000000-0005-0000-0000-00002D310000}"/>
    <cellStyle name="Ⅰ_재무지원부충당금_1_예외적립품의_0910(완료)_SHB_2011-3_담보sheet(더밸류_v6이교민)" xfId="16263" xr:uid="{00000000-0005-0000-0000-00002E310000}"/>
    <cellStyle name="Ⅰ_재무지원부충당금_1_예외적립품의_0910(완료)_SHB_2011-3_담보sheet(더밸류_v6이교민)_차주명관리_20110726_v1" xfId="16343" xr:uid="{00000000-0005-0000-0000-00002F310000}"/>
    <cellStyle name="Ⅰ_재무지원부충당금_1_예외적립품의_0910(완료)_권리분석_v1(최초)-4" xfId="16291" xr:uid="{00000000-0005-0000-0000-000030310000}"/>
    <cellStyle name="Ⅰ_재무지원부충당금_1_추가적립업체명세(완료)V_3황동인대리님" xfId="453" xr:uid="{00000000-0005-0000-0000-000031310000}"/>
    <cellStyle name="Ⅰ_재무지원부충당금_1_추가적립업체명세(완료)V_3황동인대리님 10" xfId="37146" xr:uid="{00000000-0005-0000-0000-000032310000}"/>
    <cellStyle name="Ⅰ_재무지원부충당금_1_추가적립업체명세(완료)V_3황동인대리님 10 2" xfId="37147" xr:uid="{00000000-0005-0000-0000-000033310000}"/>
    <cellStyle name="Ⅰ_재무지원부충당금_1_추가적립업체명세(완료)V_3황동인대리님 11" xfId="37148" xr:uid="{00000000-0005-0000-0000-000034310000}"/>
    <cellStyle name="Ⅰ_재무지원부충당금_1_추가적립업체명세(완료)V_3황동인대리님 11 2" xfId="37149" xr:uid="{00000000-0005-0000-0000-000035310000}"/>
    <cellStyle name="Ⅰ_재무지원부충당금_1_추가적립업체명세(완료)V_3황동인대리님 12" xfId="37150" xr:uid="{00000000-0005-0000-0000-000036310000}"/>
    <cellStyle name="Ⅰ_재무지원부충당금_1_추가적립업체명세(완료)V_3황동인대리님 12 2" xfId="37151" xr:uid="{00000000-0005-0000-0000-000037310000}"/>
    <cellStyle name="Ⅰ_재무지원부충당금_1_추가적립업체명세(완료)V_3황동인대리님 13" xfId="37152" xr:uid="{00000000-0005-0000-0000-000038310000}"/>
    <cellStyle name="Ⅰ_재무지원부충당금_1_추가적립업체명세(완료)V_3황동인대리님 13 2" xfId="37153" xr:uid="{00000000-0005-0000-0000-000039310000}"/>
    <cellStyle name="Ⅰ_재무지원부충당금_1_추가적립업체명세(완료)V_3황동인대리님 14" xfId="37154" xr:uid="{00000000-0005-0000-0000-00003A310000}"/>
    <cellStyle name="Ⅰ_재무지원부충당금_1_추가적립업체명세(완료)V_3황동인대리님 14 2" xfId="37155" xr:uid="{00000000-0005-0000-0000-00003B310000}"/>
    <cellStyle name="Ⅰ_재무지원부충당금_1_추가적립업체명세(완료)V_3황동인대리님 15" xfId="37156" xr:uid="{00000000-0005-0000-0000-00003C310000}"/>
    <cellStyle name="Ⅰ_재무지원부충당금_1_추가적립업체명세(완료)V_3황동인대리님 15 2" xfId="37157" xr:uid="{00000000-0005-0000-0000-00003D310000}"/>
    <cellStyle name="Ⅰ_재무지원부충당금_1_추가적립업체명세(완료)V_3황동인대리님 15 2 2" xfId="37158" xr:uid="{00000000-0005-0000-0000-00003E310000}"/>
    <cellStyle name="Ⅰ_재무지원부충당금_1_추가적립업체명세(완료)V_3황동인대리님 15 3" xfId="37159" xr:uid="{00000000-0005-0000-0000-00003F310000}"/>
    <cellStyle name="Ⅰ_재무지원부충당금_1_추가적립업체명세(완료)V_3황동인대리님 15 3 2" xfId="37160" xr:uid="{00000000-0005-0000-0000-000040310000}"/>
    <cellStyle name="Ⅰ_재무지원부충당금_1_추가적립업체명세(완료)V_3황동인대리님 15 4" xfId="37161" xr:uid="{00000000-0005-0000-0000-000041310000}"/>
    <cellStyle name="Ⅰ_재무지원부충당금_1_추가적립업체명세(완료)V_3황동인대리님 15 4 2" xfId="37162" xr:uid="{00000000-0005-0000-0000-000042310000}"/>
    <cellStyle name="Ⅰ_재무지원부충당금_1_추가적립업체명세(완료)V_3황동인대리님 15 5" xfId="37163" xr:uid="{00000000-0005-0000-0000-000043310000}"/>
    <cellStyle name="Ⅰ_재무지원부충당금_1_추가적립업체명세(완료)V_3황동인대리님 16" xfId="37164" xr:uid="{00000000-0005-0000-0000-000044310000}"/>
    <cellStyle name="Ⅰ_재무지원부충당금_1_추가적립업체명세(완료)V_3황동인대리님 16 2" xfId="37165" xr:uid="{00000000-0005-0000-0000-000045310000}"/>
    <cellStyle name="Ⅰ_재무지원부충당금_1_추가적립업체명세(완료)V_3황동인대리님 16 2 2" xfId="37166" xr:uid="{00000000-0005-0000-0000-000046310000}"/>
    <cellStyle name="Ⅰ_재무지원부충당금_1_추가적립업체명세(완료)V_3황동인대리님 16 3" xfId="37167" xr:uid="{00000000-0005-0000-0000-000047310000}"/>
    <cellStyle name="Ⅰ_재무지원부충당금_1_추가적립업체명세(완료)V_3황동인대리님 16 3 2" xfId="37168" xr:uid="{00000000-0005-0000-0000-000048310000}"/>
    <cellStyle name="Ⅰ_재무지원부충당금_1_추가적립업체명세(완료)V_3황동인대리님 16 4" xfId="37169" xr:uid="{00000000-0005-0000-0000-000049310000}"/>
    <cellStyle name="Ⅰ_재무지원부충당금_1_추가적립업체명세(완료)V_3황동인대리님 16 4 2" xfId="37170" xr:uid="{00000000-0005-0000-0000-00004A310000}"/>
    <cellStyle name="Ⅰ_재무지원부충당금_1_추가적립업체명세(완료)V_3황동인대리님 16 5" xfId="37171" xr:uid="{00000000-0005-0000-0000-00004B310000}"/>
    <cellStyle name="Ⅰ_재무지원부충당금_1_추가적립업체명세(완료)V_3황동인대리님 17" xfId="37172" xr:uid="{00000000-0005-0000-0000-00004C310000}"/>
    <cellStyle name="Ⅰ_재무지원부충당금_1_추가적립업체명세(완료)V_3황동인대리님 17 2" xfId="37173" xr:uid="{00000000-0005-0000-0000-00004D310000}"/>
    <cellStyle name="Ⅰ_재무지원부충당금_1_추가적립업체명세(완료)V_3황동인대리님 17 2 2" xfId="37174" xr:uid="{00000000-0005-0000-0000-00004E310000}"/>
    <cellStyle name="Ⅰ_재무지원부충당금_1_추가적립업체명세(완료)V_3황동인대리님 17 3" xfId="37175" xr:uid="{00000000-0005-0000-0000-00004F310000}"/>
    <cellStyle name="Ⅰ_재무지원부충당금_1_추가적립업체명세(완료)V_3황동인대리님 17 3 2" xfId="37176" xr:uid="{00000000-0005-0000-0000-000050310000}"/>
    <cellStyle name="Ⅰ_재무지원부충당금_1_추가적립업체명세(완료)V_3황동인대리님 17 4" xfId="37177" xr:uid="{00000000-0005-0000-0000-000051310000}"/>
    <cellStyle name="Ⅰ_재무지원부충당금_1_추가적립업체명세(완료)V_3황동인대리님 17 4 2" xfId="37178" xr:uid="{00000000-0005-0000-0000-000052310000}"/>
    <cellStyle name="Ⅰ_재무지원부충당금_1_추가적립업체명세(완료)V_3황동인대리님 17 5" xfId="37179" xr:uid="{00000000-0005-0000-0000-000053310000}"/>
    <cellStyle name="Ⅰ_재무지원부충당금_1_추가적립업체명세(완료)V_3황동인대리님 18" xfId="37180" xr:uid="{00000000-0005-0000-0000-000054310000}"/>
    <cellStyle name="Ⅰ_재무지원부충당금_1_추가적립업체명세(완료)V_3황동인대리님 2" xfId="31400" xr:uid="{00000000-0005-0000-0000-000055310000}"/>
    <cellStyle name="Ⅰ_재무지원부충당금_1_추가적립업체명세(완료)V_3황동인대리님 2 2" xfId="37181" xr:uid="{00000000-0005-0000-0000-000056310000}"/>
    <cellStyle name="Ⅰ_재무지원부충당금_1_추가적립업체명세(완료)V_3황동인대리님 2 2 2" xfId="37182" xr:uid="{00000000-0005-0000-0000-000057310000}"/>
    <cellStyle name="Ⅰ_재무지원부충당금_1_추가적립업체명세(완료)V_3황동인대리님 2 3" xfId="37183" xr:uid="{00000000-0005-0000-0000-000058310000}"/>
    <cellStyle name="Ⅰ_재무지원부충당금_1_추가적립업체명세(완료)V_3황동인대리님 2 3 2" xfId="37184" xr:uid="{00000000-0005-0000-0000-000059310000}"/>
    <cellStyle name="Ⅰ_재무지원부충당금_1_추가적립업체명세(완료)V_3황동인대리님 2 4" xfId="37185" xr:uid="{00000000-0005-0000-0000-00005A310000}"/>
    <cellStyle name="Ⅰ_재무지원부충당금_1_추가적립업체명세(완료)V_3황동인대리님 2 4 2" xfId="37186" xr:uid="{00000000-0005-0000-0000-00005B310000}"/>
    <cellStyle name="Ⅰ_재무지원부충당금_1_추가적립업체명세(완료)V_3황동인대리님 2 5" xfId="37187" xr:uid="{00000000-0005-0000-0000-00005C310000}"/>
    <cellStyle name="Ⅰ_재무지원부충당금_1_추가적립업체명세(완료)V_3황동인대리님 3" xfId="37188" xr:uid="{00000000-0005-0000-0000-00005D310000}"/>
    <cellStyle name="Ⅰ_재무지원부충당금_1_추가적립업체명세(완료)V_3황동인대리님 3 2" xfId="37189" xr:uid="{00000000-0005-0000-0000-00005E310000}"/>
    <cellStyle name="Ⅰ_재무지원부충당금_1_추가적립업체명세(완료)V_3황동인대리님 4" xfId="37190" xr:uid="{00000000-0005-0000-0000-00005F310000}"/>
    <cellStyle name="Ⅰ_재무지원부충당금_1_추가적립업체명세(완료)V_3황동인대리님 4 2" xfId="37191" xr:uid="{00000000-0005-0000-0000-000060310000}"/>
    <cellStyle name="Ⅰ_재무지원부충당금_1_추가적립업체명세(완료)V_3황동인대리님 5" xfId="37192" xr:uid="{00000000-0005-0000-0000-000061310000}"/>
    <cellStyle name="Ⅰ_재무지원부충당금_1_추가적립업체명세(완료)V_3황동인대리님 5 2" xfId="37193" xr:uid="{00000000-0005-0000-0000-000062310000}"/>
    <cellStyle name="Ⅰ_재무지원부충당금_1_추가적립업체명세(완료)V_3황동인대리님 6" xfId="37194" xr:uid="{00000000-0005-0000-0000-000063310000}"/>
    <cellStyle name="Ⅰ_재무지원부충당금_1_추가적립업체명세(완료)V_3황동인대리님 6 2" xfId="37195" xr:uid="{00000000-0005-0000-0000-000064310000}"/>
    <cellStyle name="Ⅰ_재무지원부충당금_1_추가적립업체명세(완료)V_3황동인대리님 7" xfId="37196" xr:uid="{00000000-0005-0000-0000-000065310000}"/>
    <cellStyle name="Ⅰ_재무지원부충당금_1_추가적립업체명세(완료)V_3황동인대리님 7 2" xfId="37197" xr:uid="{00000000-0005-0000-0000-000066310000}"/>
    <cellStyle name="Ⅰ_재무지원부충당금_1_추가적립업체명세(완료)V_3황동인대리님 8" xfId="37198" xr:uid="{00000000-0005-0000-0000-000067310000}"/>
    <cellStyle name="Ⅰ_재무지원부충당금_1_추가적립업체명세(완료)V_3황동인대리님 8 2" xfId="37199" xr:uid="{00000000-0005-0000-0000-000068310000}"/>
    <cellStyle name="Ⅰ_재무지원부충당금_1_추가적립업체명세(완료)V_3황동인대리님 9" xfId="37200" xr:uid="{00000000-0005-0000-0000-000069310000}"/>
    <cellStyle name="Ⅰ_재무지원부충당금_1_추가적립업체명세(완료)V_3황동인대리님 9 2" xfId="37201" xr:uid="{00000000-0005-0000-0000-00006A310000}"/>
    <cellStyle name="Ⅰ_재무지원부충당금_1_추가적립업체명세(완료)V_3황동인대리님_1211 충당금,건전성 현황_작업" xfId="37202" xr:uid="{00000000-0005-0000-0000-00006B310000}"/>
    <cellStyle name="Ⅰ_재무지원부충당금_1_추가적립업체명세(완료)V_3황동인대리님_Hana 2011-1 Program_Data Disk_Pool B_v2(v5-1더밸류-이교민)" xfId="15056" xr:uid="{00000000-0005-0000-0000-00006C310000}"/>
    <cellStyle name="Ⅰ_재무지원부충당금_1_추가적립업체명세(완료)V_3황동인대리님_Hana 2011-1 Program_Data Disk_Pool B_v2(v5-1더밸류-이교민)_SHB 2011-2 Program_Data Disk_Pool C,B_v1(v2더밸류_이교민)" xfId="16532" xr:uid="{00000000-0005-0000-0000-00006D310000}"/>
    <cellStyle name="Ⅰ_재무지원부충당금_1_추가적립업체명세(완료)V_3황동인대리님_Hana 2011-1 Program_Data Disk_Pool B_v2(v5-1더밸류-이교민)_차주명관리_20110726_v1" xfId="14952" xr:uid="{00000000-0005-0000-0000-00006E310000}"/>
    <cellStyle name="Ⅰ_재무지원부충당금_1_추가적립업체명세(완료)V_3황동인대리님_SHB_2011-3_담보sheet(더밸류_v6이교민)" xfId="15479" xr:uid="{00000000-0005-0000-0000-00006F310000}"/>
    <cellStyle name="Ⅰ_재무지원부충당금_1_추가적립업체명세(완료)V_3황동인대리님_SHB_2011-3_담보sheet(더밸류_v6이교민)_차주명관리_20110726_v1" xfId="16484" xr:uid="{00000000-0005-0000-0000-000070310000}"/>
    <cellStyle name="Ⅰ_재무지원부충당금_1_추가적립업체명세(완료)V_3황동인대리님_권리분석_v1(최초)-4" xfId="14818" xr:uid="{00000000-0005-0000-0000-000071310000}"/>
    <cellStyle name="Ⅰ_재무지원부충당금_1211 충당금,건전성 현황_작업" xfId="37203" xr:uid="{00000000-0005-0000-0000-000072310000}"/>
    <cellStyle name="Ⅰ_재무지원부충당금_Hana 2011-1 Program_Data Disk_Pool B_v2(v5-1더밸류-이교민)" xfId="14817" xr:uid="{00000000-0005-0000-0000-000073310000}"/>
    <cellStyle name="Ⅰ_재무지원부충당금_Hana 2011-1 Program_Data Disk_Pool B_v2(v5-1더밸류-이교민)_SHB 2011-2 Program_Data Disk_Pool C,B_v1(v2더밸류_이교민)" xfId="15005" xr:uid="{00000000-0005-0000-0000-000074310000}"/>
    <cellStyle name="Ⅰ_재무지원부충당금_Hana 2011-1 Program_Data Disk_Pool B_v2(v5-1더밸류-이교민)_차주명관리_20110726_v1" xfId="14976" xr:uid="{00000000-0005-0000-0000-000075310000}"/>
    <cellStyle name="Ⅰ_재무지원부충당금_SHB_2011-3_담보sheet(더밸류_v6이교민)" xfId="16442" xr:uid="{00000000-0005-0000-0000-000076310000}"/>
    <cellStyle name="Ⅰ_재무지원부충당금_SHB_2011-3_담보sheet(더밸류_v6이교민)_차주명관리_20110726_v1" xfId="14924" xr:uid="{00000000-0005-0000-0000-000077310000}"/>
    <cellStyle name="Ⅰ_재무지원부충당금_권리분석_v1(최초)-4" xfId="14816" xr:uid="{00000000-0005-0000-0000-000078310000}"/>
    <cellStyle name="Ⅰ_추가충당금명세_0630_V3" xfId="454" xr:uid="{00000000-0005-0000-0000-000079310000}"/>
    <cellStyle name="Ⅰ_추가충당금명세_0630_V3 10" xfId="37204" xr:uid="{00000000-0005-0000-0000-00007A310000}"/>
    <cellStyle name="Ⅰ_추가충당금명세_0630_V3 10 2" xfId="37205" xr:uid="{00000000-0005-0000-0000-00007B310000}"/>
    <cellStyle name="Ⅰ_추가충당금명세_0630_V3 11" xfId="37206" xr:uid="{00000000-0005-0000-0000-00007C310000}"/>
    <cellStyle name="Ⅰ_추가충당금명세_0630_V3 11 2" xfId="37207" xr:uid="{00000000-0005-0000-0000-00007D310000}"/>
    <cellStyle name="Ⅰ_추가충당금명세_0630_V3 12" xfId="37208" xr:uid="{00000000-0005-0000-0000-00007E310000}"/>
    <cellStyle name="Ⅰ_추가충당금명세_0630_V3 12 2" xfId="37209" xr:uid="{00000000-0005-0000-0000-00007F310000}"/>
    <cellStyle name="Ⅰ_추가충당금명세_0630_V3 13" xfId="37210" xr:uid="{00000000-0005-0000-0000-000080310000}"/>
    <cellStyle name="Ⅰ_추가충당금명세_0630_V3 13 2" xfId="37211" xr:uid="{00000000-0005-0000-0000-000081310000}"/>
    <cellStyle name="Ⅰ_추가충당금명세_0630_V3 14" xfId="37212" xr:uid="{00000000-0005-0000-0000-000082310000}"/>
    <cellStyle name="Ⅰ_추가충당금명세_0630_V3 14 2" xfId="37213" xr:uid="{00000000-0005-0000-0000-000083310000}"/>
    <cellStyle name="Ⅰ_추가충당금명세_0630_V3 15" xfId="37214" xr:uid="{00000000-0005-0000-0000-000084310000}"/>
    <cellStyle name="Ⅰ_추가충당금명세_0630_V3 15 2" xfId="37215" xr:uid="{00000000-0005-0000-0000-000085310000}"/>
    <cellStyle name="Ⅰ_추가충당금명세_0630_V3 15 2 2" xfId="37216" xr:uid="{00000000-0005-0000-0000-000086310000}"/>
    <cellStyle name="Ⅰ_추가충당금명세_0630_V3 15 3" xfId="37217" xr:uid="{00000000-0005-0000-0000-000087310000}"/>
    <cellStyle name="Ⅰ_추가충당금명세_0630_V3 15 3 2" xfId="37218" xr:uid="{00000000-0005-0000-0000-000088310000}"/>
    <cellStyle name="Ⅰ_추가충당금명세_0630_V3 15 4" xfId="37219" xr:uid="{00000000-0005-0000-0000-000089310000}"/>
    <cellStyle name="Ⅰ_추가충당금명세_0630_V3 15 4 2" xfId="37220" xr:uid="{00000000-0005-0000-0000-00008A310000}"/>
    <cellStyle name="Ⅰ_추가충당금명세_0630_V3 15 5" xfId="37221" xr:uid="{00000000-0005-0000-0000-00008B310000}"/>
    <cellStyle name="Ⅰ_추가충당금명세_0630_V3 16" xfId="37222" xr:uid="{00000000-0005-0000-0000-00008C310000}"/>
    <cellStyle name="Ⅰ_추가충당금명세_0630_V3 16 2" xfId="37223" xr:uid="{00000000-0005-0000-0000-00008D310000}"/>
    <cellStyle name="Ⅰ_추가충당금명세_0630_V3 16 2 2" xfId="37224" xr:uid="{00000000-0005-0000-0000-00008E310000}"/>
    <cellStyle name="Ⅰ_추가충당금명세_0630_V3 16 3" xfId="37225" xr:uid="{00000000-0005-0000-0000-00008F310000}"/>
    <cellStyle name="Ⅰ_추가충당금명세_0630_V3 16 3 2" xfId="37226" xr:uid="{00000000-0005-0000-0000-000090310000}"/>
    <cellStyle name="Ⅰ_추가충당금명세_0630_V3 16 4" xfId="37227" xr:uid="{00000000-0005-0000-0000-000091310000}"/>
    <cellStyle name="Ⅰ_추가충당금명세_0630_V3 16 4 2" xfId="37228" xr:uid="{00000000-0005-0000-0000-000092310000}"/>
    <cellStyle name="Ⅰ_추가충당금명세_0630_V3 16 5" xfId="37229" xr:uid="{00000000-0005-0000-0000-000093310000}"/>
    <cellStyle name="Ⅰ_추가충당금명세_0630_V3 17" xfId="37230" xr:uid="{00000000-0005-0000-0000-000094310000}"/>
    <cellStyle name="Ⅰ_추가충당금명세_0630_V3 17 2" xfId="37231" xr:uid="{00000000-0005-0000-0000-000095310000}"/>
    <cellStyle name="Ⅰ_추가충당금명세_0630_V3 17 2 2" xfId="37232" xr:uid="{00000000-0005-0000-0000-000096310000}"/>
    <cellStyle name="Ⅰ_추가충당금명세_0630_V3 17 3" xfId="37233" xr:uid="{00000000-0005-0000-0000-000097310000}"/>
    <cellStyle name="Ⅰ_추가충당금명세_0630_V3 17 3 2" xfId="37234" xr:uid="{00000000-0005-0000-0000-000098310000}"/>
    <cellStyle name="Ⅰ_추가충당금명세_0630_V3 17 4" xfId="37235" xr:uid="{00000000-0005-0000-0000-000099310000}"/>
    <cellStyle name="Ⅰ_추가충당금명세_0630_V3 17 4 2" xfId="37236" xr:uid="{00000000-0005-0000-0000-00009A310000}"/>
    <cellStyle name="Ⅰ_추가충당금명세_0630_V3 17 5" xfId="37237" xr:uid="{00000000-0005-0000-0000-00009B310000}"/>
    <cellStyle name="Ⅰ_추가충당금명세_0630_V3 18" xfId="37238" xr:uid="{00000000-0005-0000-0000-00009C310000}"/>
    <cellStyle name="Ⅰ_추가충당금명세_0630_V3 2" xfId="31401" xr:uid="{00000000-0005-0000-0000-00009D310000}"/>
    <cellStyle name="Ⅰ_추가충당금명세_0630_V3 2 2" xfId="37239" xr:uid="{00000000-0005-0000-0000-00009E310000}"/>
    <cellStyle name="Ⅰ_추가충당금명세_0630_V3 2 2 2" xfId="37240" xr:uid="{00000000-0005-0000-0000-00009F310000}"/>
    <cellStyle name="Ⅰ_추가충당금명세_0630_V3 2 3" xfId="37241" xr:uid="{00000000-0005-0000-0000-0000A0310000}"/>
    <cellStyle name="Ⅰ_추가충당금명세_0630_V3 2 3 2" xfId="37242" xr:uid="{00000000-0005-0000-0000-0000A1310000}"/>
    <cellStyle name="Ⅰ_추가충당금명세_0630_V3 2 4" xfId="37243" xr:uid="{00000000-0005-0000-0000-0000A2310000}"/>
    <cellStyle name="Ⅰ_추가충당금명세_0630_V3 2 4 2" xfId="37244" xr:uid="{00000000-0005-0000-0000-0000A3310000}"/>
    <cellStyle name="Ⅰ_추가충당금명세_0630_V3 2 5" xfId="37245" xr:uid="{00000000-0005-0000-0000-0000A4310000}"/>
    <cellStyle name="Ⅰ_추가충당금명세_0630_V3 3" xfId="37246" xr:uid="{00000000-0005-0000-0000-0000A5310000}"/>
    <cellStyle name="Ⅰ_추가충당금명세_0630_V3 3 2" xfId="37247" xr:uid="{00000000-0005-0000-0000-0000A6310000}"/>
    <cellStyle name="Ⅰ_추가충당금명세_0630_V3 4" xfId="37248" xr:uid="{00000000-0005-0000-0000-0000A7310000}"/>
    <cellStyle name="Ⅰ_추가충당금명세_0630_V3 4 2" xfId="37249" xr:uid="{00000000-0005-0000-0000-0000A8310000}"/>
    <cellStyle name="Ⅰ_추가충당금명세_0630_V3 5" xfId="37250" xr:uid="{00000000-0005-0000-0000-0000A9310000}"/>
    <cellStyle name="Ⅰ_추가충당금명세_0630_V3 5 2" xfId="37251" xr:uid="{00000000-0005-0000-0000-0000AA310000}"/>
    <cellStyle name="Ⅰ_추가충당금명세_0630_V3 6" xfId="37252" xr:uid="{00000000-0005-0000-0000-0000AB310000}"/>
    <cellStyle name="Ⅰ_추가충당금명세_0630_V3 6 2" xfId="37253" xr:uid="{00000000-0005-0000-0000-0000AC310000}"/>
    <cellStyle name="Ⅰ_추가충당금명세_0630_V3 7" xfId="37254" xr:uid="{00000000-0005-0000-0000-0000AD310000}"/>
    <cellStyle name="Ⅰ_추가충당금명세_0630_V3 7 2" xfId="37255" xr:uid="{00000000-0005-0000-0000-0000AE310000}"/>
    <cellStyle name="Ⅰ_추가충당금명세_0630_V3 8" xfId="37256" xr:uid="{00000000-0005-0000-0000-0000AF310000}"/>
    <cellStyle name="Ⅰ_추가충당금명세_0630_V3 8 2" xfId="37257" xr:uid="{00000000-0005-0000-0000-0000B0310000}"/>
    <cellStyle name="Ⅰ_추가충당금명세_0630_V3 9" xfId="37258" xr:uid="{00000000-0005-0000-0000-0000B1310000}"/>
    <cellStyle name="Ⅰ_추가충당금명세_0630_V3 9 2" xfId="37259" xr:uid="{00000000-0005-0000-0000-0000B2310000}"/>
    <cellStyle name="Ⅰ_추가충당금명세_0630_V3_1211 충당금,건전성 현황_작업" xfId="37260" xr:uid="{00000000-0005-0000-0000-0000B3310000}"/>
    <cellStyle name="Ⅰ_추가충당금명세_0630_V3_Hana 2011-1 Program_Data Disk_Pool B_v2(v5-1더밸류-이교민)" xfId="14815" xr:uid="{00000000-0005-0000-0000-0000B4310000}"/>
    <cellStyle name="Ⅰ_추가충당금명세_0630_V3_Hana 2011-1 Program_Data Disk_Pool B_v2(v5-1더밸류-이교민)_SHB 2011-2 Program_Data Disk_Pool C,B_v1(v2더밸류_이교민)" xfId="16413" xr:uid="{00000000-0005-0000-0000-0000B5310000}"/>
    <cellStyle name="Ⅰ_추가충당금명세_0630_V3_Hana 2011-1 Program_Data Disk_Pool B_v2(v5-1더밸류-이교민)_차주명관리_20110726_v1" xfId="14814" xr:uid="{00000000-0005-0000-0000-0000B6310000}"/>
    <cellStyle name="Ⅰ_추가충당금명세_0630_V3_SHB_2011-3_담보sheet(더밸류_v6이교민)" xfId="14813" xr:uid="{00000000-0005-0000-0000-0000B7310000}"/>
    <cellStyle name="Ⅰ_추가충당금명세_0630_V3_SHB_2011-3_담보sheet(더밸류_v6이교민)_차주명관리_20110726_v1" xfId="16301" xr:uid="{00000000-0005-0000-0000-0000B8310000}"/>
    <cellStyle name="Ⅰ_추가충당금명세_0630_V3_권리분석_v1(최초)-4" xfId="15416" xr:uid="{00000000-0005-0000-0000-0000B9310000}"/>
    <cellStyle name="A" xfId="31402" xr:uid="{00000000-0005-0000-0000-0000BA310000}"/>
    <cellStyle name="ª?ª?b??_x0010_ÅëÈ­ [0]_M504CDT" xfId="31403" xr:uid="{00000000-0005-0000-0000-0000BB310000}"/>
    <cellStyle name="A_02-도급공사비내역" xfId="31404" xr:uid="{00000000-0005-0000-0000-0000BC310000}"/>
    <cellStyle name="A_04028적산수량집계" xfId="31405" xr:uid="{00000000-0005-0000-0000-0000BD310000}"/>
    <cellStyle name="a_0514회의확정자료" xfId="31406" xr:uid="{00000000-0005-0000-0000-0000BE310000}"/>
    <cellStyle name="a_0514회의확정자료 2" xfId="31407" xr:uid="{00000000-0005-0000-0000-0000BF310000}"/>
    <cellStyle name="A_0901작업1-금액분리" xfId="31408" xr:uid="{00000000-0005-0000-0000-0000C0310000}"/>
    <cellStyle name="A_A0509-가실행(파주)" xfId="31409" xr:uid="{00000000-0005-0000-0000-0000C1310000}"/>
    <cellStyle name="a_A-0902건축공사확정(대안포함)" xfId="31410" xr:uid="{00000000-0005-0000-0000-0000C2310000}"/>
    <cellStyle name="a_A-0902건축공사확정(대안포함) 2" xfId="31411" xr:uid="{00000000-0005-0000-0000-0000C3310000}"/>
    <cellStyle name="a_A-0902조경공사확정(대안포함)" xfId="31412" xr:uid="{00000000-0005-0000-0000-0000C4310000}"/>
    <cellStyle name="a_A-0902조경공사확정(대안포함) 2" xfId="31413" xr:uid="{00000000-0005-0000-0000-0000C5310000}"/>
    <cellStyle name="A_BOOKCITY(전기)" xfId="31414" xr:uid="{00000000-0005-0000-0000-0000C6310000}"/>
    <cellStyle name="A_BOOKCITY(전기)_04028적산수량집계" xfId="31415" xr:uid="{00000000-0005-0000-0000-0000C7310000}"/>
    <cellStyle name="A_Z01-본작업" xfId="31416" xr:uid="{00000000-0005-0000-0000-0000C8310000}"/>
    <cellStyle name="A_가실행(3th)" xfId="31417" xr:uid="{00000000-0005-0000-0000-0000C9310000}"/>
    <cellStyle name="A_결정01-총괄가실행(0820)" xfId="31418" xr:uid="{00000000-0005-0000-0000-0000CA310000}"/>
    <cellStyle name="A_공설운동진입(가실행)" xfId="31419" xr:uid="{00000000-0005-0000-0000-0000CB310000}"/>
    <cellStyle name="A_공설운동진입(가실행)_04028적산수량집계" xfId="31420" xr:uid="{00000000-0005-0000-0000-0000CC310000}"/>
    <cellStyle name="A_공설운동진입(가실행)_BOOKCITY(전기)" xfId="31421" xr:uid="{00000000-0005-0000-0000-0000CD310000}"/>
    <cellStyle name="A_공설운동진입(가실행)_BOOKCITY(전기)_04028적산수량집계" xfId="31422" xr:uid="{00000000-0005-0000-0000-0000CE310000}"/>
    <cellStyle name="A_공설운동진입(가실행)_사본 - 파주 북시티(이채)" xfId="31423" xr:uid="{00000000-0005-0000-0000-0000CF310000}"/>
    <cellStyle name="A_공설운동진입(가실행)_사본 - 파주 북시티(이채)_04028적산수량집계" xfId="31424" xr:uid="{00000000-0005-0000-0000-0000D0310000}"/>
    <cellStyle name="A_공설운동진입(가실행)_파주 BOOK CITY(통보용)" xfId="31425" xr:uid="{00000000-0005-0000-0000-0000D1310000}"/>
    <cellStyle name="A_공설운동진입(가실행)_파주 BOOK CITY(통보용)_04028적산수량집계" xfId="31426" xr:uid="{00000000-0005-0000-0000-0000D2310000}"/>
    <cellStyle name="A_공설운동진입(가실행)_파주 BOOK CITY가실행내역" xfId="31427" xr:uid="{00000000-0005-0000-0000-0000D3310000}"/>
    <cellStyle name="A_공설운동진입(가실행)_파주 BOOK CITY가실행내역_04028적산수량집계" xfId="31428" xr:uid="{00000000-0005-0000-0000-0000D4310000}"/>
    <cellStyle name="A_공설운동진입(가실행)_파주 북시티(이채)제출" xfId="31429" xr:uid="{00000000-0005-0000-0000-0000D5310000}"/>
    <cellStyle name="A_공설운동진입(가실행)_파주 북시티(이채)제출_04028적산수량집계" xfId="31430" xr:uid="{00000000-0005-0000-0000-0000D6310000}"/>
    <cellStyle name="A_공설운동진입(가실행)_파주 북시티(전체)제출(변경전)" xfId="31431" xr:uid="{00000000-0005-0000-0000-0000D7310000}"/>
    <cellStyle name="A_공설운동진입(가실행)_파주 북시티(전체)제출(변경전)_04028적산수량집계" xfId="31432" xr:uid="{00000000-0005-0000-0000-0000D8310000}"/>
    <cellStyle name="a_공항관련공사비 비교" xfId="31433" xr:uid="{00000000-0005-0000-0000-0000D9310000}"/>
    <cellStyle name="a_공항관련공사비 비교 2" xfId="31434" xr:uid="{00000000-0005-0000-0000-0000DA310000}"/>
    <cellStyle name="A_당팀-가실행작업" xfId="31435" xr:uid="{00000000-0005-0000-0000-0000DB310000}"/>
    <cellStyle name="A_도급공사변경Ⅰ(0626)" xfId="31436" xr:uid="{00000000-0005-0000-0000-0000DC310000}"/>
    <cellStyle name="A_보고02-건축공사감액보고서(0714)" xfId="31437" xr:uid="{00000000-0005-0000-0000-0000DD310000}"/>
    <cellStyle name="A_분석001-구조체투입관련" xfId="31438" xr:uid="{00000000-0005-0000-0000-0000DE310000}"/>
    <cellStyle name="A_사본 - 0429파본사" xfId="31439" xr:uid="{00000000-0005-0000-0000-0000DF310000}"/>
    <cellStyle name="A_사본 - 파주 북시티(이채)" xfId="31440" xr:uid="{00000000-0005-0000-0000-0000E0310000}"/>
    <cellStyle name="A_사본 - 파주 북시티(이채)_04028적산수량집계" xfId="31441" xr:uid="{00000000-0005-0000-0000-0000E1310000}"/>
    <cellStyle name="A_실행01-총괄가실행(0828)" xfId="31442" xr:uid="{00000000-0005-0000-0000-0000E2310000}"/>
    <cellStyle name="a_자료03-대안수량조정실행대비표" xfId="31443" xr:uid="{00000000-0005-0000-0000-0000E3310000}"/>
    <cellStyle name="a_자료03-대안수량조정실행대비표 2" xfId="31444" xr:uid="{00000000-0005-0000-0000-0000E4310000}"/>
    <cellStyle name="a_자료06-토목공사" xfId="31445" xr:uid="{00000000-0005-0000-0000-0000E5310000}"/>
    <cellStyle name="a_자료06-토목공사 2" xfId="31446" xr:uid="{00000000-0005-0000-0000-0000E6310000}"/>
    <cellStyle name="a_작업01-조경공사0709" xfId="31447" xr:uid="{00000000-0005-0000-0000-0000E7310000}"/>
    <cellStyle name="a_작업01-조경공사0709 2" xfId="31448" xr:uid="{00000000-0005-0000-0000-0000E8310000}"/>
    <cellStyle name="a_참고02-당초가실행" xfId="31449" xr:uid="{00000000-0005-0000-0000-0000E9310000}"/>
    <cellStyle name="a_참고02-당초가실행 2" xfId="31450" xr:uid="{00000000-0005-0000-0000-0000EA310000}"/>
    <cellStyle name="A_토목내역서" xfId="31451" xr:uid="{00000000-0005-0000-0000-0000EB310000}"/>
    <cellStyle name="A_토목내역서_04028적산수량집계" xfId="31452" xr:uid="{00000000-0005-0000-0000-0000EC310000}"/>
    <cellStyle name="A_토목내역서_BOOKCITY(전기)" xfId="31453" xr:uid="{00000000-0005-0000-0000-0000ED310000}"/>
    <cellStyle name="A_토목내역서_BOOKCITY(전기)_04028적산수량집계" xfId="31454" xr:uid="{00000000-0005-0000-0000-0000EE310000}"/>
    <cellStyle name="A_토목내역서_공설운동진입(가실행)" xfId="31455" xr:uid="{00000000-0005-0000-0000-0000EF310000}"/>
    <cellStyle name="A_토목내역서_공설운동진입(가실행)_04028적산수량집계" xfId="31456" xr:uid="{00000000-0005-0000-0000-0000F0310000}"/>
    <cellStyle name="A_토목내역서_공설운동진입(가실행)_BOOKCITY(전기)" xfId="31457" xr:uid="{00000000-0005-0000-0000-0000F1310000}"/>
    <cellStyle name="A_토목내역서_공설운동진입(가실행)_BOOKCITY(전기)_04028적산수량집계" xfId="31458" xr:uid="{00000000-0005-0000-0000-0000F2310000}"/>
    <cellStyle name="A_토목내역서_공설운동진입(가실행)_사본 - 파주 북시티(이채)" xfId="31459" xr:uid="{00000000-0005-0000-0000-0000F3310000}"/>
    <cellStyle name="A_토목내역서_공설운동진입(가실행)_사본 - 파주 북시티(이채)_04028적산수량집계" xfId="31460" xr:uid="{00000000-0005-0000-0000-0000F4310000}"/>
    <cellStyle name="A_토목내역서_공설운동진입(가실행)_파주 BOOK CITY(통보용)" xfId="31461" xr:uid="{00000000-0005-0000-0000-0000F5310000}"/>
    <cellStyle name="A_토목내역서_공설운동진입(가실행)_파주 BOOK CITY(통보용)_04028적산수량집계" xfId="31462" xr:uid="{00000000-0005-0000-0000-0000F6310000}"/>
    <cellStyle name="A_토목내역서_공설운동진입(가실행)_파주 BOOK CITY가실행내역" xfId="31463" xr:uid="{00000000-0005-0000-0000-0000F7310000}"/>
    <cellStyle name="A_토목내역서_공설운동진입(가실행)_파주 BOOK CITY가실행내역_04028적산수량집계" xfId="31464" xr:uid="{00000000-0005-0000-0000-0000F8310000}"/>
    <cellStyle name="A_토목내역서_공설운동진입(가실행)_파주 북시티(이채)제출" xfId="31465" xr:uid="{00000000-0005-0000-0000-0000F9310000}"/>
    <cellStyle name="A_토목내역서_공설운동진입(가실행)_파주 북시티(이채)제출_04028적산수량집계" xfId="31466" xr:uid="{00000000-0005-0000-0000-0000FA310000}"/>
    <cellStyle name="A_토목내역서_공설운동진입(가실행)_파주 북시티(전체)제출(변경전)" xfId="31467" xr:uid="{00000000-0005-0000-0000-0000FB310000}"/>
    <cellStyle name="A_토목내역서_공설운동진입(가실행)_파주 북시티(전체)제출(변경전)_04028적산수량집계" xfId="31468" xr:uid="{00000000-0005-0000-0000-0000FC310000}"/>
    <cellStyle name="A_토목내역서_사본 - 파주 북시티(이채)" xfId="31469" xr:uid="{00000000-0005-0000-0000-0000FD310000}"/>
    <cellStyle name="A_토목내역서_사본 - 파주 북시티(이채)_04028적산수량집계" xfId="31470" xr:uid="{00000000-0005-0000-0000-0000FE310000}"/>
    <cellStyle name="A_토목내역서_파주 BOOK CITY(통보용)" xfId="31471" xr:uid="{00000000-0005-0000-0000-0000FF310000}"/>
    <cellStyle name="A_토목내역서_파주 BOOK CITY(통보용)_04028적산수량집계" xfId="31472" xr:uid="{00000000-0005-0000-0000-000000320000}"/>
    <cellStyle name="A_토목내역서_파주 BOOK CITY가실행내역" xfId="31473" xr:uid="{00000000-0005-0000-0000-000001320000}"/>
    <cellStyle name="A_토목내역서_파주 BOOK CITY가실행내역_04028적산수량집계" xfId="31474" xr:uid="{00000000-0005-0000-0000-000002320000}"/>
    <cellStyle name="A_토목내역서_파주 북시티(이채)제출" xfId="31475" xr:uid="{00000000-0005-0000-0000-000003320000}"/>
    <cellStyle name="A_토목내역서_파주 북시티(이채)제출_04028적산수량집계" xfId="31476" xr:uid="{00000000-0005-0000-0000-000004320000}"/>
    <cellStyle name="A_토목내역서_파주 북시티(전체)제출(변경전)" xfId="31477" xr:uid="{00000000-0005-0000-0000-000005320000}"/>
    <cellStyle name="A_토목내역서_파주 북시티(전체)제출(변경전)_04028적산수량집계" xfId="31478" xr:uid="{00000000-0005-0000-0000-000006320000}"/>
    <cellStyle name="A_파주 BOOK CITY(통보용)" xfId="31479" xr:uid="{00000000-0005-0000-0000-000007320000}"/>
    <cellStyle name="A_파주 BOOK CITY(통보용)_04028적산수량집계" xfId="31480" xr:uid="{00000000-0005-0000-0000-000008320000}"/>
    <cellStyle name="A_파주 BOOK CITY가실행내역" xfId="31481" xr:uid="{00000000-0005-0000-0000-000009320000}"/>
    <cellStyle name="A_파주 BOOK CITY가실행내역_04028적산수량집계" xfId="31482" xr:uid="{00000000-0005-0000-0000-00000A320000}"/>
    <cellStyle name="A_파주 북시티(이채)제출" xfId="31483" xr:uid="{00000000-0005-0000-0000-00000B320000}"/>
    <cellStyle name="A_파주 북시티(이채)제출_04028적산수량집계" xfId="31484" xr:uid="{00000000-0005-0000-0000-00000C320000}"/>
    <cellStyle name="A_파주 북시티(전체)제출(변경전)" xfId="31485" xr:uid="{00000000-0005-0000-0000-00000D320000}"/>
    <cellStyle name="A_파주 북시티(전체)제출(변경전)_04028적산수량집계" xfId="31486" xr:uid="{00000000-0005-0000-0000-00000E320000}"/>
    <cellStyle name="a_파주1차가실행(통합)-대안1-현장분" xfId="31487" xr:uid="{00000000-0005-0000-0000-00000F320000}"/>
    <cellStyle name="a_파주1차가실행(통합)-대안1-현장분 2" xfId="31488" xr:uid="{00000000-0005-0000-0000-000010320000}"/>
    <cellStyle name="A¡§¡©¡Ë¡þ¡ËO [0]_10¡Ë?u2AO " xfId="37261" xr:uid="{00000000-0005-0000-0000-000011320000}"/>
    <cellStyle name="A¡§¡©¡Ë¡þ¡ËO_10¡Ë?u2AO " xfId="37262" xr:uid="{00000000-0005-0000-0000-000012320000}"/>
    <cellStyle name="A¡§¡ⓒ¡E¡þ¡EO [0]_¡§￠Ri¡§u¡§¡þ¡§¡þI¡§u￠R¨I" xfId="31489" xr:uid="{00000000-0005-0000-0000-000013320000}"/>
    <cellStyle name="A¡§¡ⓒ¡E¡þ¡EO_¡§￠Ri¡§u¡§¡þ¡§¡þI¡§u￠R¨I" xfId="31490" xr:uid="{00000000-0005-0000-0000-000014320000}"/>
    <cellStyle name="A¨­???? [0]_2000¨?OER " xfId="31491" xr:uid="{00000000-0005-0000-0000-000015320000}"/>
    <cellStyle name="A¨­????_2000¨?OER " xfId="31492" xr:uid="{00000000-0005-0000-0000-000016320000}"/>
    <cellStyle name="A¨­￠￢￠O [0]_¡¾aEⓒo¨oCLAN(AuA|A￠O¡ÆC)" xfId="31493" xr:uid="{00000000-0005-0000-0000-000017320000}"/>
    <cellStyle name="A¨­¢¬¢Ò [0]_2000¨ùOER " xfId="31494" xr:uid="{00000000-0005-0000-0000-000018320000}"/>
    <cellStyle name="A¨­￠￢￠O [0]_C¡IAo_AoAUAy¡ÆeC¡I" xfId="31495" xr:uid="{00000000-0005-0000-0000-000019320000}"/>
    <cellStyle name="A¨­￠￢￠O_¡¾aEⓒo¨oCLAN(AuA|A￠O¡ÆC)" xfId="31496" xr:uid="{00000000-0005-0000-0000-00001A320000}"/>
    <cellStyle name="A¨­¢¬¢Ò_2000¨ùOER " xfId="31497" xr:uid="{00000000-0005-0000-0000-00001B320000}"/>
    <cellStyle name="A¨­￠￢￠O_AoAUAy¡ÆeC¡I " xfId="31498" xr:uid="{00000000-0005-0000-0000-00001C320000}"/>
    <cellStyle name="À²_°æ¿µÁöÇ¥" xfId="31499" xr:uid="{00000000-0005-0000-0000-00001D320000}"/>
    <cellStyle name="aa" xfId="31500" xr:uid="{00000000-0005-0000-0000-00001E320000}"/>
    <cellStyle name="Aⓒ­" xfId="31501" xr:uid="{00000000-0005-0000-0000-00001F320000}"/>
    <cellStyle name="Accent1" xfId="455" xr:uid="{00000000-0005-0000-0000-000020320000}"/>
    <cellStyle name="Accent1 2" xfId="456" xr:uid="{00000000-0005-0000-0000-000021320000}"/>
    <cellStyle name="Accent1 2 2" xfId="457" xr:uid="{00000000-0005-0000-0000-000022320000}"/>
    <cellStyle name="Accent1 2 2 2" xfId="8151" xr:uid="{00000000-0005-0000-0000-000023320000}"/>
    <cellStyle name="Accent1 2 2 3" xfId="15166" xr:uid="{00000000-0005-0000-0000-000024320000}"/>
    <cellStyle name="Accent1 2 3" xfId="458" xr:uid="{00000000-0005-0000-0000-000025320000}"/>
    <cellStyle name="Accent1 2 4" xfId="8150" xr:uid="{00000000-0005-0000-0000-000026320000}"/>
    <cellStyle name="Accent1 3" xfId="2266" xr:uid="{00000000-0005-0000-0000-000027320000}"/>
    <cellStyle name="Accent1 4" xfId="2267" xr:uid="{00000000-0005-0000-0000-000028320000}"/>
    <cellStyle name="Accent1 5" xfId="2268" xr:uid="{00000000-0005-0000-0000-000029320000}"/>
    <cellStyle name="Accent1 6" xfId="8152" xr:uid="{00000000-0005-0000-0000-00002A320000}"/>
    <cellStyle name="Accent1 6 2" xfId="22212" xr:uid="{00000000-0005-0000-0000-00002B320000}"/>
    <cellStyle name="Accent1 7" xfId="14846" xr:uid="{00000000-0005-0000-0000-00002C320000}"/>
    <cellStyle name="Accent1_2011-3차 매각 작업(실사팀 송부용)_0712" xfId="14812" xr:uid="{00000000-0005-0000-0000-00002D320000}"/>
    <cellStyle name="Accent2" xfId="459" xr:uid="{00000000-0005-0000-0000-00002E320000}"/>
    <cellStyle name="Accent2 2" xfId="460" xr:uid="{00000000-0005-0000-0000-00002F320000}"/>
    <cellStyle name="Accent2 2 2" xfId="461" xr:uid="{00000000-0005-0000-0000-000030320000}"/>
    <cellStyle name="Accent2 2 2 2" xfId="8154" xr:uid="{00000000-0005-0000-0000-000031320000}"/>
    <cellStyle name="Accent2 2 2 3" xfId="15167" xr:uid="{00000000-0005-0000-0000-000032320000}"/>
    <cellStyle name="Accent2 2 3" xfId="462" xr:uid="{00000000-0005-0000-0000-000033320000}"/>
    <cellStyle name="Accent2 2 4" xfId="8153" xr:uid="{00000000-0005-0000-0000-000034320000}"/>
    <cellStyle name="Accent2 3" xfId="2269" xr:uid="{00000000-0005-0000-0000-000035320000}"/>
    <cellStyle name="Accent2 4" xfId="2270" xr:uid="{00000000-0005-0000-0000-000036320000}"/>
    <cellStyle name="Accent2 5" xfId="2271" xr:uid="{00000000-0005-0000-0000-000037320000}"/>
    <cellStyle name="Accent2 6" xfId="8155" xr:uid="{00000000-0005-0000-0000-000038320000}"/>
    <cellStyle name="Accent2 6 2" xfId="22213" xr:uid="{00000000-0005-0000-0000-000039320000}"/>
    <cellStyle name="Accent2 7" xfId="14847" xr:uid="{00000000-0005-0000-0000-00003A320000}"/>
    <cellStyle name="Accent2_2011-3차 매각 작업(실사팀 송부용)_0712" xfId="16100" xr:uid="{00000000-0005-0000-0000-00003B320000}"/>
    <cellStyle name="Accent3" xfId="463" xr:uid="{00000000-0005-0000-0000-00003C320000}"/>
    <cellStyle name="Accent3 2" xfId="464" xr:uid="{00000000-0005-0000-0000-00003D320000}"/>
    <cellStyle name="Accent3 2 2" xfId="465" xr:uid="{00000000-0005-0000-0000-00003E320000}"/>
    <cellStyle name="Accent3 2 2 2" xfId="8157" xr:uid="{00000000-0005-0000-0000-00003F320000}"/>
    <cellStyle name="Accent3 2 2 3" xfId="15168" xr:uid="{00000000-0005-0000-0000-000040320000}"/>
    <cellStyle name="Accent3 2 3" xfId="466" xr:uid="{00000000-0005-0000-0000-000041320000}"/>
    <cellStyle name="Accent3 2 4" xfId="8156" xr:uid="{00000000-0005-0000-0000-000042320000}"/>
    <cellStyle name="Accent3 3" xfId="2272" xr:uid="{00000000-0005-0000-0000-000043320000}"/>
    <cellStyle name="Accent3 4" xfId="2273" xr:uid="{00000000-0005-0000-0000-000044320000}"/>
    <cellStyle name="Accent3 5" xfId="2274" xr:uid="{00000000-0005-0000-0000-000045320000}"/>
    <cellStyle name="Accent3 6" xfId="8158" xr:uid="{00000000-0005-0000-0000-000046320000}"/>
    <cellStyle name="Accent3 6 2" xfId="22214" xr:uid="{00000000-0005-0000-0000-000047320000}"/>
    <cellStyle name="Accent3 7" xfId="14848" xr:uid="{00000000-0005-0000-0000-000048320000}"/>
    <cellStyle name="Accent3_2011-3차 매각 작업(실사팀 송부용)_0712" xfId="14811" xr:uid="{00000000-0005-0000-0000-000049320000}"/>
    <cellStyle name="Accent4" xfId="467" xr:uid="{00000000-0005-0000-0000-00004A320000}"/>
    <cellStyle name="Accent4 2" xfId="468" xr:uid="{00000000-0005-0000-0000-00004B320000}"/>
    <cellStyle name="Accent4 2 2" xfId="469" xr:uid="{00000000-0005-0000-0000-00004C320000}"/>
    <cellStyle name="Accent4 2 2 2" xfId="8160" xr:uid="{00000000-0005-0000-0000-00004D320000}"/>
    <cellStyle name="Accent4 2 2 3" xfId="15169" xr:uid="{00000000-0005-0000-0000-00004E320000}"/>
    <cellStyle name="Accent4 2 3" xfId="470" xr:uid="{00000000-0005-0000-0000-00004F320000}"/>
    <cellStyle name="Accent4 2 4" xfId="8159" xr:uid="{00000000-0005-0000-0000-000050320000}"/>
    <cellStyle name="Accent4 3" xfId="2275" xr:uid="{00000000-0005-0000-0000-000051320000}"/>
    <cellStyle name="Accent4 4" xfId="2276" xr:uid="{00000000-0005-0000-0000-000052320000}"/>
    <cellStyle name="Accent4 5" xfId="2277" xr:uid="{00000000-0005-0000-0000-000053320000}"/>
    <cellStyle name="Accent4 6" xfId="8161" xr:uid="{00000000-0005-0000-0000-000054320000}"/>
    <cellStyle name="Accent4 6 2" xfId="22215" xr:uid="{00000000-0005-0000-0000-000055320000}"/>
    <cellStyle name="Accent4 7" xfId="14849" xr:uid="{00000000-0005-0000-0000-000056320000}"/>
    <cellStyle name="Accent4_2011-3차 매각 작업(실사팀 송부용)_0712" xfId="15437" xr:uid="{00000000-0005-0000-0000-000057320000}"/>
    <cellStyle name="Accent5" xfId="471" xr:uid="{00000000-0005-0000-0000-000058320000}"/>
    <cellStyle name="Accent5 2" xfId="472" xr:uid="{00000000-0005-0000-0000-000059320000}"/>
    <cellStyle name="Accent5 2 2" xfId="473" xr:uid="{00000000-0005-0000-0000-00005A320000}"/>
    <cellStyle name="Accent5 2 2 2" xfId="8163" xr:uid="{00000000-0005-0000-0000-00005B320000}"/>
    <cellStyle name="Accent5 2 2 3" xfId="15170" xr:uid="{00000000-0005-0000-0000-00005C320000}"/>
    <cellStyle name="Accent5 2 3" xfId="474" xr:uid="{00000000-0005-0000-0000-00005D320000}"/>
    <cellStyle name="Accent5 2 4" xfId="8162" xr:uid="{00000000-0005-0000-0000-00005E320000}"/>
    <cellStyle name="Accent5 3" xfId="2278" xr:uid="{00000000-0005-0000-0000-00005F320000}"/>
    <cellStyle name="Accent5 4" xfId="2279" xr:uid="{00000000-0005-0000-0000-000060320000}"/>
    <cellStyle name="Accent5 5" xfId="2280" xr:uid="{00000000-0005-0000-0000-000061320000}"/>
    <cellStyle name="Accent5 6" xfId="8164" xr:uid="{00000000-0005-0000-0000-000062320000}"/>
    <cellStyle name="Accent5 6 2" xfId="22216" xr:uid="{00000000-0005-0000-0000-000063320000}"/>
    <cellStyle name="Accent5 7" xfId="14850" xr:uid="{00000000-0005-0000-0000-000064320000}"/>
    <cellStyle name="Accent5_2011-3차 매각 작업(실사팀 송부용)_0712" xfId="16308" xr:uid="{00000000-0005-0000-0000-000065320000}"/>
    <cellStyle name="Accent6" xfId="475" xr:uid="{00000000-0005-0000-0000-000066320000}"/>
    <cellStyle name="Accent6 2" xfId="476" xr:uid="{00000000-0005-0000-0000-000067320000}"/>
    <cellStyle name="Accent6 2 2" xfId="477" xr:uid="{00000000-0005-0000-0000-000068320000}"/>
    <cellStyle name="Accent6 2 2 2" xfId="8166" xr:uid="{00000000-0005-0000-0000-000069320000}"/>
    <cellStyle name="Accent6 2 2 3" xfId="15171" xr:uid="{00000000-0005-0000-0000-00006A320000}"/>
    <cellStyle name="Accent6 2 3" xfId="478" xr:uid="{00000000-0005-0000-0000-00006B320000}"/>
    <cellStyle name="Accent6 2 4" xfId="8165" xr:uid="{00000000-0005-0000-0000-00006C320000}"/>
    <cellStyle name="Accent6 3" xfId="2281" xr:uid="{00000000-0005-0000-0000-00006D320000}"/>
    <cellStyle name="Accent6 4" xfId="2282" xr:uid="{00000000-0005-0000-0000-00006E320000}"/>
    <cellStyle name="Accent6 5" xfId="2283" xr:uid="{00000000-0005-0000-0000-00006F320000}"/>
    <cellStyle name="Accent6 6" xfId="8167" xr:uid="{00000000-0005-0000-0000-000070320000}"/>
    <cellStyle name="Accent6 6 2" xfId="22217" xr:uid="{00000000-0005-0000-0000-000071320000}"/>
    <cellStyle name="Accent6 7" xfId="14851" xr:uid="{00000000-0005-0000-0000-000072320000}"/>
    <cellStyle name="Accent6_2011-3차 매각 작업(실사팀 송부용)_0712" xfId="16345" xr:uid="{00000000-0005-0000-0000-000073320000}"/>
    <cellStyle name="active" xfId="31502" xr:uid="{00000000-0005-0000-0000-000074320000}"/>
    <cellStyle name="Actual Date" xfId="31503" xr:uid="{00000000-0005-0000-0000-000075320000}"/>
    <cellStyle name="Ae" xfId="31504" xr:uid="{00000000-0005-0000-0000-000076320000}"/>
    <cellStyle name="Åëè­" xfId="479" xr:uid="{00000000-0005-0000-0000-000077320000}"/>
    <cellStyle name="Aee­ " xfId="31505" xr:uid="{00000000-0005-0000-0000-000078320000}"/>
    <cellStyle name="Åëè­ [0]" xfId="480" xr:uid="{00000000-0005-0000-0000-000079320000}"/>
    <cellStyle name="AeE­ [0]_  A¾  CO  " xfId="31506" xr:uid="{00000000-0005-0000-0000-00007A320000}"/>
    <cellStyle name="ÅëÈ­ [0]_(1.Åä)" xfId="31507" xr:uid="{00000000-0005-0000-0000-00007B320000}"/>
    <cellStyle name="AeE­ [0]_(AO)AA¿μ 9703" xfId="31508" xr:uid="{00000000-0005-0000-0000-00007C320000}"/>
    <cellStyle name="AeE- [0]_?c?A " xfId="31509" xr:uid="{00000000-0005-0000-0000-00007D320000}"/>
    <cellStyle name="AeE­ [0]_´e¼OAæ´c±Y" xfId="481" xr:uid="{00000000-0005-0000-0000-00007E320000}"/>
    <cellStyle name="ÅëÈ­ [0]_´ëºñÇ¥" xfId="31510" xr:uid="{00000000-0005-0000-0000-00007F320000}"/>
    <cellStyle name="AeE­ [0]_¿­¸° INT" xfId="31511" xr:uid="{00000000-0005-0000-0000-000080320000}"/>
    <cellStyle name="ÅëÈ­ [0]_±×·¡ÇÁ (2)" xfId="31512" xr:uid="{00000000-0005-0000-0000-000081320000}"/>
    <cellStyle name="AeE­ [0]_±aA¸" xfId="482" xr:uid="{00000000-0005-0000-0000-000082320000}"/>
    <cellStyle name="ÅëÈ­ [0]_±âÅ¸" xfId="31513" xr:uid="{00000000-0005-0000-0000-000083320000}"/>
    <cellStyle name="AeE­ [0]_°eE¹_11¿a½A " xfId="31514" xr:uid="{00000000-0005-0000-0000-000084320000}"/>
    <cellStyle name="ÅëÈ­ [0]_½ÂÀÎ¾÷Ã¼" xfId="483" xr:uid="{00000000-0005-0000-0000-000085320000}"/>
    <cellStyle name="AeE­ [0]_¾aC°≫c¿eCoE² " xfId="31515" xr:uid="{00000000-0005-0000-0000-000086320000}"/>
    <cellStyle name="AeE- [0]_4PART " xfId="31516" xr:uid="{00000000-0005-0000-0000-000087320000}"/>
    <cellStyle name="AeE­ [0]_6¿u2A°AO " xfId="31517" xr:uid="{00000000-0005-0000-0000-000088320000}"/>
    <cellStyle name="AeE- [0]_64-C STEPPER 줩!줩o?A줩줗(PHOTO) " xfId="31518" xr:uid="{00000000-0005-0000-0000-000089320000}"/>
    <cellStyle name="ÅëÈ­ [0]_95³âÃÑ°ý¼ö·® " xfId="31519" xr:uid="{00000000-0005-0000-0000-00008A320000}"/>
    <cellStyle name="AeE­ [0]_95³aAN°y¼o·R " xfId="31520" xr:uid="{00000000-0005-0000-0000-00008B320000}"/>
    <cellStyle name="AeE- [0]_953aAN줩y?o좵R " xfId="31521" xr:uid="{00000000-0005-0000-0000-00008C320000}"/>
    <cellStyle name="AeE­ [0]_97MBO" xfId="31522" xr:uid="{00000000-0005-0000-0000-00008D320000}"/>
    <cellStyle name="ÅëÈ­ [0]_97MBO" xfId="484" xr:uid="{00000000-0005-0000-0000-00008E320000}"/>
    <cellStyle name="AeE­ [0]_97MBO (2)" xfId="485" xr:uid="{00000000-0005-0000-0000-00008F320000}"/>
    <cellStyle name="ÅëÈ­ [0]_97MBO (2)" xfId="486" xr:uid="{00000000-0005-0000-0000-000090320000}"/>
    <cellStyle name="AeE­ [0]_97MBO (2) 10" xfId="16466" xr:uid="{00000000-0005-0000-0000-000091320000}"/>
    <cellStyle name="ÅëÈ­ [0]_97MBO (2) 2" xfId="31523" xr:uid="{00000000-0005-0000-0000-000092320000}"/>
    <cellStyle name="AeE­ [0]_AMT " xfId="31524" xr:uid="{00000000-0005-0000-0000-000093320000}"/>
    <cellStyle name="ÅëÈ­ [0]_Áõ±Ç Project" xfId="487" xr:uid="{00000000-0005-0000-0000-000094320000}"/>
    <cellStyle name="AeE­ [0]_Ao±C Project 10" xfId="16302" xr:uid="{00000000-0005-0000-0000-000095320000}"/>
    <cellStyle name="ÅëÈ­ [0]_Áõ±Ç Project 2" xfId="31525" xr:uid="{00000000-0005-0000-0000-000096320000}"/>
    <cellStyle name="AeE­ [0]_COºI project" xfId="31526" xr:uid="{00000000-0005-0000-0000-000097320000}"/>
    <cellStyle name="ÅëÈ­ [0]_ÇÒºÎ project" xfId="488" xr:uid="{00000000-0005-0000-0000-000098320000}"/>
    <cellStyle name="AeE­ [0]_COºI project 10" xfId="15926" xr:uid="{00000000-0005-0000-0000-000099320000}"/>
    <cellStyle name="ÅëÈ­ [0]_ÇÒºÎ project 2" xfId="31527" xr:uid="{00000000-0005-0000-0000-00009A320000}"/>
    <cellStyle name="AeE- [0]_C줩좲no줩 " xfId="31528" xr:uid="{00000000-0005-0000-0000-00009B320000}"/>
    <cellStyle name="ÅëÈ­ [0]_INQUIRY ¿µ¾÷ÃßÁø " xfId="31529" xr:uid="{00000000-0005-0000-0000-00009C320000}"/>
    <cellStyle name="AeE­ [0]_INQUIRY ¿μ¾÷AßAø " xfId="31530" xr:uid="{00000000-0005-0000-0000-00009D320000}"/>
    <cellStyle name="ÅëÈ­ [0]_L601CPT" xfId="31531" xr:uid="{00000000-0005-0000-0000-00009E320000}"/>
    <cellStyle name="AeE­ [0]_laroux_1" xfId="489" xr:uid="{00000000-0005-0000-0000-00009F320000}"/>
    <cellStyle name="ÅëÈ­ [0]_laroux_1" xfId="490" xr:uid="{00000000-0005-0000-0000-0000A0320000}"/>
    <cellStyle name="AeE­ [0]_laroux_1 10" xfId="16468" xr:uid="{00000000-0005-0000-0000-0000A1320000}"/>
    <cellStyle name="ÅëÈ­ [0]_laroux_1 2" xfId="31532" xr:uid="{00000000-0005-0000-0000-0000A2320000}"/>
    <cellStyle name="AeE­ [0]_laroux_2" xfId="31533" xr:uid="{00000000-0005-0000-0000-0000A3320000}"/>
    <cellStyle name="ÅëÈ­ [0]_laroux_2" xfId="491" xr:uid="{00000000-0005-0000-0000-0000A4320000}"/>
    <cellStyle name="AeE­ [0]_laroux_3" xfId="492" xr:uid="{00000000-0005-0000-0000-0000A5320000}"/>
    <cellStyle name="ÅëÈ­ [0]_laroux_3" xfId="493" xr:uid="{00000000-0005-0000-0000-0000A6320000}"/>
    <cellStyle name="AeE­ [0]_laroux_3 10" xfId="16469" xr:uid="{00000000-0005-0000-0000-0000A7320000}"/>
    <cellStyle name="ÅëÈ­ [0]_laroux_3 2" xfId="31534" xr:uid="{00000000-0005-0000-0000-0000A8320000}"/>
    <cellStyle name="AeE­ [0]_laroux_4" xfId="31535" xr:uid="{00000000-0005-0000-0000-0000A9320000}"/>
    <cellStyle name="ÅëÈ­ [0]_laroux_4" xfId="494" xr:uid="{00000000-0005-0000-0000-0000AA320000}"/>
    <cellStyle name="AeE­ [0]_laroux_5" xfId="495" xr:uid="{00000000-0005-0000-0000-0000AB320000}"/>
    <cellStyle name="ÅëÈ­ [0]_laroux_5" xfId="496" xr:uid="{00000000-0005-0000-0000-0000AC320000}"/>
    <cellStyle name="AeE­ [0]_MBO_0" xfId="497" xr:uid="{00000000-0005-0000-0000-0000AD320000}"/>
    <cellStyle name="ÅëÈ­ [0]_MBO_0" xfId="498" xr:uid="{00000000-0005-0000-0000-0000AE320000}"/>
    <cellStyle name="AeE­ [0]_MBO_0 10" xfId="15559" xr:uid="{00000000-0005-0000-0000-0000AF320000}"/>
    <cellStyle name="ÅëÈ­ [0]_MBO_0 2" xfId="31536" xr:uid="{00000000-0005-0000-0000-0000B0320000}"/>
    <cellStyle name="AeE­ [0]_MBO96_1" xfId="31537" xr:uid="{00000000-0005-0000-0000-0000B1320000}"/>
    <cellStyle name="ÅëÈ­ [0]_MBO96_1" xfId="499" xr:uid="{00000000-0005-0000-0000-0000B2320000}"/>
    <cellStyle name="AeE­ [0]_MBO96_1 10" xfId="16004" xr:uid="{00000000-0005-0000-0000-0000B3320000}"/>
    <cellStyle name="ÅëÈ­ [0]_MBO96_1 2" xfId="31538" xr:uid="{00000000-0005-0000-0000-0000B4320000}"/>
    <cellStyle name="AeE­ [0]_º≫¼± ±æ¾i±uºI ¼o·R Ay°eC￥ " xfId="31539" xr:uid="{00000000-0005-0000-0000-0000B5320000}"/>
    <cellStyle name="ÅëÈ­ [0]_RESULTS" xfId="31540" xr:uid="{00000000-0005-0000-0000-0000B6320000}"/>
    <cellStyle name="Aee­ _(20060126)-투자심의" xfId="31541" xr:uid="{00000000-0005-0000-0000-0000B7320000}"/>
    <cellStyle name="ÅëÈ­_      " xfId="31542" xr:uid="{00000000-0005-0000-0000-0000B8320000}"/>
    <cellStyle name="AeE­_  A¾  CO  " xfId="31543" xr:uid="{00000000-0005-0000-0000-0000B9320000}"/>
    <cellStyle name="ÅëÈ­_(1.Åä)" xfId="31544" xr:uid="{00000000-0005-0000-0000-0000BA320000}"/>
    <cellStyle name="AeE­_(AO)AA¿μ 9703" xfId="31545" xr:uid="{00000000-0005-0000-0000-0000BB320000}"/>
    <cellStyle name="AeE-_?c?A " xfId="31546" xr:uid="{00000000-0005-0000-0000-0000BC320000}"/>
    <cellStyle name="AeE­_´e¼OAæ´c±Y" xfId="500" xr:uid="{00000000-0005-0000-0000-0000BD320000}"/>
    <cellStyle name="ÅëÈ­_´ëºñÇ¥" xfId="31547" xr:uid="{00000000-0005-0000-0000-0000BE320000}"/>
    <cellStyle name="AeE­_¿­¸° INT" xfId="31548" xr:uid="{00000000-0005-0000-0000-0000BF320000}"/>
    <cellStyle name="ÅëÈ­_±×·¡ÇÁ (2)" xfId="31549" xr:uid="{00000000-0005-0000-0000-0000C0320000}"/>
    <cellStyle name="AeE­_±aA¸" xfId="501" xr:uid="{00000000-0005-0000-0000-0000C1320000}"/>
    <cellStyle name="ÅëÈ­_±âÅ¸" xfId="31550" xr:uid="{00000000-0005-0000-0000-0000C2320000}"/>
    <cellStyle name="AeE­_°eE¹_11¿a½A " xfId="31551" xr:uid="{00000000-0005-0000-0000-0000C3320000}"/>
    <cellStyle name="ÅëÈ­_µ¿ºÎ" xfId="31552" xr:uid="{00000000-0005-0000-0000-0000C4320000}"/>
    <cellStyle name="AeE­_¼oAa½CAu " xfId="31553" xr:uid="{00000000-0005-0000-0000-0000C5320000}"/>
    <cellStyle name="ÅëÈ­_¼öÀÍ¼º " xfId="31554" xr:uid="{00000000-0005-0000-0000-0000C6320000}"/>
    <cellStyle name="AeE­_¾aC°≫c¿eCoE² " xfId="31555" xr:uid="{00000000-0005-0000-0000-0000C7320000}"/>
    <cellStyle name="AeE-_4PART " xfId="31556" xr:uid="{00000000-0005-0000-0000-0000C8320000}"/>
    <cellStyle name="AeE­_6¿u2A°AO " xfId="31557" xr:uid="{00000000-0005-0000-0000-0000C9320000}"/>
    <cellStyle name="AeE-_64-C STEPPER 줩!줩o?A줩줗(PHOTO) " xfId="31558" xr:uid="{00000000-0005-0000-0000-0000CA320000}"/>
    <cellStyle name="ÅëÈ­_95³âÃÑ°ý¼ö·® " xfId="31559" xr:uid="{00000000-0005-0000-0000-0000CB320000}"/>
    <cellStyle name="AeE­_95³aAN°y¼o·R " xfId="31560" xr:uid="{00000000-0005-0000-0000-0000CC320000}"/>
    <cellStyle name="AeE-_953aAN줩y?o좵R " xfId="31561" xr:uid="{00000000-0005-0000-0000-0000CD320000}"/>
    <cellStyle name="AeE­_97MBO" xfId="31562" xr:uid="{00000000-0005-0000-0000-0000CE320000}"/>
    <cellStyle name="ÅëÈ­_97MBO" xfId="502" xr:uid="{00000000-0005-0000-0000-0000CF320000}"/>
    <cellStyle name="AeE­_97MBO (2)" xfId="503" xr:uid="{00000000-0005-0000-0000-0000D0320000}"/>
    <cellStyle name="ÅëÈ­_97MBO (2)" xfId="504" xr:uid="{00000000-0005-0000-0000-0000D1320000}"/>
    <cellStyle name="AeE­_97MBO (2) 10" xfId="15013" xr:uid="{00000000-0005-0000-0000-0000D2320000}"/>
    <cellStyle name="ÅëÈ­_97MBO (2) 2" xfId="31563" xr:uid="{00000000-0005-0000-0000-0000D3320000}"/>
    <cellStyle name="AeE­_A|Aa¿e" xfId="31564" xr:uid="{00000000-0005-0000-0000-0000D4320000}"/>
    <cellStyle name="ÅëÈ­_Á¦Ãâ¿ë" xfId="505" xr:uid="{00000000-0005-0000-0000-0000D5320000}"/>
    <cellStyle name="AeE­_AMT " xfId="31565" xr:uid="{00000000-0005-0000-0000-0000D6320000}"/>
    <cellStyle name="ÅëÈ­_Áõ±Ç Project" xfId="506" xr:uid="{00000000-0005-0000-0000-0000D7320000}"/>
    <cellStyle name="AeE­_Ao±C Project 10" xfId="15968" xr:uid="{00000000-0005-0000-0000-0000D8320000}"/>
    <cellStyle name="ÅëÈ­_Áõ±Ç Project 2" xfId="31566" xr:uid="{00000000-0005-0000-0000-0000D9320000}"/>
    <cellStyle name="AeE­_COºI project" xfId="31567" xr:uid="{00000000-0005-0000-0000-0000DA320000}"/>
    <cellStyle name="ÅëÈ­_ÇÒºÎ project" xfId="507" xr:uid="{00000000-0005-0000-0000-0000DB320000}"/>
    <cellStyle name="AeE­_COºI project 10" xfId="16434" xr:uid="{00000000-0005-0000-0000-0000DC320000}"/>
    <cellStyle name="ÅëÈ­_ÇÒºÎ project 2" xfId="31568" xr:uid="{00000000-0005-0000-0000-0000DD320000}"/>
    <cellStyle name="AeE-_C줩좲no줩 " xfId="31569" xr:uid="{00000000-0005-0000-0000-0000DE320000}"/>
    <cellStyle name="ÅëÈ­_INQUIRY ¿µ¾÷ÃßÁø " xfId="31570" xr:uid="{00000000-0005-0000-0000-0000DF320000}"/>
    <cellStyle name="AeE­_INQUIRY ¿μ¾÷AßAø " xfId="31571" xr:uid="{00000000-0005-0000-0000-0000E0320000}"/>
    <cellStyle name="ÅëÈ­_L601CPT" xfId="31572" xr:uid="{00000000-0005-0000-0000-0000E1320000}"/>
    <cellStyle name="AeE­_laroux_1" xfId="508" xr:uid="{00000000-0005-0000-0000-0000E2320000}"/>
    <cellStyle name="ÅëÈ­_laroux_1" xfId="509" xr:uid="{00000000-0005-0000-0000-0000E3320000}"/>
    <cellStyle name="AeE­_laroux_1 10" xfId="16044" xr:uid="{00000000-0005-0000-0000-0000E4320000}"/>
    <cellStyle name="ÅëÈ­_laroux_1 2" xfId="31573" xr:uid="{00000000-0005-0000-0000-0000E5320000}"/>
    <cellStyle name="AeE­_laroux_2" xfId="31574" xr:uid="{00000000-0005-0000-0000-0000E6320000}"/>
    <cellStyle name="ÅëÈ­_laroux_2" xfId="510" xr:uid="{00000000-0005-0000-0000-0000E7320000}"/>
    <cellStyle name="AeE­_laroux_3" xfId="511" xr:uid="{00000000-0005-0000-0000-0000E8320000}"/>
    <cellStyle name="ÅëÈ­_laroux_3" xfId="512" xr:uid="{00000000-0005-0000-0000-0000E9320000}"/>
    <cellStyle name="AeE­_laroux_3 10" xfId="15967" xr:uid="{00000000-0005-0000-0000-0000EA320000}"/>
    <cellStyle name="ÅëÈ­_laroux_3 2" xfId="31575" xr:uid="{00000000-0005-0000-0000-0000EB320000}"/>
    <cellStyle name="AeE­_laroux_4" xfId="31576" xr:uid="{00000000-0005-0000-0000-0000EC320000}"/>
    <cellStyle name="ÅëÈ­_laroux_4" xfId="513" xr:uid="{00000000-0005-0000-0000-0000ED320000}"/>
    <cellStyle name="AeE­_laroux_5" xfId="514" xr:uid="{00000000-0005-0000-0000-0000EE320000}"/>
    <cellStyle name="ÅëÈ­_laroux_5" xfId="515" xr:uid="{00000000-0005-0000-0000-0000EF320000}"/>
    <cellStyle name="AeE­_MBO_0" xfId="516" xr:uid="{00000000-0005-0000-0000-0000F0320000}"/>
    <cellStyle name="ÅëÈ­_MBO_0" xfId="517" xr:uid="{00000000-0005-0000-0000-0000F1320000}"/>
    <cellStyle name="AeE­_MBO_0 10" xfId="15011" xr:uid="{00000000-0005-0000-0000-0000F2320000}"/>
    <cellStyle name="ÅëÈ­_MBO_0 2" xfId="31577" xr:uid="{00000000-0005-0000-0000-0000F3320000}"/>
    <cellStyle name="AeE­_MBO96_1" xfId="31578" xr:uid="{00000000-0005-0000-0000-0000F4320000}"/>
    <cellStyle name="ÅëÈ­_MBO96_1" xfId="518" xr:uid="{00000000-0005-0000-0000-0000F5320000}"/>
    <cellStyle name="AeE­_MBO96_1 10" xfId="15925" xr:uid="{00000000-0005-0000-0000-0000F6320000}"/>
    <cellStyle name="ÅëÈ­_MBO96_1 2" xfId="31579" xr:uid="{00000000-0005-0000-0000-0000F7320000}"/>
    <cellStyle name="AeE­_º≫¼± ±æ¾i±uºI ¼o·R Ay°eC￥ " xfId="31580" xr:uid="{00000000-0005-0000-0000-0000F8320000}"/>
    <cellStyle name="ÅëÈ­_RESULTS" xfId="31581" xr:uid="{00000000-0005-0000-0000-0000F9320000}"/>
    <cellStyle name="Aee¡" xfId="31582" xr:uid="{00000000-0005-0000-0000-0000FA320000}"/>
    <cellStyle name="AeE¡? [0]_2000¨?OER " xfId="31583" xr:uid="{00000000-0005-0000-0000-0000FB320000}"/>
    <cellStyle name="AeE¡?_2000¨?OER " xfId="31584" xr:uid="{00000000-0005-0000-0000-0000FC320000}"/>
    <cellStyle name="AeE¡© [0]_2000¨ùOER " xfId="31585" xr:uid="{00000000-0005-0000-0000-0000FD320000}"/>
    <cellStyle name="AeE¡©_2000¨ùOER " xfId="31586" xr:uid="{00000000-0005-0000-0000-0000FE320000}"/>
    <cellStyle name="AeE¡ⓒ [0]_¡¾aEⓒo¨oCLAN(AuA|A￠O¡ÆC)" xfId="31587" xr:uid="{00000000-0005-0000-0000-0000FF320000}"/>
    <cellStyle name="AeE¡ⓒ_¡¾aEⓒo¨oCLAN(AuA|A￠O¡ÆC)" xfId="31588" xr:uid="{00000000-0005-0000-0000-000000330000}"/>
    <cellStyle name="AeE￠R¨I [0]_¡§￠Ri¡§u¡§¡þ¡§¡þI¡§u￠R¨I" xfId="31589" xr:uid="{00000000-0005-0000-0000-000001330000}"/>
    <cellStyle name="AeE￠R¨I_¡§￠Ri¡§u¡§¡þ¡§¡þI¡§u￠R¨I" xfId="31590" xr:uid="{00000000-0005-0000-0000-000002330000}"/>
    <cellStyle name="AeE々 [0]_【№" xfId="31591" xr:uid="{00000000-0005-0000-0000-000003330000}"/>
    <cellStyle name="AeE々_【№" xfId="31592" xr:uid="{00000000-0005-0000-0000-000004330000}"/>
    <cellStyle name="Æu¼ " xfId="31593" xr:uid="{00000000-0005-0000-0000-000005330000}"/>
    <cellStyle name="ALIGNMENT" xfId="519" xr:uid="{00000000-0005-0000-0000-000006330000}"/>
    <cellStyle name="ALIGNMENT 2" xfId="2284" xr:uid="{00000000-0005-0000-0000-000007330000}"/>
    <cellStyle name="ALIGNMENT 3" xfId="37263" xr:uid="{00000000-0005-0000-0000-000008330000}"/>
    <cellStyle name="Aō⒁ [0]_【№" xfId="31594" xr:uid="{00000000-0005-0000-0000-000009330000}"/>
    <cellStyle name="Aō⒁_【№" xfId="31595" xr:uid="{00000000-0005-0000-0000-00000A330000}"/>
    <cellStyle name="args.style" xfId="31596" xr:uid="{00000000-0005-0000-0000-00000B330000}"/>
    <cellStyle name="Arial 10" xfId="520" xr:uid="{00000000-0005-0000-0000-00000C330000}"/>
    <cellStyle name="Arial 10 2" xfId="37264" xr:uid="{00000000-0005-0000-0000-00000D330000}"/>
    <cellStyle name="Arial 10 3" xfId="37265" xr:uid="{00000000-0005-0000-0000-00000E330000}"/>
    <cellStyle name="Arial 12" xfId="521" xr:uid="{00000000-0005-0000-0000-00000F330000}"/>
    <cellStyle name="Arial 12 2" xfId="37266" xr:uid="{00000000-0005-0000-0000-000010330000}"/>
    <cellStyle name="Arial 12 3" xfId="37267" xr:uid="{00000000-0005-0000-0000-000011330000}"/>
    <cellStyle name="Aþ¸" xfId="31597" xr:uid="{00000000-0005-0000-0000-000012330000}"/>
    <cellStyle name="Äþ¸¶" xfId="522" xr:uid="{00000000-0005-0000-0000-000013330000}"/>
    <cellStyle name="AÞ¸¶ [0]" xfId="31598" xr:uid="{00000000-0005-0000-0000-000014330000}"/>
    <cellStyle name="Äþ¸¶ [0]" xfId="523" xr:uid="{00000000-0005-0000-0000-000015330000}"/>
    <cellStyle name="AÞ¸¶ [0]_  A¾  CO  " xfId="31599" xr:uid="{00000000-0005-0000-0000-000016330000}"/>
    <cellStyle name="ÄÞ¸¶ [0]_(1.Åä)" xfId="31600" xr:uid="{00000000-0005-0000-0000-000017330000}"/>
    <cellStyle name="AÞ¸¶ [0]_´e¿i" xfId="31601" xr:uid="{00000000-0005-0000-0000-000018330000}"/>
    <cellStyle name="ÄÞ¸¶ [0]_´ëºñÇ¥" xfId="31602" xr:uid="{00000000-0005-0000-0000-000019330000}"/>
    <cellStyle name="AÞ¸¶ [0]_¿­¸° INT" xfId="31603" xr:uid="{00000000-0005-0000-0000-00001A330000}"/>
    <cellStyle name="ÄÞ¸¶ [0]_±×·¡ÇÁ (2)" xfId="31604" xr:uid="{00000000-0005-0000-0000-00001B330000}"/>
    <cellStyle name="AÞ¸¶ [0]_±aA¸" xfId="524" xr:uid="{00000000-0005-0000-0000-00001C330000}"/>
    <cellStyle name="ÄÞ¸¶ [0]_±âÅ¸" xfId="31605" xr:uid="{00000000-0005-0000-0000-00001D330000}"/>
    <cellStyle name="AÞ¸¶ [0]_°eE¹_11¿a½A " xfId="31606" xr:uid="{00000000-0005-0000-0000-00001E330000}"/>
    <cellStyle name="ÄÞ¸¶ [0]_µ¿ºÎ" xfId="31607" xr:uid="{00000000-0005-0000-0000-00001F330000}"/>
    <cellStyle name="AÞ¸¶ [0]_½CAuCoE² _01.미수수익(선물환 외화정기)_재무실" xfId="31608" xr:uid="{00000000-0005-0000-0000-000020330000}"/>
    <cellStyle name="Äþ¸¶ [0]_2. 은행분담금 추정 (20090930기준)_작업_2" xfId="525" xr:uid="{00000000-0005-0000-0000-000021330000}"/>
    <cellStyle name="AÞ¸¶ [0]_97MBO (2)" xfId="526" xr:uid="{00000000-0005-0000-0000-000022330000}"/>
    <cellStyle name="ÄÞ¸¶ [0]_97MBO (2)" xfId="527" xr:uid="{00000000-0005-0000-0000-000023330000}"/>
    <cellStyle name="AÞ¸¶ [0]_97MBO (2) 10" xfId="15009" xr:uid="{00000000-0005-0000-0000-000024330000}"/>
    <cellStyle name="ÄÞ¸¶ [0]_97MBO (2) 2" xfId="31609" xr:uid="{00000000-0005-0000-0000-000025330000}"/>
    <cellStyle name="AÞ¸¶ [0]_AN°y(1.25) " xfId="31610" xr:uid="{00000000-0005-0000-0000-000026330000}"/>
    <cellStyle name="ÄÞ¸¶ [0]_Áõ±Ç Project" xfId="528" xr:uid="{00000000-0005-0000-0000-000027330000}"/>
    <cellStyle name="AÞ¸¶ [0]_Ao±C Project 10" xfId="15885" xr:uid="{00000000-0005-0000-0000-000028330000}"/>
    <cellStyle name="ÄÞ¸¶ [0]_Áõ±Ç Project 2" xfId="31611" xr:uid="{00000000-0005-0000-0000-000029330000}"/>
    <cellStyle name="AÞ¸¶ [0]_COºI project" xfId="31612" xr:uid="{00000000-0005-0000-0000-00002A330000}"/>
    <cellStyle name="ÄÞ¸¶ [0]_ÇÒºÎ project" xfId="529" xr:uid="{00000000-0005-0000-0000-00002B330000}"/>
    <cellStyle name="AÞ¸¶ [0]_COºI project 10" xfId="16508" xr:uid="{00000000-0005-0000-0000-00002C330000}"/>
    <cellStyle name="ÄÞ¸¶ [0]_ÇÒºÎ project 2" xfId="31613" xr:uid="{00000000-0005-0000-0000-00002D330000}"/>
    <cellStyle name="AÞ¸¶ [0]_INQUIRY ¿μ¾÷AßAø " xfId="31614" xr:uid="{00000000-0005-0000-0000-00002E330000}"/>
    <cellStyle name="ÄÞ¸¶ [0]_L601CPT" xfId="31615" xr:uid="{00000000-0005-0000-0000-00002F330000}"/>
    <cellStyle name="AÞ¸¶ [0]_laroux_1" xfId="530" xr:uid="{00000000-0005-0000-0000-000030330000}"/>
    <cellStyle name="ÄÞ¸¶ [0]_laroux_1" xfId="531" xr:uid="{00000000-0005-0000-0000-000031330000}"/>
    <cellStyle name="AÞ¸¶ [0]_laroux_2" xfId="532" xr:uid="{00000000-0005-0000-0000-000032330000}"/>
    <cellStyle name="ÄÞ¸¶ [0]_laroux_2" xfId="533" xr:uid="{00000000-0005-0000-0000-000033330000}"/>
    <cellStyle name="AÞ¸¶ [0]_laroux_2 10" xfId="15553" xr:uid="{00000000-0005-0000-0000-000034330000}"/>
    <cellStyle name="ÄÞ¸¶ [0]_laroux_2 2" xfId="31616" xr:uid="{00000000-0005-0000-0000-000035330000}"/>
    <cellStyle name="AÞ¸¶ [0]_laroux_3" xfId="31617" xr:uid="{00000000-0005-0000-0000-000036330000}"/>
    <cellStyle name="ÄÞ¸¶ [0]_laroux_3" xfId="534" xr:uid="{00000000-0005-0000-0000-000037330000}"/>
    <cellStyle name="AÞ¸¶ [0]_laroux_3 10" xfId="14912" xr:uid="{00000000-0005-0000-0000-000038330000}"/>
    <cellStyle name="ÄÞ¸¶ [0]_laroux_3 10" xfId="15495" xr:uid="{00000000-0005-0000-0000-000039330000}"/>
    <cellStyle name="AÞ¸¶ [0]_laroux_3 11" xfId="14951" xr:uid="{00000000-0005-0000-0000-00003A330000}"/>
    <cellStyle name="ÄÞ¸¶ [0]_laroux_3 11" xfId="15536" xr:uid="{00000000-0005-0000-0000-00003B330000}"/>
    <cellStyle name="AÞ¸¶ [0]_laroux_3 12" xfId="16363" xr:uid="{00000000-0005-0000-0000-00003C330000}"/>
    <cellStyle name="ÄÞ¸¶ [0]_laroux_3 12" xfId="15674" xr:uid="{00000000-0005-0000-0000-00003D330000}"/>
    <cellStyle name="AÞ¸¶ [0]_laroux_3 13" xfId="15004" xr:uid="{00000000-0005-0000-0000-00003E330000}"/>
    <cellStyle name="ÄÞ¸¶ [0]_laroux_3 13" xfId="15535" xr:uid="{00000000-0005-0000-0000-00003F330000}"/>
    <cellStyle name="AÞ¸¶ [0]_laroux_3 14" xfId="15533" xr:uid="{00000000-0005-0000-0000-000040330000}"/>
    <cellStyle name="ÄÞ¸¶ [0]_laroux_3 14" xfId="16531" xr:uid="{00000000-0005-0000-0000-000041330000}"/>
    <cellStyle name="AÞ¸¶ [0]_laroux_3 15" xfId="14983" xr:uid="{00000000-0005-0000-0000-000042330000}"/>
    <cellStyle name="ÄÞ¸¶ [0]_laroux_3 15" xfId="15020" xr:uid="{00000000-0005-0000-0000-000043330000}"/>
    <cellStyle name="AÞ¸¶ [0]_laroux_3 16" xfId="14747" xr:uid="{00000000-0005-0000-0000-000044330000}"/>
    <cellStyle name="ÄÞ¸¶ [0]_laroux_3 16" xfId="15045" xr:uid="{00000000-0005-0000-0000-000045330000}"/>
    <cellStyle name="AÞ¸¶ [0]_laroux_3 17" xfId="16479" xr:uid="{00000000-0005-0000-0000-000046330000}"/>
    <cellStyle name="ÄÞ¸¶ [0]_laroux_3 17" xfId="14911" xr:uid="{00000000-0005-0000-0000-000047330000}"/>
    <cellStyle name="AÞ¸¶ [0]_laroux_3 18" xfId="16265" xr:uid="{00000000-0005-0000-0000-000048330000}"/>
    <cellStyle name="ÄÞ¸¶ [0]_laroux_3 18" xfId="16530" xr:uid="{00000000-0005-0000-0000-000049330000}"/>
    <cellStyle name="AÞ¸¶ [0]_laroux_3 19" xfId="15438" xr:uid="{00000000-0005-0000-0000-00004A330000}"/>
    <cellStyle name="ÄÞ¸¶ [0]_laroux_3 19" xfId="14982" xr:uid="{00000000-0005-0000-0000-00004B330000}"/>
    <cellStyle name="AÞ¸¶ [0]_laroux_3 2" xfId="16497" xr:uid="{00000000-0005-0000-0000-00004C330000}"/>
    <cellStyle name="ÄÞ¸¶ [0]_laroux_3 2" xfId="14950" xr:uid="{00000000-0005-0000-0000-00004D330000}"/>
    <cellStyle name="AÞ¸¶ [0]_laroux_3 20" xfId="14949" xr:uid="{00000000-0005-0000-0000-00004E330000}"/>
    <cellStyle name="ÄÞ¸¶ [0]_laroux_3 20" xfId="15930" xr:uid="{00000000-0005-0000-0000-00004F330000}"/>
    <cellStyle name="AÞ¸¶ [0]_laroux_3 21" xfId="15936" xr:uid="{00000000-0005-0000-0000-000050330000}"/>
    <cellStyle name="ÄÞ¸¶ [0]_laroux_3 21" xfId="16443" xr:uid="{00000000-0005-0000-0000-000051330000}"/>
    <cellStyle name="AÞ¸¶ [0]_laroux_3 22" xfId="15902" xr:uid="{00000000-0005-0000-0000-000052330000}"/>
    <cellStyle name="ÄÞ¸¶ [0]_laroux_3 22" xfId="15648" xr:uid="{00000000-0005-0000-0000-000053330000}"/>
    <cellStyle name="AÞ¸¶ [0]_laroux_3 23" xfId="16444" xr:uid="{00000000-0005-0000-0000-000054330000}"/>
    <cellStyle name="ÄÞ¸¶ [0]_laroux_3 23" xfId="14802" xr:uid="{00000000-0005-0000-0000-000055330000}"/>
    <cellStyle name="AÞ¸¶ [0]_laroux_3 24" xfId="14809" xr:uid="{00000000-0005-0000-0000-000056330000}"/>
    <cellStyle name="ÄÞ¸¶ [0]_laroux_3 24" xfId="16371" xr:uid="{00000000-0005-0000-0000-000057330000}"/>
    <cellStyle name="AÞ¸¶ [0]_laroux_3 25" xfId="14966" xr:uid="{00000000-0005-0000-0000-000058330000}"/>
    <cellStyle name="ÄÞ¸¶ [0]_laroux_3 25" xfId="15789" xr:uid="{00000000-0005-0000-0000-000059330000}"/>
    <cellStyle name="AÞ¸¶ [0]_laroux_3 26" xfId="14910" xr:uid="{00000000-0005-0000-0000-00005A330000}"/>
    <cellStyle name="ÄÞ¸¶ [0]_laroux_3 26" xfId="16494" xr:uid="{00000000-0005-0000-0000-00005B330000}"/>
    <cellStyle name="AÞ¸¶ [0]_laroux_3 3" xfId="16373" xr:uid="{00000000-0005-0000-0000-00005C330000}"/>
    <cellStyle name="ÄÞ¸¶ [0]_laroux_3 3" xfId="14909" xr:uid="{00000000-0005-0000-0000-00005D330000}"/>
    <cellStyle name="AÞ¸¶ [0]_laroux_3 4" xfId="15415" xr:uid="{00000000-0005-0000-0000-00005E330000}"/>
    <cellStyle name="ÄÞ¸¶ [0]_laroux_3 4" xfId="15647" xr:uid="{00000000-0005-0000-0000-00005F330000}"/>
    <cellStyle name="AÞ¸¶ [0]_laroux_3 5" xfId="15646" xr:uid="{00000000-0005-0000-0000-000060330000}"/>
    <cellStyle name="ÄÞ¸¶ [0]_laroux_3 5" xfId="16132" xr:uid="{00000000-0005-0000-0000-000061330000}"/>
    <cellStyle name="AÞ¸¶ [0]_laroux_3 6" xfId="16325" xr:uid="{00000000-0005-0000-0000-000062330000}"/>
    <cellStyle name="ÄÞ¸¶ [0]_laroux_3 6" xfId="16372" xr:uid="{00000000-0005-0000-0000-000063330000}"/>
    <cellStyle name="AÞ¸¶ [0]_laroux_3 7" xfId="15989" xr:uid="{00000000-0005-0000-0000-000064330000}"/>
    <cellStyle name="ÄÞ¸¶ [0]_laroux_3 7" xfId="15460" xr:uid="{00000000-0005-0000-0000-000065330000}"/>
    <cellStyle name="AÞ¸¶ [0]_laroux_3 8" xfId="16340" xr:uid="{00000000-0005-0000-0000-000066330000}"/>
    <cellStyle name="ÄÞ¸¶ [0]_laroux_3 8" xfId="15856" xr:uid="{00000000-0005-0000-0000-000067330000}"/>
    <cellStyle name="AÞ¸¶ [0]_laroux_3 9" xfId="15017" xr:uid="{00000000-0005-0000-0000-000068330000}"/>
    <cellStyle name="ÄÞ¸¶ [0]_laroux_3 9" xfId="15394" xr:uid="{00000000-0005-0000-0000-000069330000}"/>
    <cellStyle name="AÞ¸¶ [0]_MBO_0" xfId="535" xr:uid="{00000000-0005-0000-0000-00006A330000}"/>
    <cellStyle name="ÄÞ¸¶ [0]_MBO_0" xfId="536" xr:uid="{00000000-0005-0000-0000-00006B330000}"/>
    <cellStyle name="AÞ¸¶ [0]_MBO_0 10" xfId="15552" xr:uid="{00000000-0005-0000-0000-00006C330000}"/>
    <cellStyle name="ÄÞ¸¶ [0]_MBO_0 2" xfId="31618" xr:uid="{00000000-0005-0000-0000-00006D330000}"/>
    <cellStyle name="AÞ¸¶ [0]_MBO96_1" xfId="31619" xr:uid="{00000000-0005-0000-0000-00006E330000}"/>
    <cellStyle name="ÄÞ¸¶ [0]_MBO96_1" xfId="537" xr:uid="{00000000-0005-0000-0000-00006F330000}"/>
    <cellStyle name="AÞ¸¶ [0]_MBO96_1 10" xfId="15720" xr:uid="{00000000-0005-0000-0000-000070330000}"/>
    <cellStyle name="ÄÞ¸¶ [0]_MBO96_1 2" xfId="31620" xr:uid="{00000000-0005-0000-0000-000071330000}"/>
    <cellStyle name="AÞ¸¶ [0]_º≫¼± ±æ¾i±uºI ¼o·R Ay°eC￥ " xfId="31621" xr:uid="{00000000-0005-0000-0000-000072330000}"/>
    <cellStyle name="ÄÞ¸¶ [0]_Sheet1" xfId="31622" xr:uid="{00000000-0005-0000-0000-000073330000}"/>
    <cellStyle name="ÄÞ¸¶_      " xfId="31623" xr:uid="{00000000-0005-0000-0000-000074330000}"/>
    <cellStyle name="AÞ¸¶_  A¾  CO  " xfId="31624" xr:uid="{00000000-0005-0000-0000-000075330000}"/>
    <cellStyle name="ÄÞ¸¶_(1.Åä)" xfId="31625" xr:uid="{00000000-0005-0000-0000-000076330000}"/>
    <cellStyle name="AÞ¸¶_(AO)AA¿μ 9703" xfId="31626" xr:uid="{00000000-0005-0000-0000-000077330000}"/>
    <cellStyle name="ÄÞ¸¶_´ëºñÇ¥" xfId="31627" xr:uid="{00000000-0005-0000-0000-000078330000}"/>
    <cellStyle name="AÞ¸¶_´eºnC￥_NC705F49" xfId="31628" xr:uid="{00000000-0005-0000-0000-000079330000}"/>
    <cellStyle name="ÄÞ¸¶_¸ÅÃâ" xfId="538" xr:uid="{00000000-0005-0000-0000-00007A330000}"/>
    <cellStyle name="AÞ¸¶_±¸¸A¿¹≫o·R " xfId="31629" xr:uid="{00000000-0005-0000-0000-00007B330000}"/>
    <cellStyle name="ÄÞ¸¶_±âÅ¸" xfId="31630" xr:uid="{00000000-0005-0000-0000-00007C330000}"/>
    <cellStyle name="AÞ¸¶_°eE¹_11¿a½A " xfId="31631" xr:uid="{00000000-0005-0000-0000-00007D330000}"/>
    <cellStyle name="ÄÞ¸¶_µ¿ºÎ" xfId="31632" xr:uid="{00000000-0005-0000-0000-00007E330000}"/>
    <cellStyle name="AÞ¸¶_¼oAa½CAu " xfId="31633" xr:uid="{00000000-0005-0000-0000-00007F330000}"/>
    <cellStyle name="ÄÞ¸¶_¼öÀÍ¼º " xfId="31634" xr:uid="{00000000-0005-0000-0000-000080330000}"/>
    <cellStyle name="AÞ¸¶_¾aC°≫c¿eCoE² " xfId="31635" xr:uid="{00000000-0005-0000-0000-000081330000}"/>
    <cellStyle name="ÄÞ¸¶_95³âÃÑ°ý¼ö·® " xfId="31636" xr:uid="{00000000-0005-0000-0000-000082330000}"/>
    <cellStyle name="AÞ¸¶_95³aAN°y¼o·R " xfId="31637" xr:uid="{00000000-0005-0000-0000-000083330000}"/>
    <cellStyle name="ÄÞ¸¶_97MBO" xfId="539" xr:uid="{00000000-0005-0000-0000-000084330000}"/>
    <cellStyle name="AÞ¸¶_97MBO (2)" xfId="540" xr:uid="{00000000-0005-0000-0000-000085330000}"/>
    <cellStyle name="ÄÞ¸¶_97MBO (2)" xfId="541" xr:uid="{00000000-0005-0000-0000-000086330000}"/>
    <cellStyle name="AÞ¸¶_97MBO (2) 10" xfId="16192" xr:uid="{00000000-0005-0000-0000-000087330000}"/>
    <cellStyle name="ÄÞ¸¶_97MBO (2) 2" xfId="31638" xr:uid="{00000000-0005-0000-0000-000088330000}"/>
    <cellStyle name="AÞ¸¶_A|Aa¿e" xfId="31639" xr:uid="{00000000-0005-0000-0000-000089330000}"/>
    <cellStyle name="ÄÞ¸¶_Á¦Ãâ¿ë" xfId="542" xr:uid="{00000000-0005-0000-0000-00008A330000}"/>
    <cellStyle name="AÞ¸¶_AN°y(1.25) " xfId="31640" xr:uid="{00000000-0005-0000-0000-00008B330000}"/>
    <cellStyle name="ÄÞ¸¶_Áõ±Ç Project" xfId="543" xr:uid="{00000000-0005-0000-0000-00008C330000}"/>
    <cellStyle name="AÞ¸¶_Ao±C Project 10" xfId="15547" xr:uid="{00000000-0005-0000-0000-00008D330000}"/>
    <cellStyle name="ÄÞ¸¶_Áõ±Ç Project 2" xfId="31641" xr:uid="{00000000-0005-0000-0000-00008E330000}"/>
    <cellStyle name="AÞ¸¶_COºI project" xfId="31642" xr:uid="{00000000-0005-0000-0000-00008F330000}"/>
    <cellStyle name="ÄÞ¸¶_ÇÒºÎ project" xfId="544" xr:uid="{00000000-0005-0000-0000-000090330000}"/>
    <cellStyle name="AÞ¸¶_COºI project 10" xfId="14873" xr:uid="{00000000-0005-0000-0000-000091330000}"/>
    <cellStyle name="ÄÞ¸¶_ÇÒºÎ project 2" xfId="31643" xr:uid="{00000000-0005-0000-0000-000092330000}"/>
    <cellStyle name="AÞ¸¶_INQUIRY ¿?¾÷AßAø " xfId="31644" xr:uid="{00000000-0005-0000-0000-000093330000}"/>
    <cellStyle name="ÄÞ¸¶_INQUIRY ¿µ¾÷ÃßÁø " xfId="31645" xr:uid="{00000000-0005-0000-0000-000094330000}"/>
    <cellStyle name="AÞ¸¶_INQUIRY ¿μ¾÷AßAø " xfId="31646" xr:uid="{00000000-0005-0000-0000-000095330000}"/>
    <cellStyle name="ÄÞ¸¶_L601CPT" xfId="31647" xr:uid="{00000000-0005-0000-0000-000096330000}"/>
    <cellStyle name="AÞ¸¶_laroux_1" xfId="545" xr:uid="{00000000-0005-0000-0000-000097330000}"/>
    <cellStyle name="ÄÞ¸¶_laroux_1" xfId="546" xr:uid="{00000000-0005-0000-0000-000098330000}"/>
    <cellStyle name="AÞ¸¶_laroux_2" xfId="547" xr:uid="{00000000-0005-0000-0000-000099330000}"/>
    <cellStyle name="ÄÞ¸¶_laroux_2" xfId="548" xr:uid="{00000000-0005-0000-0000-00009A330000}"/>
    <cellStyle name="AÞ¸¶_laroux_2 10" xfId="15543" xr:uid="{00000000-0005-0000-0000-00009B330000}"/>
    <cellStyle name="ÄÞ¸¶_laroux_2 2" xfId="31648" xr:uid="{00000000-0005-0000-0000-00009C330000}"/>
    <cellStyle name="AÞ¸¶_laroux_3" xfId="31649" xr:uid="{00000000-0005-0000-0000-00009D330000}"/>
    <cellStyle name="ÄÞ¸¶_laroux_3" xfId="549" xr:uid="{00000000-0005-0000-0000-00009E330000}"/>
    <cellStyle name="AÞ¸¶_laroux_3 10" xfId="14800" xr:uid="{00000000-0005-0000-0000-00009F330000}"/>
    <cellStyle name="ÄÞ¸¶_laroux_3 10" xfId="15001" xr:uid="{00000000-0005-0000-0000-0000A0330000}"/>
    <cellStyle name="AÞ¸¶_laroux_3 11" xfId="15935" xr:uid="{00000000-0005-0000-0000-0000A1330000}"/>
    <cellStyle name="ÄÞ¸¶_laroux_3 11" xfId="16566" xr:uid="{00000000-0005-0000-0000-0000A2330000}"/>
    <cellStyle name="AÞ¸¶_laroux_3 12" xfId="16271" xr:uid="{00000000-0005-0000-0000-0000A3330000}"/>
    <cellStyle name="ÄÞ¸¶_laroux_3 12" xfId="15413" xr:uid="{00000000-0005-0000-0000-0000A4330000}"/>
    <cellStyle name="AÞ¸¶_laroux_3 13" xfId="15039" xr:uid="{00000000-0005-0000-0000-0000A5330000}"/>
    <cellStyle name="ÄÞ¸¶_laroux_3 13" xfId="16488" xr:uid="{00000000-0005-0000-0000-0000A6330000}"/>
    <cellStyle name="AÞ¸¶_laroux_3 14" xfId="15938" xr:uid="{00000000-0005-0000-0000-0000A7330000}"/>
    <cellStyle name="ÄÞ¸¶_laroux_3 14" xfId="16457" xr:uid="{00000000-0005-0000-0000-0000A8330000}"/>
    <cellStyle name="AÞ¸¶_laroux_3 15" xfId="16435" xr:uid="{00000000-0005-0000-0000-0000A9330000}"/>
    <cellStyle name="ÄÞ¸¶_laroux_3 15" xfId="15893" xr:uid="{00000000-0005-0000-0000-0000AA330000}"/>
    <cellStyle name="AÞ¸¶_laroux_3 16" xfId="15892" xr:uid="{00000000-0005-0000-0000-0000AB330000}"/>
    <cellStyle name="ÄÞ¸¶_laroux_3 16" xfId="16193" xr:uid="{00000000-0005-0000-0000-0000AC330000}"/>
    <cellStyle name="AÞ¸¶_laroux_3 17" xfId="16506" xr:uid="{00000000-0005-0000-0000-0000AD330000}"/>
    <cellStyle name="ÄÞ¸¶_laroux_3 17" xfId="15465" xr:uid="{00000000-0005-0000-0000-0000AE330000}"/>
    <cellStyle name="AÞ¸¶_laroux_3 18" xfId="15864" xr:uid="{00000000-0005-0000-0000-0000AF330000}"/>
    <cellStyle name="ÄÞ¸¶_laroux_3 18" xfId="16567" xr:uid="{00000000-0005-0000-0000-0000B0330000}"/>
    <cellStyle name="AÞ¸¶_laroux_3 19" xfId="15677" xr:uid="{00000000-0005-0000-0000-0000B1330000}"/>
    <cellStyle name="ÄÞ¸¶_laroux_3 19" xfId="15841" xr:uid="{00000000-0005-0000-0000-0000B2330000}"/>
    <cellStyle name="AÞ¸¶_laroux_3 2" xfId="16485" xr:uid="{00000000-0005-0000-0000-0000B3330000}"/>
    <cellStyle name="ÄÞ¸¶_laroux_3 2" xfId="15087" xr:uid="{00000000-0005-0000-0000-0000B4330000}"/>
    <cellStyle name="AÞ¸¶_laroux_3 20" xfId="15086" xr:uid="{00000000-0005-0000-0000-0000B5330000}"/>
    <cellStyle name="ÄÞ¸¶_laroux_3 20" xfId="16398" xr:uid="{00000000-0005-0000-0000-0000B6330000}"/>
    <cellStyle name="AÞ¸¶_laroux_3 21" xfId="14771" xr:uid="{00000000-0005-0000-0000-0000B7330000}"/>
    <cellStyle name="ÄÞ¸¶_laroux_3 21" xfId="15977" xr:uid="{00000000-0005-0000-0000-0000B8330000}"/>
    <cellStyle name="AÞ¸¶_laroux_3 22" xfId="16029" xr:uid="{00000000-0005-0000-0000-0000B9330000}"/>
    <cellStyle name="ÄÞ¸¶_laroux_3 22" xfId="16020" xr:uid="{00000000-0005-0000-0000-0000BA330000}"/>
    <cellStyle name="AÞ¸¶_laroux_3 23" xfId="16536" xr:uid="{00000000-0005-0000-0000-0000BB330000}"/>
    <cellStyle name="ÄÞ¸¶_laroux_3 23" xfId="15675" xr:uid="{00000000-0005-0000-0000-0000BC330000}"/>
    <cellStyle name="AÞ¸¶_laroux_3 24" xfId="16445" xr:uid="{00000000-0005-0000-0000-0000BD330000}"/>
    <cellStyle name="ÄÞ¸¶_laroux_3 24" xfId="16446" xr:uid="{00000000-0005-0000-0000-0000BE330000}"/>
    <cellStyle name="AÞ¸¶_laroux_3 25" xfId="15957" xr:uid="{00000000-0005-0000-0000-0000BF330000}"/>
    <cellStyle name="ÄÞ¸¶_laroux_3 25" xfId="14981" xr:uid="{00000000-0005-0000-0000-0000C0330000}"/>
    <cellStyle name="AÞ¸¶_laroux_3 26" xfId="16333" xr:uid="{00000000-0005-0000-0000-0000C1330000}"/>
    <cellStyle name="ÄÞ¸¶_laroux_3 26" xfId="16344" xr:uid="{00000000-0005-0000-0000-0000C2330000}"/>
    <cellStyle name="AÞ¸¶_laroux_3 3" xfId="15516" xr:uid="{00000000-0005-0000-0000-0000C3330000}"/>
    <cellStyle name="ÄÞ¸¶_laroux_3 3" xfId="15392" xr:uid="{00000000-0005-0000-0000-0000C4330000}"/>
    <cellStyle name="AÞ¸¶_laroux_3 4" xfId="15390" xr:uid="{00000000-0005-0000-0000-0000C5330000}"/>
    <cellStyle name="ÄÞ¸¶_laroux_3 4" xfId="15499" xr:uid="{00000000-0005-0000-0000-0000C6330000}"/>
    <cellStyle name="AÞ¸¶_laroux_3 5" xfId="15619" xr:uid="{00000000-0005-0000-0000-0000C7330000}"/>
    <cellStyle name="ÄÞ¸¶_laroux_3 5" xfId="15513" xr:uid="{00000000-0005-0000-0000-0000C8330000}"/>
    <cellStyle name="AÞ¸¶_laroux_3 6" xfId="15064" xr:uid="{00000000-0005-0000-0000-0000C9330000}"/>
    <cellStyle name="ÄÞ¸¶_laroux_3 6" xfId="16460" xr:uid="{00000000-0005-0000-0000-0000CA330000}"/>
    <cellStyle name="AÞ¸¶_laroux_3 7" xfId="16359" xr:uid="{00000000-0005-0000-0000-0000CB330000}"/>
    <cellStyle name="ÄÞ¸¶_laroux_3 7" xfId="16360" xr:uid="{00000000-0005-0000-0000-0000CC330000}"/>
    <cellStyle name="AÞ¸¶_laroux_3 8" xfId="16551" xr:uid="{00000000-0005-0000-0000-0000CD330000}"/>
    <cellStyle name="ÄÞ¸¶_laroux_3 8" xfId="16066" xr:uid="{00000000-0005-0000-0000-0000CE330000}"/>
    <cellStyle name="AÞ¸¶_laroux_3 9" xfId="15000" xr:uid="{00000000-0005-0000-0000-0000CF330000}"/>
    <cellStyle name="ÄÞ¸¶_laroux_3 9" xfId="16071" xr:uid="{00000000-0005-0000-0000-0000D0330000}"/>
    <cellStyle name="AÞ¸¶_laroux_4" xfId="550" xr:uid="{00000000-0005-0000-0000-0000D1330000}"/>
    <cellStyle name="ÄÞ¸¶_laroux_4" xfId="551" xr:uid="{00000000-0005-0000-0000-0000D2330000}"/>
    <cellStyle name="AÞ¸¶_MBO_0" xfId="552" xr:uid="{00000000-0005-0000-0000-0000D3330000}"/>
    <cellStyle name="ÄÞ¸¶_MBO_0" xfId="553" xr:uid="{00000000-0005-0000-0000-0000D4330000}"/>
    <cellStyle name="AÞ¸¶_MBO_0 10" xfId="16482" xr:uid="{00000000-0005-0000-0000-0000D5330000}"/>
    <cellStyle name="ÄÞ¸¶_MBO_0 2" xfId="31650" xr:uid="{00000000-0005-0000-0000-0000D6330000}"/>
    <cellStyle name="AÞ¸¶_MBO96_1" xfId="31651" xr:uid="{00000000-0005-0000-0000-0000D7330000}"/>
    <cellStyle name="ÄÞ¸¶_MBO96_1" xfId="554" xr:uid="{00000000-0005-0000-0000-0000D8330000}"/>
    <cellStyle name="AÞ¸¶_MBO96_1 10" xfId="16426" xr:uid="{00000000-0005-0000-0000-0000D9330000}"/>
    <cellStyle name="ÄÞ¸¶_MBO96_1 2" xfId="31652" xr:uid="{00000000-0005-0000-0000-0000DA330000}"/>
    <cellStyle name="AÞ¸¶_º≫¼± ±æ¾i±uºI ¼o·R Ay°eC￥ " xfId="31653" xr:uid="{00000000-0005-0000-0000-0000DB330000}"/>
    <cellStyle name="ÄÞ¸¶_Sheet1" xfId="31654" xr:uid="{00000000-0005-0000-0000-0000DC330000}"/>
    <cellStyle name="AT좲? [0]_?c?A " xfId="31655" xr:uid="{00000000-0005-0000-0000-0000DD330000}"/>
    <cellStyle name="AT좲?_?c?A " xfId="31656" xr:uid="{00000000-0005-0000-0000-0000DE330000}"/>
    <cellStyle name="Au¸r " xfId="31657" xr:uid="{00000000-0005-0000-0000-0000DF330000}"/>
    <cellStyle name="AutoFormat Options" xfId="15172" xr:uid="{00000000-0005-0000-0000-0000E0330000}"/>
    <cellStyle name="ªꉨªŁb೐Ȭ_x0010_ÅëÈ­ [0]_M504CDT" xfId="31658" xr:uid="{00000000-0005-0000-0000-0000E1330000}"/>
    <cellStyle name="_x0001_b" xfId="555" xr:uid="{00000000-0005-0000-0000-0000E2330000}"/>
    <cellStyle name="_x0001_b 2" xfId="37268" xr:uid="{00000000-0005-0000-0000-0000E3330000}"/>
    <cellStyle name="_x0001_b 3" xfId="37269" xr:uid="{00000000-0005-0000-0000-0000E4330000}"/>
    <cellStyle name="Bad" xfId="556" xr:uid="{00000000-0005-0000-0000-0000E5330000}"/>
    <cellStyle name="Bad 2" xfId="557" xr:uid="{00000000-0005-0000-0000-0000E6330000}"/>
    <cellStyle name="Bad 2 2" xfId="558" xr:uid="{00000000-0005-0000-0000-0000E7330000}"/>
    <cellStyle name="Bad 2 2 2" xfId="8169" xr:uid="{00000000-0005-0000-0000-0000E8330000}"/>
    <cellStyle name="Bad 2 2 3" xfId="15173" xr:uid="{00000000-0005-0000-0000-0000E9330000}"/>
    <cellStyle name="Bad 2 3" xfId="559" xr:uid="{00000000-0005-0000-0000-0000EA330000}"/>
    <cellStyle name="Bad 2 4" xfId="8168" xr:uid="{00000000-0005-0000-0000-0000EB330000}"/>
    <cellStyle name="Bad 3" xfId="2285" xr:uid="{00000000-0005-0000-0000-0000EC330000}"/>
    <cellStyle name="Bad 4" xfId="2286" xr:uid="{00000000-0005-0000-0000-0000ED330000}"/>
    <cellStyle name="Bad 5" xfId="2287" xr:uid="{00000000-0005-0000-0000-0000EE330000}"/>
    <cellStyle name="Bad 6" xfId="8170" xr:uid="{00000000-0005-0000-0000-0000EF330000}"/>
    <cellStyle name="Bad 6 2" xfId="22219" xr:uid="{00000000-0005-0000-0000-0000F0330000}"/>
    <cellStyle name="Bad 7" xfId="14852" xr:uid="{00000000-0005-0000-0000-0000F1330000}"/>
    <cellStyle name="Bad_2011-3차 매각 작업(실사팀 송부용)_0712" xfId="16552" xr:uid="{00000000-0005-0000-0000-0000F2330000}"/>
    <cellStyle name="blank" xfId="31659" xr:uid="{00000000-0005-0000-0000-0000F3330000}"/>
    <cellStyle name="blank - Style1" xfId="31660" xr:uid="{00000000-0005-0000-0000-0000F4330000}"/>
    <cellStyle name="blue$00" xfId="560" xr:uid="{00000000-0005-0000-0000-0000F5330000}"/>
    <cellStyle name="Body" xfId="31661" xr:uid="{00000000-0005-0000-0000-0000F6330000}"/>
    <cellStyle name="BodyStyle" xfId="31662" xr:uid="{00000000-0005-0000-0000-0000F7330000}"/>
    <cellStyle name="BOYLGOTHIC" xfId="31663" xr:uid="{00000000-0005-0000-0000-0000F8330000}"/>
    <cellStyle name="BOYSTYLE" xfId="31664" xr:uid="{00000000-0005-0000-0000-0000F9330000}"/>
    <cellStyle name="Branch" xfId="31665" xr:uid="{00000000-0005-0000-0000-0000FA330000}"/>
    <cellStyle name="Brand Align Left Text" xfId="561" xr:uid="{00000000-0005-0000-0000-0000FB330000}"/>
    <cellStyle name="Brand Default" xfId="562" xr:uid="{00000000-0005-0000-0000-0000FC330000}"/>
    <cellStyle name="Brand Default 2" xfId="31666" xr:uid="{00000000-0005-0000-0000-0000FD330000}"/>
    <cellStyle name="Brand Default 6" xfId="31667" xr:uid="{00000000-0005-0000-0000-0000FE330000}"/>
    <cellStyle name="Brand Percent" xfId="563" xr:uid="{00000000-0005-0000-0000-0000FF330000}"/>
    <cellStyle name="Brand Source" xfId="564" xr:uid="{00000000-0005-0000-0000-000000340000}"/>
    <cellStyle name="Brand Subtitle with Underline" xfId="565" xr:uid="{00000000-0005-0000-0000-000001340000}"/>
    <cellStyle name="Brand Subtitle with Underline 10" xfId="37270" xr:uid="{00000000-0005-0000-0000-000002340000}"/>
    <cellStyle name="Brand Subtitle with Underline 10 2" xfId="37271" xr:uid="{00000000-0005-0000-0000-000003340000}"/>
    <cellStyle name="Brand Subtitle with Underline 10 2 2" xfId="37272" xr:uid="{00000000-0005-0000-0000-000004340000}"/>
    <cellStyle name="Brand Subtitle with Underline 10 2 2 2" xfId="37273" xr:uid="{00000000-0005-0000-0000-000005340000}"/>
    <cellStyle name="Brand Subtitle with Underline 10 2 3" xfId="37274" xr:uid="{00000000-0005-0000-0000-000006340000}"/>
    <cellStyle name="Brand Subtitle with Underline 10 3" xfId="37275" xr:uid="{00000000-0005-0000-0000-000007340000}"/>
    <cellStyle name="Brand Subtitle with Underline 10 3 2" xfId="37276" xr:uid="{00000000-0005-0000-0000-000008340000}"/>
    <cellStyle name="Brand Subtitle with Underline 10 3 2 2" xfId="37277" xr:uid="{00000000-0005-0000-0000-000009340000}"/>
    <cellStyle name="Brand Subtitle with Underline 10 3 3" xfId="37278" xr:uid="{00000000-0005-0000-0000-00000A340000}"/>
    <cellStyle name="Brand Subtitle with Underline 10 4" xfId="37279" xr:uid="{00000000-0005-0000-0000-00000B340000}"/>
    <cellStyle name="Brand Subtitle with Underline 10 4 2" xfId="37280" xr:uid="{00000000-0005-0000-0000-00000C340000}"/>
    <cellStyle name="Brand Subtitle with Underline 10 4 2 2" xfId="37281" xr:uid="{00000000-0005-0000-0000-00000D340000}"/>
    <cellStyle name="Brand Subtitle with Underline 10 4 3" xfId="37282" xr:uid="{00000000-0005-0000-0000-00000E340000}"/>
    <cellStyle name="Brand Subtitle with Underline 10 5" xfId="37283" xr:uid="{00000000-0005-0000-0000-00000F340000}"/>
    <cellStyle name="Brand Subtitle with Underline 10 5 2" xfId="37284" xr:uid="{00000000-0005-0000-0000-000010340000}"/>
    <cellStyle name="Brand Subtitle with Underline 10 6" xfId="37285" xr:uid="{00000000-0005-0000-0000-000011340000}"/>
    <cellStyle name="Brand Subtitle with Underline 11" xfId="37286" xr:uid="{00000000-0005-0000-0000-000012340000}"/>
    <cellStyle name="Brand Subtitle with Underline 11 2" xfId="37287" xr:uid="{00000000-0005-0000-0000-000013340000}"/>
    <cellStyle name="Brand Subtitle with Underline 11 2 2" xfId="37288" xr:uid="{00000000-0005-0000-0000-000014340000}"/>
    <cellStyle name="Brand Subtitle with Underline 11 2 2 2" xfId="37289" xr:uid="{00000000-0005-0000-0000-000015340000}"/>
    <cellStyle name="Brand Subtitle with Underline 11 2 3" xfId="37290" xr:uid="{00000000-0005-0000-0000-000016340000}"/>
    <cellStyle name="Brand Subtitle with Underline 11 3" xfId="37291" xr:uid="{00000000-0005-0000-0000-000017340000}"/>
    <cellStyle name="Brand Subtitle with Underline 11 3 2" xfId="37292" xr:uid="{00000000-0005-0000-0000-000018340000}"/>
    <cellStyle name="Brand Subtitle with Underline 11 3 2 2" xfId="37293" xr:uid="{00000000-0005-0000-0000-000019340000}"/>
    <cellStyle name="Brand Subtitle with Underline 11 3 3" xfId="37294" xr:uid="{00000000-0005-0000-0000-00001A340000}"/>
    <cellStyle name="Brand Subtitle with Underline 11 4" xfId="37295" xr:uid="{00000000-0005-0000-0000-00001B340000}"/>
    <cellStyle name="Brand Subtitle with Underline 11 4 2" xfId="37296" xr:uid="{00000000-0005-0000-0000-00001C340000}"/>
    <cellStyle name="Brand Subtitle with Underline 11 4 2 2" xfId="37297" xr:uid="{00000000-0005-0000-0000-00001D340000}"/>
    <cellStyle name="Brand Subtitle with Underline 11 4 3" xfId="37298" xr:uid="{00000000-0005-0000-0000-00001E340000}"/>
    <cellStyle name="Brand Subtitle with Underline 11 5" xfId="37299" xr:uid="{00000000-0005-0000-0000-00001F340000}"/>
    <cellStyle name="Brand Subtitle with Underline 11 5 2" xfId="37300" xr:uid="{00000000-0005-0000-0000-000020340000}"/>
    <cellStyle name="Brand Subtitle with Underline 11 6" xfId="37301" xr:uid="{00000000-0005-0000-0000-000021340000}"/>
    <cellStyle name="Brand Subtitle with Underline 12" xfId="37302" xr:uid="{00000000-0005-0000-0000-000022340000}"/>
    <cellStyle name="Brand Subtitle with Underline 12 2" xfId="37303" xr:uid="{00000000-0005-0000-0000-000023340000}"/>
    <cellStyle name="Brand Subtitle with Underline 13" xfId="37304" xr:uid="{00000000-0005-0000-0000-000024340000}"/>
    <cellStyle name="Brand Subtitle with Underline 2" xfId="37305" xr:uid="{00000000-0005-0000-0000-000025340000}"/>
    <cellStyle name="Brand Subtitle with Underline 2 2" xfId="37306" xr:uid="{00000000-0005-0000-0000-000026340000}"/>
    <cellStyle name="Brand Subtitle with Underline 2 2 2" xfId="37307" xr:uid="{00000000-0005-0000-0000-000027340000}"/>
    <cellStyle name="Brand Subtitle with Underline 2 2 2 2" xfId="37308" xr:uid="{00000000-0005-0000-0000-000028340000}"/>
    <cellStyle name="Brand Subtitle with Underline 2 2 3" xfId="37309" xr:uid="{00000000-0005-0000-0000-000029340000}"/>
    <cellStyle name="Brand Subtitle with Underline 2 3" xfId="37310" xr:uid="{00000000-0005-0000-0000-00002A340000}"/>
    <cellStyle name="Brand Subtitle with Underline 2 3 2" xfId="37311" xr:uid="{00000000-0005-0000-0000-00002B340000}"/>
    <cellStyle name="Brand Subtitle with Underline 2 3 2 2" xfId="37312" xr:uid="{00000000-0005-0000-0000-00002C340000}"/>
    <cellStyle name="Brand Subtitle with Underline 2 3 3" xfId="37313" xr:uid="{00000000-0005-0000-0000-00002D340000}"/>
    <cellStyle name="Brand Subtitle with Underline 2 4" xfId="37314" xr:uid="{00000000-0005-0000-0000-00002E340000}"/>
    <cellStyle name="Brand Subtitle with Underline 2 4 2" xfId="37315" xr:uid="{00000000-0005-0000-0000-00002F340000}"/>
    <cellStyle name="Brand Subtitle with Underline 2 4 2 2" xfId="37316" xr:uid="{00000000-0005-0000-0000-000030340000}"/>
    <cellStyle name="Brand Subtitle with Underline 2 4 3" xfId="37317" xr:uid="{00000000-0005-0000-0000-000031340000}"/>
    <cellStyle name="Brand Subtitle with Underline 2 5" xfId="37318" xr:uid="{00000000-0005-0000-0000-000032340000}"/>
    <cellStyle name="Brand Subtitle with Underline 2 5 2" xfId="37319" xr:uid="{00000000-0005-0000-0000-000033340000}"/>
    <cellStyle name="Brand Subtitle with Underline 2 6" xfId="37320" xr:uid="{00000000-0005-0000-0000-000034340000}"/>
    <cellStyle name="Brand Subtitle with Underline 3" xfId="37321" xr:uid="{00000000-0005-0000-0000-000035340000}"/>
    <cellStyle name="Brand Subtitle with Underline 3 2" xfId="37322" xr:uid="{00000000-0005-0000-0000-000036340000}"/>
    <cellStyle name="Brand Subtitle with Underline 3 2 2" xfId="37323" xr:uid="{00000000-0005-0000-0000-000037340000}"/>
    <cellStyle name="Brand Subtitle with Underline 3 2 2 2" xfId="37324" xr:uid="{00000000-0005-0000-0000-000038340000}"/>
    <cellStyle name="Brand Subtitle with Underline 3 2 3" xfId="37325" xr:uid="{00000000-0005-0000-0000-000039340000}"/>
    <cellStyle name="Brand Subtitle with Underline 3 3" xfId="37326" xr:uid="{00000000-0005-0000-0000-00003A340000}"/>
    <cellStyle name="Brand Subtitle with Underline 3 3 2" xfId="37327" xr:uid="{00000000-0005-0000-0000-00003B340000}"/>
    <cellStyle name="Brand Subtitle with Underline 3 3 2 2" xfId="37328" xr:uid="{00000000-0005-0000-0000-00003C340000}"/>
    <cellStyle name="Brand Subtitle with Underline 3 3 3" xfId="37329" xr:uid="{00000000-0005-0000-0000-00003D340000}"/>
    <cellStyle name="Brand Subtitle with Underline 3 4" xfId="37330" xr:uid="{00000000-0005-0000-0000-00003E340000}"/>
    <cellStyle name="Brand Subtitle with Underline 3 4 2" xfId="37331" xr:uid="{00000000-0005-0000-0000-00003F340000}"/>
    <cellStyle name="Brand Subtitle with Underline 3 4 2 2" xfId="37332" xr:uid="{00000000-0005-0000-0000-000040340000}"/>
    <cellStyle name="Brand Subtitle with Underline 3 4 3" xfId="37333" xr:uid="{00000000-0005-0000-0000-000041340000}"/>
    <cellStyle name="Brand Subtitle with Underline 3 5" xfId="37334" xr:uid="{00000000-0005-0000-0000-000042340000}"/>
    <cellStyle name="Brand Subtitle with Underline 3 5 2" xfId="37335" xr:uid="{00000000-0005-0000-0000-000043340000}"/>
    <cellStyle name="Brand Subtitle with Underline 3 6" xfId="37336" xr:uid="{00000000-0005-0000-0000-000044340000}"/>
    <cellStyle name="Brand Subtitle with Underline 4" xfId="37337" xr:uid="{00000000-0005-0000-0000-000045340000}"/>
    <cellStyle name="Brand Subtitle with Underline 4 2" xfId="37338" xr:uid="{00000000-0005-0000-0000-000046340000}"/>
    <cellStyle name="Brand Subtitle with Underline 4 2 2" xfId="37339" xr:uid="{00000000-0005-0000-0000-000047340000}"/>
    <cellStyle name="Brand Subtitle with Underline 4 2 2 2" xfId="37340" xr:uid="{00000000-0005-0000-0000-000048340000}"/>
    <cellStyle name="Brand Subtitle with Underline 4 2 3" xfId="37341" xr:uid="{00000000-0005-0000-0000-000049340000}"/>
    <cellStyle name="Brand Subtitle with Underline 4 3" xfId="37342" xr:uid="{00000000-0005-0000-0000-00004A340000}"/>
    <cellStyle name="Brand Subtitle with Underline 4 3 2" xfId="37343" xr:uid="{00000000-0005-0000-0000-00004B340000}"/>
    <cellStyle name="Brand Subtitle with Underline 4 3 2 2" xfId="37344" xr:uid="{00000000-0005-0000-0000-00004C340000}"/>
    <cellStyle name="Brand Subtitle with Underline 4 3 3" xfId="37345" xr:uid="{00000000-0005-0000-0000-00004D340000}"/>
    <cellStyle name="Brand Subtitle with Underline 4 4" xfId="37346" xr:uid="{00000000-0005-0000-0000-00004E340000}"/>
    <cellStyle name="Brand Subtitle with Underline 4 4 2" xfId="37347" xr:uid="{00000000-0005-0000-0000-00004F340000}"/>
    <cellStyle name="Brand Subtitle with Underline 4 4 2 2" xfId="37348" xr:uid="{00000000-0005-0000-0000-000050340000}"/>
    <cellStyle name="Brand Subtitle with Underline 4 4 3" xfId="37349" xr:uid="{00000000-0005-0000-0000-000051340000}"/>
    <cellStyle name="Brand Subtitle with Underline 4 5" xfId="37350" xr:uid="{00000000-0005-0000-0000-000052340000}"/>
    <cellStyle name="Brand Subtitle with Underline 4 5 2" xfId="37351" xr:uid="{00000000-0005-0000-0000-000053340000}"/>
    <cellStyle name="Brand Subtitle with Underline 4 6" xfId="37352" xr:uid="{00000000-0005-0000-0000-000054340000}"/>
    <cellStyle name="Brand Subtitle with Underline 5" xfId="37353" xr:uid="{00000000-0005-0000-0000-000055340000}"/>
    <cellStyle name="Brand Subtitle with Underline 5 2" xfId="37354" xr:uid="{00000000-0005-0000-0000-000056340000}"/>
    <cellStyle name="Brand Subtitle with Underline 5 2 2" xfId="37355" xr:uid="{00000000-0005-0000-0000-000057340000}"/>
    <cellStyle name="Brand Subtitle with Underline 5 2 2 2" xfId="37356" xr:uid="{00000000-0005-0000-0000-000058340000}"/>
    <cellStyle name="Brand Subtitle with Underline 5 2 3" xfId="37357" xr:uid="{00000000-0005-0000-0000-000059340000}"/>
    <cellStyle name="Brand Subtitle with Underline 5 3" xfId="37358" xr:uid="{00000000-0005-0000-0000-00005A340000}"/>
    <cellStyle name="Brand Subtitle with Underline 5 3 2" xfId="37359" xr:uid="{00000000-0005-0000-0000-00005B340000}"/>
    <cellStyle name="Brand Subtitle with Underline 5 3 2 2" xfId="37360" xr:uid="{00000000-0005-0000-0000-00005C340000}"/>
    <cellStyle name="Brand Subtitle with Underline 5 3 3" xfId="37361" xr:uid="{00000000-0005-0000-0000-00005D340000}"/>
    <cellStyle name="Brand Subtitle with Underline 5 4" xfId="37362" xr:uid="{00000000-0005-0000-0000-00005E340000}"/>
    <cellStyle name="Brand Subtitle with Underline 5 4 2" xfId="37363" xr:uid="{00000000-0005-0000-0000-00005F340000}"/>
    <cellStyle name="Brand Subtitle with Underline 5 4 2 2" xfId="37364" xr:uid="{00000000-0005-0000-0000-000060340000}"/>
    <cellStyle name="Brand Subtitle with Underline 5 4 3" xfId="37365" xr:uid="{00000000-0005-0000-0000-000061340000}"/>
    <cellStyle name="Brand Subtitle with Underline 5 5" xfId="37366" xr:uid="{00000000-0005-0000-0000-000062340000}"/>
    <cellStyle name="Brand Subtitle with Underline 5 5 2" xfId="37367" xr:uid="{00000000-0005-0000-0000-000063340000}"/>
    <cellStyle name="Brand Subtitle with Underline 5 6" xfId="37368" xr:uid="{00000000-0005-0000-0000-000064340000}"/>
    <cellStyle name="Brand Subtitle with Underline 6" xfId="37369" xr:uid="{00000000-0005-0000-0000-000065340000}"/>
    <cellStyle name="Brand Subtitle with Underline 6 2" xfId="37370" xr:uid="{00000000-0005-0000-0000-000066340000}"/>
    <cellStyle name="Brand Subtitle with Underline 6 2 2" xfId="37371" xr:uid="{00000000-0005-0000-0000-000067340000}"/>
    <cellStyle name="Brand Subtitle with Underline 6 2 2 2" xfId="37372" xr:uid="{00000000-0005-0000-0000-000068340000}"/>
    <cellStyle name="Brand Subtitle with Underline 6 2 3" xfId="37373" xr:uid="{00000000-0005-0000-0000-000069340000}"/>
    <cellStyle name="Brand Subtitle with Underline 6 3" xfId="37374" xr:uid="{00000000-0005-0000-0000-00006A340000}"/>
    <cellStyle name="Brand Subtitle with Underline 6 3 2" xfId="37375" xr:uid="{00000000-0005-0000-0000-00006B340000}"/>
    <cellStyle name="Brand Subtitle with Underline 6 3 2 2" xfId="37376" xr:uid="{00000000-0005-0000-0000-00006C340000}"/>
    <cellStyle name="Brand Subtitle with Underline 6 3 3" xfId="37377" xr:uid="{00000000-0005-0000-0000-00006D340000}"/>
    <cellStyle name="Brand Subtitle with Underline 6 4" xfId="37378" xr:uid="{00000000-0005-0000-0000-00006E340000}"/>
    <cellStyle name="Brand Subtitle with Underline 6 4 2" xfId="37379" xr:uid="{00000000-0005-0000-0000-00006F340000}"/>
    <cellStyle name="Brand Subtitle with Underline 6 4 2 2" xfId="37380" xr:uid="{00000000-0005-0000-0000-000070340000}"/>
    <cellStyle name="Brand Subtitle with Underline 6 4 3" xfId="37381" xr:uid="{00000000-0005-0000-0000-000071340000}"/>
    <cellStyle name="Brand Subtitle with Underline 6 5" xfId="37382" xr:uid="{00000000-0005-0000-0000-000072340000}"/>
    <cellStyle name="Brand Subtitle with Underline 6 5 2" xfId="37383" xr:uid="{00000000-0005-0000-0000-000073340000}"/>
    <cellStyle name="Brand Subtitle with Underline 6 6" xfId="37384" xr:uid="{00000000-0005-0000-0000-000074340000}"/>
    <cellStyle name="Brand Subtitle with Underline 7" xfId="37385" xr:uid="{00000000-0005-0000-0000-000075340000}"/>
    <cellStyle name="Brand Subtitle with Underline 7 2" xfId="37386" xr:uid="{00000000-0005-0000-0000-000076340000}"/>
    <cellStyle name="Brand Subtitle with Underline 7 2 2" xfId="37387" xr:uid="{00000000-0005-0000-0000-000077340000}"/>
    <cellStyle name="Brand Subtitle with Underline 7 2 2 2" xfId="37388" xr:uid="{00000000-0005-0000-0000-000078340000}"/>
    <cellStyle name="Brand Subtitle with Underline 7 2 3" xfId="37389" xr:uid="{00000000-0005-0000-0000-000079340000}"/>
    <cellStyle name="Brand Subtitle with Underline 7 3" xfId="37390" xr:uid="{00000000-0005-0000-0000-00007A340000}"/>
    <cellStyle name="Brand Subtitle with Underline 7 3 2" xfId="37391" xr:uid="{00000000-0005-0000-0000-00007B340000}"/>
    <cellStyle name="Brand Subtitle with Underline 7 3 2 2" xfId="37392" xr:uid="{00000000-0005-0000-0000-00007C340000}"/>
    <cellStyle name="Brand Subtitle with Underline 7 3 3" xfId="37393" xr:uid="{00000000-0005-0000-0000-00007D340000}"/>
    <cellStyle name="Brand Subtitle with Underline 7 4" xfId="37394" xr:uid="{00000000-0005-0000-0000-00007E340000}"/>
    <cellStyle name="Brand Subtitle with Underline 7 4 2" xfId="37395" xr:uid="{00000000-0005-0000-0000-00007F340000}"/>
    <cellStyle name="Brand Subtitle with Underline 7 4 2 2" xfId="37396" xr:uid="{00000000-0005-0000-0000-000080340000}"/>
    <cellStyle name="Brand Subtitle with Underline 7 4 3" xfId="37397" xr:uid="{00000000-0005-0000-0000-000081340000}"/>
    <cellStyle name="Brand Subtitle with Underline 7 5" xfId="37398" xr:uid="{00000000-0005-0000-0000-000082340000}"/>
    <cellStyle name="Brand Subtitle with Underline 7 5 2" xfId="37399" xr:uid="{00000000-0005-0000-0000-000083340000}"/>
    <cellStyle name="Brand Subtitle with Underline 7 6" xfId="37400" xr:uid="{00000000-0005-0000-0000-000084340000}"/>
    <cellStyle name="Brand Subtitle with Underline 8" xfId="37401" xr:uid="{00000000-0005-0000-0000-000085340000}"/>
    <cellStyle name="Brand Subtitle with Underline 8 2" xfId="37402" xr:uid="{00000000-0005-0000-0000-000086340000}"/>
    <cellStyle name="Brand Subtitle with Underline 8 2 2" xfId="37403" xr:uid="{00000000-0005-0000-0000-000087340000}"/>
    <cellStyle name="Brand Subtitle with Underline 8 2 2 2" xfId="37404" xr:uid="{00000000-0005-0000-0000-000088340000}"/>
    <cellStyle name="Brand Subtitle with Underline 8 2 3" xfId="37405" xr:uid="{00000000-0005-0000-0000-000089340000}"/>
    <cellStyle name="Brand Subtitle with Underline 8 3" xfId="37406" xr:uid="{00000000-0005-0000-0000-00008A340000}"/>
    <cellStyle name="Brand Subtitle with Underline 8 3 2" xfId="37407" xr:uid="{00000000-0005-0000-0000-00008B340000}"/>
    <cellStyle name="Brand Subtitle with Underline 8 3 2 2" xfId="37408" xr:uid="{00000000-0005-0000-0000-00008C340000}"/>
    <cellStyle name="Brand Subtitle with Underline 8 3 3" xfId="37409" xr:uid="{00000000-0005-0000-0000-00008D340000}"/>
    <cellStyle name="Brand Subtitle with Underline 8 4" xfId="37410" xr:uid="{00000000-0005-0000-0000-00008E340000}"/>
    <cellStyle name="Brand Subtitle with Underline 8 4 2" xfId="37411" xr:uid="{00000000-0005-0000-0000-00008F340000}"/>
    <cellStyle name="Brand Subtitle with Underline 8 4 2 2" xfId="37412" xr:uid="{00000000-0005-0000-0000-000090340000}"/>
    <cellStyle name="Brand Subtitle with Underline 8 4 3" xfId="37413" xr:uid="{00000000-0005-0000-0000-000091340000}"/>
    <cellStyle name="Brand Subtitle with Underline 8 5" xfId="37414" xr:uid="{00000000-0005-0000-0000-000092340000}"/>
    <cellStyle name="Brand Subtitle with Underline 8 5 2" xfId="37415" xr:uid="{00000000-0005-0000-0000-000093340000}"/>
    <cellStyle name="Brand Subtitle with Underline 8 6" xfId="37416" xr:uid="{00000000-0005-0000-0000-000094340000}"/>
    <cellStyle name="Brand Subtitle with Underline 9" xfId="37417" xr:uid="{00000000-0005-0000-0000-000095340000}"/>
    <cellStyle name="Brand Subtitle with Underline 9 2" xfId="37418" xr:uid="{00000000-0005-0000-0000-000096340000}"/>
    <cellStyle name="Brand Subtitle with Underline 9 2 2" xfId="37419" xr:uid="{00000000-0005-0000-0000-000097340000}"/>
    <cellStyle name="Brand Subtitle with Underline 9 2 2 2" xfId="37420" xr:uid="{00000000-0005-0000-0000-000098340000}"/>
    <cellStyle name="Brand Subtitle with Underline 9 2 3" xfId="37421" xr:uid="{00000000-0005-0000-0000-000099340000}"/>
    <cellStyle name="Brand Subtitle with Underline 9 3" xfId="37422" xr:uid="{00000000-0005-0000-0000-00009A340000}"/>
    <cellStyle name="Brand Subtitle with Underline 9 3 2" xfId="37423" xr:uid="{00000000-0005-0000-0000-00009B340000}"/>
    <cellStyle name="Brand Subtitle with Underline 9 3 2 2" xfId="37424" xr:uid="{00000000-0005-0000-0000-00009C340000}"/>
    <cellStyle name="Brand Subtitle with Underline 9 3 3" xfId="37425" xr:uid="{00000000-0005-0000-0000-00009D340000}"/>
    <cellStyle name="Brand Subtitle with Underline 9 4" xfId="37426" xr:uid="{00000000-0005-0000-0000-00009E340000}"/>
    <cellStyle name="Brand Subtitle with Underline 9 4 2" xfId="37427" xr:uid="{00000000-0005-0000-0000-00009F340000}"/>
    <cellStyle name="Brand Subtitle with Underline 9 4 2 2" xfId="37428" xr:uid="{00000000-0005-0000-0000-0000A0340000}"/>
    <cellStyle name="Brand Subtitle with Underline 9 4 3" xfId="37429" xr:uid="{00000000-0005-0000-0000-0000A1340000}"/>
    <cellStyle name="Brand Subtitle with Underline 9 5" xfId="37430" xr:uid="{00000000-0005-0000-0000-0000A2340000}"/>
    <cellStyle name="Brand Subtitle with Underline 9 5 2" xfId="37431" xr:uid="{00000000-0005-0000-0000-0000A3340000}"/>
    <cellStyle name="Brand Subtitle with Underline 9 6" xfId="37432" xr:uid="{00000000-0005-0000-0000-0000A4340000}"/>
    <cellStyle name="Brand Subtitle without Underline" xfId="566" xr:uid="{00000000-0005-0000-0000-0000A5340000}"/>
    <cellStyle name="Brand Title" xfId="567" xr:uid="{00000000-0005-0000-0000-0000A6340000}"/>
    <cellStyle name="British Pound" xfId="568" xr:uid="{00000000-0005-0000-0000-0000A7340000}"/>
    <cellStyle name="C" xfId="31668" xr:uid="{00000000-0005-0000-0000-0000A8340000}"/>
    <cellStyle name="C?AØ_¿?¾÷CoE² " xfId="31669" xr:uid="{00000000-0005-0000-0000-0000A9340000}"/>
    <cellStyle name="C_04028적산수량집계" xfId="31670" xr:uid="{00000000-0005-0000-0000-0000AA340000}"/>
    <cellStyle name="C_BOOKCITY(전기)" xfId="31671" xr:uid="{00000000-0005-0000-0000-0000AB340000}"/>
    <cellStyle name="C_BOOKCITY(전기)_04028적산수량집계" xfId="31672" xr:uid="{00000000-0005-0000-0000-0000AC340000}"/>
    <cellStyle name="C_공설운동진입(가실행)" xfId="31673" xr:uid="{00000000-0005-0000-0000-0000AD340000}"/>
    <cellStyle name="C_공설운동진입(가실행)_04028적산수량집계" xfId="31674" xr:uid="{00000000-0005-0000-0000-0000AE340000}"/>
    <cellStyle name="C_공설운동진입(가실행)_BOOKCITY(전기)" xfId="31675" xr:uid="{00000000-0005-0000-0000-0000AF340000}"/>
    <cellStyle name="C_공설운동진입(가실행)_BOOKCITY(전기)_04028적산수량집계" xfId="31676" xr:uid="{00000000-0005-0000-0000-0000B0340000}"/>
    <cellStyle name="C_공설운동진입(가실행)_사본 - 파주 북시티(이채)" xfId="31677" xr:uid="{00000000-0005-0000-0000-0000B1340000}"/>
    <cellStyle name="C_공설운동진입(가실행)_사본 - 파주 북시티(이채)_04028적산수량집계" xfId="31678" xr:uid="{00000000-0005-0000-0000-0000B2340000}"/>
    <cellStyle name="C_공설운동진입(가실행)_파주 BOOK CITY(통보용)" xfId="31679" xr:uid="{00000000-0005-0000-0000-0000B3340000}"/>
    <cellStyle name="C_공설운동진입(가실행)_파주 BOOK CITY(통보용)_04028적산수량집계" xfId="31680" xr:uid="{00000000-0005-0000-0000-0000B4340000}"/>
    <cellStyle name="C_공설운동진입(가실행)_파주 BOOK CITY가실행내역" xfId="31681" xr:uid="{00000000-0005-0000-0000-0000B5340000}"/>
    <cellStyle name="C_공설운동진입(가실행)_파주 BOOK CITY가실행내역_04028적산수량집계" xfId="31682" xr:uid="{00000000-0005-0000-0000-0000B6340000}"/>
    <cellStyle name="C_공설운동진입(가실행)_파주 북시티(이채)제출" xfId="31683" xr:uid="{00000000-0005-0000-0000-0000B7340000}"/>
    <cellStyle name="C_공설운동진입(가실행)_파주 북시티(이채)제출_04028적산수량집계" xfId="31684" xr:uid="{00000000-0005-0000-0000-0000B8340000}"/>
    <cellStyle name="C_공설운동진입(가실행)_파주 북시티(전체)제출(변경전)" xfId="31685" xr:uid="{00000000-0005-0000-0000-0000B9340000}"/>
    <cellStyle name="C_공설운동진입(가실행)_파주 북시티(전체)제출(변경전)_04028적산수량집계" xfId="31686" xr:uid="{00000000-0005-0000-0000-0000BA340000}"/>
    <cellStyle name="C_사본 - 파주 북시티(이채)" xfId="31687" xr:uid="{00000000-0005-0000-0000-0000BB340000}"/>
    <cellStyle name="C_사본 - 파주 북시티(이채)_04028적산수량집계" xfId="31688" xr:uid="{00000000-0005-0000-0000-0000BC340000}"/>
    <cellStyle name="C_토목내역서" xfId="31689" xr:uid="{00000000-0005-0000-0000-0000BD340000}"/>
    <cellStyle name="C_토목내역서_04028적산수량집계" xfId="31690" xr:uid="{00000000-0005-0000-0000-0000BE340000}"/>
    <cellStyle name="C_토목내역서_BOOKCITY(전기)" xfId="31691" xr:uid="{00000000-0005-0000-0000-0000BF340000}"/>
    <cellStyle name="C_토목내역서_BOOKCITY(전기)_04028적산수량집계" xfId="31692" xr:uid="{00000000-0005-0000-0000-0000C0340000}"/>
    <cellStyle name="C_토목내역서_공설운동진입(가실행)" xfId="31693" xr:uid="{00000000-0005-0000-0000-0000C1340000}"/>
    <cellStyle name="C_토목내역서_공설운동진입(가실행)_04028적산수량집계" xfId="31694" xr:uid="{00000000-0005-0000-0000-0000C2340000}"/>
    <cellStyle name="C_토목내역서_공설운동진입(가실행)_BOOKCITY(전기)" xfId="31695" xr:uid="{00000000-0005-0000-0000-0000C3340000}"/>
    <cellStyle name="C_토목내역서_공설운동진입(가실행)_BOOKCITY(전기)_04028적산수량집계" xfId="31696" xr:uid="{00000000-0005-0000-0000-0000C4340000}"/>
    <cellStyle name="C_토목내역서_공설운동진입(가실행)_사본 - 파주 북시티(이채)" xfId="31697" xr:uid="{00000000-0005-0000-0000-0000C5340000}"/>
    <cellStyle name="C_토목내역서_공설운동진입(가실행)_사본 - 파주 북시티(이채)_04028적산수량집계" xfId="31698" xr:uid="{00000000-0005-0000-0000-0000C6340000}"/>
    <cellStyle name="C_토목내역서_공설운동진입(가실행)_파주 BOOK CITY(통보용)" xfId="31699" xr:uid="{00000000-0005-0000-0000-0000C7340000}"/>
    <cellStyle name="C_토목내역서_공설운동진입(가실행)_파주 BOOK CITY(통보용)_04028적산수량집계" xfId="31700" xr:uid="{00000000-0005-0000-0000-0000C8340000}"/>
    <cellStyle name="C_토목내역서_공설운동진입(가실행)_파주 BOOK CITY가실행내역" xfId="31701" xr:uid="{00000000-0005-0000-0000-0000C9340000}"/>
    <cellStyle name="C_토목내역서_공설운동진입(가실행)_파주 BOOK CITY가실행내역_04028적산수량집계" xfId="31702" xr:uid="{00000000-0005-0000-0000-0000CA340000}"/>
    <cellStyle name="C_토목내역서_공설운동진입(가실행)_파주 북시티(이채)제출" xfId="31703" xr:uid="{00000000-0005-0000-0000-0000CB340000}"/>
    <cellStyle name="C_토목내역서_공설운동진입(가실행)_파주 북시티(이채)제출_04028적산수량집계" xfId="31704" xr:uid="{00000000-0005-0000-0000-0000CC340000}"/>
    <cellStyle name="C_토목내역서_공설운동진입(가실행)_파주 북시티(전체)제출(변경전)" xfId="31705" xr:uid="{00000000-0005-0000-0000-0000CD340000}"/>
    <cellStyle name="C_토목내역서_공설운동진입(가실행)_파주 북시티(전체)제출(변경전)_04028적산수량집계" xfId="31706" xr:uid="{00000000-0005-0000-0000-0000CE340000}"/>
    <cellStyle name="C_토목내역서_사본 - 파주 북시티(이채)" xfId="31707" xr:uid="{00000000-0005-0000-0000-0000CF340000}"/>
    <cellStyle name="C_토목내역서_사본 - 파주 북시티(이채)_04028적산수량집계" xfId="31708" xr:uid="{00000000-0005-0000-0000-0000D0340000}"/>
    <cellStyle name="C_토목내역서_파주 BOOK CITY(통보용)" xfId="31709" xr:uid="{00000000-0005-0000-0000-0000D1340000}"/>
    <cellStyle name="C_토목내역서_파주 BOOK CITY(통보용)_04028적산수량집계" xfId="31710" xr:uid="{00000000-0005-0000-0000-0000D2340000}"/>
    <cellStyle name="C_토목내역서_파주 BOOK CITY가실행내역" xfId="31711" xr:uid="{00000000-0005-0000-0000-0000D3340000}"/>
    <cellStyle name="C_토목내역서_파주 BOOK CITY가실행내역_04028적산수량집계" xfId="31712" xr:uid="{00000000-0005-0000-0000-0000D4340000}"/>
    <cellStyle name="C_토목내역서_파주 북시티(이채)제출" xfId="31713" xr:uid="{00000000-0005-0000-0000-0000D5340000}"/>
    <cellStyle name="C_토목내역서_파주 북시티(이채)제출_04028적산수량집계" xfId="31714" xr:uid="{00000000-0005-0000-0000-0000D6340000}"/>
    <cellStyle name="C_토목내역서_파주 북시티(전체)제출(변경전)" xfId="31715" xr:uid="{00000000-0005-0000-0000-0000D7340000}"/>
    <cellStyle name="C_토목내역서_파주 북시티(전체)제출(변경전)_04028적산수량집계" xfId="31716" xr:uid="{00000000-0005-0000-0000-0000D8340000}"/>
    <cellStyle name="C_파주 BOOK CITY(통보용)" xfId="31717" xr:uid="{00000000-0005-0000-0000-0000D9340000}"/>
    <cellStyle name="C_파주 BOOK CITY(통보용)_04028적산수량집계" xfId="31718" xr:uid="{00000000-0005-0000-0000-0000DA340000}"/>
    <cellStyle name="C_파주 BOOK CITY가실행내역" xfId="31719" xr:uid="{00000000-0005-0000-0000-0000DB340000}"/>
    <cellStyle name="C_파주 BOOK CITY가실행내역_04028적산수량집계" xfId="31720" xr:uid="{00000000-0005-0000-0000-0000DC340000}"/>
    <cellStyle name="C_파주 북시티(이채)제출" xfId="31721" xr:uid="{00000000-0005-0000-0000-0000DD340000}"/>
    <cellStyle name="C_파주 북시티(이채)제출_04028적산수량집계" xfId="31722" xr:uid="{00000000-0005-0000-0000-0000DE340000}"/>
    <cellStyle name="C_파주 북시티(전체)제출(변경전)" xfId="31723" xr:uid="{00000000-0005-0000-0000-0000DF340000}"/>
    <cellStyle name="C_파주 북시티(전체)제출(변경전)_04028적산수량집계" xfId="31724" xr:uid="{00000000-0005-0000-0000-0000E0340000}"/>
    <cellStyle name="C¡?A¨ª_¡¾????Ubal" xfId="569" xr:uid="{00000000-0005-0000-0000-0000E1340000}"/>
    <cellStyle name="C¡IA¨ª_ ¡Æⓒøⓒoⓒ￢" xfId="31725" xr:uid="{00000000-0005-0000-0000-0000E2340000}"/>
    <cellStyle name="C¡ÍA¨ª_¡¾©ö¢¯Ubal" xfId="570" xr:uid="{00000000-0005-0000-0000-0000E3340000}"/>
    <cellStyle name="C¡IA¨ª_¡ic¨u¡A¨￢I¨￢¡Æ AN¡Æe " xfId="31726" xr:uid="{00000000-0005-0000-0000-0000E4340000}"/>
    <cellStyle name="C¡ÍA¨ª_2000¨ùOER " xfId="31727" xr:uid="{00000000-0005-0000-0000-0000E5340000}"/>
    <cellStyle name="C¡IA¨ª_2000¨uOER _1월채권" xfId="31728" xr:uid="{00000000-0005-0000-0000-0000E6340000}"/>
    <cellStyle name="C￠RERIA¡ER￠R¡¿￠R¡×￠RI_OTHERS SYS " xfId="31729" xr:uid="{00000000-0005-0000-0000-0000E7340000}"/>
    <cellStyle name="C￠RIA¡§¨￡_#1,2" xfId="31730" xr:uid="{00000000-0005-0000-0000-0000E8340000}"/>
    <cellStyle name="Ç¥áø" xfId="571" xr:uid="{00000000-0005-0000-0000-0000E9340000}"/>
    <cellStyle name="C￥AØ_  A¾  CO  " xfId="31731" xr:uid="{00000000-0005-0000-0000-0000EA340000}"/>
    <cellStyle name="Ç¥ÁØ_´ç¿ùÃßÁø°èÈ¹" xfId="31732" xr:uid="{00000000-0005-0000-0000-0000EB340000}"/>
    <cellStyle name="C￥AØ_´e¼OAæ´c±Y" xfId="572" xr:uid="{00000000-0005-0000-0000-0000EC340000}"/>
    <cellStyle name="Ç¥ÁØ_´ëºñÇ¥" xfId="31733" xr:uid="{00000000-0005-0000-0000-0000ED340000}"/>
    <cellStyle name="C￥AØ_´eºnC￥ (2)_1_ºI´eAa°ø " xfId="31734" xr:uid="{00000000-0005-0000-0000-0000EE340000}"/>
    <cellStyle name="Ç¥ÁØ_´ëºñÇ¥ (2)_1_ºÎ´ëÅä°ø " xfId="573" xr:uid="{00000000-0005-0000-0000-0000EF340000}"/>
    <cellStyle name="C￥AØ_´eºnC￥ (2)_ºI´eAa°ø" xfId="31735" xr:uid="{00000000-0005-0000-0000-0000F0340000}"/>
    <cellStyle name="Ç¥ÁØ_´ëºñÇ¥ (2)_ºÎ´ëÅä°ø " xfId="574" xr:uid="{00000000-0005-0000-0000-0000F1340000}"/>
    <cellStyle name="C￥AØ_´eºnC￥ (2)_ºI´eAa°ø  10" xfId="2858" xr:uid="{00000000-0005-0000-0000-0000F2340000}"/>
    <cellStyle name="Ç¥ÁØ_´ëºñÇ¥ (2)_ºÎ´ëÅä°ø  10" xfId="37433" xr:uid="{00000000-0005-0000-0000-0000F3340000}"/>
    <cellStyle name="C￥AØ_´eºnC￥ (2)_ºI´eAa°ø  11" xfId="37434" xr:uid="{00000000-0005-0000-0000-0000F4340000}"/>
    <cellStyle name="Ç¥ÁØ_´ëºñÇ¥ (2)_ºÎ´ëÅä°ø  11" xfId="37435" xr:uid="{00000000-0005-0000-0000-0000F5340000}"/>
    <cellStyle name="C￥AØ_´eºnC￥ (2)_ºI´eAa°ø  2" xfId="37436" xr:uid="{00000000-0005-0000-0000-0000F6340000}"/>
    <cellStyle name="Ç¥ÁØ_´ëºñÇ¥ (2)_ºÎ´ëÅä°ø  2" xfId="31736" xr:uid="{00000000-0005-0000-0000-0000F7340000}"/>
    <cellStyle name="C￥AØ_´eºnC￥ (2)_ºI´eAa°ø  3" xfId="37437" xr:uid="{00000000-0005-0000-0000-0000F8340000}"/>
    <cellStyle name="Ç¥ÁØ_´ëºñÇ¥ (2)_ºÎ´ëÅä°ø  3" xfId="37438" xr:uid="{00000000-0005-0000-0000-0000F9340000}"/>
    <cellStyle name="C￥AØ_´eºnC￥ (2)_ºI´eAa°ø  4" xfId="37439" xr:uid="{00000000-0005-0000-0000-0000FA340000}"/>
    <cellStyle name="Ç¥ÁØ_´ëºñÇ¥ (2)_ºÎ´ëÅä°ø  4" xfId="37440" xr:uid="{00000000-0005-0000-0000-0000FB340000}"/>
    <cellStyle name="C￥AØ_´eºnC￥ (2)_ºI´eAa°ø  5" xfId="37441" xr:uid="{00000000-0005-0000-0000-0000FC340000}"/>
    <cellStyle name="Ç¥ÁØ_´ëºñÇ¥ (2)_ºÎ´ëÅä°ø  5" xfId="37442" xr:uid="{00000000-0005-0000-0000-0000FD340000}"/>
    <cellStyle name="C￥AØ_´eºnC￥ (2)_ºI´eAa°ø  6" xfId="37443" xr:uid="{00000000-0005-0000-0000-0000FE340000}"/>
    <cellStyle name="Ç¥ÁØ_´ëºñÇ¥ (2)_ºÎ´ëÅä°ø  6" xfId="37444" xr:uid="{00000000-0005-0000-0000-0000FF340000}"/>
    <cellStyle name="C￥AØ_´eºnC￥ (2)_ºI´eAa°ø  7" xfId="37445" xr:uid="{00000000-0005-0000-0000-000000350000}"/>
    <cellStyle name="Ç¥ÁØ_´ëºñÇ¥ (2)_ºÎ´ëÅä°ø  7" xfId="37446" xr:uid="{00000000-0005-0000-0000-000001350000}"/>
    <cellStyle name="C￥AØ_´eºnC￥ (2)_ºI´eAa°ø  8" xfId="37447" xr:uid="{00000000-0005-0000-0000-000002350000}"/>
    <cellStyle name="Ç¥ÁØ_´ëºñÇ¥ (2)_ºÎ´ëÅä°ø  8" xfId="37448" xr:uid="{00000000-0005-0000-0000-000003350000}"/>
    <cellStyle name="C￥AØ_´eºnC￥ (2)_ºI´eAa°ø  9" xfId="37449" xr:uid="{00000000-0005-0000-0000-000004350000}"/>
    <cellStyle name="Ç¥ÁØ_´ëºñÇ¥ (2)_ºÎ´ëÅä°ø  9" xfId="37450" xr:uid="{00000000-0005-0000-0000-000005350000}"/>
    <cellStyle name="C￥AØ_¸AAa.¼OAI " xfId="31737" xr:uid="{00000000-0005-0000-0000-000006350000}"/>
    <cellStyle name="Ç¥ÁØ_¸ÅÃâ¸ÅÃâ¿ø°¡ " xfId="31738" xr:uid="{00000000-0005-0000-0000-000007350000}"/>
    <cellStyle name="C￥AØ_¸nA÷2 " xfId="31739" xr:uid="{00000000-0005-0000-0000-000008350000}"/>
    <cellStyle name="Ç¥ÁØ_¿µ¾÷ÇöÈ² " xfId="575" xr:uid="{00000000-0005-0000-0000-000009350000}"/>
    <cellStyle name="C￥AØ_¿¹≫e¿aA≫ " xfId="31740" xr:uid="{00000000-0005-0000-0000-00000A350000}"/>
    <cellStyle name="Ç¥ÁØ_¿ù°£¿ä¾àº¸°í" xfId="31741" xr:uid="{00000000-0005-0000-0000-00000B350000}"/>
    <cellStyle name="C￥AØ_¿u°￡¿a¾aº¸°i_Sheet1" xfId="31742" xr:uid="{00000000-0005-0000-0000-00000C350000}"/>
    <cellStyle name="Ç¥ÁØ_±¸¹Ì´ëÃ¥" xfId="31743" xr:uid="{00000000-0005-0000-0000-00000D350000}"/>
    <cellStyle name="C￥AØ_±¹¿UPL" xfId="576" xr:uid="{00000000-0005-0000-0000-00000E350000}"/>
    <cellStyle name="Ç¥ÁØ_±¹¿ÜPL" xfId="577" xr:uid="{00000000-0005-0000-0000-00000F350000}"/>
    <cellStyle name="C￥AØ_±¹¿UPL 10" xfId="37451" xr:uid="{00000000-0005-0000-0000-000010350000}"/>
    <cellStyle name="Ç¥ÁØ_±¹¿ÜPL 10" xfId="37452" xr:uid="{00000000-0005-0000-0000-000011350000}"/>
    <cellStyle name="C￥AØ_±¹¿UPL 11" xfId="37453" xr:uid="{00000000-0005-0000-0000-000012350000}"/>
    <cellStyle name="Ç¥ÁØ_±¹¿ÜPL 11" xfId="37454" xr:uid="{00000000-0005-0000-0000-000013350000}"/>
    <cellStyle name="C￥AØ_±¹¿UPL 2" xfId="37455" xr:uid="{00000000-0005-0000-0000-000014350000}"/>
    <cellStyle name="Ç¥ÁØ_±¹¿ÜPL 2" xfId="37456" xr:uid="{00000000-0005-0000-0000-000015350000}"/>
    <cellStyle name="C￥AØ_±¹¿UPL 3" xfId="37457" xr:uid="{00000000-0005-0000-0000-000016350000}"/>
    <cellStyle name="Ç¥ÁØ_±¹¿ÜPL 3" xfId="37458" xr:uid="{00000000-0005-0000-0000-000017350000}"/>
    <cellStyle name="C￥AØ_±¹¿UPL 4" xfId="37459" xr:uid="{00000000-0005-0000-0000-000018350000}"/>
    <cellStyle name="Ç¥ÁØ_±¹¿ÜPL 4" xfId="37460" xr:uid="{00000000-0005-0000-0000-000019350000}"/>
    <cellStyle name="C￥AØ_±¹¿UPL 5" xfId="37461" xr:uid="{00000000-0005-0000-0000-00001A350000}"/>
    <cellStyle name="Ç¥ÁØ_±¹¿ÜPL 5" xfId="37462" xr:uid="{00000000-0005-0000-0000-00001B350000}"/>
    <cellStyle name="C￥AØ_±¹¿UPL 6" xfId="37463" xr:uid="{00000000-0005-0000-0000-00001C350000}"/>
    <cellStyle name="Ç¥ÁØ_±¹¿ÜPL 6" xfId="37464" xr:uid="{00000000-0005-0000-0000-00001D350000}"/>
    <cellStyle name="C￥AØ_±¹¿UPL 7" xfId="37465" xr:uid="{00000000-0005-0000-0000-00001E350000}"/>
    <cellStyle name="Ç¥ÁØ_±¹¿ÜPL 7" xfId="37466" xr:uid="{00000000-0005-0000-0000-00001F350000}"/>
    <cellStyle name="C￥AØ_±¹¿UPL 8" xfId="37467" xr:uid="{00000000-0005-0000-0000-000020350000}"/>
    <cellStyle name="Ç¥ÁØ_±¹¿ÜPL 8" xfId="37468" xr:uid="{00000000-0005-0000-0000-000021350000}"/>
    <cellStyle name="C￥AØ_±¹¿UPL 9" xfId="37469" xr:uid="{00000000-0005-0000-0000-000022350000}"/>
    <cellStyle name="Ç¥ÁØ_±¹¿ÜPL 9" xfId="37470" xr:uid="{00000000-0005-0000-0000-000023350000}"/>
    <cellStyle name="C￥AØ_±¹¿UPL_Sheet1" xfId="31744" xr:uid="{00000000-0005-0000-0000-000024350000}"/>
    <cellStyle name="Ç¥ÁØ_»ç¾÷ºÐ¼® " xfId="31745" xr:uid="{00000000-0005-0000-0000-000025350000}"/>
    <cellStyle name="C￥AØ_≫c¾÷ºIº° AN°e " xfId="578" xr:uid="{00000000-0005-0000-0000-000026350000}"/>
    <cellStyle name="Ç¥ÁØ_°èÈ¹3 " xfId="31746" xr:uid="{00000000-0005-0000-0000-000027350000}"/>
    <cellStyle name="C￥AØ_0N-HANDLING " xfId="31747" xr:uid="{00000000-0005-0000-0000-000028350000}"/>
    <cellStyle name="Ç¥ÁØ_0N-HANDLING " xfId="579" xr:uid="{00000000-0005-0000-0000-000029350000}"/>
    <cellStyle name="C￥AØ_¼±AoAc°i_1_³≫ºI°eE¹´e AßA¤A÷AI " xfId="31748" xr:uid="{00000000-0005-0000-0000-00002A350000}"/>
    <cellStyle name="Ç¥ÁØ_¼öÀÍ¼º " xfId="31749" xr:uid="{00000000-0005-0000-0000-00002B350000}"/>
    <cellStyle name="C￥AØ_¾aC°≫c¿eCoE² " xfId="31750" xr:uid="{00000000-0005-0000-0000-00002C350000}"/>
    <cellStyle name="Ç¥áø_2. 은행분담금 추정 (20090930기준)_작업_2" xfId="580" xr:uid="{00000000-0005-0000-0000-00002D350000}"/>
    <cellStyle name="C￥AØ_5-1±¤°i _2001재무제표" xfId="581" xr:uid="{00000000-0005-0000-0000-00002E350000}"/>
    <cellStyle name="Ç¥ÁØ_5-1±¤°í _2001재무제표" xfId="582" xr:uid="{00000000-0005-0000-0000-00002F350000}"/>
    <cellStyle name="C￥AØ_5-1±¤°i _2001재무제표 10" xfId="37471" xr:uid="{00000000-0005-0000-0000-000030350000}"/>
    <cellStyle name="Ç¥ÁØ_5-1±¤°í _2001재무제표 10" xfId="37472" xr:uid="{00000000-0005-0000-0000-000031350000}"/>
    <cellStyle name="C￥AØ_5-1±¤°i _2001재무제표 11" xfId="37473" xr:uid="{00000000-0005-0000-0000-000032350000}"/>
    <cellStyle name="Ç¥ÁØ_5-1±¤°í _2001재무제표 11" xfId="37474" xr:uid="{00000000-0005-0000-0000-000033350000}"/>
    <cellStyle name="C￥AØ_5-1±¤°i _2001재무제표 2" xfId="31751" xr:uid="{00000000-0005-0000-0000-000034350000}"/>
    <cellStyle name="Ç¥ÁØ_5-1±¤°í _2001재무제표 2" xfId="37475" xr:uid="{00000000-0005-0000-0000-000035350000}"/>
    <cellStyle name="C￥AØ_5-1±¤°i _2001재무제표 2 2" xfId="37476" xr:uid="{00000000-0005-0000-0000-000036350000}"/>
    <cellStyle name="Ç¥ÁØ_5-1±¤°í _2001재무제표 3" xfId="37477" xr:uid="{00000000-0005-0000-0000-000037350000}"/>
    <cellStyle name="C￥AØ_5-1±¤°i _2001재무제표 4" xfId="37478" xr:uid="{00000000-0005-0000-0000-000038350000}"/>
    <cellStyle name="Ç¥ÁØ_5-1±¤°í _2001재무제표 4" xfId="37479" xr:uid="{00000000-0005-0000-0000-000039350000}"/>
    <cellStyle name="C￥AØ_5-1±¤°i _2001재무제표 5" xfId="37480" xr:uid="{00000000-0005-0000-0000-00003A350000}"/>
    <cellStyle name="Ç¥ÁØ_5-1±¤°í _2001재무제표 5" xfId="37481" xr:uid="{00000000-0005-0000-0000-00003B350000}"/>
    <cellStyle name="C￥AØ_5-1±¤°i _2001재무제표 6" xfId="37482" xr:uid="{00000000-0005-0000-0000-00003C350000}"/>
    <cellStyle name="Ç¥ÁØ_5-1±¤°í _2001재무제표 6" xfId="37483" xr:uid="{00000000-0005-0000-0000-00003D350000}"/>
    <cellStyle name="C￥AØ_5-1±¤°i _2001재무제표 7" xfId="37484" xr:uid="{00000000-0005-0000-0000-00003E350000}"/>
    <cellStyle name="Ç¥ÁØ_5-1±¤°í _2001재무제표 7" xfId="37485" xr:uid="{00000000-0005-0000-0000-00003F350000}"/>
    <cellStyle name="C￥AØ_5-1±¤°i _2001재무제표 8" xfId="37486" xr:uid="{00000000-0005-0000-0000-000040350000}"/>
    <cellStyle name="Ç¥ÁØ_5-1±¤°í _2001재무제표 8" xfId="37487" xr:uid="{00000000-0005-0000-0000-000041350000}"/>
    <cellStyle name="C￥AØ_5-1±¤°i _2001재무제표 9" xfId="37488" xr:uid="{00000000-0005-0000-0000-000042350000}"/>
    <cellStyle name="Ç¥ÁØ_5-1±¤°í _2001재무제표 9" xfId="37489" xr:uid="{00000000-0005-0000-0000-000043350000}"/>
    <cellStyle name="C￥AØ_5-1±¤°i _2001재무제표_요약자료_20090831" xfId="37490" xr:uid="{00000000-0005-0000-0000-000044350000}"/>
    <cellStyle name="Ç¥ÁØ_5-1±¤°í _2001재무제표_요약자료_20090831" xfId="583" xr:uid="{00000000-0005-0000-0000-000045350000}"/>
    <cellStyle name="C￥AØ_5-1±¤°i _2001재무제표_요약자료_20090831 10" xfId="15962" xr:uid="{00000000-0005-0000-0000-000046350000}"/>
    <cellStyle name="Ç¥ÁØ_5-1±¤°í _2001재무제표_요약자료_20090831 2" xfId="31752" xr:uid="{00000000-0005-0000-0000-000047350000}"/>
    <cellStyle name="C￥AØ_5-1±¤°i _2001재무제표_재무지원부충당금" xfId="31753" xr:uid="{00000000-0005-0000-0000-000048350000}"/>
    <cellStyle name="Ç¥ÁØ_5-1±¤°í _2001재무제표_재무지원부충당금" xfId="584" xr:uid="{00000000-0005-0000-0000-000049350000}"/>
    <cellStyle name="C￥AØ_5-1±¤°i _2001재무제표_재무지원부충당금 10" xfId="16034" xr:uid="{00000000-0005-0000-0000-00004A350000}"/>
    <cellStyle name="Ç¥ÁØ_5-1±¤°í _2001재무제표_재무지원부충당금 10" xfId="15076" xr:uid="{00000000-0005-0000-0000-00004B350000}"/>
    <cellStyle name="C￥AØ_5-1±¤°i _2001재무제표_재무지원부충당금 10 10" xfId="37491" xr:uid="{00000000-0005-0000-0000-00004C350000}"/>
    <cellStyle name="Ç¥ÁØ_5-1±¤°í _2001재무제표_재무지원부충당금 10 10" xfId="37492" xr:uid="{00000000-0005-0000-0000-00004D350000}"/>
    <cellStyle name="C￥AØ_5-1±¤°i _2001재무제표_재무지원부충당금 10 11" xfId="37493" xr:uid="{00000000-0005-0000-0000-00004E350000}"/>
    <cellStyle name="Ç¥ÁØ_5-1±¤°í _2001재무제표_재무지원부충당금 10 11" xfId="37494" xr:uid="{00000000-0005-0000-0000-00004F350000}"/>
    <cellStyle name="C￥AØ_5-1±¤°i _2001재무제표_재무지원부충당금 10 2" xfId="37495" xr:uid="{00000000-0005-0000-0000-000050350000}"/>
    <cellStyle name="Ç¥ÁØ_5-1±¤°í _2001재무제표_재무지원부충당금 10 2" xfId="37496" xr:uid="{00000000-0005-0000-0000-000051350000}"/>
    <cellStyle name="C￥AØ_5-1±¤°i _2001재무제표_재무지원부충당금 10 3" xfId="37497" xr:uid="{00000000-0005-0000-0000-000052350000}"/>
    <cellStyle name="Ç¥ÁØ_5-1±¤°í _2001재무제표_재무지원부충당금 10 3" xfId="37498" xr:uid="{00000000-0005-0000-0000-000053350000}"/>
    <cellStyle name="C￥AØ_5-1±¤°i _2001재무제표_재무지원부충당금 10 4" xfId="37499" xr:uid="{00000000-0005-0000-0000-000054350000}"/>
    <cellStyle name="Ç¥ÁØ_5-1±¤°í _2001재무제표_재무지원부충당금 10 4" xfId="37500" xr:uid="{00000000-0005-0000-0000-000055350000}"/>
    <cellStyle name="C￥AØ_5-1±¤°i _2001재무제표_재무지원부충당금 10 5" xfId="37501" xr:uid="{00000000-0005-0000-0000-000056350000}"/>
    <cellStyle name="Ç¥ÁØ_5-1±¤°í _2001재무제표_재무지원부충당금 10 5" xfId="37502" xr:uid="{00000000-0005-0000-0000-000057350000}"/>
    <cellStyle name="C￥AØ_5-1±¤°i _2001재무제표_재무지원부충당금 10 6" xfId="37503" xr:uid="{00000000-0005-0000-0000-000058350000}"/>
    <cellStyle name="Ç¥ÁØ_5-1±¤°í _2001재무제표_재무지원부충당금 10 6" xfId="37504" xr:uid="{00000000-0005-0000-0000-000059350000}"/>
    <cellStyle name="C￥AØ_5-1±¤°i _2001재무제표_재무지원부충당금 10 7" xfId="37505" xr:uid="{00000000-0005-0000-0000-00005A350000}"/>
    <cellStyle name="Ç¥ÁØ_5-1±¤°í _2001재무제표_재무지원부충당금 10 7" xfId="37506" xr:uid="{00000000-0005-0000-0000-00005B350000}"/>
    <cellStyle name="C￥AØ_5-1±¤°i _2001재무제표_재무지원부충당금 10 8" xfId="37507" xr:uid="{00000000-0005-0000-0000-00005C350000}"/>
    <cellStyle name="Ç¥ÁØ_5-1±¤°í _2001재무제표_재무지원부충당금 10 8" xfId="37508" xr:uid="{00000000-0005-0000-0000-00005D350000}"/>
    <cellStyle name="C￥AØ_5-1±¤°i _2001재무제표_재무지원부충당금 10 9" xfId="37509" xr:uid="{00000000-0005-0000-0000-00005E350000}"/>
    <cellStyle name="Ç¥ÁØ_5-1±¤°í _2001재무제표_재무지원부충당금 10 9" xfId="37510" xr:uid="{00000000-0005-0000-0000-00005F350000}"/>
    <cellStyle name="C￥AØ_5-1±¤°i _2001재무제표_재무지원부충당금 11" xfId="16000" xr:uid="{00000000-0005-0000-0000-000060350000}"/>
    <cellStyle name="Ç¥ÁØ_5-1±¤°í _2001재무제표_재무지원부충당금 11" xfId="16507" xr:uid="{00000000-0005-0000-0000-000061350000}"/>
    <cellStyle name="C￥AØ_5-1±¤°i _2001재무제표_재무지원부충당금 12" xfId="15433" xr:uid="{00000000-0005-0000-0000-000062350000}"/>
    <cellStyle name="Ç¥ÁØ_5-1±¤°í _2001재무제표_재무지원부충당금 12" xfId="16553" xr:uid="{00000000-0005-0000-0000-000063350000}"/>
    <cellStyle name="C￥AØ_5-1±¤°i _2001재무제표_재무지원부충당금 13" xfId="15532" xr:uid="{00000000-0005-0000-0000-000064350000}"/>
    <cellStyle name="Ç¥ÁØ_5-1±¤°í _2001재무제표_재무지원부충당금 13" xfId="15596" xr:uid="{00000000-0005-0000-0000-000065350000}"/>
    <cellStyle name="C￥AØ_5-1±¤°i _2001재무제표_재무지원부충당금 14" xfId="16583" xr:uid="{00000000-0005-0000-0000-000066350000}"/>
    <cellStyle name="Ç¥ÁØ_5-1±¤°í _2001재무제표_재무지원부충당금 14" xfId="15085" xr:uid="{00000000-0005-0000-0000-000067350000}"/>
    <cellStyle name="C￥AØ_5-1±¤°i _2001재무제표_재무지원부충당금 15" xfId="15084" xr:uid="{00000000-0005-0000-0000-000068350000}"/>
    <cellStyle name="Ç¥ÁØ_5-1±¤°í _2001재무제표_재무지원부충당금 15" xfId="16289" xr:uid="{00000000-0005-0000-0000-000069350000}"/>
    <cellStyle name="C￥AØ_5-1±¤°i _2001재무제표_재무지원부충당금 16" xfId="15083" xr:uid="{00000000-0005-0000-0000-00006A350000}"/>
    <cellStyle name="Ç¥ÁØ_5-1±¤°í _2001재무제표_재무지원부충당금 16" xfId="15582" xr:uid="{00000000-0005-0000-0000-00006B350000}"/>
    <cellStyle name="C￥AØ_5-1±¤°i _2001재무제표_재무지원부충당금 17" xfId="16007" xr:uid="{00000000-0005-0000-0000-00006C350000}"/>
    <cellStyle name="Ç¥ÁØ_5-1±¤°í _2001재무제표_재무지원부충당금 17" xfId="15884" xr:uid="{00000000-0005-0000-0000-00006D350000}"/>
    <cellStyle name="C￥AØ_5-1±¤°i _2001재무제표_재무지원부충당금 18" xfId="15971" xr:uid="{00000000-0005-0000-0000-00006E350000}"/>
    <cellStyle name="Ç¥ÁØ_5-1±¤°í _2001재무제표_재무지원부충당금 18" xfId="16368" xr:uid="{00000000-0005-0000-0000-00006F350000}"/>
    <cellStyle name="C￥AØ_5-1±¤°i _2001재무제표_재무지원부충당금 19" xfId="16514" xr:uid="{00000000-0005-0000-0000-000070350000}"/>
    <cellStyle name="Ç¥ÁØ_5-1±¤°í _2001재무제표_재무지원부충당금 19" xfId="15710" xr:uid="{00000000-0005-0000-0000-000071350000}"/>
    <cellStyle name="C￥AØ_5-1±¤°i _2001재무제표_재무지원부충당금 2" xfId="1873" xr:uid="{00000000-0005-0000-0000-000072350000}"/>
    <cellStyle name="Ç¥ÁØ_5-1±¤°í _2001재무제표_재무지원부충당금 2" xfId="1874" xr:uid="{00000000-0005-0000-0000-000073350000}"/>
    <cellStyle name="C￥AØ_5-1±¤°i _2001재무제표_재무지원부충당금 2 10" xfId="14866" xr:uid="{00000000-0005-0000-0000-000074350000}"/>
    <cellStyle name="Ç¥ÁØ_5-1±¤°í _2001재무제표_재무지원부충당금 2 10" xfId="37511" xr:uid="{00000000-0005-0000-0000-000075350000}"/>
    <cellStyle name="C￥AØ_5-1±¤°i _2001재무제표_재무지원부충당금 2 11" xfId="37512" xr:uid="{00000000-0005-0000-0000-000076350000}"/>
    <cellStyle name="Ç¥ÁØ_5-1±¤°í _2001재무제표_재무지원부충당금 2 11" xfId="37513" xr:uid="{00000000-0005-0000-0000-000077350000}"/>
    <cellStyle name="C￥AØ_5-1±¤°i _2001재무제표_재무지원부충당금 2 2" xfId="37514" xr:uid="{00000000-0005-0000-0000-000078350000}"/>
    <cellStyle name="Ç¥ÁØ_5-1±¤°í _2001재무제표_재무지원부충당금 2 2" xfId="37515" xr:uid="{00000000-0005-0000-0000-000079350000}"/>
    <cellStyle name="C￥AØ_5-1±¤°i _2001재무제표_재무지원부충당금 2 3" xfId="37516" xr:uid="{00000000-0005-0000-0000-00007A350000}"/>
    <cellStyle name="Ç¥ÁØ_5-1±¤°í _2001재무제표_재무지원부충당금 2 3" xfId="37517" xr:uid="{00000000-0005-0000-0000-00007B350000}"/>
    <cellStyle name="C￥AØ_5-1±¤°i _2001재무제표_재무지원부충당금 2 4" xfId="37518" xr:uid="{00000000-0005-0000-0000-00007C350000}"/>
    <cellStyle name="Ç¥ÁØ_5-1±¤°í _2001재무제표_재무지원부충당금 2 4" xfId="37519" xr:uid="{00000000-0005-0000-0000-00007D350000}"/>
    <cellStyle name="C￥AØ_5-1±¤°i _2001재무제표_재무지원부충당금 2 5" xfId="37520" xr:uid="{00000000-0005-0000-0000-00007E350000}"/>
    <cellStyle name="Ç¥ÁØ_5-1±¤°í _2001재무제표_재무지원부충당금 2 5" xfId="37521" xr:uid="{00000000-0005-0000-0000-00007F350000}"/>
    <cellStyle name="C￥AØ_5-1±¤°i _2001재무제표_재무지원부충당금 2 6" xfId="37522" xr:uid="{00000000-0005-0000-0000-000080350000}"/>
    <cellStyle name="Ç¥ÁØ_5-1±¤°í _2001재무제표_재무지원부충당금 2 6" xfId="37523" xr:uid="{00000000-0005-0000-0000-000081350000}"/>
    <cellStyle name="C￥AØ_5-1±¤°i _2001재무제표_재무지원부충당금 2 7" xfId="37524" xr:uid="{00000000-0005-0000-0000-000082350000}"/>
    <cellStyle name="Ç¥ÁØ_5-1±¤°í _2001재무제표_재무지원부충당금 2 7" xfId="37525" xr:uid="{00000000-0005-0000-0000-000083350000}"/>
    <cellStyle name="C￥AØ_5-1±¤°i _2001재무제표_재무지원부충당금 2 8" xfId="37526" xr:uid="{00000000-0005-0000-0000-000084350000}"/>
    <cellStyle name="Ç¥ÁØ_5-1±¤°í _2001재무제표_재무지원부충당금 2 8" xfId="37527" xr:uid="{00000000-0005-0000-0000-000085350000}"/>
    <cellStyle name="C￥AØ_5-1±¤°i _2001재무제표_재무지원부충당금 2 9" xfId="37528" xr:uid="{00000000-0005-0000-0000-000086350000}"/>
    <cellStyle name="Ç¥ÁØ_5-1±¤°í _2001재무제표_재무지원부충당금 2 9" xfId="37529" xr:uid="{00000000-0005-0000-0000-000087350000}"/>
    <cellStyle name="C￥AØ_5-1±¤°i _2001재무제표_재무지원부충당금 20" xfId="37530" xr:uid="{00000000-0005-0000-0000-000088350000}"/>
    <cellStyle name="Ç¥ÁØ_5-1±¤°í _2001재무제표_재무지원부충당금 20" xfId="15545" xr:uid="{00000000-0005-0000-0000-000089350000}"/>
    <cellStyle name="C￥AØ_5-1±¤°i _2001재무제표_재무지원부충당금 21" xfId="16404" xr:uid="{00000000-0005-0000-0000-00008A350000}"/>
    <cellStyle name="Ç¥ÁØ_5-1±¤°í _2001재무제표_재무지원부충당금 21" xfId="16568" xr:uid="{00000000-0005-0000-0000-00008B350000}"/>
    <cellStyle name="C￥AØ_5-1±¤°i _2001재무제표_재무지원부충당금 22" xfId="16296" xr:uid="{00000000-0005-0000-0000-00008C350000}"/>
    <cellStyle name="Ç¥ÁØ_5-1±¤°í _2001재무제표_재무지원부충당금 22" xfId="15882" xr:uid="{00000000-0005-0000-0000-00008D350000}"/>
    <cellStyle name="C￥AØ_5-1±¤°i _2001재무제표_재무지원부충당금 23" xfId="15364" xr:uid="{00000000-0005-0000-0000-00008E350000}"/>
    <cellStyle name="Ç¥ÁØ_5-1±¤°í _2001재무제표_재무지원부충당금 23" xfId="16569" xr:uid="{00000000-0005-0000-0000-00008F350000}"/>
    <cellStyle name="C￥AØ_5-1±¤°i _2001재무제표_재무지원부충당금 24" xfId="16258" xr:uid="{00000000-0005-0000-0000-000090350000}"/>
    <cellStyle name="Ç¥ÁØ_5-1±¤°í _2001재무제표_재무지원부충당금 24" xfId="16427" xr:uid="{00000000-0005-0000-0000-000091350000}"/>
    <cellStyle name="C￥AØ_5-1±¤°i _2001재무제표_재무지원부충당금 25" xfId="15038" xr:uid="{00000000-0005-0000-0000-000092350000}"/>
    <cellStyle name="Ç¥ÁØ_5-1±¤°í _2001재무제표_재무지원부충당금 25" xfId="16436" xr:uid="{00000000-0005-0000-0000-000093350000}"/>
    <cellStyle name="C￥AØ_5-1±¤°i _2001재무제표_재무지원부충당금 26" xfId="15752" xr:uid="{00000000-0005-0000-0000-000094350000}"/>
    <cellStyle name="Ç¥ÁØ_5-1±¤°í _2001재무제표_재무지원부충당금 26" xfId="16297" xr:uid="{00000000-0005-0000-0000-000095350000}"/>
    <cellStyle name="C￥AØ_5-1±¤°i _2001재무제표_재무지원부충당금 27" xfId="16315" xr:uid="{00000000-0005-0000-0000-000096350000}"/>
    <cellStyle name="Ç¥ÁØ_5-1±¤°í _2001재무제표_재무지원부충당금 27" xfId="16140" xr:uid="{00000000-0005-0000-0000-000097350000}"/>
    <cellStyle name="C￥AØ_5-1±¤°i _2001재무제표_재무지원부충당금 3" xfId="16570" xr:uid="{00000000-0005-0000-0000-000098350000}"/>
    <cellStyle name="Ç¥ÁØ_5-1±¤°í _2001재무제표_재무지원부충당금 3" xfId="15901" xr:uid="{00000000-0005-0000-0000-000099350000}"/>
    <cellStyle name="C￥AØ_5-1±¤°i _2001재무제표_재무지원부충당금 3 10" xfId="37531" xr:uid="{00000000-0005-0000-0000-00009A350000}"/>
    <cellStyle name="Ç¥ÁØ_5-1±¤°í _2001재무제표_재무지원부충당금 3 10" xfId="37532" xr:uid="{00000000-0005-0000-0000-00009B350000}"/>
    <cellStyle name="C￥AØ_5-1±¤°i _2001재무제표_재무지원부충당금 3 11" xfId="37533" xr:uid="{00000000-0005-0000-0000-00009C350000}"/>
    <cellStyle name="Ç¥ÁØ_5-1±¤°í _2001재무제표_재무지원부충당금 3 11" xfId="37534" xr:uid="{00000000-0005-0000-0000-00009D350000}"/>
    <cellStyle name="C￥AØ_5-1±¤°i _2001재무제표_재무지원부충당금 3 2" xfId="37535" xr:uid="{00000000-0005-0000-0000-00009E350000}"/>
    <cellStyle name="Ç¥ÁØ_5-1±¤°í _2001재무제표_재무지원부충당금 3 2" xfId="37536" xr:uid="{00000000-0005-0000-0000-00009F350000}"/>
    <cellStyle name="C￥AØ_5-1±¤°i _2001재무제표_재무지원부충당금 3 3" xfId="37537" xr:uid="{00000000-0005-0000-0000-0000A0350000}"/>
    <cellStyle name="Ç¥ÁØ_5-1±¤°í _2001재무제표_재무지원부충당금 3 3" xfId="37538" xr:uid="{00000000-0005-0000-0000-0000A1350000}"/>
    <cellStyle name="C￥AØ_5-1±¤°i _2001재무제표_재무지원부충당금 3 4" xfId="37539" xr:uid="{00000000-0005-0000-0000-0000A2350000}"/>
    <cellStyle name="Ç¥ÁØ_5-1±¤°í _2001재무제표_재무지원부충당금 3 4" xfId="37540" xr:uid="{00000000-0005-0000-0000-0000A3350000}"/>
    <cellStyle name="C￥AØ_5-1±¤°i _2001재무제표_재무지원부충당금 3 5" xfId="37541" xr:uid="{00000000-0005-0000-0000-0000A4350000}"/>
    <cellStyle name="Ç¥ÁØ_5-1±¤°í _2001재무제표_재무지원부충당금 3 5" xfId="37542" xr:uid="{00000000-0005-0000-0000-0000A5350000}"/>
    <cellStyle name="C￥AØ_5-1±¤°i _2001재무제표_재무지원부충당금 3 6" xfId="37543" xr:uid="{00000000-0005-0000-0000-0000A6350000}"/>
    <cellStyle name="Ç¥ÁØ_5-1±¤°í _2001재무제표_재무지원부충당금 3 6" xfId="37544" xr:uid="{00000000-0005-0000-0000-0000A7350000}"/>
    <cellStyle name="C￥AØ_5-1±¤°i _2001재무제표_재무지원부충당금 3 7" xfId="37545" xr:uid="{00000000-0005-0000-0000-0000A8350000}"/>
    <cellStyle name="Ç¥ÁØ_5-1±¤°í _2001재무제표_재무지원부충당금 3 7" xfId="37546" xr:uid="{00000000-0005-0000-0000-0000A9350000}"/>
    <cellStyle name="C￥AØ_5-1±¤°i _2001재무제표_재무지원부충당금 3 8" xfId="37547" xr:uid="{00000000-0005-0000-0000-0000AA350000}"/>
    <cellStyle name="Ç¥ÁØ_5-1±¤°í _2001재무제표_재무지원부충당금 3 8" xfId="37548" xr:uid="{00000000-0005-0000-0000-0000AB350000}"/>
    <cellStyle name="C￥AØ_5-1±¤°i _2001재무제표_재무지원부충당금 3 9" xfId="37549" xr:uid="{00000000-0005-0000-0000-0000AC350000}"/>
    <cellStyle name="Ç¥ÁØ_5-1±¤°í _2001재무제표_재무지원부충당금 3 9" xfId="37550" xr:uid="{00000000-0005-0000-0000-0000AD350000}"/>
    <cellStyle name="C￥AØ_5-1±¤°i _2001재무제표_재무지원부충당금 4" xfId="16272" xr:uid="{00000000-0005-0000-0000-0000AE350000}"/>
    <cellStyle name="Ç¥ÁØ_5-1±¤°í _2001재무제표_재무지원부충당금 4" xfId="16334" xr:uid="{00000000-0005-0000-0000-0000AF350000}"/>
    <cellStyle name="C￥AØ_5-1±¤°i _2001재무제표_재무지원부충당금 4 10" xfId="37551" xr:uid="{00000000-0005-0000-0000-0000B0350000}"/>
    <cellStyle name="Ç¥ÁØ_5-1±¤°í _2001재무제표_재무지원부충당금 4 10" xfId="37552" xr:uid="{00000000-0005-0000-0000-0000B1350000}"/>
    <cellStyle name="C￥AØ_5-1±¤°i _2001재무제표_재무지원부충당금 4 11" xfId="37553" xr:uid="{00000000-0005-0000-0000-0000B2350000}"/>
    <cellStyle name="Ç¥ÁØ_5-1±¤°í _2001재무제표_재무지원부충당금 4 11" xfId="37554" xr:uid="{00000000-0005-0000-0000-0000B3350000}"/>
    <cellStyle name="C￥AØ_5-1±¤°i _2001재무제표_재무지원부충당금 4 2" xfId="37555" xr:uid="{00000000-0005-0000-0000-0000B4350000}"/>
    <cellStyle name="Ç¥ÁØ_5-1±¤°í _2001재무제표_재무지원부충당금 4 2" xfId="37556" xr:uid="{00000000-0005-0000-0000-0000B5350000}"/>
    <cellStyle name="C￥AØ_5-1±¤°i _2001재무제표_재무지원부충당금 4 3" xfId="37557" xr:uid="{00000000-0005-0000-0000-0000B6350000}"/>
    <cellStyle name="Ç¥ÁØ_5-1±¤°í _2001재무제표_재무지원부충당금 4 3" xfId="37558" xr:uid="{00000000-0005-0000-0000-0000B7350000}"/>
    <cellStyle name="C￥AØ_5-1±¤°i _2001재무제표_재무지원부충당금 4 4" xfId="37559" xr:uid="{00000000-0005-0000-0000-0000B8350000}"/>
    <cellStyle name="Ç¥ÁØ_5-1±¤°í _2001재무제표_재무지원부충당금 4 4" xfId="37560" xr:uid="{00000000-0005-0000-0000-0000B9350000}"/>
    <cellStyle name="C￥AØ_5-1±¤°i _2001재무제표_재무지원부충당금 4 5" xfId="37561" xr:uid="{00000000-0005-0000-0000-0000BA350000}"/>
    <cellStyle name="Ç¥ÁØ_5-1±¤°í _2001재무제표_재무지원부충당금 4 5" xfId="37562" xr:uid="{00000000-0005-0000-0000-0000BB350000}"/>
    <cellStyle name="C￥AØ_5-1±¤°i _2001재무제표_재무지원부충당금 4 6" xfId="37563" xr:uid="{00000000-0005-0000-0000-0000BC350000}"/>
    <cellStyle name="Ç¥ÁØ_5-1±¤°í _2001재무제표_재무지원부충당금 4 6" xfId="37564" xr:uid="{00000000-0005-0000-0000-0000BD350000}"/>
    <cellStyle name="C￥AØ_5-1±¤°i _2001재무제표_재무지원부충당금 4 7" xfId="37565" xr:uid="{00000000-0005-0000-0000-0000BE350000}"/>
    <cellStyle name="Ç¥ÁØ_5-1±¤°í _2001재무제표_재무지원부충당금 4 7" xfId="37566" xr:uid="{00000000-0005-0000-0000-0000BF350000}"/>
    <cellStyle name="C￥AØ_5-1±¤°i _2001재무제표_재무지원부충당금 4 8" xfId="37567" xr:uid="{00000000-0005-0000-0000-0000C0350000}"/>
    <cellStyle name="Ç¥ÁØ_5-1±¤°í _2001재무제표_재무지원부충당금 4 8" xfId="37568" xr:uid="{00000000-0005-0000-0000-0000C1350000}"/>
    <cellStyle name="C￥AØ_5-1±¤°i _2001재무제표_재무지원부충당금 4 9" xfId="37569" xr:uid="{00000000-0005-0000-0000-0000C2350000}"/>
    <cellStyle name="Ç¥ÁØ_5-1±¤°í _2001재무제표_재무지원부충당금 4 9" xfId="37570" xr:uid="{00000000-0005-0000-0000-0000C3350000}"/>
    <cellStyle name="C￥AØ_5-1±¤°i _2001재무제표_재무지원부충당금 5" xfId="16581" xr:uid="{00000000-0005-0000-0000-0000C4350000}"/>
    <cellStyle name="Ç¥ÁØ_5-1±¤°í _2001재무제표_재무지원부충당금 5" xfId="16487" xr:uid="{00000000-0005-0000-0000-0000C5350000}"/>
    <cellStyle name="C￥AØ_5-1±¤°i _2001재무제표_재무지원부충당금 5 10" xfId="37571" xr:uid="{00000000-0005-0000-0000-0000C6350000}"/>
    <cellStyle name="Ç¥ÁØ_5-1±¤°í _2001재무제표_재무지원부충당금 5 10" xfId="37572" xr:uid="{00000000-0005-0000-0000-0000C7350000}"/>
    <cellStyle name="C￥AØ_5-1±¤°i _2001재무제표_재무지원부충당금 5 11" xfId="37573" xr:uid="{00000000-0005-0000-0000-0000C8350000}"/>
    <cellStyle name="Ç¥ÁØ_5-1±¤°í _2001재무제표_재무지원부충당금 5 11" xfId="37574" xr:uid="{00000000-0005-0000-0000-0000C9350000}"/>
    <cellStyle name="C￥AØ_5-1±¤°i _2001재무제표_재무지원부충당금 5 2" xfId="37575" xr:uid="{00000000-0005-0000-0000-0000CA350000}"/>
    <cellStyle name="Ç¥ÁØ_5-1±¤°í _2001재무제표_재무지원부충당금 5 2" xfId="37576" xr:uid="{00000000-0005-0000-0000-0000CB350000}"/>
    <cellStyle name="C￥AØ_5-1±¤°i _2001재무제표_재무지원부충당금 5 3" xfId="37577" xr:uid="{00000000-0005-0000-0000-0000CC350000}"/>
    <cellStyle name="Ç¥ÁØ_5-1±¤°í _2001재무제표_재무지원부충당금 5 3" xfId="37578" xr:uid="{00000000-0005-0000-0000-0000CD350000}"/>
    <cellStyle name="C￥AØ_5-1±¤°i _2001재무제표_재무지원부충당금 5 4" xfId="37579" xr:uid="{00000000-0005-0000-0000-0000CE350000}"/>
    <cellStyle name="Ç¥ÁØ_5-1±¤°í _2001재무제표_재무지원부충당금 5 4" xfId="37580" xr:uid="{00000000-0005-0000-0000-0000CF350000}"/>
    <cellStyle name="C￥AØ_5-1±¤°i _2001재무제표_재무지원부충당금 5 5" xfId="37581" xr:uid="{00000000-0005-0000-0000-0000D0350000}"/>
    <cellStyle name="Ç¥ÁØ_5-1±¤°í _2001재무제표_재무지원부충당금 5 5" xfId="37582" xr:uid="{00000000-0005-0000-0000-0000D1350000}"/>
    <cellStyle name="C￥AØ_5-1±¤°i _2001재무제표_재무지원부충당금 5 6" xfId="37583" xr:uid="{00000000-0005-0000-0000-0000D2350000}"/>
    <cellStyle name="Ç¥ÁØ_5-1±¤°í _2001재무제표_재무지원부충당금 5 6" xfId="37584" xr:uid="{00000000-0005-0000-0000-0000D3350000}"/>
    <cellStyle name="C￥AØ_5-1±¤°i _2001재무제표_재무지원부충당금 5 7" xfId="37585" xr:uid="{00000000-0005-0000-0000-0000D4350000}"/>
    <cellStyle name="Ç¥ÁØ_5-1±¤°í _2001재무제표_재무지원부충당금 5 7" xfId="37586" xr:uid="{00000000-0005-0000-0000-0000D5350000}"/>
    <cellStyle name="C￥AØ_5-1±¤°i _2001재무제표_재무지원부충당금 5 8" xfId="37587" xr:uid="{00000000-0005-0000-0000-0000D6350000}"/>
    <cellStyle name="Ç¥ÁØ_5-1±¤°í _2001재무제표_재무지원부충당금 5 8" xfId="37588" xr:uid="{00000000-0005-0000-0000-0000D7350000}"/>
    <cellStyle name="C￥AØ_5-1±¤°i _2001재무제표_재무지원부충당금 5 9" xfId="37589" xr:uid="{00000000-0005-0000-0000-0000D8350000}"/>
    <cellStyle name="Ç¥ÁØ_5-1±¤°í _2001재무제표_재무지원부충당금 5 9" xfId="37590" xr:uid="{00000000-0005-0000-0000-0000D9350000}"/>
    <cellStyle name="C￥AØ_5-1±¤°i _2001재무제표_재무지원부충당금 6" xfId="15530" xr:uid="{00000000-0005-0000-0000-0000DA350000}"/>
    <cellStyle name="Ç¥ÁØ_5-1±¤°í _2001재무제표_재무지원부충당금 6" xfId="15998" xr:uid="{00000000-0005-0000-0000-0000DB350000}"/>
    <cellStyle name="C￥AØ_5-1±¤°i _2001재무제표_재무지원부충당금 6 10" xfId="37591" xr:uid="{00000000-0005-0000-0000-0000DC350000}"/>
    <cellStyle name="Ç¥ÁØ_5-1±¤°í _2001재무제표_재무지원부충당금 6 10" xfId="37592" xr:uid="{00000000-0005-0000-0000-0000DD350000}"/>
    <cellStyle name="C￥AØ_5-1±¤°i _2001재무제표_재무지원부충당금 6 11" xfId="37593" xr:uid="{00000000-0005-0000-0000-0000DE350000}"/>
    <cellStyle name="Ç¥ÁØ_5-1±¤°í _2001재무제표_재무지원부충당금 6 11" xfId="37594" xr:uid="{00000000-0005-0000-0000-0000DF350000}"/>
    <cellStyle name="C￥AØ_5-1±¤°i _2001재무제표_재무지원부충당금 6 2" xfId="37595" xr:uid="{00000000-0005-0000-0000-0000E0350000}"/>
    <cellStyle name="Ç¥ÁØ_5-1±¤°í _2001재무제표_재무지원부충당금 6 2" xfId="37596" xr:uid="{00000000-0005-0000-0000-0000E1350000}"/>
    <cellStyle name="C￥AØ_5-1±¤°i _2001재무제표_재무지원부충당금 6 3" xfId="37597" xr:uid="{00000000-0005-0000-0000-0000E2350000}"/>
    <cellStyle name="Ç¥ÁØ_5-1±¤°í _2001재무제표_재무지원부충당금 6 3" xfId="37598" xr:uid="{00000000-0005-0000-0000-0000E3350000}"/>
    <cellStyle name="C￥AØ_5-1±¤°i _2001재무제표_재무지원부충당금 6 4" xfId="37599" xr:uid="{00000000-0005-0000-0000-0000E4350000}"/>
    <cellStyle name="Ç¥ÁØ_5-1±¤°í _2001재무제표_재무지원부충당금 6 4" xfId="37600" xr:uid="{00000000-0005-0000-0000-0000E5350000}"/>
    <cellStyle name="C￥AØ_5-1±¤°i _2001재무제표_재무지원부충당금 6 5" xfId="37601" xr:uid="{00000000-0005-0000-0000-0000E6350000}"/>
    <cellStyle name="Ç¥ÁØ_5-1±¤°í _2001재무제표_재무지원부충당금 6 5" xfId="37602" xr:uid="{00000000-0005-0000-0000-0000E7350000}"/>
    <cellStyle name="C￥AØ_5-1±¤°i _2001재무제표_재무지원부충당금 6 6" xfId="37603" xr:uid="{00000000-0005-0000-0000-0000E8350000}"/>
    <cellStyle name="Ç¥ÁØ_5-1±¤°í _2001재무제표_재무지원부충당금 6 6" xfId="37604" xr:uid="{00000000-0005-0000-0000-0000E9350000}"/>
    <cellStyle name="C￥AØ_5-1±¤°i _2001재무제표_재무지원부충당금 6 7" xfId="37605" xr:uid="{00000000-0005-0000-0000-0000EA350000}"/>
    <cellStyle name="Ç¥ÁØ_5-1±¤°í _2001재무제표_재무지원부충당금 6 7" xfId="37606" xr:uid="{00000000-0005-0000-0000-0000EB350000}"/>
    <cellStyle name="C￥AØ_5-1±¤°i _2001재무제표_재무지원부충당금 6 8" xfId="37607" xr:uid="{00000000-0005-0000-0000-0000EC350000}"/>
    <cellStyle name="Ç¥ÁØ_5-1±¤°í _2001재무제표_재무지원부충당금 6 8" xfId="37608" xr:uid="{00000000-0005-0000-0000-0000ED350000}"/>
    <cellStyle name="C￥AØ_5-1±¤°i _2001재무제표_재무지원부충당금 6 9" xfId="37609" xr:uid="{00000000-0005-0000-0000-0000EE350000}"/>
    <cellStyle name="Ç¥ÁØ_5-1±¤°í _2001재무제표_재무지원부충당금 6 9" xfId="37610" xr:uid="{00000000-0005-0000-0000-0000EF350000}"/>
    <cellStyle name="C￥AØ_5-1±¤°i _2001재무제표_재무지원부충당금 7" xfId="15363" xr:uid="{00000000-0005-0000-0000-0000F0350000}"/>
    <cellStyle name="Ç¥ÁØ_5-1±¤°í _2001재무제표_재무지원부충당금 7" xfId="15997" xr:uid="{00000000-0005-0000-0000-0000F1350000}"/>
    <cellStyle name="C￥AØ_5-1±¤°i _2001재무제표_재무지원부충당금 7 10" xfId="37611" xr:uid="{00000000-0005-0000-0000-0000F2350000}"/>
    <cellStyle name="Ç¥ÁØ_5-1±¤°í _2001재무제표_재무지원부충당금 7 10" xfId="37612" xr:uid="{00000000-0005-0000-0000-0000F3350000}"/>
    <cellStyle name="C￥AØ_5-1±¤°i _2001재무제표_재무지원부충당금 7 11" xfId="37613" xr:uid="{00000000-0005-0000-0000-0000F4350000}"/>
    <cellStyle name="Ç¥ÁØ_5-1±¤°í _2001재무제표_재무지원부충당금 7 11" xfId="37614" xr:uid="{00000000-0005-0000-0000-0000F5350000}"/>
    <cellStyle name="C￥AØ_5-1±¤°i _2001재무제표_재무지원부충당금 7 2" xfId="37615" xr:uid="{00000000-0005-0000-0000-0000F6350000}"/>
    <cellStyle name="Ç¥ÁØ_5-1±¤°í _2001재무제표_재무지원부충당금 7 2" xfId="37616" xr:uid="{00000000-0005-0000-0000-0000F7350000}"/>
    <cellStyle name="C￥AØ_5-1±¤°i _2001재무제표_재무지원부충당금 7 3" xfId="37617" xr:uid="{00000000-0005-0000-0000-0000F8350000}"/>
    <cellStyle name="Ç¥ÁØ_5-1±¤°í _2001재무제표_재무지원부충당금 7 3" xfId="37618" xr:uid="{00000000-0005-0000-0000-0000F9350000}"/>
    <cellStyle name="C￥AØ_5-1±¤°i _2001재무제표_재무지원부충당금 7 4" xfId="37619" xr:uid="{00000000-0005-0000-0000-0000FA350000}"/>
    <cellStyle name="Ç¥ÁØ_5-1±¤°í _2001재무제표_재무지원부충당금 7 4" xfId="37620" xr:uid="{00000000-0005-0000-0000-0000FB350000}"/>
    <cellStyle name="C￥AØ_5-1±¤°i _2001재무제표_재무지원부충당금 7 5" xfId="37621" xr:uid="{00000000-0005-0000-0000-0000FC350000}"/>
    <cellStyle name="Ç¥ÁØ_5-1±¤°í _2001재무제표_재무지원부충당금 7 5" xfId="37622" xr:uid="{00000000-0005-0000-0000-0000FD350000}"/>
    <cellStyle name="C￥AØ_5-1±¤°i _2001재무제표_재무지원부충당금 7 6" xfId="37623" xr:uid="{00000000-0005-0000-0000-0000FE350000}"/>
    <cellStyle name="Ç¥ÁØ_5-1±¤°í _2001재무제표_재무지원부충당금 7 6" xfId="37624" xr:uid="{00000000-0005-0000-0000-0000FF350000}"/>
    <cellStyle name="C￥AØ_5-1±¤°i _2001재무제표_재무지원부충당금 7 7" xfId="37625" xr:uid="{00000000-0005-0000-0000-000000360000}"/>
    <cellStyle name="Ç¥ÁØ_5-1±¤°í _2001재무제표_재무지원부충당금 7 7" xfId="37626" xr:uid="{00000000-0005-0000-0000-000001360000}"/>
    <cellStyle name="C￥AØ_5-1±¤°i _2001재무제표_재무지원부충당금 7 8" xfId="37627" xr:uid="{00000000-0005-0000-0000-000002360000}"/>
    <cellStyle name="Ç¥ÁØ_5-1±¤°í _2001재무제표_재무지원부충당금 7 8" xfId="37628" xr:uid="{00000000-0005-0000-0000-000003360000}"/>
    <cellStyle name="C￥AØ_5-1±¤°i _2001재무제표_재무지원부충당금 7 9" xfId="37629" xr:uid="{00000000-0005-0000-0000-000004360000}"/>
    <cellStyle name="Ç¥ÁØ_5-1±¤°í _2001재무제표_재무지원부충당금 7 9" xfId="37630" xr:uid="{00000000-0005-0000-0000-000005360000}"/>
    <cellStyle name="C￥AØ_5-1±¤°i _2001재무제표_재무지원부충당금 8" xfId="15362" xr:uid="{00000000-0005-0000-0000-000006360000}"/>
    <cellStyle name="Ç¥ÁØ_5-1±¤°í _2001재무제표_재무지원부충당금 8" xfId="15996" xr:uid="{00000000-0005-0000-0000-000007360000}"/>
    <cellStyle name="C￥AØ_5-1±¤°i _2001재무제표_재무지원부충당금 8 10" xfId="37631" xr:uid="{00000000-0005-0000-0000-000008360000}"/>
    <cellStyle name="Ç¥ÁØ_5-1±¤°í _2001재무제표_재무지원부충당금 8 10" xfId="37632" xr:uid="{00000000-0005-0000-0000-000009360000}"/>
    <cellStyle name="C￥AØ_5-1±¤°i _2001재무제표_재무지원부충당금 8 11" xfId="37633" xr:uid="{00000000-0005-0000-0000-00000A360000}"/>
    <cellStyle name="Ç¥ÁØ_5-1±¤°í _2001재무제표_재무지원부충당금 8 11" xfId="37634" xr:uid="{00000000-0005-0000-0000-00000B360000}"/>
    <cellStyle name="C￥AØ_5-1±¤°i _2001재무제표_재무지원부충당금 8 2" xfId="37635" xr:uid="{00000000-0005-0000-0000-00000C360000}"/>
    <cellStyle name="Ç¥ÁØ_5-1±¤°í _2001재무제표_재무지원부충당금 8 2" xfId="37636" xr:uid="{00000000-0005-0000-0000-00000D360000}"/>
    <cellStyle name="C￥AØ_5-1±¤°i _2001재무제표_재무지원부충당금 8 3" xfId="37637" xr:uid="{00000000-0005-0000-0000-00000E360000}"/>
    <cellStyle name="Ç¥ÁØ_5-1±¤°í _2001재무제표_재무지원부충당금 8 3" xfId="37638" xr:uid="{00000000-0005-0000-0000-00000F360000}"/>
    <cellStyle name="C￥AØ_5-1±¤°i _2001재무제표_재무지원부충당금 8 4" xfId="37639" xr:uid="{00000000-0005-0000-0000-000010360000}"/>
    <cellStyle name="Ç¥ÁØ_5-1±¤°í _2001재무제표_재무지원부충당금 8 4" xfId="37640" xr:uid="{00000000-0005-0000-0000-000011360000}"/>
    <cellStyle name="C￥AØ_5-1±¤°i _2001재무제표_재무지원부충당금 8 5" xfId="37641" xr:uid="{00000000-0005-0000-0000-000012360000}"/>
    <cellStyle name="Ç¥ÁØ_5-1±¤°í _2001재무제표_재무지원부충당금 8 5" xfId="37642" xr:uid="{00000000-0005-0000-0000-000013360000}"/>
    <cellStyle name="C￥AØ_5-1±¤°i _2001재무제표_재무지원부충당금 8 6" xfId="37643" xr:uid="{00000000-0005-0000-0000-000014360000}"/>
    <cellStyle name="Ç¥ÁØ_5-1±¤°í _2001재무제표_재무지원부충당금 8 6" xfId="37644" xr:uid="{00000000-0005-0000-0000-000015360000}"/>
    <cellStyle name="C￥AØ_5-1±¤°i _2001재무제표_재무지원부충당금 8 7" xfId="37645" xr:uid="{00000000-0005-0000-0000-000016360000}"/>
    <cellStyle name="Ç¥ÁØ_5-1±¤°í _2001재무제표_재무지원부충당금 8 7" xfId="37646" xr:uid="{00000000-0005-0000-0000-000017360000}"/>
    <cellStyle name="C￥AØ_5-1±¤°i _2001재무제표_재무지원부충당금 8 8" xfId="37647" xr:uid="{00000000-0005-0000-0000-000018360000}"/>
    <cellStyle name="Ç¥ÁØ_5-1±¤°í _2001재무제표_재무지원부충당금 8 8" xfId="37648" xr:uid="{00000000-0005-0000-0000-000019360000}"/>
    <cellStyle name="C￥AØ_5-1±¤°i _2001재무제표_재무지원부충당금 8 9" xfId="37649" xr:uid="{00000000-0005-0000-0000-00001A360000}"/>
    <cellStyle name="Ç¥ÁØ_5-1±¤°í _2001재무제표_재무지원부충당금 8 9" xfId="37650" xr:uid="{00000000-0005-0000-0000-00001B360000}"/>
    <cellStyle name="C￥AØ_5-1±¤°i _2001재무제표_재무지원부충당금 9" xfId="15995" xr:uid="{00000000-0005-0000-0000-00001C360000}"/>
    <cellStyle name="Ç¥ÁØ_5-1±¤°í _2001재무제표_재무지원부충당금 9" xfId="16518" xr:uid="{00000000-0005-0000-0000-00001D360000}"/>
    <cellStyle name="C￥AØ_5-1±¤°i _2001재무제표_재무지원부충당금 9 10" xfId="37651" xr:uid="{00000000-0005-0000-0000-00001E360000}"/>
    <cellStyle name="Ç¥ÁØ_5-1±¤°í _2001재무제표_재무지원부충당금 9 10" xfId="37652" xr:uid="{00000000-0005-0000-0000-00001F360000}"/>
    <cellStyle name="C￥AØ_5-1±¤°i _2001재무제표_재무지원부충당금 9 11" xfId="37653" xr:uid="{00000000-0005-0000-0000-000020360000}"/>
    <cellStyle name="Ç¥ÁØ_5-1±¤°í _2001재무제표_재무지원부충당금 9 11" xfId="37654" xr:uid="{00000000-0005-0000-0000-000021360000}"/>
    <cellStyle name="C￥AØ_5-1±¤°i _2001재무제표_재무지원부충당금 9 2" xfId="37655" xr:uid="{00000000-0005-0000-0000-000022360000}"/>
    <cellStyle name="Ç¥ÁØ_5-1±¤°í _2001재무제표_재무지원부충당금 9 2" xfId="37656" xr:uid="{00000000-0005-0000-0000-000023360000}"/>
    <cellStyle name="C￥AØ_5-1±¤°i _2001재무제표_재무지원부충당금 9 3" xfId="37657" xr:uid="{00000000-0005-0000-0000-000024360000}"/>
    <cellStyle name="Ç¥ÁØ_5-1±¤°í _2001재무제표_재무지원부충당금 9 3" xfId="37658" xr:uid="{00000000-0005-0000-0000-000025360000}"/>
    <cellStyle name="C￥AØ_5-1±¤°i _2001재무제표_재무지원부충당금 9 4" xfId="37659" xr:uid="{00000000-0005-0000-0000-000026360000}"/>
    <cellStyle name="Ç¥ÁØ_5-1±¤°í _2001재무제표_재무지원부충당금 9 4" xfId="37660" xr:uid="{00000000-0005-0000-0000-000027360000}"/>
    <cellStyle name="C￥AØ_5-1±¤°i _2001재무제표_재무지원부충당금 9 5" xfId="37661" xr:uid="{00000000-0005-0000-0000-000028360000}"/>
    <cellStyle name="Ç¥ÁØ_5-1±¤°í _2001재무제표_재무지원부충당금 9 5" xfId="37662" xr:uid="{00000000-0005-0000-0000-000029360000}"/>
    <cellStyle name="C￥AØ_5-1±¤°i _2001재무제표_재무지원부충당금 9 6" xfId="37663" xr:uid="{00000000-0005-0000-0000-00002A360000}"/>
    <cellStyle name="Ç¥ÁØ_5-1±¤°í _2001재무제표_재무지원부충당금 9 6" xfId="37664" xr:uid="{00000000-0005-0000-0000-00002B360000}"/>
    <cellStyle name="C￥AØ_5-1±¤°i _2001재무제표_재무지원부충당금 9 7" xfId="37665" xr:uid="{00000000-0005-0000-0000-00002C360000}"/>
    <cellStyle name="Ç¥ÁØ_5-1±¤°í _2001재무제표_재무지원부충당금 9 7" xfId="37666" xr:uid="{00000000-0005-0000-0000-00002D360000}"/>
    <cellStyle name="C￥AØ_5-1±¤°i _2001재무제표_재무지원부충당금 9 8" xfId="37667" xr:uid="{00000000-0005-0000-0000-00002E360000}"/>
    <cellStyle name="Ç¥ÁØ_5-1±¤°í _2001재무제표_재무지원부충당금 9 8" xfId="37668" xr:uid="{00000000-0005-0000-0000-00002F360000}"/>
    <cellStyle name="C￥AØ_5-1±¤°i _2001재무제표_재무지원부충당금 9 9" xfId="37669" xr:uid="{00000000-0005-0000-0000-000030360000}"/>
    <cellStyle name="Ç¥ÁØ_5-1±¤°í _2001재무제표_재무지원부충당금 9 9" xfId="37670" xr:uid="{00000000-0005-0000-0000-000031360000}"/>
    <cellStyle name="C￥AØ_5-1±¤°i _2001재무제표_재무지원부충당금_HN,KEB(권리분석)_김영진_조세지원" xfId="15994" xr:uid="{00000000-0005-0000-0000-000032360000}"/>
    <cellStyle name="Ç¥ÁØ_5-1±¤°í _2001재무제표_재무지원부충당금_HN,KEB(권리분석)_김영진_조세지원" xfId="15676" xr:uid="{00000000-0005-0000-0000-000033360000}"/>
    <cellStyle name="C￥AØ_5-1±¤°i _2001재무제표_재무지원부충당금_HN,KEB(권리분석)_김영진_조세지원 10" xfId="15863" xr:uid="{00000000-0005-0000-0000-000034360000}"/>
    <cellStyle name="Ç¥ÁØ_5-1±¤°í _2001재무제표_재무지원부충당금_HN,KEB(권리분석_최종)_통합" xfId="15486" xr:uid="{00000000-0005-0000-0000-000035360000}"/>
    <cellStyle name="C￥AØ_5-1±¤°i _2001재무제표_재무지원부충당금_HN,KEB(권리분석_최종)_통합 10" xfId="16056" xr:uid="{00000000-0005-0000-0000-000036360000}"/>
    <cellStyle name="Ç¥ÁØ_5-1±¤°í _2001재무제표_재무지원부충당금_SHB_2011-3_담보sheet(더밸류_v6이교민)" xfId="15709" xr:uid="{00000000-0005-0000-0000-000037360000}"/>
    <cellStyle name="C￥AØ_5-1±¤°i _2001재무제표_추가충당금명세_0630_V3" xfId="585" xr:uid="{00000000-0005-0000-0000-000038360000}"/>
    <cellStyle name="Ç¥ÁØ_5-1±¤°í _2001재무제표_추가충당금명세_0630_V3" xfId="586" xr:uid="{00000000-0005-0000-0000-000039360000}"/>
    <cellStyle name="C￥AØ_5-1±¤°i _2001재무제표_추가충당금명세_0630_V3 10" xfId="14920" xr:uid="{00000000-0005-0000-0000-00003A360000}"/>
    <cellStyle name="Ç¥ÁØ_5-1±¤°í _2001재무제표_추가충당금명세_0630_V3 10" xfId="15029" xr:uid="{00000000-0005-0000-0000-00003B360000}"/>
    <cellStyle name="C￥AØ_5-1±¤°i _2001재무제표_추가충당금명세_0630_V3 10 10" xfId="37671" xr:uid="{00000000-0005-0000-0000-00003C360000}"/>
    <cellStyle name="Ç¥ÁØ_5-1±¤°í _2001재무제표_추가충당금명세_0630_V3 10 10" xfId="37672" xr:uid="{00000000-0005-0000-0000-00003D360000}"/>
    <cellStyle name="C￥AØ_5-1±¤°i _2001재무제표_추가충당금명세_0630_V3 10 11" xfId="37673" xr:uid="{00000000-0005-0000-0000-00003E360000}"/>
    <cellStyle name="Ç¥ÁØ_5-1±¤°í _2001재무제표_추가충당금명세_0630_V3 10 11" xfId="37674" xr:uid="{00000000-0005-0000-0000-00003F360000}"/>
    <cellStyle name="C￥AØ_5-1±¤°i _2001재무제표_추가충당금명세_0630_V3 10 2" xfId="37675" xr:uid="{00000000-0005-0000-0000-000040360000}"/>
    <cellStyle name="Ç¥ÁØ_5-1±¤°í _2001재무제표_추가충당금명세_0630_V3 10 2" xfId="37676" xr:uid="{00000000-0005-0000-0000-000041360000}"/>
    <cellStyle name="C￥AØ_5-1±¤°i _2001재무제표_추가충당금명세_0630_V3 10 3" xfId="37677" xr:uid="{00000000-0005-0000-0000-000042360000}"/>
    <cellStyle name="Ç¥ÁØ_5-1±¤°í _2001재무제표_추가충당금명세_0630_V3 10 3" xfId="37678" xr:uid="{00000000-0005-0000-0000-000043360000}"/>
    <cellStyle name="C￥AØ_5-1±¤°i _2001재무제표_추가충당금명세_0630_V3 10 4" xfId="37679" xr:uid="{00000000-0005-0000-0000-000044360000}"/>
    <cellStyle name="Ç¥ÁØ_5-1±¤°í _2001재무제표_추가충당금명세_0630_V3 10 4" xfId="37680" xr:uid="{00000000-0005-0000-0000-000045360000}"/>
    <cellStyle name="C￥AØ_5-1±¤°i _2001재무제표_추가충당금명세_0630_V3 10 5" xfId="37681" xr:uid="{00000000-0005-0000-0000-000046360000}"/>
    <cellStyle name="Ç¥ÁØ_5-1±¤°í _2001재무제표_추가충당금명세_0630_V3 10 5" xfId="37682" xr:uid="{00000000-0005-0000-0000-000047360000}"/>
    <cellStyle name="C￥AØ_5-1±¤°i _2001재무제표_추가충당금명세_0630_V3 10 6" xfId="37683" xr:uid="{00000000-0005-0000-0000-000048360000}"/>
    <cellStyle name="Ç¥ÁØ_5-1±¤°í _2001재무제표_추가충당금명세_0630_V3 10 6" xfId="37684" xr:uid="{00000000-0005-0000-0000-000049360000}"/>
    <cellStyle name="C￥AØ_5-1±¤°i _2001재무제표_추가충당금명세_0630_V3 10 7" xfId="37685" xr:uid="{00000000-0005-0000-0000-00004A360000}"/>
    <cellStyle name="Ç¥ÁØ_5-1±¤°í _2001재무제표_추가충당금명세_0630_V3 10 7" xfId="37686" xr:uid="{00000000-0005-0000-0000-00004B360000}"/>
    <cellStyle name="C￥AØ_5-1±¤°i _2001재무제표_추가충당금명세_0630_V3 10 8" xfId="37687" xr:uid="{00000000-0005-0000-0000-00004C360000}"/>
    <cellStyle name="Ç¥ÁØ_5-1±¤°í _2001재무제표_추가충당금명세_0630_V3 10 8" xfId="37688" xr:uid="{00000000-0005-0000-0000-00004D360000}"/>
    <cellStyle name="C￥AØ_5-1±¤°i _2001재무제표_추가충당금명세_0630_V3 10 9" xfId="37689" xr:uid="{00000000-0005-0000-0000-00004E360000}"/>
    <cellStyle name="Ç¥ÁØ_5-1±¤°í _2001재무제표_추가충당금명세_0630_V3 10 9" xfId="37690" xr:uid="{00000000-0005-0000-0000-00004F360000}"/>
    <cellStyle name="C￥AØ_5-1±¤°i _2001재무제표_추가충당금명세_0630_V3 11" xfId="16032" xr:uid="{00000000-0005-0000-0000-000050360000}"/>
    <cellStyle name="Ç¥ÁØ_5-1±¤°í _2001재무제표_추가충당금명세_0630_V3 11" xfId="15405" xr:uid="{00000000-0005-0000-0000-000051360000}"/>
    <cellStyle name="C￥AØ_5-1±¤°i _2001재무제표_추가충당금명세_0630_V3 12" xfId="14875" xr:uid="{00000000-0005-0000-0000-000052360000}"/>
    <cellStyle name="Ç¥ÁØ_5-1±¤°í _2001재무제표_추가충당금명세_0630_V3 12" xfId="16538" xr:uid="{00000000-0005-0000-0000-000053360000}"/>
    <cellStyle name="C￥AØ_5-1±¤°i _2001재무제표_추가충당금명세_0630_V3 13" xfId="15891" xr:uid="{00000000-0005-0000-0000-000054360000}"/>
    <cellStyle name="Ç¥ÁØ_5-1±¤°í _2001재무제표_추가충당금명세_0630_V3 13" xfId="14903" xr:uid="{00000000-0005-0000-0000-000055360000}"/>
    <cellStyle name="C￥AØ_5-1±¤°i _2001재무제표_추가충당금명세_0630_V3 14" xfId="15640" xr:uid="{00000000-0005-0000-0000-000056360000}"/>
    <cellStyle name="Ç¥ÁØ_5-1±¤°í _2001재무제표_추가충당금명세_0630_V3 14" xfId="16571" xr:uid="{00000000-0005-0000-0000-000057360000}"/>
    <cellStyle name="C￥AØ_5-1±¤°i _2001재무제표_추가충당금명세_0630_V3 15" xfId="15019" xr:uid="{00000000-0005-0000-0000-000058360000}"/>
    <cellStyle name="Ç¥ÁØ_5-1±¤°í _2001재무제표_추가충당금명세_0630_V3 15" xfId="14991" xr:uid="{00000000-0005-0000-0000-000059360000}"/>
    <cellStyle name="C￥AØ_5-1±¤°i _2001재무제표_추가충당금명세_0630_V3 16" xfId="14874" xr:uid="{00000000-0005-0000-0000-00005A360000}"/>
    <cellStyle name="Ç¥ÁØ_5-1±¤°í _2001재무제표_추가충당금명세_0630_V3 16" xfId="16572" xr:uid="{00000000-0005-0000-0000-00005B360000}"/>
    <cellStyle name="C￥AØ_5-1±¤°i _2001재무제표_추가충당금명세_0630_V3 17" xfId="15075" xr:uid="{00000000-0005-0000-0000-00005C360000}"/>
    <cellStyle name="Ç¥ÁØ_5-1±¤°í _2001재무제표_추가충당금명세_0630_V3 17" xfId="15018" xr:uid="{00000000-0005-0000-0000-00005D360000}"/>
    <cellStyle name="C￥AØ_5-1±¤°i _2001재무제표_추가충당금명세_0630_V3 18" xfId="15074" xr:uid="{00000000-0005-0000-0000-00005E360000}"/>
    <cellStyle name="Ç¥ÁØ_5-1±¤°í _2001재무제표_추가충당금명세_0630_V3 18" xfId="16397" xr:uid="{00000000-0005-0000-0000-00005F360000}"/>
    <cellStyle name="C￥AØ_5-1±¤°i _2001재무제표_추가충당금명세_0630_V3 19" xfId="15008" xr:uid="{00000000-0005-0000-0000-000060360000}"/>
    <cellStyle name="Ç¥ÁØ_5-1±¤°í _2001재무제표_추가충당금명세_0630_V3 19" xfId="16573" xr:uid="{00000000-0005-0000-0000-000061360000}"/>
    <cellStyle name="C￥AØ_5-1±¤°i _2001재무제표_추가충당금명세_0630_V3 2" xfId="1875" xr:uid="{00000000-0005-0000-0000-000062360000}"/>
    <cellStyle name="Ç¥ÁØ_5-1±¤°í _2001재무제표_추가충당금명세_0630_V3 2" xfId="1876" xr:uid="{00000000-0005-0000-0000-000063360000}"/>
    <cellStyle name="C￥AØ_5-1±¤°i _2001재무제표_추가충당금명세_0630_V3 2 10" xfId="15965" xr:uid="{00000000-0005-0000-0000-000064360000}"/>
    <cellStyle name="Ç¥ÁØ_5-1±¤°í _2001재무제표_추가충당금명세_0630_V3 2 10" xfId="37691" xr:uid="{00000000-0005-0000-0000-000065360000}"/>
    <cellStyle name="C￥AØ_5-1±¤°i _2001재무제표_추가충당금명세_0630_V3 2 11" xfId="37692" xr:uid="{00000000-0005-0000-0000-000066360000}"/>
    <cellStyle name="Ç¥ÁØ_5-1±¤°í _2001재무제표_추가충당금명세_0630_V3 2 11" xfId="37693" xr:uid="{00000000-0005-0000-0000-000067360000}"/>
    <cellStyle name="C￥AØ_5-1±¤°i _2001재무제표_추가충당금명세_0630_V3 2 2" xfId="37694" xr:uid="{00000000-0005-0000-0000-000068360000}"/>
    <cellStyle name="Ç¥ÁØ_5-1±¤°í _2001재무제표_추가충당금명세_0630_V3 2 2" xfId="37695" xr:uid="{00000000-0005-0000-0000-000069360000}"/>
    <cellStyle name="C￥AØ_5-1±¤°i _2001재무제표_추가충당금명세_0630_V3 2 3" xfId="37696" xr:uid="{00000000-0005-0000-0000-00006A360000}"/>
    <cellStyle name="Ç¥ÁØ_5-1±¤°í _2001재무제표_추가충당금명세_0630_V3 2 3" xfId="37697" xr:uid="{00000000-0005-0000-0000-00006B360000}"/>
    <cellStyle name="C￥AØ_5-1±¤°i _2001재무제표_추가충당금명세_0630_V3 2 4" xfId="37698" xr:uid="{00000000-0005-0000-0000-00006C360000}"/>
    <cellStyle name="Ç¥ÁØ_5-1±¤°í _2001재무제표_추가충당금명세_0630_V3 2 4" xfId="37699" xr:uid="{00000000-0005-0000-0000-00006D360000}"/>
    <cellStyle name="C￥AØ_5-1±¤°i _2001재무제표_추가충당금명세_0630_V3 2 5" xfId="37700" xr:uid="{00000000-0005-0000-0000-00006E360000}"/>
    <cellStyle name="Ç¥ÁØ_5-1±¤°í _2001재무제표_추가충당금명세_0630_V3 2 5" xfId="37701" xr:uid="{00000000-0005-0000-0000-00006F360000}"/>
    <cellStyle name="C￥AØ_5-1±¤°i _2001재무제표_추가충당금명세_0630_V3 2 6" xfId="37702" xr:uid="{00000000-0005-0000-0000-000070360000}"/>
    <cellStyle name="Ç¥ÁØ_5-1±¤°í _2001재무제표_추가충당금명세_0630_V3 2 6" xfId="37703" xr:uid="{00000000-0005-0000-0000-000071360000}"/>
    <cellStyle name="C￥AØ_5-1±¤°i _2001재무제표_추가충당금명세_0630_V3 2 7" xfId="37704" xr:uid="{00000000-0005-0000-0000-000072360000}"/>
    <cellStyle name="Ç¥ÁØ_5-1±¤°í _2001재무제표_추가충당금명세_0630_V3 2 7" xfId="37705" xr:uid="{00000000-0005-0000-0000-000073360000}"/>
    <cellStyle name="C￥AØ_5-1±¤°i _2001재무제표_추가충당금명세_0630_V3 2 8" xfId="37706" xr:uid="{00000000-0005-0000-0000-000074360000}"/>
    <cellStyle name="Ç¥ÁØ_5-1±¤°í _2001재무제표_추가충당금명세_0630_V3 2 8" xfId="37707" xr:uid="{00000000-0005-0000-0000-000075360000}"/>
    <cellStyle name="C￥AØ_5-1±¤°i _2001재무제표_추가충당금명세_0630_V3 2 9" xfId="37708" xr:uid="{00000000-0005-0000-0000-000076360000}"/>
    <cellStyle name="Ç¥ÁØ_5-1±¤°í _2001재무제표_추가충당금명세_0630_V3 2 9" xfId="37709" xr:uid="{00000000-0005-0000-0000-000077360000}"/>
    <cellStyle name="C￥AØ_5-1±¤°i _2001재무제표_추가충당금명세_0630_V3 20" xfId="37710" xr:uid="{00000000-0005-0000-0000-000078360000}"/>
    <cellStyle name="Ç¥ÁØ_5-1±¤°í _2001재무제표_추가충당금명세_0630_V3 20" xfId="14990" xr:uid="{00000000-0005-0000-0000-000079360000}"/>
    <cellStyle name="C￥AØ_5-1±¤°i _2001재무제표_추가충당금명세_0630_V3 21" xfId="16564" xr:uid="{00000000-0005-0000-0000-00007A360000}"/>
    <cellStyle name="Ç¥ÁØ_5-1±¤°í _2001재무제표_추가충당금명세_0630_V3 21" xfId="14872" xr:uid="{00000000-0005-0000-0000-00007B360000}"/>
    <cellStyle name="C￥AØ_5-1±¤°i _2001재무제표_추가충당금명세_0630_V3 22" xfId="15073" xr:uid="{00000000-0005-0000-0000-00007C360000}"/>
    <cellStyle name="Ç¥ÁØ_5-1±¤°í _2001재무제표_추가충당금명세_0630_V3 22" xfId="16374" xr:uid="{00000000-0005-0000-0000-00007D360000}"/>
    <cellStyle name="C￥AØ_5-1±¤°i _2001재무제표_추가충당금명세_0630_V3 23" xfId="14934" xr:uid="{00000000-0005-0000-0000-00007E360000}"/>
    <cellStyle name="Ç¥ÁØ_5-1±¤°í _2001재무제표_추가충당금명세_0630_V3 23" xfId="16574" xr:uid="{00000000-0005-0000-0000-00007F360000}"/>
    <cellStyle name="C￥AØ_5-1±¤°i _2001재무제표_추가충당금명세_0630_V3 24" xfId="16288" xr:uid="{00000000-0005-0000-0000-000080360000}"/>
    <cellStyle name="Ç¥ÁØ_5-1±¤°í _2001재무제표_추가충당금명세_0630_V3 24" xfId="15634" xr:uid="{00000000-0005-0000-0000-000081360000}"/>
    <cellStyle name="C￥AØ_5-1±¤°i _2001재무제표_추가충당금명세_0630_V3 25" xfId="16575" xr:uid="{00000000-0005-0000-0000-000082360000}"/>
    <cellStyle name="Ç¥ÁØ_5-1±¤°í _2001재무제표_추가충당금명세_0630_V3 25" xfId="16014" xr:uid="{00000000-0005-0000-0000-000083360000}"/>
    <cellStyle name="C￥AØ_5-1±¤°i _2001재무제표_추가충당금명세_0630_V3 26" xfId="16492" xr:uid="{00000000-0005-0000-0000-000084360000}"/>
    <cellStyle name="Ç¥ÁØ_5-1±¤°í _2001재무제표_추가충당금명세_0630_V3 26" xfId="16376" xr:uid="{00000000-0005-0000-0000-000085360000}"/>
    <cellStyle name="C￥AØ_5-1±¤°i _2001재무제표_추가충당금명세_0630_V3 27" xfId="16558" xr:uid="{00000000-0005-0000-0000-000086360000}"/>
    <cellStyle name="Ç¥ÁØ_5-1±¤°í _2001재무제표_추가충당금명세_0630_V3 27" xfId="15964" xr:uid="{00000000-0005-0000-0000-000087360000}"/>
    <cellStyle name="C￥AØ_5-1±¤°i _2001재무제표_추가충당금명세_0630_V3 28" xfId="19423" xr:uid="{00000000-0005-0000-0000-000088360000}"/>
    <cellStyle name="Ç¥ÁØ_5-1±¤°í _2001재무제표_추가충당금명세_0630_V3 28" xfId="18009" xr:uid="{00000000-0005-0000-0000-000089360000}"/>
    <cellStyle name="C￥AØ_5-1±¤°i _2001재무제표_추가충당금명세_0630_V3 29" xfId="24659" xr:uid="{00000000-0005-0000-0000-00008A360000}"/>
    <cellStyle name="Ç¥ÁØ_5-1±¤°í _2001재무제표_추가충당금명세_0630_V3 29" xfId="26749" xr:uid="{00000000-0005-0000-0000-00008B360000}"/>
    <cellStyle name="C￥AØ_5-1±¤°i _2001재무제표_추가충당금명세_0630_V3 3" xfId="14890" xr:uid="{00000000-0005-0000-0000-00008C360000}"/>
    <cellStyle name="Ç¥ÁØ_5-1±¤°í _2001재무제표_추가충당금명세_0630_V3 3" xfId="15928" xr:uid="{00000000-0005-0000-0000-00008D360000}"/>
    <cellStyle name="C￥AØ_5-1±¤°i _2001재무제표_추가충당금명세_0630_V3 3 10" xfId="37711" xr:uid="{00000000-0005-0000-0000-00008E360000}"/>
    <cellStyle name="Ç¥ÁØ_5-1±¤°í _2001재무제표_추가충당금명세_0630_V3 3 10" xfId="37712" xr:uid="{00000000-0005-0000-0000-00008F360000}"/>
    <cellStyle name="C￥AØ_5-1±¤°i _2001재무제표_추가충당금명세_0630_V3 3 11" xfId="37713" xr:uid="{00000000-0005-0000-0000-000090360000}"/>
    <cellStyle name="Ç¥ÁØ_5-1±¤°í _2001재무제표_추가충당금명세_0630_V3 3 11" xfId="37714" xr:uid="{00000000-0005-0000-0000-000091360000}"/>
    <cellStyle name="C￥AØ_5-1±¤°i _2001재무제표_추가충당금명세_0630_V3 3 2" xfId="37715" xr:uid="{00000000-0005-0000-0000-000092360000}"/>
    <cellStyle name="Ç¥ÁØ_5-1±¤°í _2001재무제표_추가충당금명세_0630_V3 3 2" xfId="37716" xr:uid="{00000000-0005-0000-0000-000093360000}"/>
    <cellStyle name="C￥AØ_5-1±¤°i _2001재무제표_추가충당금명세_0630_V3 3 3" xfId="37717" xr:uid="{00000000-0005-0000-0000-000094360000}"/>
    <cellStyle name="Ç¥ÁØ_5-1±¤°í _2001재무제표_추가충당금명세_0630_V3 3 3" xfId="37718" xr:uid="{00000000-0005-0000-0000-000095360000}"/>
    <cellStyle name="C￥AØ_5-1±¤°i _2001재무제표_추가충당금명세_0630_V3 3 4" xfId="37719" xr:uid="{00000000-0005-0000-0000-000096360000}"/>
    <cellStyle name="Ç¥ÁØ_5-1±¤°í _2001재무제표_추가충당금명세_0630_V3 3 4" xfId="37720" xr:uid="{00000000-0005-0000-0000-000097360000}"/>
    <cellStyle name="C￥AØ_5-1±¤°i _2001재무제표_추가충당금명세_0630_V3 3 5" xfId="37721" xr:uid="{00000000-0005-0000-0000-000098360000}"/>
    <cellStyle name="Ç¥ÁØ_5-1±¤°í _2001재무제표_추가충당금명세_0630_V3 3 5" xfId="37722" xr:uid="{00000000-0005-0000-0000-000099360000}"/>
    <cellStyle name="C￥AØ_5-1±¤°i _2001재무제표_추가충당금명세_0630_V3 3 6" xfId="37723" xr:uid="{00000000-0005-0000-0000-00009A360000}"/>
    <cellStyle name="Ç¥ÁØ_5-1±¤°í _2001재무제표_추가충당금명세_0630_V3 3 6" xfId="37724" xr:uid="{00000000-0005-0000-0000-00009B360000}"/>
    <cellStyle name="C￥AØ_5-1±¤°i _2001재무제표_추가충당금명세_0630_V3 3 7" xfId="37725" xr:uid="{00000000-0005-0000-0000-00009C360000}"/>
    <cellStyle name="Ç¥ÁØ_5-1±¤°í _2001재무제표_추가충당금명세_0630_V3 3 7" xfId="37726" xr:uid="{00000000-0005-0000-0000-00009D360000}"/>
    <cellStyle name="C￥AØ_5-1±¤°i _2001재무제표_추가충당금명세_0630_V3 3 8" xfId="37727" xr:uid="{00000000-0005-0000-0000-00009E360000}"/>
    <cellStyle name="Ç¥ÁØ_5-1±¤°í _2001재무제표_추가충당금명세_0630_V3 3 8" xfId="37728" xr:uid="{00000000-0005-0000-0000-00009F360000}"/>
    <cellStyle name="C￥AØ_5-1±¤°i _2001재무제표_추가충당금명세_0630_V3 3 9" xfId="37729" xr:uid="{00000000-0005-0000-0000-0000A0360000}"/>
    <cellStyle name="Ç¥ÁØ_5-1±¤°í _2001재무제표_추가충당금명세_0630_V3 3 9" xfId="37730" xr:uid="{00000000-0005-0000-0000-0000A1360000}"/>
    <cellStyle name="C￥AØ_5-1±¤°i _2001재무제표_추가충당금명세_0630_V3 30" xfId="26895" xr:uid="{00000000-0005-0000-0000-0000A2360000}"/>
    <cellStyle name="Ç¥ÁØ_5-1±¤°í _2001재무제표_추가충당금명세_0630_V3 30" xfId="24995" xr:uid="{00000000-0005-0000-0000-0000A3360000}"/>
    <cellStyle name="C￥AØ_5-1±¤°i _2001재무제표_추가충당금명세_0630_V3 31" xfId="17880" xr:uid="{00000000-0005-0000-0000-0000A4360000}"/>
    <cellStyle name="Ç¥ÁØ_5-1±¤°í _2001재무제표_추가충당금명세_0630_V3 31" xfId="18698" xr:uid="{00000000-0005-0000-0000-0000A5360000}"/>
    <cellStyle name="C￥AØ_5-1±¤°i _2001재무제표_추가충당금명세_0630_V3 32" xfId="19239" xr:uid="{00000000-0005-0000-0000-0000A6360000}"/>
    <cellStyle name="Ç¥ÁØ_5-1±¤°í _2001재무제표_추가충당금명세_0630_V3 32" xfId="19342" xr:uid="{00000000-0005-0000-0000-0000A7360000}"/>
    <cellStyle name="C￥AØ_5-1±¤°i _2001재무제표_추가충당금명세_0630_V3 33" xfId="21706" xr:uid="{00000000-0005-0000-0000-0000A8360000}"/>
    <cellStyle name="Ç¥ÁØ_5-1±¤°í _2001재무제표_추가충당금명세_0630_V3 33" xfId="24678" xr:uid="{00000000-0005-0000-0000-0000A9360000}"/>
    <cellStyle name="C￥AØ_5-1±¤°i _2001재무제표_추가충당금명세_0630_V3 34" xfId="24656" xr:uid="{00000000-0005-0000-0000-0000AA360000}"/>
    <cellStyle name="Ç¥ÁØ_5-1±¤°í _2001재무제표_추가충당금명세_0630_V3 34" xfId="18674" xr:uid="{00000000-0005-0000-0000-0000AB360000}"/>
    <cellStyle name="C￥AØ_5-1±¤°i _2001재무제표_추가충당금명세_0630_V3 35" xfId="26912" xr:uid="{00000000-0005-0000-0000-0000AC360000}"/>
    <cellStyle name="Ç¥ÁØ_5-1±¤°í _2001재무제표_추가충당금명세_0630_V3 35" xfId="19603" xr:uid="{00000000-0005-0000-0000-0000AD360000}"/>
    <cellStyle name="C￥AØ_5-1±¤°i _2001재무제표_추가충당금명세_0630_V3 36" xfId="27190" xr:uid="{00000000-0005-0000-0000-0000AE360000}"/>
    <cellStyle name="Ç¥ÁØ_5-1±¤°í _2001재무제표_추가충당금명세_0630_V3 36" xfId="19656" xr:uid="{00000000-0005-0000-0000-0000AF360000}"/>
    <cellStyle name="C￥AØ_5-1±¤°i _2001재무제표_추가충당금명세_0630_V3 37" xfId="23843" xr:uid="{00000000-0005-0000-0000-0000B0360000}"/>
    <cellStyle name="Ç¥ÁØ_5-1±¤°í _2001재무제표_추가충당금명세_0630_V3 37" xfId="24655" xr:uid="{00000000-0005-0000-0000-0000B1360000}"/>
    <cellStyle name="C￥AØ_5-1±¤°i _2001재무제표_추가충당금명세_0630_V3 38" xfId="25532" xr:uid="{00000000-0005-0000-0000-0000B2360000}"/>
    <cellStyle name="Ç¥ÁØ_5-1±¤°í _2001재무제표_추가충당금명세_0630_V3 38" xfId="19997" xr:uid="{00000000-0005-0000-0000-0000B3360000}"/>
    <cellStyle name="C￥AØ_5-1±¤°i _2001재무제표_추가충당금명세_0630_V3 39" xfId="23287" xr:uid="{00000000-0005-0000-0000-0000B4360000}"/>
    <cellStyle name="Ç¥ÁØ_5-1±¤°í _2001재무제표_추가충당금명세_0630_V3 39" xfId="26097" xr:uid="{00000000-0005-0000-0000-0000B5360000}"/>
    <cellStyle name="C￥AØ_5-1±¤°i _2001재무제표_추가충당금명세_0630_V3 4" xfId="14749" xr:uid="{00000000-0005-0000-0000-0000B6360000}"/>
    <cellStyle name="Ç¥ÁØ_5-1±¤°í _2001재무제표_추가충당금명세_0630_V3 4" xfId="16580" xr:uid="{00000000-0005-0000-0000-0000B7360000}"/>
    <cellStyle name="C￥AØ_5-1±¤°i _2001재무제표_추가충당금명세_0630_V3 4 10" xfId="37731" xr:uid="{00000000-0005-0000-0000-0000B8360000}"/>
    <cellStyle name="Ç¥ÁØ_5-1±¤°í _2001재무제표_추가충당금명세_0630_V3 4 10" xfId="37732" xr:uid="{00000000-0005-0000-0000-0000B9360000}"/>
    <cellStyle name="C￥AØ_5-1±¤°i _2001재무제표_추가충당금명세_0630_V3 4 11" xfId="37733" xr:uid="{00000000-0005-0000-0000-0000BA360000}"/>
    <cellStyle name="Ç¥ÁØ_5-1±¤°í _2001재무제표_추가충당금명세_0630_V3 4 11" xfId="37734" xr:uid="{00000000-0005-0000-0000-0000BB360000}"/>
    <cellStyle name="C￥AØ_5-1±¤°i _2001재무제표_추가충당금명세_0630_V3 4 2" xfId="37735" xr:uid="{00000000-0005-0000-0000-0000BC360000}"/>
    <cellStyle name="Ç¥ÁØ_5-1±¤°í _2001재무제표_추가충당금명세_0630_V3 4 2" xfId="37736" xr:uid="{00000000-0005-0000-0000-0000BD360000}"/>
    <cellStyle name="C￥AØ_5-1±¤°i _2001재무제표_추가충당금명세_0630_V3 4 3" xfId="37737" xr:uid="{00000000-0005-0000-0000-0000BE360000}"/>
    <cellStyle name="Ç¥ÁØ_5-1±¤°í _2001재무제표_추가충당금명세_0630_V3 4 3" xfId="37738" xr:uid="{00000000-0005-0000-0000-0000BF360000}"/>
    <cellStyle name="C￥AØ_5-1±¤°i _2001재무제표_추가충당금명세_0630_V3 4 4" xfId="37739" xr:uid="{00000000-0005-0000-0000-0000C0360000}"/>
    <cellStyle name="Ç¥ÁØ_5-1±¤°í _2001재무제표_추가충당금명세_0630_V3 4 4" xfId="37740" xr:uid="{00000000-0005-0000-0000-0000C1360000}"/>
    <cellStyle name="C￥AØ_5-1±¤°i _2001재무제표_추가충당금명세_0630_V3 4 5" xfId="37741" xr:uid="{00000000-0005-0000-0000-0000C2360000}"/>
    <cellStyle name="Ç¥ÁØ_5-1±¤°í _2001재무제표_추가충당금명세_0630_V3 4 5" xfId="37742" xr:uid="{00000000-0005-0000-0000-0000C3360000}"/>
    <cellStyle name="C￥AØ_5-1±¤°i _2001재무제표_추가충당금명세_0630_V3 4 6" xfId="37743" xr:uid="{00000000-0005-0000-0000-0000C4360000}"/>
    <cellStyle name="Ç¥ÁØ_5-1±¤°í _2001재무제표_추가충당금명세_0630_V3 4 6" xfId="37744" xr:uid="{00000000-0005-0000-0000-0000C5360000}"/>
    <cellStyle name="C￥AØ_5-1±¤°i _2001재무제표_추가충당금명세_0630_V3 4 7" xfId="37745" xr:uid="{00000000-0005-0000-0000-0000C6360000}"/>
    <cellStyle name="Ç¥ÁØ_5-1±¤°í _2001재무제표_추가충당금명세_0630_V3 4 7" xfId="37746" xr:uid="{00000000-0005-0000-0000-0000C7360000}"/>
    <cellStyle name="C￥AØ_5-1±¤°i _2001재무제표_추가충당금명세_0630_V3 4 8" xfId="37747" xr:uid="{00000000-0005-0000-0000-0000C8360000}"/>
    <cellStyle name="Ç¥ÁØ_5-1±¤°í _2001재무제표_추가충당금명세_0630_V3 4 8" xfId="37748" xr:uid="{00000000-0005-0000-0000-0000C9360000}"/>
    <cellStyle name="C￥AØ_5-1±¤°i _2001재무제표_추가충당금명세_0630_V3 4 9" xfId="37749" xr:uid="{00000000-0005-0000-0000-0000CA360000}"/>
    <cellStyle name="Ç¥ÁØ_5-1±¤°í _2001재무제표_추가충당금명세_0630_V3 4 9" xfId="37750" xr:uid="{00000000-0005-0000-0000-0000CB360000}"/>
    <cellStyle name="C￥AØ_5-1±¤°i _2001재무제표_추가충당금명세_0630_V3 40" xfId="27207" xr:uid="{00000000-0005-0000-0000-0000CC360000}"/>
    <cellStyle name="Ç¥ÁØ_5-1±¤°í _2001재무제표_추가충당금명세_0630_V3 40" xfId="26915" xr:uid="{00000000-0005-0000-0000-0000CD360000}"/>
    <cellStyle name="C￥AØ_5-1±¤°i _2001재무제표_추가충당금명세_0630_V3 41" xfId="27216" xr:uid="{00000000-0005-0000-0000-0000CE360000}"/>
    <cellStyle name="Ç¥ÁØ_5-1±¤°í _2001재무제표_추가충당금명세_0630_V3 41" xfId="22222" xr:uid="{00000000-0005-0000-0000-0000CF360000}"/>
    <cellStyle name="C￥AØ_5-1±¤°i _2001재무제표_추가충당금명세_0630_V3 42" xfId="25533" xr:uid="{00000000-0005-0000-0000-0000D0360000}"/>
    <cellStyle name="Ç¥ÁØ_5-1±¤°í _2001재무제표_추가충당금명세_0630_V3 42" xfId="27220" xr:uid="{00000000-0005-0000-0000-0000D1360000}"/>
    <cellStyle name="C￥AØ_5-1±¤°i _2001재무제표_추가충당금명세_0630_V3 43" xfId="27222" xr:uid="{00000000-0005-0000-0000-0000D2360000}"/>
    <cellStyle name="Ç¥ÁØ_5-1±¤°í _2001재무제표_추가충당금명세_0630_V3 43" xfId="26098" xr:uid="{00000000-0005-0000-0000-0000D3360000}"/>
    <cellStyle name="C￥AØ_5-1±¤°i _2001재무제표_추가충당금명세_0630_V3 44" xfId="25435" xr:uid="{00000000-0005-0000-0000-0000D4360000}"/>
    <cellStyle name="Ç¥ÁØ_5-1±¤°í _2001재무제표_추가충당금명세_0630_V3 44" xfId="23847" xr:uid="{00000000-0005-0000-0000-0000D5360000}"/>
    <cellStyle name="C￥AØ_5-1±¤°i _2001재무제표_추가충당금명세_0630_V3 45" xfId="23441" xr:uid="{00000000-0005-0000-0000-0000D6360000}"/>
    <cellStyle name="Ç¥ÁØ_5-1±¤°í _2001재무제표_추가충당금명세_0630_V3 45" xfId="26001" xr:uid="{00000000-0005-0000-0000-0000D7360000}"/>
    <cellStyle name="C￥AØ_5-1±¤°i _2001재무제표_추가충당금명세_0630_V3 46" xfId="19323" xr:uid="{00000000-0005-0000-0000-0000D8360000}"/>
    <cellStyle name="Ç¥ÁØ_5-1±¤°í _2001재무제표_추가충당금명세_0630_V3 46" xfId="23171" xr:uid="{00000000-0005-0000-0000-0000D9360000}"/>
    <cellStyle name="C￥AØ_5-1±¤°i _2001재무제표_추가충당금명세_0630_V3 47" xfId="27017" xr:uid="{00000000-0005-0000-0000-0000DA360000}"/>
    <cellStyle name="Ç¥ÁØ_5-1±¤°í _2001재무제표_추가충당금명세_0630_V3 47" xfId="27241" xr:uid="{00000000-0005-0000-0000-0000DB360000}"/>
    <cellStyle name="C￥AØ_5-1±¤°i _2001재무제표_추가충당금명세_0630_V3 48" xfId="23172" xr:uid="{00000000-0005-0000-0000-0000DC360000}"/>
    <cellStyle name="Ç¥ÁØ_5-1±¤°í _2001재무제표_추가충당금명세_0630_V3 48" xfId="27020" xr:uid="{00000000-0005-0000-0000-0000DD360000}"/>
    <cellStyle name="C￥AØ_5-1±¤°i _2001재무제표_추가충당금명세_0630_V3 49" xfId="19394" xr:uid="{00000000-0005-0000-0000-0000DE360000}"/>
    <cellStyle name="Ç¥ÁØ_5-1±¤°í _2001재무제표_추가충당금명세_0630_V3 49" xfId="27226" xr:uid="{00000000-0005-0000-0000-0000DF360000}"/>
    <cellStyle name="C￥AØ_5-1±¤°i _2001재무제표_추가충당금명세_0630_V3 5" xfId="15070" xr:uid="{00000000-0005-0000-0000-0000E0360000}"/>
    <cellStyle name="Ç¥ÁØ_5-1±¤°í _2001재무제표_추가충당금명세_0630_V3 5" xfId="15069" xr:uid="{00000000-0005-0000-0000-0000E1360000}"/>
    <cellStyle name="C￥AØ_5-1±¤°i _2001재무제표_추가충당금명세_0630_V3 5 10" xfId="37751" xr:uid="{00000000-0005-0000-0000-0000E2360000}"/>
    <cellStyle name="Ç¥ÁØ_5-1±¤°í _2001재무제표_추가충당금명세_0630_V3 5 10" xfId="37752" xr:uid="{00000000-0005-0000-0000-0000E3360000}"/>
    <cellStyle name="C￥AØ_5-1±¤°i _2001재무제표_추가충당금명세_0630_V3 5 11" xfId="37753" xr:uid="{00000000-0005-0000-0000-0000E4360000}"/>
    <cellStyle name="Ç¥ÁØ_5-1±¤°í _2001재무제표_추가충당금명세_0630_V3 5 11" xfId="37754" xr:uid="{00000000-0005-0000-0000-0000E5360000}"/>
    <cellStyle name="C￥AØ_5-1±¤°i _2001재무제표_추가충당금명세_0630_V3 5 2" xfId="37755" xr:uid="{00000000-0005-0000-0000-0000E6360000}"/>
    <cellStyle name="Ç¥ÁØ_5-1±¤°í _2001재무제표_추가충당금명세_0630_V3 5 2" xfId="37756" xr:uid="{00000000-0005-0000-0000-0000E7360000}"/>
    <cellStyle name="C￥AØ_5-1±¤°i _2001재무제표_추가충당금명세_0630_V3 5 3" xfId="37757" xr:uid="{00000000-0005-0000-0000-0000E8360000}"/>
    <cellStyle name="Ç¥ÁØ_5-1±¤°í _2001재무제표_추가충당금명세_0630_V3 5 3" xfId="37758" xr:uid="{00000000-0005-0000-0000-0000E9360000}"/>
    <cellStyle name="C￥AØ_5-1±¤°i _2001재무제표_추가충당금명세_0630_V3 5 4" xfId="37759" xr:uid="{00000000-0005-0000-0000-0000EA360000}"/>
    <cellStyle name="Ç¥ÁØ_5-1±¤°í _2001재무제표_추가충당금명세_0630_V3 5 4" xfId="37760" xr:uid="{00000000-0005-0000-0000-0000EB360000}"/>
    <cellStyle name="C￥AØ_5-1±¤°i _2001재무제표_추가충당금명세_0630_V3 5 5" xfId="37761" xr:uid="{00000000-0005-0000-0000-0000EC360000}"/>
    <cellStyle name="Ç¥ÁØ_5-1±¤°í _2001재무제표_추가충당금명세_0630_V3 5 5" xfId="37762" xr:uid="{00000000-0005-0000-0000-0000ED360000}"/>
    <cellStyle name="C￥AØ_5-1±¤°i _2001재무제표_추가충당금명세_0630_V3 5 6" xfId="37763" xr:uid="{00000000-0005-0000-0000-0000EE360000}"/>
    <cellStyle name="Ç¥ÁØ_5-1±¤°í _2001재무제표_추가충당금명세_0630_V3 5 6" xfId="37764" xr:uid="{00000000-0005-0000-0000-0000EF360000}"/>
    <cellStyle name="C￥AØ_5-1±¤°i _2001재무제표_추가충당금명세_0630_V3 5 7" xfId="37765" xr:uid="{00000000-0005-0000-0000-0000F0360000}"/>
    <cellStyle name="Ç¥ÁØ_5-1±¤°í _2001재무제표_추가충당금명세_0630_V3 5 7" xfId="37766" xr:uid="{00000000-0005-0000-0000-0000F1360000}"/>
    <cellStyle name="C￥AØ_5-1±¤°i _2001재무제표_추가충당금명세_0630_V3 5 8" xfId="37767" xr:uid="{00000000-0005-0000-0000-0000F2360000}"/>
    <cellStyle name="Ç¥ÁØ_5-1±¤°í _2001재무제표_추가충당금명세_0630_V3 5 8" xfId="37768" xr:uid="{00000000-0005-0000-0000-0000F3360000}"/>
    <cellStyle name="C￥AØ_5-1±¤°i _2001재무제표_추가충당금명세_0630_V3 5 9" xfId="37769" xr:uid="{00000000-0005-0000-0000-0000F4360000}"/>
    <cellStyle name="Ç¥ÁØ_5-1±¤°í _2001재무제표_추가충당금명세_0630_V3 5 9" xfId="37770" xr:uid="{00000000-0005-0000-0000-0000F5360000}"/>
    <cellStyle name="C￥AØ_5-1±¤°i _2001재무제표_추가충당금명세_0630_V3 50" xfId="20004" xr:uid="{00000000-0005-0000-0000-0000F6360000}"/>
    <cellStyle name="Ç¥ÁØ_5-1±¤°í _2001재무제표_추가충당금명세_0630_V3 50" xfId="22372" xr:uid="{00000000-0005-0000-0000-0000F7360000}"/>
    <cellStyle name="C￥AØ_5-1±¤°i _2001재무제표_추가충당금명세_0630_V3 51" xfId="27228" xr:uid="{00000000-0005-0000-0000-0000F8360000}"/>
    <cellStyle name="Ç¥ÁØ_5-1±¤°í _2001재무제표_추가충당금명세_0630_V3 51" xfId="18670" xr:uid="{00000000-0005-0000-0000-0000F9360000}"/>
    <cellStyle name="C￥AØ_5-1±¤°i _2001재무제표_추가충당금명세_0630_V3 52" xfId="19321" xr:uid="{00000000-0005-0000-0000-0000FA360000}"/>
    <cellStyle name="Ç¥ÁØ_5-1±¤°í _2001재무제표_추가충당금명세_0630_V3 52" xfId="20000" xr:uid="{00000000-0005-0000-0000-0000FB360000}"/>
    <cellStyle name="C￥AØ_5-1±¤°i _2001재무제표_추가충당금명세_0630_V3 53" xfId="19069" xr:uid="{00000000-0005-0000-0000-0000FC360000}"/>
    <cellStyle name="Ç¥ÁØ_5-1±¤°í _2001재무제표_추가충당금명세_0630_V3 53" xfId="23176" xr:uid="{00000000-0005-0000-0000-0000FD360000}"/>
    <cellStyle name="C￥AØ_5-1±¤°i _2001재무제표_추가충당금명세_0630_V3 54" xfId="19318" xr:uid="{00000000-0005-0000-0000-0000FE360000}"/>
    <cellStyle name="Ç¥ÁØ_5-1±¤°í _2001재무제표_추가충당금명세_0630_V3 54" xfId="27063" xr:uid="{00000000-0005-0000-0000-0000FF360000}"/>
    <cellStyle name="C￥AØ_5-1±¤°i _2001재무제표_추가충당금명세_0630_V3 55" xfId="27240" xr:uid="{00000000-0005-0000-0000-000000370000}"/>
    <cellStyle name="Ç¥ÁØ_5-1±¤°í _2001재무제표_추가충당금명세_0630_V3 55" xfId="25399" xr:uid="{00000000-0005-0000-0000-000001370000}"/>
    <cellStyle name="C￥AØ_5-1±¤°i _2001재무제표_추가충당금명세_0630_V3 56" xfId="19412" xr:uid="{00000000-0005-0000-0000-000002370000}"/>
    <cellStyle name="Ç¥ÁØ_5-1±¤°í _2001재무제표_추가충당금명세_0630_V3 56" xfId="23856" xr:uid="{00000000-0005-0000-0000-000003370000}"/>
    <cellStyle name="C￥AØ_5-1±¤°i _2001재무제표_추가충당금명세_0630_V3 57" xfId="27019" xr:uid="{00000000-0005-0000-0000-000004370000}"/>
    <cellStyle name="Ç¥ÁØ_5-1±¤°í _2001재무제표_추가충당금명세_0630_V3 57" xfId="27238" xr:uid="{00000000-0005-0000-0000-000005370000}"/>
    <cellStyle name="C￥AØ_5-1±¤°i _2001재무제표_추가충당금명세_0630_V3 58" xfId="18679" xr:uid="{00000000-0005-0000-0000-000006370000}"/>
    <cellStyle name="Ç¥ÁØ_5-1±¤°í _2001재무제표_추가충당금명세_0630_V3 58" xfId="19395" xr:uid="{00000000-0005-0000-0000-000007370000}"/>
    <cellStyle name="C￥AØ_5-1±¤°i _2001재무제표_추가충당금명세_0630_V3 59" xfId="27244" xr:uid="{00000000-0005-0000-0000-000008370000}"/>
    <cellStyle name="Ç¥ÁØ_5-1±¤°í _2001재무제표_추가충당금명세_0630_V3 59" xfId="18663" xr:uid="{00000000-0005-0000-0000-000009370000}"/>
    <cellStyle name="C￥AØ_5-1±¤°i _2001재무제표_추가충당금명세_0630_V3 6" xfId="16298" xr:uid="{00000000-0005-0000-0000-00000A370000}"/>
    <cellStyle name="Ç¥ÁØ_5-1±¤°í _2001재무제표_추가충당금명세_0630_V3 6" xfId="16406" xr:uid="{00000000-0005-0000-0000-00000B370000}"/>
    <cellStyle name="C￥AØ_5-1±¤°i _2001재무제표_추가충당금명세_0630_V3 6 10" xfId="37771" xr:uid="{00000000-0005-0000-0000-00000C370000}"/>
    <cellStyle name="Ç¥ÁØ_5-1±¤°í _2001재무제표_추가충당금명세_0630_V3 6 10" xfId="37772" xr:uid="{00000000-0005-0000-0000-00000D370000}"/>
    <cellStyle name="C￥AØ_5-1±¤°i _2001재무제표_추가충당금명세_0630_V3 6 11" xfId="37773" xr:uid="{00000000-0005-0000-0000-00000E370000}"/>
    <cellStyle name="Ç¥ÁØ_5-1±¤°í _2001재무제표_추가충당금명세_0630_V3 6 11" xfId="37774" xr:uid="{00000000-0005-0000-0000-00000F370000}"/>
    <cellStyle name="C￥AØ_5-1±¤°i _2001재무제표_추가충당금명세_0630_V3 6 2" xfId="37775" xr:uid="{00000000-0005-0000-0000-000010370000}"/>
    <cellStyle name="Ç¥ÁØ_5-1±¤°í _2001재무제표_추가충당금명세_0630_V3 6 2" xfId="37776" xr:uid="{00000000-0005-0000-0000-000011370000}"/>
    <cellStyle name="C￥AØ_5-1±¤°i _2001재무제표_추가충당금명세_0630_V3 6 3" xfId="37777" xr:uid="{00000000-0005-0000-0000-000012370000}"/>
    <cellStyle name="Ç¥ÁØ_5-1±¤°í _2001재무제표_추가충당금명세_0630_V3 6 3" xfId="37778" xr:uid="{00000000-0005-0000-0000-000013370000}"/>
    <cellStyle name="C￥AØ_5-1±¤°i _2001재무제표_추가충당금명세_0630_V3 6 4" xfId="37779" xr:uid="{00000000-0005-0000-0000-000014370000}"/>
    <cellStyle name="Ç¥ÁØ_5-1±¤°í _2001재무제표_추가충당금명세_0630_V3 6 4" xfId="37780" xr:uid="{00000000-0005-0000-0000-000015370000}"/>
    <cellStyle name="C￥AØ_5-1±¤°i _2001재무제표_추가충당금명세_0630_V3 6 5" xfId="37781" xr:uid="{00000000-0005-0000-0000-000016370000}"/>
    <cellStyle name="Ç¥ÁØ_5-1±¤°í _2001재무제표_추가충당금명세_0630_V3 6 5" xfId="37782" xr:uid="{00000000-0005-0000-0000-000017370000}"/>
    <cellStyle name="C￥AØ_5-1±¤°i _2001재무제표_추가충당금명세_0630_V3 6 6" xfId="37783" xr:uid="{00000000-0005-0000-0000-000018370000}"/>
    <cellStyle name="Ç¥ÁØ_5-1±¤°í _2001재무제표_추가충당금명세_0630_V3 6 6" xfId="37784" xr:uid="{00000000-0005-0000-0000-000019370000}"/>
    <cellStyle name="C￥AØ_5-1±¤°i _2001재무제표_추가충당금명세_0630_V3 6 7" xfId="37785" xr:uid="{00000000-0005-0000-0000-00001A370000}"/>
    <cellStyle name="Ç¥ÁØ_5-1±¤°í _2001재무제표_추가충당금명세_0630_V3 6 7" xfId="37786" xr:uid="{00000000-0005-0000-0000-00001B370000}"/>
    <cellStyle name="C￥AØ_5-1±¤°i _2001재무제표_추가충당금명세_0630_V3 6 8" xfId="37787" xr:uid="{00000000-0005-0000-0000-00001C370000}"/>
    <cellStyle name="Ç¥ÁØ_5-1±¤°í _2001재무제표_추가충당금명세_0630_V3 6 8" xfId="37788" xr:uid="{00000000-0005-0000-0000-00001D370000}"/>
    <cellStyle name="C￥AØ_5-1±¤°i _2001재무제표_추가충당금명세_0630_V3 6 9" xfId="37789" xr:uid="{00000000-0005-0000-0000-00001E370000}"/>
    <cellStyle name="Ç¥ÁØ_5-1±¤°í _2001재무제표_추가충당금명세_0630_V3 6 9" xfId="37790" xr:uid="{00000000-0005-0000-0000-00001F370000}"/>
    <cellStyle name="C￥AØ_5-1±¤°i _2001재무제표_추가충당금명세_0630_V3 60" xfId="19380" xr:uid="{00000000-0005-0000-0000-000020370000}"/>
    <cellStyle name="Ç¥ÁØ_5-1±¤°í _2001재무제표_추가충당금명세_0630_V3 60" xfId="27015" xr:uid="{00000000-0005-0000-0000-000021370000}"/>
    <cellStyle name="C￥AØ_5-1±¤°i _2001재무제표_추가충당금명세_0630_V3 61" xfId="21809" xr:uid="{00000000-0005-0000-0000-000022370000}"/>
    <cellStyle name="Ç¥ÁØ_5-1±¤°í _2001재무제표_추가충당금명세_0630_V3 61" xfId="24938" xr:uid="{00000000-0005-0000-0000-000023370000}"/>
    <cellStyle name="C￥AØ_5-1±¤°i _2001재무제표_추가충당금명세_0630_V3 7" xfId="16395" xr:uid="{00000000-0005-0000-0000-000024370000}"/>
    <cellStyle name="Ç¥ÁØ_5-1±¤°í _2001재무제표_추가충당금명세_0630_V3 7" xfId="14779" xr:uid="{00000000-0005-0000-0000-000025370000}"/>
    <cellStyle name="C￥AØ_5-1±¤°i _2001재무제표_추가충당금명세_0630_V3 7 10" xfId="37791" xr:uid="{00000000-0005-0000-0000-000026370000}"/>
    <cellStyle name="Ç¥ÁØ_5-1±¤°í _2001재무제표_추가충당금명세_0630_V3 7 10" xfId="37792" xr:uid="{00000000-0005-0000-0000-000027370000}"/>
    <cellStyle name="C￥AØ_5-1±¤°i _2001재무제표_추가충당금명세_0630_V3 7 11" xfId="37793" xr:uid="{00000000-0005-0000-0000-000028370000}"/>
    <cellStyle name="Ç¥ÁØ_5-1±¤°í _2001재무제표_추가충당금명세_0630_V3 7 11" xfId="37794" xr:uid="{00000000-0005-0000-0000-000029370000}"/>
    <cellStyle name="C￥AØ_5-1±¤°i _2001재무제표_추가충당금명세_0630_V3 7 2" xfId="37795" xr:uid="{00000000-0005-0000-0000-00002A370000}"/>
    <cellStyle name="Ç¥ÁØ_5-1±¤°í _2001재무제표_추가충당금명세_0630_V3 7 2" xfId="37796" xr:uid="{00000000-0005-0000-0000-00002B370000}"/>
    <cellStyle name="C￥AØ_5-1±¤°i _2001재무제표_추가충당금명세_0630_V3 7 3" xfId="37797" xr:uid="{00000000-0005-0000-0000-00002C370000}"/>
    <cellStyle name="Ç¥ÁØ_5-1±¤°í _2001재무제표_추가충당금명세_0630_V3 7 3" xfId="37798" xr:uid="{00000000-0005-0000-0000-00002D370000}"/>
    <cellStyle name="C￥AØ_5-1±¤°i _2001재무제표_추가충당금명세_0630_V3 7 4" xfId="37799" xr:uid="{00000000-0005-0000-0000-00002E370000}"/>
    <cellStyle name="Ç¥ÁØ_5-1±¤°í _2001재무제표_추가충당금명세_0630_V3 7 4" xfId="37800" xr:uid="{00000000-0005-0000-0000-00002F370000}"/>
    <cellStyle name="C￥AØ_5-1±¤°i _2001재무제표_추가충당금명세_0630_V3 7 5" xfId="37801" xr:uid="{00000000-0005-0000-0000-000030370000}"/>
    <cellStyle name="Ç¥ÁØ_5-1±¤°í _2001재무제표_추가충당금명세_0630_V3 7 5" xfId="37802" xr:uid="{00000000-0005-0000-0000-000031370000}"/>
    <cellStyle name="C￥AØ_5-1±¤°i _2001재무제표_추가충당금명세_0630_V3 7 6" xfId="37803" xr:uid="{00000000-0005-0000-0000-000032370000}"/>
    <cellStyle name="Ç¥ÁØ_5-1±¤°í _2001재무제표_추가충당금명세_0630_V3 7 6" xfId="37804" xr:uid="{00000000-0005-0000-0000-000033370000}"/>
    <cellStyle name="C￥AØ_5-1±¤°i _2001재무제표_추가충당금명세_0630_V3 7 7" xfId="37805" xr:uid="{00000000-0005-0000-0000-000034370000}"/>
    <cellStyle name="Ç¥ÁØ_5-1±¤°í _2001재무제표_추가충당금명세_0630_V3 7 7" xfId="37806" xr:uid="{00000000-0005-0000-0000-000035370000}"/>
    <cellStyle name="C￥AØ_5-1±¤°i _2001재무제표_추가충당금명세_0630_V3 7 8" xfId="37807" xr:uid="{00000000-0005-0000-0000-000036370000}"/>
    <cellStyle name="Ç¥ÁØ_5-1±¤°í _2001재무제표_추가충당금명세_0630_V3 7 8" xfId="37808" xr:uid="{00000000-0005-0000-0000-000037370000}"/>
    <cellStyle name="C￥AØ_5-1±¤°i _2001재무제표_추가충당금명세_0630_V3 7 9" xfId="37809" xr:uid="{00000000-0005-0000-0000-000038370000}"/>
    <cellStyle name="Ç¥ÁØ_5-1±¤°í _2001재무제표_추가충당금명세_0630_V3 7 9" xfId="37810" xr:uid="{00000000-0005-0000-0000-000039370000}"/>
    <cellStyle name="C￥AØ_5-1±¤°i _2001재무제표_추가충당금명세_0630_V3 8" xfId="16523" xr:uid="{00000000-0005-0000-0000-00003A370000}"/>
    <cellStyle name="Ç¥ÁØ_5-1±¤°í _2001재무제표_추가충당금명세_0630_V3 8" xfId="14778" xr:uid="{00000000-0005-0000-0000-00003B370000}"/>
    <cellStyle name="C￥AØ_5-1±¤°i _2001재무제표_추가충당금명세_0630_V3 8 10" xfId="37811" xr:uid="{00000000-0005-0000-0000-00003C370000}"/>
    <cellStyle name="Ç¥ÁØ_5-1±¤°í _2001재무제표_추가충당금명세_0630_V3 8 10" xfId="37812" xr:uid="{00000000-0005-0000-0000-00003D370000}"/>
    <cellStyle name="C￥AØ_5-1±¤°i _2001재무제표_추가충당금명세_0630_V3 8 11" xfId="37813" xr:uid="{00000000-0005-0000-0000-00003E370000}"/>
    <cellStyle name="Ç¥ÁØ_5-1±¤°í _2001재무제표_추가충당금명세_0630_V3 8 11" xfId="37814" xr:uid="{00000000-0005-0000-0000-00003F370000}"/>
    <cellStyle name="C￥AØ_5-1±¤°i _2001재무제표_추가충당금명세_0630_V3 8 2" xfId="37815" xr:uid="{00000000-0005-0000-0000-000040370000}"/>
    <cellStyle name="Ç¥ÁØ_5-1±¤°í _2001재무제표_추가충당금명세_0630_V3 8 2" xfId="37816" xr:uid="{00000000-0005-0000-0000-000041370000}"/>
    <cellStyle name="C￥AØ_5-1±¤°i _2001재무제표_추가충당금명세_0630_V3 8 3" xfId="37817" xr:uid="{00000000-0005-0000-0000-000042370000}"/>
    <cellStyle name="Ç¥ÁØ_5-1±¤°í _2001재무제표_추가충당금명세_0630_V3 8 3" xfId="37818" xr:uid="{00000000-0005-0000-0000-000043370000}"/>
    <cellStyle name="C￥AØ_5-1±¤°i _2001재무제표_추가충당금명세_0630_V3 8 4" xfId="37819" xr:uid="{00000000-0005-0000-0000-000044370000}"/>
    <cellStyle name="Ç¥ÁØ_5-1±¤°í _2001재무제표_추가충당금명세_0630_V3 8 4" xfId="37820" xr:uid="{00000000-0005-0000-0000-000045370000}"/>
    <cellStyle name="C￥AØ_5-1±¤°i _2001재무제표_추가충당금명세_0630_V3 8 5" xfId="37821" xr:uid="{00000000-0005-0000-0000-000046370000}"/>
    <cellStyle name="Ç¥ÁØ_5-1±¤°í _2001재무제표_추가충당금명세_0630_V3 8 5" xfId="37822" xr:uid="{00000000-0005-0000-0000-000047370000}"/>
    <cellStyle name="C￥AØ_5-1±¤°i _2001재무제표_추가충당금명세_0630_V3 8 6" xfId="37823" xr:uid="{00000000-0005-0000-0000-000048370000}"/>
    <cellStyle name="Ç¥ÁØ_5-1±¤°í _2001재무제표_추가충당금명세_0630_V3 8 6" xfId="37824" xr:uid="{00000000-0005-0000-0000-000049370000}"/>
    <cellStyle name="C￥AØ_5-1±¤°i _2001재무제표_추가충당금명세_0630_V3 8 7" xfId="37825" xr:uid="{00000000-0005-0000-0000-00004A370000}"/>
    <cellStyle name="Ç¥ÁØ_5-1±¤°í _2001재무제표_추가충당금명세_0630_V3 8 7" xfId="37826" xr:uid="{00000000-0005-0000-0000-00004B370000}"/>
    <cellStyle name="C￥AØ_5-1±¤°i _2001재무제표_추가충당금명세_0630_V3 8 8" xfId="37827" xr:uid="{00000000-0005-0000-0000-00004C370000}"/>
    <cellStyle name="Ç¥ÁØ_5-1±¤°í _2001재무제표_추가충당금명세_0630_V3 8 8" xfId="37828" xr:uid="{00000000-0005-0000-0000-00004D370000}"/>
    <cellStyle name="C￥AØ_5-1±¤°i _2001재무제표_추가충당금명세_0630_V3 8 9" xfId="37829" xr:uid="{00000000-0005-0000-0000-00004E370000}"/>
    <cellStyle name="Ç¥ÁØ_5-1±¤°í _2001재무제표_추가충당금명세_0630_V3 8 9" xfId="37830" xr:uid="{00000000-0005-0000-0000-00004F370000}"/>
    <cellStyle name="C￥AØ_5-1±¤°i _2001재무제표_추가충당금명세_0630_V3 9" xfId="14777" xr:uid="{00000000-0005-0000-0000-000050370000}"/>
    <cellStyle name="Ç¥ÁØ_5-1±¤°í _2001재무제표_추가충당금명세_0630_V3 9" xfId="14989" xr:uid="{00000000-0005-0000-0000-000051370000}"/>
    <cellStyle name="C￥AØ_5-1±¤°i _2001재무제표_추가충당금명세_0630_V3 9 10" xfId="37831" xr:uid="{00000000-0005-0000-0000-000052370000}"/>
    <cellStyle name="Ç¥ÁØ_5-1±¤°í _2001재무제표_추가충당금명세_0630_V3 9 10" xfId="37832" xr:uid="{00000000-0005-0000-0000-000053370000}"/>
    <cellStyle name="C￥AØ_5-1±¤°i _2001재무제표_추가충당금명세_0630_V3 9 11" xfId="37833" xr:uid="{00000000-0005-0000-0000-000054370000}"/>
    <cellStyle name="Ç¥ÁØ_5-1±¤°í _2001재무제표_추가충당금명세_0630_V3 9 11" xfId="37834" xr:uid="{00000000-0005-0000-0000-000055370000}"/>
    <cellStyle name="C￥AØ_5-1±¤°i _2001재무제표_추가충당금명세_0630_V3 9 2" xfId="37835" xr:uid="{00000000-0005-0000-0000-000056370000}"/>
    <cellStyle name="Ç¥ÁØ_5-1±¤°í _2001재무제표_추가충당금명세_0630_V3 9 2" xfId="37836" xr:uid="{00000000-0005-0000-0000-000057370000}"/>
    <cellStyle name="C￥AØ_5-1±¤°i _2001재무제표_추가충당금명세_0630_V3 9 3" xfId="37837" xr:uid="{00000000-0005-0000-0000-000058370000}"/>
    <cellStyle name="Ç¥ÁØ_5-1±¤°í _2001재무제표_추가충당금명세_0630_V3 9 3" xfId="37838" xr:uid="{00000000-0005-0000-0000-000059370000}"/>
    <cellStyle name="C￥AØ_5-1±¤°i _2001재무제표_추가충당금명세_0630_V3 9 4" xfId="37839" xr:uid="{00000000-0005-0000-0000-00005A370000}"/>
    <cellStyle name="Ç¥ÁØ_5-1±¤°í _2001재무제표_추가충당금명세_0630_V3 9 4" xfId="37840" xr:uid="{00000000-0005-0000-0000-00005B370000}"/>
    <cellStyle name="C￥AØ_5-1±¤°i _2001재무제표_추가충당금명세_0630_V3 9 5" xfId="37841" xr:uid="{00000000-0005-0000-0000-00005C370000}"/>
    <cellStyle name="Ç¥ÁØ_5-1±¤°í _2001재무제표_추가충당금명세_0630_V3 9 5" xfId="37842" xr:uid="{00000000-0005-0000-0000-00005D370000}"/>
    <cellStyle name="C￥AØ_5-1±¤°i _2001재무제표_추가충당금명세_0630_V3 9 6" xfId="37843" xr:uid="{00000000-0005-0000-0000-00005E370000}"/>
    <cellStyle name="Ç¥ÁØ_5-1±¤°í _2001재무제표_추가충당금명세_0630_V3 9 6" xfId="37844" xr:uid="{00000000-0005-0000-0000-00005F370000}"/>
    <cellStyle name="C￥AØ_5-1±¤°i _2001재무제표_추가충당금명세_0630_V3 9 7" xfId="37845" xr:uid="{00000000-0005-0000-0000-000060370000}"/>
    <cellStyle name="Ç¥ÁØ_5-1±¤°í _2001재무제표_추가충당금명세_0630_V3 9 7" xfId="37846" xr:uid="{00000000-0005-0000-0000-000061370000}"/>
    <cellStyle name="C￥AØ_5-1±¤°i _2001재무제표_추가충당금명세_0630_V3 9 8" xfId="37847" xr:uid="{00000000-0005-0000-0000-000062370000}"/>
    <cellStyle name="Ç¥ÁØ_5-1±¤°í _2001재무제표_추가충당금명세_0630_V3 9 8" xfId="37848" xr:uid="{00000000-0005-0000-0000-000063370000}"/>
    <cellStyle name="C￥AØ_5-1±¤°i _2001재무제표_추가충당금명세_0630_V3 9 9" xfId="37849" xr:uid="{00000000-0005-0000-0000-000064370000}"/>
    <cellStyle name="Ç¥ÁØ_5-1±¤°í _2001재무제표_추가충당금명세_0630_V3 9 9" xfId="37850" xr:uid="{00000000-0005-0000-0000-000065370000}"/>
    <cellStyle name="C￥AØ_5-1±¤°i _2001재무제표_추가충당금명세_0630_V3_1211 충당금,건전성 현황_작업" xfId="37851" xr:uid="{00000000-0005-0000-0000-000066370000}"/>
    <cellStyle name="Ç¥ÁØ_5-1±¤°í _2001재무제표_추가충당금명세_0630_V3_1211 충당금,건전성 현황_작업" xfId="37852" xr:uid="{00000000-0005-0000-0000-000067370000}"/>
    <cellStyle name="C￥AØ_5-1±¤°i _2001재무제표_추가충당금명세_0630_V3_HN,KEB(권리분석)_김영진_조세지원" xfId="16539" xr:uid="{00000000-0005-0000-0000-000068370000}"/>
    <cellStyle name="Ç¥ÁØ_5-1±¤°í _2001재무제표_추가충당금명세_0630_V3_HN,KEB(권리분석)_김영진_조세지원" xfId="15459" xr:uid="{00000000-0005-0000-0000-000069370000}"/>
    <cellStyle name="C￥AØ_5-1±¤°i _2001재무제표_추가충당금명세_0630_V3_HN,KEB(권리분석)_김영진_조세지원 10" xfId="14972" xr:uid="{00000000-0005-0000-0000-00006A370000}"/>
    <cellStyle name="Ç¥ÁØ_5-1±¤°í _2001재무제표_추가충당금명세_0630_V3_HN,KEB(권리분석_최종)_통합" xfId="15966" xr:uid="{00000000-0005-0000-0000-00006B370000}"/>
    <cellStyle name="C￥AØ_5-1±¤°i _2001재무제표_추가충당금명세_0630_V3_HN,KEB(권리분석_최종)_통합 10" xfId="15052" xr:uid="{00000000-0005-0000-0000-00006C370000}"/>
    <cellStyle name="Ç¥ÁØ_5-1±¤°í _2001재무제표_추가충당금명세_0630_V3_SHB_2011-3_담보sheet(더밸류_v6이교민)" xfId="15458" xr:uid="{00000000-0005-0000-0000-00006D370000}"/>
    <cellStyle name="C￥AØ_5-1±¤°i _2001재무제표_추가충당금명세_0630_V3_심사역Q&amp;A(20110817_확인)" xfId="15456" xr:uid="{00000000-0005-0000-0000-00006E370000}"/>
    <cellStyle name="Ç¥ÁØ_5-1±¤°í _2001재무제표_추가충당금명세_0630_V3_심사역Q&amp;A(20110817_확인)" xfId="16419" xr:uid="{00000000-0005-0000-0000-00006F370000}"/>
    <cellStyle name="C￥AØ_5-1±¤°i _6RCB1 " xfId="31754" xr:uid="{00000000-0005-0000-0000-000070370000}"/>
    <cellStyle name="Ç¥ÁØ_5-1±¤°í _건미종합건설-081215" xfId="31755" xr:uid="{00000000-0005-0000-0000-000071370000}"/>
    <cellStyle name="C￥AØ_5-1±¤°i _은행연합회_국민은행 최종" xfId="31756" xr:uid="{00000000-0005-0000-0000-000072370000}"/>
    <cellStyle name="Ç¥ÁØ_5-1±¤°í _은행연합회_국민은행 최종" xfId="31757" xr:uid="{00000000-0005-0000-0000-000073370000}"/>
    <cellStyle name="C￥AØ_53AO " xfId="31758" xr:uid="{00000000-0005-0000-0000-000074370000}"/>
    <cellStyle name="Ç¥ÁØ_96_5¹é°îºñ¿ë" xfId="31759" xr:uid="{00000000-0005-0000-0000-000075370000}"/>
    <cellStyle name="C￥AØ_A|Aa¿e" xfId="587" xr:uid="{00000000-0005-0000-0000-000076370000}"/>
    <cellStyle name="Ç¥ÁØ_Á¦Ãâ¿ë" xfId="588" xr:uid="{00000000-0005-0000-0000-000077370000}"/>
    <cellStyle name="C￥AØ_Ay°eC￥(2¿u) " xfId="589" xr:uid="{00000000-0005-0000-0000-000078370000}"/>
    <cellStyle name="Ç¥ÁØ_Áý°èÇ¥(2¿ù) " xfId="590" xr:uid="{00000000-0005-0000-0000-000079370000}"/>
    <cellStyle name="C￥AØ_Ay°eC￥(2¿u)  10" xfId="15525" xr:uid="{00000000-0005-0000-0000-00007A370000}"/>
    <cellStyle name="Ç¥ÁØ_Áý°èÇ¥(2¿ù)  10" xfId="37853" xr:uid="{00000000-0005-0000-0000-00007B370000}"/>
    <cellStyle name="C￥AØ_Ay°eC￥(2¿u)  11" xfId="37854" xr:uid="{00000000-0005-0000-0000-00007C370000}"/>
    <cellStyle name="Ç¥ÁØ_Áý°èÇ¥(2¿ù)  11" xfId="37855" xr:uid="{00000000-0005-0000-0000-00007D370000}"/>
    <cellStyle name="C￥AØ_Ay°eC￥(2¿u)  2" xfId="37856" xr:uid="{00000000-0005-0000-0000-00007E370000}"/>
    <cellStyle name="Ç¥ÁØ_Áý°èÇ¥(2¿ù)  2" xfId="31760" xr:uid="{00000000-0005-0000-0000-00007F370000}"/>
    <cellStyle name="C￥AØ_Ay°eC￥(2¿u)  2 2" xfId="37857" xr:uid="{00000000-0005-0000-0000-000080370000}"/>
    <cellStyle name="Ç¥ÁØ_Áý°èÇ¥(2¿ù)  3" xfId="37858" xr:uid="{00000000-0005-0000-0000-000081370000}"/>
    <cellStyle name="C￥AØ_Ay°eC￥(2¿u)  4" xfId="37859" xr:uid="{00000000-0005-0000-0000-000082370000}"/>
    <cellStyle name="Ç¥ÁØ_Áý°èÇ¥(2¿ù)  4" xfId="37860" xr:uid="{00000000-0005-0000-0000-000083370000}"/>
    <cellStyle name="C￥AØ_Ay°eC￥(2¿u)  5" xfId="37861" xr:uid="{00000000-0005-0000-0000-000084370000}"/>
    <cellStyle name="Ç¥ÁØ_Áý°èÇ¥(2¿ù)  5" xfId="37862" xr:uid="{00000000-0005-0000-0000-000085370000}"/>
    <cellStyle name="C￥AØ_Ay°eC￥(2¿u)  6" xfId="37863" xr:uid="{00000000-0005-0000-0000-000086370000}"/>
    <cellStyle name="Ç¥ÁØ_Áý°èÇ¥(2¿ù)  6" xfId="37864" xr:uid="{00000000-0005-0000-0000-000087370000}"/>
    <cellStyle name="C￥AØ_Ay°eC￥(2¿u)  7" xfId="37865" xr:uid="{00000000-0005-0000-0000-000088370000}"/>
    <cellStyle name="Ç¥ÁØ_Áý°èÇ¥(2¿ù)  7" xfId="37866" xr:uid="{00000000-0005-0000-0000-000089370000}"/>
    <cellStyle name="C￥AØ_Ay°eC￥(2¿u)  8" xfId="37867" xr:uid="{00000000-0005-0000-0000-00008A370000}"/>
    <cellStyle name="Ç¥ÁØ_Áý°èÇ¥(2¿ù)  8" xfId="37868" xr:uid="{00000000-0005-0000-0000-00008B370000}"/>
    <cellStyle name="C￥AØ_Ay°eC￥(2¿u)  9" xfId="37869" xr:uid="{00000000-0005-0000-0000-00008C370000}"/>
    <cellStyle name="Ç¥ÁØ_Áý°èÇ¥(2¿ù)  9" xfId="37870" xr:uid="{00000000-0005-0000-0000-00008D370000}"/>
    <cellStyle name="C￥AØ_Ay°eC￥(2¿u) _2001재무제표" xfId="31761" xr:uid="{00000000-0005-0000-0000-00008E370000}"/>
    <cellStyle name="Ç¥ÁØ_Áý°èÇ¥(2¿ù) _2001재무제표" xfId="591" xr:uid="{00000000-0005-0000-0000-00008F370000}"/>
    <cellStyle name="C￥AØ_Ay°eC￥(2¿u) _2001재무제표 10" xfId="16275" xr:uid="{00000000-0005-0000-0000-000090370000}"/>
    <cellStyle name="Ç¥ÁØ_Áý°èÇ¥(2¿ù) _2001재무제표 2" xfId="31762" xr:uid="{00000000-0005-0000-0000-000091370000}"/>
    <cellStyle name="C￥AØ_Ay°eC￥(2¿u) _2001재무제표 2 2" xfId="37871" xr:uid="{00000000-0005-0000-0000-000092370000}"/>
    <cellStyle name="Ç¥ÁØ_Áý°èÇ¥(2¿ù) _2001재무제표 3" xfId="37872" xr:uid="{00000000-0005-0000-0000-000093370000}"/>
    <cellStyle name="C￥AØ_Ay°eC￥(2¿u) _2001재무제표_요약자료_20090831" xfId="31763" xr:uid="{00000000-0005-0000-0000-000094370000}"/>
    <cellStyle name="Ç¥ÁØ_Áý°èÇ¥(2¿ù) _2001재무제표_요약자료_20090831" xfId="592" xr:uid="{00000000-0005-0000-0000-000095370000}"/>
    <cellStyle name="C￥AØ_Ay°eC￥(2¿u) _2001재무제표_요약자료_20090831 10" xfId="16516" xr:uid="{00000000-0005-0000-0000-000096370000}"/>
    <cellStyle name="Ç¥ÁØ_Áý°èÇ¥(2¿ù) _2001재무제표_요약자료_20090831 2" xfId="31764" xr:uid="{00000000-0005-0000-0000-000097370000}"/>
    <cellStyle name="C￥AØ_Ay°eC￥(2¿u) _2001재무제표_요약자료_20090831 2 2" xfId="37873" xr:uid="{00000000-0005-0000-0000-000098370000}"/>
    <cellStyle name="Ç¥ÁØ_Áý°èÇ¥(2¿ù) _2001재무제표_요약자료_20090831 3" xfId="37874" xr:uid="{00000000-0005-0000-0000-000099370000}"/>
    <cellStyle name="C￥AØ_Ay°eC￥(2¿u) _2001재무제표_재무지원부충당금" xfId="31765" xr:uid="{00000000-0005-0000-0000-00009A370000}"/>
    <cellStyle name="Ç¥ÁØ_Áý°èÇ¥(2¿ù) _2001재무제표_재무지원부충당금" xfId="593" xr:uid="{00000000-0005-0000-0000-00009B370000}"/>
    <cellStyle name="C￥AØ_Ay°eC￥(2¿u) _2001재무제표_재무지원부충당금 10" xfId="15819" xr:uid="{00000000-0005-0000-0000-00009C370000}"/>
    <cellStyle name="Ç¥ÁØ_Áý°èÇ¥(2¿ù) _2001재무제표_재무지원부충당금 10" xfId="15644" xr:uid="{00000000-0005-0000-0000-00009D370000}"/>
    <cellStyle name="C￥AØ_Ay°eC￥(2¿u) _2001재무제표_재무지원부충당금 10 10" xfId="37875" xr:uid="{00000000-0005-0000-0000-00009E370000}"/>
    <cellStyle name="Ç¥ÁØ_Áý°èÇ¥(2¿ù) _2001재무제표_재무지원부충당금 10 10" xfId="37876" xr:uid="{00000000-0005-0000-0000-00009F370000}"/>
    <cellStyle name="C￥AØ_Ay°eC￥(2¿u) _2001재무제표_재무지원부충당금 10 11" xfId="37877" xr:uid="{00000000-0005-0000-0000-0000A0370000}"/>
    <cellStyle name="Ç¥ÁØ_Áý°èÇ¥(2¿ù) _2001재무제표_재무지원부충당금 10 11" xfId="37878" xr:uid="{00000000-0005-0000-0000-0000A1370000}"/>
    <cellStyle name="C￥AØ_Ay°eC￥(2¿u) _2001재무제표_재무지원부충당금 10 2" xfId="37879" xr:uid="{00000000-0005-0000-0000-0000A2370000}"/>
    <cellStyle name="Ç¥ÁØ_Áý°èÇ¥(2¿ù) _2001재무제표_재무지원부충당금 10 2" xfId="37880" xr:uid="{00000000-0005-0000-0000-0000A3370000}"/>
    <cellStyle name="C￥AØ_Ay°eC￥(2¿u) _2001재무제표_재무지원부충당금 10 3" xfId="37881" xr:uid="{00000000-0005-0000-0000-0000A4370000}"/>
    <cellStyle name="Ç¥ÁØ_Áý°èÇ¥(2¿ù) _2001재무제표_재무지원부충당금 10 3" xfId="37882" xr:uid="{00000000-0005-0000-0000-0000A5370000}"/>
    <cellStyle name="C￥AØ_Ay°eC￥(2¿u) _2001재무제표_재무지원부충당금 10 4" xfId="37883" xr:uid="{00000000-0005-0000-0000-0000A6370000}"/>
    <cellStyle name="Ç¥ÁØ_Áý°èÇ¥(2¿ù) _2001재무제표_재무지원부충당금 10 4" xfId="37884" xr:uid="{00000000-0005-0000-0000-0000A7370000}"/>
    <cellStyle name="C￥AØ_Ay°eC￥(2¿u) _2001재무제표_재무지원부충당금 10 5" xfId="37885" xr:uid="{00000000-0005-0000-0000-0000A8370000}"/>
    <cellStyle name="Ç¥ÁØ_Áý°èÇ¥(2¿ù) _2001재무제표_재무지원부충당금 10 5" xfId="37886" xr:uid="{00000000-0005-0000-0000-0000A9370000}"/>
    <cellStyle name="C￥AØ_Ay°eC￥(2¿u) _2001재무제표_재무지원부충당금 10 6" xfId="37887" xr:uid="{00000000-0005-0000-0000-0000AA370000}"/>
    <cellStyle name="Ç¥ÁØ_Áý°èÇ¥(2¿ù) _2001재무제표_재무지원부충당금 10 6" xfId="37888" xr:uid="{00000000-0005-0000-0000-0000AB370000}"/>
    <cellStyle name="C￥AØ_Ay°eC￥(2¿u) _2001재무제표_재무지원부충당금 10 7" xfId="37889" xr:uid="{00000000-0005-0000-0000-0000AC370000}"/>
    <cellStyle name="Ç¥ÁØ_Áý°èÇ¥(2¿ù) _2001재무제표_재무지원부충당금 10 7" xfId="37890" xr:uid="{00000000-0005-0000-0000-0000AD370000}"/>
    <cellStyle name="C￥AØ_Ay°eC￥(2¿u) _2001재무제표_재무지원부충당금 10 8" xfId="37891" xr:uid="{00000000-0005-0000-0000-0000AE370000}"/>
    <cellStyle name="Ç¥ÁØ_Áý°èÇ¥(2¿ù) _2001재무제표_재무지원부충당금 10 8" xfId="37892" xr:uid="{00000000-0005-0000-0000-0000AF370000}"/>
    <cellStyle name="C￥AØ_Ay°eC￥(2¿u) _2001재무제표_재무지원부충당금 10 9" xfId="37893" xr:uid="{00000000-0005-0000-0000-0000B0370000}"/>
    <cellStyle name="Ç¥ÁØ_Áý°èÇ¥(2¿ù) _2001재무제표_재무지원부충당금 10 9" xfId="37894" xr:uid="{00000000-0005-0000-0000-0000B1370000}"/>
    <cellStyle name="C￥AØ_Ay°eC￥(2¿u) _2001재무제표_재무지원부충당금 11" xfId="15035" xr:uid="{00000000-0005-0000-0000-0000B2370000}"/>
    <cellStyle name="Ç¥ÁØ_Áý°èÇ¥(2¿ù) _2001재무제표_재무지원부충당금 11" xfId="16477" xr:uid="{00000000-0005-0000-0000-0000B3370000}"/>
    <cellStyle name="C￥AØ_Ay°eC￥(2¿u) _2001재무제표_재무지원부충당금 12" xfId="16391" xr:uid="{00000000-0005-0000-0000-0000B4370000}"/>
    <cellStyle name="Ç¥ÁØ_Áý°èÇ¥(2¿ù) _2001재무제표_재무지원부충당금 12" xfId="15373" xr:uid="{00000000-0005-0000-0000-0000B5370000}"/>
    <cellStyle name="C￥AØ_Ay°eC￥(2¿u) _2001재무제표_재무지원부충당금 13" xfId="15505" xr:uid="{00000000-0005-0000-0000-0000B6370000}"/>
    <cellStyle name="Ç¥ÁØ_Áý°èÇ¥(2¿ù) _2001재무제표_재무지원부충당금 13" xfId="16407" xr:uid="{00000000-0005-0000-0000-0000B7370000}"/>
    <cellStyle name="C￥AØ_Ay°eC￥(2¿u) _2001재무제표_재무지원부충당금 14" xfId="16408" xr:uid="{00000000-0005-0000-0000-0000B8370000}"/>
    <cellStyle name="Ç¥ÁØ_Áý°èÇ¥(2¿ù) _2001재무제표_재무지원부충당금 14" xfId="16521" xr:uid="{00000000-0005-0000-0000-0000B9370000}"/>
    <cellStyle name="C￥AØ_Ay°eC￥(2¿u) _2001재무제표_재무지원부충당금 15" xfId="16377" xr:uid="{00000000-0005-0000-0000-0000BA370000}"/>
    <cellStyle name="Ç¥ÁØ_Áý°èÇ¥(2¿ù) _2001재무제표_재무지원부충당금 15" xfId="16299" xr:uid="{00000000-0005-0000-0000-0000BB370000}"/>
    <cellStyle name="C￥AØ_Ay°eC￥(2¿u) _2001재무제표_재무지원부충당금 16" xfId="16169" xr:uid="{00000000-0005-0000-0000-0000BC370000}"/>
    <cellStyle name="Ç¥ÁØ_Áý°èÇ¥(2¿ù) _2001재무제표_재무지원부충당금 16" xfId="15933" xr:uid="{00000000-0005-0000-0000-0000BD370000}"/>
    <cellStyle name="C￥AØ_Ay°eC￥(2¿u) _2001재무제표_재무지원부충당금 17" xfId="14758" xr:uid="{00000000-0005-0000-0000-0000BE370000}"/>
    <cellStyle name="Ç¥ÁØ_Áý°èÇ¥(2¿ù) _2001재무제표_재무지원부충당금 17" xfId="15603" xr:uid="{00000000-0005-0000-0000-0000BF370000}"/>
    <cellStyle name="C￥AØ_Ay°eC￥(2¿u) _2001재무제표_재무지원부충당금 18" xfId="14947" xr:uid="{00000000-0005-0000-0000-0000C0370000}"/>
    <cellStyle name="Ç¥ÁØ_Áý°èÇ¥(2¿ù) _2001재무제표_재무지원부충당금 18" xfId="16451" xr:uid="{00000000-0005-0000-0000-0000C1370000}"/>
    <cellStyle name="C￥AØ_Ay°eC￥(2¿u) _2001재무제표_재무지원부충당금 19" xfId="16259" xr:uid="{00000000-0005-0000-0000-0000C2370000}"/>
    <cellStyle name="Ç¥ÁØ_Áý°èÇ¥(2¿ù) _2001재무제표_재무지원부충당금 19" xfId="16378" xr:uid="{00000000-0005-0000-0000-0000C3370000}"/>
    <cellStyle name="C￥AØ_Ay°eC￥(2¿u) _2001재무제표_재무지원부충당금 2" xfId="1877" xr:uid="{00000000-0005-0000-0000-0000C4370000}"/>
    <cellStyle name="Ç¥ÁØ_Áý°èÇ¥(2¿ù) _2001재무제표_재무지원부충당금 2" xfId="1878" xr:uid="{00000000-0005-0000-0000-0000C5370000}"/>
    <cellStyle name="C￥AØ_Ay°eC￥(2¿u) _2001재무제표_재무지원부충당금 2 10" xfId="14977" xr:uid="{00000000-0005-0000-0000-0000C6370000}"/>
    <cellStyle name="Ç¥ÁØ_Áý°èÇ¥(2¿ù) _2001재무제표_재무지원부충당금 2 10" xfId="37895" xr:uid="{00000000-0005-0000-0000-0000C7370000}"/>
    <cellStyle name="C￥AØ_Ay°eC￥(2¿u) _2001재무제표_재무지원부충당금 2 11" xfId="37896" xr:uid="{00000000-0005-0000-0000-0000C8370000}"/>
    <cellStyle name="Ç¥ÁØ_Áý°èÇ¥(2¿ù) _2001재무제표_재무지원부충당금 2 11" xfId="37897" xr:uid="{00000000-0005-0000-0000-0000C9370000}"/>
    <cellStyle name="C￥AØ_Ay°eC￥(2¿u) _2001재무제표_재무지원부충당금 2 2" xfId="37898" xr:uid="{00000000-0005-0000-0000-0000CA370000}"/>
    <cellStyle name="Ç¥ÁØ_Áý°èÇ¥(2¿ù) _2001재무제표_재무지원부충당금 2 2" xfId="37899" xr:uid="{00000000-0005-0000-0000-0000CB370000}"/>
    <cellStyle name="C￥AØ_Ay°eC￥(2¿u) _2001재무제표_재무지원부충당금 2 3" xfId="37900" xr:uid="{00000000-0005-0000-0000-0000CC370000}"/>
    <cellStyle name="Ç¥ÁØ_Áý°èÇ¥(2¿ù) _2001재무제표_재무지원부충당금 2 3" xfId="37901" xr:uid="{00000000-0005-0000-0000-0000CD370000}"/>
    <cellStyle name="C￥AØ_Ay°eC￥(2¿u) _2001재무제표_재무지원부충당금 2 4" xfId="37902" xr:uid="{00000000-0005-0000-0000-0000CE370000}"/>
    <cellStyle name="Ç¥ÁØ_Áý°èÇ¥(2¿ù) _2001재무제표_재무지원부충당금 2 4" xfId="37903" xr:uid="{00000000-0005-0000-0000-0000CF370000}"/>
    <cellStyle name="C￥AØ_Ay°eC￥(2¿u) _2001재무제표_재무지원부충당금 2 5" xfId="37904" xr:uid="{00000000-0005-0000-0000-0000D0370000}"/>
    <cellStyle name="Ç¥ÁØ_Áý°èÇ¥(2¿ù) _2001재무제표_재무지원부충당금 2 5" xfId="37905" xr:uid="{00000000-0005-0000-0000-0000D1370000}"/>
    <cellStyle name="C￥AØ_Ay°eC￥(2¿u) _2001재무제표_재무지원부충당금 2 6" xfId="37906" xr:uid="{00000000-0005-0000-0000-0000D2370000}"/>
    <cellStyle name="Ç¥ÁØ_Áý°èÇ¥(2¿ù) _2001재무제표_재무지원부충당금 2 6" xfId="37907" xr:uid="{00000000-0005-0000-0000-0000D3370000}"/>
    <cellStyle name="C￥AØ_Ay°eC￥(2¿u) _2001재무제표_재무지원부충당금 2 7" xfId="37908" xr:uid="{00000000-0005-0000-0000-0000D4370000}"/>
    <cellStyle name="Ç¥ÁØ_Áý°èÇ¥(2¿ù) _2001재무제표_재무지원부충당금 2 7" xfId="37909" xr:uid="{00000000-0005-0000-0000-0000D5370000}"/>
    <cellStyle name="C￥AØ_Ay°eC￥(2¿u) _2001재무제표_재무지원부충당금 2 8" xfId="37910" xr:uid="{00000000-0005-0000-0000-0000D6370000}"/>
    <cellStyle name="Ç¥ÁØ_Áý°èÇ¥(2¿ù) _2001재무제표_재무지원부충당금 2 8" xfId="37911" xr:uid="{00000000-0005-0000-0000-0000D7370000}"/>
    <cellStyle name="C￥AØ_Ay°eC￥(2¿u) _2001재무제표_재무지원부충당금 2 9" xfId="37912" xr:uid="{00000000-0005-0000-0000-0000D8370000}"/>
    <cellStyle name="Ç¥ÁØ_Áý°èÇ¥(2¿ù) _2001재무제표_재무지원부충당금 2 9" xfId="37913" xr:uid="{00000000-0005-0000-0000-0000D9370000}"/>
    <cellStyle name="C￥AØ_Ay°eC￥(2¿u) _2001재무제표_재무지원부충당금 21" xfId="15990" xr:uid="{00000000-0005-0000-0000-0000DA370000}"/>
    <cellStyle name="Ç¥ÁØ_Áý°èÇ¥(2¿ù) _2001재무제표_재무지원부충당금 21" xfId="14776" xr:uid="{00000000-0005-0000-0000-0000DB370000}"/>
    <cellStyle name="C￥AØ_Ay°eC￥(2¿u) _2001재무제표_재무지원부충당금 22" xfId="15939" xr:uid="{00000000-0005-0000-0000-0000DC370000}"/>
    <cellStyle name="Ç¥ÁØ_Áý°èÇ¥(2¿ù) _2001재무제표_재무지원부충당금 22" xfId="14775" xr:uid="{00000000-0005-0000-0000-0000DD370000}"/>
    <cellStyle name="C￥AØ_Ay°eC￥(2¿u) _2001재무제표_재무지원부충당금 23" xfId="15643" xr:uid="{00000000-0005-0000-0000-0000DE370000}"/>
    <cellStyle name="Ç¥ÁØ_Áý°èÇ¥(2¿ù) _2001재무제표_재무지원부충당금 23" xfId="16369" xr:uid="{00000000-0005-0000-0000-0000DF370000}"/>
    <cellStyle name="C￥AØ_Ay°eC￥(2¿u) _2001재무제표_재무지원부충당금 24" xfId="16455" xr:uid="{00000000-0005-0000-0000-0000E0370000}"/>
    <cellStyle name="Ç¥ÁØ_Áý°èÇ¥(2¿ù) _2001재무제표_재무지원부충당금 24" xfId="16295" xr:uid="{00000000-0005-0000-0000-0000E1370000}"/>
    <cellStyle name="C￥AØ_Ay°eC￥(2¿u) _2001재무제표_재무지원부충당금 25" xfId="16087" xr:uid="{00000000-0005-0000-0000-0000E2370000}"/>
    <cellStyle name="Ç¥ÁØ_Áý°èÇ¥(2¿ù) _2001재무제표_재무지원부충당금 25" xfId="14992" xr:uid="{00000000-0005-0000-0000-0000E3370000}"/>
    <cellStyle name="C￥AØ_Ay°eC￥(2¿u) _2001재무제표_재무지원부충당금 26" xfId="16251" xr:uid="{00000000-0005-0000-0000-0000E4370000}"/>
    <cellStyle name="Ç¥ÁØ_Áý°èÇ¥(2¿ù) _2001재무제표_재무지원부충당금 26" xfId="16559" xr:uid="{00000000-0005-0000-0000-0000E5370000}"/>
    <cellStyle name="C￥AØ_Ay°eC￥(2¿u) _2001재무제표_재무지원부충당금 27" xfId="15759" xr:uid="{00000000-0005-0000-0000-0000E6370000}"/>
    <cellStyle name="Ç¥ÁØ_Áý°èÇ¥(2¿ù) _2001재무제표_재무지원부충당금 27" xfId="15044" xr:uid="{00000000-0005-0000-0000-0000E7370000}"/>
    <cellStyle name="C￥AØ_Ay°eC￥(2¿u) _2001재무제표_재무지원부충당금 3" xfId="16096" xr:uid="{00000000-0005-0000-0000-0000E8370000}"/>
    <cellStyle name="Ç¥ÁØ_Áý°èÇ¥(2¿ù) _2001재무제표_재무지원부충당금 3" xfId="15034" xr:uid="{00000000-0005-0000-0000-0000E9370000}"/>
    <cellStyle name="C￥AØ_Ay°eC￥(2¿u) _2001재무제표_재무지원부충당금 3 10" xfId="37914" xr:uid="{00000000-0005-0000-0000-0000EA370000}"/>
    <cellStyle name="Ç¥ÁØ_Áý°èÇ¥(2¿ù) _2001재무제표_재무지원부충당금 3 10" xfId="37915" xr:uid="{00000000-0005-0000-0000-0000EB370000}"/>
    <cellStyle name="C￥AØ_Ay°eC￥(2¿u) _2001재무제표_재무지원부충당금 3 11" xfId="37916" xr:uid="{00000000-0005-0000-0000-0000EC370000}"/>
    <cellStyle name="Ç¥ÁØ_Áý°èÇ¥(2¿ù) _2001재무제표_재무지원부충당금 3 11" xfId="37917" xr:uid="{00000000-0005-0000-0000-0000ED370000}"/>
    <cellStyle name="C￥AØ_Ay°eC￥(2¿u) _2001재무제표_재무지원부충당금 3 2" xfId="37918" xr:uid="{00000000-0005-0000-0000-0000EE370000}"/>
    <cellStyle name="Ç¥ÁØ_Áý°èÇ¥(2¿ù) _2001재무제표_재무지원부충당금 3 2" xfId="37919" xr:uid="{00000000-0005-0000-0000-0000EF370000}"/>
    <cellStyle name="C￥AØ_Ay°eC￥(2¿u) _2001재무제표_재무지원부충당금 3 3" xfId="37920" xr:uid="{00000000-0005-0000-0000-0000F0370000}"/>
    <cellStyle name="Ç¥ÁØ_Áý°èÇ¥(2¿ù) _2001재무제표_재무지원부충당금 3 3" xfId="37921" xr:uid="{00000000-0005-0000-0000-0000F1370000}"/>
    <cellStyle name="C￥AØ_Ay°eC￥(2¿u) _2001재무제표_재무지원부충당금 3 4" xfId="37922" xr:uid="{00000000-0005-0000-0000-0000F2370000}"/>
    <cellStyle name="Ç¥ÁØ_Áý°èÇ¥(2¿ù) _2001재무제표_재무지원부충당금 3 4" xfId="37923" xr:uid="{00000000-0005-0000-0000-0000F3370000}"/>
    <cellStyle name="C￥AØ_Ay°eC￥(2¿u) _2001재무제표_재무지원부충당금 3 5" xfId="37924" xr:uid="{00000000-0005-0000-0000-0000F4370000}"/>
    <cellStyle name="Ç¥ÁØ_Áý°èÇ¥(2¿ù) _2001재무제표_재무지원부충당금 3 5" xfId="37925" xr:uid="{00000000-0005-0000-0000-0000F5370000}"/>
    <cellStyle name="C￥AØ_Ay°eC￥(2¿u) _2001재무제표_재무지원부충당금 3 6" xfId="37926" xr:uid="{00000000-0005-0000-0000-0000F6370000}"/>
    <cellStyle name="Ç¥ÁØ_Áý°èÇ¥(2¿ù) _2001재무제표_재무지원부충당금 3 6" xfId="37927" xr:uid="{00000000-0005-0000-0000-0000F7370000}"/>
    <cellStyle name="C￥AØ_Ay°eC￥(2¿u) _2001재무제표_재무지원부충당금 3 7" xfId="37928" xr:uid="{00000000-0005-0000-0000-0000F8370000}"/>
    <cellStyle name="Ç¥ÁØ_Áý°èÇ¥(2¿ù) _2001재무제표_재무지원부충당금 3 7" xfId="37929" xr:uid="{00000000-0005-0000-0000-0000F9370000}"/>
    <cellStyle name="C￥AØ_Ay°eC￥(2¿u) _2001재무제표_재무지원부충당금 3 8" xfId="37930" xr:uid="{00000000-0005-0000-0000-0000FA370000}"/>
    <cellStyle name="Ç¥ÁØ_Áý°èÇ¥(2¿ù) _2001재무제표_재무지원부충당금 3 8" xfId="37931" xr:uid="{00000000-0005-0000-0000-0000FB370000}"/>
    <cellStyle name="C￥AØ_Ay°eC￥(2¿u) _2001재무제표_재무지원부충당금 3 9" xfId="37932" xr:uid="{00000000-0005-0000-0000-0000FC370000}"/>
    <cellStyle name="Ç¥ÁØ_Áý°èÇ¥(2¿ù) _2001재무제표_재무지원부충당금 3 9" xfId="37933" xr:uid="{00000000-0005-0000-0000-0000FD370000}"/>
    <cellStyle name="C￥AØ_Ay°eC￥(2¿u) _2001재무제표_재무지원부충당금 4" xfId="16323" xr:uid="{00000000-0005-0000-0000-0000FE370000}"/>
    <cellStyle name="Ç¥ÁØ_Áý°èÇ¥(2¿ù) _2001재무제표_재무지원부충당금 4" xfId="16560" xr:uid="{00000000-0005-0000-0000-0000FF370000}"/>
    <cellStyle name="C￥AØ_Ay°eC￥(2¿u) _2001재무제표_재무지원부충당금 4 10" xfId="37934" xr:uid="{00000000-0005-0000-0000-000000380000}"/>
    <cellStyle name="Ç¥ÁØ_Áý°èÇ¥(2¿ù) _2001재무제표_재무지원부충당금 4 10" xfId="37935" xr:uid="{00000000-0005-0000-0000-000001380000}"/>
    <cellStyle name="C￥AØ_Ay°eC￥(2¿u) _2001재무제표_재무지원부충당금 4 11" xfId="37936" xr:uid="{00000000-0005-0000-0000-000002380000}"/>
    <cellStyle name="Ç¥ÁØ_Áý°èÇ¥(2¿ù) _2001재무제표_재무지원부충당금 4 11" xfId="37937" xr:uid="{00000000-0005-0000-0000-000003380000}"/>
    <cellStyle name="C￥AØ_Ay°eC￥(2¿u) _2001재무제표_재무지원부충당금 4 2" xfId="37938" xr:uid="{00000000-0005-0000-0000-000004380000}"/>
    <cellStyle name="Ç¥ÁØ_Áý°èÇ¥(2¿ù) _2001재무제표_재무지원부충당금 4 2" xfId="37939" xr:uid="{00000000-0005-0000-0000-000005380000}"/>
    <cellStyle name="C￥AØ_Ay°eC￥(2¿u) _2001재무제표_재무지원부충당금 4 3" xfId="37940" xr:uid="{00000000-0005-0000-0000-000006380000}"/>
    <cellStyle name="Ç¥ÁØ_Áý°èÇ¥(2¿ù) _2001재무제표_재무지원부충당금 4 3" xfId="37941" xr:uid="{00000000-0005-0000-0000-000007380000}"/>
    <cellStyle name="C￥AØ_Ay°eC￥(2¿u) _2001재무제표_재무지원부충당금 4 4" xfId="37942" xr:uid="{00000000-0005-0000-0000-000008380000}"/>
    <cellStyle name="Ç¥ÁØ_Áý°èÇ¥(2¿ù) _2001재무제표_재무지원부충당금 4 4" xfId="37943" xr:uid="{00000000-0005-0000-0000-000009380000}"/>
    <cellStyle name="C￥AØ_Ay°eC￥(2¿u) _2001재무제표_재무지원부충당금 4 5" xfId="37944" xr:uid="{00000000-0005-0000-0000-00000A380000}"/>
    <cellStyle name="Ç¥ÁØ_Áý°èÇ¥(2¿ù) _2001재무제표_재무지원부충당금 4 5" xfId="37945" xr:uid="{00000000-0005-0000-0000-00000B380000}"/>
    <cellStyle name="C￥AØ_Ay°eC￥(2¿u) _2001재무제표_재무지원부충당금 4 6" xfId="37946" xr:uid="{00000000-0005-0000-0000-00000C380000}"/>
    <cellStyle name="Ç¥ÁØ_Áý°èÇ¥(2¿ù) _2001재무제표_재무지원부충당금 4 6" xfId="37947" xr:uid="{00000000-0005-0000-0000-00000D380000}"/>
    <cellStyle name="C￥AØ_Ay°eC￥(2¿u) _2001재무제표_재무지원부충당금 4 7" xfId="37948" xr:uid="{00000000-0005-0000-0000-00000E380000}"/>
    <cellStyle name="Ç¥ÁØ_Áý°èÇ¥(2¿ù) _2001재무제표_재무지원부충당금 4 7" xfId="37949" xr:uid="{00000000-0005-0000-0000-00000F380000}"/>
    <cellStyle name="C￥AØ_Ay°eC￥(2¿u) _2001재무제표_재무지원부충당금 4 8" xfId="37950" xr:uid="{00000000-0005-0000-0000-000010380000}"/>
    <cellStyle name="Ç¥ÁØ_Áý°èÇ¥(2¿ù) _2001재무제표_재무지원부충당금 4 8" xfId="37951" xr:uid="{00000000-0005-0000-0000-000011380000}"/>
    <cellStyle name="C￥AØ_Ay°eC￥(2¿u) _2001재무제표_재무지원부충당금 4 9" xfId="37952" xr:uid="{00000000-0005-0000-0000-000012380000}"/>
    <cellStyle name="Ç¥ÁØ_Áý°èÇ¥(2¿ù) _2001재무제표_재무지원부충당금 4 9" xfId="37953" xr:uid="{00000000-0005-0000-0000-000013380000}"/>
    <cellStyle name="C￥AØ_Ay°eC￥(2¿u) _2001재무제표_재무지원부충당금 5" xfId="16257" xr:uid="{00000000-0005-0000-0000-000014380000}"/>
    <cellStyle name="Ç¥ÁØ_Áý°èÇ¥(2¿ù) _2001재무제표_재무지원부충당금 5" xfId="15908" xr:uid="{00000000-0005-0000-0000-000015380000}"/>
    <cellStyle name="C￥AØ_Ay°eC￥(2¿u) _2001재무제표_재무지원부충당금 5 10" xfId="37954" xr:uid="{00000000-0005-0000-0000-000016380000}"/>
    <cellStyle name="Ç¥ÁØ_Áý°èÇ¥(2¿ù) _2001재무제표_재무지원부충당금 5 10" xfId="37955" xr:uid="{00000000-0005-0000-0000-000017380000}"/>
    <cellStyle name="C￥AØ_Ay°eC￥(2¿u) _2001재무제표_재무지원부충당금 5 11" xfId="37956" xr:uid="{00000000-0005-0000-0000-000018380000}"/>
    <cellStyle name="Ç¥ÁØ_Áý°èÇ¥(2¿ù) _2001재무제표_재무지원부충당금 5 11" xfId="37957" xr:uid="{00000000-0005-0000-0000-000019380000}"/>
    <cellStyle name="C￥AØ_Ay°eC￥(2¿u) _2001재무제표_재무지원부충당금 5 2" xfId="37958" xr:uid="{00000000-0005-0000-0000-00001A380000}"/>
    <cellStyle name="Ç¥ÁØ_Áý°èÇ¥(2¿ù) _2001재무제표_재무지원부충당금 5 2" xfId="37959" xr:uid="{00000000-0005-0000-0000-00001B380000}"/>
    <cellStyle name="C￥AØ_Ay°eC￥(2¿u) _2001재무제표_재무지원부충당금 5 3" xfId="37960" xr:uid="{00000000-0005-0000-0000-00001C380000}"/>
    <cellStyle name="Ç¥ÁØ_Áý°èÇ¥(2¿ù) _2001재무제표_재무지원부충당금 5 3" xfId="37961" xr:uid="{00000000-0005-0000-0000-00001D380000}"/>
    <cellStyle name="C￥AØ_Ay°eC￥(2¿u) _2001재무제표_재무지원부충당금 5 4" xfId="37962" xr:uid="{00000000-0005-0000-0000-00001E380000}"/>
    <cellStyle name="Ç¥ÁØ_Áý°èÇ¥(2¿ù) _2001재무제표_재무지원부충당금 5 4" xfId="37963" xr:uid="{00000000-0005-0000-0000-00001F380000}"/>
    <cellStyle name="C￥AØ_Ay°eC￥(2¿u) _2001재무제표_재무지원부충당금 5 5" xfId="37964" xr:uid="{00000000-0005-0000-0000-000020380000}"/>
    <cellStyle name="Ç¥ÁØ_Áý°èÇ¥(2¿ù) _2001재무제표_재무지원부충당금 5 5" xfId="37965" xr:uid="{00000000-0005-0000-0000-000021380000}"/>
    <cellStyle name="C￥AØ_Ay°eC￥(2¿u) _2001재무제표_재무지원부충당금 5 6" xfId="37966" xr:uid="{00000000-0005-0000-0000-000022380000}"/>
    <cellStyle name="Ç¥ÁØ_Áý°èÇ¥(2¿ù) _2001재무제표_재무지원부충당금 5 6" xfId="37967" xr:uid="{00000000-0005-0000-0000-000023380000}"/>
    <cellStyle name="C￥AØ_Ay°eC￥(2¿u) _2001재무제표_재무지원부충당금 5 7" xfId="37968" xr:uid="{00000000-0005-0000-0000-000024380000}"/>
    <cellStyle name="Ç¥ÁØ_Áý°èÇ¥(2¿ù) _2001재무제표_재무지원부충당금 5 7" xfId="37969" xr:uid="{00000000-0005-0000-0000-000025380000}"/>
    <cellStyle name="C￥AØ_Ay°eC￥(2¿u) _2001재무제표_재무지원부충당금 5 8" xfId="37970" xr:uid="{00000000-0005-0000-0000-000026380000}"/>
    <cellStyle name="Ç¥ÁØ_Áý°èÇ¥(2¿ù) _2001재무제표_재무지원부충당금 5 8" xfId="37971" xr:uid="{00000000-0005-0000-0000-000027380000}"/>
    <cellStyle name="C￥AØ_Ay°eC￥(2¿u) _2001재무제표_재무지원부충당금 5 9" xfId="37972" xr:uid="{00000000-0005-0000-0000-000028380000}"/>
    <cellStyle name="Ç¥ÁØ_Áý°èÇ¥(2¿ù) _2001재무제표_재무지원부충당금 5 9" xfId="37973" xr:uid="{00000000-0005-0000-0000-000029380000}"/>
    <cellStyle name="C￥AØ_Ay°eC￥(2¿u) _2001재무제표_재무지원부충당금 6" xfId="15585" xr:uid="{00000000-0005-0000-0000-00002A380000}"/>
    <cellStyle name="Ç¥ÁØ_Áý°èÇ¥(2¿ù) _2001재무제표_재무지원부충당금 6" xfId="14988" xr:uid="{00000000-0005-0000-0000-00002B380000}"/>
    <cellStyle name="C￥AØ_Ay°eC￥(2¿u) _2001재무제표_재무지원부충당금 6 10" xfId="37974" xr:uid="{00000000-0005-0000-0000-00002C380000}"/>
    <cellStyle name="Ç¥ÁØ_Áý°èÇ¥(2¿ù) _2001재무제표_재무지원부충당금 6 10" xfId="37975" xr:uid="{00000000-0005-0000-0000-00002D380000}"/>
    <cellStyle name="C￥AØ_Ay°eC￥(2¿u) _2001재무제표_재무지원부충당금 6 11" xfId="37976" xr:uid="{00000000-0005-0000-0000-00002E380000}"/>
    <cellStyle name="Ç¥ÁØ_Áý°èÇ¥(2¿ù) _2001재무제표_재무지원부충당금 6 11" xfId="37977" xr:uid="{00000000-0005-0000-0000-00002F380000}"/>
    <cellStyle name="C￥AØ_Ay°eC￥(2¿u) _2001재무제표_재무지원부충당금 6 2" xfId="37978" xr:uid="{00000000-0005-0000-0000-000030380000}"/>
    <cellStyle name="Ç¥ÁØ_Áý°èÇ¥(2¿ù) _2001재무제표_재무지원부충당금 6 2" xfId="37979" xr:uid="{00000000-0005-0000-0000-000031380000}"/>
    <cellStyle name="C￥AØ_Ay°eC￥(2¿u) _2001재무제표_재무지원부충당금 6 3" xfId="37980" xr:uid="{00000000-0005-0000-0000-000032380000}"/>
    <cellStyle name="Ç¥ÁØ_Áý°èÇ¥(2¿ù) _2001재무제표_재무지원부충당금 6 3" xfId="37981" xr:uid="{00000000-0005-0000-0000-000033380000}"/>
    <cellStyle name="C￥AØ_Ay°eC￥(2¿u) _2001재무제표_재무지원부충당금 6 4" xfId="37982" xr:uid="{00000000-0005-0000-0000-000034380000}"/>
    <cellStyle name="Ç¥ÁØ_Áý°èÇ¥(2¿ù) _2001재무제표_재무지원부충당금 6 4" xfId="37983" xr:uid="{00000000-0005-0000-0000-000035380000}"/>
    <cellStyle name="C￥AØ_Ay°eC￥(2¿u) _2001재무제표_재무지원부충당금 6 5" xfId="37984" xr:uid="{00000000-0005-0000-0000-000036380000}"/>
    <cellStyle name="Ç¥ÁØ_Áý°èÇ¥(2¿ù) _2001재무제표_재무지원부충당금 6 5" xfId="37985" xr:uid="{00000000-0005-0000-0000-000037380000}"/>
    <cellStyle name="C￥AØ_Ay°eC￥(2¿u) _2001재무제표_재무지원부충당금 6 6" xfId="37986" xr:uid="{00000000-0005-0000-0000-000038380000}"/>
    <cellStyle name="Ç¥ÁØ_Áý°èÇ¥(2¿ù) _2001재무제표_재무지원부충당금 6 6" xfId="37987" xr:uid="{00000000-0005-0000-0000-000039380000}"/>
    <cellStyle name="C￥AØ_Ay°eC￥(2¿u) _2001재무제표_재무지원부충당금 6 7" xfId="37988" xr:uid="{00000000-0005-0000-0000-00003A380000}"/>
    <cellStyle name="Ç¥ÁØ_Áý°èÇ¥(2¿ù) _2001재무제표_재무지원부충당금 6 7" xfId="37989" xr:uid="{00000000-0005-0000-0000-00003B380000}"/>
    <cellStyle name="C￥AØ_Ay°eC￥(2¿u) _2001재무제표_재무지원부충당금 6 8" xfId="37990" xr:uid="{00000000-0005-0000-0000-00003C380000}"/>
    <cellStyle name="Ç¥ÁØ_Áý°èÇ¥(2¿ù) _2001재무제표_재무지원부충당금 6 8" xfId="37991" xr:uid="{00000000-0005-0000-0000-00003D380000}"/>
    <cellStyle name="C￥AØ_Ay°eC￥(2¿u) _2001재무제표_재무지원부충당금 6 9" xfId="37992" xr:uid="{00000000-0005-0000-0000-00003E380000}"/>
    <cellStyle name="Ç¥ÁØ_Áý°èÇ¥(2¿ù) _2001재무제표_재무지원부충당금 6 9" xfId="37993" xr:uid="{00000000-0005-0000-0000-00003F380000}"/>
    <cellStyle name="C￥AØ_Ay°eC￥(2¿u) _2001재무제표_재무지원부충당금 7" xfId="14987" xr:uid="{00000000-0005-0000-0000-000040380000}"/>
    <cellStyle name="Ç¥ÁØ_Áý°èÇ¥(2¿ù) _2001재무제표_재무지원부충당금 7" xfId="16055" xr:uid="{00000000-0005-0000-0000-000041380000}"/>
    <cellStyle name="C￥AØ_Ay°eC￥(2¿u) _2001재무제표_재무지원부충당금 7 10" xfId="37994" xr:uid="{00000000-0005-0000-0000-000042380000}"/>
    <cellStyle name="Ç¥ÁØ_Áý°èÇ¥(2¿ù) _2001재무제표_재무지원부충당금 7 10" xfId="37995" xr:uid="{00000000-0005-0000-0000-000043380000}"/>
    <cellStyle name="C￥AØ_Ay°eC￥(2¿u) _2001재무제표_재무지원부충당금 7 11" xfId="37996" xr:uid="{00000000-0005-0000-0000-000044380000}"/>
    <cellStyle name="Ç¥ÁØ_Áý°èÇ¥(2¿ù) _2001재무제표_재무지원부충당금 7 11" xfId="37997" xr:uid="{00000000-0005-0000-0000-000045380000}"/>
    <cellStyle name="C￥AØ_Ay°eC￥(2¿u) _2001재무제표_재무지원부충당금 7 2" xfId="37998" xr:uid="{00000000-0005-0000-0000-000046380000}"/>
    <cellStyle name="Ç¥ÁØ_Áý°èÇ¥(2¿ù) _2001재무제표_재무지원부충당금 7 2" xfId="37999" xr:uid="{00000000-0005-0000-0000-000047380000}"/>
    <cellStyle name="C￥AØ_Ay°eC￥(2¿u) _2001재무제표_재무지원부충당금 7 3" xfId="38000" xr:uid="{00000000-0005-0000-0000-000048380000}"/>
    <cellStyle name="Ç¥ÁØ_Áý°èÇ¥(2¿ù) _2001재무제표_재무지원부충당금 7 3" xfId="38001" xr:uid="{00000000-0005-0000-0000-000049380000}"/>
    <cellStyle name="C￥AØ_Ay°eC￥(2¿u) _2001재무제표_재무지원부충당금 7 4" xfId="38002" xr:uid="{00000000-0005-0000-0000-00004A380000}"/>
    <cellStyle name="Ç¥ÁØ_Áý°èÇ¥(2¿ù) _2001재무제표_재무지원부충당금 7 4" xfId="38003" xr:uid="{00000000-0005-0000-0000-00004B380000}"/>
    <cellStyle name="C￥AØ_Ay°eC￥(2¿u) _2001재무제표_재무지원부충당금 7 5" xfId="38004" xr:uid="{00000000-0005-0000-0000-00004C380000}"/>
    <cellStyle name="Ç¥ÁØ_Áý°èÇ¥(2¿ù) _2001재무제표_재무지원부충당금 7 5" xfId="38005" xr:uid="{00000000-0005-0000-0000-00004D380000}"/>
    <cellStyle name="C￥AØ_Ay°eC￥(2¿u) _2001재무제표_재무지원부충당금 7 6" xfId="38006" xr:uid="{00000000-0005-0000-0000-00004E380000}"/>
    <cellStyle name="Ç¥ÁØ_Áý°èÇ¥(2¿ù) _2001재무제표_재무지원부충당금 7 6" xfId="38007" xr:uid="{00000000-0005-0000-0000-00004F380000}"/>
    <cellStyle name="C￥AØ_Ay°eC￥(2¿u) _2001재무제표_재무지원부충당금 7 7" xfId="38008" xr:uid="{00000000-0005-0000-0000-000050380000}"/>
    <cellStyle name="Ç¥ÁØ_Áý°èÇ¥(2¿ù) _2001재무제표_재무지원부충당금 7 7" xfId="38009" xr:uid="{00000000-0005-0000-0000-000051380000}"/>
    <cellStyle name="C￥AØ_Ay°eC￥(2¿u) _2001재무제표_재무지원부충당금 7 8" xfId="38010" xr:uid="{00000000-0005-0000-0000-000052380000}"/>
    <cellStyle name="Ç¥ÁØ_Áý°èÇ¥(2¿ù) _2001재무제표_재무지원부충당금 7 8" xfId="38011" xr:uid="{00000000-0005-0000-0000-000053380000}"/>
    <cellStyle name="C￥AØ_Ay°eC￥(2¿u) _2001재무제표_재무지원부충당금 7 9" xfId="38012" xr:uid="{00000000-0005-0000-0000-000054380000}"/>
    <cellStyle name="Ç¥ÁØ_Áý°èÇ¥(2¿ù) _2001재무제표_재무지원부충당금 7 9" xfId="38013" xr:uid="{00000000-0005-0000-0000-000055380000}"/>
    <cellStyle name="C￥AØ_Ay°eC￥(2¿u) _2001재무제표_재무지원부충당금 8" xfId="15007" xr:uid="{00000000-0005-0000-0000-000056380000}"/>
    <cellStyle name="Ç¥ÁØ_Áý°èÇ¥(2¿ù) _2001재무제표_재무지원부충당금 8" xfId="15580" xr:uid="{00000000-0005-0000-0000-000057380000}"/>
    <cellStyle name="C￥AØ_Ay°eC￥(2¿u) _2001재무제표_재무지원부충당금 8 10" xfId="38014" xr:uid="{00000000-0005-0000-0000-000058380000}"/>
    <cellStyle name="Ç¥ÁØ_Áý°èÇ¥(2¿ù) _2001재무제표_재무지원부충당금 8 10" xfId="38015" xr:uid="{00000000-0005-0000-0000-000059380000}"/>
    <cellStyle name="C￥AØ_Ay°eC￥(2¿u) _2001재무제표_재무지원부충당금 8 11" xfId="38016" xr:uid="{00000000-0005-0000-0000-00005A380000}"/>
    <cellStyle name="Ç¥ÁØ_Áý°èÇ¥(2¿ù) _2001재무제표_재무지원부충당금 8 11" xfId="38017" xr:uid="{00000000-0005-0000-0000-00005B380000}"/>
    <cellStyle name="C￥AØ_Ay°eC￥(2¿u) _2001재무제표_재무지원부충당금 8 2" xfId="38018" xr:uid="{00000000-0005-0000-0000-00005C380000}"/>
    <cellStyle name="Ç¥ÁØ_Áý°èÇ¥(2¿ù) _2001재무제표_재무지원부충당금 8 2" xfId="38019" xr:uid="{00000000-0005-0000-0000-00005D380000}"/>
    <cellStyle name="C￥AØ_Ay°eC￥(2¿u) _2001재무제표_재무지원부충당금 8 3" xfId="38020" xr:uid="{00000000-0005-0000-0000-00005E380000}"/>
    <cellStyle name="Ç¥ÁØ_Áý°èÇ¥(2¿ù) _2001재무제표_재무지원부충당금 8 3" xfId="38021" xr:uid="{00000000-0005-0000-0000-00005F380000}"/>
    <cellStyle name="C￥AØ_Ay°eC￥(2¿u) _2001재무제표_재무지원부충당금 8 4" xfId="38022" xr:uid="{00000000-0005-0000-0000-000060380000}"/>
    <cellStyle name="Ç¥ÁØ_Áý°èÇ¥(2¿ù) _2001재무제표_재무지원부충당금 8 4" xfId="38023" xr:uid="{00000000-0005-0000-0000-000061380000}"/>
    <cellStyle name="C￥AØ_Ay°eC￥(2¿u) _2001재무제표_재무지원부충당금 8 5" xfId="38024" xr:uid="{00000000-0005-0000-0000-000062380000}"/>
    <cellStyle name="Ç¥ÁØ_Áý°èÇ¥(2¿ù) _2001재무제표_재무지원부충당금 8 5" xfId="38025" xr:uid="{00000000-0005-0000-0000-000063380000}"/>
    <cellStyle name="C￥AØ_Ay°eC￥(2¿u) _2001재무제표_재무지원부충당금 8 6" xfId="38026" xr:uid="{00000000-0005-0000-0000-000064380000}"/>
    <cellStyle name="Ç¥ÁØ_Áý°èÇ¥(2¿ù) _2001재무제표_재무지원부충당금 8 6" xfId="38027" xr:uid="{00000000-0005-0000-0000-000065380000}"/>
    <cellStyle name="C￥AØ_Ay°eC￥(2¿u) _2001재무제표_재무지원부충당금 8 7" xfId="38028" xr:uid="{00000000-0005-0000-0000-000066380000}"/>
    <cellStyle name="Ç¥ÁØ_Áý°èÇ¥(2¿ù) _2001재무제표_재무지원부충당금 8 7" xfId="38029" xr:uid="{00000000-0005-0000-0000-000067380000}"/>
    <cellStyle name="C￥AØ_Ay°eC￥(2¿u) _2001재무제표_재무지원부충당금 8 8" xfId="38030" xr:uid="{00000000-0005-0000-0000-000068380000}"/>
    <cellStyle name="Ç¥ÁØ_Áý°èÇ¥(2¿ù) _2001재무제표_재무지원부충당금 8 8" xfId="38031" xr:uid="{00000000-0005-0000-0000-000069380000}"/>
    <cellStyle name="C￥AØ_Ay°eC￥(2¿u) _2001재무제표_재무지원부충당금 8 9" xfId="38032" xr:uid="{00000000-0005-0000-0000-00006A380000}"/>
    <cellStyle name="Ç¥ÁØ_Áý°èÇ¥(2¿ù) _2001재무제표_재무지원부충당금 8 9" xfId="38033" xr:uid="{00000000-0005-0000-0000-00006B380000}"/>
    <cellStyle name="C￥AØ_Ay°eC￥(2¿u) _2001재무제표_재무지원부충당금 9" xfId="16309" xr:uid="{00000000-0005-0000-0000-00006C380000}"/>
    <cellStyle name="Ç¥ÁØ_Áý°èÇ¥(2¿ù) _2001재무제표_재무지원부충당금 9" xfId="15455" xr:uid="{00000000-0005-0000-0000-00006D380000}"/>
    <cellStyle name="C￥AØ_Ay°eC￥(2¿u) _2001재무제표_재무지원부충당금 9 10" xfId="38034" xr:uid="{00000000-0005-0000-0000-00006E380000}"/>
    <cellStyle name="Ç¥ÁØ_Áý°èÇ¥(2¿ù) _2001재무제표_재무지원부충당금 9 10" xfId="38035" xr:uid="{00000000-0005-0000-0000-00006F380000}"/>
    <cellStyle name="C￥AØ_Ay°eC￥(2¿u) _2001재무제표_재무지원부충당금 9 11" xfId="38036" xr:uid="{00000000-0005-0000-0000-000070380000}"/>
    <cellStyle name="Ç¥ÁØ_Áý°èÇ¥(2¿ù) _2001재무제표_재무지원부충당금 9 11" xfId="38037" xr:uid="{00000000-0005-0000-0000-000071380000}"/>
    <cellStyle name="C￥AØ_Ay°eC￥(2¿u) _2001재무제표_재무지원부충당금 9 2" xfId="38038" xr:uid="{00000000-0005-0000-0000-000072380000}"/>
    <cellStyle name="Ç¥ÁØ_Áý°èÇ¥(2¿ù) _2001재무제표_재무지원부충당금 9 2" xfId="38039" xr:uid="{00000000-0005-0000-0000-000073380000}"/>
    <cellStyle name="C￥AØ_Ay°eC￥(2¿u) _2001재무제표_재무지원부충당금 9 3" xfId="38040" xr:uid="{00000000-0005-0000-0000-000074380000}"/>
    <cellStyle name="Ç¥ÁØ_Áý°èÇ¥(2¿ù) _2001재무제표_재무지원부충당금 9 3" xfId="38041" xr:uid="{00000000-0005-0000-0000-000075380000}"/>
    <cellStyle name="C￥AØ_Ay°eC￥(2¿u) _2001재무제표_재무지원부충당금 9 4" xfId="38042" xr:uid="{00000000-0005-0000-0000-000076380000}"/>
    <cellStyle name="Ç¥ÁØ_Áý°èÇ¥(2¿ù) _2001재무제표_재무지원부충당금 9 4" xfId="38043" xr:uid="{00000000-0005-0000-0000-000077380000}"/>
    <cellStyle name="C￥AØ_Ay°eC￥(2¿u) _2001재무제표_재무지원부충당금 9 5" xfId="38044" xr:uid="{00000000-0005-0000-0000-000078380000}"/>
    <cellStyle name="Ç¥ÁØ_Áý°èÇ¥(2¿ù) _2001재무제표_재무지원부충당금 9 5" xfId="38045" xr:uid="{00000000-0005-0000-0000-000079380000}"/>
    <cellStyle name="C￥AØ_Ay°eC￥(2¿u) _2001재무제표_재무지원부충당금 9 6" xfId="38046" xr:uid="{00000000-0005-0000-0000-00007A380000}"/>
    <cellStyle name="Ç¥ÁØ_Áý°èÇ¥(2¿ù) _2001재무제표_재무지원부충당금 9 6" xfId="38047" xr:uid="{00000000-0005-0000-0000-00007B380000}"/>
    <cellStyle name="C￥AØ_Ay°eC￥(2¿u) _2001재무제표_재무지원부충당금 9 7" xfId="38048" xr:uid="{00000000-0005-0000-0000-00007C380000}"/>
    <cellStyle name="Ç¥ÁØ_Áý°èÇ¥(2¿ù) _2001재무제표_재무지원부충당금 9 7" xfId="38049" xr:uid="{00000000-0005-0000-0000-00007D380000}"/>
    <cellStyle name="C￥AØ_Ay°eC￥(2¿u) _2001재무제표_재무지원부충당금 9 8" xfId="38050" xr:uid="{00000000-0005-0000-0000-00007E380000}"/>
    <cellStyle name="Ç¥ÁØ_Áý°èÇ¥(2¿ù) _2001재무제표_재무지원부충당금 9 8" xfId="38051" xr:uid="{00000000-0005-0000-0000-00007F380000}"/>
    <cellStyle name="C￥AØ_Ay°eC￥(2¿u) _2001재무제표_재무지원부충당금 9 9" xfId="38052" xr:uid="{00000000-0005-0000-0000-000080380000}"/>
    <cellStyle name="Ç¥ÁØ_Áý°èÇ¥(2¿ù) _2001재무제표_재무지원부충당금 9 9" xfId="38053" xr:uid="{00000000-0005-0000-0000-000081380000}"/>
    <cellStyle name="C￥AØ_Ay°eC￥(2¿u) _2001재무제표_재무지원부충당금_HN,KEB(권리분석)_김영진_조세지원" xfId="15006" xr:uid="{00000000-0005-0000-0000-000082380000}"/>
    <cellStyle name="Ç¥ÁØ_Áý°èÇ¥(2¿ù) _2001재무제표_재무지원부충당금_HN,KEB(권리분석)_김영진_조세지원" xfId="15453" xr:uid="{00000000-0005-0000-0000-000083380000}"/>
    <cellStyle name="C￥AØ_Ay°eC￥(2¿u) _2001재무제표_재무지원부충당금_HN,KEB(권리분석)_김영진_조세지원 10" xfId="14870" xr:uid="{00000000-0005-0000-0000-000084380000}"/>
    <cellStyle name="Ç¥ÁØ_Áý°èÇ¥(2¿ù) _2001재무제표_재무지원부충당금_HN,KEB(권리분석_최종)_통합" xfId="16008" xr:uid="{00000000-0005-0000-0000-000085380000}"/>
    <cellStyle name="C￥AØ_Ay°eC￥(2¿u) _2001재무제표_재무지원부충당금_HN,KEB(권리분석_최종)_통합 10" xfId="14986" xr:uid="{00000000-0005-0000-0000-000086380000}"/>
    <cellStyle name="Ç¥ÁØ_Áý°èÇ¥(2¿ù) _2001재무제표_재무지원부충당금_SHB_2011-3_담보sheet(더밸류_v6이교민)" xfId="16490" xr:uid="{00000000-0005-0000-0000-000087380000}"/>
    <cellStyle name="C￥AØ_Ay°eC￥(2¿u) _2001재무제표_추가충당금명세_0630_V3" xfId="594" xr:uid="{00000000-0005-0000-0000-000088380000}"/>
    <cellStyle name="Ç¥ÁØ_Áý°èÇ¥(2¿ù) _2001재무제표_추가충당금명세_0630_V3" xfId="595" xr:uid="{00000000-0005-0000-0000-000089380000}"/>
    <cellStyle name="C￥AØ_Ay°eC￥(2¿u) _2001재무제표_추가충당금명세_0630_V3 10" xfId="15512" xr:uid="{00000000-0005-0000-0000-00008A380000}"/>
    <cellStyle name="Ç¥ÁØ_Áý°èÇ¥(2¿ù) _2001재무제표_추가충당금명세_0630_V3 10" xfId="16489" xr:uid="{00000000-0005-0000-0000-00008B380000}"/>
    <cellStyle name="C￥AØ_Ay°eC￥(2¿u) _2001재무제표_추가충당금명세_0630_V3 10 10" xfId="38054" xr:uid="{00000000-0005-0000-0000-00008C380000}"/>
    <cellStyle name="Ç¥ÁØ_Áý°èÇ¥(2¿ù) _2001재무제표_추가충당금명세_0630_V3 10 10" xfId="38055" xr:uid="{00000000-0005-0000-0000-00008D380000}"/>
    <cellStyle name="C￥AØ_Ay°eC￥(2¿u) _2001재무제표_추가충당금명세_0630_V3 10 11" xfId="38056" xr:uid="{00000000-0005-0000-0000-00008E380000}"/>
    <cellStyle name="Ç¥ÁØ_Áý°èÇ¥(2¿ù) _2001재무제표_추가충당금명세_0630_V3 10 11" xfId="38057" xr:uid="{00000000-0005-0000-0000-00008F380000}"/>
    <cellStyle name="C￥AØ_Ay°eC￥(2¿u) _2001재무제표_추가충당금명세_0630_V3 10 2" xfId="38058" xr:uid="{00000000-0005-0000-0000-000090380000}"/>
    <cellStyle name="Ç¥ÁØ_Áý°èÇ¥(2¿ù) _2001재무제표_추가충당금명세_0630_V3 10 2" xfId="38059" xr:uid="{00000000-0005-0000-0000-000091380000}"/>
    <cellStyle name="C￥AØ_Ay°eC￥(2¿u) _2001재무제표_추가충당금명세_0630_V3 10 3" xfId="38060" xr:uid="{00000000-0005-0000-0000-000092380000}"/>
    <cellStyle name="Ç¥ÁØ_Áý°èÇ¥(2¿ù) _2001재무제표_추가충당금명세_0630_V3 10 3" xfId="38061" xr:uid="{00000000-0005-0000-0000-000093380000}"/>
    <cellStyle name="C￥AØ_Ay°eC￥(2¿u) _2001재무제표_추가충당금명세_0630_V3 10 4" xfId="38062" xr:uid="{00000000-0005-0000-0000-000094380000}"/>
    <cellStyle name="Ç¥ÁØ_Áý°èÇ¥(2¿ù) _2001재무제표_추가충당금명세_0630_V3 10 4" xfId="38063" xr:uid="{00000000-0005-0000-0000-000095380000}"/>
    <cellStyle name="C￥AØ_Ay°eC￥(2¿u) _2001재무제표_추가충당금명세_0630_V3 10 5" xfId="38064" xr:uid="{00000000-0005-0000-0000-000096380000}"/>
    <cellStyle name="Ç¥ÁØ_Áý°èÇ¥(2¿ù) _2001재무제표_추가충당금명세_0630_V3 10 5" xfId="38065" xr:uid="{00000000-0005-0000-0000-000097380000}"/>
    <cellStyle name="C￥AØ_Ay°eC￥(2¿u) _2001재무제표_추가충당금명세_0630_V3 10 6" xfId="38066" xr:uid="{00000000-0005-0000-0000-000098380000}"/>
    <cellStyle name="Ç¥ÁØ_Áý°èÇ¥(2¿ù) _2001재무제표_추가충당금명세_0630_V3 10 6" xfId="38067" xr:uid="{00000000-0005-0000-0000-000099380000}"/>
    <cellStyle name="C￥AØ_Ay°eC￥(2¿u) _2001재무제표_추가충당금명세_0630_V3 10 7" xfId="38068" xr:uid="{00000000-0005-0000-0000-00009A380000}"/>
    <cellStyle name="Ç¥ÁØ_Áý°èÇ¥(2¿ù) _2001재무제표_추가충당금명세_0630_V3 10 7" xfId="38069" xr:uid="{00000000-0005-0000-0000-00009B380000}"/>
    <cellStyle name="C￥AØ_Ay°eC￥(2¿u) _2001재무제표_추가충당금명세_0630_V3 10 8" xfId="38070" xr:uid="{00000000-0005-0000-0000-00009C380000}"/>
    <cellStyle name="Ç¥ÁØ_Áý°èÇ¥(2¿ù) _2001재무제표_추가충당금명세_0630_V3 10 8" xfId="38071" xr:uid="{00000000-0005-0000-0000-00009D380000}"/>
    <cellStyle name="C￥AØ_Ay°eC￥(2¿u) _2001재무제표_추가충당금명세_0630_V3 10 9" xfId="38072" xr:uid="{00000000-0005-0000-0000-00009E380000}"/>
    <cellStyle name="Ç¥ÁØ_Áý°èÇ¥(2¿ù) _2001재무제표_추가충당금명세_0630_V3 10 9" xfId="38073" xr:uid="{00000000-0005-0000-0000-00009F380000}"/>
    <cellStyle name="C￥AØ_Ay°eC￥(2¿u) _2001재무제표_추가충당금명세_0630_V3 11" xfId="15860" xr:uid="{00000000-0005-0000-0000-0000A0380000}"/>
    <cellStyle name="Ç¥ÁØ_Áý°èÇ¥(2¿ù) _2001재무제표_추가충당금명세_0630_V3 11" xfId="16052" xr:uid="{00000000-0005-0000-0000-0000A1380000}"/>
    <cellStyle name="C￥AØ_Ay°eC￥(2¿u) _2001재무제표_추가충당금명세_0630_V3 12" xfId="16473" xr:uid="{00000000-0005-0000-0000-0000A2380000}"/>
    <cellStyle name="Ç¥ÁØ_Áý°èÇ¥(2¿ù) _2001재무제표_추가충당금명세_0630_V3 12" xfId="15579" xr:uid="{00000000-0005-0000-0000-0000A3380000}"/>
    <cellStyle name="C￥AØ_Ay°eC￥(2¿u) _2001재무제표_추가충당금명세_0630_V3 13" xfId="15051" xr:uid="{00000000-0005-0000-0000-0000A4380000}"/>
    <cellStyle name="Ç¥ÁØ_Áý°èÇ¥(2¿ù) _2001재무제표_추가충당금명세_0630_V3 13" xfId="16051" xr:uid="{00000000-0005-0000-0000-0000A5380000}"/>
    <cellStyle name="C￥AØ_Ay°eC￥(2¿u) _2001재무제표_추가충당금명세_0630_V3 14" xfId="16366" xr:uid="{00000000-0005-0000-0000-0000A6380000}"/>
    <cellStyle name="Ç¥ÁØ_Áý°èÇ¥(2¿ù) _2001재무제표_추가충당금명세_0630_V3 14" xfId="15510" xr:uid="{00000000-0005-0000-0000-0000A7380000}"/>
    <cellStyle name="C￥AØ_Ay°eC￥(2¿u) _2001재무제표_추가충당금명세_0630_V3 15" xfId="15784" xr:uid="{00000000-0005-0000-0000-0000A8380000}"/>
    <cellStyle name="Ç¥ÁØ_Áý°èÇ¥(2¿ù) _2001재무제표_추가충당금명세_0630_V3 15" xfId="15436" xr:uid="{00000000-0005-0000-0000-0000A9380000}"/>
    <cellStyle name="C￥AØ_Ay°eC￥(2¿u) _2001재무제표_추가충당금명세_0630_V3 16" xfId="16452" xr:uid="{00000000-0005-0000-0000-0000AA380000}"/>
    <cellStyle name="Ç¥ÁØ_Áý°èÇ¥(2¿ù) _2001재무제표_추가충당금명세_0630_V3 16" xfId="16533" xr:uid="{00000000-0005-0000-0000-0000AB380000}"/>
    <cellStyle name="C￥AØ_Ay°eC￥(2¿u) _2001재무제표_추가충당금명세_0630_V3 17" xfId="15981" xr:uid="{00000000-0005-0000-0000-0000AC380000}"/>
    <cellStyle name="Ç¥ÁØ_Áý°èÇ¥(2¿ù) _2001재무제표_추가충당금명세_0630_V3 17" xfId="16420" xr:uid="{00000000-0005-0000-0000-0000AD380000}"/>
    <cellStyle name="C￥AØ_Ay°eC￥(2¿u) _2001재무제표_추가충당금명세_0630_V3 18" xfId="16012" xr:uid="{00000000-0005-0000-0000-0000AE380000}"/>
    <cellStyle name="Ç¥ÁØ_Áý°èÇ¥(2¿ù) _2001재무제표_추가충당금명세_0630_V3 18" xfId="15577" xr:uid="{00000000-0005-0000-0000-0000AF380000}"/>
    <cellStyle name="C￥AØ_Ay°eC￥(2¿u) _2001재무제표_추가충당금명세_0630_V3 19" xfId="16576" xr:uid="{00000000-0005-0000-0000-0000B0380000}"/>
    <cellStyle name="Ç¥ÁØ_Áý°èÇ¥(2¿ù) _2001재무제표_추가충당금명세_0630_V3 19" xfId="16577" xr:uid="{00000000-0005-0000-0000-0000B1380000}"/>
    <cellStyle name="C￥AØ_Ay°eC￥(2¿u) _2001재무제표_추가충당금명세_0630_V3 2" xfId="1879" xr:uid="{00000000-0005-0000-0000-0000B2380000}"/>
    <cellStyle name="Ç¥ÁØ_Áý°èÇ¥(2¿ù) _2001재무제표_추가충당금명세_0630_V3 2" xfId="1880" xr:uid="{00000000-0005-0000-0000-0000B3380000}"/>
    <cellStyle name="C￥AØ_Ay°eC￥(2¿u) _2001재무제표_추가충당금명세_0630_V3 2 10" xfId="14979" xr:uid="{00000000-0005-0000-0000-0000B4380000}"/>
    <cellStyle name="Ç¥ÁØ_Áý°èÇ¥(2¿ù) _2001재무제표_추가충당금명세_0630_V3 2 10" xfId="38074" xr:uid="{00000000-0005-0000-0000-0000B5380000}"/>
    <cellStyle name="C￥AØ_Ay°eC￥(2¿u) _2001재무제표_추가충당금명세_0630_V3 2 11" xfId="38075" xr:uid="{00000000-0005-0000-0000-0000B6380000}"/>
    <cellStyle name="Ç¥ÁØ_Áý°èÇ¥(2¿ù) _2001재무제표_추가충당금명세_0630_V3 2 11" xfId="38076" xr:uid="{00000000-0005-0000-0000-0000B7380000}"/>
    <cellStyle name="C￥AØ_Ay°eC￥(2¿u) _2001재무제표_추가충당금명세_0630_V3 2 2" xfId="38077" xr:uid="{00000000-0005-0000-0000-0000B8380000}"/>
    <cellStyle name="Ç¥ÁØ_Áý°èÇ¥(2¿ù) _2001재무제표_추가충당금명세_0630_V3 2 2" xfId="38078" xr:uid="{00000000-0005-0000-0000-0000B9380000}"/>
    <cellStyle name="C￥AØ_Ay°eC￥(2¿u) _2001재무제표_추가충당금명세_0630_V3 2 3" xfId="38079" xr:uid="{00000000-0005-0000-0000-0000BA380000}"/>
    <cellStyle name="Ç¥ÁØ_Áý°èÇ¥(2¿ù) _2001재무제표_추가충당금명세_0630_V3 2 3" xfId="38080" xr:uid="{00000000-0005-0000-0000-0000BB380000}"/>
    <cellStyle name="C￥AØ_Ay°eC￥(2¿u) _2001재무제표_추가충당금명세_0630_V3 2 4" xfId="38081" xr:uid="{00000000-0005-0000-0000-0000BC380000}"/>
    <cellStyle name="Ç¥ÁØ_Áý°èÇ¥(2¿ù) _2001재무제표_추가충당금명세_0630_V3 2 4" xfId="38082" xr:uid="{00000000-0005-0000-0000-0000BD380000}"/>
    <cellStyle name="C￥AØ_Ay°eC￥(2¿u) _2001재무제표_추가충당금명세_0630_V3 2 5" xfId="38083" xr:uid="{00000000-0005-0000-0000-0000BE380000}"/>
    <cellStyle name="Ç¥ÁØ_Áý°èÇ¥(2¿ù) _2001재무제표_추가충당금명세_0630_V3 2 5" xfId="38084" xr:uid="{00000000-0005-0000-0000-0000BF380000}"/>
    <cellStyle name="C￥AØ_Ay°eC￥(2¿u) _2001재무제표_추가충당금명세_0630_V3 2 6" xfId="38085" xr:uid="{00000000-0005-0000-0000-0000C0380000}"/>
    <cellStyle name="Ç¥ÁØ_Áý°èÇ¥(2¿ù) _2001재무제표_추가충당금명세_0630_V3 2 6" xfId="38086" xr:uid="{00000000-0005-0000-0000-0000C1380000}"/>
    <cellStyle name="C￥AØ_Ay°eC￥(2¿u) _2001재무제표_추가충당금명세_0630_V3 2 7" xfId="38087" xr:uid="{00000000-0005-0000-0000-0000C2380000}"/>
    <cellStyle name="Ç¥ÁØ_Áý°èÇ¥(2¿ù) _2001재무제표_추가충당금명세_0630_V3 2 7" xfId="38088" xr:uid="{00000000-0005-0000-0000-0000C3380000}"/>
    <cellStyle name="C￥AØ_Ay°eC￥(2¿u) _2001재무제표_추가충당금명세_0630_V3 2 8" xfId="38089" xr:uid="{00000000-0005-0000-0000-0000C4380000}"/>
    <cellStyle name="Ç¥ÁØ_Áý°èÇ¥(2¿ù) _2001재무제표_추가충당금명세_0630_V3 2 8" xfId="38090" xr:uid="{00000000-0005-0000-0000-0000C5380000}"/>
    <cellStyle name="C￥AØ_Ay°eC￥(2¿u) _2001재무제표_추가충당금명세_0630_V3 2 9" xfId="38091" xr:uid="{00000000-0005-0000-0000-0000C6380000}"/>
    <cellStyle name="Ç¥ÁØ_Áý°èÇ¥(2¿ù) _2001재무제표_추가충당금명세_0630_V3 2 9" xfId="38092" xr:uid="{00000000-0005-0000-0000-0000C7380000}"/>
    <cellStyle name="C￥AØ_Ay°eC￥(2¿u) _2001재무제표_추가충당금명세_0630_V3 20" xfId="38093" xr:uid="{00000000-0005-0000-0000-0000C8380000}"/>
    <cellStyle name="Ç¥ÁØ_Áý°èÇ¥(2¿ù) _2001재무제표_추가충당금명세_0630_V3 20" xfId="15452" xr:uid="{00000000-0005-0000-0000-0000C9380000}"/>
    <cellStyle name="C￥AØ_Ay°eC￥(2¿u) _2001재무제표_추가충당금명세_0630_V3 21" xfId="16549" xr:uid="{00000000-0005-0000-0000-0000CA380000}"/>
    <cellStyle name="Ç¥ÁØ_Áý°èÇ¥(2¿ù) _2001재무제표_추가충당금명세_0630_V3 21" xfId="16387" xr:uid="{00000000-0005-0000-0000-0000CB380000}"/>
    <cellStyle name="C￥AØ_Ay°eC￥(2¿u) _2001재무제표_추가충당금명세_0630_V3 22" xfId="15576" xr:uid="{00000000-0005-0000-0000-0000CC380000}"/>
    <cellStyle name="Ç¥ÁØ_Áý°èÇ¥(2¿ù) _2001재무제표_추가충당금명세_0630_V3 22" xfId="16462" xr:uid="{00000000-0005-0000-0000-0000CD380000}"/>
    <cellStyle name="C￥AØ_Ay°eC￥(2¿u) _2001재무제표_추가충당금명세_0630_V3 23" xfId="16310" xr:uid="{00000000-0005-0000-0000-0000CE380000}"/>
    <cellStyle name="Ç¥ÁØ_Áý°èÇ¥(2¿ù) _2001재무제표_추가충당금명세_0630_V3 23" xfId="14998" xr:uid="{00000000-0005-0000-0000-0000CF380000}"/>
    <cellStyle name="C￥AØ_Ay°eC￥(2¿u) _2001재무제표_추가충당금명세_0630_V3 24" xfId="15927" xr:uid="{00000000-0005-0000-0000-0000D0380000}"/>
    <cellStyle name="Ç¥ÁØ_Áý°èÇ¥(2¿ù) _2001재무제표_추가충당금명세_0630_V3 24" xfId="14917" xr:uid="{00000000-0005-0000-0000-0000D1380000}"/>
    <cellStyle name="C￥AØ_Ay°eC￥(2¿u) _2001재무제표_추가충당금명세_0630_V3 25" xfId="16050" xr:uid="{00000000-0005-0000-0000-0000D2380000}"/>
    <cellStyle name="Ç¥ÁØ_Áý°èÇ¥(2¿ù) _2001재무제표_추가충당금명세_0630_V3 25" xfId="16503" xr:uid="{00000000-0005-0000-0000-0000D3380000}"/>
    <cellStyle name="C￥AØ_Ay°eC￥(2¿u) _2001재무제표_추가충당금명세_0630_V3 26" xfId="16326" xr:uid="{00000000-0005-0000-0000-0000D4380000}"/>
    <cellStyle name="Ç¥ÁØ_Áý°èÇ¥(2¿ù) _2001재무제표_추가충당금명세_0630_V3 26" xfId="16384" xr:uid="{00000000-0005-0000-0000-0000D5380000}"/>
    <cellStyle name="C￥AØ_Ay°eC￥(2¿u) _2001재무제표_추가충당금명세_0630_V3 27" xfId="16582" xr:uid="{00000000-0005-0000-0000-0000D6380000}"/>
    <cellStyle name="Ç¥ÁØ_Áý°èÇ¥(2¿ù) _2001재무제표_추가충당금명세_0630_V3 27" xfId="15747" xr:uid="{00000000-0005-0000-0000-0000D7380000}"/>
    <cellStyle name="C￥AØ_Ay°eC￥(2¿u) _2001재무제표_추가충당금명세_0630_V3 28" xfId="22220" xr:uid="{00000000-0005-0000-0000-0000D8380000}"/>
    <cellStyle name="Ç¥ÁØ_Áý°èÇ¥(2¿ù) _2001재무제표_추가충당금명세_0630_V3 28" xfId="18017" xr:uid="{00000000-0005-0000-0000-0000D9380000}"/>
    <cellStyle name="C￥AØ_Ay°eC￥(2¿u) _2001재무제표_추가충당금명세_0630_V3 29" xfId="24662" xr:uid="{00000000-0005-0000-0000-0000DA380000}"/>
    <cellStyle name="Ç¥ÁØ_Áý°èÇ¥(2¿ù) _2001재무제표_추가충당금명세_0630_V3 29" xfId="27178" xr:uid="{00000000-0005-0000-0000-0000DB380000}"/>
    <cellStyle name="C￥AØ_Ay°eC￥(2¿u) _2001재무제표_추가충당금명세_0630_V3 3" xfId="14997" xr:uid="{00000000-0005-0000-0000-0000DC380000}"/>
    <cellStyle name="Ç¥ÁØ_Áý°èÇ¥(2¿ù) _2001재무제표_추가충당금명세_0630_V3 3" xfId="14996" xr:uid="{00000000-0005-0000-0000-0000DD380000}"/>
    <cellStyle name="C￥AØ_Ay°eC￥(2¿u) _2001재무제표_추가충당금명세_0630_V3 3 10" xfId="38094" xr:uid="{00000000-0005-0000-0000-0000DE380000}"/>
    <cellStyle name="Ç¥ÁØ_Áý°èÇ¥(2¿ù) _2001재무제표_추가충당금명세_0630_V3 3 10" xfId="38095" xr:uid="{00000000-0005-0000-0000-0000DF380000}"/>
    <cellStyle name="C￥AØ_Ay°eC￥(2¿u) _2001재무제표_추가충당금명세_0630_V3 3 11" xfId="38096" xr:uid="{00000000-0005-0000-0000-0000E0380000}"/>
    <cellStyle name="Ç¥ÁØ_Áý°èÇ¥(2¿ù) _2001재무제표_추가충당금명세_0630_V3 3 11" xfId="38097" xr:uid="{00000000-0005-0000-0000-0000E1380000}"/>
    <cellStyle name="C￥AØ_Ay°eC￥(2¿u) _2001재무제표_추가충당금명세_0630_V3 3 2" xfId="38098" xr:uid="{00000000-0005-0000-0000-0000E2380000}"/>
    <cellStyle name="Ç¥ÁØ_Áý°èÇ¥(2¿ù) _2001재무제표_추가충당금명세_0630_V3 3 2" xfId="38099" xr:uid="{00000000-0005-0000-0000-0000E3380000}"/>
    <cellStyle name="C￥AØ_Ay°eC￥(2¿u) _2001재무제표_추가충당금명세_0630_V3 3 3" xfId="38100" xr:uid="{00000000-0005-0000-0000-0000E4380000}"/>
    <cellStyle name="Ç¥ÁØ_Áý°èÇ¥(2¿ù) _2001재무제표_추가충당금명세_0630_V3 3 3" xfId="38101" xr:uid="{00000000-0005-0000-0000-0000E5380000}"/>
    <cellStyle name="C￥AØ_Ay°eC￥(2¿u) _2001재무제표_추가충당금명세_0630_V3 3 4" xfId="38102" xr:uid="{00000000-0005-0000-0000-0000E6380000}"/>
    <cellStyle name="Ç¥ÁØ_Áý°èÇ¥(2¿ù) _2001재무제표_추가충당금명세_0630_V3 3 4" xfId="38103" xr:uid="{00000000-0005-0000-0000-0000E7380000}"/>
    <cellStyle name="C￥AØ_Ay°eC￥(2¿u) _2001재무제표_추가충당금명세_0630_V3 3 5" xfId="38104" xr:uid="{00000000-0005-0000-0000-0000E8380000}"/>
    <cellStyle name="Ç¥ÁØ_Áý°èÇ¥(2¿ù) _2001재무제표_추가충당금명세_0630_V3 3 5" xfId="38105" xr:uid="{00000000-0005-0000-0000-0000E9380000}"/>
    <cellStyle name="C￥AØ_Ay°eC￥(2¿u) _2001재무제표_추가충당금명세_0630_V3 3 6" xfId="38106" xr:uid="{00000000-0005-0000-0000-0000EA380000}"/>
    <cellStyle name="Ç¥ÁØ_Áý°èÇ¥(2¿ù) _2001재무제표_추가충당금명세_0630_V3 3 6" xfId="38107" xr:uid="{00000000-0005-0000-0000-0000EB380000}"/>
    <cellStyle name="C￥AØ_Ay°eC￥(2¿u) _2001재무제표_추가충당금명세_0630_V3 3 7" xfId="38108" xr:uid="{00000000-0005-0000-0000-0000EC380000}"/>
    <cellStyle name="Ç¥ÁØ_Áý°èÇ¥(2¿ù) _2001재무제표_추가충당금명세_0630_V3 3 7" xfId="38109" xr:uid="{00000000-0005-0000-0000-0000ED380000}"/>
    <cellStyle name="C￥AØ_Ay°eC￥(2¿u) _2001재무제표_추가충당금명세_0630_V3 3 8" xfId="38110" xr:uid="{00000000-0005-0000-0000-0000EE380000}"/>
    <cellStyle name="Ç¥ÁØ_Áý°èÇ¥(2¿ù) _2001재무제표_추가충당금명세_0630_V3 3 8" xfId="38111" xr:uid="{00000000-0005-0000-0000-0000EF380000}"/>
    <cellStyle name="C￥AØ_Ay°eC￥(2¿u) _2001재무제표_추가충당금명세_0630_V3 3 9" xfId="38112" xr:uid="{00000000-0005-0000-0000-0000F0380000}"/>
    <cellStyle name="Ç¥ÁØ_Áý°èÇ¥(2¿ù) _2001재무제표_추가충당금명세_0630_V3 3 9" xfId="38113" xr:uid="{00000000-0005-0000-0000-0000F1380000}"/>
    <cellStyle name="C￥AØ_Ay°eC￥(2¿u) _2001재무제표_추가충당금명세_0630_V3 30" xfId="24680" xr:uid="{00000000-0005-0000-0000-0000F2380000}"/>
    <cellStyle name="Ç¥ÁØ_Áý°èÇ¥(2¿ù) _2001재무제표_추가충당금명세_0630_V3 30" xfId="24663" xr:uid="{00000000-0005-0000-0000-0000F3380000}"/>
    <cellStyle name="C￥AØ_Ay°eC￥(2¿u) _2001재무제표_추가충당금명세_0630_V3 31" xfId="24661" xr:uid="{00000000-0005-0000-0000-0000F4380000}"/>
    <cellStyle name="Ç¥ÁØ_Áý°èÇ¥(2¿ù) _2001재무제표_추가충당금명세_0630_V3 31" xfId="22225" xr:uid="{00000000-0005-0000-0000-0000F5380000}"/>
    <cellStyle name="C￥AØ_Ay°eC￥(2¿u) _2001재무제표_추가충당금명세_0630_V3 32" xfId="26760" xr:uid="{00000000-0005-0000-0000-0000F6380000}"/>
    <cellStyle name="Ç¥ÁØ_Áý°èÇ¥(2¿ù) _2001재무제표_추가충당금명세_0630_V3 32" xfId="24994" xr:uid="{00000000-0005-0000-0000-0000F7380000}"/>
    <cellStyle name="C￥AØ_Ay°eC￥(2¿u) _2001재무제표_추가충당금명세_0630_V3 33" xfId="26911" xr:uid="{00000000-0005-0000-0000-0000F8380000}"/>
    <cellStyle name="Ç¥ÁØ_Áý°èÇ¥(2¿ù) _2001재무제표_추가충당금명세_0630_V3 33" xfId="27204" xr:uid="{00000000-0005-0000-0000-0000F9380000}"/>
    <cellStyle name="C￥AØ_Ay°eC￥(2¿u) _2001재무제표_추가충당금명세_0630_V3 34" xfId="25693" xr:uid="{00000000-0005-0000-0000-0000FA380000}"/>
    <cellStyle name="Ç¥ÁØ_Áý°èÇ¥(2¿ù) _2001재무제표_추가충당금명세_0630_V3 34" xfId="24992" xr:uid="{00000000-0005-0000-0000-0000FB380000}"/>
    <cellStyle name="C￥AØ_Ay°eC￥(2¿u) _2001재무제표_추가충당금명세_0630_V3 35" xfId="27202" xr:uid="{00000000-0005-0000-0000-0000FC380000}"/>
    <cellStyle name="Ç¥ÁØ_Áý°èÇ¥(2¿ù) _2001재무제표_추가충당금명세_0630_V3 35" xfId="26105" xr:uid="{00000000-0005-0000-0000-0000FD380000}"/>
    <cellStyle name="C￥AØ_Ay°eC￥(2¿u) _2001재무제표_추가충당금명세_0630_V3 36" xfId="26896" xr:uid="{00000000-0005-0000-0000-0000FE380000}"/>
    <cellStyle name="Ç¥ÁØ_Áý°èÇ¥(2¿ù) _2001재무제표_추가충당금명세_0630_V3 36" xfId="18697" xr:uid="{00000000-0005-0000-0000-0000FF380000}"/>
    <cellStyle name="C￥AØ_Ay°eC￥(2¿u) _2001재무제표_추가충당금명세_0630_V3 37" xfId="19393" xr:uid="{00000000-0005-0000-0000-000000390000}"/>
    <cellStyle name="Ç¥ÁØ_Áý°èÇ¥(2¿ù) _2001재무제표_추가충당금명세_0630_V3 37" xfId="27212" xr:uid="{00000000-0005-0000-0000-000001390000}"/>
    <cellStyle name="C￥AØ_Ay°eC￥(2¿u) _2001재무제표_추가충당금명세_0630_V3 38" xfId="27200" xr:uid="{00000000-0005-0000-0000-000002390000}"/>
    <cellStyle name="Ç¥ÁØ_Áý°èÇ¥(2¿ù) _2001재무제표_추가충당금명세_0630_V3 38" xfId="27214" xr:uid="{00000000-0005-0000-0000-000003390000}"/>
    <cellStyle name="C￥AØ_Ay°eC￥(2¿u) _2001재무제표_추가충당금명세_0630_V3 39" xfId="19601" xr:uid="{00000000-0005-0000-0000-000004390000}"/>
    <cellStyle name="Ç¥ÁØ_Áý°èÇ¥(2¿ù) _2001재무제표_추가충당금명세_0630_V3 39" xfId="27218" xr:uid="{00000000-0005-0000-0000-000005390000}"/>
    <cellStyle name="C￥AØ_Ay°eC￥(2¿u) _2001재무제표_추가충당금명세_0630_V3 4" xfId="16496" xr:uid="{00000000-0005-0000-0000-000006390000}"/>
    <cellStyle name="Ç¥ÁØ_Áý°èÇ¥(2¿ù) _2001재무제표_추가충당금명세_0630_V3 4" xfId="14995" xr:uid="{00000000-0005-0000-0000-000007390000}"/>
    <cellStyle name="C￥AØ_Ay°eC￥(2¿u) _2001재무제표_추가충당금명세_0630_V3 4 10" xfId="38114" xr:uid="{00000000-0005-0000-0000-000008390000}"/>
    <cellStyle name="Ç¥ÁØ_Áý°èÇ¥(2¿ù) _2001재무제표_추가충당금명세_0630_V3 4 10" xfId="38115" xr:uid="{00000000-0005-0000-0000-000009390000}"/>
    <cellStyle name="C￥AØ_Ay°eC￥(2¿u) _2001재무제표_추가충당금명세_0630_V3 4 11" xfId="38116" xr:uid="{00000000-0005-0000-0000-00000A390000}"/>
    <cellStyle name="Ç¥ÁØ_Áý°èÇ¥(2¿ù) _2001재무제표_추가충당금명세_0630_V3 4 11" xfId="38117" xr:uid="{00000000-0005-0000-0000-00000B390000}"/>
    <cellStyle name="C￥AØ_Ay°eC￥(2¿u) _2001재무제표_추가충당금명세_0630_V3 4 2" xfId="38118" xr:uid="{00000000-0005-0000-0000-00000C390000}"/>
    <cellStyle name="Ç¥ÁØ_Áý°èÇ¥(2¿ù) _2001재무제표_추가충당금명세_0630_V3 4 2" xfId="38119" xr:uid="{00000000-0005-0000-0000-00000D390000}"/>
    <cellStyle name="C￥AØ_Ay°eC￥(2¿u) _2001재무제표_추가충당금명세_0630_V3 4 3" xfId="38120" xr:uid="{00000000-0005-0000-0000-00000E390000}"/>
    <cellStyle name="Ç¥ÁØ_Áý°èÇ¥(2¿ù) _2001재무제표_추가충당금명세_0630_V3 4 3" xfId="38121" xr:uid="{00000000-0005-0000-0000-00000F390000}"/>
    <cellStyle name="C￥AØ_Ay°eC￥(2¿u) _2001재무제표_추가충당금명세_0630_V3 4 4" xfId="38122" xr:uid="{00000000-0005-0000-0000-000010390000}"/>
    <cellStyle name="Ç¥ÁØ_Áý°èÇ¥(2¿ù) _2001재무제표_추가충당금명세_0630_V3 4 4" xfId="38123" xr:uid="{00000000-0005-0000-0000-000011390000}"/>
    <cellStyle name="C￥AØ_Ay°eC￥(2¿u) _2001재무제표_추가충당금명세_0630_V3 4 5" xfId="38124" xr:uid="{00000000-0005-0000-0000-000012390000}"/>
    <cellStyle name="Ç¥ÁØ_Áý°èÇ¥(2¿ù) _2001재무제표_추가충당금명세_0630_V3 4 5" xfId="38125" xr:uid="{00000000-0005-0000-0000-000013390000}"/>
    <cellStyle name="C￥AØ_Ay°eC￥(2¿u) _2001재무제표_추가충당금명세_0630_V3 4 6" xfId="38126" xr:uid="{00000000-0005-0000-0000-000014390000}"/>
    <cellStyle name="Ç¥ÁØ_Áý°èÇ¥(2¿ù) _2001재무제표_추가충당금명세_0630_V3 4 6" xfId="38127" xr:uid="{00000000-0005-0000-0000-000015390000}"/>
    <cellStyle name="C￥AØ_Ay°eC￥(2¿u) _2001재무제표_추가충당금명세_0630_V3 4 7" xfId="38128" xr:uid="{00000000-0005-0000-0000-000016390000}"/>
    <cellStyle name="Ç¥ÁØ_Áý°èÇ¥(2¿ù) _2001재무제표_추가충당금명세_0630_V3 4 7" xfId="38129" xr:uid="{00000000-0005-0000-0000-000017390000}"/>
    <cellStyle name="C￥AØ_Ay°eC￥(2¿u) _2001재무제표_추가충당금명세_0630_V3 4 8" xfId="38130" xr:uid="{00000000-0005-0000-0000-000018390000}"/>
    <cellStyle name="Ç¥ÁØ_Áý°èÇ¥(2¿ù) _2001재무제표_추가충당금명세_0630_V3 4 8" xfId="38131" xr:uid="{00000000-0005-0000-0000-000019390000}"/>
    <cellStyle name="C￥AØ_Ay°eC￥(2¿u) _2001재무제표_추가충당금명세_0630_V3 4 9" xfId="38132" xr:uid="{00000000-0005-0000-0000-00001A390000}"/>
    <cellStyle name="Ç¥ÁØ_Áý°èÇ¥(2¿ù) _2001재무제표_추가충당금명세_0630_V3 4 9" xfId="38133" xr:uid="{00000000-0005-0000-0000-00001B390000}"/>
    <cellStyle name="C￥AØ_Ay°eC￥(2¿u) _2001재무제표_추가충당금명세_0630_V3 40" xfId="25430" xr:uid="{00000000-0005-0000-0000-00001C390000}"/>
    <cellStyle name="Ç¥ÁØ_Áý°èÇ¥(2¿ù) _2001재무제표_추가충당금명세_0630_V3 40" xfId="27219" xr:uid="{00000000-0005-0000-0000-00001D390000}"/>
    <cellStyle name="C￥AØ_Ay°eC￥(2¿u) _2001재무제표_추가충당금명세_0630_V3 41" xfId="27215" xr:uid="{00000000-0005-0000-0000-00001E390000}"/>
    <cellStyle name="Ç¥ÁØ_Áý°èÇ¥(2¿ù) _2001재무제표_추가충당금명세_0630_V3 41" xfId="25531" xr:uid="{00000000-0005-0000-0000-00001F390000}"/>
    <cellStyle name="C￥AØ_Ay°eC￥(2¿u) _2001재무제표_추가충당금명세_0630_V3 42" xfId="25308" xr:uid="{00000000-0005-0000-0000-000020390000}"/>
    <cellStyle name="Ç¥ÁØ_Áý°èÇ¥(2¿ù) _2001재무제표_추가충당금명세_0630_V3 42" xfId="19746" xr:uid="{00000000-0005-0000-0000-000021390000}"/>
    <cellStyle name="C￥AØ_Ay°eC￥(2¿u) _2001재무제표_추가충당금명세_0630_V3 43" xfId="26922" xr:uid="{00000000-0005-0000-0000-000022390000}"/>
    <cellStyle name="Ç¥ÁØ_Áý°èÇ¥(2¿ù) _2001재무제표_추가충당금명세_0630_V3 43" xfId="27189" xr:uid="{00000000-0005-0000-0000-000023390000}"/>
    <cellStyle name="C￥AØ_Ay°eC￥(2¿u) _2001재무제표_추가충당금명세_0630_V3 44" xfId="27036" xr:uid="{00000000-0005-0000-0000-000024390000}"/>
    <cellStyle name="Ç¥ÁØ_Áý°èÇ¥(2¿ù) _2001재무제표_추가충당금명세_0630_V3 44" xfId="26921" xr:uid="{00000000-0005-0000-0000-000025390000}"/>
    <cellStyle name="C￥AØ_Ay°eC￥(2¿u) _2001재무제표_추가충당금명세_0630_V3 45" xfId="27016" xr:uid="{00000000-0005-0000-0000-000026390000}"/>
    <cellStyle name="Ç¥ÁØ_Áý°èÇ¥(2¿ù) _2001재무제표_추가충당금명세_0630_V3 45" xfId="27232" xr:uid="{00000000-0005-0000-0000-000027390000}"/>
    <cellStyle name="C￥AØ_Ay°eC￥(2¿u) _2001재무제표_추가충당금명세_0630_V3 46" xfId="27237" xr:uid="{00000000-0005-0000-0000-000028390000}"/>
    <cellStyle name="Ç¥ÁØ_Áý°èÇ¥(2¿ù) _2001재무제표_추가충당금명세_0630_V3 46" xfId="27233" xr:uid="{00000000-0005-0000-0000-000029390000}"/>
    <cellStyle name="C￥AØ_Ay°eC￥(2¿u) _2001재무제표_추가충당금명세_0630_V3 47" xfId="19837" xr:uid="{00000000-0005-0000-0000-00002A390000}"/>
    <cellStyle name="Ç¥ÁØ_Áý°èÇ¥(2¿ù) _2001재무제표_추가충당금명세_0630_V3 47" xfId="27224" xr:uid="{00000000-0005-0000-0000-00002B390000}"/>
    <cellStyle name="C￥AØ_Ay°eC￥(2¿u) _2001재무제표_추가충당금명세_0630_V3 48" xfId="18622" xr:uid="{00000000-0005-0000-0000-00002C390000}"/>
    <cellStyle name="Ç¥ÁØ_Áý°èÇ¥(2¿ù) _2001재무제표_추가충당금명세_0630_V3 48" xfId="27064" xr:uid="{00000000-0005-0000-0000-00002D390000}"/>
    <cellStyle name="C￥AØ_Ay°eC￥(2¿u) _2001재무제표_추가충당금명세_0630_V3 49" xfId="27225" xr:uid="{00000000-0005-0000-0000-00002E390000}"/>
    <cellStyle name="Ç¥ÁØ_Áý°èÇ¥(2¿ù) _2001재무제표_추가충당금명세_0630_V3 49" xfId="27213" xr:uid="{00000000-0005-0000-0000-00002F390000}"/>
    <cellStyle name="C￥AØ_Ay°eC￥(2¿u) _2001재무제표_추가충당금명세_0630_V3 5" xfId="16502" xr:uid="{00000000-0005-0000-0000-000030390000}"/>
    <cellStyle name="Ç¥ÁØ_Áý°èÇ¥(2¿ù) _2001재무제표_추가충당금명세_0630_V3 5" xfId="15974" xr:uid="{00000000-0005-0000-0000-000031390000}"/>
    <cellStyle name="C￥AØ_Ay°eC￥(2¿u) _2001재무제표_추가충당금명세_0630_V3 5 10" xfId="38134" xr:uid="{00000000-0005-0000-0000-000032390000}"/>
    <cellStyle name="Ç¥ÁØ_Áý°èÇ¥(2¿ù) _2001재무제표_추가충당금명세_0630_V3 5 10" xfId="38135" xr:uid="{00000000-0005-0000-0000-000033390000}"/>
    <cellStyle name="C￥AØ_Ay°eC￥(2¿u) _2001재무제표_추가충당금명세_0630_V3 5 11" xfId="38136" xr:uid="{00000000-0005-0000-0000-000034390000}"/>
    <cellStyle name="Ç¥ÁØ_Áý°èÇ¥(2¿ù) _2001재무제표_추가충당금명세_0630_V3 5 11" xfId="38137" xr:uid="{00000000-0005-0000-0000-000035390000}"/>
    <cellStyle name="C￥AØ_Ay°eC￥(2¿u) _2001재무제표_추가충당금명세_0630_V3 5 2" xfId="38138" xr:uid="{00000000-0005-0000-0000-000036390000}"/>
    <cellStyle name="Ç¥ÁØ_Áý°èÇ¥(2¿ù) _2001재무제표_추가충당금명세_0630_V3 5 2" xfId="38139" xr:uid="{00000000-0005-0000-0000-000037390000}"/>
    <cellStyle name="C￥AØ_Ay°eC￥(2¿u) _2001재무제표_추가충당금명세_0630_V3 5 3" xfId="38140" xr:uid="{00000000-0005-0000-0000-000038390000}"/>
    <cellStyle name="Ç¥ÁØ_Áý°èÇ¥(2¿ù) _2001재무제표_추가충당금명세_0630_V3 5 3" xfId="38141" xr:uid="{00000000-0005-0000-0000-000039390000}"/>
    <cellStyle name="C￥AØ_Ay°eC￥(2¿u) _2001재무제표_추가충당금명세_0630_V3 5 4" xfId="38142" xr:uid="{00000000-0005-0000-0000-00003A390000}"/>
    <cellStyle name="Ç¥ÁØ_Áý°èÇ¥(2¿ù) _2001재무제표_추가충당금명세_0630_V3 5 4" xfId="38143" xr:uid="{00000000-0005-0000-0000-00003B390000}"/>
    <cellStyle name="C￥AØ_Ay°eC￥(2¿u) _2001재무제표_추가충당금명세_0630_V3 5 5" xfId="38144" xr:uid="{00000000-0005-0000-0000-00003C390000}"/>
    <cellStyle name="Ç¥ÁØ_Áý°èÇ¥(2¿ù) _2001재무제표_추가충당금명세_0630_V3 5 5" xfId="38145" xr:uid="{00000000-0005-0000-0000-00003D390000}"/>
    <cellStyle name="C￥AØ_Ay°eC￥(2¿u) _2001재무제표_추가충당금명세_0630_V3 5 6" xfId="38146" xr:uid="{00000000-0005-0000-0000-00003E390000}"/>
    <cellStyle name="Ç¥ÁØ_Áý°èÇ¥(2¿ù) _2001재무제표_추가충당금명세_0630_V3 5 6" xfId="38147" xr:uid="{00000000-0005-0000-0000-00003F390000}"/>
    <cellStyle name="C￥AØ_Ay°eC￥(2¿u) _2001재무제표_추가충당금명세_0630_V3 5 7" xfId="38148" xr:uid="{00000000-0005-0000-0000-000040390000}"/>
    <cellStyle name="Ç¥ÁØ_Áý°èÇ¥(2¿ù) _2001재무제표_추가충당금명세_0630_V3 5 7" xfId="38149" xr:uid="{00000000-0005-0000-0000-000041390000}"/>
    <cellStyle name="C￥AØ_Ay°eC￥(2¿u) _2001재무제표_추가충당금명세_0630_V3 5 8" xfId="38150" xr:uid="{00000000-0005-0000-0000-000042390000}"/>
    <cellStyle name="Ç¥ÁØ_Áý°èÇ¥(2¿ù) _2001재무제표_추가충당금명세_0630_V3 5 8" xfId="38151" xr:uid="{00000000-0005-0000-0000-000043390000}"/>
    <cellStyle name="C￥AØ_Ay°eC￥(2¿u) _2001재무제표_추가충당금명세_0630_V3 5 9" xfId="38152" xr:uid="{00000000-0005-0000-0000-000044390000}"/>
    <cellStyle name="Ç¥ÁØ_Áý°èÇ¥(2¿ù) _2001재무제표_추가충당금명세_0630_V3 5 9" xfId="38153" xr:uid="{00000000-0005-0000-0000-000045390000}"/>
    <cellStyle name="C￥AØ_Ay°eC￥(2¿u) _2001재무제표_추가충당금명세_0630_V3 50" xfId="27243" xr:uid="{00000000-0005-0000-0000-000046390000}"/>
    <cellStyle name="Ç¥ÁØ_Áý°èÇ¥(2¿ù) _2001재무제표_추가충당금명세_0630_V3 50" xfId="19661" xr:uid="{00000000-0005-0000-0000-000047390000}"/>
    <cellStyle name="C￥AØ_Ay°eC￥(2¿u) _2001재무제표_추가충당금명세_0630_V3 51" xfId="26767" xr:uid="{00000000-0005-0000-0000-000048390000}"/>
    <cellStyle name="Ç¥ÁØ_Áý°èÇ¥(2¿ù) _2001재무제표_추가충당금명세_0630_V3 51" xfId="18606" xr:uid="{00000000-0005-0000-0000-000049390000}"/>
    <cellStyle name="C￥AØ_Ay°eC￥(2¿u) _2001재무제표_추가충당금명세_0630_V3 52" xfId="24679" xr:uid="{00000000-0005-0000-0000-00004A390000}"/>
    <cellStyle name="Ç¥ÁØ_Áý°èÇ¥(2¿ù) _2001재무제표_추가충당금명세_0630_V3 52" xfId="21620" xr:uid="{00000000-0005-0000-0000-00004B390000}"/>
    <cellStyle name="C￥AØ_Ay°eC￥(2¿u) _2001재무제표_추가충당금명세_0630_V3 53" xfId="27242" xr:uid="{00000000-0005-0000-0000-00004C390000}"/>
    <cellStyle name="Ç¥ÁØ_Áý°èÇ¥(2¿ù) _2001재무제표_추가충당금명세_0630_V3 53" xfId="24993" xr:uid="{00000000-0005-0000-0000-00004D390000}"/>
    <cellStyle name="C￥AØ_Ay°eC￥(2¿u) _2001재무제표_추가충당금명세_0630_V3 54" xfId="18828" xr:uid="{00000000-0005-0000-0000-00004E390000}"/>
    <cellStyle name="Ç¥ÁØ_Áý°èÇ¥(2¿ù) _2001재무제표_추가충당금명세_0630_V3 54" xfId="18552" xr:uid="{00000000-0005-0000-0000-00004F390000}"/>
    <cellStyle name="C￥AØ_Ay°eC￥(2¿u) _2001재무제표_추가충당금명세_0630_V3 55" xfId="27018" xr:uid="{00000000-0005-0000-0000-000050390000}"/>
    <cellStyle name="Ç¥ÁØ_Áý°èÇ¥(2¿ù) _2001재무제표_추가충당금명세_0630_V3 55" xfId="19319" xr:uid="{00000000-0005-0000-0000-000051390000}"/>
    <cellStyle name="C￥AØ_Ay°eC￥(2¿u) _2001재무제표_추가충당금명세_0630_V3 56" xfId="18665" xr:uid="{00000000-0005-0000-0000-000052390000}"/>
    <cellStyle name="Ç¥ÁØ_Áý°èÇ¥(2¿ù) _2001재무제표_추가충당금명세_0630_V3 56" xfId="27234" xr:uid="{00000000-0005-0000-0000-000053390000}"/>
    <cellStyle name="C￥AØ_Ay°eC￥(2¿u) _2001재무제표_추가충당금명세_0630_V3 57" xfId="27247" xr:uid="{00000000-0005-0000-0000-000054390000}"/>
    <cellStyle name="Ç¥ÁØ_Áý°èÇ¥(2¿ù) _2001재무제표_추가충당금명세_0630_V3 57" xfId="27249" xr:uid="{00000000-0005-0000-0000-000055390000}"/>
    <cellStyle name="C￥AØ_Ay°eC￥(2¿u) _2001재무제표_추가충당금명세_0630_V3 58" xfId="27235" xr:uid="{00000000-0005-0000-0000-000056390000}"/>
    <cellStyle name="Ç¥ÁØ_Áý°èÇ¥(2¿ù) _2001재무제표_추가충당금명세_0630_V3 58" xfId="27250" xr:uid="{00000000-0005-0000-0000-000057390000}"/>
    <cellStyle name="C￥AØ_Ay°eC￥(2¿u) _2001재무제표_추가충당금명세_0630_V3 59" xfId="27252" xr:uid="{00000000-0005-0000-0000-000058390000}"/>
    <cellStyle name="Ç¥ÁØ_Áý°èÇ¥(2¿ù) _2001재무제표_추가충당금명세_0630_V3 59" xfId="27251" xr:uid="{00000000-0005-0000-0000-000059390000}"/>
    <cellStyle name="C￥AØ_Ay°eC￥(2¿u) _2001재무제표_추가충당금명세_0630_V3 6" xfId="15963" xr:uid="{00000000-0005-0000-0000-00005A390000}"/>
    <cellStyle name="Ç¥ÁØ_Áý°èÇ¥(2¿ù) _2001재무제표_추가충당금명세_0630_V3 6" xfId="16409" xr:uid="{00000000-0005-0000-0000-00005B390000}"/>
    <cellStyle name="C￥AØ_Ay°eC￥(2¿u) _2001재무제표_추가충당금명세_0630_V3 6 10" xfId="38154" xr:uid="{00000000-0005-0000-0000-00005C390000}"/>
    <cellStyle name="Ç¥ÁØ_Áý°èÇ¥(2¿ù) _2001재무제표_추가충당금명세_0630_V3 6 10" xfId="38155" xr:uid="{00000000-0005-0000-0000-00005D390000}"/>
    <cellStyle name="C￥AØ_Ay°eC￥(2¿u) _2001재무제표_추가충당금명세_0630_V3 6 11" xfId="38156" xr:uid="{00000000-0005-0000-0000-00005E390000}"/>
    <cellStyle name="Ç¥ÁØ_Áý°èÇ¥(2¿ù) _2001재무제표_추가충당금명세_0630_V3 6 11" xfId="38157" xr:uid="{00000000-0005-0000-0000-00005F390000}"/>
    <cellStyle name="C￥AØ_Ay°eC￥(2¿u) _2001재무제표_추가충당금명세_0630_V3 6 2" xfId="38158" xr:uid="{00000000-0005-0000-0000-000060390000}"/>
    <cellStyle name="Ç¥ÁØ_Áý°èÇ¥(2¿ù) _2001재무제표_추가충당금명세_0630_V3 6 2" xfId="38159" xr:uid="{00000000-0005-0000-0000-000061390000}"/>
    <cellStyle name="C￥AØ_Ay°eC￥(2¿u) _2001재무제표_추가충당금명세_0630_V3 6 3" xfId="38160" xr:uid="{00000000-0005-0000-0000-000062390000}"/>
    <cellStyle name="Ç¥ÁØ_Áý°èÇ¥(2¿ù) _2001재무제표_추가충당금명세_0630_V3 6 3" xfId="38161" xr:uid="{00000000-0005-0000-0000-000063390000}"/>
    <cellStyle name="C￥AØ_Ay°eC￥(2¿u) _2001재무제표_추가충당금명세_0630_V3 6 4" xfId="38162" xr:uid="{00000000-0005-0000-0000-000064390000}"/>
    <cellStyle name="Ç¥ÁØ_Áý°èÇ¥(2¿ù) _2001재무제표_추가충당금명세_0630_V3 6 4" xfId="38163" xr:uid="{00000000-0005-0000-0000-000065390000}"/>
    <cellStyle name="C￥AØ_Ay°eC￥(2¿u) _2001재무제표_추가충당금명세_0630_V3 6 5" xfId="38164" xr:uid="{00000000-0005-0000-0000-000066390000}"/>
    <cellStyle name="Ç¥ÁØ_Áý°èÇ¥(2¿ù) _2001재무제표_추가충당금명세_0630_V3 6 5" xfId="38165" xr:uid="{00000000-0005-0000-0000-000067390000}"/>
    <cellStyle name="C￥AØ_Ay°eC￥(2¿u) _2001재무제표_추가충당금명세_0630_V3 6 6" xfId="38166" xr:uid="{00000000-0005-0000-0000-000068390000}"/>
    <cellStyle name="Ç¥ÁØ_Áý°èÇ¥(2¿ù) _2001재무제표_추가충당금명세_0630_V3 6 6" xfId="38167" xr:uid="{00000000-0005-0000-0000-000069390000}"/>
    <cellStyle name="C￥AØ_Ay°eC￥(2¿u) _2001재무제표_추가충당금명세_0630_V3 6 7" xfId="38168" xr:uid="{00000000-0005-0000-0000-00006A390000}"/>
    <cellStyle name="Ç¥ÁØ_Áý°èÇ¥(2¿ù) _2001재무제표_추가충당금명세_0630_V3 6 7" xfId="38169" xr:uid="{00000000-0005-0000-0000-00006B390000}"/>
    <cellStyle name="C￥AØ_Ay°eC￥(2¿u) _2001재무제표_추가충당금명세_0630_V3 6 8" xfId="38170" xr:uid="{00000000-0005-0000-0000-00006C390000}"/>
    <cellStyle name="Ç¥ÁØ_Áý°èÇ¥(2¿ù) _2001재무제표_추가충당금명세_0630_V3 6 8" xfId="38171" xr:uid="{00000000-0005-0000-0000-00006D390000}"/>
    <cellStyle name="C￥AØ_Ay°eC￥(2¿u) _2001재무제표_추가충당금명세_0630_V3 6 9" xfId="38172" xr:uid="{00000000-0005-0000-0000-00006E390000}"/>
    <cellStyle name="Ç¥ÁØ_Áý°èÇ¥(2¿ù) _2001재무제표_추가충당금명세_0630_V3 6 9" xfId="38173" xr:uid="{00000000-0005-0000-0000-00006F390000}"/>
    <cellStyle name="C￥AØ_Ay°eC￥(2¿u) _2001재무제표_추가충당금명세_0630_V3 60" xfId="18664" xr:uid="{00000000-0005-0000-0000-000070390000}"/>
    <cellStyle name="Ç¥ÁØ_Áý°èÇ¥(2¿ù) _2001재무제표_추가충당금명세_0630_V3 60" xfId="23179" xr:uid="{00000000-0005-0000-0000-000071390000}"/>
    <cellStyle name="C￥AØ_Ay°eC￥(2¿u) _2001재무제표_추가충당금명세_0630_V3 61" xfId="27253" xr:uid="{00000000-0005-0000-0000-000072390000}"/>
    <cellStyle name="Ç¥ÁØ_Áý°èÇ¥(2¿ù) _2001재무제표_추가충당금명세_0630_V3 61" xfId="19072" xr:uid="{00000000-0005-0000-0000-000073390000}"/>
    <cellStyle name="C￥AØ_Ay°eC￥(2¿u) _2001재무제표_추가충당금명세_0630_V3 7" xfId="16351" xr:uid="{00000000-0005-0000-0000-000074390000}"/>
    <cellStyle name="Ç¥ÁØ_Áý°èÇ¥(2¿ù) _2001재무제표_추가충당금명세_0630_V3 7" xfId="16006" xr:uid="{00000000-0005-0000-0000-000075390000}"/>
    <cellStyle name="C￥AØ_Ay°eC￥(2¿u) _2001재무제표_추가충당금명세_0630_V3 7 10" xfId="38174" xr:uid="{00000000-0005-0000-0000-000076390000}"/>
    <cellStyle name="Ç¥ÁØ_Áý°èÇ¥(2¿ù) _2001재무제표_추가충당금명세_0630_V3 7 10" xfId="38175" xr:uid="{00000000-0005-0000-0000-000077390000}"/>
    <cellStyle name="C￥AØ_Ay°eC￥(2¿u) _2001재무제표_추가충당금명세_0630_V3 7 11" xfId="38176" xr:uid="{00000000-0005-0000-0000-000078390000}"/>
    <cellStyle name="Ç¥ÁØ_Áý°èÇ¥(2¿ù) _2001재무제표_추가충당금명세_0630_V3 7 11" xfId="38177" xr:uid="{00000000-0005-0000-0000-000079390000}"/>
    <cellStyle name="C￥AØ_Ay°eC￥(2¿u) _2001재무제표_추가충당금명세_0630_V3 7 2" xfId="38178" xr:uid="{00000000-0005-0000-0000-00007A390000}"/>
    <cellStyle name="Ç¥ÁØ_Áý°èÇ¥(2¿ù) _2001재무제표_추가충당금명세_0630_V3 7 2" xfId="38179" xr:uid="{00000000-0005-0000-0000-00007B390000}"/>
    <cellStyle name="C￥AØ_Ay°eC￥(2¿u) _2001재무제표_추가충당금명세_0630_V3 7 3" xfId="38180" xr:uid="{00000000-0005-0000-0000-00007C390000}"/>
    <cellStyle name="Ç¥ÁØ_Áý°èÇ¥(2¿ù) _2001재무제표_추가충당금명세_0630_V3 7 3" xfId="38181" xr:uid="{00000000-0005-0000-0000-00007D390000}"/>
    <cellStyle name="C￥AØ_Ay°eC￥(2¿u) _2001재무제표_추가충당금명세_0630_V3 7 4" xfId="38182" xr:uid="{00000000-0005-0000-0000-00007E390000}"/>
    <cellStyle name="Ç¥ÁØ_Áý°èÇ¥(2¿ù) _2001재무제표_추가충당금명세_0630_V3 7 4" xfId="38183" xr:uid="{00000000-0005-0000-0000-00007F390000}"/>
    <cellStyle name="C￥AØ_Ay°eC￥(2¿u) _2001재무제표_추가충당금명세_0630_V3 7 5" xfId="38184" xr:uid="{00000000-0005-0000-0000-000080390000}"/>
    <cellStyle name="Ç¥ÁØ_Áý°èÇ¥(2¿ù) _2001재무제표_추가충당금명세_0630_V3 7 5" xfId="38185" xr:uid="{00000000-0005-0000-0000-000081390000}"/>
    <cellStyle name="C￥AØ_Ay°eC￥(2¿u) _2001재무제표_추가충당금명세_0630_V3 7 6" xfId="38186" xr:uid="{00000000-0005-0000-0000-000082390000}"/>
    <cellStyle name="Ç¥ÁØ_Áý°èÇ¥(2¿ù) _2001재무제표_추가충당금명세_0630_V3 7 6" xfId="38187" xr:uid="{00000000-0005-0000-0000-000083390000}"/>
    <cellStyle name="C￥AØ_Ay°eC￥(2¿u) _2001재무제표_추가충당금명세_0630_V3 7 7" xfId="38188" xr:uid="{00000000-0005-0000-0000-000084390000}"/>
    <cellStyle name="Ç¥ÁØ_Áý°èÇ¥(2¿ù) _2001재무제표_추가충당금명세_0630_V3 7 7" xfId="38189" xr:uid="{00000000-0005-0000-0000-000085390000}"/>
    <cellStyle name="C￥AØ_Ay°eC￥(2¿u) _2001재무제표_추가충당금명세_0630_V3 7 8" xfId="38190" xr:uid="{00000000-0005-0000-0000-000086390000}"/>
    <cellStyle name="Ç¥ÁØ_Áý°èÇ¥(2¿ù) _2001재무제표_추가충당금명세_0630_V3 7 8" xfId="38191" xr:uid="{00000000-0005-0000-0000-000087390000}"/>
    <cellStyle name="C￥AØ_Ay°eC￥(2¿u) _2001재무제표_추가충당금명세_0630_V3 7 9" xfId="38192" xr:uid="{00000000-0005-0000-0000-000088390000}"/>
    <cellStyle name="Ç¥ÁØ_Áý°èÇ¥(2¿ù) _2001재무제표_추가충당금명세_0630_V3 7 9" xfId="38193" xr:uid="{00000000-0005-0000-0000-000089390000}"/>
    <cellStyle name="C￥AØ_Ay°eC￥(2¿u) _2001재무제표_추가충당금명세_0630_V3 8" xfId="15683" xr:uid="{00000000-0005-0000-0000-00008A390000}"/>
    <cellStyle name="Ç¥ÁØ_Áý°èÇ¥(2¿ù) _2001재무제표_추가충당금명세_0630_V3 8" xfId="16255" xr:uid="{00000000-0005-0000-0000-00008B390000}"/>
    <cellStyle name="C￥AØ_Ay°eC￥(2¿u) _2001재무제표_추가충당금명세_0630_V3 8 10" xfId="38194" xr:uid="{00000000-0005-0000-0000-00008C390000}"/>
    <cellStyle name="Ç¥ÁØ_Áý°èÇ¥(2¿ù) _2001재무제표_추가충당금명세_0630_V3 8 10" xfId="38195" xr:uid="{00000000-0005-0000-0000-00008D390000}"/>
    <cellStyle name="C￥AØ_Ay°eC￥(2¿u) _2001재무제표_추가충당금명세_0630_V3 8 11" xfId="38196" xr:uid="{00000000-0005-0000-0000-00008E390000}"/>
    <cellStyle name="Ç¥ÁØ_Áý°èÇ¥(2¿ù) _2001재무제표_추가충당금명세_0630_V3 8 11" xfId="38197" xr:uid="{00000000-0005-0000-0000-00008F390000}"/>
    <cellStyle name="C￥AØ_Ay°eC￥(2¿u) _2001재무제표_추가충당금명세_0630_V3 8 2" xfId="38198" xr:uid="{00000000-0005-0000-0000-000090390000}"/>
    <cellStyle name="Ç¥ÁØ_Áý°èÇ¥(2¿ù) _2001재무제표_추가충당금명세_0630_V3 8 2" xfId="38199" xr:uid="{00000000-0005-0000-0000-000091390000}"/>
    <cellStyle name="C￥AØ_Ay°eC￥(2¿u) _2001재무제표_추가충당금명세_0630_V3 8 3" xfId="38200" xr:uid="{00000000-0005-0000-0000-000092390000}"/>
    <cellStyle name="Ç¥ÁØ_Áý°èÇ¥(2¿ù) _2001재무제표_추가충당금명세_0630_V3 8 3" xfId="38201" xr:uid="{00000000-0005-0000-0000-000093390000}"/>
    <cellStyle name="C￥AØ_Ay°eC￥(2¿u) _2001재무제표_추가충당금명세_0630_V3 8 4" xfId="38202" xr:uid="{00000000-0005-0000-0000-000094390000}"/>
    <cellStyle name="Ç¥ÁØ_Áý°èÇ¥(2¿ù) _2001재무제표_추가충당금명세_0630_V3 8 4" xfId="38203" xr:uid="{00000000-0005-0000-0000-000095390000}"/>
    <cellStyle name="C￥AØ_Ay°eC￥(2¿u) _2001재무제표_추가충당금명세_0630_V3 8 5" xfId="38204" xr:uid="{00000000-0005-0000-0000-000096390000}"/>
    <cellStyle name="Ç¥ÁØ_Áý°èÇ¥(2¿ù) _2001재무제표_추가충당금명세_0630_V3 8 5" xfId="38205" xr:uid="{00000000-0005-0000-0000-000097390000}"/>
    <cellStyle name="C￥AØ_Ay°eC￥(2¿u) _2001재무제표_추가충당금명세_0630_V3 8 6" xfId="38206" xr:uid="{00000000-0005-0000-0000-000098390000}"/>
    <cellStyle name="Ç¥ÁØ_Áý°èÇ¥(2¿ù) _2001재무제표_추가충당금명세_0630_V3 8 6" xfId="38207" xr:uid="{00000000-0005-0000-0000-000099390000}"/>
    <cellStyle name="C￥AØ_Ay°eC￥(2¿u) _2001재무제표_추가충당금명세_0630_V3 8 7" xfId="38208" xr:uid="{00000000-0005-0000-0000-00009A390000}"/>
    <cellStyle name="Ç¥ÁØ_Áý°èÇ¥(2¿ù) _2001재무제표_추가충당금명세_0630_V3 8 7" xfId="38209" xr:uid="{00000000-0005-0000-0000-00009B390000}"/>
    <cellStyle name="C￥AØ_Ay°eC￥(2¿u) _2001재무제표_추가충당금명세_0630_V3 8 8" xfId="38210" xr:uid="{00000000-0005-0000-0000-00009C390000}"/>
    <cellStyle name="Ç¥ÁØ_Áý°èÇ¥(2¿ù) _2001재무제표_추가충당금명세_0630_V3 8 8" xfId="38211" xr:uid="{00000000-0005-0000-0000-00009D390000}"/>
    <cellStyle name="C￥AØ_Ay°eC￥(2¿u) _2001재무제표_추가충당금명세_0630_V3 8 9" xfId="38212" xr:uid="{00000000-0005-0000-0000-00009E390000}"/>
    <cellStyle name="Ç¥ÁØ_Áý°èÇ¥(2¿ù) _2001재무제표_추가충당금명세_0630_V3 8 9" xfId="38213" xr:uid="{00000000-0005-0000-0000-00009F390000}"/>
    <cellStyle name="C￥AØ_Ay°eC￥(2¿u) _2001재무제표_추가충당금명세_0630_V3 9" xfId="15473" xr:uid="{00000000-0005-0000-0000-0000A0390000}"/>
    <cellStyle name="Ç¥ÁØ_Áý°èÇ¥(2¿ù) _2001재무제표_추가충당금명세_0630_V3 9" xfId="14881" xr:uid="{00000000-0005-0000-0000-0000A1390000}"/>
    <cellStyle name="C￥AØ_Ay°eC￥(2¿u) _2001재무제표_추가충당금명세_0630_V3 9 10" xfId="38214" xr:uid="{00000000-0005-0000-0000-0000A2390000}"/>
    <cellStyle name="Ç¥ÁØ_Áý°èÇ¥(2¿ù) _2001재무제표_추가충당금명세_0630_V3 9 10" xfId="38215" xr:uid="{00000000-0005-0000-0000-0000A3390000}"/>
    <cellStyle name="C￥AØ_Ay°eC￥(2¿u) _2001재무제표_추가충당금명세_0630_V3 9 11" xfId="38216" xr:uid="{00000000-0005-0000-0000-0000A4390000}"/>
    <cellStyle name="Ç¥ÁØ_Áý°èÇ¥(2¿ù) _2001재무제표_추가충당금명세_0630_V3 9 11" xfId="38217" xr:uid="{00000000-0005-0000-0000-0000A5390000}"/>
    <cellStyle name="C￥AØ_Ay°eC￥(2¿u) _2001재무제표_추가충당금명세_0630_V3 9 2" xfId="38218" xr:uid="{00000000-0005-0000-0000-0000A6390000}"/>
    <cellStyle name="Ç¥ÁØ_Áý°èÇ¥(2¿ù) _2001재무제표_추가충당금명세_0630_V3 9 2" xfId="38219" xr:uid="{00000000-0005-0000-0000-0000A7390000}"/>
    <cellStyle name="C￥AØ_Ay°eC￥(2¿u) _2001재무제표_추가충당금명세_0630_V3 9 3" xfId="38220" xr:uid="{00000000-0005-0000-0000-0000A8390000}"/>
    <cellStyle name="Ç¥ÁØ_Áý°èÇ¥(2¿ù) _2001재무제표_추가충당금명세_0630_V3 9 3" xfId="38221" xr:uid="{00000000-0005-0000-0000-0000A9390000}"/>
    <cellStyle name="C￥AØ_Ay°eC￥(2¿u) _2001재무제표_추가충당금명세_0630_V3 9 4" xfId="38222" xr:uid="{00000000-0005-0000-0000-0000AA390000}"/>
    <cellStyle name="Ç¥ÁØ_Áý°èÇ¥(2¿ù) _2001재무제표_추가충당금명세_0630_V3 9 4" xfId="38223" xr:uid="{00000000-0005-0000-0000-0000AB390000}"/>
    <cellStyle name="C￥AØ_Ay°eC￥(2¿u) _2001재무제표_추가충당금명세_0630_V3 9 5" xfId="38224" xr:uid="{00000000-0005-0000-0000-0000AC390000}"/>
    <cellStyle name="Ç¥ÁØ_Áý°èÇ¥(2¿ù) _2001재무제표_추가충당금명세_0630_V3 9 5" xfId="38225" xr:uid="{00000000-0005-0000-0000-0000AD390000}"/>
    <cellStyle name="C￥AØ_Ay°eC￥(2¿u) _2001재무제표_추가충당금명세_0630_V3 9 6" xfId="38226" xr:uid="{00000000-0005-0000-0000-0000AE390000}"/>
    <cellStyle name="Ç¥ÁØ_Áý°èÇ¥(2¿ù) _2001재무제표_추가충당금명세_0630_V3 9 6" xfId="38227" xr:uid="{00000000-0005-0000-0000-0000AF390000}"/>
    <cellStyle name="C￥AØ_Ay°eC￥(2¿u) _2001재무제표_추가충당금명세_0630_V3 9 7" xfId="38228" xr:uid="{00000000-0005-0000-0000-0000B0390000}"/>
    <cellStyle name="Ç¥ÁØ_Áý°èÇ¥(2¿ù) _2001재무제표_추가충당금명세_0630_V3 9 7" xfId="38229" xr:uid="{00000000-0005-0000-0000-0000B1390000}"/>
    <cellStyle name="C￥AØ_Ay°eC￥(2¿u) _2001재무제표_추가충당금명세_0630_V3 9 8" xfId="38230" xr:uid="{00000000-0005-0000-0000-0000B2390000}"/>
    <cellStyle name="Ç¥ÁØ_Áý°èÇ¥(2¿ù) _2001재무제표_추가충당금명세_0630_V3 9 8" xfId="38231" xr:uid="{00000000-0005-0000-0000-0000B3390000}"/>
    <cellStyle name="C￥AØ_Ay°eC￥(2¿u) _2001재무제표_추가충당금명세_0630_V3 9 9" xfId="38232" xr:uid="{00000000-0005-0000-0000-0000B4390000}"/>
    <cellStyle name="Ç¥ÁØ_Áý°èÇ¥(2¿ù) _2001재무제표_추가충당금명세_0630_V3 9 9" xfId="38233" xr:uid="{00000000-0005-0000-0000-0000B5390000}"/>
    <cellStyle name="C￥AØ_Ay°eC￥(2¿u) _2001재무제표_추가충당금명세_0630_V3_1211 충당금,건전성 현황_작업" xfId="38234" xr:uid="{00000000-0005-0000-0000-0000B6390000}"/>
    <cellStyle name="Ç¥ÁØ_Áý°èÇ¥(2¿ù) _2001재무제표_추가충당금명세_0630_V3_1211 충당금,건전성 현황_작업" xfId="38235" xr:uid="{00000000-0005-0000-0000-0000B7390000}"/>
    <cellStyle name="C￥AØ_Ay°eC￥(2¿u) _2001재무제표_추가충당금명세_0630_V3_HN,KEB(권리분석)_김영진_조세지원" xfId="16418" xr:uid="{00000000-0005-0000-0000-0000B8390000}"/>
    <cellStyle name="Ç¥ÁØ_Áý°èÇ¥(2¿ù) _2001재무제표_추가충당금명세_0630_V3_HN,KEB(권리분석)_김영진_조세지원" xfId="14916" xr:uid="{00000000-0005-0000-0000-0000B9390000}"/>
    <cellStyle name="C￥AØ_Ay°eC￥(2¿u) _2001재무제표_추가충당금명세_0630_V3_HN,KEB(권리분석)_김영진_조세지원 10" xfId="16475" xr:uid="{00000000-0005-0000-0000-0000BA390000}"/>
    <cellStyle name="Ç¥ÁØ_Áý°èÇ¥(2¿ù) _2001재무제표_추가충당금명세_0630_V3_HN,KEB(권리분석_최종)_통합" xfId="15471" xr:uid="{00000000-0005-0000-0000-0000BB390000}"/>
    <cellStyle name="C￥AØ_Ay°eC￥(2¿u) _2001재무제표_추가충당금명세_0630_V3_HN,KEB(권리분석_최종)_통합 10" xfId="16476" xr:uid="{00000000-0005-0000-0000-0000BC390000}"/>
    <cellStyle name="Ç¥ÁØ_Áý°èÇ¥(2¿ù) _2001재무제표_추가충당금명세_0630_V3_SHB_2011-3_담보sheet(더밸류_v6이교민)" xfId="14971" xr:uid="{00000000-0005-0000-0000-0000BD390000}"/>
    <cellStyle name="C￥AØ_Ay°eC￥(2¿u) _2001재무제표_추가충당금명세_0630_V3_심사역Q&amp;A(20110817_확인)" xfId="14915" xr:uid="{00000000-0005-0000-0000-0000BE390000}"/>
    <cellStyle name="Ç¥ÁØ_Áý°èÇ¥(2¿ù) _2001재무제표_추가충당금명세_0630_V3_심사역Q&amp;A(20110817_확인)" xfId="16550" xr:uid="{00000000-0005-0000-0000-0000BF390000}"/>
    <cellStyle name="C￥AØ_Ay°eC￥(2¿u) _은행연합회_국민은행 최종" xfId="31766" xr:uid="{00000000-0005-0000-0000-0000C0390000}"/>
    <cellStyle name="Ç¥ÁØ_Áý°èÇ¥(2¿ù) _은행연합회_국민은행 최종" xfId="31767" xr:uid="{00000000-0005-0000-0000-0000C1390000}"/>
    <cellStyle name="C￥AØ_CoAo¹yAI °A¾×¿ⓒ½A " xfId="596" xr:uid="{00000000-0005-0000-0000-0000C2390000}"/>
    <cellStyle name="Ç¥ÁØ_laroux" xfId="597" xr:uid="{00000000-0005-0000-0000-0000C3390000}"/>
    <cellStyle name="C￥AØ_laroux_1" xfId="598" xr:uid="{00000000-0005-0000-0000-0000C4390000}"/>
    <cellStyle name="Ç¥ÁØ_laroux_1" xfId="599" xr:uid="{00000000-0005-0000-0000-0000C5390000}"/>
    <cellStyle name="C￥AØ_laroux_1 10" xfId="38236" xr:uid="{00000000-0005-0000-0000-0000C6390000}"/>
    <cellStyle name="Ç¥ÁØ_laroux_1 10" xfId="38237" xr:uid="{00000000-0005-0000-0000-0000C7390000}"/>
    <cellStyle name="C￥AØ_laroux_1 11" xfId="38238" xr:uid="{00000000-0005-0000-0000-0000C8390000}"/>
    <cellStyle name="Ç¥ÁØ_laroux_1 11" xfId="38239" xr:uid="{00000000-0005-0000-0000-0000C9390000}"/>
    <cellStyle name="C￥AØ_laroux_1 2" xfId="15855" xr:uid="{00000000-0005-0000-0000-0000CA390000}"/>
    <cellStyle name="Ç¥ÁØ_laroux_1 2" xfId="38240" xr:uid="{00000000-0005-0000-0000-0000CB390000}"/>
    <cellStyle name="C￥AØ_laroux_1 3" xfId="38241" xr:uid="{00000000-0005-0000-0000-0000CC390000}"/>
    <cellStyle name="Ç¥ÁØ_laroux_1 3" xfId="38242" xr:uid="{00000000-0005-0000-0000-0000CD390000}"/>
    <cellStyle name="C￥AØ_laroux_1 4" xfId="38243" xr:uid="{00000000-0005-0000-0000-0000CE390000}"/>
    <cellStyle name="Ç¥ÁØ_laroux_1 4" xfId="38244" xr:uid="{00000000-0005-0000-0000-0000CF390000}"/>
    <cellStyle name="C￥AØ_laroux_1 5" xfId="38245" xr:uid="{00000000-0005-0000-0000-0000D0390000}"/>
    <cellStyle name="Ç¥ÁØ_laroux_1 5" xfId="38246" xr:uid="{00000000-0005-0000-0000-0000D1390000}"/>
    <cellStyle name="C￥AØ_laroux_1 6" xfId="38247" xr:uid="{00000000-0005-0000-0000-0000D2390000}"/>
    <cellStyle name="Ç¥ÁØ_laroux_1 6" xfId="38248" xr:uid="{00000000-0005-0000-0000-0000D3390000}"/>
    <cellStyle name="C￥AØ_laroux_1 7" xfId="38249" xr:uid="{00000000-0005-0000-0000-0000D4390000}"/>
    <cellStyle name="Ç¥ÁØ_laroux_1 7" xfId="38250" xr:uid="{00000000-0005-0000-0000-0000D5390000}"/>
    <cellStyle name="C￥AØ_laroux_1 8" xfId="38251" xr:uid="{00000000-0005-0000-0000-0000D6390000}"/>
    <cellStyle name="Ç¥ÁØ_laroux_1 8" xfId="38252" xr:uid="{00000000-0005-0000-0000-0000D7390000}"/>
    <cellStyle name="C￥AØ_laroux_1 9" xfId="38253" xr:uid="{00000000-0005-0000-0000-0000D8390000}"/>
    <cellStyle name="Ç¥ÁØ_laroux_1 9" xfId="38254" xr:uid="{00000000-0005-0000-0000-0000D9390000}"/>
    <cellStyle name="C￥AØ_laroux_2" xfId="38255" xr:uid="{00000000-0005-0000-0000-0000DA390000}"/>
    <cellStyle name="Ç¥ÁØ_laroux_2" xfId="600" xr:uid="{00000000-0005-0000-0000-0000DB390000}"/>
    <cellStyle name="C￥AØ_laroux_3" xfId="601" xr:uid="{00000000-0005-0000-0000-0000DC390000}"/>
    <cellStyle name="Ç¥ÁØ_laroux_3" xfId="602" xr:uid="{00000000-0005-0000-0000-0000DD390000}"/>
    <cellStyle name="C￥AØ_laroux_3 10" xfId="38256" xr:uid="{00000000-0005-0000-0000-0000DE390000}"/>
    <cellStyle name="Ç¥ÁØ_laroux_3 10" xfId="38257" xr:uid="{00000000-0005-0000-0000-0000DF390000}"/>
    <cellStyle name="C￥AØ_laroux_3 11" xfId="38258" xr:uid="{00000000-0005-0000-0000-0000E0390000}"/>
    <cellStyle name="Ç¥ÁØ_laroux_3 11" xfId="38259" xr:uid="{00000000-0005-0000-0000-0000E1390000}"/>
    <cellStyle name="C￥AØ_laroux_3 2" xfId="31768" xr:uid="{00000000-0005-0000-0000-0000E2390000}"/>
    <cellStyle name="Ç¥ÁØ_laroux_3 2" xfId="38260" xr:uid="{00000000-0005-0000-0000-0000E3390000}"/>
    <cellStyle name="C￥AØ_laroux_3 3" xfId="38261" xr:uid="{00000000-0005-0000-0000-0000E4390000}"/>
    <cellStyle name="Ç¥ÁØ_laroux_3 3" xfId="38262" xr:uid="{00000000-0005-0000-0000-0000E5390000}"/>
    <cellStyle name="C￥AØ_laroux_3 4" xfId="38263" xr:uid="{00000000-0005-0000-0000-0000E6390000}"/>
    <cellStyle name="Ç¥ÁØ_laroux_3 4" xfId="38264" xr:uid="{00000000-0005-0000-0000-0000E7390000}"/>
    <cellStyle name="C￥AØ_laroux_3 5" xfId="38265" xr:uid="{00000000-0005-0000-0000-0000E8390000}"/>
    <cellStyle name="Ç¥ÁØ_laroux_3 5" xfId="38266" xr:uid="{00000000-0005-0000-0000-0000E9390000}"/>
    <cellStyle name="C￥AØ_laroux_3 6" xfId="38267" xr:uid="{00000000-0005-0000-0000-0000EA390000}"/>
    <cellStyle name="Ç¥ÁØ_laroux_3 6" xfId="38268" xr:uid="{00000000-0005-0000-0000-0000EB390000}"/>
    <cellStyle name="C￥AØ_laroux_3 7" xfId="38269" xr:uid="{00000000-0005-0000-0000-0000EC390000}"/>
    <cellStyle name="Ç¥ÁØ_laroux_3 7" xfId="38270" xr:uid="{00000000-0005-0000-0000-0000ED390000}"/>
    <cellStyle name="C￥AØ_laroux_3 8" xfId="38271" xr:uid="{00000000-0005-0000-0000-0000EE390000}"/>
    <cellStyle name="Ç¥ÁØ_laroux_3 8" xfId="38272" xr:uid="{00000000-0005-0000-0000-0000EF390000}"/>
    <cellStyle name="C￥AØ_laroux_3 9" xfId="38273" xr:uid="{00000000-0005-0000-0000-0000F0390000}"/>
    <cellStyle name="Ç¥ÁØ_laroux_3 9" xfId="38274" xr:uid="{00000000-0005-0000-0000-0000F1390000}"/>
    <cellStyle name="C￥AØ_laroux_4" xfId="38275" xr:uid="{00000000-0005-0000-0000-0000F2390000}"/>
    <cellStyle name="Ç¥ÁØ_laroux_4" xfId="603" xr:uid="{00000000-0005-0000-0000-0000F3390000}"/>
    <cellStyle name="C￥AØ_laroux_4 10" xfId="38276" xr:uid="{00000000-0005-0000-0000-0000F4390000}"/>
    <cellStyle name="Ç¥ÁØ_laroux_4 10" xfId="38277" xr:uid="{00000000-0005-0000-0000-0000F5390000}"/>
    <cellStyle name="C￥AØ_laroux_4 11" xfId="38278" xr:uid="{00000000-0005-0000-0000-0000F6390000}"/>
    <cellStyle name="Ç¥ÁØ_laroux_4 11" xfId="38279" xr:uid="{00000000-0005-0000-0000-0000F7390000}"/>
    <cellStyle name="C￥AØ_laroux_4 2" xfId="38280" xr:uid="{00000000-0005-0000-0000-0000F8390000}"/>
    <cellStyle name="Ç¥ÁØ_laroux_4 2" xfId="38281" xr:uid="{00000000-0005-0000-0000-0000F9390000}"/>
    <cellStyle name="C￥AØ_laroux_4 3" xfId="38282" xr:uid="{00000000-0005-0000-0000-0000FA390000}"/>
    <cellStyle name="Ç¥ÁØ_laroux_4 3" xfId="38283" xr:uid="{00000000-0005-0000-0000-0000FB390000}"/>
    <cellStyle name="C￥AØ_laroux_4 4" xfId="38284" xr:uid="{00000000-0005-0000-0000-0000FC390000}"/>
    <cellStyle name="Ç¥ÁØ_laroux_4 4" xfId="38285" xr:uid="{00000000-0005-0000-0000-0000FD390000}"/>
    <cellStyle name="C￥AØ_laroux_4 5" xfId="38286" xr:uid="{00000000-0005-0000-0000-0000FE390000}"/>
    <cellStyle name="Ç¥ÁØ_laroux_4 5" xfId="38287" xr:uid="{00000000-0005-0000-0000-0000FF390000}"/>
    <cellStyle name="C￥AØ_laroux_4 6" xfId="38288" xr:uid="{00000000-0005-0000-0000-0000003A0000}"/>
    <cellStyle name="Ç¥ÁØ_laroux_4 6" xfId="38289" xr:uid="{00000000-0005-0000-0000-0000013A0000}"/>
    <cellStyle name="C￥AØ_laroux_4 7" xfId="38290" xr:uid="{00000000-0005-0000-0000-0000023A0000}"/>
    <cellStyle name="Ç¥ÁØ_laroux_4 7" xfId="38291" xr:uid="{00000000-0005-0000-0000-0000033A0000}"/>
    <cellStyle name="C￥AØ_laroux_4 8" xfId="38292" xr:uid="{00000000-0005-0000-0000-0000043A0000}"/>
    <cellStyle name="Ç¥ÁØ_laroux_4 8" xfId="38293" xr:uid="{00000000-0005-0000-0000-0000053A0000}"/>
    <cellStyle name="C￥AØ_laroux_4 9" xfId="38294" xr:uid="{00000000-0005-0000-0000-0000063A0000}"/>
    <cellStyle name="Ç¥ÁØ_laroux_4 9" xfId="38295" xr:uid="{00000000-0005-0000-0000-0000073A0000}"/>
    <cellStyle name="C￥AØ_laroux_5" xfId="604" xr:uid="{00000000-0005-0000-0000-0000083A0000}"/>
    <cellStyle name="Ç¥ÁØ_laroux_5" xfId="605" xr:uid="{00000000-0005-0000-0000-0000093A0000}"/>
    <cellStyle name="C￥AØ_laroux_5 10" xfId="38296" xr:uid="{00000000-0005-0000-0000-00000A3A0000}"/>
    <cellStyle name="Ç¥ÁØ_laroux_5 10" xfId="38297" xr:uid="{00000000-0005-0000-0000-00000B3A0000}"/>
    <cellStyle name="C￥AØ_laroux_5 11" xfId="38298" xr:uid="{00000000-0005-0000-0000-00000C3A0000}"/>
    <cellStyle name="Ç¥ÁØ_laroux_5 11" xfId="38299" xr:uid="{00000000-0005-0000-0000-00000D3A0000}"/>
    <cellStyle name="C￥AØ_laroux_5 2" xfId="38300" xr:uid="{00000000-0005-0000-0000-00000E3A0000}"/>
    <cellStyle name="Ç¥ÁØ_laroux_5 2" xfId="38301" xr:uid="{00000000-0005-0000-0000-00000F3A0000}"/>
    <cellStyle name="C￥AØ_laroux_5 3" xfId="38302" xr:uid="{00000000-0005-0000-0000-0000103A0000}"/>
    <cellStyle name="Ç¥ÁØ_laroux_5 3" xfId="38303" xr:uid="{00000000-0005-0000-0000-0000113A0000}"/>
    <cellStyle name="C￥AØ_laroux_5 4" xfId="38304" xr:uid="{00000000-0005-0000-0000-0000123A0000}"/>
    <cellStyle name="Ç¥ÁØ_laroux_5 4" xfId="38305" xr:uid="{00000000-0005-0000-0000-0000133A0000}"/>
    <cellStyle name="C￥AØ_laroux_5 5" xfId="38306" xr:uid="{00000000-0005-0000-0000-0000143A0000}"/>
    <cellStyle name="Ç¥ÁØ_laroux_5 5" xfId="38307" xr:uid="{00000000-0005-0000-0000-0000153A0000}"/>
    <cellStyle name="C￥AØ_laroux_5 6" xfId="38308" xr:uid="{00000000-0005-0000-0000-0000163A0000}"/>
    <cellStyle name="Ç¥ÁØ_laroux_5 6" xfId="38309" xr:uid="{00000000-0005-0000-0000-0000173A0000}"/>
    <cellStyle name="C￥AØ_laroux_5 7" xfId="38310" xr:uid="{00000000-0005-0000-0000-0000183A0000}"/>
    <cellStyle name="Ç¥ÁØ_laroux_5 7" xfId="38311" xr:uid="{00000000-0005-0000-0000-0000193A0000}"/>
    <cellStyle name="C￥AØ_laroux_5 8" xfId="38312" xr:uid="{00000000-0005-0000-0000-00001A3A0000}"/>
    <cellStyle name="Ç¥ÁØ_laroux_5 8" xfId="38313" xr:uid="{00000000-0005-0000-0000-00001B3A0000}"/>
    <cellStyle name="C￥AØ_laroux_5 9" xfId="38314" xr:uid="{00000000-0005-0000-0000-00001C3A0000}"/>
    <cellStyle name="Ç¥ÁØ_laroux_5 9" xfId="38315" xr:uid="{00000000-0005-0000-0000-00001D3A0000}"/>
    <cellStyle name="C￥AØ_PERSONAL" xfId="31769" xr:uid="{00000000-0005-0000-0000-00001E3A0000}"/>
    <cellStyle name="Ç¥ÁØ_RESULTS" xfId="31770" xr:uid="{00000000-0005-0000-0000-00001F3A0000}"/>
    <cellStyle name="C￥AØ_Sheet1" xfId="606" xr:uid="{00000000-0005-0000-0000-0000203A0000}"/>
    <cellStyle name="Ç¥ÁØ_Sheet1" xfId="607" xr:uid="{00000000-0005-0000-0000-0000213A0000}"/>
    <cellStyle name="C￥AØ_Sheet1 10" xfId="38316" xr:uid="{00000000-0005-0000-0000-0000223A0000}"/>
    <cellStyle name="Ç¥ÁØ_Sheet1 10" xfId="38317" xr:uid="{00000000-0005-0000-0000-0000233A0000}"/>
    <cellStyle name="C￥AØ_Sheet1 11" xfId="38318" xr:uid="{00000000-0005-0000-0000-0000243A0000}"/>
    <cellStyle name="Ç¥ÁØ_Sheet1 11" xfId="38319" xr:uid="{00000000-0005-0000-0000-0000253A0000}"/>
    <cellStyle name="C￥AØ_Sheet1 2" xfId="31771" xr:uid="{00000000-0005-0000-0000-0000263A0000}"/>
    <cellStyle name="Ç¥ÁØ_Sheet1 2" xfId="38320" xr:uid="{00000000-0005-0000-0000-0000273A0000}"/>
    <cellStyle name="C￥AØ_Sheet1 3" xfId="38321" xr:uid="{00000000-0005-0000-0000-0000283A0000}"/>
    <cellStyle name="Ç¥ÁØ_Sheet1 3" xfId="38322" xr:uid="{00000000-0005-0000-0000-0000293A0000}"/>
    <cellStyle name="C￥AØ_Sheet1 4" xfId="38323" xr:uid="{00000000-0005-0000-0000-00002A3A0000}"/>
    <cellStyle name="Ç¥ÁØ_Sheet1 4" xfId="38324" xr:uid="{00000000-0005-0000-0000-00002B3A0000}"/>
    <cellStyle name="C￥AØ_Sheet1 5" xfId="38325" xr:uid="{00000000-0005-0000-0000-00002C3A0000}"/>
    <cellStyle name="Ç¥ÁØ_Sheet1 5" xfId="38326" xr:uid="{00000000-0005-0000-0000-00002D3A0000}"/>
    <cellStyle name="C￥AØ_Sheet1 6" xfId="38327" xr:uid="{00000000-0005-0000-0000-00002E3A0000}"/>
    <cellStyle name="Ç¥ÁØ_Sheet1 6" xfId="38328" xr:uid="{00000000-0005-0000-0000-00002F3A0000}"/>
    <cellStyle name="C￥AØ_Sheet1 7" xfId="38329" xr:uid="{00000000-0005-0000-0000-0000303A0000}"/>
    <cellStyle name="Ç¥ÁØ_Sheet1 7" xfId="38330" xr:uid="{00000000-0005-0000-0000-0000313A0000}"/>
    <cellStyle name="C￥AØ_Sheet1 8" xfId="38331" xr:uid="{00000000-0005-0000-0000-0000323A0000}"/>
    <cellStyle name="Ç¥ÁØ_Sheet1 8" xfId="38332" xr:uid="{00000000-0005-0000-0000-0000333A0000}"/>
    <cellStyle name="C￥AØ_Sheet1 9" xfId="38333" xr:uid="{00000000-0005-0000-0000-0000343A0000}"/>
    <cellStyle name="Ç¥ÁØ_Sheet1 9" xfId="38334" xr:uid="{00000000-0005-0000-0000-0000353A0000}"/>
    <cellStyle name="C￥AØ_Sheet1_¿μ¾÷CoE² " xfId="38335" xr:uid="{00000000-0005-0000-0000-0000363A0000}"/>
    <cellStyle name="Ç¥ÁØ_Sheet1_0N-HANDLING " xfId="608" xr:uid="{00000000-0005-0000-0000-0000373A0000}"/>
    <cellStyle name="C￥AØ_Sheet1_Ay°eC￥(2¿u) " xfId="609" xr:uid="{00000000-0005-0000-0000-0000383A0000}"/>
    <cellStyle name="Ç¥ÁØ_Sheet1_Áý°èÇ¥(2¿ù) " xfId="610" xr:uid="{00000000-0005-0000-0000-0000393A0000}"/>
    <cellStyle name="C￥AØ_Sheet1_Ay°eC￥(2¿u)  10" xfId="38336" xr:uid="{00000000-0005-0000-0000-00003A3A0000}"/>
    <cellStyle name="Ç¥ÁØ_Sheet1_Áý°èÇ¥(2¿ù)  10" xfId="38337" xr:uid="{00000000-0005-0000-0000-00003B3A0000}"/>
    <cellStyle name="C￥AØ_Sheet1_Ay°eC￥(2¿u)  11" xfId="38338" xr:uid="{00000000-0005-0000-0000-00003C3A0000}"/>
    <cellStyle name="Ç¥ÁØ_Sheet1_Áý°èÇ¥(2¿ù)  11" xfId="38339" xr:uid="{00000000-0005-0000-0000-00003D3A0000}"/>
    <cellStyle name="C￥AØ_Sheet1_Ay°eC￥(2¿u)  2" xfId="31772" xr:uid="{00000000-0005-0000-0000-00003E3A0000}"/>
    <cellStyle name="Ç¥ÁØ_Sheet1_Áý°èÇ¥(2¿ù)  2" xfId="38340" xr:uid="{00000000-0005-0000-0000-00003F3A0000}"/>
    <cellStyle name="C￥AØ_Sheet1_Ay°eC￥(2¿u)  3" xfId="38341" xr:uid="{00000000-0005-0000-0000-0000403A0000}"/>
    <cellStyle name="Ç¥ÁØ_Sheet1_Áý°èÇ¥(2¿ù)  3" xfId="38342" xr:uid="{00000000-0005-0000-0000-0000413A0000}"/>
    <cellStyle name="C￥AØ_Sheet1_Ay°eC￥(2¿u)  4" xfId="38343" xr:uid="{00000000-0005-0000-0000-0000423A0000}"/>
    <cellStyle name="Ç¥ÁØ_Sheet1_Áý°èÇ¥(2¿ù)  4" xfId="38344" xr:uid="{00000000-0005-0000-0000-0000433A0000}"/>
    <cellStyle name="C￥AØ_Sheet1_Ay°eC￥(2¿u)  5" xfId="38345" xr:uid="{00000000-0005-0000-0000-0000443A0000}"/>
    <cellStyle name="Ç¥ÁØ_Sheet1_Áý°èÇ¥(2¿ù)  5" xfId="38346" xr:uid="{00000000-0005-0000-0000-0000453A0000}"/>
    <cellStyle name="C￥AØ_Sheet1_Ay°eC￥(2¿u)  6" xfId="38347" xr:uid="{00000000-0005-0000-0000-0000463A0000}"/>
    <cellStyle name="Ç¥ÁØ_Sheet1_Áý°èÇ¥(2¿ù)  6" xfId="38348" xr:uid="{00000000-0005-0000-0000-0000473A0000}"/>
    <cellStyle name="C￥AØ_Sheet1_Ay°eC￥(2¿u)  7" xfId="38349" xr:uid="{00000000-0005-0000-0000-0000483A0000}"/>
    <cellStyle name="Ç¥ÁØ_Sheet1_Áý°èÇ¥(2¿ù)  7" xfId="38350" xr:uid="{00000000-0005-0000-0000-0000493A0000}"/>
    <cellStyle name="C￥AØ_Sheet1_Ay°eC￥(2¿u)  8" xfId="38351" xr:uid="{00000000-0005-0000-0000-00004A3A0000}"/>
    <cellStyle name="Ç¥ÁØ_Sheet1_Áý°èÇ¥(2¿ù)  8" xfId="38352" xr:uid="{00000000-0005-0000-0000-00004B3A0000}"/>
    <cellStyle name="C￥AØ_Sheet1_Ay°eC￥(2¿u)  9" xfId="38353" xr:uid="{00000000-0005-0000-0000-00004C3A0000}"/>
    <cellStyle name="Ç¥ÁØ_Sheet1_Áý°èÇ¥(2¿ù)  9" xfId="38354" xr:uid="{00000000-0005-0000-0000-00004D3A0000}"/>
    <cellStyle name="C￥AØ_Sheet1_Ay°eC￥(2¿u) _2001재무제표" xfId="38355" xr:uid="{00000000-0005-0000-0000-00004E3A0000}"/>
    <cellStyle name="Ç¥ÁØ_Sheet1_Áý°èÇ¥(2¿ù) _2001재무제표" xfId="611" xr:uid="{00000000-0005-0000-0000-00004F3A0000}"/>
    <cellStyle name="C￥AØ_Sheet1_Ay°eC￥(2¿u) _2001재무제표 10" xfId="38356" xr:uid="{00000000-0005-0000-0000-0000503A0000}"/>
    <cellStyle name="Ç¥ÁØ_Sheet1_Áý°èÇ¥(2¿ù) _2001재무제표 10" xfId="38357" xr:uid="{00000000-0005-0000-0000-0000513A0000}"/>
    <cellStyle name="C￥AØ_Sheet1_Ay°eC￥(2¿u) _2001재무제표 11" xfId="38358" xr:uid="{00000000-0005-0000-0000-0000523A0000}"/>
    <cellStyle name="Ç¥ÁØ_Sheet1_Áý°èÇ¥(2¿ù) _2001재무제표 11" xfId="38359" xr:uid="{00000000-0005-0000-0000-0000533A0000}"/>
    <cellStyle name="C￥AØ_Sheet1_Ay°eC￥(2¿u) _2001재무제표 2" xfId="31773" xr:uid="{00000000-0005-0000-0000-0000543A0000}"/>
    <cellStyle name="Ç¥ÁØ_Sheet1_Áý°èÇ¥(2¿ù) _2001재무제표 2" xfId="38360" xr:uid="{00000000-0005-0000-0000-0000553A0000}"/>
    <cellStyle name="C￥AØ_Sheet1_Ay°eC￥(2¿u) _2001재무제표 3" xfId="38361" xr:uid="{00000000-0005-0000-0000-0000563A0000}"/>
    <cellStyle name="Ç¥ÁØ_Sheet1_Áý°èÇ¥(2¿ù) _2001재무제표 3" xfId="38362" xr:uid="{00000000-0005-0000-0000-0000573A0000}"/>
    <cellStyle name="C￥AØ_Sheet1_Ay°eC￥(2¿u) _2001재무제표 4" xfId="38363" xr:uid="{00000000-0005-0000-0000-0000583A0000}"/>
    <cellStyle name="Ç¥ÁØ_Sheet1_Áý°èÇ¥(2¿ù) _2001재무제표 4" xfId="38364" xr:uid="{00000000-0005-0000-0000-0000593A0000}"/>
    <cellStyle name="C￥AØ_Sheet1_Ay°eC￥(2¿u) _2001재무제표 5" xfId="38365" xr:uid="{00000000-0005-0000-0000-00005A3A0000}"/>
    <cellStyle name="Ç¥ÁØ_Sheet1_Áý°èÇ¥(2¿ù) _2001재무제표 5" xfId="38366" xr:uid="{00000000-0005-0000-0000-00005B3A0000}"/>
    <cellStyle name="C￥AØ_Sheet1_Ay°eC￥(2¿u) _2001재무제표 6" xfId="38367" xr:uid="{00000000-0005-0000-0000-00005C3A0000}"/>
    <cellStyle name="Ç¥ÁØ_Sheet1_Áý°èÇ¥(2¿ù) _2001재무제표 6" xfId="38368" xr:uid="{00000000-0005-0000-0000-00005D3A0000}"/>
    <cellStyle name="C￥AØ_Sheet1_Ay°eC￥(2¿u) _2001재무제표 7" xfId="38369" xr:uid="{00000000-0005-0000-0000-00005E3A0000}"/>
    <cellStyle name="Ç¥ÁØ_Sheet1_Áý°èÇ¥(2¿ù) _2001재무제표 7" xfId="38370" xr:uid="{00000000-0005-0000-0000-00005F3A0000}"/>
    <cellStyle name="C￥AØ_Sheet1_Ay°eC￥(2¿u) _2001재무제표 8" xfId="38371" xr:uid="{00000000-0005-0000-0000-0000603A0000}"/>
    <cellStyle name="Ç¥ÁØ_Sheet1_Áý°èÇ¥(2¿ù) _2001재무제표 8" xfId="38372" xr:uid="{00000000-0005-0000-0000-0000613A0000}"/>
    <cellStyle name="C￥AØ_Sheet1_Ay°eC￥(2¿u) _2001재무제표 9" xfId="38373" xr:uid="{00000000-0005-0000-0000-0000623A0000}"/>
    <cellStyle name="Ç¥ÁØ_Sheet1_Áý°èÇ¥(2¿ù) _2001재무제표 9" xfId="38374" xr:uid="{00000000-0005-0000-0000-0000633A0000}"/>
    <cellStyle name="C￥AØ_Sheet1_Ay°eC￥(2¿u) _2001재무제표_요약자료_20090831" xfId="38375" xr:uid="{00000000-0005-0000-0000-0000643A0000}"/>
    <cellStyle name="Ç¥ÁØ_Sheet1_Áý°èÇ¥(2¿ù) _2001재무제표_요약자료_20090831" xfId="612" xr:uid="{00000000-0005-0000-0000-0000653A0000}"/>
    <cellStyle name="C￥AØ_Sheet1_Ay°eC￥(2¿u) _2001재무제표_요약자료_20090831 10" xfId="38376" xr:uid="{00000000-0005-0000-0000-0000663A0000}"/>
    <cellStyle name="Ç¥ÁØ_Sheet1_Áý°èÇ¥(2¿ù) _2001재무제표_요약자료_20090831 10" xfId="38377" xr:uid="{00000000-0005-0000-0000-0000673A0000}"/>
    <cellStyle name="C￥AØ_Sheet1_Ay°eC￥(2¿u) _2001재무제표_요약자료_20090831 11" xfId="38378" xr:uid="{00000000-0005-0000-0000-0000683A0000}"/>
    <cellStyle name="Ç¥ÁØ_Sheet1_Áý°èÇ¥(2¿ù) _2001재무제표_요약자료_20090831 11" xfId="38379" xr:uid="{00000000-0005-0000-0000-0000693A0000}"/>
    <cellStyle name="C￥AØ_Sheet1_Ay°eC￥(2¿u) _2001재무제표_요약자료_20090831 2" xfId="31774" xr:uid="{00000000-0005-0000-0000-00006A3A0000}"/>
    <cellStyle name="Ç¥ÁØ_Sheet1_Áý°èÇ¥(2¿ù) _2001재무제표_요약자료_20090831 2" xfId="38380" xr:uid="{00000000-0005-0000-0000-00006B3A0000}"/>
    <cellStyle name="C￥AØ_Sheet1_Ay°eC￥(2¿u) _2001재무제표_요약자료_20090831 3" xfId="38381" xr:uid="{00000000-0005-0000-0000-00006C3A0000}"/>
    <cellStyle name="Ç¥ÁØ_Sheet1_Áý°èÇ¥(2¿ù) _2001재무제표_요약자료_20090831 3" xfId="38382" xr:uid="{00000000-0005-0000-0000-00006D3A0000}"/>
    <cellStyle name="C￥AØ_Sheet1_Ay°eC￥(2¿u) _2001재무제표_요약자료_20090831 4" xfId="38383" xr:uid="{00000000-0005-0000-0000-00006E3A0000}"/>
    <cellStyle name="Ç¥ÁØ_Sheet1_Áý°èÇ¥(2¿ù) _2001재무제표_요약자료_20090831 4" xfId="38384" xr:uid="{00000000-0005-0000-0000-00006F3A0000}"/>
    <cellStyle name="C￥AØ_Sheet1_Ay°eC￥(2¿u) _2001재무제표_요약자료_20090831 5" xfId="38385" xr:uid="{00000000-0005-0000-0000-0000703A0000}"/>
    <cellStyle name="Ç¥ÁØ_Sheet1_Áý°èÇ¥(2¿ù) _2001재무제표_요약자료_20090831 5" xfId="38386" xr:uid="{00000000-0005-0000-0000-0000713A0000}"/>
    <cellStyle name="C￥AØ_Sheet1_Ay°eC￥(2¿u) _2001재무제표_요약자료_20090831 6" xfId="38387" xr:uid="{00000000-0005-0000-0000-0000723A0000}"/>
    <cellStyle name="Ç¥ÁØ_Sheet1_Áý°èÇ¥(2¿ù) _2001재무제표_요약자료_20090831 6" xfId="38388" xr:uid="{00000000-0005-0000-0000-0000733A0000}"/>
    <cellStyle name="C￥AØ_Sheet1_Ay°eC￥(2¿u) _2001재무제표_요약자료_20090831 7" xfId="38389" xr:uid="{00000000-0005-0000-0000-0000743A0000}"/>
    <cellStyle name="Ç¥ÁØ_Sheet1_Áý°èÇ¥(2¿ù) _2001재무제표_요약자료_20090831 7" xfId="38390" xr:uid="{00000000-0005-0000-0000-0000753A0000}"/>
    <cellStyle name="C￥AØ_Sheet1_Ay°eC￥(2¿u) _2001재무제표_요약자료_20090831 8" xfId="38391" xr:uid="{00000000-0005-0000-0000-0000763A0000}"/>
    <cellStyle name="Ç¥ÁØ_Sheet1_Áý°èÇ¥(2¿ù) _2001재무제표_요약자료_20090831 8" xfId="38392" xr:uid="{00000000-0005-0000-0000-0000773A0000}"/>
    <cellStyle name="C￥AØ_Sheet1_Ay°eC￥(2¿u) _2001재무제표_요약자료_20090831 9" xfId="38393" xr:uid="{00000000-0005-0000-0000-0000783A0000}"/>
    <cellStyle name="Ç¥ÁØ_Sheet1_Áý°èÇ¥(2¿ù) _2001재무제표_요약자료_20090831 9" xfId="38394" xr:uid="{00000000-0005-0000-0000-0000793A0000}"/>
    <cellStyle name="C￥AØ_Sheet1_Ay°eC￥(2¿u) _2001재무제표_재무지원부충당금" xfId="38395" xr:uid="{00000000-0005-0000-0000-00007A3A0000}"/>
    <cellStyle name="Ç¥ÁØ_Sheet1_Áý°èÇ¥(2¿ù) _2001재무제표_재무지원부충당금" xfId="613" xr:uid="{00000000-0005-0000-0000-00007B3A0000}"/>
    <cellStyle name="C￥AØ_Sheet1_Ay°eC￥(2¿u) _2001재무제표_재무지원부충당금 10" xfId="16483" xr:uid="{00000000-0005-0000-0000-00007C3A0000}"/>
    <cellStyle name="Ç¥ÁØ_Sheet1_Áý°èÇ¥(2¿ù) _2001재무제표_재무지원부충당금 10" xfId="16535" xr:uid="{00000000-0005-0000-0000-00007D3A0000}"/>
    <cellStyle name="C￥AØ_Sheet1_Ay°eC￥(2¿u) _2001재무제표_재무지원부충당금 10 10" xfId="38396" xr:uid="{00000000-0005-0000-0000-00007E3A0000}"/>
    <cellStyle name="Ç¥ÁØ_Sheet1_Áý°èÇ¥(2¿ù) _2001재무제표_재무지원부충당금 10 10" xfId="38397" xr:uid="{00000000-0005-0000-0000-00007F3A0000}"/>
    <cellStyle name="C￥AØ_Sheet1_Ay°eC￥(2¿u) _2001재무제표_재무지원부충당금 10 11" xfId="38398" xr:uid="{00000000-0005-0000-0000-0000803A0000}"/>
    <cellStyle name="Ç¥ÁØ_Sheet1_Áý°èÇ¥(2¿ù) _2001재무제표_재무지원부충당금 10 11" xfId="38399" xr:uid="{00000000-0005-0000-0000-0000813A0000}"/>
    <cellStyle name="C￥AØ_Sheet1_Ay°eC￥(2¿u) _2001재무제표_재무지원부충당금 10 2" xfId="38400" xr:uid="{00000000-0005-0000-0000-0000823A0000}"/>
    <cellStyle name="Ç¥ÁØ_Sheet1_Áý°èÇ¥(2¿ù) _2001재무제표_재무지원부충당금 10 2" xfId="38401" xr:uid="{00000000-0005-0000-0000-0000833A0000}"/>
    <cellStyle name="C￥AØ_Sheet1_Ay°eC￥(2¿u) _2001재무제표_재무지원부충당금 10 3" xfId="38402" xr:uid="{00000000-0005-0000-0000-0000843A0000}"/>
    <cellStyle name="Ç¥ÁØ_Sheet1_Áý°èÇ¥(2¿ù) _2001재무제표_재무지원부충당금 10 3" xfId="38403" xr:uid="{00000000-0005-0000-0000-0000853A0000}"/>
    <cellStyle name="C￥AØ_Sheet1_Ay°eC￥(2¿u) _2001재무제표_재무지원부충당금 10 4" xfId="38404" xr:uid="{00000000-0005-0000-0000-0000863A0000}"/>
    <cellStyle name="Ç¥ÁØ_Sheet1_Áý°èÇ¥(2¿ù) _2001재무제표_재무지원부충당금 10 4" xfId="38405" xr:uid="{00000000-0005-0000-0000-0000873A0000}"/>
    <cellStyle name="C￥AØ_Sheet1_Ay°eC￥(2¿u) _2001재무제표_재무지원부충당금 10 5" xfId="38406" xr:uid="{00000000-0005-0000-0000-0000883A0000}"/>
    <cellStyle name="Ç¥ÁØ_Sheet1_Áý°èÇ¥(2¿ù) _2001재무제표_재무지원부충당금 10 5" xfId="38407" xr:uid="{00000000-0005-0000-0000-0000893A0000}"/>
    <cellStyle name="C￥AØ_Sheet1_Ay°eC￥(2¿u) _2001재무제표_재무지원부충당금 10 6" xfId="38408" xr:uid="{00000000-0005-0000-0000-00008A3A0000}"/>
    <cellStyle name="Ç¥ÁØ_Sheet1_Áý°èÇ¥(2¿ù) _2001재무제표_재무지원부충당금 10 6" xfId="38409" xr:uid="{00000000-0005-0000-0000-00008B3A0000}"/>
    <cellStyle name="C￥AØ_Sheet1_Ay°eC￥(2¿u) _2001재무제표_재무지원부충당금 10 7" xfId="38410" xr:uid="{00000000-0005-0000-0000-00008C3A0000}"/>
    <cellStyle name="Ç¥ÁØ_Sheet1_Áý°èÇ¥(2¿ù) _2001재무제표_재무지원부충당금 10 7" xfId="38411" xr:uid="{00000000-0005-0000-0000-00008D3A0000}"/>
    <cellStyle name="C￥AØ_Sheet1_Ay°eC￥(2¿u) _2001재무제표_재무지원부충당금 10 8" xfId="38412" xr:uid="{00000000-0005-0000-0000-00008E3A0000}"/>
    <cellStyle name="Ç¥ÁØ_Sheet1_Áý°èÇ¥(2¿ù) _2001재무제표_재무지원부충당금 10 8" xfId="38413" xr:uid="{00000000-0005-0000-0000-00008F3A0000}"/>
    <cellStyle name="C￥AØ_Sheet1_Ay°eC￥(2¿u) _2001재무제표_재무지원부충당금 10 9" xfId="38414" xr:uid="{00000000-0005-0000-0000-0000903A0000}"/>
    <cellStyle name="Ç¥ÁØ_Sheet1_Áý°èÇ¥(2¿ù) _2001재무제표_재무지원부충당금 10 9" xfId="38415" xr:uid="{00000000-0005-0000-0000-0000913A0000}"/>
    <cellStyle name="C￥AØ_Sheet1_Ay°eC￥(2¿u) _2001재무제표_재무지원부충당금 11" xfId="14970" xr:uid="{00000000-0005-0000-0000-0000923A0000}"/>
    <cellStyle name="Ç¥ÁØ_Sheet1_Áý°èÇ¥(2¿ù) _2001재무제표_재무지원부충당금 11" xfId="16078" xr:uid="{00000000-0005-0000-0000-0000933A0000}"/>
    <cellStyle name="C￥AØ_Sheet1_Ay°eC￥(2¿u) _2001재무제표_재무지원부충당금 11 2" xfId="31775" xr:uid="{00000000-0005-0000-0000-0000943A0000}"/>
    <cellStyle name="Ç¥ÁØ_Sheet1_Áý°èÇ¥(2¿ù) _2001재무제표_재무지원부충당금 11 2" xfId="31776" xr:uid="{00000000-0005-0000-0000-0000953A0000}"/>
    <cellStyle name="C￥AØ_Sheet1_Ay°eC￥(2¿u) _2001재무제표_재무지원부충당금 11 3" xfId="31777" xr:uid="{00000000-0005-0000-0000-0000963A0000}"/>
    <cellStyle name="Ç¥ÁØ_Sheet1_Áý°èÇ¥(2¿ù) _2001재무제표_재무지원부충당금 11 3" xfId="31778" xr:uid="{00000000-0005-0000-0000-0000973A0000}"/>
    <cellStyle name="C￥AØ_Sheet1_Ay°eC￥(2¿u) _2001재무제표_재무지원부충당금 12" xfId="15950" xr:uid="{00000000-0005-0000-0000-0000983A0000}"/>
    <cellStyle name="Ç¥ÁØ_Sheet1_Áý°èÇ¥(2¿ù) _2001재무제표_재무지원부충당금 12" xfId="15618" xr:uid="{00000000-0005-0000-0000-0000993A0000}"/>
    <cellStyle name="C￥AØ_Sheet1_Ay°eC￥(2¿u) _2001재무제표_재무지원부충당금 12 2" xfId="31779" xr:uid="{00000000-0005-0000-0000-00009A3A0000}"/>
    <cellStyle name="Ç¥ÁØ_Sheet1_Áý°èÇ¥(2¿ù) _2001재무제표_재무지원부충당금 12 2" xfId="31780" xr:uid="{00000000-0005-0000-0000-00009B3A0000}"/>
    <cellStyle name="C￥AØ_Sheet1_Ay°eC￥(2¿u) _2001재무제표_재무지원부충당금 12 3" xfId="31781" xr:uid="{00000000-0005-0000-0000-00009C3A0000}"/>
    <cellStyle name="Ç¥ÁØ_Sheet1_Áý°èÇ¥(2¿ù) _2001재무제표_재무지원부충당금 12 3" xfId="31782" xr:uid="{00000000-0005-0000-0000-00009D3A0000}"/>
    <cellStyle name="C￥AØ_Sheet1_Ay°eC￥(2¿u) _2001재무제표_재무지원부충당금 13" xfId="15949" xr:uid="{00000000-0005-0000-0000-00009E3A0000}"/>
    <cellStyle name="Ç¥ÁØ_Sheet1_Áý°èÇ¥(2¿ù) _2001재무제표_재무지원부충당금 13" xfId="15628" xr:uid="{00000000-0005-0000-0000-00009F3A0000}"/>
    <cellStyle name="C￥AØ_Sheet1_Ay°eC￥(2¿u) _2001재무제표_재무지원부충당금 14" xfId="15636" xr:uid="{00000000-0005-0000-0000-0000A03A0000}"/>
    <cellStyle name="Ç¥ÁØ_Sheet1_Áý°èÇ¥(2¿ù) _2001재무제표_재무지원부충당금 14" xfId="15734" xr:uid="{00000000-0005-0000-0000-0000A13A0000}"/>
    <cellStyle name="C￥AØ_Sheet1_Ay°eC￥(2¿u) _2001재무제표_재무지원부충당금 15" xfId="16141" xr:uid="{00000000-0005-0000-0000-0000A23A0000}"/>
    <cellStyle name="Ç¥ÁØ_Sheet1_Áý°èÇ¥(2¿ù) _2001재무제표_재무지원부충당금 15" xfId="16379" xr:uid="{00000000-0005-0000-0000-0000A33A0000}"/>
    <cellStyle name="C￥AØ_Sheet1_Ay°eC￥(2¿u) _2001재무제표_재무지원부충당금 16" xfId="16300" xr:uid="{00000000-0005-0000-0000-0000A43A0000}"/>
    <cellStyle name="Ç¥ÁØ_Sheet1_Áý°èÇ¥(2¿ù) _2001재무제표_재무지원부충당금 16" xfId="14944" xr:uid="{00000000-0005-0000-0000-0000A53A0000}"/>
    <cellStyle name="C￥AØ_Sheet1_Ay°eC￥(2¿u) _2001재무제표_재무지원부충당금 17" xfId="14797" xr:uid="{00000000-0005-0000-0000-0000A63A0000}"/>
    <cellStyle name="Ç¥ÁØ_Sheet1_Áý°èÇ¥(2¿ù) _2001재무제표_재무지원부충당금 17" xfId="16380" xr:uid="{00000000-0005-0000-0000-0000A73A0000}"/>
    <cellStyle name="C￥AØ_Sheet1_Ay°eC￥(2¿u) _2001재무제표_재무지원부충당금 18" xfId="15068" xr:uid="{00000000-0005-0000-0000-0000A83A0000}"/>
    <cellStyle name="Ç¥ÁØ_Sheet1_Áý°èÇ¥(2¿ù) _2001재무제표_재무지원부충당금 18" xfId="14965" xr:uid="{00000000-0005-0000-0000-0000A93A0000}"/>
    <cellStyle name="C￥AØ_Sheet1_Ay°eC￥(2¿u) _2001재무제표_재무지원부충당금 19" xfId="16381" xr:uid="{00000000-0005-0000-0000-0000AA3A0000}"/>
    <cellStyle name="Ç¥ÁØ_Sheet1_Áý°èÇ¥(2¿ù) _2001재무제표_재무지원부충당금 19" xfId="14964" xr:uid="{00000000-0005-0000-0000-0000AB3A0000}"/>
    <cellStyle name="C￥AØ_Sheet1_Ay°eC￥(2¿u) _2001재무제표_재무지원부충당금 2" xfId="1881" xr:uid="{00000000-0005-0000-0000-0000AC3A0000}"/>
    <cellStyle name="Ç¥ÁØ_Sheet1_Áý°èÇ¥(2¿ù) _2001재무제표_재무지원부충당금 2" xfId="1882" xr:uid="{00000000-0005-0000-0000-0000AD3A0000}"/>
    <cellStyle name="C￥AØ_Sheet1_Ay°eC￥(2¿u) _2001재무제표_재무지원부충당금 2 10" xfId="38416" xr:uid="{00000000-0005-0000-0000-0000AE3A0000}"/>
    <cellStyle name="Ç¥ÁØ_Sheet1_Áý°èÇ¥(2¿ù) _2001재무제표_재무지원부충당금 2 10" xfId="38417" xr:uid="{00000000-0005-0000-0000-0000AF3A0000}"/>
    <cellStyle name="C￥AØ_Sheet1_Ay°eC￥(2¿u) _2001재무제표_재무지원부충당금 2 11" xfId="38418" xr:uid="{00000000-0005-0000-0000-0000B03A0000}"/>
    <cellStyle name="Ç¥ÁØ_Sheet1_Áý°èÇ¥(2¿ù) _2001재무제표_재무지원부충당금 2 11" xfId="38419" xr:uid="{00000000-0005-0000-0000-0000B13A0000}"/>
    <cellStyle name="C￥AØ_Sheet1_Ay°eC￥(2¿u) _2001재무제표_재무지원부충당금 2 2" xfId="16011" xr:uid="{00000000-0005-0000-0000-0000B23A0000}"/>
    <cellStyle name="Ç¥ÁØ_Sheet1_Áý°èÇ¥(2¿ù) _2001재무제표_재무지원부충당금 2 2" xfId="15721" xr:uid="{00000000-0005-0000-0000-0000B33A0000}"/>
    <cellStyle name="C￥AØ_Sheet1_Ay°eC￥(2¿u) _2001재무제표_재무지원부충당금 2 3" xfId="16337" xr:uid="{00000000-0005-0000-0000-0000B43A0000}"/>
    <cellStyle name="Ç¥ÁØ_Sheet1_Áý°èÇ¥(2¿ù) _2001재무제표_재무지원부충당금 2 3" xfId="15611" xr:uid="{00000000-0005-0000-0000-0000B53A0000}"/>
    <cellStyle name="C￥AØ_Sheet1_Ay°eC￥(2¿u) _2001재무제표_재무지원부충당금 2 4" xfId="38420" xr:uid="{00000000-0005-0000-0000-0000B63A0000}"/>
    <cellStyle name="Ç¥ÁØ_Sheet1_Áý°èÇ¥(2¿ù) _2001재무제표_재무지원부충당금 2 4" xfId="38421" xr:uid="{00000000-0005-0000-0000-0000B73A0000}"/>
    <cellStyle name="C￥AØ_Sheet1_Ay°eC￥(2¿u) _2001재무제표_재무지원부충당금 2 5" xfId="38422" xr:uid="{00000000-0005-0000-0000-0000B83A0000}"/>
    <cellStyle name="Ç¥ÁØ_Sheet1_Áý°èÇ¥(2¿ù) _2001재무제표_재무지원부충당금 2 5" xfId="38423" xr:uid="{00000000-0005-0000-0000-0000B93A0000}"/>
    <cellStyle name="C￥AØ_Sheet1_Ay°eC￥(2¿u) _2001재무제표_재무지원부충당금 2 6" xfId="38424" xr:uid="{00000000-0005-0000-0000-0000BA3A0000}"/>
    <cellStyle name="Ç¥ÁØ_Sheet1_Áý°èÇ¥(2¿ù) _2001재무제표_재무지원부충당금 2 6" xfId="38425" xr:uid="{00000000-0005-0000-0000-0000BB3A0000}"/>
    <cellStyle name="C￥AØ_Sheet1_Ay°eC￥(2¿u) _2001재무제표_재무지원부충당금 2 7" xfId="38426" xr:uid="{00000000-0005-0000-0000-0000BC3A0000}"/>
    <cellStyle name="Ç¥ÁØ_Sheet1_Áý°èÇ¥(2¿ù) _2001재무제표_재무지원부충당금 2 7" xfId="38427" xr:uid="{00000000-0005-0000-0000-0000BD3A0000}"/>
    <cellStyle name="C￥AØ_Sheet1_Ay°eC￥(2¿u) _2001재무제표_재무지원부충당금 2 8" xfId="38428" xr:uid="{00000000-0005-0000-0000-0000BE3A0000}"/>
    <cellStyle name="Ç¥ÁØ_Sheet1_Áý°èÇ¥(2¿ù) _2001재무제표_재무지원부충당금 2 8" xfId="38429" xr:uid="{00000000-0005-0000-0000-0000BF3A0000}"/>
    <cellStyle name="C￥AØ_Sheet1_Ay°eC￥(2¿u) _2001재무제표_재무지원부충당금 2 9" xfId="38430" xr:uid="{00000000-0005-0000-0000-0000C03A0000}"/>
    <cellStyle name="Ç¥ÁØ_Sheet1_Áý°èÇ¥(2¿ù) _2001재무제표_재무지원부충당금 2 9" xfId="38431" xr:uid="{00000000-0005-0000-0000-0000C13A0000}"/>
    <cellStyle name="C￥AØ_Sheet1_Ay°eC￥(2¿u) _2001재무제표_재무지원부충당금 20" xfId="16010" xr:uid="{00000000-0005-0000-0000-0000C23A0000}"/>
    <cellStyle name="Ç¥ÁØ_Sheet1_Áý°èÇ¥(2¿ù) _2001재무제표_재무지원부충당금 20" xfId="16330" xr:uid="{00000000-0005-0000-0000-0000C33A0000}"/>
    <cellStyle name="C￥AØ_Sheet1_Ay°eC￥(2¿u) _2001재무제표_재무지원부충당금 21" xfId="16546" xr:uid="{00000000-0005-0000-0000-0000C43A0000}"/>
    <cellStyle name="Ç¥ÁØ_Sheet1_Áý°èÇ¥(2¿ù) _2001재무제표_재무지원부충당금 21" xfId="15015" xr:uid="{00000000-0005-0000-0000-0000C53A0000}"/>
    <cellStyle name="C￥AØ_Sheet1_Ay°eC￥(2¿u) _2001재무제표_재무지원부충당금 22" xfId="16545" xr:uid="{00000000-0005-0000-0000-0000C63A0000}"/>
    <cellStyle name="Ç¥ÁØ_Sheet1_Áý°èÇ¥(2¿ù) _2001재무제표_재무지원부충당금 22" xfId="14941" xr:uid="{00000000-0005-0000-0000-0000C73A0000}"/>
    <cellStyle name="C￥AØ_Sheet1_Ay°eC￥(2¿u) _2001재무제표_재무지원부충당금 23" xfId="15042" xr:uid="{00000000-0005-0000-0000-0000C83A0000}"/>
    <cellStyle name="Ç¥ÁØ_Sheet1_Áý°èÇ¥(2¿ù) _2001재무제표_재무지원부충당금 23" xfId="15988" xr:uid="{00000000-0005-0000-0000-0000C93A0000}"/>
    <cellStyle name="C￥AØ_Sheet1_Ay°eC￥(2¿u) _2001재무제표_재무지원부충당금 24" xfId="14794" xr:uid="{00000000-0005-0000-0000-0000CA3A0000}"/>
    <cellStyle name="Ç¥ÁØ_Sheet1_Áý°èÇ¥(2¿ù) _2001재무제표_재무지원부충당금 24" xfId="16327" xr:uid="{00000000-0005-0000-0000-0000CB3A0000}"/>
    <cellStyle name="C￥AØ_Sheet1_Ay°eC￥(2¿u) _2001재무제표_재무지원부충당금 25" xfId="16049" xr:uid="{00000000-0005-0000-0000-0000CC3A0000}"/>
    <cellStyle name="Ç¥ÁØ_Sheet1_Áý°èÇ¥(2¿ù) _2001재무제표_재무지원부충당금 25" xfId="16048" xr:uid="{00000000-0005-0000-0000-0000CD3A0000}"/>
    <cellStyle name="C￥AØ_Sheet1_Ay°eC￥(2¿u) _2001재무제표_재무지원부충당금 26" xfId="16421" xr:uid="{00000000-0005-0000-0000-0000CE3A0000}"/>
    <cellStyle name="Ç¥ÁØ_Sheet1_Áý°èÇ¥(2¿ù) _2001재무제표_재무지원부충당금 26" xfId="16328" xr:uid="{00000000-0005-0000-0000-0000CF3A0000}"/>
    <cellStyle name="C￥AØ_Sheet1_Ay°eC￥(2¿u) _2001재무제표_재무지원부충당금 27" xfId="15941" xr:uid="{00000000-0005-0000-0000-0000D03A0000}"/>
    <cellStyle name="Ç¥ÁØ_Sheet1_Áý°èÇ¥(2¿ù) _2001재무제표_재무지원부충당금 27" xfId="15993" xr:uid="{00000000-0005-0000-0000-0000D13A0000}"/>
    <cellStyle name="C￥AØ_Sheet1_Ay°eC￥(2¿u) _2001재무제표_재무지원부충당금 28" xfId="18039" xr:uid="{00000000-0005-0000-0000-0000D23A0000}"/>
    <cellStyle name="Ç¥ÁØ_Sheet1_Áý°èÇ¥(2¿ù) _2001재무제표_재무지원부충당금 28" xfId="18040" xr:uid="{00000000-0005-0000-0000-0000D33A0000}"/>
    <cellStyle name="C￥AØ_Sheet1_Ay°eC￥(2¿u) _2001재무제표_재무지원부충당금 29" xfId="26759" xr:uid="{00000000-0005-0000-0000-0000D43A0000}"/>
    <cellStyle name="Ç¥ÁØ_Sheet1_Áý°èÇ¥(2¿ù) _2001재무제표_재무지원부충당금 29" xfId="27175" xr:uid="{00000000-0005-0000-0000-0000D53A0000}"/>
    <cellStyle name="C￥AØ_Sheet1_Ay°eC￥(2¿u) _2001재무제표_재무지원부충당금 3" xfId="14908" xr:uid="{00000000-0005-0000-0000-0000D63A0000}"/>
    <cellStyle name="Ç¥ÁØ_Sheet1_Áý°èÇ¥(2¿ù) _2001재무제표_재무지원부충당금 3" xfId="16335" xr:uid="{00000000-0005-0000-0000-0000D73A0000}"/>
    <cellStyle name="C￥AØ_Sheet1_Ay°eC￥(2¿u) _2001재무제표_재무지원부충당금 3 10" xfId="38432" xr:uid="{00000000-0005-0000-0000-0000D83A0000}"/>
    <cellStyle name="Ç¥ÁØ_Sheet1_Áý°èÇ¥(2¿ù) _2001재무제표_재무지원부충당금 3 10" xfId="38433" xr:uid="{00000000-0005-0000-0000-0000D93A0000}"/>
    <cellStyle name="C￥AØ_Sheet1_Ay°eC￥(2¿u) _2001재무제표_재무지원부충당금 3 11" xfId="38434" xr:uid="{00000000-0005-0000-0000-0000DA3A0000}"/>
    <cellStyle name="Ç¥ÁØ_Sheet1_Áý°èÇ¥(2¿ù) _2001재무제표_재무지원부충당금 3 11" xfId="38435" xr:uid="{00000000-0005-0000-0000-0000DB3A0000}"/>
    <cellStyle name="C￥AØ_Sheet1_Ay°eC￥(2¿u) _2001재무제표_재무지원부충당금 3 2" xfId="16084" xr:uid="{00000000-0005-0000-0000-0000DC3A0000}"/>
    <cellStyle name="Ç¥ÁØ_Sheet1_Áý°èÇ¥(2¿ù) _2001재무제표_재무지원부충당금 3 2" xfId="16083" xr:uid="{00000000-0005-0000-0000-0000DD3A0000}"/>
    <cellStyle name="C￥AØ_Sheet1_Ay°eC￥(2¿u) _2001재무제표_재무지원부충당금 3 3" xfId="14923" xr:uid="{00000000-0005-0000-0000-0000DE3A0000}"/>
    <cellStyle name="Ç¥ÁØ_Sheet1_Áý°èÇ¥(2¿ù) _2001재무제표_재무지원부충당금 3 3" xfId="14957" xr:uid="{00000000-0005-0000-0000-0000DF3A0000}"/>
    <cellStyle name="C￥AØ_Sheet1_Ay°eC￥(2¿u) _2001재무제표_재무지원부충당금 3 4" xfId="38436" xr:uid="{00000000-0005-0000-0000-0000E03A0000}"/>
    <cellStyle name="Ç¥ÁØ_Sheet1_Áý°èÇ¥(2¿ù) _2001재무제표_재무지원부충당금 3 4" xfId="38437" xr:uid="{00000000-0005-0000-0000-0000E13A0000}"/>
    <cellStyle name="C￥AØ_Sheet1_Ay°eC￥(2¿u) _2001재무제표_재무지원부충당금 3 5" xfId="38438" xr:uid="{00000000-0005-0000-0000-0000E23A0000}"/>
    <cellStyle name="Ç¥ÁØ_Sheet1_Áý°èÇ¥(2¿ù) _2001재무제표_재무지원부충당금 3 5" xfId="38439" xr:uid="{00000000-0005-0000-0000-0000E33A0000}"/>
    <cellStyle name="C￥AØ_Sheet1_Ay°eC￥(2¿u) _2001재무제표_재무지원부충당금 3 6" xfId="38440" xr:uid="{00000000-0005-0000-0000-0000E43A0000}"/>
    <cellStyle name="Ç¥ÁØ_Sheet1_Áý°èÇ¥(2¿ù) _2001재무제표_재무지원부충당금 3 6" xfId="38441" xr:uid="{00000000-0005-0000-0000-0000E53A0000}"/>
    <cellStyle name="C￥AØ_Sheet1_Ay°eC￥(2¿u) _2001재무제표_재무지원부충당금 3 7" xfId="38442" xr:uid="{00000000-0005-0000-0000-0000E63A0000}"/>
    <cellStyle name="Ç¥ÁØ_Sheet1_Áý°èÇ¥(2¿ù) _2001재무제표_재무지원부충당금 3 7" xfId="38443" xr:uid="{00000000-0005-0000-0000-0000E73A0000}"/>
    <cellStyle name="C￥AØ_Sheet1_Ay°eC￥(2¿u) _2001재무제표_재무지원부충당금 3 8" xfId="38444" xr:uid="{00000000-0005-0000-0000-0000E83A0000}"/>
    <cellStyle name="Ç¥ÁØ_Sheet1_Áý°èÇ¥(2¿ù) _2001재무제표_재무지원부충당금 3 8" xfId="38445" xr:uid="{00000000-0005-0000-0000-0000E93A0000}"/>
    <cellStyle name="C￥AØ_Sheet1_Ay°eC￥(2¿u) _2001재무제표_재무지원부충당금 3 9" xfId="38446" xr:uid="{00000000-0005-0000-0000-0000EA3A0000}"/>
    <cellStyle name="Ç¥ÁØ_Sheet1_Áý°èÇ¥(2¿ù) _2001재무제표_재무지원부충당금 3 9" xfId="38447" xr:uid="{00000000-0005-0000-0000-0000EB3A0000}"/>
    <cellStyle name="C￥AØ_Sheet1_Ay°eC￥(2¿u) _2001재무제표_재무지원부충당금 30" xfId="24989" xr:uid="{00000000-0005-0000-0000-0000EC3A0000}"/>
    <cellStyle name="Ç¥ÁØ_Sheet1_Áý°èÇ¥(2¿ù) _2001재무제표_재무지원부충당금 30" xfId="24674" xr:uid="{00000000-0005-0000-0000-0000ED3A0000}"/>
    <cellStyle name="C￥AØ_Sheet1_Ay°eC￥(2¿u) _2001재무제표_재무지원부충당금 31" xfId="27183" xr:uid="{00000000-0005-0000-0000-0000EE3A0000}"/>
    <cellStyle name="Ç¥ÁØ_Sheet1_Áý°èÇ¥(2¿ù) _2001재무제표_재무지원부충당금 31" xfId="19998" xr:uid="{00000000-0005-0000-0000-0000EF3A0000}"/>
    <cellStyle name="C￥AØ_Sheet1_Ay°eC￥(2¿u) _2001재무제표_재무지원부충당금 32" xfId="24673" xr:uid="{00000000-0005-0000-0000-0000F03A0000}"/>
    <cellStyle name="Ç¥ÁØ_Sheet1_Áý°èÇ¥(2¿ù) _2001재무제표_재무지원부충당금 32" xfId="25000" xr:uid="{00000000-0005-0000-0000-0000F13A0000}"/>
    <cellStyle name="C￥AØ_Sheet1_Ay°eC￥(2¿u) _2001재무제표_재무지원부충당금 33" xfId="19654" xr:uid="{00000000-0005-0000-0000-0000F23A0000}"/>
    <cellStyle name="Ç¥ÁØ_Sheet1_Áý°èÇ¥(2¿ù) _2001재무제표_재무지원부충당금 33" xfId="25401" xr:uid="{00000000-0005-0000-0000-0000F33A0000}"/>
    <cellStyle name="C￥AØ_Sheet1_Ay°eC￥(2¿u) _2001재무제표_재무지원부충당금 34" xfId="22348" xr:uid="{00000000-0005-0000-0000-0000F43A0000}"/>
    <cellStyle name="Ç¥ÁØ_Sheet1_Áý°èÇ¥(2¿ù) _2001재무제표_재무지원부충당금 34" xfId="19390" xr:uid="{00000000-0005-0000-0000-0000F53A0000}"/>
    <cellStyle name="C￥AØ_Sheet1_Ay°eC￥(2¿u) _2001재무제표_재무지원부충당금 35" xfId="19366" xr:uid="{00000000-0005-0000-0000-0000F63A0000}"/>
    <cellStyle name="Ç¥ÁØ_Sheet1_Áý°èÇ¥(2¿ù) _2001재무제표_재무지원부충당금 35" xfId="18867" xr:uid="{00000000-0005-0000-0000-0000F73A0000}"/>
    <cellStyle name="C￥AØ_Sheet1_Ay°eC￥(2¿u) _2001재무제표_재무지원부충당금 36" xfId="24671" xr:uid="{00000000-0005-0000-0000-0000F83A0000}"/>
    <cellStyle name="Ç¥ÁØ_Sheet1_Áý°èÇ¥(2¿ù) _2001재무제표_재무지원부충당금 36" xfId="24672" xr:uid="{00000000-0005-0000-0000-0000F93A0000}"/>
    <cellStyle name="C￥AØ_Sheet1_Ay°eC￥(2¿u) _2001재무제표_재무지원부충당금 37" xfId="27201" xr:uid="{00000000-0005-0000-0000-0000FA3A0000}"/>
    <cellStyle name="Ç¥ÁØ_Sheet1_Áý°èÇ¥(2¿ù) _2001재무제표_재무지원부충당금 37" xfId="27185" xr:uid="{00000000-0005-0000-0000-0000FB3A0000}"/>
    <cellStyle name="C￥AØ_Sheet1_Ay°eC￥(2¿u) _2001재무제표_재무지원부충당금 38" xfId="24990" xr:uid="{00000000-0005-0000-0000-0000FC3A0000}"/>
    <cellStyle name="Ç¥ÁØ_Sheet1_Áý°èÇ¥(2¿ù) _2001재무제표_재무지원부충당금 38" xfId="19392" xr:uid="{00000000-0005-0000-0000-0000FD3A0000}"/>
    <cellStyle name="C￥AØ_Sheet1_Ay°eC￥(2¿u) _2001재무제표_재무지원부충당금 39" xfId="27205" xr:uid="{00000000-0005-0000-0000-0000FE3A0000}"/>
    <cellStyle name="Ç¥ÁØ_Sheet1_Áý°èÇ¥(2¿ù) _2001재무제표_재무지원부충당금 39" xfId="23853" xr:uid="{00000000-0005-0000-0000-0000FF3A0000}"/>
    <cellStyle name="C￥AØ_Sheet1_Ay°eC￥(2¿u) _2001재무제표_재무지원부충당금 4" xfId="16314" xr:uid="{00000000-0005-0000-0000-0000003B0000}"/>
    <cellStyle name="Ç¥ÁØ_Sheet1_Áý°èÇ¥(2¿ù) _2001재무제표_재무지원부충당금 4" xfId="16285" xr:uid="{00000000-0005-0000-0000-0000013B0000}"/>
    <cellStyle name="C￥AØ_Sheet1_Ay°eC￥(2¿u) _2001재무제표_재무지원부충당금 4 10" xfId="38448" xr:uid="{00000000-0005-0000-0000-0000023B0000}"/>
    <cellStyle name="Ç¥ÁØ_Sheet1_Áý°èÇ¥(2¿ù) _2001재무제표_재무지원부충당금 4 10" xfId="38449" xr:uid="{00000000-0005-0000-0000-0000033B0000}"/>
    <cellStyle name="C￥AØ_Sheet1_Ay°eC￥(2¿u) _2001재무제표_재무지원부충당금 4 11" xfId="38450" xr:uid="{00000000-0005-0000-0000-0000043B0000}"/>
    <cellStyle name="Ç¥ÁØ_Sheet1_Áý°èÇ¥(2¿ù) _2001재무제표_재무지원부충당금 4 11" xfId="38451" xr:uid="{00000000-0005-0000-0000-0000053B0000}"/>
    <cellStyle name="C￥AØ_Sheet1_Ay°eC￥(2¿u) _2001재무제표_재무지원부충당금 4 2" xfId="14880" xr:uid="{00000000-0005-0000-0000-0000063B0000}"/>
    <cellStyle name="Ç¥ÁØ_Sheet1_Áý°èÇ¥(2¿ù) _2001재무제표_재무지원부충당금 4 2" xfId="15050" xr:uid="{00000000-0005-0000-0000-0000073B0000}"/>
    <cellStyle name="C￥AØ_Sheet1_Ay°eC￥(2¿u) _2001재무제표_재무지원부충당금 4 3" xfId="16311" xr:uid="{00000000-0005-0000-0000-0000083B0000}"/>
    <cellStyle name="Ç¥ÁØ_Sheet1_Áý°èÇ¥(2¿ù) _2001재무제표_재무지원부충당금 4 3" xfId="16422" xr:uid="{00000000-0005-0000-0000-0000093B0000}"/>
    <cellStyle name="C￥AØ_Sheet1_Ay°eC￥(2¿u) _2001재무제표_재무지원부충당금 4 4" xfId="38452" xr:uid="{00000000-0005-0000-0000-00000A3B0000}"/>
    <cellStyle name="Ç¥ÁØ_Sheet1_Áý°èÇ¥(2¿ù) _2001재무제표_재무지원부충당금 4 4" xfId="38453" xr:uid="{00000000-0005-0000-0000-00000B3B0000}"/>
    <cellStyle name="C￥AØ_Sheet1_Ay°eC￥(2¿u) _2001재무제표_재무지원부충당금 4 5" xfId="38454" xr:uid="{00000000-0005-0000-0000-00000C3B0000}"/>
    <cellStyle name="Ç¥ÁØ_Sheet1_Áý°èÇ¥(2¿ù) _2001재무제표_재무지원부충당금 4 5" xfId="38455" xr:uid="{00000000-0005-0000-0000-00000D3B0000}"/>
    <cellStyle name="C￥AØ_Sheet1_Ay°eC￥(2¿u) _2001재무제표_재무지원부충당금 4 6" xfId="38456" xr:uid="{00000000-0005-0000-0000-00000E3B0000}"/>
    <cellStyle name="Ç¥ÁØ_Sheet1_Áý°èÇ¥(2¿ù) _2001재무제표_재무지원부충당금 4 6" xfId="38457" xr:uid="{00000000-0005-0000-0000-00000F3B0000}"/>
    <cellStyle name="C￥AØ_Sheet1_Ay°eC￥(2¿u) _2001재무제표_재무지원부충당금 4 7" xfId="38458" xr:uid="{00000000-0005-0000-0000-0000103B0000}"/>
    <cellStyle name="Ç¥ÁØ_Sheet1_Áý°èÇ¥(2¿ù) _2001재무제표_재무지원부충당금 4 7" xfId="38459" xr:uid="{00000000-0005-0000-0000-0000113B0000}"/>
    <cellStyle name="C￥AØ_Sheet1_Ay°eC￥(2¿u) _2001재무제표_재무지원부충당금 4 8" xfId="38460" xr:uid="{00000000-0005-0000-0000-0000123B0000}"/>
    <cellStyle name="Ç¥ÁØ_Sheet1_Áý°èÇ¥(2¿ù) _2001재무제표_재무지원부충당금 4 8" xfId="38461" xr:uid="{00000000-0005-0000-0000-0000133B0000}"/>
    <cellStyle name="C￥AØ_Sheet1_Ay°eC￥(2¿u) _2001재무제표_재무지원부충당금 4 9" xfId="38462" xr:uid="{00000000-0005-0000-0000-0000143B0000}"/>
    <cellStyle name="Ç¥ÁØ_Sheet1_Áý°èÇ¥(2¿ù) _2001재무제표_재무지원부충당금 4 9" xfId="38463" xr:uid="{00000000-0005-0000-0000-0000153B0000}"/>
    <cellStyle name="C￥AØ_Sheet1_Ay°eC￥(2¿u) _2001재무제표_재무지원부충당금 40" xfId="25001" xr:uid="{00000000-0005-0000-0000-0000163B0000}"/>
    <cellStyle name="Ç¥ÁØ_Sheet1_Áý°èÇ¥(2¿ù) _2001재무제표_재무지원부충당금 40" xfId="26907" xr:uid="{00000000-0005-0000-0000-0000173B0000}"/>
    <cellStyle name="C￥AØ_Sheet1_Ay°eC￥(2¿u) _2001재무제표_재무지원부충당금 41" xfId="18684" xr:uid="{00000000-0005-0000-0000-0000183B0000}"/>
    <cellStyle name="Ç¥ÁØ_Sheet1_Áý°èÇ¥(2¿ù) _2001재무제표_재무지원부충당금 41" xfId="27179" xr:uid="{00000000-0005-0000-0000-0000193B0000}"/>
    <cellStyle name="C￥AØ_Sheet1_Ay°eC￥(2¿u) _2001재무제표_재무지원부충당금 42" xfId="22226" xr:uid="{00000000-0005-0000-0000-00001A3B0000}"/>
    <cellStyle name="Ç¥ÁØ_Sheet1_Áý°èÇ¥(2¿ù) _2001재무제표_재무지원부충당금 42" xfId="27217" xr:uid="{00000000-0005-0000-0000-00001B3B0000}"/>
    <cellStyle name="C￥AØ_Sheet1_Ay°eC￥(2¿u) _2001재무제표_재무지원부충당금 43" xfId="18680" xr:uid="{00000000-0005-0000-0000-00001C3B0000}"/>
    <cellStyle name="Ç¥ÁØ_Sheet1_Áý°èÇ¥(2¿ù) _2001재무제표_재무지원부충당금 43" xfId="19602" xr:uid="{00000000-0005-0000-0000-00001D3B0000}"/>
    <cellStyle name="C￥AØ_Sheet1_Ay°eC￥(2¿u) _2001재무제표_재무지원부충당금 44" xfId="27208" xr:uid="{00000000-0005-0000-0000-00001E3B0000}"/>
    <cellStyle name="Ç¥ÁØ_Sheet1_Áý°èÇ¥(2¿ù) _2001재무제표_재무지원부충당금 44" xfId="27223" xr:uid="{00000000-0005-0000-0000-00001F3B0000}"/>
    <cellStyle name="C￥AØ_Sheet1_Ay°eC￥(2¿u) _2001재무제표_재무지원부충당금 45" xfId="22224" xr:uid="{00000000-0005-0000-0000-0000203B0000}"/>
    <cellStyle name="Ç¥ÁØ_Sheet1_Áý°èÇ¥(2¿ù) _2001재무제표_재무지원부충당금 45" xfId="23285" xr:uid="{00000000-0005-0000-0000-0000213B0000}"/>
    <cellStyle name="C￥AØ_Sheet1_Ay°eC￥(2¿u) _2001재무제표_재무지원부충당금 46" xfId="27066" xr:uid="{00000000-0005-0000-0000-0000223B0000}"/>
    <cellStyle name="Ç¥ÁØ_Sheet1_Áý°èÇ¥(2¿ù) _2001재무제표_재무지원부충당금 46" xfId="19605" xr:uid="{00000000-0005-0000-0000-0000233B0000}"/>
    <cellStyle name="C￥AØ_Sheet1_Ay°eC￥(2¿u) _2001재무제표_재무지원부충당금 47" xfId="26731" xr:uid="{00000000-0005-0000-0000-0000243B0000}"/>
    <cellStyle name="Ç¥ÁØ_Sheet1_Áý°èÇ¥(2¿ù) _2001재무제표_재무지원부충당금 47" xfId="26722" xr:uid="{00000000-0005-0000-0000-0000253B0000}"/>
    <cellStyle name="C￥AØ_Sheet1_Ay°eC￥(2¿u) _2001재무제표_재무지원부충당금 48" xfId="26914" xr:uid="{00000000-0005-0000-0000-0000263B0000}"/>
    <cellStyle name="Ç¥ÁØ_Sheet1_Áý°èÇ¥(2¿ù) _2001재무제표_재무지원부충당금 48" xfId="27209" xr:uid="{00000000-0005-0000-0000-0000273B0000}"/>
    <cellStyle name="C￥AØ_Sheet1_Ay°eC￥(2¿u) _2001재무제표_재무지원부충당금 49" xfId="27187" xr:uid="{00000000-0005-0000-0000-0000283B0000}"/>
    <cellStyle name="Ç¥ÁØ_Sheet1_Áý°èÇ¥(2¿ù) _2001재무제표_재무지원부충당금 49" xfId="27186" xr:uid="{00000000-0005-0000-0000-0000293B0000}"/>
    <cellStyle name="C￥AØ_Sheet1_Ay°eC￥(2¿u) _2001재무제표_재무지원부충당금 5" xfId="15756" xr:uid="{00000000-0005-0000-0000-00002A3B0000}"/>
    <cellStyle name="Ç¥ÁØ_Sheet1_Áý°èÇ¥(2¿ù) _2001재무제표_재무지원부충당금 5" xfId="15919" xr:uid="{00000000-0005-0000-0000-00002B3B0000}"/>
    <cellStyle name="C￥AØ_Sheet1_Ay°eC￥(2¿u) _2001재무제표_재무지원부충당금 5 10" xfId="38464" xr:uid="{00000000-0005-0000-0000-00002C3B0000}"/>
    <cellStyle name="Ç¥ÁØ_Sheet1_Áý°èÇ¥(2¿ù) _2001재무제표_재무지원부충당금 5 10" xfId="38465" xr:uid="{00000000-0005-0000-0000-00002D3B0000}"/>
    <cellStyle name="C￥AØ_Sheet1_Ay°eC￥(2¿u) _2001재무제표_재무지원부충당금 5 11" xfId="38466" xr:uid="{00000000-0005-0000-0000-00002E3B0000}"/>
    <cellStyle name="Ç¥ÁØ_Sheet1_Áý°èÇ¥(2¿ù) _2001재무제표_재무지원부충당금 5 11" xfId="38467" xr:uid="{00000000-0005-0000-0000-00002F3B0000}"/>
    <cellStyle name="C￥AØ_Sheet1_Ay°eC￥(2¿u) _2001재무제표_재무지원부충당금 5 2" xfId="15757" xr:uid="{00000000-0005-0000-0000-0000303B0000}"/>
    <cellStyle name="Ç¥ÁØ_Sheet1_Áý°èÇ¥(2¿ù) _2001재무제표_재무지원부충당금 5 2" xfId="15940" xr:uid="{00000000-0005-0000-0000-0000313B0000}"/>
    <cellStyle name="C￥AØ_Sheet1_Ay°eC￥(2¿u) _2001재무제표_재무지원부충당금 5 3" xfId="15918" xr:uid="{00000000-0005-0000-0000-0000323B0000}"/>
    <cellStyle name="Ç¥ÁØ_Sheet1_Áý°èÇ¥(2¿ù) _2001재무제표_재무지원부충당금 5 3" xfId="15550" xr:uid="{00000000-0005-0000-0000-0000333B0000}"/>
    <cellStyle name="C￥AØ_Sheet1_Ay°eC￥(2¿u) _2001재무제표_재무지원부충당금 5 4" xfId="38468" xr:uid="{00000000-0005-0000-0000-0000343B0000}"/>
    <cellStyle name="Ç¥ÁØ_Sheet1_Áý°èÇ¥(2¿ù) _2001재무제표_재무지원부충당금 5 4" xfId="38469" xr:uid="{00000000-0005-0000-0000-0000353B0000}"/>
    <cellStyle name="C￥AØ_Sheet1_Ay°eC￥(2¿u) _2001재무제표_재무지원부충당금 5 5" xfId="38470" xr:uid="{00000000-0005-0000-0000-0000363B0000}"/>
    <cellStyle name="Ç¥ÁØ_Sheet1_Áý°èÇ¥(2¿ù) _2001재무제표_재무지원부충당금 5 5" xfId="38471" xr:uid="{00000000-0005-0000-0000-0000373B0000}"/>
    <cellStyle name="C￥AØ_Sheet1_Ay°eC￥(2¿u) _2001재무제표_재무지원부충당금 5 6" xfId="38472" xr:uid="{00000000-0005-0000-0000-0000383B0000}"/>
    <cellStyle name="Ç¥ÁØ_Sheet1_Áý°èÇ¥(2¿ù) _2001재무제표_재무지원부충당금 5 6" xfId="38473" xr:uid="{00000000-0005-0000-0000-0000393B0000}"/>
    <cellStyle name="C￥AØ_Sheet1_Ay°eC￥(2¿u) _2001재무제표_재무지원부충당금 5 7" xfId="38474" xr:uid="{00000000-0005-0000-0000-00003A3B0000}"/>
    <cellStyle name="Ç¥ÁØ_Sheet1_Áý°èÇ¥(2¿ù) _2001재무제표_재무지원부충당금 5 7" xfId="38475" xr:uid="{00000000-0005-0000-0000-00003B3B0000}"/>
    <cellStyle name="C￥AØ_Sheet1_Ay°eC￥(2¿u) _2001재무제표_재무지원부충당금 5 8" xfId="38476" xr:uid="{00000000-0005-0000-0000-00003C3B0000}"/>
    <cellStyle name="Ç¥ÁØ_Sheet1_Áý°èÇ¥(2¿ù) _2001재무제표_재무지원부충당금 5 8" xfId="38477" xr:uid="{00000000-0005-0000-0000-00003D3B0000}"/>
    <cellStyle name="C￥AØ_Sheet1_Ay°eC￥(2¿u) _2001재무제표_재무지원부충당금 5 9" xfId="38478" xr:uid="{00000000-0005-0000-0000-00003E3B0000}"/>
    <cellStyle name="Ç¥ÁØ_Sheet1_Áý°èÇ¥(2¿ù) _2001재무제표_재무지원부충당금 5 9" xfId="38479" xr:uid="{00000000-0005-0000-0000-00003F3B0000}"/>
    <cellStyle name="C￥AØ_Sheet1_Ay°eC￥(2¿u) _2001재무제표_재무지원부충당금 50" xfId="27231" xr:uid="{00000000-0005-0000-0000-0000403B0000}"/>
    <cellStyle name="Ç¥ÁØ_Sheet1_Áý°èÇ¥(2¿ù) _2001재무제표_재무지원부충당금 50" xfId="26917" xr:uid="{00000000-0005-0000-0000-0000413B0000}"/>
    <cellStyle name="C￥AØ_Sheet1_Ay°eC￥(2¿u) _2001재무제표_재무지원부충당금 51" xfId="27035" xr:uid="{00000000-0005-0000-0000-0000423B0000}"/>
    <cellStyle name="Ç¥ÁØ_Sheet1_Áý°èÇ¥(2¿ù) _2001재무제표_재무지원부충당금 51" xfId="27188" xr:uid="{00000000-0005-0000-0000-0000433B0000}"/>
    <cellStyle name="C￥AØ_Sheet1_Ay°eC￥(2¿u) _2001재무제표_재무지원부충당금 52" xfId="26918" xr:uid="{00000000-0005-0000-0000-0000443B0000}"/>
    <cellStyle name="Ç¥ÁØ_Sheet1_Áý°èÇ¥(2¿ù) _2001재무제표_재무지원부충당금 52" xfId="27229" xr:uid="{00000000-0005-0000-0000-0000453B0000}"/>
    <cellStyle name="C￥AØ_Sheet1_Ay°eC￥(2¿u) _2001재무제표_재무지원부충당금 53" xfId="27177" xr:uid="{00000000-0005-0000-0000-0000463B0000}"/>
    <cellStyle name="Ç¥ÁØ_Sheet1_Áý°èÇ¥(2¿ù) _2001재무제표_재무지원부충당금 53" xfId="18607" xr:uid="{00000000-0005-0000-0000-0000473B0000}"/>
    <cellStyle name="C￥AØ_Sheet1_Ay°eC￥(2¿u) _2001재무제표_재무지원부충당금 54" xfId="26908" xr:uid="{00000000-0005-0000-0000-0000483B0000}"/>
    <cellStyle name="Ç¥ÁØ_Sheet1_Áý°èÇ¥(2¿ù) _2001재무제표_재무지원부충당금 54" xfId="18696" xr:uid="{00000000-0005-0000-0000-0000493B0000}"/>
    <cellStyle name="C￥AØ_Sheet1_Ay°eC￥(2¿u) _2001재무제표_재무지원부충당금 55" xfId="19322" xr:uid="{00000000-0005-0000-0000-00004A3B0000}"/>
    <cellStyle name="Ç¥ÁØ_Sheet1_Áý°èÇ¥(2¿ù) _2001재무제표_재무지원부충당금 55" xfId="27245" xr:uid="{00000000-0005-0000-0000-00004B3B0000}"/>
    <cellStyle name="C￥AØ_Sheet1_Ay°eC￥(2¿u) _2001재무제표_재무지원부충당금 56" xfId="24664" xr:uid="{00000000-0005-0000-0000-00004C3B0000}"/>
    <cellStyle name="Ç¥ÁØ_Sheet1_Áý°èÇ¥(2¿ù) _2001재무제표_재무지원부충당금 56" xfId="27203" xr:uid="{00000000-0005-0000-0000-00004D3B0000}"/>
    <cellStyle name="C￥AØ_Sheet1_Ay°eC￥(2¿u) _2001재무제표_재무지원부충당금 57" xfId="27248" xr:uid="{00000000-0005-0000-0000-00004E3B0000}"/>
    <cellStyle name="Ç¥ÁØ_Sheet1_Áý°èÇ¥(2¿ù) _2001재무제표_재무지원부충당금 57" xfId="18668" xr:uid="{00000000-0005-0000-0000-00004F3B0000}"/>
    <cellStyle name="C￥AØ_Sheet1_Ay°eC￥(2¿u) _2001재무제표_재무지원부충당금 58" xfId="21808" xr:uid="{00000000-0005-0000-0000-0000503B0000}"/>
    <cellStyle name="Ç¥ÁØ_Sheet1_Áý°èÇ¥(2¿ù) _2001재무제표_재무지원부충당금 58" xfId="23846" xr:uid="{00000000-0005-0000-0000-0000513B0000}"/>
    <cellStyle name="C￥AØ_Sheet1_Ay°eC￥(2¿u) _2001재무제표_재무지원부충당금 59" xfId="18666" xr:uid="{00000000-0005-0000-0000-0000523B0000}"/>
    <cellStyle name="Ç¥ÁØ_Sheet1_Áý°èÇ¥(2¿ù) _2001재무제표_재무지원부충당금 59" xfId="18667" xr:uid="{00000000-0005-0000-0000-0000533B0000}"/>
    <cellStyle name="C￥AØ_Sheet1_Ay°eC￥(2¿u) _2001재무제표_재무지원부충당금 6" xfId="15970" xr:uid="{00000000-0005-0000-0000-0000543B0000}"/>
    <cellStyle name="Ç¥ÁØ_Sheet1_Áý°èÇ¥(2¿ù) _2001재무제표_재무지원부충당금 6" xfId="15573" xr:uid="{00000000-0005-0000-0000-0000553B0000}"/>
    <cellStyle name="C￥AØ_Sheet1_Ay°eC￥(2¿u) _2001재무제표_재무지원부충당금 6 10" xfId="38480" xr:uid="{00000000-0005-0000-0000-0000563B0000}"/>
    <cellStyle name="Ç¥ÁØ_Sheet1_Áý°èÇ¥(2¿ù) _2001재무제표_재무지원부충당금 6 10" xfId="38481" xr:uid="{00000000-0005-0000-0000-0000573B0000}"/>
    <cellStyle name="C￥AØ_Sheet1_Ay°eC￥(2¿u) _2001재무제표_재무지원부충당금 6 11" xfId="38482" xr:uid="{00000000-0005-0000-0000-0000583B0000}"/>
    <cellStyle name="Ç¥ÁØ_Sheet1_Áý°èÇ¥(2¿ù) _2001재무제표_재무지원부충당금 6 11" xfId="38483" xr:uid="{00000000-0005-0000-0000-0000593B0000}"/>
    <cellStyle name="C￥AØ_Sheet1_Ay°eC￥(2¿u) _2001재무제표_재무지원부충당금 6 2" xfId="16003" xr:uid="{00000000-0005-0000-0000-00005A3B0000}"/>
    <cellStyle name="Ç¥ÁØ_Sheet1_Áý°èÇ¥(2¿ù) _2001재무제표_재무지원부충당금 6 2" xfId="15403" xr:uid="{00000000-0005-0000-0000-00005B3B0000}"/>
    <cellStyle name="C￥AØ_Sheet1_Ay°eC￥(2¿u) _2001재무제표_재무지원부충당금 6 3" xfId="15049" xr:uid="{00000000-0005-0000-0000-00005C3B0000}"/>
    <cellStyle name="Ç¥ÁØ_Sheet1_Áý°èÇ¥(2¿ù) _2001재무제표_재무지원부충당금 6 3" xfId="15948" xr:uid="{00000000-0005-0000-0000-00005D3B0000}"/>
    <cellStyle name="C￥AØ_Sheet1_Ay°eC￥(2¿u) _2001재무제표_재무지원부충당금 6 4" xfId="38484" xr:uid="{00000000-0005-0000-0000-00005E3B0000}"/>
    <cellStyle name="Ç¥ÁØ_Sheet1_Áý°èÇ¥(2¿ù) _2001재무제표_재무지원부충당금 6 4" xfId="38485" xr:uid="{00000000-0005-0000-0000-00005F3B0000}"/>
    <cellStyle name="C￥AØ_Sheet1_Ay°eC￥(2¿u) _2001재무제표_재무지원부충당금 6 5" xfId="38486" xr:uid="{00000000-0005-0000-0000-0000603B0000}"/>
    <cellStyle name="Ç¥ÁØ_Sheet1_Áý°èÇ¥(2¿ù) _2001재무제표_재무지원부충당금 6 5" xfId="38487" xr:uid="{00000000-0005-0000-0000-0000613B0000}"/>
    <cellStyle name="C￥AØ_Sheet1_Ay°eC￥(2¿u) _2001재무제표_재무지원부충당금 6 6" xfId="38488" xr:uid="{00000000-0005-0000-0000-0000623B0000}"/>
    <cellStyle name="Ç¥ÁØ_Sheet1_Áý°èÇ¥(2¿ù) _2001재무제표_재무지원부충당금 6 6" xfId="38489" xr:uid="{00000000-0005-0000-0000-0000633B0000}"/>
    <cellStyle name="C￥AØ_Sheet1_Ay°eC￥(2¿u) _2001재무제표_재무지원부충당금 6 7" xfId="38490" xr:uid="{00000000-0005-0000-0000-0000643B0000}"/>
    <cellStyle name="Ç¥ÁØ_Sheet1_Áý°èÇ¥(2¿ù) _2001재무제표_재무지원부충당금 6 7" xfId="38491" xr:uid="{00000000-0005-0000-0000-0000653B0000}"/>
    <cellStyle name="C￥AØ_Sheet1_Ay°eC￥(2¿u) _2001재무제표_재무지원부충당금 6 8" xfId="38492" xr:uid="{00000000-0005-0000-0000-0000663B0000}"/>
    <cellStyle name="Ç¥ÁØ_Sheet1_Áý°èÇ¥(2¿ù) _2001재무제표_재무지원부충당금 6 8" xfId="38493" xr:uid="{00000000-0005-0000-0000-0000673B0000}"/>
    <cellStyle name="C￥AØ_Sheet1_Ay°eC￥(2¿u) _2001재무제표_재무지원부충당금 6 9" xfId="38494" xr:uid="{00000000-0005-0000-0000-0000683B0000}"/>
    <cellStyle name="Ç¥ÁØ_Sheet1_Áý°èÇ¥(2¿ù) _2001재무제표_재무지원부충당금 6 9" xfId="38495" xr:uid="{00000000-0005-0000-0000-0000693B0000}"/>
    <cellStyle name="C￥AØ_Sheet1_Ay°eC￥(2¿u) _2001재무제표_재무지원부충당금 60" xfId="27210" xr:uid="{00000000-0005-0000-0000-00006A3B0000}"/>
    <cellStyle name="Ç¥ÁØ_Sheet1_Áý°èÇ¥(2¿ù) _2001재무제표_재무지원부충당금 60" xfId="26919" xr:uid="{00000000-0005-0000-0000-00006B3B0000}"/>
    <cellStyle name="C￥AØ_Sheet1_Ay°eC￥(2¿u) _2001재무제표_재무지원부충당금 61" xfId="27236" xr:uid="{00000000-0005-0000-0000-00006C3B0000}"/>
    <cellStyle name="Ç¥ÁØ_Sheet1_Áý°èÇ¥(2¿ù) _2001재무제표_재무지원부충당금 61" xfId="27221" xr:uid="{00000000-0005-0000-0000-00006D3B0000}"/>
    <cellStyle name="C￥AØ_Sheet1_Ay°eC￥(2¿u) _2001재무제표_재무지원부충당금 62" xfId="27230" xr:uid="{00000000-0005-0000-0000-00006E3B0000}"/>
    <cellStyle name="Ç¥ÁØ_Sheet1_Áý°èÇ¥(2¿ù) _2001재무제표_재무지원부충당금 62" xfId="26920" xr:uid="{00000000-0005-0000-0000-00006F3B0000}"/>
    <cellStyle name="C￥AØ_Sheet1_Ay°eC￥(2¿u) _2001재무제표_재무지원부충당금 7" xfId="15048" xr:uid="{00000000-0005-0000-0000-0000703B0000}"/>
    <cellStyle name="Ç¥ÁØ_Sheet1_Áý°èÇ¥(2¿ù) _2001재무제표_재무지원부충당금 7" xfId="16385" xr:uid="{00000000-0005-0000-0000-0000713B0000}"/>
    <cellStyle name="C￥AØ_Sheet1_Ay°eC￥(2¿u) _2001재무제표_재무지원부충당금 7 10" xfId="38496" xr:uid="{00000000-0005-0000-0000-0000723B0000}"/>
    <cellStyle name="Ç¥ÁØ_Sheet1_Áý°èÇ¥(2¿ù) _2001재무제표_재무지원부충당금 7 10" xfId="38497" xr:uid="{00000000-0005-0000-0000-0000733B0000}"/>
    <cellStyle name="C￥AØ_Sheet1_Ay°eC￥(2¿u) _2001재무제표_재무지원부충당금 7 11" xfId="38498" xr:uid="{00000000-0005-0000-0000-0000743B0000}"/>
    <cellStyle name="Ç¥ÁØ_Sheet1_Áý°èÇ¥(2¿ù) _2001재무제표_재무지원부충당금 7 11" xfId="38499" xr:uid="{00000000-0005-0000-0000-0000753B0000}"/>
    <cellStyle name="C￥AØ_Sheet1_Ay°eC￥(2¿u) _2001재무제표_재무지원부충당금 7 2" xfId="15442" xr:uid="{00000000-0005-0000-0000-0000763B0000}"/>
    <cellStyle name="Ç¥ÁØ_Sheet1_Áý°èÇ¥(2¿ù) _2001재무제표_재무지원부충당금 7 2" xfId="15947" xr:uid="{00000000-0005-0000-0000-0000773B0000}"/>
    <cellStyle name="C￥AØ_Sheet1_Ay°eC￥(2¿u) _2001재무제표_재무지원부충당금 7 3" xfId="16423" xr:uid="{00000000-0005-0000-0000-0000783B0000}"/>
    <cellStyle name="Ç¥ÁØ_Sheet1_Áý°èÇ¥(2¿ù) _2001재무제표_재무지원부충당금 7 3" xfId="14985" xr:uid="{00000000-0005-0000-0000-0000793B0000}"/>
    <cellStyle name="C￥AØ_Sheet1_Ay°eC￥(2¿u) _2001재무제표_재무지원부충당금 7 4" xfId="38500" xr:uid="{00000000-0005-0000-0000-00007A3B0000}"/>
    <cellStyle name="Ç¥ÁØ_Sheet1_Áý°èÇ¥(2¿ù) _2001재무제표_재무지원부충당금 7 4" xfId="38501" xr:uid="{00000000-0005-0000-0000-00007B3B0000}"/>
    <cellStyle name="C￥AØ_Sheet1_Ay°eC￥(2¿u) _2001재무제표_재무지원부충당금 7 5" xfId="38502" xr:uid="{00000000-0005-0000-0000-00007C3B0000}"/>
    <cellStyle name="Ç¥ÁØ_Sheet1_Áý°èÇ¥(2¿ù) _2001재무제표_재무지원부충당금 7 5" xfId="38503" xr:uid="{00000000-0005-0000-0000-00007D3B0000}"/>
    <cellStyle name="C￥AØ_Sheet1_Ay°eC￥(2¿u) _2001재무제표_재무지원부충당금 7 6" xfId="38504" xr:uid="{00000000-0005-0000-0000-00007E3B0000}"/>
    <cellStyle name="Ç¥ÁØ_Sheet1_Áý°èÇ¥(2¿ù) _2001재무제표_재무지원부충당금 7 6" xfId="38505" xr:uid="{00000000-0005-0000-0000-00007F3B0000}"/>
    <cellStyle name="C￥AØ_Sheet1_Ay°eC￥(2¿u) _2001재무제표_재무지원부충당금 7 7" xfId="38506" xr:uid="{00000000-0005-0000-0000-0000803B0000}"/>
    <cellStyle name="Ç¥ÁØ_Sheet1_Áý°èÇ¥(2¿ù) _2001재무제표_재무지원부충당금 7 7" xfId="38507" xr:uid="{00000000-0005-0000-0000-0000813B0000}"/>
    <cellStyle name="C￥AØ_Sheet1_Ay°eC￥(2¿u) _2001재무제표_재무지원부충당금 7 8" xfId="38508" xr:uid="{00000000-0005-0000-0000-0000823B0000}"/>
    <cellStyle name="Ç¥ÁØ_Sheet1_Áý°èÇ¥(2¿ù) _2001재무제표_재무지원부충당금 7 8" xfId="38509" xr:uid="{00000000-0005-0000-0000-0000833B0000}"/>
    <cellStyle name="C￥AØ_Sheet1_Ay°eC￥(2¿u) _2001재무제표_재무지원부충당금 7 9" xfId="38510" xr:uid="{00000000-0005-0000-0000-0000843B0000}"/>
    <cellStyle name="Ç¥ÁØ_Sheet1_Áý°èÇ¥(2¿ù) _2001재무제표_재무지원부충당금 7 9" xfId="38511" xr:uid="{00000000-0005-0000-0000-0000853B0000}"/>
    <cellStyle name="C￥AØ_Sheet1_Ay°eC￥(2¿u) _2001재무제표_재무지원부충당금 8" xfId="16424" xr:uid="{00000000-0005-0000-0000-0000863B0000}"/>
    <cellStyle name="Ç¥ÁØ_Sheet1_Áý°èÇ¥(2¿ù) _2001재무제표_재무지원부충당금 8" xfId="15897" xr:uid="{00000000-0005-0000-0000-0000873B0000}"/>
    <cellStyle name="C￥AØ_Sheet1_Ay°eC￥(2¿u) _2001재무제표_재무지원부충당금 8 10" xfId="38512" xr:uid="{00000000-0005-0000-0000-0000883B0000}"/>
    <cellStyle name="Ç¥ÁØ_Sheet1_Áý°èÇ¥(2¿ù) _2001재무제표_재무지원부충당금 8 10" xfId="38513" xr:uid="{00000000-0005-0000-0000-0000893B0000}"/>
    <cellStyle name="C￥AØ_Sheet1_Ay°eC￥(2¿u) _2001재무제표_재무지원부충당금 8 11" xfId="38514" xr:uid="{00000000-0005-0000-0000-00008A3B0000}"/>
    <cellStyle name="Ç¥ÁØ_Sheet1_Áý°èÇ¥(2¿ù) _2001재무제표_재무지원부충당금 8 11" xfId="38515" xr:uid="{00000000-0005-0000-0000-00008B3B0000}"/>
    <cellStyle name="C￥AØ_Sheet1_Ay°eC￥(2¿u) _2001재무제표_재무지원부충당금 8 2" xfId="15666" xr:uid="{00000000-0005-0000-0000-00008C3B0000}"/>
    <cellStyle name="Ç¥ÁØ_Sheet1_Áý°èÇ¥(2¿ù) _2001재무제표_재무지원부충당금 8 2" xfId="15987" xr:uid="{00000000-0005-0000-0000-00008D3B0000}"/>
    <cellStyle name="C￥AØ_Sheet1_Ay°eC￥(2¿u) _2001재무제표_재무지원부충당금 8 3" xfId="16425" xr:uid="{00000000-0005-0000-0000-00008E3B0000}"/>
    <cellStyle name="Ç¥ÁØ_Sheet1_Áý°èÇ¥(2¿ù) _2001재무제표_재무지원부충당금 8 3" xfId="16585" xr:uid="{00000000-0005-0000-0000-00008F3B0000}"/>
    <cellStyle name="C￥AØ_Sheet1_Ay°eC￥(2¿u) _2001재무제표_재무지원부충당금 8 4" xfId="38516" xr:uid="{00000000-0005-0000-0000-0000903B0000}"/>
    <cellStyle name="Ç¥ÁØ_Sheet1_Áý°èÇ¥(2¿ù) _2001재무제표_재무지원부충당금 8 4" xfId="38517" xr:uid="{00000000-0005-0000-0000-0000913B0000}"/>
    <cellStyle name="C￥AØ_Sheet1_Ay°eC￥(2¿u) _2001재무제표_재무지원부충당금 8 5" xfId="38518" xr:uid="{00000000-0005-0000-0000-0000923B0000}"/>
    <cellStyle name="Ç¥ÁØ_Sheet1_Áý°èÇ¥(2¿ù) _2001재무제표_재무지원부충당금 8 5" xfId="38519" xr:uid="{00000000-0005-0000-0000-0000933B0000}"/>
    <cellStyle name="C￥AØ_Sheet1_Ay°eC￥(2¿u) _2001재무제표_재무지원부충당금 8 6" xfId="38520" xr:uid="{00000000-0005-0000-0000-0000943B0000}"/>
    <cellStyle name="Ç¥ÁØ_Sheet1_Áý°èÇ¥(2¿ù) _2001재무제표_재무지원부충당금 8 6" xfId="38521" xr:uid="{00000000-0005-0000-0000-0000953B0000}"/>
    <cellStyle name="C￥AØ_Sheet1_Ay°eC￥(2¿u) _2001재무제표_재무지원부충당금 8 7" xfId="38522" xr:uid="{00000000-0005-0000-0000-0000963B0000}"/>
    <cellStyle name="Ç¥ÁØ_Sheet1_Áý°èÇ¥(2¿ù) _2001재무제표_재무지원부충당금 8 7" xfId="38523" xr:uid="{00000000-0005-0000-0000-0000973B0000}"/>
    <cellStyle name="C￥AØ_Sheet1_Ay°eC￥(2¿u) _2001재무제표_재무지원부충당금 8 8" xfId="38524" xr:uid="{00000000-0005-0000-0000-0000983B0000}"/>
    <cellStyle name="Ç¥ÁØ_Sheet1_Áý°èÇ¥(2¿ù) _2001재무제표_재무지원부충당금 8 8" xfId="38525" xr:uid="{00000000-0005-0000-0000-0000993B0000}"/>
    <cellStyle name="C￥AØ_Sheet1_Ay°eC￥(2¿u) _2001재무제표_재무지원부충당금 8 9" xfId="38526" xr:uid="{00000000-0005-0000-0000-00009A3B0000}"/>
    <cellStyle name="Ç¥ÁØ_Sheet1_Áý°èÇ¥(2¿ù) _2001재무제표_재무지원부충당금 8 9" xfId="38527" xr:uid="{00000000-0005-0000-0000-00009B3B0000}"/>
    <cellStyle name="C￥AØ_Sheet1_Ay°eC￥(2¿u) _2001재무제표_재무지원부충당금 9" xfId="14984" xr:uid="{00000000-0005-0000-0000-00009C3B0000}"/>
    <cellStyle name="Ç¥ÁØ_Sheet1_Áý°èÇ¥(2¿ù) _2001재무제표_재무지원부충당금 9" xfId="15002" xr:uid="{00000000-0005-0000-0000-00009D3B0000}"/>
    <cellStyle name="C￥AØ_Sheet1_Ay°eC￥(2¿u) _2001재무제표_재무지원부충당금 9 10" xfId="38528" xr:uid="{00000000-0005-0000-0000-00009E3B0000}"/>
    <cellStyle name="Ç¥ÁØ_Sheet1_Áý°èÇ¥(2¿ù) _2001재무제표_재무지원부충당금 9 10" xfId="38529" xr:uid="{00000000-0005-0000-0000-00009F3B0000}"/>
    <cellStyle name="C￥AØ_Sheet1_Ay°eC￥(2¿u) _2001재무제표_재무지원부충당금 9 11" xfId="38530" xr:uid="{00000000-0005-0000-0000-0000A03B0000}"/>
    <cellStyle name="Ç¥ÁØ_Sheet1_Áý°èÇ¥(2¿ù) _2001재무제표_재무지원부충당금 9 11" xfId="38531" xr:uid="{00000000-0005-0000-0000-0000A13B0000}"/>
    <cellStyle name="C￥AØ_Sheet1_Ay°eC￥(2¿u) _2001재무제표_재무지원부충당금 9 2" xfId="15487" xr:uid="{00000000-0005-0000-0000-0000A23B0000}"/>
    <cellStyle name="Ç¥ÁØ_Sheet1_Áý°èÇ¥(2¿ù) _2001재무제표_재무지원부충당금 9 2" xfId="16349" xr:uid="{00000000-0005-0000-0000-0000A33B0000}"/>
    <cellStyle name="C￥AØ_Sheet1_Ay°eC￥(2¿u) _2001재무제표_재무지원부충당금 9 3" xfId="16586" xr:uid="{00000000-0005-0000-0000-0000A43B0000}"/>
    <cellStyle name="Ç¥ÁØ_Sheet1_Áý°èÇ¥(2¿ù) _2001재무제표_재무지원부충당금 9 3" xfId="16292" xr:uid="{00000000-0005-0000-0000-0000A53B0000}"/>
    <cellStyle name="C￥AØ_Sheet1_Ay°eC￥(2¿u) _2001재무제표_재무지원부충당금 9 4" xfId="38532" xr:uid="{00000000-0005-0000-0000-0000A63B0000}"/>
    <cellStyle name="Ç¥ÁØ_Sheet1_Áý°èÇ¥(2¿ù) _2001재무제표_재무지원부충당금 9 4" xfId="38533" xr:uid="{00000000-0005-0000-0000-0000A73B0000}"/>
    <cellStyle name="C￥AØ_Sheet1_Ay°eC￥(2¿u) _2001재무제표_재무지원부충당금 9 5" xfId="38534" xr:uid="{00000000-0005-0000-0000-0000A83B0000}"/>
    <cellStyle name="Ç¥ÁØ_Sheet1_Áý°èÇ¥(2¿ù) _2001재무제표_재무지원부충당금 9 5" xfId="38535" xr:uid="{00000000-0005-0000-0000-0000A93B0000}"/>
    <cellStyle name="C￥AØ_Sheet1_Ay°eC￥(2¿u) _2001재무제표_재무지원부충당금 9 6" xfId="38536" xr:uid="{00000000-0005-0000-0000-0000AA3B0000}"/>
    <cellStyle name="Ç¥ÁØ_Sheet1_Áý°èÇ¥(2¿ù) _2001재무제표_재무지원부충당금 9 6" xfId="38537" xr:uid="{00000000-0005-0000-0000-0000AB3B0000}"/>
    <cellStyle name="C￥AØ_Sheet1_Ay°eC￥(2¿u) _2001재무제표_재무지원부충당금 9 7" xfId="38538" xr:uid="{00000000-0005-0000-0000-0000AC3B0000}"/>
    <cellStyle name="Ç¥ÁØ_Sheet1_Áý°èÇ¥(2¿ù) _2001재무제표_재무지원부충당금 9 7" xfId="38539" xr:uid="{00000000-0005-0000-0000-0000AD3B0000}"/>
    <cellStyle name="C￥AØ_Sheet1_Ay°eC￥(2¿u) _2001재무제표_재무지원부충당금 9 8" xfId="38540" xr:uid="{00000000-0005-0000-0000-0000AE3B0000}"/>
    <cellStyle name="Ç¥ÁØ_Sheet1_Áý°èÇ¥(2¿ù) _2001재무제표_재무지원부충당금 9 8" xfId="38541" xr:uid="{00000000-0005-0000-0000-0000AF3B0000}"/>
    <cellStyle name="C￥AØ_Sheet1_Ay°eC￥(2¿u) _2001재무제표_재무지원부충당금 9 9" xfId="38542" xr:uid="{00000000-0005-0000-0000-0000B03B0000}"/>
    <cellStyle name="Ç¥ÁØ_Sheet1_Áý°èÇ¥(2¿ù) _2001재무제표_재무지원부충당금 9 9" xfId="38543" xr:uid="{00000000-0005-0000-0000-0000B13B0000}"/>
    <cellStyle name="C￥AØ_Sheet1_Ay°eC￥(2¿u) _2001재무제표_재무지원부충당금_1211 충당금,건전성 현황_작업" xfId="38544" xr:uid="{00000000-0005-0000-0000-0000B23B0000}"/>
    <cellStyle name="Ç¥ÁØ_Sheet1_Áý°èÇ¥(2¿ù) _2001재무제표_재무지원부충당금_1211 충당금,건전성 현황_작업" xfId="38545" xr:uid="{00000000-0005-0000-0000-0000B33B0000}"/>
    <cellStyle name="C￥AØ_Sheet1_Ay°eC￥(2¿u) _2001재무제표_재무지원부충당금_HN,KEB(권리분석)_김영진_조세지원" xfId="15024" xr:uid="{00000000-0005-0000-0000-0000B43B0000}"/>
    <cellStyle name="Ç¥ÁØ_Sheet1_Áý°èÇ¥(2¿ù) _2001재무제표_재무지원부충당금_HN,KEB(권리분석)_김영진_조세지원" xfId="14774" xr:uid="{00000000-0005-0000-0000-0000B53B0000}"/>
    <cellStyle name="C￥AØ_Sheet1_Ay°eC￥(2¿u) _2001재무제표_재무지원부충당금_HN,KEB(권리분석_최종)_통합" xfId="16587" xr:uid="{00000000-0005-0000-0000-0000B63B0000}"/>
    <cellStyle name="Ç¥ÁØ_Sheet1_Áý°èÇ¥(2¿ù) _2001재무제표_재무지원부충당금_HN,KEB(권리분석_최종)_통합" xfId="15706" xr:uid="{00000000-0005-0000-0000-0000B73B0000}"/>
    <cellStyle name="C￥AØ_Sheet1_Ay°eC￥(2¿u) _2001재무제표_재무지원부충당금_SHB_2011-3_담보sheet(더밸류_v6이교민)" xfId="15010" xr:uid="{00000000-0005-0000-0000-0000B83B0000}"/>
    <cellStyle name="Ç¥ÁØ_Sheet1_Áý°èÇ¥(2¿ù) _2001재무제표_재무지원부충당금_SHB_2011-3_담보sheet(더밸류_v6이교민)" xfId="16448" xr:uid="{00000000-0005-0000-0000-0000B93B0000}"/>
    <cellStyle name="C￥AØ_Sheet1_Ay°eC￥(2¿u) _2001재무제표_재무지원부충당금_SHB_2011-3_담보sheet(더밸류_v6이교민)_차주명관리_20110726_v1" xfId="16388" xr:uid="{00000000-0005-0000-0000-0000BA3B0000}"/>
    <cellStyle name="Ç¥ÁØ_Sheet1_Áý°èÇ¥(2¿ù) _2001재무제표_재무지원부충당금_SHB_2011-3_담보sheet(더밸류_v6이교민)_차주명관리_20110726_v1" xfId="14810" xr:uid="{00000000-0005-0000-0000-0000BB3B0000}"/>
    <cellStyle name="C￥AØ_Sheet1_Ay°eC￥(2¿u) _2001재무제표_재무지원부충당금_심사역Q&amp;A(20110817_확인)" xfId="14954" xr:uid="{00000000-0005-0000-0000-0000BC3B0000}"/>
    <cellStyle name="Ç¥ÁØ_Sheet1_Áý°èÇ¥(2¿ù) _2001재무제표_재무지원부충당금_심사역Q&amp;A(20110817_확인)" xfId="14883" xr:uid="{00000000-0005-0000-0000-0000BD3B0000}"/>
    <cellStyle name="C￥AØ_Sheet1_Ay°eC￥(2¿u) _2001재무제표_추가충당금명세_0630_V3" xfId="614" xr:uid="{00000000-0005-0000-0000-0000BE3B0000}"/>
    <cellStyle name="Ç¥ÁØ_Sheet1_Áý°èÇ¥(2¿ù) _2001재무제표_추가충당금명세_0630_V3" xfId="615" xr:uid="{00000000-0005-0000-0000-0000BF3B0000}"/>
    <cellStyle name="C￥AØ_Sheet1_Ay°eC￥(2¿u) _2001재무제표_추가충당금명세_0630_V3 10" xfId="15387" xr:uid="{00000000-0005-0000-0000-0000C03B0000}"/>
    <cellStyle name="Ç¥ÁØ_Sheet1_Áý°èÇ¥(2¿ù) _2001재무제표_추가충당금명세_0630_V3 10" xfId="15612" xr:uid="{00000000-0005-0000-0000-0000C13B0000}"/>
    <cellStyle name="C￥AØ_Sheet1_Ay°eC￥(2¿u) _2001재무제표_추가충당금명세_0630_V3 10 10" xfId="38546" xr:uid="{00000000-0005-0000-0000-0000C23B0000}"/>
    <cellStyle name="Ç¥ÁØ_Sheet1_Áý°èÇ¥(2¿ù) _2001재무제표_추가충당금명세_0630_V3 10 10" xfId="38547" xr:uid="{00000000-0005-0000-0000-0000C33B0000}"/>
    <cellStyle name="C￥AØ_Sheet1_Ay°eC￥(2¿u) _2001재무제표_추가충당금명세_0630_V3 10 11" xfId="38548" xr:uid="{00000000-0005-0000-0000-0000C43B0000}"/>
    <cellStyle name="Ç¥ÁØ_Sheet1_Áý°èÇ¥(2¿ù) _2001재무제표_추가충당금명세_0630_V3 10 11" xfId="38549" xr:uid="{00000000-0005-0000-0000-0000C53B0000}"/>
    <cellStyle name="C￥AØ_Sheet1_Ay°eC￥(2¿u) _2001재무제표_추가충당금명세_0630_V3 10 2" xfId="38550" xr:uid="{00000000-0005-0000-0000-0000C63B0000}"/>
    <cellStyle name="Ç¥ÁØ_Sheet1_Áý°èÇ¥(2¿ù) _2001재무제표_추가충당금명세_0630_V3 10 2" xfId="38551" xr:uid="{00000000-0005-0000-0000-0000C73B0000}"/>
    <cellStyle name="C￥AØ_Sheet1_Ay°eC￥(2¿u) _2001재무제표_추가충당금명세_0630_V3 10 3" xfId="38552" xr:uid="{00000000-0005-0000-0000-0000C83B0000}"/>
    <cellStyle name="Ç¥ÁØ_Sheet1_Áý°èÇ¥(2¿ù) _2001재무제표_추가충당금명세_0630_V3 10 3" xfId="38553" xr:uid="{00000000-0005-0000-0000-0000C93B0000}"/>
    <cellStyle name="C￥AØ_Sheet1_Ay°eC￥(2¿u) _2001재무제표_추가충당금명세_0630_V3 10 4" xfId="38554" xr:uid="{00000000-0005-0000-0000-0000CA3B0000}"/>
    <cellStyle name="Ç¥ÁØ_Sheet1_Áý°èÇ¥(2¿ù) _2001재무제표_추가충당금명세_0630_V3 10 4" xfId="38555" xr:uid="{00000000-0005-0000-0000-0000CB3B0000}"/>
    <cellStyle name="C￥AØ_Sheet1_Ay°eC￥(2¿u) _2001재무제표_추가충당금명세_0630_V3 10 5" xfId="38556" xr:uid="{00000000-0005-0000-0000-0000CC3B0000}"/>
    <cellStyle name="Ç¥ÁØ_Sheet1_Áý°èÇ¥(2¿ù) _2001재무제표_추가충당금명세_0630_V3 10 5" xfId="38557" xr:uid="{00000000-0005-0000-0000-0000CD3B0000}"/>
    <cellStyle name="C￥AØ_Sheet1_Ay°eC￥(2¿u) _2001재무제표_추가충당금명세_0630_V3 10 6" xfId="38558" xr:uid="{00000000-0005-0000-0000-0000CE3B0000}"/>
    <cellStyle name="Ç¥ÁØ_Sheet1_Áý°èÇ¥(2¿ù) _2001재무제표_추가충당금명세_0630_V3 10 6" xfId="38559" xr:uid="{00000000-0005-0000-0000-0000CF3B0000}"/>
    <cellStyle name="C￥AØ_Sheet1_Ay°eC￥(2¿u) _2001재무제표_추가충당금명세_0630_V3 10 7" xfId="38560" xr:uid="{00000000-0005-0000-0000-0000D03B0000}"/>
    <cellStyle name="Ç¥ÁØ_Sheet1_Áý°èÇ¥(2¿ù) _2001재무제표_추가충당금명세_0630_V3 10 7" xfId="38561" xr:uid="{00000000-0005-0000-0000-0000D13B0000}"/>
    <cellStyle name="C￥AØ_Sheet1_Ay°eC￥(2¿u) _2001재무제표_추가충당금명세_0630_V3 10 8" xfId="38562" xr:uid="{00000000-0005-0000-0000-0000D23B0000}"/>
    <cellStyle name="Ç¥ÁØ_Sheet1_Áý°èÇ¥(2¿ù) _2001재무제표_추가충당금명세_0630_V3 10 8" xfId="38563" xr:uid="{00000000-0005-0000-0000-0000D33B0000}"/>
    <cellStyle name="C￥AØ_Sheet1_Ay°eC￥(2¿u) _2001재무제표_추가충당금명세_0630_V3 10 9" xfId="38564" xr:uid="{00000000-0005-0000-0000-0000D43B0000}"/>
    <cellStyle name="Ç¥ÁØ_Sheet1_Áý°èÇ¥(2¿ù) _2001재무제표_추가충당금명세_0630_V3 10 9" xfId="38565" xr:uid="{00000000-0005-0000-0000-0000D53B0000}"/>
    <cellStyle name="C￥AØ_Sheet1_Ay°eC￥(2¿u) _2001재무제표_추가충당금명세_0630_V3 11" xfId="16293" xr:uid="{00000000-0005-0000-0000-0000D63B0000}"/>
    <cellStyle name="Ç¥ÁØ_Sheet1_Áý°èÇ¥(2¿ù) _2001재무제표_추가충당금명세_0630_V3 11" xfId="15386" xr:uid="{00000000-0005-0000-0000-0000D73B0000}"/>
    <cellStyle name="C￥AØ_Sheet1_Ay°eC￥(2¿u) _2001재무제표_추가충당금명세_0630_V3 11 2" xfId="31783" xr:uid="{00000000-0005-0000-0000-0000D83B0000}"/>
    <cellStyle name="Ç¥ÁØ_Sheet1_Áý°èÇ¥(2¿ù) _2001재무제표_추가충당금명세_0630_V3 11 2" xfId="31784" xr:uid="{00000000-0005-0000-0000-0000D93B0000}"/>
    <cellStyle name="C￥AØ_Sheet1_Ay°eC￥(2¿u) _2001재무제표_추가충당금명세_0630_V3 11 3" xfId="31785" xr:uid="{00000000-0005-0000-0000-0000DA3B0000}"/>
    <cellStyle name="Ç¥ÁØ_Sheet1_Áý°èÇ¥(2¿ù) _2001재무제표_추가충당금명세_0630_V3 11 3" xfId="31786" xr:uid="{00000000-0005-0000-0000-0000DB3B0000}"/>
    <cellStyle name="C￥AØ_Sheet1_Ay°eC￥(2¿u) _2001재무제표_추가충당금명세_0630_V3 12" xfId="14867" xr:uid="{00000000-0005-0000-0000-0000DC3B0000}"/>
    <cellStyle name="Ç¥ÁØ_Sheet1_Áý°èÇ¥(2¿ù) _2001재무제표_추가충당금명세_0630_V3 12" xfId="15598" xr:uid="{00000000-0005-0000-0000-0000DD3B0000}"/>
    <cellStyle name="C￥AØ_Sheet1_Ay°eC￥(2¿u) _2001재무제표_추가충당금명세_0630_V3 12 2" xfId="31787" xr:uid="{00000000-0005-0000-0000-0000DE3B0000}"/>
    <cellStyle name="Ç¥ÁØ_Sheet1_Áý°èÇ¥(2¿ù) _2001재무제표_추가충당금명세_0630_V3 12 2" xfId="31788" xr:uid="{00000000-0005-0000-0000-0000DF3B0000}"/>
    <cellStyle name="C￥AØ_Sheet1_Ay°eC￥(2¿u) _2001재무제표_추가충당금명세_0630_V3 12 3" xfId="31789" xr:uid="{00000000-0005-0000-0000-0000E03B0000}"/>
    <cellStyle name="Ç¥ÁØ_Sheet1_Áý°èÇ¥(2¿ù) _2001재무제표_추가충당금명세_0630_V3 12 3" xfId="31790" xr:uid="{00000000-0005-0000-0000-0000E13B0000}"/>
    <cellStyle name="C￥AØ_Sheet1_Ay°eC￥(2¿u) _2001재무제표_추가충당금명세_0630_V3 13" xfId="14913" xr:uid="{00000000-0005-0000-0000-0000E23B0000}"/>
    <cellStyle name="Ç¥ÁØ_Sheet1_Áý°èÇ¥(2¿ù) _2001재무제표_추가충당금명세_0630_V3 13" xfId="16498" xr:uid="{00000000-0005-0000-0000-0000E33B0000}"/>
    <cellStyle name="C￥AØ_Sheet1_Ay°eC￥(2¿u) _2001재무제표_추가충당금명세_0630_V3 14" xfId="16166" xr:uid="{00000000-0005-0000-0000-0000E43B0000}"/>
    <cellStyle name="Ç¥ÁØ_Sheet1_Áý°èÇ¥(2¿ù) _2001재무제표_추가충당금명세_0630_V3 14" xfId="16481" xr:uid="{00000000-0005-0000-0000-0000E53B0000}"/>
    <cellStyle name="C￥AØ_Sheet1_Ay°eC￥(2¿u) _2001재무제표_추가충당금명세_0630_V3 15" xfId="15464" xr:uid="{00000000-0005-0000-0000-0000E63B0000}"/>
    <cellStyle name="Ç¥ÁØ_Sheet1_Áý°èÇ¥(2¿ù) _2001재무제표_추가충당금명세_0630_V3 15" xfId="16294" xr:uid="{00000000-0005-0000-0000-0000E73B0000}"/>
    <cellStyle name="C￥AØ_Sheet1_Ay°eC￥(2¿u) _2001재무제표_추가충당금명세_0630_V3 16" xfId="16331" xr:uid="{00000000-0005-0000-0000-0000E83B0000}"/>
    <cellStyle name="Ç¥ÁØ_Sheet1_Áý°èÇ¥(2¿ù) _2001재무제표_추가충당금명세_0630_V3 16" xfId="15463" xr:uid="{00000000-0005-0000-0000-0000E93B0000}"/>
    <cellStyle name="C￥AØ_Sheet1_Ay°eC￥(2¿u) _2001재무제표_추가충당금명세_0630_V3 17" xfId="16520" xr:uid="{00000000-0005-0000-0000-0000EA3B0000}"/>
    <cellStyle name="Ç¥ÁØ_Sheet1_Áý°èÇ¥(2¿ù) _2001재무제표_추가충당금명세_0630_V3 17" xfId="14798" xr:uid="{00000000-0005-0000-0000-0000EB3B0000}"/>
    <cellStyle name="C￥AØ_Sheet1_Ay°eC￥(2¿u) _2001재무제표_추가충당금명세_0630_V3 18" xfId="16525" xr:uid="{00000000-0005-0000-0000-0000EC3B0000}"/>
    <cellStyle name="Ç¥ÁØ_Sheet1_Áý°èÇ¥(2¿ù) _2001재무제표_추가충당금명세_0630_V3 18" xfId="16410" xr:uid="{00000000-0005-0000-0000-0000ED3B0000}"/>
    <cellStyle name="C￥AØ_Sheet1_Ay°eC￥(2¿u) _2001재무제표_추가충당금명세_0630_V3 19" xfId="16332" xr:uid="{00000000-0005-0000-0000-0000EE3B0000}"/>
    <cellStyle name="Ç¥ÁØ_Sheet1_Áý°èÇ¥(2¿ù) _2001재무제표_추가충당금명세_0630_V3 19" xfId="15402" xr:uid="{00000000-0005-0000-0000-0000EF3B0000}"/>
    <cellStyle name="C￥AØ_Sheet1_Ay°eC￥(2¿u) _2001재무제표_추가충당금명세_0630_V3 2" xfId="1883" xr:uid="{00000000-0005-0000-0000-0000F03B0000}"/>
    <cellStyle name="Ç¥ÁØ_Sheet1_Áý°èÇ¥(2¿ù) _2001재무제표_추가충당금명세_0630_V3 2" xfId="1884" xr:uid="{00000000-0005-0000-0000-0000F13B0000}"/>
    <cellStyle name="C￥AØ_Sheet1_Ay°eC￥(2¿u) _2001재무제표_추가충당금명세_0630_V3 2 10" xfId="38566" xr:uid="{00000000-0005-0000-0000-0000F23B0000}"/>
    <cellStyle name="Ç¥ÁØ_Sheet1_Áý°èÇ¥(2¿ù) _2001재무제표_추가충당금명세_0630_V3 2 10" xfId="38567" xr:uid="{00000000-0005-0000-0000-0000F33B0000}"/>
    <cellStyle name="C￥AØ_Sheet1_Ay°eC￥(2¿u) _2001재무제표_추가충당금명세_0630_V3 2 11" xfId="38568" xr:uid="{00000000-0005-0000-0000-0000F43B0000}"/>
    <cellStyle name="Ç¥ÁØ_Sheet1_Áý°èÇ¥(2¿ù) _2001재무제표_추가충당금명세_0630_V3 2 11" xfId="38569" xr:uid="{00000000-0005-0000-0000-0000F53B0000}"/>
    <cellStyle name="C￥AØ_Sheet1_Ay°eC￥(2¿u) _2001재무제표_추가충당금명세_0630_V3 2 2" xfId="15682" xr:uid="{00000000-0005-0000-0000-0000F63B0000}"/>
    <cellStyle name="Ç¥ÁØ_Sheet1_Áý°èÇ¥(2¿ù) _2001재무제표_추가충당금명세_0630_V3 2 2" xfId="15089" xr:uid="{00000000-0005-0000-0000-0000F73B0000}"/>
    <cellStyle name="C￥AØ_Sheet1_Ay°eC￥(2¿u) _2001재무제표_추가충당금명세_0630_V3 2 3" xfId="15973" xr:uid="{00000000-0005-0000-0000-0000F83B0000}"/>
    <cellStyle name="Ç¥ÁØ_Sheet1_Áý°èÇ¥(2¿ù) _2001재무제표_추가충당금명세_0630_V3 2 3" xfId="15462" xr:uid="{00000000-0005-0000-0000-0000F93B0000}"/>
    <cellStyle name="C￥AØ_Sheet1_Ay°eC￥(2¿u) _2001재무제표_추가충당금명세_0630_V3 2 4" xfId="38570" xr:uid="{00000000-0005-0000-0000-0000FA3B0000}"/>
    <cellStyle name="Ç¥ÁØ_Sheet1_Áý°èÇ¥(2¿ù) _2001재무제표_추가충당금명세_0630_V3 2 4" xfId="38571" xr:uid="{00000000-0005-0000-0000-0000FB3B0000}"/>
    <cellStyle name="C￥AØ_Sheet1_Ay°eC￥(2¿u) _2001재무제표_추가충당금명세_0630_V3 2 5" xfId="38572" xr:uid="{00000000-0005-0000-0000-0000FC3B0000}"/>
    <cellStyle name="Ç¥ÁØ_Sheet1_Áý°èÇ¥(2¿ù) _2001재무제표_추가충당금명세_0630_V3 2 5" xfId="38573" xr:uid="{00000000-0005-0000-0000-0000FD3B0000}"/>
    <cellStyle name="C￥AØ_Sheet1_Ay°eC￥(2¿u) _2001재무제표_추가충당금명세_0630_V3 2 6" xfId="38574" xr:uid="{00000000-0005-0000-0000-0000FE3B0000}"/>
    <cellStyle name="Ç¥ÁØ_Sheet1_Áý°èÇ¥(2¿ù) _2001재무제표_추가충당금명세_0630_V3 2 6" xfId="38575" xr:uid="{00000000-0005-0000-0000-0000FF3B0000}"/>
    <cellStyle name="C￥AØ_Sheet1_Ay°eC￥(2¿u) _2001재무제표_추가충당금명세_0630_V3 2 7" xfId="38576" xr:uid="{00000000-0005-0000-0000-0000003C0000}"/>
    <cellStyle name="Ç¥ÁØ_Sheet1_Áý°èÇ¥(2¿ù) _2001재무제표_추가충당금명세_0630_V3 2 7" xfId="38577" xr:uid="{00000000-0005-0000-0000-0000013C0000}"/>
    <cellStyle name="C￥AØ_Sheet1_Ay°eC￥(2¿u) _2001재무제표_추가충당금명세_0630_V3 2 8" xfId="38578" xr:uid="{00000000-0005-0000-0000-0000023C0000}"/>
    <cellStyle name="Ç¥ÁØ_Sheet1_Áý°èÇ¥(2¿ù) _2001재무제표_추가충당금명세_0630_V3 2 8" xfId="38579" xr:uid="{00000000-0005-0000-0000-0000033C0000}"/>
    <cellStyle name="C￥AØ_Sheet1_Ay°eC￥(2¿u) _2001재무제표_추가충당금명세_0630_V3 2 9" xfId="38580" xr:uid="{00000000-0005-0000-0000-0000043C0000}"/>
    <cellStyle name="Ç¥ÁØ_Sheet1_Áý°èÇ¥(2¿ù) _2001재무제표_추가충당금명세_0630_V3 2 9" xfId="38581" xr:uid="{00000000-0005-0000-0000-0000053C0000}"/>
    <cellStyle name="C￥AØ_Sheet1_Ay°eC￥(2¿u) _2001재무제표_추가충당금명세_0630_V3 20" xfId="16023" xr:uid="{00000000-0005-0000-0000-0000063C0000}"/>
    <cellStyle name="Ç¥ÁØ_Sheet1_Áý°èÇ¥(2¿ù) _2001재무제표_추가충당금명세_0630_V3 20" xfId="14943" xr:uid="{00000000-0005-0000-0000-0000073C0000}"/>
    <cellStyle name="C￥AØ_Sheet1_Ay°eC￥(2¿u) _2001재무제표_추가충당금명세_0630_V3 21" xfId="16441" xr:uid="{00000000-0005-0000-0000-0000083C0000}"/>
    <cellStyle name="Ç¥ÁØ_Sheet1_Áý°èÇ¥(2¿ù) _2001재무제표_추가충당금명세_0630_V3 21" xfId="15476" xr:uid="{00000000-0005-0000-0000-0000093C0000}"/>
    <cellStyle name="C￥AØ_Sheet1_Ay°eC￥(2¿u) _2001재무제표_추가충당금명세_0630_V3 22" xfId="16540" xr:uid="{00000000-0005-0000-0000-00000A3C0000}"/>
    <cellStyle name="Ç¥ÁØ_Sheet1_Áý°èÇ¥(2¿ù) _2001재무제표_추가충당금명세_0630_V3 22" xfId="15060" xr:uid="{00000000-0005-0000-0000-00000B3C0000}"/>
    <cellStyle name="C￥AØ_Sheet1_Ay°eC￥(2¿u) _2001재무제표_추가충당금명세_0630_V3 23" xfId="16458" xr:uid="{00000000-0005-0000-0000-00000C3C0000}"/>
    <cellStyle name="Ç¥ÁØ_Sheet1_Áý°èÇ¥(2¿ù) _2001재무제표_추가충당금명세_0630_V3 23" xfId="15972" xr:uid="{00000000-0005-0000-0000-00000D3C0000}"/>
    <cellStyle name="C￥AØ_Sheet1_Ay°eC￥(2¿u) _2001재무제표_추가충당금명세_0630_V3 24" xfId="15385" xr:uid="{00000000-0005-0000-0000-00000E3C0000}"/>
    <cellStyle name="Ç¥ÁØ_Sheet1_Áý°èÇ¥(2¿ù) _2001재무제표_추가충당금명세_0630_V3 24" xfId="15888" xr:uid="{00000000-0005-0000-0000-00000F3C0000}"/>
    <cellStyle name="C￥AØ_Sheet1_Ay°eC￥(2¿u) _2001재무제표_추가충당금명세_0630_V3 25" xfId="14969" xr:uid="{00000000-0005-0000-0000-0000103C0000}"/>
    <cellStyle name="Ç¥ÁØ_Sheet1_Áý°èÇ¥(2¿ù) _2001재무제표_추가충당금명세_0630_V3 25" xfId="16599" xr:uid="{00000000-0005-0000-0000-0000113C0000}"/>
    <cellStyle name="C￥AØ_Sheet1_Ay°eC￥(2¿u) _2001재무제표_추가충당금명세_0630_V3 26" xfId="15959" xr:uid="{00000000-0005-0000-0000-0000123C0000}"/>
    <cellStyle name="Ç¥ÁØ_Sheet1_Áý°èÇ¥(2¿ù) _2001재무제표_추가충당금명세_0630_V3 26" xfId="16411" xr:uid="{00000000-0005-0000-0000-0000133C0000}"/>
    <cellStyle name="C￥AØ_Sheet1_Ay°eC￥(2¿u) _2001재무제표_추가충당금명세_0630_V3 27" xfId="16453" xr:uid="{00000000-0005-0000-0000-0000143C0000}"/>
    <cellStyle name="Ç¥ÁØ_Sheet1_Áý°èÇ¥(2¿ù) _2001재무제표_추가충당금명세_0630_V3 27" xfId="15907" xr:uid="{00000000-0005-0000-0000-0000153C0000}"/>
    <cellStyle name="C￥AØ_Sheet1_Ay°eC￥(2¿u) _2001재무제표_추가충당금명세_0630_V3 28" xfId="18043" xr:uid="{00000000-0005-0000-0000-0000163C0000}"/>
    <cellStyle name="Ç¥ÁØ_Sheet1_Áý°èÇ¥(2¿ù) _2001재무제표_추가충당금명세_0630_V3 28" xfId="18044" xr:uid="{00000000-0005-0000-0000-0000173C0000}"/>
    <cellStyle name="C￥AØ_Sheet1_Ay°eC￥(2¿u) _2001재무제표_추가충당금명세_0630_V3 29" xfId="26894" xr:uid="{00000000-0005-0000-0000-0000183C0000}"/>
    <cellStyle name="Ç¥ÁØ_Sheet1_Áý°èÇ¥(2¿ù) _2001재무제표_추가충당금명세_0630_V3 29" xfId="21969" xr:uid="{00000000-0005-0000-0000-0000193C0000}"/>
    <cellStyle name="C￥AØ_Sheet1_Ay°eC￥(2¿u) _2001재무제표_추가충당금명세_0630_V3 3" xfId="15088" xr:uid="{00000000-0005-0000-0000-00001A3C0000}"/>
    <cellStyle name="Ç¥ÁØ_Sheet1_Áý°èÇ¥(2¿ù) _2001재무제표_추가충당금명세_0630_V3 3" xfId="16471" xr:uid="{00000000-0005-0000-0000-00001B3C0000}"/>
    <cellStyle name="C￥AØ_Sheet1_Ay°eC￥(2¿u) _2001재무제표_추가충당금명세_0630_V3 3 10" xfId="38582" xr:uid="{00000000-0005-0000-0000-00001C3C0000}"/>
    <cellStyle name="Ç¥ÁØ_Sheet1_Áý°èÇ¥(2¿ù) _2001재무제표_추가충당금명세_0630_V3 3 10" xfId="38583" xr:uid="{00000000-0005-0000-0000-00001D3C0000}"/>
    <cellStyle name="C￥AØ_Sheet1_Ay°eC￥(2¿u) _2001재무제표_추가충당금명세_0630_V3 3 11" xfId="38584" xr:uid="{00000000-0005-0000-0000-00001E3C0000}"/>
    <cellStyle name="Ç¥ÁØ_Sheet1_Áý°èÇ¥(2¿ù) _2001재무제표_추가충당금명세_0630_V3 3 11" xfId="38585" xr:uid="{00000000-0005-0000-0000-00001F3C0000}"/>
    <cellStyle name="C￥AØ_Sheet1_Ay°eC￥(2¿u) _2001재무제표_추가충당금명세_0630_V3 3 2" xfId="16544" xr:uid="{00000000-0005-0000-0000-0000203C0000}"/>
    <cellStyle name="Ç¥ÁØ_Sheet1_Áý°èÇ¥(2¿ù) _2001재무제표_추가충당금명세_0630_V3 3 2" xfId="16028" xr:uid="{00000000-0005-0000-0000-0000213C0000}"/>
    <cellStyle name="C￥AØ_Sheet1_Ay°eC￥(2¿u) _2001재무제표_추가충당금명세_0630_V3 3 3" xfId="16126" xr:uid="{00000000-0005-0000-0000-0000223C0000}"/>
    <cellStyle name="Ç¥ÁØ_Sheet1_Áý°èÇ¥(2¿ù) _2001재무제표_추가충당금명세_0630_V3 3 3" xfId="15723" xr:uid="{00000000-0005-0000-0000-0000233C0000}"/>
    <cellStyle name="C￥AØ_Sheet1_Ay°eC￥(2¿u) _2001재무제표_추가충당금명세_0630_V3 3 4" xfId="38586" xr:uid="{00000000-0005-0000-0000-0000243C0000}"/>
    <cellStyle name="Ç¥ÁØ_Sheet1_Áý°èÇ¥(2¿ù) _2001재무제표_추가충당금명세_0630_V3 3 4" xfId="38587" xr:uid="{00000000-0005-0000-0000-0000253C0000}"/>
    <cellStyle name="C￥AØ_Sheet1_Ay°eC￥(2¿u) _2001재무제표_추가충당금명세_0630_V3 3 5" xfId="38588" xr:uid="{00000000-0005-0000-0000-0000263C0000}"/>
    <cellStyle name="Ç¥ÁØ_Sheet1_Áý°èÇ¥(2¿ù) _2001재무제표_추가충당금명세_0630_V3 3 5" xfId="38589" xr:uid="{00000000-0005-0000-0000-0000273C0000}"/>
    <cellStyle name="C￥AØ_Sheet1_Ay°eC￥(2¿u) _2001재무제표_추가충당금명세_0630_V3 3 6" xfId="38590" xr:uid="{00000000-0005-0000-0000-0000283C0000}"/>
    <cellStyle name="Ç¥ÁØ_Sheet1_Áý°èÇ¥(2¿ù) _2001재무제표_추가충당금명세_0630_V3 3 6" xfId="38591" xr:uid="{00000000-0005-0000-0000-0000293C0000}"/>
    <cellStyle name="C￥AØ_Sheet1_Ay°eC￥(2¿u) _2001재무제표_추가충당금명세_0630_V3 3 7" xfId="38592" xr:uid="{00000000-0005-0000-0000-00002A3C0000}"/>
    <cellStyle name="Ç¥ÁØ_Sheet1_Áý°èÇ¥(2¿ù) _2001재무제표_추가충당금명세_0630_V3 3 7" xfId="38593" xr:uid="{00000000-0005-0000-0000-00002B3C0000}"/>
    <cellStyle name="C￥AØ_Sheet1_Ay°eC￥(2¿u) _2001재무제표_추가충당금명세_0630_V3 3 8" xfId="38594" xr:uid="{00000000-0005-0000-0000-00002C3C0000}"/>
    <cellStyle name="Ç¥ÁØ_Sheet1_Áý°èÇ¥(2¿ù) _2001재무제표_추가충당금명세_0630_V3 3 8" xfId="38595" xr:uid="{00000000-0005-0000-0000-00002D3C0000}"/>
    <cellStyle name="C￥AØ_Sheet1_Ay°eC￥(2¿u) _2001재무제표_추가충당금명세_0630_V3 3 9" xfId="38596" xr:uid="{00000000-0005-0000-0000-00002E3C0000}"/>
    <cellStyle name="Ç¥ÁØ_Sheet1_Áý°èÇ¥(2¿ù) _2001재무제표_추가충당금명세_0630_V3 3 9" xfId="38597" xr:uid="{00000000-0005-0000-0000-00002F3C0000}"/>
    <cellStyle name="C￥AØ_Sheet1_Ay°eC￥(2¿u) _2001재무제표_추가충당금명세_0630_V3 30" xfId="26903" xr:uid="{00000000-0005-0000-0000-0000303C0000}"/>
    <cellStyle name="Ç¥ÁØ_Sheet1_Áý°èÇ¥(2¿ù) _2001재무제표_추가충당금명세_0630_V3 30" xfId="24996" xr:uid="{00000000-0005-0000-0000-0000313C0000}"/>
    <cellStyle name="C￥AØ_Sheet1_Ay°eC￥(2¿u) _2001재무제표_추가충당금명세_0630_V3 31" xfId="27181" xr:uid="{00000000-0005-0000-0000-0000323C0000}"/>
    <cellStyle name="Ç¥ÁØ_Sheet1_Áý°èÇ¥(2¿ù) _2001재무제표_추가충당금명세_0630_V3 31" xfId="18683" xr:uid="{00000000-0005-0000-0000-0000333C0000}"/>
    <cellStyle name="C￥AØ_Sheet1_Ay°eC￥(2¿u) _2001재무제표_추가충당금명세_0630_V3 32" xfId="26904" xr:uid="{00000000-0005-0000-0000-0000343C0000}"/>
    <cellStyle name="Ç¥ÁØ_Sheet1_Áý°èÇ¥(2¿ù) _2001재무제표_추가충당금명세_0630_V3 32" xfId="24988" xr:uid="{00000000-0005-0000-0000-0000353C0000}"/>
    <cellStyle name="C￥AØ_Sheet1_Ay°eC￥(2¿u) _2001재무제표_추가충당금명세_0630_V3 33" xfId="18682" xr:uid="{00000000-0005-0000-0000-0000363C0000}"/>
    <cellStyle name="Ç¥ÁØ_Sheet1_Áý°èÇ¥(2¿ù) _2001재무제표_추가충당금명세_0630_V3 33" xfId="27182" xr:uid="{00000000-0005-0000-0000-0000373C0000}"/>
    <cellStyle name="C￥AØ_Sheet1_Ay°eC￥(2¿u) _2001재무제표_추가충당금명세_0630_V3 34" xfId="19598" xr:uid="{00000000-0005-0000-0000-0000383C0000}"/>
    <cellStyle name="Ç¥ÁØ_Sheet1_Áý°èÇ¥(2¿ù) _2001재무제표_추가충당금명세_0630_V3 34" xfId="18694" xr:uid="{00000000-0005-0000-0000-0000393C0000}"/>
    <cellStyle name="C￥AØ_Sheet1_Ay°eC￥(2¿u) _2001재무제표_추가충당금명세_0630_V3 35" xfId="25310" xr:uid="{00000000-0005-0000-0000-00003A3C0000}"/>
    <cellStyle name="Ç¥ÁØ_Sheet1_Áý°èÇ¥(2¿ù) _2001재무제표_추가충당금명세_0630_V3 35" xfId="25309" xr:uid="{00000000-0005-0000-0000-00003B3C0000}"/>
    <cellStyle name="C￥AØ_Sheet1_Ay°eC￥(2¿u) _2001재무제표_추가충당금명세_0630_V3 36" xfId="26902" xr:uid="{00000000-0005-0000-0000-00003C3C0000}"/>
    <cellStyle name="Ç¥ÁØ_Sheet1_Áý°èÇ¥(2¿ù) _2001재무제표_추가충당금명세_0630_V3 36" xfId="18695" xr:uid="{00000000-0005-0000-0000-00003D3C0000}"/>
    <cellStyle name="C￥AØ_Sheet1_Ay°eC￥(2¿u) _2001재무제표_추가충당금명세_0630_V3 37" xfId="23439" xr:uid="{00000000-0005-0000-0000-00003E3C0000}"/>
    <cellStyle name="Ç¥ÁØ_Sheet1_Áý°èÇ¥(2¿ù) _2001재무제표_추가충당금명세_0630_V3 37" xfId="23177" xr:uid="{00000000-0005-0000-0000-00003F3C0000}"/>
    <cellStyle name="C￥AØ_Sheet1_Ay°eC￥(2¿u) _2001재무제표_추가충당금명세_0630_V3 38" xfId="26905" xr:uid="{00000000-0005-0000-0000-0000403C0000}"/>
    <cellStyle name="Ç¥ÁØ_Sheet1_Áý°èÇ¥(2¿ù) _2001재무제표_추가충당금명세_0630_V3 38" xfId="24998" xr:uid="{00000000-0005-0000-0000-0000413C0000}"/>
    <cellStyle name="C￥AØ_Sheet1_Ay°eC￥(2¿u) _2001재무제표_추가충당금명세_0630_V3 39" xfId="22223" xr:uid="{00000000-0005-0000-0000-0000423C0000}"/>
    <cellStyle name="Ç¥ÁØ_Sheet1_Áý°èÇ¥(2¿ù) _2001재무제표_추가충당금명세_0630_V3 39" xfId="22221" xr:uid="{00000000-0005-0000-0000-0000433C0000}"/>
    <cellStyle name="C￥AØ_Sheet1_Ay°eC￥(2¿u) _2001재무제표_추가충당금명세_0630_V3 4" xfId="15955" xr:uid="{00000000-0005-0000-0000-0000443C0000}"/>
    <cellStyle name="Ç¥ÁØ_Sheet1_Áý°èÇ¥(2¿ù) _2001재무제표_추가충당금명세_0630_V3 4" xfId="15954" xr:uid="{00000000-0005-0000-0000-0000453C0000}"/>
    <cellStyle name="C￥AØ_Sheet1_Ay°eC￥(2¿u) _2001재무제표_추가충당금명세_0630_V3 4 10" xfId="38598" xr:uid="{00000000-0005-0000-0000-0000463C0000}"/>
    <cellStyle name="Ç¥ÁØ_Sheet1_Áý°èÇ¥(2¿ù) _2001재무제표_추가충당금명세_0630_V3 4 10" xfId="38599" xr:uid="{00000000-0005-0000-0000-0000473C0000}"/>
    <cellStyle name="C￥AØ_Sheet1_Ay°eC￥(2¿u) _2001재무제표_추가충당금명세_0630_V3 4 11" xfId="38600" xr:uid="{00000000-0005-0000-0000-0000483C0000}"/>
    <cellStyle name="Ç¥ÁØ_Sheet1_Áý°èÇ¥(2¿ù) _2001재무제표_추가충당금명세_0630_V3 4 11" xfId="38601" xr:uid="{00000000-0005-0000-0000-0000493C0000}"/>
    <cellStyle name="C￥AØ_Sheet1_Ay°eC￥(2¿u) _2001재무제표_추가충당금명세_0630_V3 4 2" xfId="15059" xr:uid="{00000000-0005-0000-0000-00004A3C0000}"/>
    <cellStyle name="Ç¥ÁØ_Sheet1_Áý°èÇ¥(2¿ù) _2001재무제표_추가충당금명세_0630_V3 4 2" xfId="15953" xr:uid="{00000000-0005-0000-0000-00004B3C0000}"/>
    <cellStyle name="C￥AØ_Sheet1_Ay°eC￥(2¿u) _2001재무제표_추가충당금명세_0630_V3 4 3" xfId="15952" xr:uid="{00000000-0005-0000-0000-00004C3C0000}"/>
    <cellStyle name="Ç¥ÁØ_Sheet1_Áý°èÇ¥(2¿ù) _2001재무제표_추가충당금명세_0630_V3 4 3" xfId="16312" xr:uid="{00000000-0005-0000-0000-00004D3C0000}"/>
    <cellStyle name="C￥AØ_Sheet1_Ay°eC￥(2¿u) _2001재무제표_추가충당금명세_0630_V3 4 4" xfId="38602" xr:uid="{00000000-0005-0000-0000-00004E3C0000}"/>
    <cellStyle name="Ç¥ÁØ_Sheet1_Áý°èÇ¥(2¿ù) _2001재무제표_추가충당금명세_0630_V3 4 4" xfId="38603" xr:uid="{00000000-0005-0000-0000-00004F3C0000}"/>
    <cellStyle name="C￥AØ_Sheet1_Ay°eC￥(2¿u) _2001재무제표_추가충당금명세_0630_V3 4 5" xfId="38604" xr:uid="{00000000-0005-0000-0000-0000503C0000}"/>
    <cellStyle name="Ç¥ÁØ_Sheet1_Áý°èÇ¥(2¿ù) _2001재무제표_추가충당금명세_0630_V3 4 5" xfId="38605" xr:uid="{00000000-0005-0000-0000-0000513C0000}"/>
    <cellStyle name="C￥AØ_Sheet1_Ay°eC￥(2¿u) _2001재무제표_추가충당금명세_0630_V3 4 6" xfId="38606" xr:uid="{00000000-0005-0000-0000-0000523C0000}"/>
    <cellStyle name="Ç¥ÁØ_Sheet1_Áý°èÇ¥(2¿ù) _2001재무제표_추가충당금명세_0630_V3 4 6" xfId="38607" xr:uid="{00000000-0005-0000-0000-0000533C0000}"/>
    <cellStyle name="C￥AØ_Sheet1_Ay°eC￥(2¿u) _2001재무제표_추가충당금명세_0630_V3 4 7" xfId="38608" xr:uid="{00000000-0005-0000-0000-0000543C0000}"/>
    <cellStyle name="Ç¥ÁØ_Sheet1_Áý°èÇ¥(2¿ù) _2001재무제표_추가충당금명세_0630_V3 4 7" xfId="38609" xr:uid="{00000000-0005-0000-0000-0000553C0000}"/>
    <cellStyle name="C￥AØ_Sheet1_Ay°eC￥(2¿u) _2001재무제표_추가충당금명세_0630_V3 4 8" xfId="38610" xr:uid="{00000000-0005-0000-0000-0000563C0000}"/>
    <cellStyle name="Ç¥ÁØ_Sheet1_Áý°èÇ¥(2¿ù) _2001재무제표_추가충당금명세_0630_V3 4 8" xfId="38611" xr:uid="{00000000-0005-0000-0000-0000573C0000}"/>
    <cellStyle name="C￥AØ_Sheet1_Ay°eC￥(2¿u) _2001재무제표_추가충당금명세_0630_V3 4 9" xfId="38612" xr:uid="{00000000-0005-0000-0000-0000583C0000}"/>
    <cellStyle name="Ç¥ÁØ_Sheet1_Áý°èÇ¥(2¿ù) _2001재무제표_추가충당금명세_0630_V3 4 9" xfId="38613" xr:uid="{00000000-0005-0000-0000-0000593C0000}"/>
    <cellStyle name="C￥AØ_Sheet1_Ay°eC￥(2¿u) _2001재무제표_추가충당금명세_0630_V3 40" xfId="19391" xr:uid="{00000000-0005-0000-0000-00005A3C0000}"/>
    <cellStyle name="Ç¥ÁØ_Sheet1_Áý°èÇ¥(2¿ù) _2001재무제표_추가충당금명세_0630_V3 40" xfId="24670" xr:uid="{00000000-0005-0000-0000-00005B3C0000}"/>
    <cellStyle name="C￥AØ_Sheet1_Ay°eC￥(2¿u) _2001재무제표_추가충당금명세_0630_V3 41" xfId="26739" xr:uid="{00000000-0005-0000-0000-00005C3C0000}"/>
    <cellStyle name="Ç¥ÁØ_Sheet1_Áý°èÇ¥(2¿ù) _2001재무제표_추가충당금명세_0630_V3 41" xfId="17834" xr:uid="{00000000-0005-0000-0000-00005D3C0000}"/>
    <cellStyle name="C￥AØ_Sheet1_Ay°eC￥(2¿u) _2001재무제표_추가충당금명세_0630_V3 42" xfId="26909" xr:uid="{00000000-0005-0000-0000-00005E3C0000}"/>
    <cellStyle name="Ç¥ÁØ_Sheet1_Áý°èÇ¥(2¿ù) _2001재무제표_추가충당금명세_0630_V3 42" xfId="27211" xr:uid="{00000000-0005-0000-0000-00005F3C0000}"/>
    <cellStyle name="C￥AØ_Sheet1_Ay°eC￥(2¿u) _2001재무제표_추가충당금명세_0630_V3 43" xfId="24677" xr:uid="{00000000-0005-0000-0000-0000603C0000}"/>
    <cellStyle name="Ç¥ÁØ_Sheet1_Áý°èÇ¥(2¿ù) _2001재무제표_추가충당금명세_0630_V3 43" xfId="27180" xr:uid="{00000000-0005-0000-0000-0000613C0000}"/>
    <cellStyle name="C￥AØ_Sheet1_Ay°eC￥(2¿u) _2001재무제표_추가충당금명세_0630_V3 44" xfId="24660" xr:uid="{00000000-0005-0000-0000-0000623C0000}"/>
    <cellStyle name="Ç¥ÁØ_Sheet1_Áý°èÇ¥(2¿ù) _2001재무제표_추가충당금명세_0630_V3 44" xfId="26910" xr:uid="{00000000-0005-0000-0000-0000633C0000}"/>
    <cellStyle name="C￥AØ_Sheet1_Ay°eC￥(2¿u) _2001재무제표_추가충당금명세_0630_V3 45" xfId="27184" xr:uid="{00000000-0005-0000-0000-0000643C0000}"/>
    <cellStyle name="Ç¥ÁØ_Sheet1_Áý°èÇ¥(2¿ù) _2001재무제표_추가충당금명세_0630_V3 45" xfId="18681" xr:uid="{00000000-0005-0000-0000-0000653C0000}"/>
    <cellStyle name="C￥AØ_Sheet1_Ay°eC￥(2¿u) _2001재무제표_추가충당금명세_0630_V3 46" xfId="24658" xr:uid="{00000000-0005-0000-0000-0000663C0000}"/>
    <cellStyle name="Ç¥ÁØ_Sheet1_Áý°èÇ¥(2¿ù) _2001재무제표_추가충당금명세_0630_V3 46" xfId="27206" xr:uid="{00000000-0005-0000-0000-0000673C0000}"/>
    <cellStyle name="C￥AØ_Sheet1_Ay°eC￥(2¿u) _2001재무제표_추가충당금명세_0630_V3 47" xfId="25541" xr:uid="{00000000-0005-0000-0000-0000683C0000}"/>
    <cellStyle name="Ç¥ÁØ_Sheet1_Áý°èÇ¥(2¿ù) _2001재무제표_추가충당금명세_0630_V3 47" xfId="24715" xr:uid="{00000000-0005-0000-0000-0000693C0000}"/>
    <cellStyle name="C￥AØ_Sheet1_Ay°eC￥(2¿u) _2001재무제표_추가충당금명세_0630_V3 48" xfId="21549" xr:uid="{00000000-0005-0000-0000-00006A3C0000}"/>
    <cellStyle name="Ç¥ÁØ_Sheet1_Áý°èÇ¥(2¿ù) _2001재무제표_추가충당금명세_0630_V3 48" xfId="27227" xr:uid="{00000000-0005-0000-0000-00006B3C0000}"/>
    <cellStyle name="C￥AØ_Sheet1_Ay°eC￥(2¿u) _2001재무제표_추가충당금명세_0630_V3 49" xfId="18935" xr:uid="{00000000-0005-0000-0000-00006C3C0000}"/>
    <cellStyle name="Ç¥ÁØ_Sheet1_Áý°èÇ¥(2¿ù) _2001재무제표_추가충당금명세_0630_V3 49" xfId="26750" xr:uid="{00000000-0005-0000-0000-00006D3C0000}"/>
    <cellStyle name="C￥AØ_Sheet1_Ay°eC￥(2¿u) _2001재무제표_추가충당금명세_0630_V3 5" xfId="15058" xr:uid="{00000000-0005-0000-0000-00006E3C0000}"/>
    <cellStyle name="Ç¥ÁØ_Sheet1_Áý°èÇ¥(2¿ù) _2001재무제표_추가충당금명세_0630_V3 5" xfId="15072" xr:uid="{00000000-0005-0000-0000-00006F3C0000}"/>
    <cellStyle name="C￥AØ_Sheet1_Ay°eC￥(2¿u) _2001재무제표_추가충당금명세_0630_V3 5 10" xfId="38614" xr:uid="{00000000-0005-0000-0000-0000703C0000}"/>
    <cellStyle name="Ç¥ÁØ_Sheet1_Áý°èÇ¥(2¿ù) _2001재무제표_추가충당금명세_0630_V3 5 10" xfId="38615" xr:uid="{00000000-0005-0000-0000-0000713C0000}"/>
    <cellStyle name="C￥AØ_Sheet1_Ay°eC￥(2¿u) _2001재무제표_추가충당금명세_0630_V3 5 11" xfId="38616" xr:uid="{00000000-0005-0000-0000-0000723C0000}"/>
    <cellStyle name="Ç¥ÁØ_Sheet1_Áý°èÇ¥(2¿ù) _2001재무제표_추가충당금명세_0630_V3 5 11" xfId="38617" xr:uid="{00000000-0005-0000-0000-0000733C0000}"/>
    <cellStyle name="C￥AØ_Sheet1_Ay°eC￥(2¿u) _2001재무제표_추가충당금명세_0630_V3 5 2" xfId="16043" xr:uid="{00000000-0005-0000-0000-0000743C0000}"/>
    <cellStyle name="Ç¥ÁØ_Sheet1_Áý°èÇ¥(2¿ù) _2001재무제표_추가충당금명세_0630_V3 5 2" xfId="15951" xr:uid="{00000000-0005-0000-0000-0000753C0000}"/>
    <cellStyle name="C￥AØ_Sheet1_Ay°eC￥(2¿u) _2001재무제표_추가충당금명세_0630_V3 5 3" xfId="16009" xr:uid="{00000000-0005-0000-0000-0000763C0000}"/>
    <cellStyle name="Ç¥ÁØ_Sheet1_Áý°èÇ¥(2¿ù) _2001재무제표_추가충당금명세_0630_V3 5 3" xfId="15057" xr:uid="{00000000-0005-0000-0000-0000773C0000}"/>
    <cellStyle name="C￥AØ_Sheet1_Ay°eC￥(2¿u) _2001재무제표_추가충당금명세_0630_V3 5 4" xfId="38618" xr:uid="{00000000-0005-0000-0000-0000783C0000}"/>
    <cellStyle name="Ç¥ÁØ_Sheet1_Áý°èÇ¥(2¿ù) _2001재무제표_추가충당금명세_0630_V3 5 4" xfId="38619" xr:uid="{00000000-0005-0000-0000-0000793C0000}"/>
    <cellStyle name="C￥AØ_Sheet1_Ay°eC￥(2¿u) _2001재무제표_추가충당금명세_0630_V3 5 5" xfId="38620" xr:uid="{00000000-0005-0000-0000-00007A3C0000}"/>
    <cellStyle name="Ç¥ÁØ_Sheet1_Áý°èÇ¥(2¿ù) _2001재무제표_추가충당금명세_0630_V3 5 5" xfId="38621" xr:uid="{00000000-0005-0000-0000-00007B3C0000}"/>
    <cellStyle name="C￥AØ_Sheet1_Ay°eC￥(2¿u) _2001재무제표_추가충당금명세_0630_V3 5 6" xfId="38622" xr:uid="{00000000-0005-0000-0000-00007C3C0000}"/>
    <cellStyle name="Ç¥ÁØ_Sheet1_Áý°èÇ¥(2¿ù) _2001재무제표_추가충당금명세_0630_V3 5 6" xfId="38623" xr:uid="{00000000-0005-0000-0000-00007D3C0000}"/>
    <cellStyle name="C￥AØ_Sheet1_Ay°eC￥(2¿u) _2001재무제표_추가충당금명세_0630_V3 5 7" xfId="38624" xr:uid="{00000000-0005-0000-0000-00007E3C0000}"/>
    <cellStyle name="Ç¥ÁØ_Sheet1_Áý°èÇ¥(2¿ù) _2001재무제표_추가충당금명세_0630_V3 5 7" xfId="38625" xr:uid="{00000000-0005-0000-0000-00007F3C0000}"/>
    <cellStyle name="C￥AØ_Sheet1_Ay°eC￥(2¿u) _2001재무제표_추가충당금명세_0630_V3 5 8" xfId="38626" xr:uid="{00000000-0005-0000-0000-0000803C0000}"/>
    <cellStyle name="Ç¥ÁØ_Sheet1_Áý°èÇ¥(2¿ù) _2001재무제표_추가충당금명세_0630_V3 5 8" xfId="38627" xr:uid="{00000000-0005-0000-0000-0000813C0000}"/>
    <cellStyle name="C￥AØ_Sheet1_Ay°eC￥(2¿u) _2001재무제표_추가충당금명세_0630_V3 5 9" xfId="38628" xr:uid="{00000000-0005-0000-0000-0000823C0000}"/>
    <cellStyle name="Ç¥ÁØ_Sheet1_Áý°èÇ¥(2¿ù) _2001재무제표_추가충당금명세_0630_V3 5 9" xfId="38629" xr:uid="{00000000-0005-0000-0000-0000833C0000}"/>
    <cellStyle name="C￥AØ_Sheet1_Ay°eC￥(2¿u) _2001재무제표_추가충당금명세_0630_V3 50" xfId="26913" xr:uid="{00000000-0005-0000-0000-0000843C0000}"/>
    <cellStyle name="Ç¥ÁØ_Sheet1_Áý°èÇ¥(2¿ù) _2001재무제표_추가충당금명세_0630_V3 50" xfId="23855" xr:uid="{00000000-0005-0000-0000-0000853C0000}"/>
    <cellStyle name="C￥AØ_Sheet1_Ay°eC￥(2¿u) _2001재무제표_추가충당금명세_0630_V3 51" xfId="25400" xr:uid="{00000000-0005-0000-0000-0000863C0000}"/>
    <cellStyle name="Ç¥ÁØ_Sheet1_Áý°èÇ¥(2¿ù) _2001재무제표_추가충당금명세_0630_V3 51" xfId="19431" xr:uid="{00000000-0005-0000-0000-0000873C0000}"/>
    <cellStyle name="C￥AØ_Sheet1_Ay°eC￥(2¿u) _2001재무제표_추가충당금명세_0630_V3 52" xfId="23430" xr:uid="{00000000-0005-0000-0000-0000883C0000}"/>
    <cellStyle name="Ç¥ÁØ_Sheet1_Áý°èÇ¥(2¿ù) _2001재무제표_추가충당금명세_0630_V3 52" xfId="27065" xr:uid="{00000000-0005-0000-0000-0000893C0000}"/>
    <cellStyle name="C￥AØ_Sheet1_Ay°eC￥(2¿u) _2001재무제표_추가충당금명세_0630_V3 53" xfId="18685" xr:uid="{00000000-0005-0000-0000-00008A3C0000}"/>
    <cellStyle name="Ç¥ÁØ_Sheet1_Áý°èÇ¥(2¿ù) _2001재무제표_추가충당금명세_0630_V3 53" xfId="27176" xr:uid="{00000000-0005-0000-0000-00008B3C0000}"/>
    <cellStyle name="C￥AØ_Sheet1_Ay°eC￥(2¿u) _2001재무제표_추가충당금명세_0630_V3 54" xfId="24669" xr:uid="{00000000-0005-0000-0000-00008C3C0000}"/>
    <cellStyle name="Ç¥ÁØ_Sheet1_Áý°èÇ¥(2¿ù) _2001재무제표_추가충당금명세_0630_V3 54" xfId="24999" xr:uid="{00000000-0005-0000-0000-00008D3C0000}"/>
    <cellStyle name="C￥AØ_Sheet1_Ay°eC￥(2¿u) _2001재무제표_추가충당금명세_0630_V3 55" xfId="27246" xr:uid="{00000000-0005-0000-0000-00008E3C0000}"/>
    <cellStyle name="Ç¥ÁØ_Sheet1_Áý°èÇ¥(2¿ù) _2001재무제표_추가충당금명세_0630_V3 55" xfId="19740" xr:uid="{00000000-0005-0000-0000-00008F3C0000}"/>
    <cellStyle name="C￥AØ_Sheet1_Ay°eC￥(2¿u) _2001재무제표_추가충당금명세_0630_V3 56" xfId="24667" xr:uid="{00000000-0005-0000-0000-0000903C0000}"/>
    <cellStyle name="Ç¥ÁØ_Sheet1_Áý°èÇ¥(2¿ù) _2001재무제표_추가충당금명세_0630_V3 56" xfId="24668" xr:uid="{00000000-0005-0000-0000-0000913C0000}"/>
    <cellStyle name="C￥AØ_Sheet1_Ay°eC￥(2¿u) _2001재무제표_추가충당금명세_0630_V3 57" xfId="18500" xr:uid="{00000000-0005-0000-0000-0000923C0000}"/>
    <cellStyle name="Ç¥ÁØ_Sheet1_Áý°èÇ¥(2¿ù) _2001재무제표_추가충당금명세_0630_V3 57" xfId="23844" xr:uid="{00000000-0005-0000-0000-0000933C0000}"/>
    <cellStyle name="C￥AØ_Sheet1_Ay°eC￥(2¿u) _2001재무제표_추가충당금명세_0630_V3 58" xfId="24665" xr:uid="{00000000-0005-0000-0000-0000943C0000}"/>
    <cellStyle name="Ç¥ÁØ_Sheet1_Áý°èÇ¥(2¿ù) _2001재무제표_추가충당금명세_0630_V3 58" xfId="24666" xr:uid="{00000000-0005-0000-0000-0000953C0000}"/>
    <cellStyle name="C￥AØ_Sheet1_Ay°eC￥(2¿u) _2001재무제표_추가충당금명세_0630_V3 59" xfId="18861" xr:uid="{00000000-0005-0000-0000-0000963C0000}"/>
    <cellStyle name="Ç¥ÁØ_Sheet1_Áý°èÇ¥(2¿ù) _2001재무제표_추가충당금명세_0630_V3 59" xfId="18669" xr:uid="{00000000-0005-0000-0000-0000973C0000}"/>
    <cellStyle name="C￥AØ_Sheet1_Ay°eC￥(2¿u) _2001재무제표_추가충당금명세_0630_V3 6" xfId="14968" xr:uid="{00000000-0005-0000-0000-0000983C0000}"/>
    <cellStyle name="Ç¥ÁØ_Sheet1_Áý°èÇ¥(2¿ù) _2001재무제표_추가충당금명세_0630_V3 6" xfId="16505" xr:uid="{00000000-0005-0000-0000-0000993C0000}"/>
    <cellStyle name="C￥AØ_Sheet1_Ay°eC￥(2¿u) _2001재무제표_추가충당금명세_0630_V3 6 10" xfId="38630" xr:uid="{00000000-0005-0000-0000-00009A3C0000}"/>
    <cellStyle name="Ç¥ÁØ_Sheet1_Áý°èÇ¥(2¿ù) _2001재무제표_추가충당금명세_0630_V3 6 10" xfId="38631" xr:uid="{00000000-0005-0000-0000-00009B3C0000}"/>
    <cellStyle name="C￥AØ_Sheet1_Ay°eC￥(2¿u) _2001재무제표_추가충당금명세_0630_V3 6 11" xfId="38632" xr:uid="{00000000-0005-0000-0000-00009C3C0000}"/>
    <cellStyle name="Ç¥ÁØ_Sheet1_Áý°èÇ¥(2¿ù) _2001재무제표_추가충당금명세_0630_V3 6 11" xfId="38633" xr:uid="{00000000-0005-0000-0000-00009D3C0000}"/>
    <cellStyle name="C￥AØ_Sheet1_Ay°eC￥(2¿u) _2001재무제표_추가충당금명세_0630_V3 6 2" xfId="15071" xr:uid="{00000000-0005-0000-0000-00009E3C0000}"/>
    <cellStyle name="Ç¥ÁØ_Sheet1_Áý°èÇ¥(2¿ù) _2001재무제표_추가충당금명세_0630_V3 6 2" xfId="15716" xr:uid="{00000000-0005-0000-0000-00009F3C0000}"/>
    <cellStyle name="C￥AØ_Sheet1_Ay°eC￥(2¿u) _2001재무제표_추가충당금명세_0630_V3 6 3" xfId="15023" xr:uid="{00000000-0005-0000-0000-0000A03C0000}"/>
    <cellStyle name="Ç¥ÁØ_Sheet1_Áý°èÇ¥(2¿ù) _2001재무제표_추가충당금명세_0630_V3 6 3" xfId="15986" xr:uid="{00000000-0005-0000-0000-0000A13C0000}"/>
    <cellStyle name="C￥AØ_Sheet1_Ay°eC￥(2¿u) _2001재무제표_추가충당금명세_0630_V3 6 4" xfId="38634" xr:uid="{00000000-0005-0000-0000-0000A23C0000}"/>
    <cellStyle name="Ç¥ÁØ_Sheet1_Áý°èÇ¥(2¿ù) _2001재무제표_추가충당금명세_0630_V3 6 4" xfId="38635" xr:uid="{00000000-0005-0000-0000-0000A33C0000}"/>
    <cellStyle name="C￥AØ_Sheet1_Ay°eC￥(2¿u) _2001재무제표_추가충당금명세_0630_V3 6 5" xfId="38636" xr:uid="{00000000-0005-0000-0000-0000A43C0000}"/>
    <cellStyle name="Ç¥ÁØ_Sheet1_Áý°èÇ¥(2¿ù) _2001재무제표_추가충당금명세_0630_V3 6 5" xfId="38637" xr:uid="{00000000-0005-0000-0000-0000A53C0000}"/>
    <cellStyle name="C￥AØ_Sheet1_Ay°eC￥(2¿u) _2001재무제표_추가충당금명세_0630_V3 6 6" xfId="38638" xr:uid="{00000000-0005-0000-0000-0000A63C0000}"/>
    <cellStyle name="Ç¥ÁØ_Sheet1_Áý°èÇ¥(2¿ù) _2001재무제표_추가충당금명세_0630_V3 6 6" xfId="38639" xr:uid="{00000000-0005-0000-0000-0000A73C0000}"/>
    <cellStyle name="C￥AØ_Sheet1_Ay°eC￥(2¿u) _2001재무제표_추가충당금명세_0630_V3 6 7" xfId="38640" xr:uid="{00000000-0005-0000-0000-0000A83C0000}"/>
    <cellStyle name="Ç¥ÁØ_Sheet1_Áý°èÇ¥(2¿ù) _2001재무제표_추가충당금명세_0630_V3 6 7" xfId="38641" xr:uid="{00000000-0005-0000-0000-0000A93C0000}"/>
    <cellStyle name="C￥AØ_Sheet1_Ay°eC￥(2¿u) _2001재무제표_추가충당금명세_0630_V3 6 8" xfId="38642" xr:uid="{00000000-0005-0000-0000-0000AA3C0000}"/>
    <cellStyle name="Ç¥ÁØ_Sheet1_Áý°èÇ¥(2¿ù) _2001재무제표_추가충당금명세_0630_V3 6 8" xfId="38643" xr:uid="{00000000-0005-0000-0000-0000AB3C0000}"/>
    <cellStyle name="C￥AØ_Sheet1_Ay°eC￥(2¿u) _2001재무제표_추가충당금명세_0630_V3 6 9" xfId="38644" xr:uid="{00000000-0005-0000-0000-0000AC3C0000}"/>
    <cellStyle name="Ç¥ÁØ_Sheet1_Áý°èÇ¥(2¿ù) _2001재무제표_추가충당금명세_0630_V3 6 9" xfId="38645" xr:uid="{00000000-0005-0000-0000-0000AD3C0000}"/>
    <cellStyle name="C￥AØ_Sheet1_Ay°eC￥(2¿u) _2001재무제표_추가충당금명세_0630_V3 60" xfId="19343" xr:uid="{00000000-0005-0000-0000-0000AE3C0000}"/>
    <cellStyle name="Ç¥ÁØ_Sheet1_Áý°èÇ¥(2¿ù) _2001재무제표_추가충당금명세_0630_V3 60" xfId="26906" xr:uid="{00000000-0005-0000-0000-0000AF3C0000}"/>
    <cellStyle name="C￥AØ_Sheet1_Ay°eC￥(2¿u) _2001재무제표_추가충당금명세_0630_V3 61" xfId="18783" xr:uid="{00000000-0005-0000-0000-0000B03C0000}"/>
    <cellStyle name="Ç¥ÁØ_Sheet1_Áý°èÇ¥(2¿ù) _2001재무제표_추가충당금명세_0630_V3 61" xfId="27239" xr:uid="{00000000-0005-0000-0000-0000B13C0000}"/>
    <cellStyle name="C￥AØ_Sheet1_Ay°eC￥(2¿u) _2001재무제표_추가충당금명세_0630_V3 62" xfId="26916" xr:uid="{00000000-0005-0000-0000-0000B23C0000}"/>
    <cellStyle name="Ç¥ÁØ_Sheet1_Áý°èÇ¥(2¿ù) _2001재무제표_추가충당금명세_0630_V3 62" xfId="27067" xr:uid="{00000000-0005-0000-0000-0000B33C0000}"/>
    <cellStyle name="C￥AØ_Sheet1_Ay°eC￥(2¿u) _2001재무제표_추가충당금명세_0630_V3 7" xfId="15705" xr:uid="{00000000-0005-0000-0000-0000B43C0000}"/>
    <cellStyle name="Ç¥ÁØ_Sheet1_Áý°èÇ¥(2¿ù) _2001재무제표_추가충당금명세_0630_V3 7" xfId="15703" xr:uid="{00000000-0005-0000-0000-0000B53C0000}"/>
    <cellStyle name="C￥AØ_Sheet1_Ay°eC￥(2¿u) _2001재무제표_추가충당금명세_0630_V3 7 10" xfId="38646" xr:uid="{00000000-0005-0000-0000-0000B63C0000}"/>
    <cellStyle name="Ç¥ÁØ_Sheet1_Áý°èÇ¥(2¿ù) _2001재무제표_추가충당금명세_0630_V3 7 10" xfId="38647" xr:uid="{00000000-0005-0000-0000-0000B73C0000}"/>
    <cellStyle name="C￥AØ_Sheet1_Ay°eC￥(2¿u) _2001재무제표_추가충당금명세_0630_V3 7 11" xfId="38648" xr:uid="{00000000-0005-0000-0000-0000B83C0000}"/>
    <cellStyle name="Ç¥ÁØ_Sheet1_Áý°èÇ¥(2¿ù) _2001재무제표_추가충당금명세_0630_V3 7 11" xfId="38649" xr:uid="{00000000-0005-0000-0000-0000B93C0000}"/>
    <cellStyle name="C￥AØ_Sheet1_Ay°eC￥(2¿u) _2001재무제표_추가충당금명세_0630_V3 7 2" xfId="16519" xr:uid="{00000000-0005-0000-0000-0000BA3C0000}"/>
    <cellStyle name="Ç¥ÁØ_Sheet1_Áý°èÇ¥(2¿ù) _2001재무제표_추가충당금명세_0630_V3 7 2" xfId="15665" xr:uid="{00000000-0005-0000-0000-0000BB3C0000}"/>
    <cellStyle name="C￥AØ_Sheet1_Ay°eC￥(2¿u) _2001재무제표_추가충당금명세_0630_V3 7 3" xfId="15022" xr:uid="{00000000-0005-0000-0000-0000BC3C0000}"/>
    <cellStyle name="Ç¥ÁØ_Sheet1_Áý°èÇ¥(2¿ù) _2001재무제표_추가충당금명세_0630_V3 7 3" xfId="15984" xr:uid="{00000000-0005-0000-0000-0000BD3C0000}"/>
    <cellStyle name="C￥AØ_Sheet1_Ay°eC￥(2¿u) _2001재무제표_추가충당금명세_0630_V3 7 4" xfId="38650" xr:uid="{00000000-0005-0000-0000-0000BE3C0000}"/>
    <cellStyle name="Ç¥ÁØ_Sheet1_Áý°èÇ¥(2¿ù) _2001재무제표_추가충당금명세_0630_V3 7 4" xfId="38651" xr:uid="{00000000-0005-0000-0000-0000BF3C0000}"/>
    <cellStyle name="C￥AØ_Sheet1_Ay°eC￥(2¿u) _2001재무제표_추가충당금명세_0630_V3 7 5" xfId="38652" xr:uid="{00000000-0005-0000-0000-0000C03C0000}"/>
    <cellStyle name="Ç¥ÁØ_Sheet1_Áý°èÇ¥(2¿ù) _2001재무제표_추가충당금명세_0630_V3 7 5" xfId="38653" xr:uid="{00000000-0005-0000-0000-0000C13C0000}"/>
    <cellStyle name="C￥AØ_Sheet1_Ay°eC￥(2¿u) _2001재무제표_추가충당금명세_0630_V3 7 6" xfId="38654" xr:uid="{00000000-0005-0000-0000-0000C23C0000}"/>
    <cellStyle name="Ç¥ÁØ_Sheet1_Áý°èÇ¥(2¿ù) _2001재무제표_추가충당금명세_0630_V3 7 6" xfId="38655" xr:uid="{00000000-0005-0000-0000-0000C33C0000}"/>
    <cellStyle name="C￥AØ_Sheet1_Ay°eC￥(2¿u) _2001재무제표_추가충당금명세_0630_V3 7 7" xfId="38656" xr:uid="{00000000-0005-0000-0000-0000C43C0000}"/>
    <cellStyle name="Ç¥ÁØ_Sheet1_Áý°èÇ¥(2¿ù) _2001재무제표_추가충당금명세_0630_V3 7 7" xfId="38657" xr:uid="{00000000-0005-0000-0000-0000C53C0000}"/>
    <cellStyle name="C￥AØ_Sheet1_Ay°eC￥(2¿u) _2001재무제표_추가충당금명세_0630_V3 7 8" xfId="38658" xr:uid="{00000000-0005-0000-0000-0000C63C0000}"/>
    <cellStyle name="Ç¥ÁØ_Sheet1_Áý°èÇ¥(2¿ù) _2001재무제표_추가충당금명세_0630_V3 7 8" xfId="38659" xr:uid="{00000000-0005-0000-0000-0000C73C0000}"/>
    <cellStyle name="C￥AØ_Sheet1_Ay°eC￥(2¿u) _2001재무제표_추가충당금명세_0630_V3 7 9" xfId="38660" xr:uid="{00000000-0005-0000-0000-0000C83C0000}"/>
    <cellStyle name="Ç¥ÁØ_Sheet1_Áý°èÇ¥(2¿ù) _2001재무제표_추가충당금명세_0630_V3 7 9" xfId="38661" xr:uid="{00000000-0005-0000-0000-0000C93C0000}"/>
    <cellStyle name="C￥AØ_Sheet1_Ay°eC￥(2¿u) _2001재무제표_추가충당금명세_0630_V3 8" xfId="16018" xr:uid="{00000000-0005-0000-0000-0000CA3C0000}"/>
    <cellStyle name="Ç¥ÁØ_Sheet1_Áý°èÇ¥(2¿ù) _2001재무제표_추가충당금명세_0630_V3 8" xfId="16342" xr:uid="{00000000-0005-0000-0000-0000CB3C0000}"/>
    <cellStyle name="C￥AØ_Sheet1_Ay°eC￥(2¿u) _2001재무제표_추가충당금명세_0630_V3 8 10" xfId="38662" xr:uid="{00000000-0005-0000-0000-0000CC3C0000}"/>
    <cellStyle name="Ç¥ÁØ_Sheet1_Áý°èÇ¥(2¿ù) _2001재무제표_추가충당금명세_0630_V3 8 10" xfId="38663" xr:uid="{00000000-0005-0000-0000-0000CD3C0000}"/>
    <cellStyle name="C￥AØ_Sheet1_Ay°eC￥(2¿u) _2001재무제표_추가충당금명세_0630_V3 8 11" xfId="38664" xr:uid="{00000000-0005-0000-0000-0000CE3C0000}"/>
    <cellStyle name="Ç¥ÁØ_Sheet1_Áý°èÇ¥(2¿ù) _2001재무제표_추가충당금명세_0630_V3 8 11" xfId="38665" xr:uid="{00000000-0005-0000-0000-0000CF3C0000}"/>
    <cellStyle name="C￥AØ_Sheet1_Ay°eC￥(2¿u) _2001재무제표_추가충당금명세_0630_V3 8 2" xfId="16338" xr:uid="{00000000-0005-0000-0000-0000D03C0000}"/>
    <cellStyle name="Ç¥ÁØ_Sheet1_Áý°èÇ¥(2¿ù) _2001재무제표_추가충당금명세_0630_V3 8 2" xfId="15946" xr:uid="{00000000-0005-0000-0000-0000D13C0000}"/>
    <cellStyle name="C￥AØ_Sheet1_Ay°eC￥(2¿u) _2001재무제표_추가충당금명세_0630_V3 8 3" xfId="16386" xr:uid="{00000000-0005-0000-0000-0000D23C0000}"/>
    <cellStyle name="Ç¥ÁØ_Sheet1_Áý°èÇ¥(2¿ù) _2001재무제표_추가충당금명세_0630_V3 8 3" xfId="16017" xr:uid="{00000000-0005-0000-0000-0000D33C0000}"/>
    <cellStyle name="C￥AØ_Sheet1_Ay°eC￥(2¿u) _2001재무제표_추가충당금명세_0630_V3 8 4" xfId="38666" xr:uid="{00000000-0005-0000-0000-0000D43C0000}"/>
    <cellStyle name="Ç¥ÁØ_Sheet1_Áý°èÇ¥(2¿ù) _2001재무제표_추가충당금명세_0630_V3 8 4" xfId="38667" xr:uid="{00000000-0005-0000-0000-0000D53C0000}"/>
    <cellStyle name="C￥AØ_Sheet1_Ay°eC￥(2¿u) _2001재무제표_추가충당금명세_0630_V3 8 5" xfId="38668" xr:uid="{00000000-0005-0000-0000-0000D63C0000}"/>
    <cellStyle name="Ç¥ÁØ_Sheet1_Áý°èÇ¥(2¿ù) _2001재무제표_추가충당금명세_0630_V3 8 5" xfId="38669" xr:uid="{00000000-0005-0000-0000-0000D73C0000}"/>
    <cellStyle name="C￥AØ_Sheet1_Ay°eC￥(2¿u) _2001재무제표_추가충당금명세_0630_V3 8 6" xfId="38670" xr:uid="{00000000-0005-0000-0000-0000D83C0000}"/>
    <cellStyle name="Ç¥ÁØ_Sheet1_Áý°èÇ¥(2¿ù) _2001재무제표_추가충당금명세_0630_V3 8 6" xfId="38671" xr:uid="{00000000-0005-0000-0000-0000D93C0000}"/>
    <cellStyle name="C￥AØ_Sheet1_Ay°eC￥(2¿u) _2001재무제표_추가충당금명세_0630_V3 8 7" xfId="38672" xr:uid="{00000000-0005-0000-0000-0000DA3C0000}"/>
    <cellStyle name="Ç¥ÁØ_Sheet1_Áý°èÇ¥(2¿ù) _2001재무제표_추가충당금명세_0630_V3 8 7" xfId="38673" xr:uid="{00000000-0005-0000-0000-0000DB3C0000}"/>
    <cellStyle name="C￥AØ_Sheet1_Ay°eC￥(2¿u) _2001재무제표_추가충당금명세_0630_V3 8 8" xfId="38674" xr:uid="{00000000-0005-0000-0000-0000DC3C0000}"/>
    <cellStyle name="Ç¥ÁØ_Sheet1_Áý°èÇ¥(2¿ù) _2001재무제표_추가충당금명세_0630_V3 8 8" xfId="38675" xr:uid="{00000000-0005-0000-0000-0000DD3C0000}"/>
    <cellStyle name="C￥AØ_Sheet1_Ay°eC￥(2¿u) _2001재무제표_추가충당금명세_0630_V3 8 9" xfId="38676" xr:uid="{00000000-0005-0000-0000-0000DE3C0000}"/>
    <cellStyle name="Ç¥ÁØ_Sheet1_Áý°èÇ¥(2¿ù) _2001재무제표_추가충당금명세_0630_V3 8 9" xfId="38677" xr:uid="{00000000-0005-0000-0000-0000DF3C0000}"/>
    <cellStyle name="C￥AØ_Sheet1_Ay°eC￥(2¿u) _2001재무제표_추가충당금명세_0630_V3 9" xfId="16543" xr:uid="{00000000-0005-0000-0000-0000E03C0000}"/>
    <cellStyle name="Ç¥ÁØ_Sheet1_Áý°èÇ¥(2¿ù) _2001재무제표_추가충당금명세_0630_V3 9" xfId="15934" xr:uid="{00000000-0005-0000-0000-0000E13C0000}"/>
    <cellStyle name="C￥AØ_Sheet1_Ay°eC￥(2¿u) _2001재무제표_추가충당금명세_0630_V3 9 10" xfId="38678" xr:uid="{00000000-0005-0000-0000-0000E23C0000}"/>
    <cellStyle name="Ç¥ÁØ_Sheet1_Áý°èÇ¥(2¿ù) _2001재무제표_추가충당금명세_0630_V3 9 10" xfId="38679" xr:uid="{00000000-0005-0000-0000-0000E33C0000}"/>
    <cellStyle name="C￥AØ_Sheet1_Ay°eC￥(2¿u) _2001재무제표_추가충당금명세_0630_V3 9 11" xfId="38680" xr:uid="{00000000-0005-0000-0000-0000E43C0000}"/>
    <cellStyle name="Ç¥ÁØ_Sheet1_Áý°èÇ¥(2¿ù) _2001재무제표_추가충당금명세_0630_V3 9 11" xfId="38681" xr:uid="{00000000-0005-0000-0000-0000E53C0000}"/>
    <cellStyle name="C￥AØ_Sheet1_Ay°eC￥(2¿u) _2001재무제표_추가충당금명세_0630_V3 9 2" xfId="15092" xr:uid="{00000000-0005-0000-0000-0000E63C0000}"/>
    <cellStyle name="Ç¥ÁØ_Sheet1_Áý°èÇ¥(2¿ù) _2001재무제표_추가충당금명세_0630_V3 9 2" xfId="16416" xr:uid="{00000000-0005-0000-0000-0000E73C0000}"/>
    <cellStyle name="C￥AØ_Sheet1_Ay°eC￥(2¿u) _2001재무제표_추가충당금명세_0630_V3 9 3" xfId="15983" xr:uid="{00000000-0005-0000-0000-0000E83C0000}"/>
    <cellStyle name="Ç¥ÁØ_Sheet1_Áý°èÇ¥(2¿ù) _2001재무제표_추가충당금명세_0630_V3 9 3" xfId="15664" xr:uid="{00000000-0005-0000-0000-0000E93C0000}"/>
    <cellStyle name="C￥AØ_Sheet1_Ay°eC￥(2¿u) _2001재무제표_추가충당금명세_0630_V3 9 4" xfId="38682" xr:uid="{00000000-0005-0000-0000-0000EA3C0000}"/>
    <cellStyle name="Ç¥ÁØ_Sheet1_Áý°èÇ¥(2¿ù) _2001재무제표_추가충당금명세_0630_V3 9 4" xfId="38683" xr:uid="{00000000-0005-0000-0000-0000EB3C0000}"/>
    <cellStyle name="C￥AØ_Sheet1_Ay°eC￥(2¿u) _2001재무제표_추가충당금명세_0630_V3 9 5" xfId="38684" xr:uid="{00000000-0005-0000-0000-0000EC3C0000}"/>
    <cellStyle name="Ç¥ÁØ_Sheet1_Áý°èÇ¥(2¿ù) _2001재무제표_추가충당금명세_0630_V3 9 5" xfId="38685" xr:uid="{00000000-0005-0000-0000-0000ED3C0000}"/>
    <cellStyle name="C￥AØ_Sheet1_Ay°eC￥(2¿u) _2001재무제표_추가충당금명세_0630_V3 9 6" xfId="38686" xr:uid="{00000000-0005-0000-0000-0000EE3C0000}"/>
    <cellStyle name="Ç¥ÁØ_Sheet1_Áý°èÇ¥(2¿ù) _2001재무제표_추가충당금명세_0630_V3 9 6" xfId="38687" xr:uid="{00000000-0005-0000-0000-0000EF3C0000}"/>
    <cellStyle name="C￥AØ_Sheet1_Ay°eC￥(2¿u) _2001재무제표_추가충당금명세_0630_V3 9 7" xfId="38688" xr:uid="{00000000-0005-0000-0000-0000F03C0000}"/>
    <cellStyle name="Ç¥ÁØ_Sheet1_Áý°èÇ¥(2¿ù) _2001재무제표_추가충당금명세_0630_V3 9 7" xfId="38689" xr:uid="{00000000-0005-0000-0000-0000F13C0000}"/>
    <cellStyle name="C￥AØ_Sheet1_Ay°eC￥(2¿u) _2001재무제표_추가충당금명세_0630_V3 9 8" xfId="38690" xr:uid="{00000000-0005-0000-0000-0000F23C0000}"/>
    <cellStyle name="Ç¥ÁØ_Sheet1_Áý°èÇ¥(2¿ù) _2001재무제표_추가충당금명세_0630_V3 9 8" xfId="38691" xr:uid="{00000000-0005-0000-0000-0000F33C0000}"/>
    <cellStyle name="C￥AØ_Sheet1_Ay°eC￥(2¿u) _2001재무제표_추가충당금명세_0630_V3 9 9" xfId="38692" xr:uid="{00000000-0005-0000-0000-0000F43C0000}"/>
    <cellStyle name="Ç¥ÁØ_Sheet1_Áý°èÇ¥(2¿ù) _2001재무제표_추가충당금명세_0630_V3 9 9" xfId="38693" xr:uid="{00000000-0005-0000-0000-0000F53C0000}"/>
    <cellStyle name="C￥AØ_Sheet1_Ay°eC￥(2¿u) _2001재무제표_추가충당금명세_0630_V3_1211 충당금,건전성 현황_작업" xfId="38694" xr:uid="{00000000-0005-0000-0000-0000F63C0000}"/>
    <cellStyle name="Ç¥ÁØ_Sheet1_Áý°èÇ¥(2¿ù) _2001재무제표_추가충당금명세_0630_V3_1211 충당금,건전성 현황_작업" xfId="38695" xr:uid="{00000000-0005-0000-0000-0000F73C0000}"/>
    <cellStyle name="C￥AØ_Sheet1_Ay°eC￥(2¿u) _2001재무제표_추가충당금명세_0630_V3_HN,KEB(권리분석)_김영진_조세지원" xfId="15909" xr:uid="{00000000-0005-0000-0000-0000F83C0000}"/>
    <cellStyle name="Ç¥ÁØ_Sheet1_Áý°èÇ¥(2¿ù) _2001재무제표_추가충당금명세_0630_V3_HN,KEB(권리분석)_김영진_조세지원" xfId="15702" xr:uid="{00000000-0005-0000-0000-0000F93C0000}"/>
    <cellStyle name="C￥AØ_Sheet1_Ay°eC￥(2¿u) _2001재무제표_추가충당금명세_0630_V3_HN,KEB(권리분석_최종)_통합" xfId="16510" xr:uid="{00000000-0005-0000-0000-0000FA3C0000}"/>
    <cellStyle name="Ç¥ÁØ_Sheet1_Áý°èÇ¥(2¿ù) _2001재무제표_추가충당금명세_0630_V3_HN,KEB(권리분석_최종)_통합" xfId="16542" xr:uid="{00000000-0005-0000-0000-0000FB3C0000}"/>
    <cellStyle name="C￥AØ_Sheet1_Ay°eC￥(2¿u) _2001재무제표_추가충당금명세_0630_V3_SHB_2011-3_담보sheet(더밸류_v6이교민)" xfId="15594" xr:uid="{00000000-0005-0000-0000-0000FC3C0000}"/>
    <cellStyle name="Ç¥ÁØ_Sheet1_Áý°èÇ¥(2¿ù) _2001재무제표_추가충당금명세_0630_V3_SHB_2011-3_담보sheet(더밸류_v6이교민)" xfId="16396" xr:uid="{00000000-0005-0000-0000-0000FD3C0000}"/>
    <cellStyle name="C￥AØ_Sheet1_Ay°eC￥(2¿u) _2001재무제표_추가충당금명세_0630_V3_SHB_2011-3_담보sheet(더밸류_v6이교민)_차주명관리_20110726_v1" xfId="15617" xr:uid="{00000000-0005-0000-0000-0000FE3C0000}"/>
    <cellStyle name="Ç¥ÁØ_Sheet1_Áý°èÇ¥(2¿ù) _2001재무제표_추가충당금명세_0630_V3_SHB_2011-3_담보sheet(더밸류_v6이교민)_차주명관리_20110726_v1" xfId="16450" xr:uid="{00000000-0005-0000-0000-0000FF3C0000}"/>
    <cellStyle name="C￥AØ_Sheet1_Ay°eC￥(2¿u) _2001재무제표_추가충당금명세_0630_V3_심사역Q&amp;A(20110817_확인)" xfId="15021" xr:uid="{00000000-0005-0000-0000-0000003D0000}"/>
    <cellStyle name="Ç¥ÁØ_Sheet1_Áý°èÇ¥(2¿ù) _2001재무제표_추가충당금명세_0630_V3_심사역Q&amp;A(20110817_확인)" xfId="14886" xr:uid="{00000000-0005-0000-0000-0000013D0000}"/>
    <cellStyle name="C￥AØ_Sheet1_Ay°eC￥(2¿u) _Sheet1" xfId="31791" xr:uid="{00000000-0005-0000-0000-0000023D0000}"/>
    <cellStyle name="C∷RIA∽¨√_∷R¨u¨IㄏǎE?∷R¨ua" xfId="31792" xr:uid="{00000000-0005-0000-0000-0000033D0000}"/>
    <cellStyle name="C⊥Aí_【a AoAUAaìn" xfId="31793" xr:uid="{00000000-0005-0000-0000-0000043D0000}"/>
    <cellStyle name="Calc C⟐rrency (0)" xfId="31794" xr:uid="{00000000-0005-0000-0000-0000053D0000}"/>
    <cellStyle name="Calc Currency (0)" xfId="616" xr:uid="{00000000-0005-0000-0000-0000063D0000}"/>
    <cellStyle name="Calc Currency (0) 2" xfId="38696" xr:uid="{00000000-0005-0000-0000-0000073D0000}"/>
    <cellStyle name="Calc Currency (0) 3" xfId="38697" xr:uid="{00000000-0005-0000-0000-0000083D0000}"/>
    <cellStyle name="Calc Currency (2)" xfId="31795" xr:uid="{00000000-0005-0000-0000-0000093D0000}"/>
    <cellStyle name="Calc Percent (0)" xfId="31796" xr:uid="{00000000-0005-0000-0000-00000A3D0000}"/>
    <cellStyle name="Calc Percent (1)" xfId="31797" xr:uid="{00000000-0005-0000-0000-00000B3D0000}"/>
    <cellStyle name="Calc Percent (2)" xfId="31798" xr:uid="{00000000-0005-0000-0000-00000C3D0000}"/>
    <cellStyle name="Calc Units (0)" xfId="31799" xr:uid="{00000000-0005-0000-0000-00000D3D0000}"/>
    <cellStyle name="Calc Units (1)" xfId="31800" xr:uid="{00000000-0005-0000-0000-00000E3D0000}"/>
    <cellStyle name="Calc Units (2)" xfId="31801" xr:uid="{00000000-0005-0000-0000-00000F3D0000}"/>
    <cellStyle name="Calculation" xfId="617" xr:uid="{00000000-0005-0000-0000-0000103D0000}"/>
    <cellStyle name="Calculation 10" xfId="3395" xr:uid="{00000000-0005-0000-0000-0000113D0000}"/>
    <cellStyle name="Calculation 10 2" xfId="6734" xr:uid="{00000000-0005-0000-0000-0000123D0000}"/>
    <cellStyle name="Calculation 10 2 2" xfId="13311" xr:uid="{00000000-0005-0000-0000-0000133D0000}"/>
    <cellStyle name="Calculation 10 2 2 2" xfId="38698" xr:uid="{00000000-0005-0000-0000-0000143D0000}"/>
    <cellStyle name="Calculation 10 2 3" xfId="20392" xr:uid="{00000000-0005-0000-0000-0000153D0000}"/>
    <cellStyle name="Calculation 10 2 4" xfId="23443" xr:uid="{00000000-0005-0000-0000-0000163D0000}"/>
    <cellStyle name="Calculation 10 2 5" xfId="25696" xr:uid="{00000000-0005-0000-0000-0000173D0000}"/>
    <cellStyle name="Calculation 10 3" xfId="5111" xr:uid="{00000000-0005-0000-0000-0000183D0000}"/>
    <cellStyle name="Calculation 10 3 2" xfId="11688" xr:uid="{00000000-0005-0000-0000-0000193D0000}"/>
    <cellStyle name="Calculation 10 3 2 2" xfId="38699" xr:uid="{00000000-0005-0000-0000-00001A3D0000}"/>
    <cellStyle name="Calculation 10 3 3" xfId="38700" xr:uid="{00000000-0005-0000-0000-00001B3D0000}"/>
    <cellStyle name="Calculation 10 4" xfId="10015" xr:uid="{00000000-0005-0000-0000-00001C3D0000}"/>
    <cellStyle name="Calculation 10 4 2" xfId="38701" xr:uid="{00000000-0005-0000-0000-00001D3D0000}"/>
    <cellStyle name="Calculation 10 4 2 2" xfId="38702" xr:uid="{00000000-0005-0000-0000-00001E3D0000}"/>
    <cellStyle name="Calculation 10 4 3" xfId="38703" xr:uid="{00000000-0005-0000-0000-00001F3D0000}"/>
    <cellStyle name="Calculation 10 5" xfId="18021" xr:uid="{00000000-0005-0000-0000-0000203D0000}"/>
    <cellStyle name="Calculation 10 5 2" xfId="38704" xr:uid="{00000000-0005-0000-0000-0000213D0000}"/>
    <cellStyle name="Calculation 10 6" xfId="18869" xr:uid="{00000000-0005-0000-0000-0000223D0000}"/>
    <cellStyle name="Calculation 10 7" xfId="24734" xr:uid="{00000000-0005-0000-0000-0000233D0000}"/>
    <cellStyle name="Calculation 11" xfId="4509" xr:uid="{00000000-0005-0000-0000-0000243D0000}"/>
    <cellStyle name="Calculation 11 2" xfId="11094" xr:uid="{00000000-0005-0000-0000-0000253D0000}"/>
    <cellStyle name="Calculation 11 2 2" xfId="21471" xr:uid="{00000000-0005-0000-0000-0000263D0000}"/>
    <cellStyle name="Calculation 11 2 2 2" xfId="38705" xr:uid="{00000000-0005-0000-0000-0000273D0000}"/>
    <cellStyle name="Calculation 11 2 3" xfId="24473" xr:uid="{00000000-0005-0000-0000-0000283D0000}"/>
    <cellStyle name="Calculation 11 2 4" xfId="26723" xr:uid="{00000000-0005-0000-0000-0000293D0000}"/>
    <cellStyle name="Calculation 11 3" xfId="16918" xr:uid="{00000000-0005-0000-0000-00002A3D0000}"/>
    <cellStyle name="Calculation 11 3 2" xfId="38706" xr:uid="{00000000-0005-0000-0000-00002B3D0000}"/>
    <cellStyle name="Calculation 11 3 2 2" xfId="38707" xr:uid="{00000000-0005-0000-0000-00002C3D0000}"/>
    <cellStyle name="Calculation 11 3 3" xfId="38708" xr:uid="{00000000-0005-0000-0000-00002D3D0000}"/>
    <cellStyle name="Calculation 11 4" xfId="23038" xr:uid="{00000000-0005-0000-0000-00002E3D0000}"/>
    <cellStyle name="Calculation 11 4 2" xfId="38709" xr:uid="{00000000-0005-0000-0000-00002F3D0000}"/>
    <cellStyle name="Calculation 11 4 2 2" xfId="38710" xr:uid="{00000000-0005-0000-0000-0000303D0000}"/>
    <cellStyle name="Calculation 11 4 3" xfId="38711" xr:uid="{00000000-0005-0000-0000-0000313D0000}"/>
    <cellStyle name="Calculation 11 5" xfId="19430" xr:uid="{00000000-0005-0000-0000-0000323D0000}"/>
    <cellStyle name="Calculation 11 5 2" xfId="38712" xr:uid="{00000000-0005-0000-0000-0000333D0000}"/>
    <cellStyle name="Calculation 11 6" xfId="38713" xr:uid="{00000000-0005-0000-0000-0000343D0000}"/>
    <cellStyle name="Calculation 12" xfId="4525" xr:uid="{00000000-0005-0000-0000-0000353D0000}"/>
    <cellStyle name="Calculation 12 2" xfId="11110" xr:uid="{00000000-0005-0000-0000-0000363D0000}"/>
    <cellStyle name="Calculation 12 2 2" xfId="21487" xr:uid="{00000000-0005-0000-0000-0000373D0000}"/>
    <cellStyle name="Calculation 12 2 2 2" xfId="38714" xr:uid="{00000000-0005-0000-0000-0000383D0000}"/>
    <cellStyle name="Calculation 12 2 3" xfId="24483" xr:uid="{00000000-0005-0000-0000-0000393D0000}"/>
    <cellStyle name="Calculation 12 2 4" xfId="26732" xr:uid="{00000000-0005-0000-0000-00003A3D0000}"/>
    <cellStyle name="Calculation 12 3" xfId="16902" xr:uid="{00000000-0005-0000-0000-00003B3D0000}"/>
    <cellStyle name="Calculation 12 3 2" xfId="38715" xr:uid="{00000000-0005-0000-0000-00003C3D0000}"/>
    <cellStyle name="Calculation 12 3 2 2" xfId="38716" xr:uid="{00000000-0005-0000-0000-00003D3D0000}"/>
    <cellStyle name="Calculation 12 3 3" xfId="38717" xr:uid="{00000000-0005-0000-0000-00003E3D0000}"/>
    <cellStyle name="Calculation 12 4" xfId="23047" xr:uid="{00000000-0005-0000-0000-00003F3D0000}"/>
    <cellStyle name="Calculation 12 4 2" xfId="38718" xr:uid="{00000000-0005-0000-0000-0000403D0000}"/>
    <cellStyle name="Calculation 12 4 2 2" xfId="38719" xr:uid="{00000000-0005-0000-0000-0000413D0000}"/>
    <cellStyle name="Calculation 12 4 3" xfId="38720" xr:uid="{00000000-0005-0000-0000-0000423D0000}"/>
    <cellStyle name="Calculation 12 5" xfId="19056" xr:uid="{00000000-0005-0000-0000-0000433D0000}"/>
    <cellStyle name="Calculation 12 5 2" xfId="38721" xr:uid="{00000000-0005-0000-0000-0000443D0000}"/>
    <cellStyle name="Calculation 12 6" xfId="38722" xr:uid="{00000000-0005-0000-0000-0000453D0000}"/>
    <cellStyle name="Calculation 13" xfId="4541" xr:uid="{00000000-0005-0000-0000-0000463D0000}"/>
    <cellStyle name="Calculation 13 2" xfId="11126" xr:uid="{00000000-0005-0000-0000-0000473D0000}"/>
    <cellStyle name="Calculation 13 2 2" xfId="21503" xr:uid="{00000000-0005-0000-0000-0000483D0000}"/>
    <cellStyle name="Calculation 13 2 2 2" xfId="38723" xr:uid="{00000000-0005-0000-0000-0000493D0000}"/>
    <cellStyle name="Calculation 13 2 3" xfId="24491" xr:uid="{00000000-0005-0000-0000-00004A3D0000}"/>
    <cellStyle name="Calculation 13 2 4" xfId="26741" xr:uid="{00000000-0005-0000-0000-00004B3D0000}"/>
    <cellStyle name="Calculation 13 3" xfId="16886" xr:uid="{00000000-0005-0000-0000-00004C3D0000}"/>
    <cellStyle name="Calculation 13 3 2" xfId="38724" xr:uid="{00000000-0005-0000-0000-00004D3D0000}"/>
    <cellStyle name="Calculation 13 3 2 2" xfId="38725" xr:uid="{00000000-0005-0000-0000-00004E3D0000}"/>
    <cellStyle name="Calculation 13 3 3" xfId="38726" xr:uid="{00000000-0005-0000-0000-00004F3D0000}"/>
    <cellStyle name="Calculation 13 4" xfId="23055" xr:uid="{00000000-0005-0000-0000-0000503D0000}"/>
    <cellStyle name="Calculation 13 4 2" xfId="38727" xr:uid="{00000000-0005-0000-0000-0000513D0000}"/>
    <cellStyle name="Calculation 13 4 2 2" xfId="38728" xr:uid="{00000000-0005-0000-0000-0000523D0000}"/>
    <cellStyle name="Calculation 13 4 3" xfId="38729" xr:uid="{00000000-0005-0000-0000-0000533D0000}"/>
    <cellStyle name="Calculation 13 5" xfId="19052" xr:uid="{00000000-0005-0000-0000-0000543D0000}"/>
    <cellStyle name="Calculation 13 5 2" xfId="38730" xr:uid="{00000000-0005-0000-0000-0000553D0000}"/>
    <cellStyle name="Calculation 13 6" xfId="38731" xr:uid="{00000000-0005-0000-0000-0000563D0000}"/>
    <cellStyle name="Calculation 14" xfId="14853" xr:uid="{00000000-0005-0000-0000-0000573D0000}"/>
    <cellStyle name="Calculation 14 2" xfId="15931" xr:uid="{00000000-0005-0000-0000-0000583D0000}"/>
    <cellStyle name="Calculation 14 2 2" xfId="21523" xr:uid="{00000000-0005-0000-0000-0000593D0000}"/>
    <cellStyle name="Calculation 14 2 2 2" xfId="38732" xr:uid="{00000000-0005-0000-0000-00005A3D0000}"/>
    <cellStyle name="Calculation 14 2 3" xfId="24503" xr:uid="{00000000-0005-0000-0000-00005B3D0000}"/>
    <cellStyle name="Calculation 14 2 4" xfId="26753" xr:uid="{00000000-0005-0000-0000-00005C3D0000}"/>
    <cellStyle name="Calculation 14 3" xfId="16865" xr:uid="{00000000-0005-0000-0000-00005D3D0000}"/>
    <cellStyle name="Calculation 14 3 2" xfId="38733" xr:uid="{00000000-0005-0000-0000-00005E3D0000}"/>
    <cellStyle name="Calculation 14 3 2 2" xfId="38734" xr:uid="{00000000-0005-0000-0000-00005F3D0000}"/>
    <cellStyle name="Calculation 14 3 3" xfId="38735" xr:uid="{00000000-0005-0000-0000-0000603D0000}"/>
    <cellStyle name="Calculation 14 4" xfId="23066" xr:uid="{00000000-0005-0000-0000-0000613D0000}"/>
    <cellStyle name="Calculation 14 4 2" xfId="38736" xr:uid="{00000000-0005-0000-0000-0000623D0000}"/>
    <cellStyle name="Calculation 14 4 2 2" xfId="38737" xr:uid="{00000000-0005-0000-0000-0000633D0000}"/>
    <cellStyle name="Calculation 14 4 3" xfId="38738" xr:uid="{00000000-0005-0000-0000-0000643D0000}"/>
    <cellStyle name="Calculation 14 5" xfId="19421" xr:uid="{00000000-0005-0000-0000-0000653D0000}"/>
    <cellStyle name="Calculation 14 5 2" xfId="38739" xr:uid="{00000000-0005-0000-0000-0000663D0000}"/>
    <cellStyle name="Calculation 14 6" xfId="38740" xr:uid="{00000000-0005-0000-0000-0000673D0000}"/>
    <cellStyle name="Calculation 15" xfId="16414" xr:uid="{00000000-0005-0000-0000-0000683D0000}"/>
    <cellStyle name="Calculation 15 2" xfId="21685" xr:uid="{00000000-0005-0000-0000-0000693D0000}"/>
    <cellStyle name="Calculation 15 2 2" xfId="38741" xr:uid="{00000000-0005-0000-0000-00006A3D0000}"/>
    <cellStyle name="Calculation 15 2 2 2" xfId="38742" xr:uid="{00000000-0005-0000-0000-00006B3D0000}"/>
    <cellStyle name="Calculation 15 2 3" xfId="38743" xr:uid="{00000000-0005-0000-0000-00006C3D0000}"/>
    <cellStyle name="Calculation 15 3" xfId="24644" xr:uid="{00000000-0005-0000-0000-00006D3D0000}"/>
    <cellStyle name="Calculation 15 3 2" xfId="38744" xr:uid="{00000000-0005-0000-0000-00006E3D0000}"/>
    <cellStyle name="Calculation 15 3 2 2" xfId="38745" xr:uid="{00000000-0005-0000-0000-00006F3D0000}"/>
    <cellStyle name="Calculation 15 3 3" xfId="38746" xr:uid="{00000000-0005-0000-0000-0000703D0000}"/>
    <cellStyle name="Calculation 15 4" xfId="26880" xr:uid="{00000000-0005-0000-0000-0000713D0000}"/>
    <cellStyle name="Calculation 15 4 2" xfId="38747" xr:uid="{00000000-0005-0000-0000-0000723D0000}"/>
    <cellStyle name="Calculation 15 4 2 2" xfId="38748" xr:uid="{00000000-0005-0000-0000-0000733D0000}"/>
    <cellStyle name="Calculation 15 4 3" xfId="38749" xr:uid="{00000000-0005-0000-0000-0000743D0000}"/>
    <cellStyle name="Calculation 15 5" xfId="38750" xr:uid="{00000000-0005-0000-0000-0000753D0000}"/>
    <cellStyle name="Calculation 15 5 2" xfId="38751" xr:uid="{00000000-0005-0000-0000-0000763D0000}"/>
    <cellStyle name="Calculation 15 6" xfId="38752" xr:uid="{00000000-0005-0000-0000-0000773D0000}"/>
    <cellStyle name="Calculation 16" xfId="16262" xr:uid="{00000000-0005-0000-0000-0000783D0000}"/>
    <cellStyle name="Calculation 16 2" xfId="22256" xr:uid="{00000000-0005-0000-0000-0000793D0000}"/>
    <cellStyle name="Calculation 16 2 2" xfId="38753" xr:uid="{00000000-0005-0000-0000-00007A3D0000}"/>
    <cellStyle name="Calculation 16 2 2 2" xfId="38754" xr:uid="{00000000-0005-0000-0000-00007B3D0000}"/>
    <cellStyle name="Calculation 16 2 3" xfId="38755" xr:uid="{00000000-0005-0000-0000-00007C3D0000}"/>
    <cellStyle name="Calculation 16 3" xfId="25311" xr:uid="{00000000-0005-0000-0000-00007D3D0000}"/>
    <cellStyle name="Calculation 16 3 2" xfId="38756" xr:uid="{00000000-0005-0000-0000-00007E3D0000}"/>
    <cellStyle name="Calculation 16 3 2 2" xfId="38757" xr:uid="{00000000-0005-0000-0000-00007F3D0000}"/>
    <cellStyle name="Calculation 16 3 3" xfId="38758" xr:uid="{00000000-0005-0000-0000-0000803D0000}"/>
    <cellStyle name="Calculation 16 4" xfId="27086" xr:uid="{00000000-0005-0000-0000-0000813D0000}"/>
    <cellStyle name="Calculation 16 4 2" xfId="38759" xr:uid="{00000000-0005-0000-0000-0000823D0000}"/>
    <cellStyle name="Calculation 16 4 2 2" xfId="38760" xr:uid="{00000000-0005-0000-0000-0000833D0000}"/>
    <cellStyle name="Calculation 16 4 3" xfId="38761" xr:uid="{00000000-0005-0000-0000-0000843D0000}"/>
    <cellStyle name="Calculation 16 5" xfId="38762" xr:uid="{00000000-0005-0000-0000-0000853D0000}"/>
    <cellStyle name="Calculation 16 5 2" xfId="38763" xr:uid="{00000000-0005-0000-0000-0000863D0000}"/>
    <cellStyle name="Calculation 16 6" xfId="38764" xr:uid="{00000000-0005-0000-0000-0000873D0000}"/>
    <cellStyle name="Calculation 17" xfId="15032" xr:uid="{00000000-0005-0000-0000-0000883D0000}"/>
    <cellStyle name="Calculation 17 2" xfId="22257" xr:uid="{00000000-0005-0000-0000-0000893D0000}"/>
    <cellStyle name="Calculation 17 2 2" xfId="38765" xr:uid="{00000000-0005-0000-0000-00008A3D0000}"/>
    <cellStyle name="Calculation 17 2 2 2" xfId="38766" xr:uid="{00000000-0005-0000-0000-00008B3D0000}"/>
    <cellStyle name="Calculation 17 2 3" xfId="38767" xr:uid="{00000000-0005-0000-0000-00008C3D0000}"/>
    <cellStyle name="Calculation 17 3" xfId="25312" xr:uid="{00000000-0005-0000-0000-00008D3D0000}"/>
    <cellStyle name="Calculation 17 3 2" xfId="38768" xr:uid="{00000000-0005-0000-0000-00008E3D0000}"/>
    <cellStyle name="Calculation 17 3 2 2" xfId="38769" xr:uid="{00000000-0005-0000-0000-00008F3D0000}"/>
    <cellStyle name="Calculation 17 3 3" xfId="38770" xr:uid="{00000000-0005-0000-0000-0000903D0000}"/>
    <cellStyle name="Calculation 17 4" xfId="27087" xr:uid="{00000000-0005-0000-0000-0000913D0000}"/>
    <cellStyle name="Calculation 17 4 2" xfId="38771" xr:uid="{00000000-0005-0000-0000-0000923D0000}"/>
    <cellStyle name="Calculation 17 4 2 2" xfId="38772" xr:uid="{00000000-0005-0000-0000-0000933D0000}"/>
    <cellStyle name="Calculation 17 4 3" xfId="38773" xr:uid="{00000000-0005-0000-0000-0000943D0000}"/>
    <cellStyle name="Calculation 17 5" xfId="38774" xr:uid="{00000000-0005-0000-0000-0000953D0000}"/>
    <cellStyle name="Calculation 17 5 2" xfId="38775" xr:uid="{00000000-0005-0000-0000-0000963D0000}"/>
    <cellStyle name="Calculation 17 6" xfId="38776" xr:uid="{00000000-0005-0000-0000-0000973D0000}"/>
    <cellStyle name="Calculation 18" xfId="16685" xr:uid="{00000000-0005-0000-0000-0000983D0000}"/>
    <cellStyle name="Calculation 18 2" xfId="38777" xr:uid="{00000000-0005-0000-0000-0000993D0000}"/>
    <cellStyle name="Calculation 18 2 2" xfId="38778" xr:uid="{00000000-0005-0000-0000-00009A3D0000}"/>
    <cellStyle name="Calculation 18 3" xfId="38779" xr:uid="{00000000-0005-0000-0000-00009B3D0000}"/>
    <cellStyle name="Calculation 19" xfId="19586" xr:uid="{00000000-0005-0000-0000-00009C3D0000}"/>
    <cellStyle name="Calculation 19 2" xfId="38780" xr:uid="{00000000-0005-0000-0000-00009D3D0000}"/>
    <cellStyle name="Calculation 19 2 2" xfId="38781" xr:uid="{00000000-0005-0000-0000-00009E3D0000}"/>
    <cellStyle name="Calculation 19 3" xfId="38782" xr:uid="{00000000-0005-0000-0000-00009F3D0000}"/>
    <cellStyle name="Calculation 2" xfId="618" xr:uid="{00000000-0005-0000-0000-0000A03D0000}"/>
    <cellStyle name="Calculation 2 10" xfId="4599" xr:uid="{00000000-0005-0000-0000-0000A13D0000}"/>
    <cellStyle name="Calculation 2 10 2" xfId="11176" xr:uid="{00000000-0005-0000-0000-0000A23D0000}"/>
    <cellStyle name="Calculation 2 11" xfId="8171" xr:uid="{00000000-0005-0000-0000-0000A33D0000}"/>
    <cellStyle name="Calculation 2 12" xfId="19585" xr:uid="{00000000-0005-0000-0000-0000A43D0000}"/>
    <cellStyle name="Calculation 2 13" xfId="24986" xr:uid="{00000000-0005-0000-0000-0000A53D0000}"/>
    <cellStyle name="Calculation 2 2" xfId="619" xr:uid="{00000000-0005-0000-0000-0000A63D0000}"/>
    <cellStyle name="Calculation 2 2 2" xfId="8172" xr:uid="{00000000-0005-0000-0000-0000A73D0000}"/>
    <cellStyle name="Calculation 2 2 3" xfId="15174" xr:uid="{00000000-0005-0000-0000-0000A83D0000}"/>
    <cellStyle name="Calculation 2 3" xfId="620" xr:uid="{00000000-0005-0000-0000-0000A93D0000}"/>
    <cellStyle name="Calculation 2 3 10" xfId="9034" xr:uid="{00000000-0005-0000-0000-0000AA3D0000}"/>
    <cellStyle name="Calculation 2 3 10 2" xfId="14486" xr:uid="{00000000-0005-0000-0000-0000AB3D0000}"/>
    <cellStyle name="Calculation 2 3 11" xfId="8070" xr:uid="{00000000-0005-0000-0000-0000AC3D0000}"/>
    <cellStyle name="Calculation 2 3 11 2" xfId="14458" xr:uid="{00000000-0005-0000-0000-0000AD3D0000}"/>
    <cellStyle name="Calculation 2 3 12" xfId="18053" xr:uid="{00000000-0005-0000-0000-0000AE3D0000}"/>
    <cellStyle name="Calculation 2 3 13" xfId="19583" xr:uid="{00000000-0005-0000-0000-0000AF3D0000}"/>
    <cellStyle name="Calculation 2 3 14" xfId="24676" xr:uid="{00000000-0005-0000-0000-0000B03D0000}"/>
    <cellStyle name="Calculation 2 3 2" xfId="3019" xr:uid="{00000000-0005-0000-0000-0000B13D0000}"/>
    <cellStyle name="Calculation 2 3 2 10" xfId="24685" xr:uid="{00000000-0005-0000-0000-0000B23D0000}"/>
    <cellStyle name="Calculation 2 3 2 2" xfId="3749" xr:uid="{00000000-0005-0000-0000-0000B33D0000}"/>
    <cellStyle name="Calculation 2 3 2 2 2" xfId="7053" xr:uid="{00000000-0005-0000-0000-0000B43D0000}"/>
    <cellStyle name="Calculation 2 3 2 2 2 2" xfId="13630" xr:uid="{00000000-0005-0000-0000-0000B53D0000}"/>
    <cellStyle name="Calculation 2 3 2 2 2 3" xfId="20711" xr:uid="{00000000-0005-0000-0000-0000B63D0000}"/>
    <cellStyle name="Calculation 2 3 2 2 2 4" xfId="23760" xr:uid="{00000000-0005-0000-0000-0000B73D0000}"/>
    <cellStyle name="Calculation 2 3 2 2 2 5" xfId="26014" xr:uid="{00000000-0005-0000-0000-0000B83D0000}"/>
    <cellStyle name="Calculation 2 3 2 2 3" xfId="5430" xr:uid="{00000000-0005-0000-0000-0000B93D0000}"/>
    <cellStyle name="Calculation 2 3 2 2 3 2" xfId="12007" xr:uid="{00000000-0005-0000-0000-0000BA3D0000}"/>
    <cellStyle name="Calculation 2 3 2 2 4" xfId="10334" xr:uid="{00000000-0005-0000-0000-0000BB3D0000}"/>
    <cellStyle name="Calculation 2 3 2 2 5" xfId="17678" xr:uid="{00000000-0005-0000-0000-0000BC3D0000}"/>
    <cellStyle name="Calculation 2 3 2 2 6" xfId="19941" xr:uid="{00000000-0005-0000-0000-0000BD3D0000}"/>
    <cellStyle name="Calculation 2 3 2 2 7" xfId="22249" xr:uid="{00000000-0005-0000-0000-0000BE3D0000}"/>
    <cellStyle name="Calculation 2 3 2 3" xfId="4060" xr:uid="{00000000-0005-0000-0000-0000BF3D0000}"/>
    <cellStyle name="Calculation 2 3 2 3 2" xfId="7364" xr:uid="{00000000-0005-0000-0000-0000C03D0000}"/>
    <cellStyle name="Calculation 2 3 2 3 2 2" xfId="13941" xr:uid="{00000000-0005-0000-0000-0000C13D0000}"/>
    <cellStyle name="Calculation 2 3 2 3 2 3" xfId="21022" xr:uid="{00000000-0005-0000-0000-0000C23D0000}"/>
    <cellStyle name="Calculation 2 3 2 3 2 4" xfId="24026" xr:uid="{00000000-0005-0000-0000-0000C33D0000}"/>
    <cellStyle name="Calculation 2 3 2 3 2 5" xfId="26276" xr:uid="{00000000-0005-0000-0000-0000C43D0000}"/>
    <cellStyle name="Calculation 2 3 2 3 3" xfId="5741" xr:uid="{00000000-0005-0000-0000-0000C53D0000}"/>
    <cellStyle name="Calculation 2 3 2 3 3 2" xfId="12318" xr:uid="{00000000-0005-0000-0000-0000C63D0000}"/>
    <cellStyle name="Calculation 2 3 2 3 4" xfId="10645" xr:uid="{00000000-0005-0000-0000-0000C73D0000}"/>
    <cellStyle name="Calculation 2 3 2 3 5" xfId="17367" xr:uid="{00000000-0005-0000-0000-0000C83D0000}"/>
    <cellStyle name="Calculation 2 3 2 3 6" xfId="22592" xr:uid="{00000000-0005-0000-0000-0000C93D0000}"/>
    <cellStyle name="Calculation 2 3 2 3 7" xfId="19187" xr:uid="{00000000-0005-0000-0000-0000CA3D0000}"/>
    <cellStyle name="Calculation 2 3 2 4" xfId="3274" xr:uid="{00000000-0005-0000-0000-0000CB3D0000}"/>
    <cellStyle name="Calculation 2 3 2 4 2" xfId="6613" xr:uid="{00000000-0005-0000-0000-0000CC3D0000}"/>
    <cellStyle name="Calculation 2 3 2 4 2 2" xfId="13190" xr:uid="{00000000-0005-0000-0000-0000CD3D0000}"/>
    <cellStyle name="Calculation 2 3 2 4 2 3" xfId="20271" xr:uid="{00000000-0005-0000-0000-0000CE3D0000}"/>
    <cellStyle name="Calculation 2 3 2 4 2 4" xfId="23371" xr:uid="{00000000-0005-0000-0000-0000CF3D0000}"/>
    <cellStyle name="Calculation 2 3 2 4 2 5" xfId="25626" xr:uid="{00000000-0005-0000-0000-0000D03D0000}"/>
    <cellStyle name="Calculation 2 3 2 4 3" xfId="4990" xr:uid="{00000000-0005-0000-0000-0000D13D0000}"/>
    <cellStyle name="Calculation 2 3 2 4 3 2" xfId="11567" xr:uid="{00000000-0005-0000-0000-0000D23D0000}"/>
    <cellStyle name="Calculation 2 3 2 4 4" xfId="9894" xr:uid="{00000000-0005-0000-0000-0000D33D0000}"/>
    <cellStyle name="Calculation 2 3 2 4 5" xfId="18151" xr:uid="{00000000-0005-0000-0000-0000D43D0000}"/>
    <cellStyle name="Calculation 2 3 2 4 6" xfId="19715" xr:uid="{00000000-0005-0000-0000-0000D53D0000}"/>
    <cellStyle name="Calculation 2 3 2 4 7" xfId="25217" xr:uid="{00000000-0005-0000-0000-0000D63D0000}"/>
    <cellStyle name="Calculation 2 3 2 5" xfId="6380" xr:uid="{00000000-0005-0000-0000-0000D73D0000}"/>
    <cellStyle name="Calculation 2 3 2 5 2" xfId="12957" xr:uid="{00000000-0005-0000-0000-0000D83D0000}"/>
    <cellStyle name="Calculation 2 3 2 5 3" xfId="20038" xr:uid="{00000000-0005-0000-0000-0000D93D0000}"/>
    <cellStyle name="Calculation 2 3 2 5 4" xfId="23195" xr:uid="{00000000-0005-0000-0000-0000DA3D0000}"/>
    <cellStyle name="Calculation 2 3 2 5 5" xfId="25448" xr:uid="{00000000-0005-0000-0000-0000DB3D0000}"/>
    <cellStyle name="Calculation 2 3 2 6" xfId="4757" xr:uid="{00000000-0005-0000-0000-0000DC3D0000}"/>
    <cellStyle name="Calculation 2 3 2 6 2" xfId="11334" xr:uid="{00000000-0005-0000-0000-0000DD3D0000}"/>
    <cellStyle name="Calculation 2 3 2 7" xfId="9663" xr:uid="{00000000-0005-0000-0000-0000DE3D0000}"/>
    <cellStyle name="Calculation 2 3 2 8" xfId="18435" xr:uid="{00000000-0005-0000-0000-0000DF3D0000}"/>
    <cellStyle name="Calculation 2 3 2 9" xfId="19614" xr:uid="{00000000-0005-0000-0000-0000E03D0000}"/>
    <cellStyle name="Calculation 2 3 3" xfId="3231" xr:uid="{00000000-0005-0000-0000-0000E13D0000}"/>
    <cellStyle name="Calculation 2 3 3 10" xfId="24719" xr:uid="{00000000-0005-0000-0000-0000E23D0000}"/>
    <cellStyle name="Calculation 2 3 3 2" xfId="3938" xr:uid="{00000000-0005-0000-0000-0000E33D0000}"/>
    <cellStyle name="Calculation 2 3 3 2 2" xfId="7242" xr:uid="{00000000-0005-0000-0000-0000E43D0000}"/>
    <cellStyle name="Calculation 2 3 3 2 2 2" xfId="13819" xr:uid="{00000000-0005-0000-0000-0000E53D0000}"/>
    <cellStyle name="Calculation 2 3 3 2 2 3" xfId="20900" xr:uid="{00000000-0005-0000-0000-0000E63D0000}"/>
    <cellStyle name="Calculation 2 3 3 2 2 4" xfId="23904" xr:uid="{00000000-0005-0000-0000-0000E73D0000}"/>
    <cellStyle name="Calculation 2 3 3 2 2 5" xfId="26154" xr:uid="{00000000-0005-0000-0000-0000E83D0000}"/>
    <cellStyle name="Calculation 2 3 3 2 3" xfId="5619" xr:uid="{00000000-0005-0000-0000-0000E93D0000}"/>
    <cellStyle name="Calculation 2 3 3 2 3 2" xfId="12196" xr:uid="{00000000-0005-0000-0000-0000EA3D0000}"/>
    <cellStyle name="Calculation 2 3 3 2 4" xfId="10523" xr:uid="{00000000-0005-0000-0000-0000EB3D0000}"/>
    <cellStyle name="Calculation 2 3 3 2 5" xfId="17489" xr:uid="{00000000-0005-0000-0000-0000EC3D0000}"/>
    <cellStyle name="Calculation 2 3 3 2 6" xfId="22470" xr:uid="{00000000-0005-0000-0000-0000ED3D0000}"/>
    <cellStyle name="Calculation 2 3 3 2 7" xfId="24955" xr:uid="{00000000-0005-0000-0000-0000EE3D0000}"/>
    <cellStyle name="Calculation 2 3 3 3" xfId="4192" xr:uid="{00000000-0005-0000-0000-0000EF3D0000}"/>
    <cellStyle name="Calculation 2 3 3 3 2" xfId="7496" xr:uid="{00000000-0005-0000-0000-0000F03D0000}"/>
    <cellStyle name="Calculation 2 3 3 3 2 2" xfId="14073" xr:uid="{00000000-0005-0000-0000-0000F13D0000}"/>
    <cellStyle name="Calculation 2 3 3 3 2 3" xfId="21154" xr:uid="{00000000-0005-0000-0000-0000F23D0000}"/>
    <cellStyle name="Calculation 2 3 3 3 2 4" xfId="24158" xr:uid="{00000000-0005-0000-0000-0000F33D0000}"/>
    <cellStyle name="Calculation 2 3 3 3 2 5" xfId="26408" xr:uid="{00000000-0005-0000-0000-0000F43D0000}"/>
    <cellStyle name="Calculation 2 3 3 3 3" xfId="5873" xr:uid="{00000000-0005-0000-0000-0000F53D0000}"/>
    <cellStyle name="Calculation 2 3 3 3 3 2" xfId="12450" xr:uid="{00000000-0005-0000-0000-0000F63D0000}"/>
    <cellStyle name="Calculation 2 3 3 3 4" xfId="10777" xr:uid="{00000000-0005-0000-0000-0000F73D0000}"/>
    <cellStyle name="Calculation 2 3 3 3 5" xfId="17235" xr:uid="{00000000-0005-0000-0000-0000F83D0000}"/>
    <cellStyle name="Calculation 2 3 3 3 6" xfId="22724" xr:uid="{00000000-0005-0000-0000-0000F93D0000}"/>
    <cellStyle name="Calculation 2 3 3 3 7" xfId="19533" xr:uid="{00000000-0005-0000-0000-0000FA3D0000}"/>
    <cellStyle name="Calculation 2 3 3 4" xfId="4406" xr:uid="{00000000-0005-0000-0000-0000FB3D0000}"/>
    <cellStyle name="Calculation 2 3 3 4 2" xfId="7710" xr:uid="{00000000-0005-0000-0000-0000FC3D0000}"/>
    <cellStyle name="Calculation 2 3 3 4 2 2" xfId="14287" xr:uid="{00000000-0005-0000-0000-0000FD3D0000}"/>
    <cellStyle name="Calculation 2 3 3 4 2 3" xfId="21368" xr:uid="{00000000-0005-0000-0000-0000FE3D0000}"/>
    <cellStyle name="Calculation 2 3 3 4 2 4" xfId="24372" xr:uid="{00000000-0005-0000-0000-0000FF3D0000}"/>
    <cellStyle name="Calculation 2 3 3 4 2 5" xfId="26622" xr:uid="{00000000-0005-0000-0000-0000003E0000}"/>
    <cellStyle name="Calculation 2 3 3 4 3" xfId="6087" xr:uid="{00000000-0005-0000-0000-0000013E0000}"/>
    <cellStyle name="Calculation 2 3 3 4 3 2" xfId="12664" xr:uid="{00000000-0005-0000-0000-0000023E0000}"/>
    <cellStyle name="Calculation 2 3 3 4 4" xfId="10991" xr:uid="{00000000-0005-0000-0000-0000033E0000}"/>
    <cellStyle name="Calculation 2 3 3 4 5" xfId="17021" xr:uid="{00000000-0005-0000-0000-0000043E0000}"/>
    <cellStyle name="Calculation 2 3 3 4 6" xfId="22938" xr:uid="{00000000-0005-0000-0000-0000053E0000}"/>
    <cellStyle name="Calculation 2 3 3 4 7" xfId="19132" xr:uid="{00000000-0005-0000-0000-0000063E0000}"/>
    <cellStyle name="Calculation 2 3 3 5" xfId="6570" xr:uid="{00000000-0005-0000-0000-0000073E0000}"/>
    <cellStyle name="Calculation 2 3 3 5 2" xfId="13147" xr:uid="{00000000-0005-0000-0000-0000083E0000}"/>
    <cellStyle name="Calculation 2 3 3 5 3" xfId="20228" xr:uid="{00000000-0005-0000-0000-0000093E0000}"/>
    <cellStyle name="Calculation 2 3 3 5 4" xfId="23328" xr:uid="{00000000-0005-0000-0000-00000A3E0000}"/>
    <cellStyle name="Calculation 2 3 3 5 5" xfId="25583" xr:uid="{00000000-0005-0000-0000-00000B3E0000}"/>
    <cellStyle name="Calculation 2 3 3 6" xfId="4947" xr:uid="{00000000-0005-0000-0000-00000C3E0000}"/>
    <cellStyle name="Calculation 2 3 3 6 2" xfId="11524" xr:uid="{00000000-0005-0000-0000-00000D3E0000}"/>
    <cellStyle name="Calculation 2 3 3 7" xfId="9851" xr:uid="{00000000-0005-0000-0000-00000E3E0000}"/>
    <cellStyle name="Calculation 2 3 3 8" xfId="18194" xr:uid="{00000000-0005-0000-0000-00000F3E0000}"/>
    <cellStyle name="Calculation 2 3 3 9" xfId="19692" xr:uid="{00000000-0005-0000-0000-0000103E0000}"/>
    <cellStyle name="Calculation 2 3 4" xfId="3488" xr:uid="{00000000-0005-0000-0000-0000113E0000}"/>
    <cellStyle name="Calculation 2 3 4 2" xfId="6827" xr:uid="{00000000-0005-0000-0000-0000123E0000}"/>
    <cellStyle name="Calculation 2 3 4 2 2" xfId="13404" xr:uid="{00000000-0005-0000-0000-0000133E0000}"/>
    <cellStyle name="Calculation 2 3 4 2 3" xfId="20485" xr:uid="{00000000-0005-0000-0000-0000143E0000}"/>
    <cellStyle name="Calculation 2 3 4 2 4" xfId="23536" xr:uid="{00000000-0005-0000-0000-0000153E0000}"/>
    <cellStyle name="Calculation 2 3 4 2 5" xfId="25789" xr:uid="{00000000-0005-0000-0000-0000163E0000}"/>
    <cellStyle name="Calculation 2 3 4 3" xfId="5204" xr:uid="{00000000-0005-0000-0000-0000173E0000}"/>
    <cellStyle name="Calculation 2 3 4 3 2" xfId="11781" xr:uid="{00000000-0005-0000-0000-0000183E0000}"/>
    <cellStyle name="Calculation 2 3 4 4" xfId="10108" xr:uid="{00000000-0005-0000-0000-0000193E0000}"/>
    <cellStyle name="Calculation 2 3 4 5" xfId="17926" xr:uid="{00000000-0005-0000-0000-00001A3E0000}"/>
    <cellStyle name="Calculation 2 3 4 6" xfId="18922" xr:uid="{00000000-0005-0000-0000-00001B3E0000}"/>
    <cellStyle name="Calculation 2 3 4 7" xfId="25109" xr:uid="{00000000-0005-0000-0000-00001C3E0000}"/>
    <cellStyle name="Calculation 2 3 5" xfId="3548" xr:uid="{00000000-0005-0000-0000-00001D3E0000}"/>
    <cellStyle name="Calculation 2 3 5 2" xfId="6872" xr:uid="{00000000-0005-0000-0000-00001E3E0000}"/>
    <cellStyle name="Calculation 2 3 5 2 2" xfId="13449" xr:uid="{00000000-0005-0000-0000-00001F3E0000}"/>
    <cellStyle name="Calculation 2 3 5 2 3" xfId="20530" xr:uid="{00000000-0005-0000-0000-0000203E0000}"/>
    <cellStyle name="Calculation 2 3 5 2 4" xfId="23581" xr:uid="{00000000-0005-0000-0000-0000213E0000}"/>
    <cellStyle name="Calculation 2 3 5 2 5" xfId="25834" xr:uid="{00000000-0005-0000-0000-0000223E0000}"/>
    <cellStyle name="Calculation 2 3 5 3" xfId="5249" xr:uid="{00000000-0005-0000-0000-0000233E0000}"/>
    <cellStyle name="Calculation 2 3 5 3 2" xfId="11826" xr:uid="{00000000-0005-0000-0000-0000243E0000}"/>
    <cellStyle name="Calculation 2 3 5 4" xfId="10153" xr:uid="{00000000-0005-0000-0000-0000253E0000}"/>
    <cellStyle name="Calculation 2 3 5 5" xfId="17878" xr:uid="{00000000-0005-0000-0000-0000263E0000}"/>
    <cellStyle name="Calculation 2 3 5 6" xfId="16700" xr:uid="{00000000-0005-0000-0000-0000273E0000}"/>
    <cellStyle name="Calculation 2 3 5 7" xfId="18605" xr:uid="{00000000-0005-0000-0000-0000283E0000}"/>
    <cellStyle name="Calculation 2 3 6" xfId="3430" xr:uid="{00000000-0005-0000-0000-0000293E0000}"/>
    <cellStyle name="Calculation 2 3 6 2" xfId="6769" xr:uid="{00000000-0005-0000-0000-00002A3E0000}"/>
    <cellStyle name="Calculation 2 3 6 2 2" xfId="13346" xr:uid="{00000000-0005-0000-0000-00002B3E0000}"/>
    <cellStyle name="Calculation 2 3 6 2 3" xfId="20427" xr:uid="{00000000-0005-0000-0000-00002C3E0000}"/>
    <cellStyle name="Calculation 2 3 6 2 4" xfId="23478" xr:uid="{00000000-0005-0000-0000-00002D3E0000}"/>
    <cellStyle name="Calculation 2 3 6 2 5" xfId="25731" xr:uid="{00000000-0005-0000-0000-00002E3E0000}"/>
    <cellStyle name="Calculation 2 3 6 3" xfId="5146" xr:uid="{00000000-0005-0000-0000-00002F3E0000}"/>
    <cellStyle name="Calculation 2 3 6 3 2" xfId="11723" xr:uid="{00000000-0005-0000-0000-0000303E0000}"/>
    <cellStyle name="Calculation 2 3 6 4" xfId="10050" xr:uid="{00000000-0005-0000-0000-0000313E0000}"/>
    <cellStyle name="Calculation 2 3 6 5" xfId="17984" xr:uid="{00000000-0005-0000-0000-0000323E0000}"/>
    <cellStyle name="Calculation 2 3 6 6" xfId="19770" xr:uid="{00000000-0005-0000-0000-0000333E0000}"/>
    <cellStyle name="Calculation 2 3 6 7" xfId="25140" xr:uid="{00000000-0005-0000-0000-0000343E0000}"/>
    <cellStyle name="Calculation 2 3 7" xfId="6231" xr:uid="{00000000-0005-0000-0000-0000353E0000}"/>
    <cellStyle name="Calculation 2 3 7 2" xfId="12808" xr:uid="{00000000-0005-0000-0000-0000363E0000}"/>
    <cellStyle name="Calculation 2 3 7 3" xfId="16832" xr:uid="{00000000-0005-0000-0000-0000373E0000}"/>
    <cellStyle name="Calculation 2 3 7 4" xfId="23086" xr:uid="{00000000-0005-0000-0000-0000383E0000}"/>
    <cellStyle name="Calculation 2 3 7 5" xfId="25039" xr:uid="{00000000-0005-0000-0000-0000393E0000}"/>
    <cellStyle name="Calculation 2 3 8" xfId="4600" xr:uid="{00000000-0005-0000-0000-00003A3E0000}"/>
    <cellStyle name="Calculation 2 3 8 2" xfId="11177" xr:uid="{00000000-0005-0000-0000-00003B3E0000}"/>
    <cellStyle name="Calculation 2 3 8 3" xfId="21579" xr:uid="{00000000-0005-0000-0000-00003C3E0000}"/>
    <cellStyle name="Calculation 2 3 8 4" xfId="24543" xr:uid="{00000000-0005-0000-0000-00003D3E0000}"/>
    <cellStyle name="Calculation 2 3 8 5" xfId="26779" xr:uid="{00000000-0005-0000-0000-00003E3E0000}"/>
    <cellStyle name="Calculation 2 3 9" xfId="9463" xr:uid="{00000000-0005-0000-0000-00003F3E0000}"/>
    <cellStyle name="Calculation 2 3 9 2" xfId="14632" xr:uid="{00000000-0005-0000-0000-0000403E0000}"/>
    <cellStyle name="Calculation 2 3 9 3" xfId="21684" xr:uid="{00000000-0005-0000-0000-0000413E0000}"/>
    <cellStyle name="Calculation 2 3 9 4" xfId="24643" xr:uid="{00000000-0005-0000-0000-0000423E0000}"/>
    <cellStyle name="Calculation 2 3 9 5" xfId="26879" xr:uid="{00000000-0005-0000-0000-0000433E0000}"/>
    <cellStyle name="Calculation 2 4" xfId="3018" xr:uid="{00000000-0005-0000-0000-0000443E0000}"/>
    <cellStyle name="Calculation 2 4 10" xfId="19613" xr:uid="{00000000-0005-0000-0000-0000453E0000}"/>
    <cellStyle name="Calculation 2 4 11" xfId="24684" xr:uid="{00000000-0005-0000-0000-0000463E0000}"/>
    <cellStyle name="Calculation 2 4 2" xfId="3748" xr:uid="{00000000-0005-0000-0000-0000473E0000}"/>
    <cellStyle name="Calculation 2 4 2 2" xfId="7052" xr:uid="{00000000-0005-0000-0000-0000483E0000}"/>
    <cellStyle name="Calculation 2 4 2 2 2" xfId="13629" xr:uid="{00000000-0005-0000-0000-0000493E0000}"/>
    <cellStyle name="Calculation 2 4 2 2 3" xfId="20710" xr:uid="{00000000-0005-0000-0000-00004A3E0000}"/>
    <cellStyle name="Calculation 2 4 2 2 4" xfId="23759" xr:uid="{00000000-0005-0000-0000-00004B3E0000}"/>
    <cellStyle name="Calculation 2 4 2 2 5" xfId="26013" xr:uid="{00000000-0005-0000-0000-00004C3E0000}"/>
    <cellStyle name="Calculation 2 4 2 3" xfId="5429" xr:uid="{00000000-0005-0000-0000-00004D3E0000}"/>
    <cellStyle name="Calculation 2 4 2 3 2" xfId="12006" xr:uid="{00000000-0005-0000-0000-00004E3E0000}"/>
    <cellStyle name="Calculation 2 4 2 4" xfId="10333" xr:uid="{00000000-0005-0000-0000-00004F3E0000}"/>
    <cellStyle name="Calculation 2 4 2 5" xfId="17679" xr:uid="{00000000-0005-0000-0000-0000503E0000}"/>
    <cellStyle name="Calculation 2 4 2 6" xfId="19939" xr:uid="{00000000-0005-0000-0000-0000513E0000}"/>
    <cellStyle name="Calculation 2 4 2 7" xfId="22248" xr:uid="{00000000-0005-0000-0000-0000523E0000}"/>
    <cellStyle name="Calculation 2 4 3" xfId="4059" xr:uid="{00000000-0005-0000-0000-0000533E0000}"/>
    <cellStyle name="Calculation 2 4 3 2" xfId="7363" xr:uid="{00000000-0005-0000-0000-0000543E0000}"/>
    <cellStyle name="Calculation 2 4 3 2 2" xfId="13940" xr:uid="{00000000-0005-0000-0000-0000553E0000}"/>
    <cellStyle name="Calculation 2 4 3 2 3" xfId="21021" xr:uid="{00000000-0005-0000-0000-0000563E0000}"/>
    <cellStyle name="Calculation 2 4 3 2 4" xfId="24025" xr:uid="{00000000-0005-0000-0000-0000573E0000}"/>
    <cellStyle name="Calculation 2 4 3 2 5" xfId="26275" xr:uid="{00000000-0005-0000-0000-0000583E0000}"/>
    <cellStyle name="Calculation 2 4 3 3" xfId="5740" xr:uid="{00000000-0005-0000-0000-0000593E0000}"/>
    <cellStyle name="Calculation 2 4 3 3 2" xfId="12317" xr:uid="{00000000-0005-0000-0000-00005A3E0000}"/>
    <cellStyle name="Calculation 2 4 3 4" xfId="10644" xr:uid="{00000000-0005-0000-0000-00005B3E0000}"/>
    <cellStyle name="Calculation 2 4 3 5" xfId="17368" xr:uid="{00000000-0005-0000-0000-00005C3E0000}"/>
    <cellStyle name="Calculation 2 4 3 6" xfId="22591" xr:uid="{00000000-0005-0000-0000-00005D3E0000}"/>
    <cellStyle name="Calculation 2 4 3 7" xfId="19188" xr:uid="{00000000-0005-0000-0000-00005E3E0000}"/>
    <cellStyle name="Calculation 2 4 4" xfId="3926" xr:uid="{00000000-0005-0000-0000-00005F3E0000}"/>
    <cellStyle name="Calculation 2 4 4 2" xfId="7230" xr:uid="{00000000-0005-0000-0000-0000603E0000}"/>
    <cellStyle name="Calculation 2 4 4 2 2" xfId="13807" xr:uid="{00000000-0005-0000-0000-0000613E0000}"/>
    <cellStyle name="Calculation 2 4 4 2 3" xfId="20888" xr:uid="{00000000-0005-0000-0000-0000623E0000}"/>
    <cellStyle name="Calculation 2 4 4 2 4" xfId="23892" xr:uid="{00000000-0005-0000-0000-0000633E0000}"/>
    <cellStyle name="Calculation 2 4 4 2 5" xfId="26142" xr:uid="{00000000-0005-0000-0000-0000643E0000}"/>
    <cellStyle name="Calculation 2 4 4 3" xfId="5607" xr:uid="{00000000-0005-0000-0000-0000653E0000}"/>
    <cellStyle name="Calculation 2 4 4 3 2" xfId="12184" xr:uid="{00000000-0005-0000-0000-0000663E0000}"/>
    <cellStyle name="Calculation 2 4 4 4" xfId="10511" xr:uid="{00000000-0005-0000-0000-0000673E0000}"/>
    <cellStyle name="Calculation 2 4 4 5" xfId="17501" xr:uid="{00000000-0005-0000-0000-0000683E0000}"/>
    <cellStyle name="Calculation 2 4 4 6" xfId="22458" xr:uid="{00000000-0005-0000-0000-0000693E0000}"/>
    <cellStyle name="Calculation 2 4 4 7" xfId="19226" xr:uid="{00000000-0005-0000-0000-00006A3E0000}"/>
    <cellStyle name="Calculation 2 4 5" xfId="6379" xr:uid="{00000000-0005-0000-0000-00006B3E0000}"/>
    <cellStyle name="Calculation 2 4 5 2" xfId="12956" xr:uid="{00000000-0005-0000-0000-00006C3E0000}"/>
    <cellStyle name="Calculation 2 4 5 3" xfId="20037" xr:uid="{00000000-0005-0000-0000-00006D3E0000}"/>
    <cellStyle name="Calculation 2 4 5 4" xfId="23194" xr:uid="{00000000-0005-0000-0000-00006E3E0000}"/>
    <cellStyle name="Calculation 2 4 5 5" xfId="25447" xr:uid="{00000000-0005-0000-0000-00006F3E0000}"/>
    <cellStyle name="Calculation 2 4 6" xfId="4756" xr:uid="{00000000-0005-0000-0000-0000703E0000}"/>
    <cellStyle name="Calculation 2 4 6 2" xfId="11333" xr:uid="{00000000-0005-0000-0000-0000713E0000}"/>
    <cellStyle name="Calculation 2 4 7" xfId="9662" xr:uid="{00000000-0005-0000-0000-0000723E0000}"/>
    <cellStyle name="Calculation 2 4 8" xfId="15175" xr:uid="{00000000-0005-0000-0000-0000733E0000}"/>
    <cellStyle name="Calculation 2 4 9" xfId="18436" xr:uid="{00000000-0005-0000-0000-0000743E0000}"/>
    <cellStyle name="Calculation 2 5" xfId="3230" xr:uid="{00000000-0005-0000-0000-0000753E0000}"/>
    <cellStyle name="Calculation 2 5 10" xfId="18633" xr:uid="{00000000-0005-0000-0000-0000763E0000}"/>
    <cellStyle name="Calculation 2 5 2" xfId="3937" xr:uid="{00000000-0005-0000-0000-0000773E0000}"/>
    <cellStyle name="Calculation 2 5 2 2" xfId="7241" xr:uid="{00000000-0005-0000-0000-0000783E0000}"/>
    <cellStyle name="Calculation 2 5 2 2 2" xfId="13818" xr:uid="{00000000-0005-0000-0000-0000793E0000}"/>
    <cellStyle name="Calculation 2 5 2 2 3" xfId="20899" xr:uid="{00000000-0005-0000-0000-00007A3E0000}"/>
    <cellStyle name="Calculation 2 5 2 2 4" xfId="23903" xr:uid="{00000000-0005-0000-0000-00007B3E0000}"/>
    <cellStyle name="Calculation 2 5 2 2 5" xfId="26153" xr:uid="{00000000-0005-0000-0000-00007C3E0000}"/>
    <cellStyle name="Calculation 2 5 2 3" xfId="5618" xr:uid="{00000000-0005-0000-0000-00007D3E0000}"/>
    <cellStyle name="Calculation 2 5 2 3 2" xfId="12195" xr:uid="{00000000-0005-0000-0000-00007E3E0000}"/>
    <cellStyle name="Calculation 2 5 2 4" xfId="10522" xr:uid="{00000000-0005-0000-0000-00007F3E0000}"/>
    <cellStyle name="Calculation 2 5 2 5" xfId="17490" xr:uid="{00000000-0005-0000-0000-0000803E0000}"/>
    <cellStyle name="Calculation 2 5 2 6" xfId="22469" xr:uid="{00000000-0005-0000-0000-0000813E0000}"/>
    <cellStyle name="Calculation 2 5 2 7" xfId="24966" xr:uid="{00000000-0005-0000-0000-0000823E0000}"/>
    <cellStyle name="Calculation 2 5 3" xfId="4191" xr:uid="{00000000-0005-0000-0000-0000833E0000}"/>
    <cellStyle name="Calculation 2 5 3 2" xfId="7495" xr:uid="{00000000-0005-0000-0000-0000843E0000}"/>
    <cellStyle name="Calculation 2 5 3 2 2" xfId="14072" xr:uid="{00000000-0005-0000-0000-0000853E0000}"/>
    <cellStyle name="Calculation 2 5 3 2 3" xfId="21153" xr:uid="{00000000-0005-0000-0000-0000863E0000}"/>
    <cellStyle name="Calculation 2 5 3 2 4" xfId="24157" xr:uid="{00000000-0005-0000-0000-0000873E0000}"/>
    <cellStyle name="Calculation 2 5 3 2 5" xfId="26407" xr:uid="{00000000-0005-0000-0000-0000883E0000}"/>
    <cellStyle name="Calculation 2 5 3 3" xfId="5872" xr:uid="{00000000-0005-0000-0000-0000893E0000}"/>
    <cellStyle name="Calculation 2 5 3 3 2" xfId="12449" xr:uid="{00000000-0005-0000-0000-00008A3E0000}"/>
    <cellStyle name="Calculation 2 5 3 4" xfId="10776" xr:uid="{00000000-0005-0000-0000-00008B3E0000}"/>
    <cellStyle name="Calculation 2 5 3 5" xfId="17236" xr:uid="{00000000-0005-0000-0000-00008C3E0000}"/>
    <cellStyle name="Calculation 2 5 3 6" xfId="22723" xr:uid="{00000000-0005-0000-0000-00008D3E0000}"/>
    <cellStyle name="Calculation 2 5 3 7" xfId="19534" xr:uid="{00000000-0005-0000-0000-00008E3E0000}"/>
    <cellStyle name="Calculation 2 5 4" xfId="4405" xr:uid="{00000000-0005-0000-0000-00008F3E0000}"/>
    <cellStyle name="Calculation 2 5 4 2" xfId="7709" xr:uid="{00000000-0005-0000-0000-0000903E0000}"/>
    <cellStyle name="Calculation 2 5 4 2 2" xfId="14286" xr:uid="{00000000-0005-0000-0000-0000913E0000}"/>
    <cellStyle name="Calculation 2 5 4 2 3" xfId="21367" xr:uid="{00000000-0005-0000-0000-0000923E0000}"/>
    <cellStyle name="Calculation 2 5 4 2 4" xfId="24371" xr:uid="{00000000-0005-0000-0000-0000933E0000}"/>
    <cellStyle name="Calculation 2 5 4 2 5" xfId="26621" xr:uid="{00000000-0005-0000-0000-0000943E0000}"/>
    <cellStyle name="Calculation 2 5 4 3" xfId="6086" xr:uid="{00000000-0005-0000-0000-0000953E0000}"/>
    <cellStyle name="Calculation 2 5 4 3 2" xfId="12663" xr:uid="{00000000-0005-0000-0000-0000963E0000}"/>
    <cellStyle name="Calculation 2 5 4 4" xfId="10990" xr:uid="{00000000-0005-0000-0000-0000973E0000}"/>
    <cellStyle name="Calculation 2 5 4 5" xfId="17022" xr:uid="{00000000-0005-0000-0000-0000983E0000}"/>
    <cellStyle name="Calculation 2 5 4 6" xfId="22937" xr:uid="{00000000-0005-0000-0000-0000993E0000}"/>
    <cellStyle name="Calculation 2 5 4 7" xfId="19463" xr:uid="{00000000-0005-0000-0000-00009A3E0000}"/>
    <cellStyle name="Calculation 2 5 5" xfId="6569" xr:uid="{00000000-0005-0000-0000-00009B3E0000}"/>
    <cellStyle name="Calculation 2 5 5 2" xfId="13146" xr:uid="{00000000-0005-0000-0000-00009C3E0000}"/>
    <cellStyle name="Calculation 2 5 5 3" xfId="20227" xr:uid="{00000000-0005-0000-0000-00009D3E0000}"/>
    <cellStyle name="Calculation 2 5 5 4" xfId="23327" xr:uid="{00000000-0005-0000-0000-00009E3E0000}"/>
    <cellStyle name="Calculation 2 5 5 5" xfId="25582" xr:uid="{00000000-0005-0000-0000-00009F3E0000}"/>
    <cellStyle name="Calculation 2 5 6" xfId="4946" xr:uid="{00000000-0005-0000-0000-0000A03E0000}"/>
    <cellStyle name="Calculation 2 5 6 2" xfId="11523" xr:uid="{00000000-0005-0000-0000-0000A13E0000}"/>
    <cellStyle name="Calculation 2 5 7" xfId="9850" xr:uid="{00000000-0005-0000-0000-0000A23E0000}"/>
    <cellStyle name="Calculation 2 5 8" xfId="18195" xr:uid="{00000000-0005-0000-0000-0000A33E0000}"/>
    <cellStyle name="Calculation 2 5 9" xfId="21824" xr:uid="{00000000-0005-0000-0000-0000A43E0000}"/>
    <cellStyle name="Calculation 2 6" xfId="3487" xr:uid="{00000000-0005-0000-0000-0000A53E0000}"/>
    <cellStyle name="Calculation 2 6 2" xfId="6826" xr:uid="{00000000-0005-0000-0000-0000A63E0000}"/>
    <cellStyle name="Calculation 2 6 2 2" xfId="13403" xr:uid="{00000000-0005-0000-0000-0000A73E0000}"/>
    <cellStyle name="Calculation 2 6 2 3" xfId="20484" xr:uid="{00000000-0005-0000-0000-0000A83E0000}"/>
    <cellStyle name="Calculation 2 6 2 4" xfId="23535" xr:uid="{00000000-0005-0000-0000-0000A93E0000}"/>
    <cellStyle name="Calculation 2 6 2 5" xfId="25788" xr:uid="{00000000-0005-0000-0000-0000AA3E0000}"/>
    <cellStyle name="Calculation 2 6 3" xfId="5203" xr:uid="{00000000-0005-0000-0000-0000AB3E0000}"/>
    <cellStyle name="Calculation 2 6 3 2" xfId="11780" xr:uid="{00000000-0005-0000-0000-0000AC3E0000}"/>
    <cellStyle name="Calculation 2 6 4" xfId="10107" xr:uid="{00000000-0005-0000-0000-0000AD3E0000}"/>
    <cellStyle name="Calculation 2 6 5" xfId="17927" xr:uid="{00000000-0005-0000-0000-0000AE3E0000}"/>
    <cellStyle name="Calculation 2 6 6" xfId="19795" xr:uid="{00000000-0005-0000-0000-0000AF3E0000}"/>
    <cellStyle name="Calculation 2 6 7" xfId="25110" xr:uid="{00000000-0005-0000-0000-0000B03E0000}"/>
    <cellStyle name="Calculation 2 7" xfId="3549" xr:uid="{00000000-0005-0000-0000-0000B13E0000}"/>
    <cellStyle name="Calculation 2 7 2" xfId="6873" xr:uid="{00000000-0005-0000-0000-0000B23E0000}"/>
    <cellStyle name="Calculation 2 7 2 2" xfId="13450" xr:uid="{00000000-0005-0000-0000-0000B33E0000}"/>
    <cellStyle name="Calculation 2 7 2 3" xfId="20531" xr:uid="{00000000-0005-0000-0000-0000B43E0000}"/>
    <cellStyle name="Calculation 2 7 2 4" xfId="23582" xr:uid="{00000000-0005-0000-0000-0000B53E0000}"/>
    <cellStyle name="Calculation 2 7 2 5" xfId="25835" xr:uid="{00000000-0005-0000-0000-0000B63E0000}"/>
    <cellStyle name="Calculation 2 7 3" xfId="5250" xr:uid="{00000000-0005-0000-0000-0000B73E0000}"/>
    <cellStyle name="Calculation 2 7 3 2" xfId="11827" xr:uid="{00000000-0005-0000-0000-0000B83E0000}"/>
    <cellStyle name="Calculation 2 7 4" xfId="10154" xr:uid="{00000000-0005-0000-0000-0000B93E0000}"/>
    <cellStyle name="Calculation 2 7 5" xfId="17877" xr:uid="{00000000-0005-0000-0000-0000BA3E0000}"/>
    <cellStyle name="Calculation 2 7 6" xfId="18938" xr:uid="{00000000-0005-0000-0000-0000BB3E0000}"/>
    <cellStyle name="Calculation 2 7 7" xfId="19297" xr:uid="{00000000-0005-0000-0000-0000BC3E0000}"/>
    <cellStyle name="Calculation 2 8" xfId="3605" xr:uid="{00000000-0005-0000-0000-0000BD3E0000}"/>
    <cellStyle name="Calculation 2 8 2" xfId="6909" xr:uid="{00000000-0005-0000-0000-0000BE3E0000}"/>
    <cellStyle name="Calculation 2 8 2 2" xfId="13486" xr:uid="{00000000-0005-0000-0000-0000BF3E0000}"/>
    <cellStyle name="Calculation 2 8 2 3" xfId="20567" xr:uid="{00000000-0005-0000-0000-0000C03E0000}"/>
    <cellStyle name="Calculation 2 8 2 4" xfId="23618" xr:uid="{00000000-0005-0000-0000-0000C13E0000}"/>
    <cellStyle name="Calculation 2 8 2 5" xfId="25871" xr:uid="{00000000-0005-0000-0000-0000C23E0000}"/>
    <cellStyle name="Calculation 2 8 3" xfId="5286" xr:uid="{00000000-0005-0000-0000-0000C33E0000}"/>
    <cellStyle name="Calculation 2 8 3 2" xfId="11863" xr:uid="{00000000-0005-0000-0000-0000C43E0000}"/>
    <cellStyle name="Calculation 2 8 4" xfId="10190" xr:uid="{00000000-0005-0000-0000-0000C53E0000}"/>
    <cellStyle name="Calculation 2 8 5" xfId="17822" xr:uid="{00000000-0005-0000-0000-0000C63E0000}"/>
    <cellStyle name="Calculation 2 8 6" xfId="18959" xr:uid="{00000000-0005-0000-0000-0000C73E0000}"/>
    <cellStyle name="Calculation 2 8 7" xfId="19282" xr:uid="{00000000-0005-0000-0000-0000C83E0000}"/>
    <cellStyle name="Calculation 2 9" xfId="6230" xr:uid="{00000000-0005-0000-0000-0000C93E0000}"/>
    <cellStyle name="Calculation 2 9 2" xfId="12807" xr:uid="{00000000-0005-0000-0000-0000CA3E0000}"/>
    <cellStyle name="Calculation 2 9 3" xfId="16833" xr:uid="{00000000-0005-0000-0000-0000CB3E0000}"/>
    <cellStyle name="Calculation 2 9 4" xfId="23085" xr:uid="{00000000-0005-0000-0000-0000CC3E0000}"/>
    <cellStyle name="Calculation 2 9 5" xfId="25040" xr:uid="{00000000-0005-0000-0000-0000CD3E0000}"/>
    <cellStyle name="Calculation 20" xfId="38783" xr:uid="{00000000-0005-0000-0000-0000CE3E0000}"/>
    <cellStyle name="Calculation 20 2" xfId="38784" xr:uid="{00000000-0005-0000-0000-0000CF3E0000}"/>
    <cellStyle name="Calculation 20 2 2" xfId="38785" xr:uid="{00000000-0005-0000-0000-0000D03E0000}"/>
    <cellStyle name="Calculation 20 3" xfId="38786" xr:uid="{00000000-0005-0000-0000-0000D13E0000}"/>
    <cellStyle name="Calculation 21" xfId="38787" xr:uid="{00000000-0005-0000-0000-0000D23E0000}"/>
    <cellStyle name="Calculation 21 2" xfId="38788" xr:uid="{00000000-0005-0000-0000-0000D33E0000}"/>
    <cellStyle name="Calculation 21 2 2" xfId="38789" xr:uid="{00000000-0005-0000-0000-0000D43E0000}"/>
    <cellStyle name="Calculation 21 3" xfId="38790" xr:uid="{00000000-0005-0000-0000-0000D53E0000}"/>
    <cellStyle name="Calculation 22" xfId="38791" xr:uid="{00000000-0005-0000-0000-0000D63E0000}"/>
    <cellStyle name="Calculation 22 2" xfId="38792" xr:uid="{00000000-0005-0000-0000-0000D73E0000}"/>
    <cellStyle name="Calculation 23" xfId="38793" xr:uid="{00000000-0005-0000-0000-0000D83E0000}"/>
    <cellStyle name="Calculation 3" xfId="2288" xr:uid="{00000000-0005-0000-0000-0000D93E0000}"/>
    <cellStyle name="Calculation 3 10" xfId="9507" xr:uid="{00000000-0005-0000-0000-0000DA3E0000}"/>
    <cellStyle name="Calculation 3 10 2" xfId="14676" xr:uid="{00000000-0005-0000-0000-0000DB3E0000}"/>
    <cellStyle name="Calculation 3 11" xfId="9480" xr:uid="{00000000-0005-0000-0000-0000DC3E0000}"/>
    <cellStyle name="Calculation 3 11 2" xfId="14649" xr:uid="{00000000-0005-0000-0000-0000DD3E0000}"/>
    <cellStyle name="Calculation 3 12" xfId="18055" xr:uid="{00000000-0005-0000-0000-0000DE3E0000}"/>
    <cellStyle name="Calculation 3 13" xfId="18781" xr:uid="{00000000-0005-0000-0000-0000DF3E0000}"/>
    <cellStyle name="Calculation 3 14" xfId="22227" xr:uid="{00000000-0005-0000-0000-0000E03E0000}"/>
    <cellStyle name="Calculation 3 2" xfId="3050" xr:uid="{00000000-0005-0000-0000-0000E13E0000}"/>
    <cellStyle name="Calculation 3 2 10" xfId="25296" xr:uid="{00000000-0005-0000-0000-0000E23E0000}"/>
    <cellStyle name="Calculation 3 2 2" xfId="3780" xr:uid="{00000000-0005-0000-0000-0000E33E0000}"/>
    <cellStyle name="Calculation 3 2 2 2" xfId="7084" xr:uid="{00000000-0005-0000-0000-0000E43E0000}"/>
    <cellStyle name="Calculation 3 2 2 2 2" xfId="13661" xr:uid="{00000000-0005-0000-0000-0000E53E0000}"/>
    <cellStyle name="Calculation 3 2 2 2 3" xfId="20742" xr:uid="{00000000-0005-0000-0000-0000E63E0000}"/>
    <cellStyle name="Calculation 3 2 2 2 4" xfId="23791" xr:uid="{00000000-0005-0000-0000-0000E73E0000}"/>
    <cellStyle name="Calculation 3 2 2 2 5" xfId="26045" xr:uid="{00000000-0005-0000-0000-0000E83E0000}"/>
    <cellStyle name="Calculation 3 2 2 3" xfId="5461" xr:uid="{00000000-0005-0000-0000-0000E93E0000}"/>
    <cellStyle name="Calculation 3 2 2 3 2" xfId="12038" xr:uid="{00000000-0005-0000-0000-0000EA3E0000}"/>
    <cellStyle name="Calculation 3 2 2 4" xfId="10365" xr:uid="{00000000-0005-0000-0000-0000EB3E0000}"/>
    <cellStyle name="Calculation 3 2 2 5" xfId="17647" xr:uid="{00000000-0005-0000-0000-0000EC3E0000}"/>
    <cellStyle name="Calculation 3 2 2 6" xfId="19961" xr:uid="{00000000-0005-0000-0000-0000ED3E0000}"/>
    <cellStyle name="Calculation 3 2 2 7" xfId="19248" xr:uid="{00000000-0005-0000-0000-0000EE3E0000}"/>
    <cellStyle name="Calculation 3 2 3" xfId="4091" xr:uid="{00000000-0005-0000-0000-0000EF3E0000}"/>
    <cellStyle name="Calculation 3 2 3 2" xfId="7395" xr:uid="{00000000-0005-0000-0000-0000F03E0000}"/>
    <cellStyle name="Calculation 3 2 3 2 2" xfId="13972" xr:uid="{00000000-0005-0000-0000-0000F13E0000}"/>
    <cellStyle name="Calculation 3 2 3 2 3" xfId="21053" xr:uid="{00000000-0005-0000-0000-0000F23E0000}"/>
    <cellStyle name="Calculation 3 2 3 2 4" xfId="24057" xr:uid="{00000000-0005-0000-0000-0000F33E0000}"/>
    <cellStyle name="Calculation 3 2 3 2 5" xfId="26307" xr:uid="{00000000-0005-0000-0000-0000F43E0000}"/>
    <cellStyle name="Calculation 3 2 3 3" xfId="5772" xr:uid="{00000000-0005-0000-0000-0000F53E0000}"/>
    <cellStyle name="Calculation 3 2 3 3 2" xfId="12349" xr:uid="{00000000-0005-0000-0000-0000F63E0000}"/>
    <cellStyle name="Calculation 3 2 3 4" xfId="10676" xr:uid="{00000000-0005-0000-0000-0000F73E0000}"/>
    <cellStyle name="Calculation 3 2 3 5" xfId="17336" xr:uid="{00000000-0005-0000-0000-0000F83E0000}"/>
    <cellStyle name="Calculation 3 2 3 6" xfId="22623" xr:uid="{00000000-0005-0000-0000-0000F93E0000}"/>
    <cellStyle name="Calculation 3 2 3 7" xfId="18773" xr:uid="{00000000-0005-0000-0000-0000FA3E0000}"/>
    <cellStyle name="Calculation 3 2 4" xfId="4307" xr:uid="{00000000-0005-0000-0000-0000FB3E0000}"/>
    <cellStyle name="Calculation 3 2 4 2" xfId="7611" xr:uid="{00000000-0005-0000-0000-0000FC3E0000}"/>
    <cellStyle name="Calculation 3 2 4 2 2" xfId="14188" xr:uid="{00000000-0005-0000-0000-0000FD3E0000}"/>
    <cellStyle name="Calculation 3 2 4 2 3" xfId="21269" xr:uid="{00000000-0005-0000-0000-0000FE3E0000}"/>
    <cellStyle name="Calculation 3 2 4 2 4" xfId="24273" xr:uid="{00000000-0005-0000-0000-0000FF3E0000}"/>
    <cellStyle name="Calculation 3 2 4 2 5" xfId="26523" xr:uid="{00000000-0005-0000-0000-0000003F0000}"/>
    <cellStyle name="Calculation 3 2 4 3" xfId="5988" xr:uid="{00000000-0005-0000-0000-0000013F0000}"/>
    <cellStyle name="Calculation 3 2 4 3 2" xfId="12565" xr:uid="{00000000-0005-0000-0000-0000023F0000}"/>
    <cellStyle name="Calculation 3 2 4 4" xfId="10892" xr:uid="{00000000-0005-0000-0000-0000033F0000}"/>
    <cellStyle name="Calculation 3 2 4 5" xfId="17120" xr:uid="{00000000-0005-0000-0000-0000043F0000}"/>
    <cellStyle name="Calculation 3 2 4 6" xfId="22839" xr:uid="{00000000-0005-0000-0000-0000053F0000}"/>
    <cellStyle name="Calculation 3 2 4 7" xfId="18752" xr:uid="{00000000-0005-0000-0000-0000063F0000}"/>
    <cellStyle name="Calculation 3 2 5" xfId="6411" xr:uid="{00000000-0005-0000-0000-0000073F0000}"/>
    <cellStyle name="Calculation 3 2 5 2" xfId="12988" xr:uid="{00000000-0005-0000-0000-0000083F0000}"/>
    <cellStyle name="Calculation 3 2 5 3" xfId="20069" xr:uid="{00000000-0005-0000-0000-0000093F0000}"/>
    <cellStyle name="Calculation 3 2 5 4" xfId="23226" xr:uid="{00000000-0005-0000-0000-00000A3F0000}"/>
    <cellStyle name="Calculation 3 2 5 5" xfId="25479" xr:uid="{00000000-0005-0000-0000-00000B3F0000}"/>
    <cellStyle name="Calculation 3 2 6" xfId="4788" xr:uid="{00000000-0005-0000-0000-00000C3F0000}"/>
    <cellStyle name="Calculation 3 2 6 2" xfId="11365" xr:uid="{00000000-0005-0000-0000-00000D3F0000}"/>
    <cellStyle name="Calculation 3 2 7" xfId="9693" xr:uid="{00000000-0005-0000-0000-00000E3F0000}"/>
    <cellStyle name="Calculation 3 2 8" xfId="18407" xr:uid="{00000000-0005-0000-0000-00000F3F0000}"/>
    <cellStyle name="Calculation 3 2 9" xfId="19628" xr:uid="{00000000-0005-0000-0000-0000103F0000}"/>
    <cellStyle name="Calculation 3 3" xfId="3276" xr:uid="{00000000-0005-0000-0000-0000113F0000}"/>
    <cellStyle name="Calculation 3 3 10" xfId="25215" xr:uid="{00000000-0005-0000-0000-0000123F0000}"/>
    <cellStyle name="Calculation 3 3 2" xfId="3972" xr:uid="{00000000-0005-0000-0000-0000133F0000}"/>
    <cellStyle name="Calculation 3 3 2 2" xfId="7276" xr:uid="{00000000-0005-0000-0000-0000143F0000}"/>
    <cellStyle name="Calculation 3 3 2 2 2" xfId="13853" xr:uid="{00000000-0005-0000-0000-0000153F0000}"/>
    <cellStyle name="Calculation 3 3 2 2 3" xfId="20934" xr:uid="{00000000-0005-0000-0000-0000163F0000}"/>
    <cellStyle name="Calculation 3 3 2 2 4" xfId="23938" xr:uid="{00000000-0005-0000-0000-0000173F0000}"/>
    <cellStyle name="Calculation 3 3 2 2 5" xfId="26188" xr:uid="{00000000-0005-0000-0000-0000183F0000}"/>
    <cellStyle name="Calculation 3 3 2 3" xfId="5653" xr:uid="{00000000-0005-0000-0000-0000193F0000}"/>
    <cellStyle name="Calculation 3 3 2 3 2" xfId="12230" xr:uid="{00000000-0005-0000-0000-00001A3F0000}"/>
    <cellStyle name="Calculation 3 3 2 4" xfId="10557" xr:uid="{00000000-0005-0000-0000-00001B3F0000}"/>
    <cellStyle name="Calculation 3 3 2 5" xfId="17455" xr:uid="{00000000-0005-0000-0000-00001C3F0000}"/>
    <cellStyle name="Calculation 3 3 2 6" xfId="22504" xr:uid="{00000000-0005-0000-0000-00001D3F0000}"/>
    <cellStyle name="Calculation 3 3 2 7" xfId="19212" xr:uid="{00000000-0005-0000-0000-00001E3F0000}"/>
    <cellStyle name="Calculation 3 3 3" xfId="4226" xr:uid="{00000000-0005-0000-0000-00001F3F0000}"/>
    <cellStyle name="Calculation 3 3 3 2" xfId="7530" xr:uid="{00000000-0005-0000-0000-0000203F0000}"/>
    <cellStyle name="Calculation 3 3 3 2 2" xfId="14107" xr:uid="{00000000-0005-0000-0000-0000213F0000}"/>
    <cellStyle name="Calculation 3 3 3 2 3" xfId="21188" xr:uid="{00000000-0005-0000-0000-0000223F0000}"/>
    <cellStyle name="Calculation 3 3 3 2 4" xfId="24192" xr:uid="{00000000-0005-0000-0000-0000233F0000}"/>
    <cellStyle name="Calculation 3 3 3 2 5" xfId="26442" xr:uid="{00000000-0005-0000-0000-0000243F0000}"/>
    <cellStyle name="Calculation 3 3 3 3" xfId="5907" xr:uid="{00000000-0005-0000-0000-0000253F0000}"/>
    <cellStyle name="Calculation 3 3 3 3 2" xfId="12484" xr:uid="{00000000-0005-0000-0000-0000263F0000}"/>
    <cellStyle name="Calculation 3 3 3 4" xfId="10811" xr:uid="{00000000-0005-0000-0000-0000273F0000}"/>
    <cellStyle name="Calculation 3 3 3 5" xfId="17201" xr:uid="{00000000-0005-0000-0000-0000283F0000}"/>
    <cellStyle name="Calculation 3 3 3 6" xfId="22758" xr:uid="{00000000-0005-0000-0000-0000293F0000}"/>
    <cellStyle name="Calculation 3 3 3 7" xfId="19169" xr:uid="{00000000-0005-0000-0000-00002A3F0000}"/>
    <cellStyle name="Calculation 3 3 4" xfId="4440" xr:uid="{00000000-0005-0000-0000-00002B3F0000}"/>
    <cellStyle name="Calculation 3 3 4 2" xfId="7744" xr:uid="{00000000-0005-0000-0000-00002C3F0000}"/>
    <cellStyle name="Calculation 3 3 4 2 2" xfId="14321" xr:uid="{00000000-0005-0000-0000-00002D3F0000}"/>
    <cellStyle name="Calculation 3 3 4 2 3" xfId="21402" xr:uid="{00000000-0005-0000-0000-00002E3F0000}"/>
    <cellStyle name="Calculation 3 3 4 2 4" xfId="24406" xr:uid="{00000000-0005-0000-0000-00002F3F0000}"/>
    <cellStyle name="Calculation 3 3 4 2 5" xfId="26656" xr:uid="{00000000-0005-0000-0000-0000303F0000}"/>
    <cellStyle name="Calculation 3 3 4 3" xfId="6121" xr:uid="{00000000-0005-0000-0000-0000313F0000}"/>
    <cellStyle name="Calculation 3 3 4 3 2" xfId="12698" xr:uid="{00000000-0005-0000-0000-0000323F0000}"/>
    <cellStyle name="Calculation 3 3 4 4" xfId="11025" xr:uid="{00000000-0005-0000-0000-0000333F0000}"/>
    <cellStyle name="Calculation 3 3 4 5" xfId="16987" xr:uid="{00000000-0005-0000-0000-0000343F0000}"/>
    <cellStyle name="Calculation 3 3 4 6" xfId="22972" xr:uid="{00000000-0005-0000-0000-0000353F0000}"/>
    <cellStyle name="Calculation 3 3 4 7" xfId="19448" xr:uid="{00000000-0005-0000-0000-0000363F0000}"/>
    <cellStyle name="Calculation 3 3 5" xfId="6615" xr:uid="{00000000-0005-0000-0000-0000373F0000}"/>
    <cellStyle name="Calculation 3 3 5 2" xfId="13192" xr:uid="{00000000-0005-0000-0000-0000383F0000}"/>
    <cellStyle name="Calculation 3 3 5 3" xfId="20273" xr:uid="{00000000-0005-0000-0000-0000393F0000}"/>
    <cellStyle name="Calculation 3 3 5 4" xfId="23373" xr:uid="{00000000-0005-0000-0000-00003A3F0000}"/>
    <cellStyle name="Calculation 3 3 5 5" xfId="25628" xr:uid="{00000000-0005-0000-0000-00003B3F0000}"/>
    <cellStyle name="Calculation 3 3 6" xfId="4992" xr:uid="{00000000-0005-0000-0000-00003C3F0000}"/>
    <cellStyle name="Calculation 3 3 6 2" xfId="11569" xr:uid="{00000000-0005-0000-0000-00003D3F0000}"/>
    <cellStyle name="Calculation 3 3 7" xfId="9896" xr:uid="{00000000-0005-0000-0000-00003E3F0000}"/>
    <cellStyle name="Calculation 3 3 8" xfId="18149" xr:uid="{00000000-0005-0000-0000-00003F3F0000}"/>
    <cellStyle name="Calculation 3 3 9" xfId="19717" xr:uid="{00000000-0005-0000-0000-0000403F0000}"/>
    <cellStyle name="Calculation 3 4" xfId="3628" xr:uid="{00000000-0005-0000-0000-0000413F0000}"/>
    <cellStyle name="Calculation 3 4 2" xfId="6932" xr:uid="{00000000-0005-0000-0000-0000423F0000}"/>
    <cellStyle name="Calculation 3 4 2 2" xfId="13509" xr:uid="{00000000-0005-0000-0000-0000433F0000}"/>
    <cellStyle name="Calculation 3 4 2 3" xfId="20590" xr:uid="{00000000-0005-0000-0000-0000443F0000}"/>
    <cellStyle name="Calculation 3 4 2 4" xfId="23641" xr:uid="{00000000-0005-0000-0000-0000453F0000}"/>
    <cellStyle name="Calculation 3 4 2 5" xfId="25894" xr:uid="{00000000-0005-0000-0000-0000463F0000}"/>
    <cellStyle name="Calculation 3 4 3" xfId="5309" xr:uid="{00000000-0005-0000-0000-0000473F0000}"/>
    <cellStyle name="Calculation 3 4 3 2" xfId="11886" xr:uid="{00000000-0005-0000-0000-0000483F0000}"/>
    <cellStyle name="Calculation 3 4 4" xfId="10213" xr:uid="{00000000-0005-0000-0000-0000493F0000}"/>
    <cellStyle name="Calculation 3 4 5" xfId="17799" xr:uid="{00000000-0005-0000-0000-00004A3F0000}"/>
    <cellStyle name="Calculation 3 4 6" xfId="19859" xr:uid="{00000000-0005-0000-0000-00004B3F0000}"/>
    <cellStyle name="Calculation 3 4 7" xfId="22233" xr:uid="{00000000-0005-0000-0000-00004C3F0000}"/>
    <cellStyle name="Calculation 3 5" xfId="3467" xr:uid="{00000000-0005-0000-0000-00004D3F0000}"/>
    <cellStyle name="Calculation 3 5 2" xfId="6806" xr:uid="{00000000-0005-0000-0000-00004E3F0000}"/>
    <cellStyle name="Calculation 3 5 2 2" xfId="13383" xr:uid="{00000000-0005-0000-0000-00004F3F0000}"/>
    <cellStyle name="Calculation 3 5 2 3" xfId="20464" xr:uid="{00000000-0005-0000-0000-0000503F0000}"/>
    <cellStyle name="Calculation 3 5 2 4" xfId="23515" xr:uid="{00000000-0005-0000-0000-0000513F0000}"/>
    <cellStyle name="Calculation 3 5 2 5" xfId="25768" xr:uid="{00000000-0005-0000-0000-0000523F0000}"/>
    <cellStyle name="Calculation 3 5 3" xfId="5183" xr:uid="{00000000-0005-0000-0000-0000533F0000}"/>
    <cellStyle name="Calculation 3 5 3 2" xfId="11760" xr:uid="{00000000-0005-0000-0000-0000543F0000}"/>
    <cellStyle name="Calculation 3 5 4" xfId="10087" xr:uid="{00000000-0005-0000-0000-0000553F0000}"/>
    <cellStyle name="Calculation 3 5 5" xfId="17947" xr:uid="{00000000-0005-0000-0000-0000563F0000}"/>
    <cellStyle name="Calculation 3 5 6" xfId="19786" xr:uid="{00000000-0005-0000-0000-0000573F0000}"/>
    <cellStyle name="Calculation 3 5 7" xfId="19306" xr:uid="{00000000-0005-0000-0000-0000583F0000}"/>
    <cellStyle name="Calculation 3 6" xfId="3620" xr:uid="{00000000-0005-0000-0000-0000593F0000}"/>
    <cellStyle name="Calculation 3 6 2" xfId="6924" xr:uid="{00000000-0005-0000-0000-00005A3F0000}"/>
    <cellStyle name="Calculation 3 6 2 2" xfId="13501" xr:uid="{00000000-0005-0000-0000-00005B3F0000}"/>
    <cellStyle name="Calculation 3 6 2 3" xfId="20582" xr:uid="{00000000-0005-0000-0000-00005C3F0000}"/>
    <cellStyle name="Calculation 3 6 2 4" xfId="23633" xr:uid="{00000000-0005-0000-0000-00005D3F0000}"/>
    <cellStyle name="Calculation 3 6 2 5" xfId="25886" xr:uid="{00000000-0005-0000-0000-00005E3F0000}"/>
    <cellStyle name="Calculation 3 6 3" xfId="5301" xr:uid="{00000000-0005-0000-0000-00005F3F0000}"/>
    <cellStyle name="Calculation 3 6 3 2" xfId="11878" xr:uid="{00000000-0005-0000-0000-0000603F0000}"/>
    <cellStyle name="Calculation 3 6 4" xfId="10205" xr:uid="{00000000-0005-0000-0000-0000613F0000}"/>
    <cellStyle name="Calculation 3 6 5" xfId="17807" xr:uid="{00000000-0005-0000-0000-0000623F0000}"/>
    <cellStyle name="Calculation 3 6 6" xfId="19855" xr:uid="{00000000-0005-0000-0000-0000633F0000}"/>
    <cellStyle name="Calculation 3 6 7" xfId="22231" xr:uid="{00000000-0005-0000-0000-0000643F0000}"/>
    <cellStyle name="Calculation 3 7" xfId="6260" xr:uid="{00000000-0005-0000-0000-0000653F0000}"/>
    <cellStyle name="Calculation 3 7 2" xfId="12837" xr:uid="{00000000-0005-0000-0000-0000663F0000}"/>
    <cellStyle name="Calculation 3 7 3" xfId="16802" xr:uid="{00000000-0005-0000-0000-0000673F0000}"/>
    <cellStyle name="Calculation 3 7 4" xfId="23116" xr:uid="{00000000-0005-0000-0000-0000683F0000}"/>
    <cellStyle name="Calculation 3 7 5" xfId="19096" xr:uid="{00000000-0005-0000-0000-0000693F0000}"/>
    <cellStyle name="Calculation 3 8" xfId="4629" xr:uid="{00000000-0005-0000-0000-00006A3F0000}"/>
    <cellStyle name="Calculation 3 8 2" xfId="11206" xr:uid="{00000000-0005-0000-0000-00006B3F0000}"/>
    <cellStyle name="Calculation 3 8 3" xfId="21580" xr:uid="{00000000-0005-0000-0000-00006C3F0000}"/>
    <cellStyle name="Calculation 3 8 4" xfId="24544" xr:uid="{00000000-0005-0000-0000-00006D3F0000}"/>
    <cellStyle name="Calculation 3 8 5" xfId="26780" xr:uid="{00000000-0005-0000-0000-00006E3F0000}"/>
    <cellStyle name="Calculation 3 9" xfId="9462" xr:uid="{00000000-0005-0000-0000-00006F3F0000}"/>
    <cellStyle name="Calculation 3 9 2" xfId="14631" xr:uid="{00000000-0005-0000-0000-0000703F0000}"/>
    <cellStyle name="Calculation 3 9 3" xfId="21683" xr:uid="{00000000-0005-0000-0000-0000713F0000}"/>
    <cellStyle name="Calculation 3 9 4" xfId="24642" xr:uid="{00000000-0005-0000-0000-0000723F0000}"/>
    <cellStyle name="Calculation 3 9 5" xfId="26878" xr:uid="{00000000-0005-0000-0000-0000733F0000}"/>
    <cellStyle name="Calculation 4" xfId="2289" xr:uid="{00000000-0005-0000-0000-0000743F0000}"/>
    <cellStyle name="Calculation 4 10" xfId="7990" xr:uid="{00000000-0005-0000-0000-0000753F0000}"/>
    <cellStyle name="Calculation 4 10 2" xfId="14431" xr:uid="{00000000-0005-0000-0000-0000763F0000}"/>
    <cellStyle name="Calculation 4 11" xfId="9529" xr:uid="{00000000-0005-0000-0000-0000773F0000}"/>
    <cellStyle name="Calculation 4 11 2" xfId="14698" xr:uid="{00000000-0005-0000-0000-0000783F0000}"/>
    <cellStyle name="Calculation 4 12" xfId="18056" xr:uid="{00000000-0005-0000-0000-0000793F0000}"/>
    <cellStyle name="Calculation 4 13" xfId="18780" xr:uid="{00000000-0005-0000-0000-00007A3F0000}"/>
    <cellStyle name="Calculation 4 14" xfId="22228" xr:uid="{00000000-0005-0000-0000-00007B3F0000}"/>
    <cellStyle name="Calculation 4 2" xfId="3051" xr:uid="{00000000-0005-0000-0000-00007C3F0000}"/>
    <cellStyle name="Calculation 4 2 10" xfId="24700" xr:uid="{00000000-0005-0000-0000-00007D3F0000}"/>
    <cellStyle name="Calculation 4 2 2" xfId="3781" xr:uid="{00000000-0005-0000-0000-00007E3F0000}"/>
    <cellStyle name="Calculation 4 2 2 2" xfId="7085" xr:uid="{00000000-0005-0000-0000-00007F3F0000}"/>
    <cellStyle name="Calculation 4 2 2 2 2" xfId="13662" xr:uid="{00000000-0005-0000-0000-0000803F0000}"/>
    <cellStyle name="Calculation 4 2 2 2 3" xfId="20743" xr:uid="{00000000-0005-0000-0000-0000813F0000}"/>
    <cellStyle name="Calculation 4 2 2 2 4" xfId="23792" xr:uid="{00000000-0005-0000-0000-0000823F0000}"/>
    <cellStyle name="Calculation 4 2 2 2 5" xfId="26046" xr:uid="{00000000-0005-0000-0000-0000833F0000}"/>
    <cellStyle name="Calculation 4 2 2 3" xfId="5462" xr:uid="{00000000-0005-0000-0000-0000843F0000}"/>
    <cellStyle name="Calculation 4 2 2 3 2" xfId="12039" xr:uid="{00000000-0005-0000-0000-0000853F0000}"/>
    <cellStyle name="Calculation 4 2 2 4" xfId="10366" xr:uid="{00000000-0005-0000-0000-0000863F0000}"/>
    <cellStyle name="Calculation 4 2 2 5" xfId="17646" xr:uid="{00000000-0005-0000-0000-0000873F0000}"/>
    <cellStyle name="Calculation 4 2 2 6" xfId="19034" xr:uid="{00000000-0005-0000-0000-0000883F0000}"/>
    <cellStyle name="Calculation 4 2 2 7" xfId="21747" xr:uid="{00000000-0005-0000-0000-0000893F0000}"/>
    <cellStyle name="Calculation 4 2 3" xfId="4092" xr:uid="{00000000-0005-0000-0000-00008A3F0000}"/>
    <cellStyle name="Calculation 4 2 3 2" xfId="7396" xr:uid="{00000000-0005-0000-0000-00008B3F0000}"/>
    <cellStyle name="Calculation 4 2 3 2 2" xfId="13973" xr:uid="{00000000-0005-0000-0000-00008C3F0000}"/>
    <cellStyle name="Calculation 4 2 3 2 3" xfId="21054" xr:uid="{00000000-0005-0000-0000-00008D3F0000}"/>
    <cellStyle name="Calculation 4 2 3 2 4" xfId="24058" xr:uid="{00000000-0005-0000-0000-00008E3F0000}"/>
    <cellStyle name="Calculation 4 2 3 2 5" xfId="26308" xr:uid="{00000000-0005-0000-0000-00008F3F0000}"/>
    <cellStyle name="Calculation 4 2 3 3" xfId="5773" xr:uid="{00000000-0005-0000-0000-0000903F0000}"/>
    <cellStyle name="Calculation 4 2 3 3 2" xfId="12350" xr:uid="{00000000-0005-0000-0000-0000913F0000}"/>
    <cellStyle name="Calculation 4 2 3 4" xfId="10677" xr:uid="{00000000-0005-0000-0000-0000923F0000}"/>
    <cellStyle name="Calculation 4 2 3 5" xfId="17335" xr:uid="{00000000-0005-0000-0000-0000933F0000}"/>
    <cellStyle name="Calculation 4 2 3 6" xfId="22624" xr:uid="{00000000-0005-0000-0000-0000943F0000}"/>
    <cellStyle name="Calculation 4 2 3 7" xfId="22077" xr:uid="{00000000-0005-0000-0000-0000953F0000}"/>
    <cellStyle name="Calculation 4 2 4" xfId="4308" xr:uid="{00000000-0005-0000-0000-0000963F0000}"/>
    <cellStyle name="Calculation 4 2 4 2" xfId="7612" xr:uid="{00000000-0005-0000-0000-0000973F0000}"/>
    <cellStyle name="Calculation 4 2 4 2 2" xfId="14189" xr:uid="{00000000-0005-0000-0000-0000983F0000}"/>
    <cellStyle name="Calculation 4 2 4 2 3" xfId="21270" xr:uid="{00000000-0005-0000-0000-0000993F0000}"/>
    <cellStyle name="Calculation 4 2 4 2 4" xfId="24274" xr:uid="{00000000-0005-0000-0000-00009A3F0000}"/>
    <cellStyle name="Calculation 4 2 4 2 5" xfId="26524" xr:uid="{00000000-0005-0000-0000-00009B3F0000}"/>
    <cellStyle name="Calculation 4 2 4 3" xfId="5989" xr:uid="{00000000-0005-0000-0000-00009C3F0000}"/>
    <cellStyle name="Calculation 4 2 4 3 2" xfId="12566" xr:uid="{00000000-0005-0000-0000-00009D3F0000}"/>
    <cellStyle name="Calculation 4 2 4 4" xfId="10893" xr:uid="{00000000-0005-0000-0000-00009E3F0000}"/>
    <cellStyle name="Calculation 4 2 4 5" xfId="17119" xr:uid="{00000000-0005-0000-0000-00009F3F0000}"/>
    <cellStyle name="Calculation 4 2 4 6" xfId="22840" xr:uid="{00000000-0005-0000-0000-0000A03F0000}"/>
    <cellStyle name="Calculation 4 2 4 7" xfId="22388" xr:uid="{00000000-0005-0000-0000-0000A13F0000}"/>
    <cellStyle name="Calculation 4 2 5" xfId="6412" xr:uid="{00000000-0005-0000-0000-0000A23F0000}"/>
    <cellStyle name="Calculation 4 2 5 2" xfId="12989" xr:uid="{00000000-0005-0000-0000-0000A33F0000}"/>
    <cellStyle name="Calculation 4 2 5 3" xfId="20070" xr:uid="{00000000-0005-0000-0000-0000A43F0000}"/>
    <cellStyle name="Calculation 4 2 5 4" xfId="23227" xr:uid="{00000000-0005-0000-0000-0000A53F0000}"/>
    <cellStyle name="Calculation 4 2 5 5" xfId="25480" xr:uid="{00000000-0005-0000-0000-0000A63F0000}"/>
    <cellStyle name="Calculation 4 2 6" xfId="4789" xr:uid="{00000000-0005-0000-0000-0000A73F0000}"/>
    <cellStyle name="Calculation 4 2 6 2" xfId="11366" xr:uid="{00000000-0005-0000-0000-0000A83F0000}"/>
    <cellStyle name="Calculation 4 2 7" xfId="9694" xr:uid="{00000000-0005-0000-0000-0000A93F0000}"/>
    <cellStyle name="Calculation 4 2 8" xfId="18406" xr:uid="{00000000-0005-0000-0000-0000AA3F0000}"/>
    <cellStyle name="Calculation 4 2 9" xfId="19629" xr:uid="{00000000-0005-0000-0000-0000AB3F0000}"/>
    <cellStyle name="Calculation 4 3" xfId="3277" xr:uid="{00000000-0005-0000-0000-0000AC3F0000}"/>
    <cellStyle name="Calculation 4 3 10" xfId="25214" xr:uid="{00000000-0005-0000-0000-0000AD3F0000}"/>
    <cellStyle name="Calculation 4 3 2" xfId="3973" xr:uid="{00000000-0005-0000-0000-0000AE3F0000}"/>
    <cellStyle name="Calculation 4 3 2 2" xfId="7277" xr:uid="{00000000-0005-0000-0000-0000AF3F0000}"/>
    <cellStyle name="Calculation 4 3 2 2 2" xfId="13854" xr:uid="{00000000-0005-0000-0000-0000B03F0000}"/>
    <cellStyle name="Calculation 4 3 2 2 3" xfId="20935" xr:uid="{00000000-0005-0000-0000-0000B13F0000}"/>
    <cellStyle name="Calculation 4 3 2 2 4" xfId="23939" xr:uid="{00000000-0005-0000-0000-0000B23F0000}"/>
    <cellStyle name="Calculation 4 3 2 2 5" xfId="26189" xr:uid="{00000000-0005-0000-0000-0000B33F0000}"/>
    <cellStyle name="Calculation 4 3 2 3" xfId="5654" xr:uid="{00000000-0005-0000-0000-0000B43F0000}"/>
    <cellStyle name="Calculation 4 3 2 3 2" xfId="12231" xr:uid="{00000000-0005-0000-0000-0000B53F0000}"/>
    <cellStyle name="Calculation 4 3 2 4" xfId="10558" xr:uid="{00000000-0005-0000-0000-0000B63F0000}"/>
    <cellStyle name="Calculation 4 3 2 5" xfId="17454" xr:uid="{00000000-0005-0000-0000-0000B73F0000}"/>
    <cellStyle name="Calculation 4 3 2 6" xfId="22505" xr:uid="{00000000-0005-0000-0000-0000B83F0000}"/>
    <cellStyle name="Calculation 4 3 2 7" xfId="19211" xr:uid="{00000000-0005-0000-0000-0000B93F0000}"/>
    <cellStyle name="Calculation 4 3 3" xfId="4227" xr:uid="{00000000-0005-0000-0000-0000BA3F0000}"/>
    <cellStyle name="Calculation 4 3 3 2" xfId="7531" xr:uid="{00000000-0005-0000-0000-0000BB3F0000}"/>
    <cellStyle name="Calculation 4 3 3 2 2" xfId="14108" xr:uid="{00000000-0005-0000-0000-0000BC3F0000}"/>
    <cellStyle name="Calculation 4 3 3 2 3" xfId="21189" xr:uid="{00000000-0005-0000-0000-0000BD3F0000}"/>
    <cellStyle name="Calculation 4 3 3 2 4" xfId="24193" xr:uid="{00000000-0005-0000-0000-0000BE3F0000}"/>
    <cellStyle name="Calculation 4 3 3 2 5" xfId="26443" xr:uid="{00000000-0005-0000-0000-0000BF3F0000}"/>
    <cellStyle name="Calculation 4 3 3 3" xfId="5908" xr:uid="{00000000-0005-0000-0000-0000C03F0000}"/>
    <cellStyle name="Calculation 4 3 3 3 2" xfId="12485" xr:uid="{00000000-0005-0000-0000-0000C13F0000}"/>
    <cellStyle name="Calculation 4 3 3 4" xfId="10812" xr:uid="{00000000-0005-0000-0000-0000C23F0000}"/>
    <cellStyle name="Calculation 4 3 3 5" xfId="17200" xr:uid="{00000000-0005-0000-0000-0000C33F0000}"/>
    <cellStyle name="Calculation 4 3 3 6" xfId="22759" xr:uid="{00000000-0005-0000-0000-0000C43F0000}"/>
    <cellStyle name="Calculation 4 3 3 7" xfId="19520" xr:uid="{00000000-0005-0000-0000-0000C53F0000}"/>
    <cellStyle name="Calculation 4 3 4" xfId="4441" xr:uid="{00000000-0005-0000-0000-0000C63F0000}"/>
    <cellStyle name="Calculation 4 3 4 2" xfId="7745" xr:uid="{00000000-0005-0000-0000-0000C73F0000}"/>
    <cellStyle name="Calculation 4 3 4 2 2" xfId="14322" xr:uid="{00000000-0005-0000-0000-0000C83F0000}"/>
    <cellStyle name="Calculation 4 3 4 2 3" xfId="21403" xr:uid="{00000000-0005-0000-0000-0000C93F0000}"/>
    <cellStyle name="Calculation 4 3 4 2 4" xfId="24407" xr:uid="{00000000-0005-0000-0000-0000CA3F0000}"/>
    <cellStyle name="Calculation 4 3 4 2 5" xfId="26657" xr:uid="{00000000-0005-0000-0000-0000CB3F0000}"/>
    <cellStyle name="Calculation 4 3 4 3" xfId="6122" xr:uid="{00000000-0005-0000-0000-0000CC3F0000}"/>
    <cellStyle name="Calculation 4 3 4 3 2" xfId="12699" xr:uid="{00000000-0005-0000-0000-0000CD3F0000}"/>
    <cellStyle name="Calculation 4 3 4 4" xfId="11026" xr:uid="{00000000-0005-0000-0000-0000CE3F0000}"/>
    <cellStyle name="Calculation 4 3 4 5" xfId="16986" xr:uid="{00000000-0005-0000-0000-0000CF3F0000}"/>
    <cellStyle name="Calculation 4 3 4 6" xfId="22973" xr:uid="{00000000-0005-0000-0000-0000D03F0000}"/>
    <cellStyle name="Calculation 4 3 4 7" xfId="21966" xr:uid="{00000000-0005-0000-0000-0000D13F0000}"/>
    <cellStyle name="Calculation 4 3 5" xfId="6616" xr:uid="{00000000-0005-0000-0000-0000D23F0000}"/>
    <cellStyle name="Calculation 4 3 5 2" xfId="13193" xr:uid="{00000000-0005-0000-0000-0000D33F0000}"/>
    <cellStyle name="Calculation 4 3 5 3" xfId="20274" xr:uid="{00000000-0005-0000-0000-0000D43F0000}"/>
    <cellStyle name="Calculation 4 3 5 4" xfId="23374" xr:uid="{00000000-0005-0000-0000-0000D53F0000}"/>
    <cellStyle name="Calculation 4 3 5 5" xfId="25629" xr:uid="{00000000-0005-0000-0000-0000D63F0000}"/>
    <cellStyle name="Calculation 4 3 6" xfId="4993" xr:uid="{00000000-0005-0000-0000-0000D73F0000}"/>
    <cellStyle name="Calculation 4 3 6 2" xfId="11570" xr:uid="{00000000-0005-0000-0000-0000D83F0000}"/>
    <cellStyle name="Calculation 4 3 7" xfId="9897" xr:uid="{00000000-0005-0000-0000-0000D93F0000}"/>
    <cellStyle name="Calculation 4 3 8" xfId="18148" xr:uid="{00000000-0005-0000-0000-0000DA3F0000}"/>
    <cellStyle name="Calculation 4 3 9" xfId="19718" xr:uid="{00000000-0005-0000-0000-0000DB3F0000}"/>
    <cellStyle name="Calculation 4 4" xfId="3629" xr:uid="{00000000-0005-0000-0000-0000DC3F0000}"/>
    <cellStyle name="Calculation 4 4 2" xfId="6933" xr:uid="{00000000-0005-0000-0000-0000DD3F0000}"/>
    <cellStyle name="Calculation 4 4 2 2" xfId="13510" xr:uid="{00000000-0005-0000-0000-0000DE3F0000}"/>
    <cellStyle name="Calculation 4 4 2 3" xfId="20591" xr:uid="{00000000-0005-0000-0000-0000DF3F0000}"/>
    <cellStyle name="Calculation 4 4 2 4" xfId="23642" xr:uid="{00000000-0005-0000-0000-0000E03F0000}"/>
    <cellStyle name="Calculation 4 4 2 5" xfId="25895" xr:uid="{00000000-0005-0000-0000-0000E13F0000}"/>
    <cellStyle name="Calculation 4 4 3" xfId="5310" xr:uid="{00000000-0005-0000-0000-0000E23F0000}"/>
    <cellStyle name="Calculation 4 4 3 2" xfId="11887" xr:uid="{00000000-0005-0000-0000-0000E33F0000}"/>
    <cellStyle name="Calculation 4 4 4" xfId="10214" xr:uid="{00000000-0005-0000-0000-0000E43F0000}"/>
    <cellStyle name="Calculation 4 4 5" xfId="17798" xr:uid="{00000000-0005-0000-0000-0000E53F0000}"/>
    <cellStyle name="Calculation 4 4 6" xfId="18971" xr:uid="{00000000-0005-0000-0000-0000E63F0000}"/>
    <cellStyle name="Calculation 4 4 7" xfId="22234" xr:uid="{00000000-0005-0000-0000-0000E73F0000}"/>
    <cellStyle name="Calculation 4 5" xfId="3619" xr:uid="{00000000-0005-0000-0000-0000E83F0000}"/>
    <cellStyle name="Calculation 4 5 2" xfId="6923" xr:uid="{00000000-0005-0000-0000-0000E93F0000}"/>
    <cellStyle name="Calculation 4 5 2 2" xfId="13500" xr:uid="{00000000-0005-0000-0000-0000EA3F0000}"/>
    <cellStyle name="Calculation 4 5 2 3" xfId="20581" xr:uid="{00000000-0005-0000-0000-0000EB3F0000}"/>
    <cellStyle name="Calculation 4 5 2 4" xfId="23632" xr:uid="{00000000-0005-0000-0000-0000EC3F0000}"/>
    <cellStyle name="Calculation 4 5 2 5" xfId="25885" xr:uid="{00000000-0005-0000-0000-0000ED3F0000}"/>
    <cellStyle name="Calculation 4 5 3" xfId="5300" xr:uid="{00000000-0005-0000-0000-0000EE3F0000}"/>
    <cellStyle name="Calculation 4 5 3 2" xfId="11877" xr:uid="{00000000-0005-0000-0000-0000EF3F0000}"/>
    <cellStyle name="Calculation 4 5 4" xfId="10204" xr:uid="{00000000-0005-0000-0000-0000F03F0000}"/>
    <cellStyle name="Calculation 4 5 5" xfId="17808" xr:uid="{00000000-0005-0000-0000-0000F13F0000}"/>
    <cellStyle name="Calculation 4 5 6" xfId="18966" xr:uid="{00000000-0005-0000-0000-0000F23F0000}"/>
    <cellStyle name="Calculation 4 5 7" xfId="22230" xr:uid="{00000000-0005-0000-0000-0000F33F0000}"/>
    <cellStyle name="Calculation 4 6" xfId="3621" xr:uid="{00000000-0005-0000-0000-0000F43F0000}"/>
    <cellStyle name="Calculation 4 6 2" xfId="6925" xr:uid="{00000000-0005-0000-0000-0000F53F0000}"/>
    <cellStyle name="Calculation 4 6 2 2" xfId="13502" xr:uid="{00000000-0005-0000-0000-0000F63F0000}"/>
    <cellStyle name="Calculation 4 6 2 3" xfId="20583" xr:uid="{00000000-0005-0000-0000-0000F73F0000}"/>
    <cellStyle name="Calculation 4 6 2 4" xfId="23634" xr:uid="{00000000-0005-0000-0000-0000F83F0000}"/>
    <cellStyle name="Calculation 4 6 2 5" xfId="25887" xr:uid="{00000000-0005-0000-0000-0000F93F0000}"/>
    <cellStyle name="Calculation 4 6 3" xfId="5302" xr:uid="{00000000-0005-0000-0000-0000FA3F0000}"/>
    <cellStyle name="Calculation 4 6 3 2" xfId="11879" xr:uid="{00000000-0005-0000-0000-0000FB3F0000}"/>
    <cellStyle name="Calculation 4 6 4" xfId="10206" xr:uid="{00000000-0005-0000-0000-0000FC3F0000}"/>
    <cellStyle name="Calculation 4 6 5" xfId="17806" xr:uid="{00000000-0005-0000-0000-0000FD3F0000}"/>
    <cellStyle name="Calculation 4 6 6" xfId="18967" xr:uid="{00000000-0005-0000-0000-0000FE3F0000}"/>
    <cellStyle name="Calculation 4 6 7" xfId="22232" xr:uid="{00000000-0005-0000-0000-0000FF3F0000}"/>
    <cellStyle name="Calculation 4 7" xfId="6261" xr:uid="{00000000-0005-0000-0000-000000400000}"/>
    <cellStyle name="Calculation 4 7 2" xfId="12838" xr:uid="{00000000-0005-0000-0000-000001400000}"/>
    <cellStyle name="Calculation 4 7 3" xfId="16801" xr:uid="{00000000-0005-0000-0000-000002400000}"/>
    <cellStyle name="Calculation 4 7 4" xfId="23117" xr:uid="{00000000-0005-0000-0000-000003400000}"/>
    <cellStyle name="Calculation 4 7 5" xfId="22410" xr:uid="{00000000-0005-0000-0000-000004400000}"/>
    <cellStyle name="Calculation 4 8" xfId="4630" xr:uid="{00000000-0005-0000-0000-000005400000}"/>
    <cellStyle name="Calculation 4 8 2" xfId="11207" xr:uid="{00000000-0005-0000-0000-000006400000}"/>
    <cellStyle name="Calculation 4 8 3" xfId="21581" xr:uid="{00000000-0005-0000-0000-000007400000}"/>
    <cellStyle name="Calculation 4 8 4" xfId="24545" xr:uid="{00000000-0005-0000-0000-000008400000}"/>
    <cellStyle name="Calculation 4 8 5" xfId="26781" xr:uid="{00000000-0005-0000-0000-000009400000}"/>
    <cellStyle name="Calculation 4 9" xfId="9461" xr:uid="{00000000-0005-0000-0000-00000A400000}"/>
    <cellStyle name="Calculation 4 9 2" xfId="14630" xr:uid="{00000000-0005-0000-0000-00000B400000}"/>
    <cellStyle name="Calculation 4 9 3" xfId="21682" xr:uid="{00000000-0005-0000-0000-00000C400000}"/>
    <cellStyle name="Calculation 4 9 4" xfId="24641" xr:uid="{00000000-0005-0000-0000-00000D400000}"/>
    <cellStyle name="Calculation 4 9 5" xfId="26877" xr:uid="{00000000-0005-0000-0000-00000E400000}"/>
    <cellStyle name="Calculation 5" xfId="2290" xr:uid="{00000000-0005-0000-0000-00000F400000}"/>
    <cellStyle name="Calculation 5 10" xfId="9129" xr:uid="{00000000-0005-0000-0000-000010400000}"/>
    <cellStyle name="Calculation 5 10 2" xfId="14501" xr:uid="{00000000-0005-0000-0000-000011400000}"/>
    <cellStyle name="Calculation 5 11" xfId="9546" xr:uid="{00000000-0005-0000-0000-000012400000}"/>
    <cellStyle name="Calculation 5 11 2" xfId="14715" xr:uid="{00000000-0005-0000-0000-000013400000}"/>
    <cellStyle name="Calculation 5 12" xfId="18057" xr:uid="{00000000-0005-0000-0000-000014400000}"/>
    <cellStyle name="Calculation 5 13" xfId="18779" xr:uid="{00000000-0005-0000-0000-000015400000}"/>
    <cellStyle name="Calculation 5 14" xfId="22229" xr:uid="{00000000-0005-0000-0000-000016400000}"/>
    <cellStyle name="Calculation 5 2" xfId="3052" xr:uid="{00000000-0005-0000-0000-000017400000}"/>
    <cellStyle name="Calculation 5 2 10" xfId="24701" xr:uid="{00000000-0005-0000-0000-000018400000}"/>
    <cellStyle name="Calculation 5 2 2" xfId="3782" xr:uid="{00000000-0005-0000-0000-000019400000}"/>
    <cellStyle name="Calculation 5 2 2 2" xfId="7086" xr:uid="{00000000-0005-0000-0000-00001A400000}"/>
    <cellStyle name="Calculation 5 2 2 2 2" xfId="13663" xr:uid="{00000000-0005-0000-0000-00001B400000}"/>
    <cellStyle name="Calculation 5 2 2 2 3" xfId="20744" xr:uid="{00000000-0005-0000-0000-00001C400000}"/>
    <cellStyle name="Calculation 5 2 2 2 4" xfId="23793" xr:uid="{00000000-0005-0000-0000-00001D400000}"/>
    <cellStyle name="Calculation 5 2 2 2 5" xfId="26047" xr:uid="{00000000-0005-0000-0000-00001E400000}"/>
    <cellStyle name="Calculation 5 2 2 3" xfId="5463" xr:uid="{00000000-0005-0000-0000-00001F400000}"/>
    <cellStyle name="Calculation 5 2 2 3 2" xfId="12040" xr:uid="{00000000-0005-0000-0000-000020400000}"/>
    <cellStyle name="Calculation 5 2 2 4" xfId="10367" xr:uid="{00000000-0005-0000-0000-000021400000}"/>
    <cellStyle name="Calculation 5 2 2 5" xfId="17645" xr:uid="{00000000-0005-0000-0000-000022400000}"/>
    <cellStyle name="Calculation 5 2 2 6" xfId="19962" xr:uid="{00000000-0005-0000-0000-000023400000}"/>
    <cellStyle name="Calculation 5 2 2 7" xfId="24799" xr:uid="{00000000-0005-0000-0000-000024400000}"/>
    <cellStyle name="Calculation 5 2 3" xfId="4093" xr:uid="{00000000-0005-0000-0000-000025400000}"/>
    <cellStyle name="Calculation 5 2 3 2" xfId="7397" xr:uid="{00000000-0005-0000-0000-000026400000}"/>
    <cellStyle name="Calculation 5 2 3 2 2" xfId="13974" xr:uid="{00000000-0005-0000-0000-000027400000}"/>
    <cellStyle name="Calculation 5 2 3 2 3" xfId="21055" xr:uid="{00000000-0005-0000-0000-000028400000}"/>
    <cellStyle name="Calculation 5 2 3 2 4" xfId="24059" xr:uid="{00000000-0005-0000-0000-000029400000}"/>
    <cellStyle name="Calculation 5 2 3 2 5" xfId="26309" xr:uid="{00000000-0005-0000-0000-00002A400000}"/>
    <cellStyle name="Calculation 5 2 3 3" xfId="5774" xr:uid="{00000000-0005-0000-0000-00002B400000}"/>
    <cellStyle name="Calculation 5 2 3 3 2" xfId="12351" xr:uid="{00000000-0005-0000-0000-00002C400000}"/>
    <cellStyle name="Calculation 5 2 3 4" xfId="10678" xr:uid="{00000000-0005-0000-0000-00002D400000}"/>
    <cellStyle name="Calculation 5 2 3 5" xfId="17334" xr:uid="{00000000-0005-0000-0000-00002E400000}"/>
    <cellStyle name="Calculation 5 2 3 6" xfId="22625" xr:uid="{00000000-0005-0000-0000-00002F400000}"/>
    <cellStyle name="Calculation 5 2 3 7" xfId="18772" xr:uid="{00000000-0005-0000-0000-000030400000}"/>
    <cellStyle name="Calculation 5 2 4" xfId="4309" xr:uid="{00000000-0005-0000-0000-000031400000}"/>
    <cellStyle name="Calculation 5 2 4 2" xfId="7613" xr:uid="{00000000-0005-0000-0000-000032400000}"/>
    <cellStyle name="Calculation 5 2 4 2 2" xfId="14190" xr:uid="{00000000-0005-0000-0000-000033400000}"/>
    <cellStyle name="Calculation 5 2 4 2 3" xfId="21271" xr:uid="{00000000-0005-0000-0000-000034400000}"/>
    <cellStyle name="Calculation 5 2 4 2 4" xfId="24275" xr:uid="{00000000-0005-0000-0000-000035400000}"/>
    <cellStyle name="Calculation 5 2 4 2 5" xfId="26525" xr:uid="{00000000-0005-0000-0000-000036400000}"/>
    <cellStyle name="Calculation 5 2 4 3" xfId="5990" xr:uid="{00000000-0005-0000-0000-000037400000}"/>
    <cellStyle name="Calculation 5 2 4 3 2" xfId="12567" xr:uid="{00000000-0005-0000-0000-000038400000}"/>
    <cellStyle name="Calculation 5 2 4 4" xfId="10894" xr:uid="{00000000-0005-0000-0000-000039400000}"/>
    <cellStyle name="Calculation 5 2 4 5" xfId="17118" xr:uid="{00000000-0005-0000-0000-00003A400000}"/>
    <cellStyle name="Calculation 5 2 4 6" xfId="22841" xr:uid="{00000000-0005-0000-0000-00003B400000}"/>
    <cellStyle name="Calculation 5 2 4 7" xfId="18751" xr:uid="{00000000-0005-0000-0000-00003C400000}"/>
    <cellStyle name="Calculation 5 2 5" xfId="6413" xr:uid="{00000000-0005-0000-0000-00003D400000}"/>
    <cellStyle name="Calculation 5 2 5 2" xfId="12990" xr:uid="{00000000-0005-0000-0000-00003E400000}"/>
    <cellStyle name="Calculation 5 2 5 3" xfId="20071" xr:uid="{00000000-0005-0000-0000-00003F400000}"/>
    <cellStyle name="Calculation 5 2 5 4" xfId="23228" xr:uid="{00000000-0005-0000-0000-000040400000}"/>
    <cellStyle name="Calculation 5 2 5 5" xfId="25481" xr:uid="{00000000-0005-0000-0000-000041400000}"/>
    <cellStyle name="Calculation 5 2 6" xfId="4790" xr:uid="{00000000-0005-0000-0000-000042400000}"/>
    <cellStyle name="Calculation 5 2 6 2" xfId="11367" xr:uid="{00000000-0005-0000-0000-000043400000}"/>
    <cellStyle name="Calculation 5 2 7" xfId="9695" xr:uid="{00000000-0005-0000-0000-000044400000}"/>
    <cellStyle name="Calculation 5 2 8" xfId="18405" xr:uid="{00000000-0005-0000-0000-000045400000}"/>
    <cellStyle name="Calculation 5 2 9" xfId="21813" xr:uid="{00000000-0005-0000-0000-000046400000}"/>
    <cellStyle name="Calculation 5 3" xfId="3278" xr:uid="{00000000-0005-0000-0000-000047400000}"/>
    <cellStyle name="Calculation 5 3 10" xfId="25213" xr:uid="{00000000-0005-0000-0000-000048400000}"/>
    <cellStyle name="Calculation 5 3 2" xfId="3974" xr:uid="{00000000-0005-0000-0000-000049400000}"/>
    <cellStyle name="Calculation 5 3 2 2" xfId="7278" xr:uid="{00000000-0005-0000-0000-00004A400000}"/>
    <cellStyle name="Calculation 5 3 2 2 2" xfId="13855" xr:uid="{00000000-0005-0000-0000-00004B400000}"/>
    <cellStyle name="Calculation 5 3 2 2 3" xfId="20936" xr:uid="{00000000-0005-0000-0000-00004C400000}"/>
    <cellStyle name="Calculation 5 3 2 2 4" xfId="23940" xr:uid="{00000000-0005-0000-0000-00004D400000}"/>
    <cellStyle name="Calculation 5 3 2 2 5" xfId="26190" xr:uid="{00000000-0005-0000-0000-00004E400000}"/>
    <cellStyle name="Calculation 5 3 2 3" xfId="5655" xr:uid="{00000000-0005-0000-0000-00004F400000}"/>
    <cellStyle name="Calculation 5 3 2 3 2" xfId="12232" xr:uid="{00000000-0005-0000-0000-000050400000}"/>
    <cellStyle name="Calculation 5 3 2 4" xfId="10559" xr:uid="{00000000-0005-0000-0000-000051400000}"/>
    <cellStyle name="Calculation 5 3 2 5" xfId="17453" xr:uid="{00000000-0005-0000-0000-000052400000}"/>
    <cellStyle name="Calculation 5 3 2 6" xfId="22506" xr:uid="{00000000-0005-0000-0000-000053400000}"/>
    <cellStyle name="Calculation 5 3 2 7" xfId="24907" xr:uid="{00000000-0005-0000-0000-000054400000}"/>
    <cellStyle name="Calculation 5 3 3" xfId="4228" xr:uid="{00000000-0005-0000-0000-000055400000}"/>
    <cellStyle name="Calculation 5 3 3 2" xfId="7532" xr:uid="{00000000-0005-0000-0000-000056400000}"/>
    <cellStyle name="Calculation 5 3 3 2 2" xfId="14109" xr:uid="{00000000-0005-0000-0000-000057400000}"/>
    <cellStyle name="Calculation 5 3 3 2 3" xfId="21190" xr:uid="{00000000-0005-0000-0000-000058400000}"/>
    <cellStyle name="Calculation 5 3 3 2 4" xfId="24194" xr:uid="{00000000-0005-0000-0000-000059400000}"/>
    <cellStyle name="Calculation 5 3 3 2 5" xfId="26444" xr:uid="{00000000-0005-0000-0000-00005A400000}"/>
    <cellStyle name="Calculation 5 3 3 3" xfId="5909" xr:uid="{00000000-0005-0000-0000-00005B400000}"/>
    <cellStyle name="Calculation 5 3 3 3 2" xfId="12486" xr:uid="{00000000-0005-0000-0000-00005C400000}"/>
    <cellStyle name="Calculation 5 3 3 4" xfId="10813" xr:uid="{00000000-0005-0000-0000-00005D400000}"/>
    <cellStyle name="Calculation 5 3 3 5" xfId="17199" xr:uid="{00000000-0005-0000-0000-00005E400000}"/>
    <cellStyle name="Calculation 5 3 3 6" xfId="22760" xr:uid="{00000000-0005-0000-0000-00005F400000}"/>
    <cellStyle name="Calculation 5 3 3 7" xfId="21954" xr:uid="{00000000-0005-0000-0000-000060400000}"/>
    <cellStyle name="Calculation 5 3 4" xfId="4442" xr:uid="{00000000-0005-0000-0000-000061400000}"/>
    <cellStyle name="Calculation 5 3 4 2" xfId="7746" xr:uid="{00000000-0005-0000-0000-000062400000}"/>
    <cellStyle name="Calculation 5 3 4 2 2" xfId="14323" xr:uid="{00000000-0005-0000-0000-000063400000}"/>
    <cellStyle name="Calculation 5 3 4 2 3" xfId="21404" xr:uid="{00000000-0005-0000-0000-000064400000}"/>
    <cellStyle name="Calculation 5 3 4 2 4" xfId="24408" xr:uid="{00000000-0005-0000-0000-000065400000}"/>
    <cellStyle name="Calculation 5 3 4 2 5" xfId="26658" xr:uid="{00000000-0005-0000-0000-000066400000}"/>
    <cellStyle name="Calculation 5 3 4 3" xfId="6123" xr:uid="{00000000-0005-0000-0000-000067400000}"/>
    <cellStyle name="Calculation 5 3 4 3 2" xfId="12700" xr:uid="{00000000-0005-0000-0000-000068400000}"/>
    <cellStyle name="Calculation 5 3 4 4" xfId="11027" xr:uid="{00000000-0005-0000-0000-000069400000}"/>
    <cellStyle name="Calculation 5 3 4 5" xfId="16985" xr:uid="{00000000-0005-0000-0000-00006A400000}"/>
    <cellStyle name="Calculation 5 3 4 6" xfId="22974" xr:uid="{00000000-0005-0000-0000-00006B400000}"/>
    <cellStyle name="Calculation 5 3 4 7" xfId="19447" xr:uid="{00000000-0005-0000-0000-00006C400000}"/>
    <cellStyle name="Calculation 5 3 5" xfId="6617" xr:uid="{00000000-0005-0000-0000-00006D400000}"/>
    <cellStyle name="Calculation 5 3 5 2" xfId="13194" xr:uid="{00000000-0005-0000-0000-00006E400000}"/>
    <cellStyle name="Calculation 5 3 5 3" xfId="20275" xr:uid="{00000000-0005-0000-0000-00006F400000}"/>
    <cellStyle name="Calculation 5 3 5 4" xfId="23375" xr:uid="{00000000-0005-0000-0000-000070400000}"/>
    <cellStyle name="Calculation 5 3 5 5" xfId="25630" xr:uid="{00000000-0005-0000-0000-000071400000}"/>
    <cellStyle name="Calculation 5 3 6" xfId="4994" xr:uid="{00000000-0005-0000-0000-000072400000}"/>
    <cellStyle name="Calculation 5 3 6 2" xfId="11571" xr:uid="{00000000-0005-0000-0000-000073400000}"/>
    <cellStyle name="Calculation 5 3 7" xfId="9898" xr:uid="{00000000-0005-0000-0000-000074400000}"/>
    <cellStyle name="Calculation 5 3 8" xfId="18147" xr:uid="{00000000-0005-0000-0000-000075400000}"/>
    <cellStyle name="Calculation 5 3 9" xfId="18829" xr:uid="{00000000-0005-0000-0000-000076400000}"/>
    <cellStyle name="Calculation 5 4" xfId="3630" xr:uid="{00000000-0005-0000-0000-000077400000}"/>
    <cellStyle name="Calculation 5 4 2" xfId="6934" xr:uid="{00000000-0005-0000-0000-000078400000}"/>
    <cellStyle name="Calculation 5 4 2 2" xfId="13511" xr:uid="{00000000-0005-0000-0000-000079400000}"/>
    <cellStyle name="Calculation 5 4 2 3" xfId="20592" xr:uid="{00000000-0005-0000-0000-00007A400000}"/>
    <cellStyle name="Calculation 5 4 2 4" xfId="23643" xr:uid="{00000000-0005-0000-0000-00007B400000}"/>
    <cellStyle name="Calculation 5 4 2 5" xfId="25896" xr:uid="{00000000-0005-0000-0000-00007C400000}"/>
    <cellStyle name="Calculation 5 4 3" xfId="5311" xr:uid="{00000000-0005-0000-0000-00007D400000}"/>
    <cellStyle name="Calculation 5 4 3 2" xfId="11888" xr:uid="{00000000-0005-0000-0000-00007E400000}"/>
    <cellStyle name="Calculation 5 4 4" xfId="10215" xr:uid="{00000000-0005-0000-0000-00007F400000}"/>
    <cellStyle name="Calculation 5 4 5" xfId="17797" xr:uid="{00000000-0005-0000-0000-000080400000}"/>
    <cellStyle name="Calculation 5 4 6" xfId="18972" xr:uid="{00000000-0005-0000-0000-000081400000}"/>
    <cellStyle name="Calculation 5 4 7" xfId="22235" xr:uid="{00000000-0005-0000-0000-000082400000}"/>
    <cellStyle name="Calculation 5 5" xfId="3466" xr:uid="{00000000-0005-0000-0000-000083400000}"/>
    <cellStyle name="Calculation 5 5 2" xfId="6805" xr:uid="{00000000-0005-0000-0000-000084400000}"/>
    <cellStyle name="Calculation 5 5 2 2" xfId="13382" xr:uid="{00000000-0005-0000-0000-000085400000}"/>
    <cellStyle name="Calculation 5 5 2 3" xfId="20463" xr:uid="{00000000-0005-0000-0000-000086400000}"/>
    <cellStyle name="Calculation 5 5 2 4" xfId="23514" xr:uid="{00000000-0005-0000-0000-000087400000}"/>
    <cellStyle name="Calculation 5 5 2 5" xfId="25767" xr:uid="{00000000-0005-0000-0000-000088400000}"/>
    <cellStyle name="Calculation 5 5 3" xfId="5182" xr:uid="{00000000-0005-0000-0000-000089400000}"/>
    <cellStyle name="Calculation 5 5 3 2" xfId="11759" xr:uid="{00000000-0005-0000-0000-00008A400000}"/>
    <cellStyle name="Calculation 5 5 4" xfId="10086" xr:uid="{00000000-0005-0000-0000-00008B400000}"/>
    <cellStyle name="Calculation 5 5 5" xfId="17948" xr:uid="{00000000-0005-0000-0000-00008C400000}"/>
    <cellStyle name="Calculation 5 5 6" xfId="18911" xr:uid="{00000000-0005-0000-0000-00008D400000}"/>
    <cellStyle name="Calculation 5 5 7" xfId="18614" xr:uid="{00000000-0005-0000-0000-00008E400000}"/>
    <cellStyle name="Calculation 5 6" xfId="3550" xr:uid="{00000000-0005-0000-0000-00008F400000}"/>
    <cellStyle name="Calculation 5 6 2" xfId="6874" xr:uid="{00000000-0005-0000-0000-000090400000}"/>
    <cellStyle name="Calculation 5 6 2 2" xfId="13451" xr:uid="{00000000-0005-0000-0000-000091400000}"/>
    <cellStyle name="Calculation 5 6 2 3" xfId="20532" xr:uid="{00000000-0005-0000-0000-000092400000}"/>
    <cellStyle name="Calculation 5 6 2 4" xfId="23583" xr:uid="{00000000-0005-0000-0000-000093400000}"/>
    <cellStyle name="Calculation 5 6 2 5" xfId="25836" xr:uid="{00000000-0005-0000-0000-000094400000}"/>
    <cellStyle name="Calculation 5 6 3" xfId="5251" xr:uid="{00000000-0005-0000-0000-000095400000}"/>
    <cellStyle name="Calculation 5 6 3 2" xfId="11828" xr:uid="{00000000-0005-0000-0000-000096400000}"/>
    <cellStyle name="Calculation 5 6 4" xfId="10155" xr:uid="{00000000-0005-0000-0000-000097400000}"/>
    <cellStyle name="Calculation 5 6 5" xfId="17876" xr:uid="{00000000-0005-0000-0000-000098400000}"/>
    <cellStyle name="Calculation 5 6 6" xfId="16703" xr:uid="{00000000-0005-0000-0000-000099400000}"/>
    <cellStyle name="Calculation 5 6 7" xfId="18604" xr:uid="{00000000-0005-0000-0000-00009A400000}"/>
    <cellStyle name="Calculation 5 7" xfId="6262" xr:uid="{00000000-0005-0000-0000-00009B400000}"/>
    <cellStyle name="Calculation 5 7 2" xfId="12839" xr:uid="{00000000-0005-0000-0000-00009C400000}"/>
    <cellStyle name="Calculation 5 7 3" xfId="16800" xr:uid="{00000000-0005-0000-0000-00009D400000}"/>
    <cellStyle name="Calculation 5 7 4" xfId="23118" xr:uid="{00000000-0005-0000-0000-00009E400000}"/>
    <cellStyle name="Calculation 5 7 5" xfId="19095" xr:uid="{00000000-0005-0000-0000-00009F400000}"/>
    <cellStyle name="Calculation 5 8" xfId="4631" xr:uid="{00000000-0005-0000-0000-0000A0400000}"/>
    <cellStyle name="Calculation 5 8 2" xfId="11208" xr:uid="{00000000-0005-0000-0000-0000A1400000}"/>
    <cellStyle name="Calculation 5 8 3" xfId="21582" xr:uid="{00000000-0005-0000-0000-0000A2400000}"/>
    <cellStyle name="Calculation 5 8 4" xfId="24546" xr:uid="{00000000-0005-0000-0000-0000A3400000}"/>
    <cellStyle name="Calculation 5 8 5" xfId="26782" xr:uid="{00000000-0005-0000-0000-0000A4400000}"/>
    <cellStyle name="Calculation 5 9" xfId="9460" xr:uid="{00000000-0005-0000-0000-0000A5400000}"/>
    <cellStyle name="Calculation 5 9 2" xfId="14629" xr:uid="{00000000-0005-0000-0000-0000A6400000}"/>
    <cellStyle name="Calculation 5 9 3" xfId="21681" xr:uid="{00000000-0005-0000-0000-0000A7400000}"/>
    <cellStyle name="Calculation 5 9 4" xfId="24640" xr:uid="{00000000-0005-0000-0000-0000A8400000}"/>
    <cellStyle name="Calculation 5 9 5" xfId="26876" xr:uid="{00000000-0005-0000-0000-0000A9400000}"/>
    <cellStyle name="Calculation 6" xfId="3017" xr:uid="{00000000-0005-0000-0000-0000AA400000}"/>
    <cellStyle name="Calculation 6 10" xfId="7997" xr:uid="{00000000-0005-0000-0000-0000AB400000}"/>
    <cellStyle name="Calculation 6 10 2" xfId="14432" xr:uid="{00000000-0005-0000-0000-0000AC400000}"/>
    <cellStyle name="Calculation 6 11" xfId="9541" xr:uid="{00000000-0005-0000-0000-0000AD400000}"/>
    <cellStyle name="Calculation 6 11 2" xfId="14710" xr:uid="{00000000-0005-0000-0000-0000AE400000}"/>
    <cellStyle name="Calculation 6 12" xfId="9531" xr:uid="{00000000-0005-0000-0000-0000AF400000}"/>
    <cellStyle name="Calculation 6 12 2" xfId="14700" xr:uid="{00000000-0005-0000-0000-0000B0400000}"/>
    <cellStyle name="Calculation 6 13" xfId="9661" xr:uid="{00000000-0005-0000-0000-0000B1400000}"/>
    <cellStyle name="Calculation 6 14" xfId="9585" xr:uid="{00000000-0005-0000-0000-0000B2400000}"/>
    <cellStyle name="Calculation 6 15" xfId="18058" xr:uid="{00000000-0005-0000-0000-0000B3400000}"/>
    <cellStyle name="Calculation 6 16" xfId="18437" xr:uid="{00000000-0005-0000-0000-0000B4400000}"/>
    <cellStyle name="Calculation 6 17" xfId="18789" xr:uid="{00000000-0005-0000-0000-0000B5400000}"/>
    <cellStyle name="Calculation 6 18" xfId="24683" xr:uid="{00000000-0005-0000-0000-0000B6400000}"/>
    <cellStyle name="Calculation 6 19" xfId="27174" xr:uid="{00000000-0005-0000-0000-0000B7400000}"/>
    <cellStyle name="Calculation 6 2" xfId="3747" xr:uid="{00000000-0005-0000-0000-0000B8400000}"/>
    <cellStyle name="Calculation 6 2 2" xfId="7051" xr:uid="{00000000-0005-0000-0000-0000B9400000}"/>
    <cellStyle name="Calculation 6 2 2 2" xfId="13628" xr:uid="{00000000-0005-0000-0000-0000BA400000}"/>
    <cellStyle name="Calculation 6 2 2 3" xfId="20709" xr:uid="{00000000-0005-0000-0000-0000BB400000}"/>
    <cellStyle name="Calculation 6 2 2 4" xfId="23758" xr:uid="{00000000-0005-0000-0000-0000BC400000}"/>
    <cellStyle name="Calculation 6 2 2 5" xfId="26012" xr:uid="{00000000-0005-0000-0000-0000BD400000}"/>
    <cellStyle name="Calculation 6 2 3" xfId="5428" xr:uid="{00000000-0005-0000-0000-0000BE400000}"/>
    <cellStyle name="Calculation 6 2 3 2" xfId="12005" xr:uid="{00000000-0005-0000-0000-0000BF400000}"/>
    <cellStyle name="Calculation 6 2 4" xfId="10332" xr:uid="{00000000-0005-0000-0000-0000C0400000}"/>
    <cellStyle name="Calculation 6 2 5" xfId="17680" xr:uid="{00000000-0005-0000-0000-0000C1400000}"/>
    <cellStyle name="Calculation 6 2 6" xfId="19935" xr:uid="{00000000-0005-0000-0000-0000C2400000}"/>
    <cellStyle name="Calculation 6 2 7" xfId="25065" xr:uid="{00000000-0005-0000-0000-0000C3400000}"/>
    <cellStyle name="Calculation 6 3" xfId="4058" xr:uid="{00000000-0005-0000-0000-0000C4400000}"/>
    <cellStyle name="Calculation 6 3 2" xfId="7362" xr:uid="{00000000-0005-0000-0000-0000C5400000}"/>
    <cellStyle name="Calculation 6 3 2 2" xfId="13939" xr:uid="{00000000-0005-0000-0000-0000C6400000}"/>
    <cellStyle name="Calculation 6 3 2 3" xfId="21020" xr:uid="{00000000-0005-0000-0000-0000C7400000}"/>
    <cellStyle name="Calculation 6 3 2 4" xfId="24024" xr:uid="{00000000-0005-0000-0000-0000C8400000}"/>
    <cellStyle name="Calculation 6 3 2 5" xfId="26274" xr:uid="{00000000-0005-0000-0000-0000C9400000}"/>
    <cellStyle name="Calculation 6 3 3" xfId="5739" xr:uid="{00000000-0005-0000-0000-0000CA400000}"/>
    <cellStyle name="Calculation 6 3 3 2" xfId="12316" xr:uid="{00000000-0005-0000-0000-0000CB400000}"/>
    <cellStyle name="Calculation 6 3 4" xfId="10643" xr:uid="{00000000-0005-0000-0000-0000CC400000}"/>
    <cellStyle name="Calculation 6 3 5" xfId="17369" xr:uid="{00000000-0005-0000-0000-0000CD400000}"/>
    <cellStyle name="Calculation 6 3 6" xfId="22590" xr:uid="{00000000-0005-0000-0000-0000CE400000}"/>
    <cellStyle name="Calculation 6 3 7" xfId="19189" xr:uid="{00000000-0005-0000-0000-0000CF400000}"/>
    <cellStyle name="Calculation 6 4" xfId="3714" xr:uid="{00000000-0005-0000-0000-0000D0400000}"/>
    <cellStyle name="Calculation 6 4 2" xfId="7018" xr:uid="{00000000-0005-0000-0000-0000D1400000}"/>
    <cellStyle name="Calculation 6 4 2 2" xfId="13595" xr:uid="{00000000-0005-0000-0000-0000D2400000}"/>
    <cellStyle name="Calculation 6 4 2 3" xfId="20676" xr:uid="{00000000-0005-0000-0000-0000D3400000}"/>
    <cellStyle name="Calculation 6 4 2 4" xfId="23727" xr:uid="{00000000-0005-0000-0000-0000D4400000}"/>
    <cellStyle name="Calculation 6 4 2 5" xfId="25980" xr:uid="{00000000-0005-0000-0000-0000D5400000}"/>
    <cellStyle name="Calculation 6 4 3" xfId="5395" xr:uid="{00000000-0005-0000-0000-0000D6400000}"/>
    <cellStyle name="Calculation 6 4 3 2" xfId="11972" xr:uid="{00000000-0005-0000-0000-0000D7400000}"/>
    <cellStyle name="Calculation 6 4 4" xfId="10299" xr:uid="{00000000-0005-0000-0000-0000D8400000}"/>
    <cellStyle name="Calculation 6 4 5" xfId="17713" xr:uid="{00000000-0005-0000-0000-0000D9400000}"/>
    <cellStyle name="Calculation 6 4 6" xfId="19910" xr:uid="{00000000-0005-0000-0000-0000DA400000}"/>
    <cellStyle name="Calculation 6 4 7" xfId="19261" xr:uid="{00000000-0005-0000-0000-0000DB400000}"/>
    <cellStyle name="Calculation 6 5" xfId="6378" xr:uid="{00000000-0005-0000-0000-0000DC400000}"/>
    <cellStyle name="Calculation 6 5 2" xfId="12955" xr:uid="{00000000-0005-0000-0000-0000DD400000}"/>
    <cellStyle name="Calculation 6 5 3" xfId="20036" xr:uid="{00000000-0005-0000-0000-0000DE400000}"/>
    <cellStyle name="Calculation 6 5 4" xfId="23193" xr:uid="{00000000-0005-0000-0000-0000DF400000}"/>
    <cellStyle name="Calculation 6 5 5" xfId="25446" xr:uid="{00000000-0005-0000-0000-0000E0400000}"/>
    <cellStyle name="Calculation 6 6" xfId="4755" xr:uid="{00000000-0005-0000-0000-0000E1400000}"/>
    <cellStyle name="Calculation 6 6 2" xfId="11332" xr:uid="{00000000-0005-0000-0000-0000E2400000}"/>
    <cellStyle name="Calculation 6 7" xfId="8173" xr:uid="{00000000-0005-0000-0000-0000E3400000}"/>
    <cellStyle name="Calculation 6 7 2" xfId="14465" xr:uid="{00000000-0005-0000-0000-0000E4400000}"/>
    <cellStyle name="Calculation 6 8" xfId="9459" xr:uid="{00000000-0005-0000-0000-0000E5400000}"/>
    <cellStyle name="Calculation 6 8 2" xfId="14628" xr:uid="{00000000-0005-0000-0000-0000E6400000}"/>
    <cellStyle name="Calculation 6 9" xfId="9464" xr:uid="{00000000-0005-0000-0000-0000E7400000}"/>
    <cellStyle name="Calculation 6 9 2" xfId="14633" xr:uid="{00000000-0005-0000-0000-0000E8400000}"/>
    <cellStyle name="Calculation 7" xfId="3192" xr:uid="{00000000-0005-0000-0000-0000E9400000}"/>
    <cellStyle name="Calculation 7 10" xfId="25261" xr:uid="{00000000-0005-0000-0000-0000EA400000}"/>
    <cellStyle name="Calculation 7 2" xfId="3911" xr:uid="{00000000-0005-0000-0000-0000EB400000}"/>
    <cellStyle name="Calculation 7 2 2" xfId="7215" xr:uid="{00000000-0005-0000-0000-0000EC400000}"/>
    <cellStyle name="Calculation 7 2 2 2" xfId="13792" xr:uid="{00000000-0005-0000-0000-0000ED400000}"/>
    <cellStyle name="Calculation 7 2 2 3" xfId="20873" xr:uid="{00000000-0005-0000-0000-0000EE400000}"/>
    <cellStyle name="Calculation 7 2 2 4" xfId="23877" xr:uid="{00000000-0005-0000-0000-0000EF400000}"/>
    <cellStyle name="Calculation 7 2 2 5" xfId="26127" xr:uid="{00000000-0005-0000-0000-0000F0400000}"/>
    <cellStyle name="Calculation 7 2 3" xfId="5592" xr:uid="{00000000-0005-0000-0000-0000F1400000}"/>
    <cellStyle name="Calculation 7 2 3 2" xfId="12169" xr:uid="{00000000-0005-0000-0000-0000F2400000}"/>
    <cellStyle name="Calculation 7 2 4" xfId="10496" xr:uid="{00000000-0005-0000-0000-0000F3400000}"/>
    <cellStyle name="Calculation 7 2 5" xfId="17516" xr:uid="{00000000-0005-0000-0000-0000F4400000}"/>
    <cellStyle name="Calculation 7 2 6" xfId="22443" xr:uid="{00000000-0005-0000-0000-0000F5400000}"/>
    <cellStyle name="Calculation 7 2 7" xfId="24949" xr:uid="{00000000-0005-0000-0000-0000F6400000}"/>
    <cellStyle name="Calculation 7 3" xfId="4167" xr:uid="{00000000-0005-0000-0000-0000F7400000}"/>
    <cellStyle name="Calculation 7 3 2" xfId="7471" xr:uid="{00000000-0005-0000-0000-0000F8400000}"/>
    <cellStyle name="Calculation 7 3 2 2" xfId="14048" xr:uid="{00000000-0005-0000-0000-0000F9400000}"/>
    <cellStyle name="Calculation 7 3 2 3" xfId="21129" xr:uid="{00000000-0005-0000-0000-0000FA400000}"/>
    <cellStyle name="Calculation 7 3 2 4" xfId="24133" xr:uid="{00000000-0005-0000-0000-0000FB400000}"/>
    <cellStyle name="Calculation 7 3 2 5" xfId="26383" xr:uid="{00000000-0005-0000-0000-0000FC400000}"/>
    <cellStyle name="Calculation 7 3 3" xfId="5848" xr:uid="{00000000-0005-0000-0000-0000FD400000}"/>
    <cellStyle name="Calculation 7 3 3 2" xfId="12425" xr:uid="{00000000-0005-0000-0000-0000FE400000}"/>
    <cellStyle name="Calculation 7 3 4" xfId="10752" xr:uid="{00000000-0005-0000-0000-0000FF400000}"/>
    <cellStyle name="Calculation 7 3 5" xfId="17260" xr:uid="{00000000-0005-0000-0000-000000410000}"/>
    <cellStyle name="Calculation 7 3 6" xfId="22699" xr:uid="{00000000-0005-0000-0000-000001410000}"/>
    <cellStyle name="Calculation 7 3 7" xfId="19541" xr:uid="{00000000-0005-0000-0000-000002410000}"/>
    <cellStyle name="Calculation 7 4" xfId="4383" xr:uid="{00000000-0005-0000-0000-000003410000}"/>
    <cellStyle name="Calculation 7 4 2" xfId="7687" xr:uid="{00000000-0005-0000-0000-000004410000}"/>
    <cellStyle name="Calculation 7 4 2 2" xfId="14264" xr:uid="{00000000-0005-0000-0000-000005410000}"/>
    <cellStyle name="Calculation 7 4 2 3" xfId="21345" xr:uid="{00000000-0005-0000-0000-000006410000}"/>
    <cellStyle name="Calculation 7 4 2 4" xfId="24349" xr:uid="{00000000-0005-0000-0000-000007410000}"/>
    <cellStyle name="Calculation 7 4 2 5" xfId="26599" xr:uid="{00000000-0005-0000-0000-000008410000}"/>
    <cellStyle name="Calculation 7 4 3" xfId="6064" xr:uid="{00000000-0005-0000-0000-000009410000}"/>
    <cellStyle name="Calculation 7 4 3 2" xfId="12641" xr:uid="{00000000-0005-0000-0000-00000A410000}"/>
    <cellStyle name="Calculation 7 4 4" xfId="10968" xr:uid="{00000000-0005-0000-0000-00000B410000}"/>
    <cellStyle name="Calculation 7 4 5" xfId="17044" xr:uid="{00000000-0005-0000-0000-00000C410000}"/>
    <cellStyle name="Calculation 7 4 6" xfId="22915" xr:uid="{00000000-0005-0000-0000-00000D410000}"/>
    <cellStyle name="Calculation 7 4 7" xfId="18431" xr:uid="{00000000-0005-0000-0000-00000E410000}"/>
    <cellStyle name="Calculation 7 5" xfId="6542" xr:uid="{00000000-0005-0000-0000-00000F410000}"/>
    <cellStyle name="Calculation 7 5 2" xfId="13119" xr:uid="{00000000-0005-0000-0000-000010410000}"/>
    <cellStyle name="Calculation 7 5 3" xfId="20200" xr:uid="{00000000-0005-0000-0000-000011410000}"/>
    <cellStyle name="Calculation 7 5 4" xfId="23305" xr:uid="{00000000-0005-0000-0000-000012410000}"/>
    <cellStyle name="Calculation 7 5 5" xfId="25560" xr:uid="{00000000-0005-0000-0000-000013410000}"/>
    <cellStyle name="Calculation 7 6" xfId="4919" xr:uid="{00000000-0005-0000-0000-000014410000}"/>
    <cellStyle name="Calculation 7 6 2" xfId="11496" xr:uid="{00000000-0005-0000-0000-000015410000}"/>
    <cellStyle name="Calculation 7 7" xfId="9823" xr:uid="{00000000-0005-0000-0000-000016410000}"/>
    <cellStyle name="Calculation 7 8" xfId="18232" xr:uid="{00000000-0005-0000-0000-000017410000}"/>
    <cellStyle name="Calculation 7 9" xfId="19669" xr:uid="{00000000-0005-0000-0000-000018410000}"/>
    <cellStyle name="Calculation 8" xfId="3226" xr:uid="{00000000-0005-0000-0000-000019410000}"/>
    <cellStyle name="Calculation 8 10" xfId="24718" xr:uid="{00000000-0005-0000-0000-00001A410000}"/>
    <cellStyle name="Calculation 8 2" xfId="3933" xr:uid="{00000000-0005-0000-0000-00001B410000}"/>
    <cellStyle name="Calculation 8 2 2" xfId="7237" xr:uid="{00000000-0005-0000-0000-00001C410000}"/>
    <cellStyle name="Calculation 8 2 2 2" xfId="13814" xr:uid="{00000000-0005-0000-0000-00001D410000}"/>
    <cellStyle name="Calculation 8 2 2 3" xfId="20895" xr:uid="{00000000-0005-0000-0000-00001E410000}"/>
    <cellStyle name="Calculation 8 2 2 4" xfId="23899" xr:uid="{00000000-0005-0000-0000-00001F410000}"/>
    <cellStyle name="Calculation 8 2 2 5" xfId="26149" xr:uid="{00000000-0005-0000-0000-000020410000}"/>
    <cellStyle name="Calculation 8 2 3" xfId="5614" xr:uid="{00000000-0005-0000-0000-000021410000}"/>
    <cellStyle name="Calculation 8 2 3 2" xfId="12191" xr:uid="{00000000-0005-0000-0000-000022410000}"/>
    <cellStyle name="Calculation 8 2 4" xfId="10518" xr:uid="{00000000-0005-0000-0000-000023410000}"/>
    <cellStyle name="Calculation 8 2 5" xfId="17494" xr:uid="{00000000-0005-0000-0000-000024410000}"/>
    <cellStyle name="Calculation 8 2 6" xfId="22465" xr:uid="{00000000-0005-0000-0000-000025410000}"/>
    <cellStyle name="Calculation 8 2 7" xfId="19224" xr:uid="{00000000-0005-0000-0000-000026410000}"/>
    <cellStyle name="Calculation 8 3" xfId="4187" xr:uid="{00000000-0005-0000-0000-000027410000}"/>
    <cellStyle name="Calculation 8 3 2" xfId="7491" xr:uid="{00000000-0005-0000-0000-000028410000}"/>
    <cellStyle name="Calculation 8 3 2 2" xfId="14068" xr:uid="{00000000-0005-0000-0000-000029410000}"/>
    <cellStyle name="Calculation 8 3 2 3" xfId="21149" xr:uid="{00000000-0005-0000-0000-00002A410000}"/>
    <cellStyle name="Calculation 8 3 2 4" xfId="24153" xr:uid="{00000000-0005-0000-0000-00002B410000}"/>
    <cellStyle name="Calculation 8 3 2 5" xfId="26403" xr:uid="{00000000-0005-0000-0000-00002C410000}"/>
    <cellStyle name="Calculation 8 3 3" xfId="5868" xr:uid="{00000000-0005-0000-0000-00002D410000}"/>
    <cellStyle name="Calculation 8 3 3 2" xfId="12445" xr:uid="{00000000-0005-0000-0000-00002E410000}"/>
    <cellStyle name="Calculation 8 3 4" xfId="10772" xr:uid="{00000000-0005-0000-0000-00002F410000}"/>
    <cellStyle name="Calculation 8 3 5" xfId="17240" xr:uid="{00000000-0005-0000-0000-000030410000}"/>
    <cellStyle name="Calculation 8 3 6" xfId="22719" xr:uid="{00000000-0005-0000-0000-000031410000}"/>
    <cellStyle name="Calculation 8 3 7" xfId="19536" xr:uid="{00000000-0005-0000-0000-000032410000}"/>
    <cellStyle name="Calculation 8 4" xfId="4401" xr:uid="{00000000-0005-0000-0000-000033410000}"/>
    <cellStyle name="Calculation 8 4 2" xfId="7705" xr:uid="{00000000-0005-0000-0000-000034410000}"/>
    <cellStyle name="Calculation 8 4 2 2" xfId="14282" xr:uid="{00000000-0005-0000-0000-000035410000}"/>
    <cellStyle name="Calculation 8 4 2 3" xfId="21363" xr:uid="{00000000-0005-0000-0000-000036410000}"/>
    <cellStyle name="Calculation 8 4 2 4" xfId="24367" xr:uid="{00000000-0005-0000-0000-000037410000}"/>
    <cellStyle name="Calculation 8 4 2 5" xfId="26617" xr:uid="{00000000-0005-0000-0000-000038410000}"/>
    <cellStyle name="Calculation 8 4 3" xfId="6082" xr:uid="{00000000-0005-0000-0000-000039410000}"/>
    <cellStyle name="Calculation 8 4 3 2" xfId="12659" xr:uid="{00000000-0005-0000-0000-00003A410000}"/>
    <cellStyle name="Calculation 8 4 4" xfId="10986" xr:uid="{00000000-0005-0000-0000-00003B410000}"/>
    <cellStyle name="Calculation 8 4 5" xfId="17026" xr:uid="{00000000-0005-0000-0000-00003C410000}"/>
    <cellStyle name="Calculation 8 4 6" xfId="22933" xr:uid="{00000000-0005-0000-0000-00003D410000}"/>
    <cellStyle name="Calculation 8 4 7" xfId="19465" xr:uid="{00000000-0005-0000-0000-00003E410000}"/>
    <cellStyle name="Calculation 8 5" xfId="6565" xr:uid="{00000000-0005-0000-0000-00003F410000}"/>
    <cellStyle name="Calculation 8 5 2" xfId="13142" xr:uid="{00000000-0005-0000-0000-000040410000}"/>
    <cellStyle name="Calculation 8 5 3" xfId="20223" xr:uid="{00000000-0005-0000-0000-000041410000}"/>
    <cellStyle name="Calculation 8 5 4" xfId="23323" xr:uid="{00000000-0005-0000-0000-000042410000}"/>
    <cellStyle name="Calculation 8 5 5" xfId="25578" xr:uid="{00000000-0005-0000-0000-000043410000}"/>
    <cellStyle name="Calculation 8 6" xfId="4942" xr:uid="{00000000-0005-0000-0000-000044410000}"/>
    <cellStyle name="Calculation 8 6 2" xfId="11519" xr:uid="{00000000-0005-0000-0000-000045410000}"/>
    <cellStyle name="Calculation 8 7" xfId="9846" xr:uid="{00000000-0005-0000-0000-000046410000}"/>
    <cellStyle name="Calculation 8 8" xfId="18200" xr:uid="{00000000-0005-0000-0000-000047410000}"/>
    <cellStyle name="Calculation 8 9" xfId="21821" xr:uid="{00000000-0005-0000-0000-000048410000}"/>
    <cellStyle name="Calculation 9" xfId="3271" xr:uid="{00000000-0005-0000-0000-000049410000}"/>
    <cellStyle name="Calculation 9 10" xfId="25220" xr:uid="{00000000-0005-0000-0000-00004A410000}"/>
    <cellStyle name="Calculation 9 2" xfId="3970" xr:uid="{00000000-0005-0000-0000-00004B410000}"/>
    <cellStyle name="Calculation 9 2 2" xfId="7274" xr:uid="{00000000-0005-0000-0000-00004C410000}"/>
    <cellStyle name="Calculation 9 2 2 2" xfId="13851" xr:uid="{00000000-0005-0000-0000-00004D410000}"/>
    <cellStyle name="Calculation 9 2 2 3" xfId="20932" xr:uid="{00000000-0005-0000-0000-00004E410000}"/>
    <cellStyle name="Calculation 9 2 2 4" xfId="23936" xr:uid="{00000000-0005-0000-0000-00004F410000}"/>
    <cellStyle name="Calculation 9 2 2 5" xfId="26186" xr:uid="{00000000-0005-0000-0000-000050410000}"/>
    <cellStyle name="Calculation 9 2 3" xfId="5651" xr:uid="{00000000-0005-0000-0000-000051410000}"/>
    <cellStyle name="Calculation 9 2 3 2" xfId="12228" xr:uid="{00000000-0005-0000-0000-000052410000}"/>
    <cellStyle name="Calculation 9 2 4" xfId="10555" xr:uid="{00000000-0005-0000-0000-000053410000}"/>
    <cellStyle name="Calculation 9 2 5" xfId="17457" xr:uid="{00000000-0005-0000-0000-000054410000}"/>
    <cellStyle name="Calculation 9 2 6" xfId="22502" xr:uid="{00000000-0005-0000-0000-000055410000}"/>
    <cellStyle name="Calculation 9 2 7" xfId="18565" xr:uid="{00000000-0005-0000-0000-000056410000}"/>
    <cellStyle name="Calculation 9 3" xfId="4224" xr:uid="{00000000-0005-0000-0000-000057410000}"/>
    <cellStyle name="Calculation 9 3 2" xfId="7528" xr:uid="{00000000-0005-0000-0000-000058410000}"/>
    <cellStyle name="Calculation 9 3 2 2" xfId="14105" xr:uid="{00000000-0005-0000-0000-000059410000}"/>
    <cellStyle name="Calculation 9 3 2 3" xfId="21186" xr:uid="{00000000-0005-0000-0000-00005A410000}"/>
    <cellStyle name="Calculation 9 3 2 4" xfId="24190" xr:uid="{00000000-0005-0000-0000-00005B410000}"/>
    <cellStyle name="Calculation 9 3 2 5" xfId="26440" xr:uid="{00000000-0005-0000-0000-00005C410000}"/>
    <cellStyle name="Calculation 9 3 3" xfId="5905" xr:uid="{00000000-0005-0000-0000-00005D410000}"/>
    <cellStyle name="Calculation 9 3 3 2" xfId="12482" xr:uid="{00000000-0005-0000-0000-00005E410000}"/>
    <cellStyle name="Calculation 9 3 4" xfId="10809" xr:uid="{00000000-0005-0000-0000-00005F410000}"/>
    <cellStyle name="Calculation 9 3 5" xfId="17203" xr:uid="{00000000-0005-0000-0000-000060410000}"/>
    <cellStyle name="Calculation 9 3 6" xfId="22756" xr:uid="{00000000-0005-0000-0000-000061410000}"/>
    <cellStyle name="Calculation 9 3 7" xfId="19170" xr:uid="{00000000-0005-0000-0000-000062410000}"/>
    <cellStyle name="Calculation 9 4" xfId="4438" xr:uid="{00000000-0005-0000-0000-000063410000}"/>
    <cellStyle name="Calculation 9 4 2" xfId="7742" xr:uid="{00000000-0005-0000-0000-000064410000}"/>
    <cellStyle name="Calculation 9 4 2 2" xfId="14319" xr:uid="{00000000-0005-0000-0000-000065410000}"/>
    <cellStyle name="Calculation 9 4 2 3" xfId="21400" xr:uid="{00000000-0005-0000-0000-000066410000}"/>
    <cellStyle name="Calculation 9 4 2 4" xfId="24404" xr:uid="{00000000-0005-0000-0000-000067410000}"/>
    <cellStyle name="Calculation 9 4 2 5" xfId="26654" xr:uid="{00000000-0005-0000-0000-000068410000}"/>
    <cellStyle name="Calculation 9 4 3" xfId="6119" xr:uid="{00000000-0005-0000-0000-000069410000}"/>
    <cellStyle name="Calculation 9 4 3 2" xfId="12696" xr:uid="{00000000-0005-0000-0000-00006A410000}"/>
    <cellStyle name="Calculation 9 4 4" xfId="11023" xr:uid="{00000000-0005-0000-0000-00006B410000}"/>
    <cellStyle name="Calculation 9 4 5" xfId="16989" xr:uid="{00000000-0005-0000-0000-00006C410000}"/>
    <cellStyle name="Calculation 9 4 6" xfId="22970" xr:uid="{00000000-0005-0000-0000-00006D410000}"/>
    <cellStyle name="Calculation 9 4 7" xfId="19449" xr:uid="{00000000-0005-0000-0000-00006E410000}"/>
    <cellStyle name="Calculation 9 5" xfId="6610" xr:uid="{00000000-0005-0000-0000-00006F410000}"/>
    <cellStyle name="Calculation 9 5 2" xfId="13187" xr:uid="{00000000-0005-0000-0000-000070410000}"/>
    <cellStyle name="Calculation 9 5 3" xfId="20268" xr:uid="{00000000-0005-0000-0000-000071410000}"/>
    <cellStyle name="Calculation 9 5 4" xfId="23368" xr:uid="{00000000-0005-0000-0000-000072410000}"/>
    <cellStyle name="Calculation 9 5 5" xfId="25623" xr:uid="{00000000-0005-0000-0000-000073410000}"/>
    <cellStyle name="Calculation 9 6" xfId="4987" xr:uid="{00000000-0005-0000-0000-000074410000}"/>
    <cellStyle name="Calculation 9 6 2" xfId="11564" xr:uid="{00000000-0005-0000-0000-000075410000}"/>
    <cellStyle name="Calculation 9 7" xfId="9891" xr:uid="{00000000-0005-0000-0000-000076410000}"/>
    <cellStyle name="Calculation 9 8" xfId="18154" xr:uid="{00000000-0005-0000-0000-000077410000}"/>
    <cellStyle name="Calculation 9 9" xfId="19712" xr:uid="{00000000-0005-0000-0000-000078410000}"/>
    <cellStyle name="Calculation_2011-3차 매각 작업(실사팀 송부용)_0712" xfId="15624" xr:uid="{00000000-0005-0000-0000-000079410000}"/>
    <cellStyle name="Case" xfId="621" xr:uid="{00000000-0005-0000-0000-00007A410000}"/>
    <cellStyle name="category" xfId="622" xr:uid="{00000000-0005-0000-0000-00007B410000}"/>
    <cellStyle name="category 2" xfId="2291" xr:uid="{00000000-0005-0000-0000-00007C410000}"/>
    <cellStyle name="category 3" xfId="38794" xr:uid="{00000000-0005-0000-0000-00007D410000}"/>
    <cellStyle name="Cerrency_Sheet2_XANGDAU" xfId="31802" xr:uid="{00000000-0005-0000-0000-00007E410000}"/>
    <cellStyle name="CHANGE" xfId="31803" xr:uid="{00000000-0005-0000-0000-00007F410000}"/>
    <cellStyle name="Chart Landscape" xfId="31804" xr:uid="{00000000-0005-0000-0000-000080410000}"/>
    <cellStyle name="Check Cell" xfId="623" xr:uid="{00000000-0005-0000-0000-000081410000}"/>
    <cellStyle name="Check Cell 2" xfId="624" xr:uid="{00000000-0005-0000-0000-000082410000}"/>
    <cellStyle name="Check Cell 2 2" xfId="625" xr:uid="{00000000-0005-0000-0000-000083410000}"/>
    <cellStyle name="Check Cell 2 2 2" xfId="8175" xr:uid="{00000000-0005-0000-0000-000084410000}"/>
    <cellStyle name="Check Cell 2 2 3" xfId="15176" xr:uid="{00000000-0005-0000-0000-000085410000}"/>
    <cellStyle name="Check Cell 2 3" xfId="626" xr:uid="{00000000-0005-0000-0000-000086410000}"/>
    <cellStyle name="Check Cell 2 3 2" xfId="38795" xr:uid="{00000000-0005-0000-0000-000087410000}"/>
    <cellStyle name="Check Cell 2 4" xfId="8174" xr:uid="{00000000-0005-0000-0000-000088410000}"/>
    <cellStyle name="Check Cell 3" xfId="2292" xr:uid="{00000000-0005-0000-0000-000089410000}"/>
    <cellStyle name="Check Cell 3 2" xfId="38796" xr:uid="{00000000-0005-0000-0000-00008A410000}"/>
    <cellStyle name="Check Cell 4" xfId="2293" xr:uid="{00000000-0005-0000-0000-00008B410000}"/>
    <cellStyle name="Check Cell 4 2" xfId="38797" xr:uid="{00000000-0005-0000-0000-00008C410000}"/>
    <cellStyle name="Check Cell 5" xfId="2294" xr:uid="{00000000-0005-0000-0000-00008D410000}"/>
    <cellStyle name="Check Cell 5 2" xfId="38798" xr:uid="{00000000-0005-0000-0000-00008E410000}"/>
    <cellStyle name="Check Cell 6" xfId="8176" xr:uid="{00000000-0005-0000-0000-00008F410000}"/>
    <cellStyle name="Check Cell 6 2" xfId="22258" xr:uid="{00000000-0005-0000-0000-000090410000}"/>
    <cellStyle name="Check Cell 7" xfId="14854" xr:uid="{00000000-0005-0000-0000-000091410000}"/>
    <cellStyle name="Check Cell_2011-3차 매각 작업(실사팀 송부용)_0712" xfId="15663" xr:uid="{00000000-0005-0000-0000-000092410000}"/>
    <cellStyle name="ⓒo" xfId="31805" xr:uid="{00000000-0005-0000-0000-000093410000}"/>
    <cellStyle name="Column_Title" xfId="31806" xr:uid="{00000000-0005-0000-0000-000094410000}"/>
    <cellStyle name="ColumnAttributeAbovePrompt" xfId="31807" xr:uid="{00000000-0005-0000-0000-000095410000}"/>
    <cellStyle name="ColumnAttributePrompt" xfId="31808" xr:uid="{00000000-0005-0000-0000-000096410000}"/>
    <cellStyle name="ColumnAttributeValue" xfId="31809" xr:uid="{00000000-0005-0000-0000-000097410000}"/>
    <cellStyle name="ColumnHeadingPrompt" xfId="31810" xr:uid="{00000000-0005-0000-0000-000098410000}"/>
    <cellStyle name="ColumnHeadingValue" xfId="31811" xr:uid="{00000000-0005-0000-0000-000099410000}"/>
    <cellStyle name="Columnlines" xfId="31812" xr:uid="{00000000-0005-0000-0000-00009A410000}"/>
    <cellStyle name="Comma" xfId="627" xr:uid="{00000000-0005-0000-0000-00009B410000}"/>
    <cellStyle name="Comma  - Style1" xfId="628" xr:uid="{00000000-0005-0000-0000-00009C410000}"/>
    <cellStyle name="Comma  - Style2" xfId="629" xr:uid="{00000000-0005-0000-0000-00009D410000}"/>
    <cellStyle name="Comma  - Style3" xfId="630" xr:uid="{00000000-0005-0000-0000-00009E410000}"/>
    <cellStyle name="Comma  - Style4" xfId="631" xr:uid="{00000000-0005-0000-0000-00009F410000}"/>
    <cellStyle name="Comma  - Style5" xfId="632" xr:uid="{00000000-0005-0000-0000-0000A0410000}"/>
    <cellStyle name="Comma  - Style6" xfId="633" xr:uid="{00000000-0005-0000-0000-0000A1410000}"/>
    <cellStyle name="Comma  - Style7" xfId="634" xr:uid="{00000000-0005-0000-0000-0000A2410000}"/>
    <cellStyle name="Comma  - Style8" xfId="635" xr:uid="{00000000-0005-0000-0000-0000A3410000}"/>
    <cellStyle name="Comma [#]" xfId="31813" xr:uid="{00000000-0005-0000-0000-0000A4410000}"/>
    <cellStyle name="Comma [0]" xfId="636" xr:uid="{00000000-0005-0000-0000-0000A5410000}"/>
    <cellStyle name="Comma [0] 10" xfId="2295" xr:uid="{00000000-0005-0000-0000-0000A6410000}"/>
    <cellStyle name="Comma [0] 11" xfId="2296" xr:uid="{00000000-0005-0000-0000-0000A7410000}"/>
    <cellStyle name="Comma [0] 11 2" xfId="8177" xr:uid="{00000000-0005-0000-0000-0000A8410000}"/>
    <cellStyle name="Comma [0] 12" xfId="2297" xr:uid="{00000000-0005-0000-0000-0000A9410000}"/>
    <cellStyle name="Comma [0] 12 2" xfId="15178" xr:uid="{00000000-0005-0000-0000-0000AA410000}"/>
    <cellStyle name="Comma [0] 12 3" xfId="15177" xr:uid="{00000000-0005-0000-0000-0000AB410000}"/>
    <cellStyle name="Comma [0] 13" xfId="2298" xr:uid="{00000000-0005-0000-0000-0000AC410000}"/>
    <cellStyle name="Comma [0] 14" xfId="8178" xr:uid="{00000000-0005-0000-0000-0000AD410000}"/>
    <cellStyle name="Comma [0] 15" xfId="637" xr:uid="{00000000-0005-0000-0000-0000AE410000}"/>
    <cellStyle name="Comma [0] 15 2" xfId="38836" xr:uid="{534D4C8B-A90D-408B-8EF4-E61EC6B0FD7E}"/>
    <cellStyle name="Comma [0] 16" xfId="31814" xr:uid="{00000000-0005-0000-0000-0000AF410000}"/>
    <cellStyle name="Comma [0] 2" xfId="638" xr:uid="{00000000-0005-0000-0000-0000B0410000}"/>
    <cellStyle name="Comma [0] 2 10" xfId="27258" xr:uid="{00000000-0005-0000-0000-0000B1410000}"/>
    <cellStyle name="Comma [0] 2 2" xfId="639" xr:uid="{00000000-0005-0000-0000-0000B2410000}"/>
    <cellStyle name="Comma [0] 2 2 2" xfId="8180" xr:uid="{00000000-0005-0000-0000-0000B3410000}"/>
    <cellStyle name="Comma [0] 2 2 3" xfId="15179" xr:uid="{00000000-0005-0000-0000-0000B4410000}"/>
    <cellStyle name="Comma [0] 2 3" xfId="640" xr:uid="{00000000-0005-0000-0000-0000B5410000}"/>
    <cellStyle name="Comma [0] 2 3 2" xfId="31815" xr:uid="{00000000-0005-0000-0000-0000B6410000}"/>
    <cellStyle name="Comma [0] 2 4" xfId="641" xr:uid="{00000000-0005-0000-0000-0000B7410000}"/>
    <cellStyle name="Comma [0] 2 5" xfId="2299" xr:uid="{00000000-0005-0000-0000-0000B8410000}"/>
    <cellStyle name="Comma [0] 2 5 2" xfId="8181" xr:uid="{00000000-0005-0000-0000-0000B9410000}"/>
    <cellStyle name="Comma [0] 2 6" xfId="2300" xr:uid="{00000000-0005-0000-0000-0000BA410000}"/>
    <cellStyle name="Comma [0] 2 7" xfId="2301" xr:uid="{00000000-0005-0000-0000-0000BB410000}"/>
    <cellStyle name="Comma [0] 2 8" xfId="8179" xr:uid="{00000000-0005-0000-0000-0000BC410000}"/>
    <cellStyle name="Comma [0] 2 9" xfId="15180" xr:uid="{00000000-0005-0000-0000-0000BD410000}"/>
    <cellStyle name="Comma [0] 2_SHB_2011-3_담보sheet(더밸류_v6이교민)" xfId="15609" xr:uid="{00000000-0005-0000-0000-0000BE410000}"/>
    <cellStyle name="Comma [0] 3" xfId="642" xr:uid="{00000000-0005-0000-0000-0000BF410000}"/>
    <cellStyle name="Comma [0] 3 2" xfId="2859" xr:uid="{00000000-0005-0000-0000-0000C0410000}"/>
    <cellStyle name="Comma [0] 3 2 2" xfId="3102" xr:uid="{00000000-0005-0000-0000-0000C1410000}"/>
    <cellStyle name="Comma [0] 3 2 2 2" xfId="3832" xr:uid="{00000000-0005-0000-0000-0000C2410000}"/>
    <cellStyle name="Comma [0] 3 2 2 2 2" xfId="7136" xr:uid="{00000000-0005-0000-0000-0000C3410000}"/>
    <cellStyle name="Comma [0] 3 2 2 2 2 2" xfId="13713" xr:uid="{00000000-0005-0000-0000-0000C4410000}"/>
    <cellStyle name="Comma [0] 3 2 2 2 2 3" xfId="20794" xr:uid="{00000000-0005-0000-0000-0000C5410000}"/>
    <cellStyle name="Comma [0] 3 2 2 2 3" xfId="5513" xr:uid="{00000000-0005-0000-0000-0000C6410000}"/>
    <cellStyle name="Comma [0] 3 2 2 2 3 2" xfId="12090" xr:uid="{00000000-0005-0000-0000-0000C7410000}"/>
    <cellStyle name="Comma [0] 3 2 2 2 4" xfId="10417" xr:uid="{00000000-0005-0000-0000-0000C8410000}"/>
    <cellStyle name="Comma [0] 3 2 2 2 5" xfId="17595" xr:uid="{00000000-0005-0000-0000-0000C9410000}"/>
    <cellStyle name="Comma [0] 3 2 2 3" xfId="6463" xr:uid="{00000000-0005-0000-0000-0000CA410000}"/>
    <cellStyle name="Comma [0] 3 2 2 3 2" xfId="13040" xr:uid="{00000000-0005-0000-0000-0000CB410000}"/>
    <cellStyle name="Comma [0] 3 2 2 3 3" xfId="20121" xr:uid="{00000000-0005-0000-0000-0000CC410000}"/>
    <cellStyle name="Comma [0] 3 2 2 4" xfId="4840" xr:uid="{00000000-0005-0000-0000-0000CD410000}"/>
    <cellStyle name="Comma [0] 3 2 2 4 2" xfId="11417" xr:uid="{00000000-0005-0000-0000-0000CE410000}"/>
    <cellStyle name="Comma [0] 3 2 2 5" xfId="9745" xr:uid="{00000000-0005-0000-0000-0000CF410000}"/>
    <cellStyle name="Comma [0] 3 2 2 6" xfId="18355" xr:uid="{00000000-0005-0000-0000-0000D0410000}"/>
    <cellStyle name="Comma [0] 3 2 3" xfId="3331" xr:uid="{00000000-0005-0000-0000-0000D1410000}"/>
    <cellStyle name="Comma [0] 3 2 3 2" xfId="6670" xr:uid="{00000000-0005-0000-0000-0000D2410000}"/>
    <cellStyle name="Comma [0] 3 2 3 2 2" xfId="13247" xr:uid="{00000000-0005-0000-0000-0000D3410000}"/>
    <cellStyle name="Comma [0] 3 2 3 2 3" xfId="20328" xr:uid="{00000000-0005-0000-0000-0000D4410000}"/>
    <cellStyle name="Comma [0] 3 2 3 3" xfId="5047" xr:uid="{00000000-0005-0000-0000-0000D5410000}"/>
    <cellStyle name="Comma [0] 3 2 3 3 2" xfId="11624" xr:uid="{00000000-0005-0000-0000-0000D6410000}"/>
    <cellStyle name="Comma [0] 3 2 3 4" xfId="9951" xr:uid="{00000000-0005-0000-0000-0000D7410000}"/>
    <cellStyle name="Comma [0] 3 2 3 5" xfId="18094" xr:uid="{00000000-0005-0000-0000-0000D8410000}"/>
    <cellStyle name="Comma [0] 3 2 4" xfId="6312" xr:uid="{00000000-0005-0000-0000-0000D9410000}"/>
    <cellStyle name="Comma [0] 3 2 4 2" xfId="12889" xr:uid="{00000000-0005-0000-0000-0000DA410000}"/>
    <cellStyle name="Comma [0] 3 2 4 3" xfId="16751" xr:uid="{00000000-0005-0000-0000-0000DB410000}"/>
    <cellStyle name="Comma [0] 3 2 5" xfId="4681" xr:uid="{00000000-0005-0000-0000-0000DC410000}"/>
    <cellStyle name="Comma [0] 3 2 5 2" xfId="11258" xr:uid="{00000000-0005-0000-0000-0000DD410000}"/>
    <cellStyle name="Comma [0] 3 2 6" xfId="9587" xr:uid="{00000000-0005-0000-0000-0000DE410000}"/>
    <cellStyle name="Comma [0] 3 2 7" xfId="15181" xr:uid="{00000000-0005-0000-0000-0000DF410000}"/>
    <cellStyle name="Comma [0] 3 2 8" xfId="18547" xr:uid="{00000000-0005-0000-0000-0000E0410000}"/>
    <cellStyle name="Comma [0] 3 3" xfId="2952" xr:uid="{00000000-0005-0000-0000-0000E1410000}"/>
    <cellStyle name="Comma [0] 3 3 2" xfId="3129" xr:uid="{00000000-0005-0000-0000-0000E2410000}"/>
    <cellStyle name="Comma [0] 3 3 2 2" xfId="3859" xr:uid="{00000000-0005-0000-0000-0000E3410000}"/>
    <cellStyle name="Comma [0] 3 3 2 2 2" xfId="7163" xr:uid="{00000000-0005-0000-0000-0000E4410000}"/>
    <cellStyle name="Comma [0] 3 3 2 2 2 2" xfId="13740" xr:uid="{00000000-0005-0000-0000-0000E5410000}"/>
    <cellStyle name="Comma [0] 3 3 2 2 2 3" xfId="20821" xr:uid="{00000000-0005-0000-0000-0000E6410000}"/>
    <cellStyle name="Comma [0] 3 3 2 2 3" xfId="5540" xr:uid="{00000000-0005-0000-0000-0000E7410000}"/>
    <cellStyle name="Comma [0] 3 3 2 2 3 2" xfId="12117" xr:uid="{00000000-0005-0000-0000-0000E8410000}"/>
    <cellStyle name="Comma [0] 3 3 2 2 4" xfId="10444" xr:uid="{00000000-0005-0000-0000-0000E9410000}"/>
    <cellStyle name="Comma [0] 3 3 2 2 5" xfId="17568" xr:uid="{00000000-0005-0000-0000-0000EA410000}"/>
    <cellStyle name="Comma [0] 3 3 2 3" xfId="6490" xr:uid="{00000000-0005-0000-0000-0000EB410000}"/>
    <cellStyle name="Comma [0] 3 3 2 3 2" xfId="13067" xr:uid="{00000000-0005-0000-0000-0000EC410000}"/>
    <cellStyle name="Comma [0] 3 3 2 3 3" xfId="20148" xr:uid="{00000000-0005-0000-0000-0000ED410000}"/>
    <cellStyle name="Comma [0] 3 3 2 4" xfId="4867" xr:uid="{00000000-0005-0000-0000-0000EE410000}"/>
    <cellStyle name="Comma [0] 3 3 2 4 2" xfId="11444" xr:uid="{00000000-0005-0000-0000-0000EF410000}"/>
    <cellStyle name="Comma [0] 3 3 2 5" xfId="9772" xr:uid="{00000000-0005-0000-0000-0000F0410000}"/>
    <cellStyle name="Comma [0] 3 3 2 6" xfId="18328" xr:uid="{00000000-0005-0000-0000-0000F1410000}"/>
    <cellStyle name="Comma [0] 3 3 3" xfId="3362" xr:uid="{00000000-0005-0000-0000-0000F2410000}"/>
    <cellStyle name="Comma [0] 3 3 3 2" xfId="6701" xr:uid="{00000000-0005-0000-0000-0000F3410000}"/>
    <cellStyle name="Comma [0] 3 3 3 2 2" xfId="13278" xr:uid="{00000000-0005-0000-0000-0000F4410000}"/>
    <cellStyle name="Comma [0] 3 3 3 2 3" xfId="20359" xr:uid="{00000000-0005-0000-0000-0000F5410000}"/>
    <cellStyle name="Comma [0] 3 3 3 3" xfId="5078" xr:uid="{00000000-0005-0000-0000-0000F6410000}"/>
    <cellStyle name="Comma [0] 3 3 3 3 2" xfId="11655" xr:uid="{00000000-0005-0000-0000-0000F7410000}"/>
    <cellStyle name="Comma [0] 3 3 3 4" xfId="9982" xr:uid="{00000000-0005-0000-0000-0000F8410000}"/>
    <cellStyle name="Comma [0] 3 3 3 5" xfId="18063" xr:uid="{00000000-0005-0000-0000-0000F9410000}"/>
    <cellStyle name="Comma [0] 3 3 4" xfId="6337" xr:uid="{00000000-0005-0000-0000-0000FA410000}"/>
    <cellStyle name="Comma [0] 3 3 4 2" xfId="12914" xr:uid="{00000000-0005-0000-0000-0000FB410000}"/>
    <cellStyle name="Comma [0] 3 3 4 3" xfId="16724" xr:uid="{00000000-0005-0000-0000-0000FC410000}"/>
    <cellStyle name="Comma [0] 3 3 5" xfId="4708" xr:uid="{00000000-0005-0000-0000-0000FD410000}"/>
    <cellStyle name="Comma [0] 3 3 5 2" xfId="11285" xr:uid="{00000000-0005-0000-0000-0000FE410000}"/>
    <cellStyle name="Comma [0] 3 3 6" xfId="9614" xr:uid="{00000000-0005-0000-0000-0000FF410000}"/>
    <cellStyle name="Comma [0] 3 3 7" xfId="15182" xr:uid="{00000000-0005-0000-0000-000000420000}"/>
    <cellStyle name="Comma [0] 3 3 8" xfId="18493" xr:uid="{00000000-0005-0000-0000-000001420000}"/>
    <cellStyle name="Comma [0] 3 4" xfId="4567" xr:uid="{00000000-0005-0000-0000-000002420000}"/>
    <cellStyle name="Comma [0] 3 5" xfId="39079" xr:uid="{85D3F80C-A594-4E23-A074-0A9137062360}"/>
    <cellStyle name="Comma [0] 3_Sheet1" xfId="31816" xr:uid="{00000000-0005-0000-0000-000003420000}"/>
    <cellStyle name="Comma [0] 4" xfId="643" xr:uid="{00000000-0005-0000-0000-000004420000}"/>
    <cellStyle name="Comma [0] 4 2" xfId="16499" xr:uid="{00000000-0005-0000-0000-000005420000}"/>
    <cellStyle name="Comma [0] 4 3" xfId="31817" xr:uid="{00000000-0005-0000-0000-000006420000}"/>
    <cellStyle name="Comma [0] 5" xfId="644" xr:uid="{00000000-0005-0000-0000-000007420000}"/>
    <cellStyle name="Comma [0] 5 2" xfId="645" xr:uid="{00000000-0005-0000-0000-000008420000}"/>
    <cellStyle name="Comma [0] 5 2 2" xfId="2862" xr:uid="{00000000-0005-0000-0000-000009420000}"/>
    <cellStyle name="Comma [0] 5 2 2 2" xfId="8184" xr:uid="{00000000-0005-0000-0000-00000A420000}"/>
    <cellStyle name="Comma [0] 5 2 3" xfId="8183" xr:uid="{00000000-0005-0000-0000-00000B420000}"/>
    <cellStyle name="Comma [0] 5 3" xfId="2861" xr:uid="{00000000-0005-0000-0000-00000C420000}"/>
    <cellStyle name="Comma [0] 5 3 2" xfId="8185" xr:uid="{00000000-0005-0000-0000-00000D420000}"/>
    <cellStyle name="Comma [0] 5 4" xfId="8182" xr:uid="{00000000-0005-0000-0000-00000E420000}"/>
    <cellStyle name="Comma [0] 6" xfId="646" xr:uid="{00000000-0005-0000-0000-00000F420000}"/>
    <cellStyle name="Comma [0] 6 2" xfId="647" xr:uid="{00000000-0005-0000-0000-000010420000}"/>
    <cellStyle name="Comma [0] 6 2 2" xfId="2864" xr:uid="{00000000-0005-0000-0000-000011420000}"/>
    <cellStyle name="Comma [0] 6 2 2 2" xfId="8188" xr:uid="{00000000-0005-0000-0000-000012420000}"/>
    <cellStyle name="Comma [0] 6 2 3" xfId="8187" xr:uid="{00000000-0005-0000-0000-000013420000}"/>
    <cellStyle name="Comma [0] 6 3" xfId="2863" xr:uid="{00000000-0005-0000-0000-000014420000}"/>
    <cellStyle name="Comma [0] 6 3 2" xfId="8189" xr:uid="{00000000-0005-0000-0000-000015420000}"/>
    <cellStyle name="Comma [0] 6 4" xfId="8186" xr:uid="{00000000-0005-0000-0000-000016420000}"/>
    <cellStyle name="Comma [0] 7" xfId="648" xr:uid="{00000000-0005-0000-0000-000017420000}"/>
    <cellStyle name="Comma [0] 7 2" xfId="2865" xr:uid="{00000000-0005-0000-0000-000018420000}"/>
    <cellStyle name="Comma [0] 7 2 2" xfId="8191" xr:uid="{00000000-0005-0000-0000-000019420000}"/>
    <cellStyle name="Comma [0] 7 3" xfId="8190" xr:uid="{00000000-0005-0000-0000-00001A420000}"/>
    <cellStyle name="Comma [0] 8" xfId="649" xr:uid="{00000000-0005-0000-0000-00001B420000}"/>
    <cellStyle name="Comma [0] 8 2" xfId="2866" xr:uid="{00000000-0005-0000-0000-00001C420000}"/>
    <cellStyle name="Comma [0] 8 2 2" xfId="8193" xr:uid="{00000000-0005-0000-0000-00001D420000}"/>
    <cellStyle name="Comma [0] 8 3" xfId="8192" xr:uid="{00000000-0005-0000-0000-00001E420000}"/>
    <cellStyle name="Comma [0] 9" xfId="650" xr:uid="{00000000-0005-0000-0000-00001F420000}"/>
    <cellStyle name="Comma [0]_ SG&amp;A Bridge " xfId="651" xr:uid="{00000000-0005-0000-0000-000020420000}"/>
    <cellStyle name="Comma [00]" xfId="31818" xr:uid="{00000000-0005-0000-0000-000021420000}"/>
    <cellStyle name="Comma [1]" xfId="31819" xr:uid="{00000000-0005-0000-0000-000022420000}"/>
    <cellStyle name="Comma 0" xfId="652" xr:uid="{00000000-0005-0000-0000-000023420000}"/>
    <cellStyle name="Comma 2" xfId="653" xr:uid="{00000000-0005-0000-0000-000024420000}"/>
    <cellStyle name="Comma 2 2" xfId="31820" xr:uid="{00000000-0005-0000-0000-000025420000}"/>
    <cellStyle name="Comma 3" xfId="31821" xr:uid="{00000000-0005-0000-0000-000026420000}"/>
    <cellStyle name="Comma 3 2" xfId="31822" xr:uid="{00000000-0005-0000-0000-000027420000}"/>
    <cellStyle name="comma zerodec" xfId="654" xr:uid="{00000000-0005-0000-0000-000028420000}"/>
    <cellStyle name="comma zerodec 2" xfId="15183" xr:uid="{00000000-0005-0000-0000-000029420000}"/>
    <cellStyle name="comma zerodec 3" xfId="31823" xr:uid="{00000000-0005-0000-0000-00002A420000}"/>
    <cellStyle name="comma zerodec_08년 급료 미지급분" xfId="31824" xr:uid="{00000000-0005-0000-0000-00002B420000}"/>
    <cellStyle name="COMMA(0)" xfId="31825" xr:uid="{00000000-0005-0000-0000-00002C420000}"/>
    <cellStyle name="Comma_ sg&amp;a br" xfId="655" xr:uid="{00000000-0005-0000-0000-00002D420000}"/>
    <cellStyle name="Comma0" xfId="656" xr:uid="{00000000-0005-0000-0000-00002E420000}"/>
    <cellStyle name="Copied" xfId="657" xr:uid="{00000000-0005-0000-0000-00002F420000}"/>
    <cellStyle name="Copied 2" xfId="38799" xr:uid="{00000000-0005-0000-0000-000030420000}"/>
    <cellStyle name="Copied 3" xfId="38800" xr:uid="{00000000-0005-0000-0000-000031420000}"/>
    <cellStyle name="COST1" xfId="31826" xr:uid="{00000000-0005-0000-0000-000032420000}"/>
    <cellStyle name="Curråncy [0]_FCST_RESULTS" xfId="31827" xr:uid="{00000000-0005-0000-0000-000033420000}"/>
    <cellStyle name="Curren?y [0]_회비 (2)_9월경비_1월회비내역 (2)_1" xfId="31828" xr:uid="{00000000-0005-0000-0000-000034420000}"/>
    <cellStyle name="Curren?_x0012_퐀_x0017_?" xfId="31829" xr:uid="{00000000-0005-0000-0000-000035420000}"/>
    <cellStyle name="Curren?_x0012_퐀_x0017_? 2" xfId="38801" xr:uid="{00000000-0005-0000-0000-000036420000}"/>
    <cellStyle name="Curren?_x0012_퐀_x0017_? 3" xfId="38802" xr:uid="{00000000-0005-0000-0000-000037420000}"/>
    <cellStyle name="Currency" xfId="658" xr:uid="{00000000-0005-0000-0000-000038420000}"/>
    <cellStyle name="Currency [0]" xfId="659" xr:uid="{00000000-0005-0000-0000-000039420000}"/>
    <cellStyle name="Currency [0] U" xfId="31830" xr:uid="{00000000-0005-0000-0000-00003A420000}"/>
    <cellStyle name="Currency [0]_ SG&amp;A Bridge " xfId="31831" xr:uid="{00000000-0005-0000-0000-00003B420000}"/>
    <cellStyle name="Currency [0]b" xfId="31832" xr:uid="{00000000-0005-0000-0000-00003C420000}"/>
    <cellStyle name="Currency [0]ßmud plant bolted_RESULTS" xfId="31833" xr:uid="{00000000-0005-0000-0000-00003D420000}"/>
    <cellStyle name="Currency [0}_r1" xfId="31834" xr:uid="{00000000-0005-0000-0000-00003E420000}"/>
    <cellStyle name="Currency [00]" xfId="31835" xr:uid="{00000000-0005-0000-0000-00003F420000}"/>
    <cellStyle name="Currency [1]" xfId="31836" xr:uid="{00000000-0005-0000-0000-000040420000}"/>
    <cellStyle name="Currency 0" xfId="660" xr:uid="{00000000-0005-0000-0000-000041420000}"/>
    <cellStyle name="Currency 2" xfId="661" xr:uid="{00000000-0005-0000-0000-000042420000}"/>
    <cellStyle name="Currency![0]_FCSt (2)" xfId="31837" xr:uid="{00000000-0005-0000-0000-000043420000}"/>
    <cellStyle name="currency-$" xfId="662" xr:uid="{00000000-0005-0000-0000-000044420000}"/>
    <cellStyle name="currency-$ 2" xfId="2860" xr:uid="{00000000-0005-0000-0000-000045420000}"/>
    <cellStyle name="currency-$ 2 10" xfId="19600" xr:uid="{00000000-0005-0000-0000-000046420000}"/>
    <cellStyle name="currency-$ 2 2" xfId="3103" xr:uid="{00000000-0005-0000-0000-000047420000}"/>
    <cellStyle name="currency-$ 2 2 10" xfId="24714" xr:uid="{00000000-0005-0000-0000-000048420000}"/>
    <cellStyle name="currency-$ 2 2 2" xfId="3833" xr:uid="{00000000-0005-0000-0000-000049420000}"/>
    <cellStyle name="currency-$ 2 2 2 2" xfId="7137" xr:uid="{00000000-0005-0000-0000-00004A420000}"/>
    <cellStyle name="currency-$ 2 2 2 2 2" xfId="13714" xr:uid="{00000000-0005-0000-0000-00004B420000}"/>
    <cellStyle name="currency-$ 2 2 2 2 3" xfId="20795" xr:uid="{00000000-0005-0000-0000-00004C420000}"/>
    <cellStyle name="currency-$ 2 2 2 2 4" xfId="23842" xr:uid="{00000000-0005-0000-0000-00004D420000}"/>
    <cellStyle name="currency-$ 2 2 2 2 5" xfId="26096" xr:uid="{00000000-0005-0000-0000-00004E420000}"/>
    <cellStyle name="currency-$ 2 2 2 3" xfId="5514" xr:uid="{00000000-0005-0000-0000-00004F420000}"/>
    <cellStyle name="currency-$ 2 2 2 3 2" xfId="12091" xr:uid="{00000000-0005-0000-0000-000050420000}"/>
    <cellStyle name="currency-$ 2 2 2 4" xfId="10418" xr:uid="{00000000-0005-0000-0000-000051420000}"/>
    <cellStyle name="currency-$ 2 2 2 5" xfId="17594" xr:uid="{00000000-0005-0000-0000-000052420000}"/>
    <cellStyle name="currency-$ 2 2 2 6" xfId="19996" xr:uid="{00000000-0005-0000-0000-000053420000}"/>
    <cellStyle name="currency-$ 2 2 2 7" xfId="21781" xr:uid="{00000000-0005-0000-0000-000054420000}"/>
    <cellStyle name="currency-$ 2 2 3" xfId="4142" xr:uid="{00000000-0005-0000-0000-000055420000}"/>
    <cellStyle name="currency-$ 2 2 3 2" xfId="7446" xr:uid="{00000000-0005-0000-0000-000056420000}"/>
    <cellStyle name="currency-$ 2 2 3 2 2" xfId="14023" xr:uid="{00000000-0005-0000-0000-000057420000}"/>
    <cellStyle name="currency-$ 2 2 3 2 3" xfId="21104" xr:uid="{00000000-0005-0000-0000-000058420000}"/>
    <cellStyle name="currency-$ 2 2 3 2 4" xfId="24108" xr:uid="{00000000-0005-0000-0000-000059420000}"/>
    <cellStyle name="currency-$ 2 2 3 2 5" xfId="26358" xr:uid="{00000000-0005-0000-0000-00005A420000}"/>
    <cellStyle name="currency-$ 2 2 3 3" xfId="5823" xr:uid="{00000000-0005-0000-0000-00005B420000}"/>
    <cellStyle name="currency-$ 2 2 3 3 2" xfId="12400" xr:uid="{00000000-0005-0000-0000-00005C420000}"/>
    <cellStyle name="currency-$ 2 2 3 4" xfId="10727" xr:uid="{00000000-0005-0000-0000-00005D420000}"/>
    <cellStyle name="currency-$ 2 2 3 5" xfId="17285" xr:uid="{00000000-0005-0000-0000-00005E420000}"/>
    <cellStyle name="currency-$ 2 2 3 6" xfId="22674" xr:uid="{00000000-0005-0000-0000-00005F420000}"/>
    <cellStyle name="currency-$ 2 2 3 7" xfId="19554" xr:uid="{00000000-0005-0000-0000-000060420000}"/>
    <cellStyle name="currency-$ 2 2 4" xfId="4358" xr:uid="{00000000-0005-0000-0000-000061420000}"/>
    <cellStyle name="currency-$ 2 2 4 2" xfId="7662" xr:uid="{00000000-0005-0000-0000-000062420000}"/>
    <cellStyle name="currency-$ 2 2 4 2 2" xfId="14239" xr:uid="{00000000-0005-0000-0000-000063420000}"/>
    <cellStyle name="currency-$ 2 2 4 2 3" xfId="21320" xr:uid="{00000000-0005-0000-0000-000064420000}"/>
    <cellStyle name="currency-$ 2 2 4 2 4" xfId="24324" xr:uid="{00000000-0005-0000-0000-000065420000}"/>
    <cellStyle name="currency-$ 2 2 4 2 5" xfId="26574" xr:uid="{00000000-0005-0000-0000-000066420000}"/>
    <cellStyle name="currency-$ 2 2 4 3" xfId="6039" xr:uid="{00000000-0005-0000-0000-000067420000}"/>
    <cellStyle name="currency-$ 2 2 4 3 2" xfId="12616" xr:uid="{00000000-0005-0000-0000-000068420000}"/>
    <cellStyle name="currency-$ 2 2 4 4" xfId="10943" xr:uid="{00000000-0005-0000-0000-000069420000}"/>
    <cellStyle name="currency-$ 2 2 4 5" xfId="17069" xr:uid="{00000000-0005-0000-0000-00006A420000}"/>
    <cellStyle name="currency-$ 2 2 4 6" xfId="22890" xr:uid="{00000000-0005-0000-0000-00006B420000}"/>
    <cellStyle name="currency-$ 2 2 4 7" xfId="18743" xr:uid="{00000000-0005-0000-0000-00006C420000}"/>
    <cellStyle name="currency-$ 2 2 5" xfId="6464" xr:uid="{00000000-0005-0000-0000-00006D420000}"/>
    <cellStyle name="currency-$ 2 2 5 2" xfId="13041" xr:uid="{00000000-0005-0000-0000-00006E420000}"/>
    <cellStyle name="currency-$ 2 2 5 3" xfId="20122" xr:uid="{00000000-0005-0000-0000-00006F420000}"/>
    <cellStyle name="currency-$ 2 2 5 4" xfId="23278" xr:uid="{00000000-0005-0000-0000-000070420000}"/>
    <cellStyle name="currency-$ 2 2 5 5" xfId="25530" xr:uid="{00000000-0005-0000-0000-000071420000}"/>
    <cellStyle name="currency-$ 2 2 6" xfId="4841" xr:uid="{00000000-0005-0000-0000-000072420000}"/>
    <cellStyle name="currency-$ 2 2 6 2" xfId="11418" xr:uid="{00000000-0005-0000-0000-000073420000}"/>
    <cellStyle name="currency-$ 2 2 7" xfId="9746" xr:uid="{00000000-0005-0000-0000-000074420000}"/>
    <cellStyle name="currency-$ 2 2 8" xfId="18354" xr:uid="{00000000-0005-0000-0000-000075420000}"/>
    <cellStyle name="currency-$ 2 2 9" xfId="18816" xr:uid="{00000000-0005-0000-0000-000076420000}"/>
    <cellStyle name="currency-$ 2 3" xfId="3332" xr:uid="{00000000-0005-0000-0000-000077420000}"/>
    <cellStyle name="currency-$ 2 3 10" xfId="25170" xr:uid="{00000000-0005-0000-0000-000078420000}"/>
    <cellStyle name="currency-$ 2 3 2" xfId="4024" xr:uid="{00000000-0005-0000-0000-000079420000}"/>
    <cellStyle name="currency-$ 2 3 2 2" xfId="7328" xr:uid="{00000000-0005-0000-0000-00007A420000}"/>
    <cellStyle name="currency-$ 2 3 2 2 2" xfId="13905" xr:uid="{00000000-0005-0000-0000-00007B420000}"/>
    <cellStyle name="currency-$ 2 3 2 2 3" xfId="20986" xr:uid="{00000000-0005-0000-0000-00007C420000}"/>
    <cellStyle name="currency-$ 2 3 2 2 4" xfId="23990" xr:uid="{00000000-0005-0000-0000-00007D420000}"/>
    <cellStyle name="currency-$ 2 3 2 2 5" xfId="26240" xr:uid="{00000000-0005-0000-0000-00007E420000}"/>
    <cellStyle name="currency-$ 2 3 2 3" xfId="5705" xr:uid="{00000000-0005-0000-0000-00007F420000}"/>
    <cellStyle name="currency-$ 2 3 2 3 2" xfId="12282" xr:uid="{00000000-0005-0000-0000-000080420000}"/>
    <cellStyle name="currency-$ 2 3 2 4" xfId="10609" xr:uid="{00000000-0005-0000-0000-000081420000}"/>
    <cellStyle name="currency-$ 2 3 2 5" xfId="17403" xr:uid="{00000000-0005-0000-0000-000082420000}"/>
    <cellStyle name="currency-$ 2 3 2 6" xfId="22556" xr:uid="{00000000-0005-0000-0000-000083420000}"/>
    <cellStyle name="currency-$ 2 3 2 7" xfId="24821" xr:uid="{00000000-0005-0000-0000-000084420000}"/>
    <cellStyle name="currency-$ 2 3 3" xfId="4278" xr:uid="{00000000-0005-0000-0000-000085420000}"/>
    <cellStyle name="currency-$ 2 3 3 2" xfId="7582" xr:uid="{00000000-0005-0000-0000-000086420000}"/>
    <cellStyle name="currency-$ 2 3 3 2 2" xfId="14159" xr:uid="{00000000-0005-0000-0000-000087420000}"/>
    <cellStyle name="currency-$ 2 3 3 2 3" xfId="21240" xr:uid="{00000000-0005-0000-0000-000088420000}"/>
    <cellStyle name="currency-$ 2 3 3 2 4" xfId="24244" xr:uid="{00000000-0005-0000-0000-000089420000}"/>
    <cellStyle name="currency-$ 2 3 3 2 5" xfId="26494" xr:uid="{00000000-0005-0000-0000-00008A420000}"/>
    <cellStyle name="currency-$ 2 3 3 3" xfId="5959" xr:uid="{00000000-0005-0000-0000-00008B420000}"/>
    <cellStyle name="currency-$ 2 3 3 3 2" xfId="12536" xr:uid="{00000000-0005-0000-0000-00008C420000}"/>
    <cellStyle name="currency-$ 2 3 3 4" xfId="10863" xr:uid="{00000000-0005-0000-0000-00008D420000}"/>
    <cellStyle name="currency-$ 2 3 3 5" xfId="17149" xr:uid="{00000000-0005-0000-0000-00008E420000}"/>
    <cellStyle name="currency-$ 2 3 3 6" xfId="22810" xr:uid="{00000000-0005-0000-0000-00008F420000}"/>
    <cellStyle name="currency-$ 2 3 3 7" xfId="18251" xr:uid="{00000000-0005-0000-0000-000090420000}"/>
    <cellStyle name="currency-$ 2 3 4" xfId="4492" xr:uid="{00000000-0005-0000-0000-000091420000}"/>
    <cellStyle name="currency-$ 2 3 4 2" xfId="7796" xr:uid="{00000000-0005-0000-0000-000092420000}"/>
    <cellStyle name="currency-$ 2 3 4 2 2" xfId="14373" xr:uid="{00000000-0005-0000-0000-000093420000}"/>
    <cellStyle name="currency-$ 2 3 4 2 3" xfId="21454" xr:uid="{00000000-0005-0000-0000-000094420000}"/>
    <cellStyle name="currency-$ 2 3 4 2 4" xfId="24458" xr:uid="{00000000-0005-0000-0000-000095420000}"/>
    <cellStyle name="currency-$ 2 3 4 2 5" xfId="26708" xr:uid="{00000000-0005-0000-0000-000096420000}"/>
    <cellStyle name="currency-$ 2 3 4 3" xfId="6173" xr:uid="{00000000-0005-0000-0000-000097420000}"/>
    <cellStyle name="currency-$ 2 3 4 3 2" xfId="12750" xr:uid="{00000000-0005-0000-0000-000098420000}"/>
    <cellStyle name="currency-$ 2 3 4 4" xfId="11077" xr:uid="{00000000-0005-0000-0000-000099420000}"/>
    <cellStyle name="currency-$ 2 3 4 5" xfId="16935" xr:uid="{00000000-0005-0000-0000-00009A420000}"/>
    <cellStyle name="currency-$ 2 3 4 6" xfId="23024" xr:uid="{00000000-0005-0000-0000-00009B420000}"/>
    <cellStyle name="currency-$ 2 3 4 7" xfId="19044" xr:uid="{00000000-0005-0000-0000-00009C420000}"/>
    <cellStyle name="currency-$ 2 3 5" xfId="6671" xr:uid="{00000000-0005-0000-0000-00009D420000}"/>
    <cellStyle name="currency-$ 2 3 5 2" xfId="13248" xr:uid="{00000000-0005-0000-0000-00009E420000}"/>
    <cellStyle name="currency-$ 2 3 5 3" xfId="20329" xr:uid="{00000000-0005-0000-0000-00009F420000}"/>
    <cellStyle name="currency-$ 2 3 5 4" xfId="23427" xr:uid="{00000000-0005-0000-0000-0000A0420000}"/>
    <cellStyle name="currency-$ 2 3 5 5" xfId="25682" xr:uid="{00000000-0005-0000-0000-0000A1420000}"/>
    <cellStyle name="currency-$ 2 3 6" xfId="5048" xr:uid="{00000000-0005-0000-0000-0000A2420000}"/>
    <cellStyle name="currency-$ 2 3 6 2" xfId="11625" xr:uid="{00000000-0005-0000-0000-0000A3420000}"/>
    <cellStyle name="currency-$ 2 3 7" xfId="9952" xr:uid="{00000000-0005-0000-0000-0000A4420000}"/>
    <cellStyle name="currency-$ 2 3 8" xfId="18093" xr:uid="{00000000-0005-0000-0000-0000A5420000}"/>
    <cellStyle name="currency-$ 2 3 9" xfId="18860" xr:uid="{00000000-0005-0000-0000-0000A6420000}"/>
    <cellStyle name="currency-$ 2 4" xfId="3709" xr:uid="{00000000-0005-0000-0000-0000A7420000}"/>
    <cellStyle name="currency-$ 2 4 2" xfId="7013" xr:uid="{00000000-0005-0000-0000-0000A8420000}"/>
    <cellStyle name="currency-$ 2 4 2 2" xfId="13590" xr:uid="{00000000-0005-0000-0000-0000A9420000}"/>
    <cellStyle name="currency-$ 2 4 2 3" xfId="20671" xr:uid="{00000000-0005-0000-0000-0000AA420000}"/>
    <cellStyle name="currency-$ 2 4 2 4" xfId="23722" xr:uid="{00000000-0005-0000-0000-0000AB420000}"/>
    <cellStyle name="currency-$ 2 4 2 5" xfId="25975" xr:uid="{00000000-0005-0000-0000-0000AC420000}"/>
    <cellStyle name="currency-$ 2 4 3" xfId="5390" xr:uid="{00000000-0005-0000-0000-0000AD420000}"/>
    <cellStyle name="currency-$ 2 4 3 2" xfId="11967" xr:uid="{00000000-0005-0000-0000-0000AE420000}"/>
    <cellStyle name="currency-$ 2 4 4" xfId="10294" xr:uid="{00000000-0005-0000-0000-0000AF420000}"/>
    <cellStyle name="currency-$ 2 4 5" xfId="17718" xr:uid="{00000000-0005-0000-0000-0000B0420000}"/>
    <cellStyle name="currency-$ 2 4 6" xfId="19905" xr:uid="{00000000-0005-0000-0000-0000B1420000}"/>
    <cellStyle name="currency-$ 2 4 7" xfId="24790" xr:uid="{00000000-0005-0000-0000-0000B2420000}"/>
    <cellStyle name="currency-$ 2 5" xfId="3425" xr:uid="{00000000-0005-0000-0000-0000B3420000}"/>
    <cellStyle name="currency-$ 2 5 2" xfId="6764" xr:uid="{00000000-0005-0000-0000-0000B4420000}"/>
    <cellStyle name="currency-$ 2 5 2 2" xfId="13341" xr:uid="{00000000-0005-0000-0000-0000B5420000}"/>
    <cellStyle name="currency-$ 2 5 2 3" xfId="20422" xr:uid="{00000000-0005-0000-0000-0000B6420000}"/>
    <cellStyle name="currency-$ 2 5 2 4" xfId="23473" xr:uid="{00000000-0005-0000-0000-0000B7420000}"/>
    <cellStyle name="currency-$ 2 5 2 5" xfId="25726" xr:uid="{00000000-0005-0000-0000-0000B8420000}"/>
    <cellStyle name="currency-$ 2 5 3" xfId="5141" xr:uid="{00000000-0005-0000-0000-0000B9420000}"/>
    <cellStyle name="currency-$ 2 5 3 2" xfId="11718" xr:uid="{00000000-0005-0000-0000-0000BA420000}"/>
    <cellStyle name="currency-$ 2 5 4" xfId="10045" xr:uid="{00000000-0005-0000-0000-0000BB420000}"/>
    <cellStyle name="currency-$ 2 5 5" xfId="17989" xr:uid="{00000000-0005-0000-0000-0000BC420000}"/>
    <cellStyle name="currency-$ 2 5 6" xfId="18887" xr:uid="{00000000-0005-0000-0000-0000BD420000}"/>
    <cellStyle name="currency-$ 2 5 7" xfId="25145" xr:uid="{00000000-0005-0000-0000-0000BE420000}"/>
    <cellStyle name="currency-$ 2 6" xfId="3482" xr:uid="{00000000-0005-0000-0000-0000BF420000}"/>
    <cellStyle name="currency-$ 2 6 2" xfId="6821" xr:uid="{00000000-0005-0000-0000-0000C0420000}"/>
    <cellStyle name="currency-$ 2 6 2 2" xfId="13398" xr:uid="{00000000-0005-0000-0000-0000C1420000}"/>
    <cellStyle name="currency-$ 2 6 2 3" xfId="20479" xr:uid="{00000000-0005-0000-0000-0000C2420000}"/>
    <cellStyle name="currency-$ 2 6 2 4" xfId="23530" xr:uid="{00000000-0005-0000-0000-0000C3420000}"/>
    <cellStyle name="currency-$ 2 6 2 5" xfId="25783" xr:uid="{00000000-0005-0000-0000-0000C4420000}"/>
    <cellStyle name="currency-$ 2 6 3" xfId="5198" xr:uid="{00000000-0005-0000-0000-0000C5420000}"/>
    <cellStyle name="currency-$ 2 6 3 2" xfId="11775" xr:uid="{00000000-0005-0000-0000-0000C6420000}"/>
    <cellStyle name="currency-$ 2 6 4" xfId="10102" xr:uid="{00000000-0005-0000-0000-0000C7420000}"/>
    <cellStyle name="currency-$ 2 6 5" xfId="17932" xr:uid="{00000000-0005-0000-0000-0000C8420000}"/>
    <cellStyle name="currency-$ 2 6 6" xfId="18919" xr:uid="{00000000-0005-0000-0000-0000C9420000}"/>
    <cellStyle name="currency-$ 2 6 7" xfId="25115" xr:uid="{00000000-0005-0000-0000-0000CA420000}"/>
    <cellStyle name="currency-$ 2 7" xfId="4682" xr:uid="{00000000-0005-0000-0000-0000CB420000}"/>
    <cellStyle name="currency-$ 2 7 2" xfId="11259" xr:uid="{00000000-0005-0000-0000-0000CC420000}"/>
    <cellStyle name="currency-$ 2 7 3" xfId="16750" xr:uid="{00000000-0005-0000-0000-0000CD420000}"/>
    <cellStyle name="currency-$ 2 7 4" xfId="23167" xr:uid="{00000000-0005-0000-0000-0000CE420000}"/>
    <cellStyle name="currency-$ 2 7 5" xfId="25422" xr:uid="{00000000-0005-0000-0000-0000CF420000}"/>
    <cellStyle name="currency-$ 2 8" xfId="9588" xr:uid="{00000000-0005-0000-0000-0000D0420000}"/>
    <cellStyle name="currency-$ 2 9" xfId="18546" xr:uid="{00000000-0005-0000-0000-0000D1420000}"/>
    <cellStyle name="currency-$ 3" xfId="2953" xr:uid="{00000000-0005-0000-0000-0000D2420000}"/>
    <cellStyle name="currency-$ 3 2" xfId="3130" xr:uid="{00000000-0005-0000-0000-0000D3420000}"/>
    <cellStyle name="currency-$ 3 2 10" xfId="25284" xr:uid="{00000000-0005-0000-0000-0000D4420000}"/>
    <cellStyle name="currency-$ 3 2 2" xfId="3860" xr:uid="{00000000-0005-0000-0000-0000D5420000}"/>
    <cellStyle name="currency-$ 3 2 2 2" xfId="7164" xr:uid="{00000000-0005-0000-0000-0000D6420000}"/>
    <cellStyle name="currency-$ 3 2 2 2 2" xfId="13741" xr:uid="{00000000-0005-0000-0000-0000D7420000}"/>
    <cellStyle name="currency-$ 3 2 2 2 3" xfId="20822" xr:uid="{00000000-0005-0000-0000-0000D8420000}"/>
    <cellStyle name="currency-$ 3 2 2 2 4" xfId="23848" xr:uid="{00000000-0005-0000-0000-0000D9420000}"/>
    <cellStyle name="currency-$ 3 2 2 2 5" xfId="26100" xr:uid="{00000000-0005-0000-0000-0000DA420000}"/>
    <cellStyle name="currency-$ 3 2 2 3" xfId="5541" xr:uid="{00000000-0005-0000-0000-0000DB420000}"/>
    <cellStyle name="currency-$ 3 2 2 3 2" xfId="12118" xr:uid="{00000000-0005-0000-0000-0000DC420000}"/>
    <cellStyle name="currency-$ 3 2 2 4" xfId="10445" xr:uid="{00000000-0005-0000-0000-0000DD420000}"/>
    <cellStyle name="currency-$ 3 2 2 5" xfId="17567" xr:uid="{00000000-0005-0000-0000-0000DE420000}"/>
    <cellStyle name="currency-$ 3 2 2 6" xfId="21909" xr:uid="{00000000-0005-0000-0000-0000DF420000}"/>
    <cellStyle name="currency-$ 3 2 2 7" xfId="19246" xr:uid="{00000000-0005-0000-0000-0000E0420000}"/>
    <cellStyle name="currency-$ 3 2 3" xfId="4144" xr:uid="{00000000-0005-0000-0000-0000E1420000}"/>
    <cellStyle name="currency-$ 3 2 3 2" xfId="7448" xr:uid="{00000000-0005-0000-0000-0000E2420000}"/>
    <cellStyle name="currency-$ 3 2 3 2 2" xfId="14025" xr:uid="{00000000-0005-0000-0000-0000E3420000}"/>
    <cellStyle name="currency-$ 3 2 3 2 3" xfId="21106" xr:uid="{00000000-0005-0000-0000-0000E4420000}"/>
    <cellStyle name="currency-$ 3 2 3 2 4" xfId="24110" xr:uid="{00000000-0005-0000-0000-0000E5420000}"/>
    <cellStyle name="currency-$ 3 2 3 2 5" xfId="26360" xr:uid="{00000000-0005-0000-0000-0000E6420000}"/>
    <cellStyle name="currency-$ 3 2 3 3" xfId="5825" xr:uid="{00000000-0005-0000-0000-0000E7420000}"/>
    <cellStyle name="currency-$ 3 2 3 3 2" xfId="12402" xr:uid="{00000000-0005-0000-0000-0000E8420000}"/>
    <cellStyle name="currency-$ 3 2 3 4" xfId="10729" xr:uid="{00000000-0005-0000-0000-0000E9420000}"/>
    <cellStyle name="currency-$ 3 2 3 5" xfId="17283" xr:uid="{00000000-0005-0000-0000-0000EA420000}"/>
    <cellStyle name="currency-$ 3 2 3 6" xfId="22676" xr:uid="{00000000-0005-0000-0000-0000EB420000}"/>
    <cellStyle name="currency-$ 3 2 3 7" xfId="18540" xr:uid="{00000000-0005-0000-0000-0000EC420000}"/>
    <cellStyle name="currency-$ 3 2 4" xfId="4360" xr:uid="{00000000-0005-0000-0000-0000ED420000}"/>
    <cellStyle name="currency-$ 3 2 4 2" xfId="7664" xr:uid="{00000000-0005-0000-0000-0000EE420000}"/>
    <cellStyle name="currency-$ 3 2 4 2 2" xfId="14241" xr:uid="{00000000-0005-0000-0000-0000EF420000}"/>
    <cellStyle name="currency-$ 3 2 4 2 3" xfId="21322" xr:uid="{00000000-0005-0000-0000-0000F0420000}"/>
    <cellStyle name="currency-$ 3 2 4 2 4" xfId="24326" xr:uid="{00000000-0005-0000-0000-0000F1420000}"/>
    <cellStyle name="currency-$ 3 2 4 2 5" xfId="26576" xr:uid="{00000000-0005-0000-0000-0000F2420000}"/>
    <cellStyle name="currency-$ 3 2 4 3" xfId="6041" xr:uid="{00000000-0005-0000-0000-0000F3420000}"/>
    <cellStyle name="currency-$ 3 2 4 3 2" xfId="12618" xr:uid="{00000000-0005-0000-0000-0000F4420000}"/>
    <cellStyle name="currency-$ 3 2 4 4" xfId="10945" xr:uid="{00000000-0005-0000-0000-0000F5420000}"/>
    <cellStyle name="currency-$ 3 2 4 5" xfId="17067" xr:uid="{00000000-0005-0000-0000-0000F6420000}"/>
    <cellStyle name="currency-$ 3 2 4 6" xfId="22892" xr:uid="{00000000-0005-0000-0000-0000F7420000}"/>
    <cellStyle name="currency-$ 3 2 4 7" xfId="18742" xr:uid="{00000000-0005-0000-0000-0000F8420000}"/>
    <cellStyle name="currency-$ 3 2 5" xfId="6491" xr:uid="{00000000-0005-0000-0000-0000F9420000}"/>
    <cellStyle name="currency-$ 3 2 5 2" xfId="13068" xr:uid="{00000000-0005-0000-0000-0000FA420000}"/>
    <cellStyle name="currency-$ 3 2 5 3" xfId="20149" xr:uid="{00000000-0005-0000-0000-0000FB420000}"/>
    <cellStyle name="currency-$ 3 2 5 4" xfId="23280" xr:uid="{00000000-0005-0000-0000-0000FC420000}"/>
    <cellStyle name="currency-$ 3 2 5 5" xfId="25535" xr:uid="{00000000-0005-0000-0000-0000FD420000}"/>
    <cellStyle name="currency-$ 3 2 6" xfId="4868" xr:uid="{00000000-0005-0000-0000-0000FE420000}"/>
    <cellStyle name="currency-$ 3 2 6 2" xfId="11445" xr:uid="{00000000-0005-0000-0000-0000FF420000}"/>
    <cellStyle name="currency-$ 3 2 7" xfId="9773" xr:uid="{00000000-0005-0000-0000-000000430000}"/>
    <cellStyle name="currency-$ 3 2 8" xfId="18327" xr:uid="{00000000-0005-0000-0000-000001430000}"/>
    <cellStyle name="currency-$ 3 2 9" xfId="19657" xr:uid="{00000000-0005-0000-0000-000002430000}"/>
    <cellStyle name="currency-$ 3 3" xfId="3363" xr:uid="{00000000-0005-0000-0000-000003430000}"/>
    <cellStyle name="currency-$ 3 3 10" xfId="18626" xr:uid="{00000000-0005-0000-0000-000004430000}"/>
    <cellStyle name="currency-$ 3 3 2" xfId="4029" xr:uid="{00000000-0005-0000-0000-000005430000}"/>
    <cellStyle name="currency-$ 3 3 2 2" xfId="7333" xr:uid="{00000000-0005-0000-0000-000006430000}"/>
    <cellStyle name="currency-$ 3 3 2 2 2" xfId="13910" xr:uid="{00000000-0005-0000-0000-000007430000}"/>
    <cellStyle name="currency-$ 3 3 2 2 3" xfId="20991" xr:uid="{00000000-0005-0000-0000-000008430000}"/>
    <cellStyle name="currency-$ 3 3 2 2 4" xfId="23995" xr:uid="{00000000-0005-0000-0000-000009430000}"/>
    <cellStyle name="currency-$ 3 3 2 2 5" xfId="26245" xr:uid="{00000000-0005-0000-0000-00000A430000}"/>
    <cellStyle name="currency-$ 3 3 2 3" xfId="5710" xr:uid="{00000000-0005-0000-0000-00000B430000}"/>
    <cellStyle name="currency-$ 3 3 2 3 2" xfId="12287" xr:uid="{00000000-0005-0000-0000-00000C430000}"/>
    <cellStyle name="currency-$ 3 3 2 4" xfId="10614" xr:uid="{00000000-0005-0000-0000-00000D430000}"/>
    <cellStyle name="currency-$ 3 3 2 5" xfId="17398" xr:uid="{00000000-0005-0000-0000-00000E430000}"/>
    <cellStyle name="currency-$ 3 3 2 6" xfId="22561" xr:uid="{00000000-0005-0000-0000-00000F430000}"/>
    <cellStyle name="currency-$ 3 3 2 7" xfId="24824" xr:uid="{00000000-0005-0000-0000-000010430000}"/>
    <cellStyle name="currency-$ 3 3 3" xfId="4283" xr:uid="{00000000-0005-0000-0000-000011430000}"/>
    <cellStyle name="currency-$ 3 3 3 2" xfId="7587" xr:uid="{00000000-0005-0000-0000-000012430000}"/>
    <cellStyle name="currency-$ 3 3 3 2 2" xfId="14164" xr:uid="{00000000-0005-0000-0000-000013430000}"/>
    <cellStyle name="currency-$ 3 3 3 2 3" xfId="21245" xr:uid="{00000000-0005-0000-0000-000014430000}"/>
    <cellStyle name="currency-$ 3 3 3 2 4" xfId="24249" xr:uid="{00000000-0005-0000-0000-000015430000}"/>
    <cellStyle name="currency-$ 3 3 3 2 5" xfId="26499" xr:uid="{00000000-0005-0000-0000-000016430000}"/>
    <cellStyle name="currency-$ 3 3 3 3" xfId="5964" xr:uid="{00000000-0005-0000-0000-000017430000}"/>
    <cellStyle name="currency-$ 3 3 3 3 2" xfId="12541" xr:uid="{00000000-0005-0000-0000-000018430000}"/>
    <cellStyle name="currency-$ 3 3 3 4" xfId="10868" xr:uid="{00000000-0005-0000-0000-000019430000}"/>
    <cellStyle name="currency-$ 3 3 3 5" xfId="17144" xr:uid="{00000000-0005-0000-0000-00001A430000}"/>
    <cellStyle name="currency-$ 3 3 3 6" xfId="22815" xr:uid="{00000000-0005-0000-0000-00001B430000}"/>
    <cellStyle name="currency-$ 3 3 3 7" xfId="25042" xr:uid="{00000000-0005-0000-0000-00001C430000}"/>
    <cellStyle name="currency-$ 3 3 4" xfId="4497" xr:uid="{00000000-0005-0000-0000-00001D430000}"/>
    <cellStyle name="currency-$ 3 3 4 2" xfId="7801" xr:uid="{00000000-0005-0000-0000-00001E430000}"/>
    <cellStyle name="currency-$ 3 3 4 2 2" xfId="14378" xr:uid="{00000000-0005-0000-0000-00001F430000}"/>
    <cellStyle name="currency-$ 3 3 4 2 3" xfId="21459" xr:uid="{00000000-0005-0000-0000-000020430000}"/>
    <cellStyle name="currency-$ 3 3 4 2 4" xfId="24463" xr:uid="{00000000-0005-0000-0000-000021430000}"/>
    <cellStyle name="currency-$ 3 3 4 2 5" xfId="26713" xr:uid="{00000000-0005-0000-0000-000022430000}"/>
    <cellStyle name="currency-$ 3 3 4 3" xfId="6178" xr:uid="{00000000-0005-0000-0000-000023430000}"/>
    <cellStyle name="currency-$ 3 3 4 3 2" xfId="12755" xr:uid="{00000000-0005-0000-0000-000024430000}"/>
    <cellStyle name="currency-$ 3 3 4 4" xfId="11082" xr:uid="{00000000-0005-0000-0000-000025430000}"/>
    <cellStyle name="currency-$ 3 3 4 5" xfId="16930" xr:uid="{00000000-0005-0000-0000-000026430000}"/>
    <cellStyle name="currency-$ 3 3 4 6" xfId="23029" xr:uid="{00000000-0005-0000-0000-000027430000}"/>
    <cellStyle name="currency-$ 3 3 4 7" xfId="19117" xr:uid="{00000000-0005-0000-0000-000028430000}"/>
    <cellStyle name="currency-$ 3 3 5" xfId="6702" xr:uid="{00000000-0005-0000-0000-000029430000}"/>
    <cellStyle name="currency-$ 3 3 5 2" xfId="13279" xr:uid="{00000000-0005-0000-0000-00002A430000}"/>
    <cellStyle name="currency-$ 3 3 5 3" xfId="20360" xr:uid="{00000000-0005-0000-0000-00002B430000}"/>
    <cellStyle name="currency-$ 3 3 5 4" xfId="23434" xr:uid="{00000000-0005-0000-0000-00002C430000}"/>
    <cellStyle name="currency-$ 3 3 5 5" xfId="25688" xr:uid="{00000000-0005-0000-0000-00002D430000}"/>
    <cellStyle name="currency-$ 3 3 6" xfId="5079" xr:uid="{00000000-0005-0000-0000-00002E430000}"/>
    <cellStyle name="currency-$ 3 3 6 2" xfId="11656" xr:uid="{00000000-0005-0000-0000-00002F430000}"/>
    <cellStyle name="currency-$ 3 3 7" xfId="9983" xr:uid="{00000000-0005-0000-0000-000030430000}"/>
    <cellStyle name="currency-$ 3 3 8" xfId="18062" xr:uid="{00000000-0005-0000-0000-000031430000}"/>
    <cellStyle name="currency-$ 3 3 9" xfId="19743" xr:uid="{00000000-0005-0000-0000-000032430000}"/>
    <cellStyle name="currency-$ 3 4" xfId="3724" xr:uid="{00000000-0005-0000-0000-000033430000}"/>
    <cellStyle name="currency-$ 3 4 2" xfId="7028" xr:uid="{00000000-0005-0000-0000-000034430000}"/>
    <cellStyle name="currency-$ 3 4 2 2" xfId="13605" xr:uid="{00000000-0005-0000-0000-000035430000}"/>
    <cellStyle name="currency-$ 3 4 2 3" xfId="20686" xr:uid="{00000000-0005-0000-0000-000036430000}"/>
    <cellStyle name="currency-$ 3 4 2 4" xfId="23737" xr:uid="{00000000-0005-0000-0000-000037430000}"/>
    <cellStyle name="currency-$ 3 4 2 5" xfId="25990" xr:uid="{00000000-0005-0000-0000-000038430000}"/>
    <cellStyle name="currency-$ 3 4 3" xfId="5405" xr:uid="{00000000-0005-0000-0000-000039430000}"/>
    <cellStyle name="currency-$ 3 4 3 2" xfId="11982" xr:uid="{00000000-0005-0000-0000-00003A430000}"/>
    <cellStyle name="currency-$ 3 4 4" xfId="10309" xr:uid="{00000000-0005-0000-0000-00003B430000}"/>
    <cellStyle name="currency-$ 3 4 5" xfId="17703" xr:uid="{00000000-0005-0000-0000-00003C430000}"/>
    <cellStyle name="currency-$ 3 4 6" xfId="19013" xr:uid="{00000000-0005-0000-0000-00003D430000}"/>
    <cellStyle name="currency-$ 3 4 7" xfId="19254" xr:uid="{00000000-0005-0000-0000-00003E430000}"/>
    <cellStyle name="currency-$ 3 5" xfId="4039" xr:uid="{00000000-0005-0000-0000-00003F430000}"/>
    <cellStyle name="currency-$ 3 5 2" xfId="7343" xr:uid="{00000000-0005-0000-0000-000040430000}"/>
    <cellStyle name="currency-$ 3 5 2 2" xfId="13920" xr:uid="{00000000-0005-0000-0000-000041430000}"/>
    <cellStyle name="currency-$ 3 5 2 3" xfId="21001" xr:uid="{00000000-0005-0000-0000-000042430000}"/>
    <cellStyle name="currency-$ 3 5 2 4" xfId="24005" xr:uid="{00000000-0005-0000-0000-000043430000}"/>
    <cellStyle name="currency-$ 3 5 2 5" xfId="26255" xr:uid="{00000000-0005-0000-0000-000044430000}"/>
    <cellStyle name="currency-$ 3 5 3" xfId="5720" xr:uid="{00000000-0005-0000-0000-000045430000}"/>
    <cellStyle name="currency-$ 3 5 3 2" xfId="12297" xr:uid="{00000000-0005-0000-0000-000046430000}"/>
    <cellStyle name="currency-$ 3 5 4" xfId="10624" xr:uid="{00000000-0005-0000-0000-000047430000}"/>
    <cellStyle name="currency-$ 3 5 5" xfId="17388" xr:uid="{00000000-0005-0000-0000-000048430000}"/>
    <cellStyle name="currency-$ 3 5 6" xfId="22571" xr:uid="{00000000-0005-0000-0000-000049430000}"/>
    <cellStyle name="currency-$ 3 5 7" xfId="24931" xr:uid="{00000000-0005-0000-0000-00004A430000}"/>
    <cellStyle name="currency-$ 3 6" xfId="3600" xr:uid="{00000000-0005-0000-0000-00004B430000}"/>
    <cellStyle name="currency-$ 3 6 2" xfId="6904" xr:uid="{00000000-0005-0000-0000-00004C430000}"/>
    <cellStyle name="currency-$ 3 6 2 2" xfId="13481" xr:uid="{00000000-0005-0000-0000-00004D430000}"/>
    <cellStyle name="currency-$ 3 6 2 3" xfId="20562" xr:uid="{00000000-0005-0000-0000-00004E430000}"/>
    <cellStyle name="currency-$ 3 6 2 4" xfId="23613" xr:uid="{00000000-0005-0000-0000-00004F430000}"/>
    <cellStyle name="currency-$ 3 6 2 5" xfId="25866" xr:uid="{00000000-0005-0000-0000-000050430000}"/>
    <cellStyle name="currency-$ 3 6 3" xfId="5281" xr:uid="{00000000-0005-0000-0000-000051430000}"/>
    <cellStyle name="currency-$ 3 6 3 2" xfId="11858" xr:uid="{00000000-0005-0000-0000-000052430000}"/>
    <cellStyle name="currency-$ 3 6 4" xfId="10185" xr:uid="{00000000-0005-0000-0000-000053430000}"/>
    <cellStyle name="currency-$ 3 6 5" xfId="17827" xr:uid="{00000000-0005-0000-0000-000054430000}"/>
    <cellStyle name="currency-$ 3 6 6" xfId="19845" xr:uid="{00000000-0005-0000-0000-000055430000}"/>
    <cellStyle name="currency-$ 3 6 7" xfId="18594" xr:uid="{00000000-0005-0000-0000-000056430000}"/>
    <cellStyle name="currency-$ 3 7" xfId="4709" xr:uid="{00000000-0005-0000-0000-000057430000}"/>
    <cellStyle name="currency-$ 3 7 2" xfId="11286" xr:uid="{00000000-0005-0000-0000-000058430000}"/>
    <cellStyle name="currency-$ 3 7 3" xfId="16723" xr:uid="{00000000-0005-0000-0000-000059430000}"/>
    <cellStyle name="currency-$ 3 7 4" xfId="23169" xr:uid="{00000000-0005-0000-0000-00005A430000}"/>
    <cellStyle name="currency-$ 3 7 5" xfId="25424" xr:uid="{00000000-0005-0000-0000-00005B430000}"/>
    <cellStyle name="currency-$ 3 8" xfId="9615" xr:uid="{00000000-0005-0000-0000-00005C430000}"/>
    <cellStyle name="currency-$ 3 9" xfId="18785" xr:uid="{00000000-0005-0000-0000-00005D430000}"/>
    <cellStyle name="currency-$ 4" xfId="3232" xr:uid="{00000000-0005-0000-0000-00005E430000}"/>
    <cellStyle name="currency-$ 4 10" xfId="24720" xr:uid="{00000000-0005-0000-0000-00005F430000}"/>
    <cellStyle name="currency-$ 4 2" xfId="3939" xr:uid="{00000000-0005-0000-0000-000060430000}"/>
    <cellStyle name="currency-$ 4 2 2" xfId="7243" xr:uid="{00000000-0005-0000-0000-000061430000}"/>
    <cellStyle name="currency-$ 4 2 2 2" xfId="13820" xr:uid="{00000000-0005-0000-0000-000062430000}"/>
    <cellStyle name="currency-$ 4 2 2 3" xfId="20901" xr:uid="{00000000-0005-0000-0000-000063430000}"/>
    <cellStyle name="currency-$ 4 2 2 4" xfId="23905" xr:uid="{00000000-0005-0000-0000-000064430000}"/>
    <cellStyle name="currency-$ 4 2 2 5" xfId="26155" xr:uid="{00000000-0005-0000-0000-000065430000}"/>
    <cellStyle name="currency-$ 4 2 3" xfId="5620" xr:uid="{00000000-0005-0000-0000-000066430000}"/>
    <cellStyle name="currency-$ 4 2 3 2" xfId="12197" xr:uid="{00000000-0005-0000-0000-000067430000}"/>
    <cellStyle name="currency-$ 4 2 4" xfId="10524" xr:uid="{00000000-0005-0000-0000-000068430000}"/>
    <cellStyle name="currency-$ 4 2 5" xfId="17488" xr:uid="{00000000-0005-0000-0000-000069430000}"/>
    <cellStyle name="currency-$ 4 2 6" xfId="22471" xr:uid="{00000000-0005-0000-0000-00006A430000}"/>
    <cellStyle name="currency-$ 4 2 7" xfId="24939" xr:uid="{00000000-0005-0000-0000-00006B430000}"/>
    <cellStyle name="currency-$ 4 3" xfId="4193" xr:uid="{00000000-0005-0000-0000-00006C430000}"/>
    <cellStyle name="currency-$ 4 3 2" xfId="7497" xr:uid="{00000000-0005-0000-0000-00006D430000}"/>
    <cellStyle name="currency-$ 4 3 2 2" xfId="14074" xr:uid="{00000000-0005-0000-0000-00006E430000}"/>
    <cellStyle name="currency-$ 4 3 2 3" xfId="21155" xr:uid="{00000000-0005-0000-0000-00006F430000}"/>
    <cellStyle name="currency-$ 4 3 2 4" xfId="24159" xr:uid="{00000000-0005-0000-0000-000070430000}"/>
    <cellStyle name="currency-$ 4 3 2 5" xfId="26409" xr:uid="{00000000-0005-0000-0000-000071430000}"/>
    <cellStyle name="currency-$ 4 3 3" xfId="5874" xr:uid="{00000000-0005-0000-0000-000072430000}"/>
    <cellStyle name="currency-$ 4 3 3 2" xfId="12451" xr:uid="{00000000-0005-0000-0000-000073430000}"/>
    <cellStyle name="currency-$ 4 3 4" xfId="10778" xr:uid="{00000000-0005-0000-0000-000074430000}"/>
    <cellStyle name="currency-$ 4 3 5" xfId="17234" xr:uid="{00000000-0005-0000-0000-000075430000}"/>
    <cellStyle name="currency-$ 4 3 6" xfId="22725" xr:uid="{00000000-0005-0000-0000-000076430000}"/>
    <cellStyle name="currency-$ 4 3 7" xfId="19532" xr:uid="{00000000-0005-0000-0000-000077430000}"/>
    <cellStyle name="currency-$ 4 4" xfId="4407" xr:uid="{00000000-0005-0000-0000-000078430000}"/>
    <cellStyle name="currency-$ 4 4 2" xfId="7711" xr:uid="{00000000-0005-0000-0000-000079430000}"/>
    <cellStyle name="currency-$ 4 4 2 2" xfId="14288" xr:uid="{00000000-0005-0000-0000-00007A430000}"/>
    <cellStyle name="currency-$ 4 4 2 3" xfId="21369" xr:uid="{00000000-0005-0000-0000-00007B430000}"/>
    <cellStyle name="currency-$ 4 4 2 4" xfId="24373" xr:uid="{00000000-0005-0000-0000-00007C430000}"/>
    <cellStyle name="currency-$ 4 4 2 5" xfId="26623" xr:uid="{00000000-0005-0000-0000-00007D430000}"/>
    <cellStyle name="currency-$ 4 4 3" xfId="6088" xr:uid="{00000000-0005-0000-0000-00007E430000}"/>
    <cellStyle name="currency-$ 4 4 3 2" xfId="12665" xr:uid="{00000000-0005-0000-0000-00007F430000}"/>
    <cellStyle name="currency-$ 4 4 4" xfId="10992" xr:uid="{00000000-0005-0000-0000-000080430000}"/>
    <cellStyle name="currency-$ 4 4 5" xfId="17020" xr:uid="{00000000-0005-0000-0000-000081430000}"/>
    <cellStyle name="currency-$ 4 4 6" xfId="22939" xr:uid="{00000000-0005-0000-0000-000082430000}"/>
    <cellStyle name="currency-$ 4 4 7" xfId="18706" xr:uid="{00000000-0005-0000-0000-000083430000}"/>
    <cellStyle name="currency-$ 4 5" xfId="6571" xr:uid="{00000000-0005-0000-0000-000084430000}"/>
    <cellStyle name="currency-$ 4 5 2" xfId="13148" xr:uid="{00000000-0005-0000-0000-000085430000}"/>
    <cellStyle name="currency-$ 4 5 3" xfId="20229" xr:uid="{00000000-0005-0000-0000-000086430000}"/>
    <cellStyle name="currency-$ 4 5 4" xfId="23329" xr:uid="{00000000-0005-0000-0000-000087430000}"/>
    <cellStyle name="currency-$ 4 5 5" xfId="25584" xr:uid="{00000000-0005-0000-0000-000088430000}"/>
    <cellStyle name="currency-$ 4 6" xfId="4948" xr:uid="{00000000-0005-0000-0000-000089430000}"/>
    <cellStyle name="currency-$ 4 6 2" xfId="11525" xr:uid="{00000000-0005-0000-0000-00008A430000}"/>
    <cellStyle name="currency-$ 4 7" xfId="9852" xr:uid="{00000000-0005-0000-0000-00008B430000}"/>
    <cellStyle name="currency-$ 4 8" xfId="18193" xr:uid="{00000000-0005-0000-0000-00008C430000}"/>
    <cellStyle name="currency-$ 4 9" xfId="21825" xr:uid="{00000000-0005-0000-0000-00008D430000}"/>
    <cellStyle name="currency-$ 5" xfId="3490" xr:uid="{00000000-0005-0000-0000-00008E430000}"/>
    <cellStyle name="currency-$ 5 2" xfId="6829" xr:uid="{00000000-0005-0000-0000-00008F430000}"/>
    <cellStyle name="currency-$ 5 2 2" xfId="13406" xr:uid="{00000000-0005-0000-0000-000090430000}"/>
    <cellStyle name="currency-$ 5 2 3" xfId="20487" xr:uid="{00000000-0005-0000-0000-000091430000}"/>
    <cellStyle name="currency-$ 5 2 4" xfId="23538" xr:uid="{00000000-0005-0000-0000-000092430000}"/>
    <cellStyle name="currency-$ 5 2 5" xfId="25791" xr:uid="{00000000-0005-0000-0000-000093430000}"/>
    <cellStyle name="currency-$ 5 3" xfId="5206" xr:uid="{00000000-0005-0000-0000-000094430000}"/>
    <cellStyle name="currency-$ 5 3 2" xfId="11783" xr:uid="{00000000-0005-0000-0000-000095430000}"/>
    <cellStyle name="currency-$ 5 4" xfId="10110" xr:uid="{00000000-0005-0000-0000-000096430000}"/>
    <cellStyle name="currency-$ 5 5" xfId="17924" xr:uid="{00000000-0005-0000-0000-000097430000}"/>
    <cellStyle name="currency-$ 5 6" xfId="19796" xr:uid="{00000000-0005-0000-0000-000098430000}"/>
    <cellStyle name="currency-$ 5 7" xfId="25107" xr:uid="{00000000-0005-0000-0000-000099430000}"/>
    <cellStyle name="currency-$ 6" xfId="4601" xr:uid="{00000000-0005-0000-0000-00009A430000}"/>
    <cellStyle name="currency-$ 6 2" xfId="11178" xr:uid="{00000000-0005-0000-0000-00009B430000}"/>
    <cellStyle name="currency-$ 6 3" xfId="16831" xr:uid="{00000000-0005-0000-0000-00009C430000}"/>
    <cellStyle name="currency-$ 6 4" xfId="23087" xr:uid="{00000000-0005-0000-0000-00009D430000}"/>
    <cellStyle name="currency-$ 6 5" xfId="25038" xr:uid="{00000000-0005-0000-0000-00009E430000}"/>
    <cellStyle name="currency-$ 7" xfId="9565" xr:uid="{00000000-0005-0000-0000-00009F430000}"/>
    <cellStyle name="currency-$ 7 2" xfId="22262" xr:uid="{00000000-0005-0000-0000-0000A0430000}"/>
    <cellStyle name="currency-$ 7 3" xfId="25313" xr:uid="{00000000-0005-0000-0000-0000A1430000}"/>
    <cellStyle name="currency-$ 7 4" xfId="27088" xr:uid="{00000000-0005-0000-0000-0000A2430000}"/>
    <cellStyle name="currency(2)" xfId="31838" xr:uid="{00000000-0005-0000-0000-0000A3430000}"/>
    <cellStyle name="Currency_ sg&amp;a" xfId="663" xr:uid="{00000000-0005-0000-0000-0000A4430000}"/>
    <cellStyle name="Currency0" xfId="664" xr:uid="{00000000-0005-0000-0000-0000A5430000}"/>
    <cellStyle name="Currency1" xfId="665" xr:uid="{00000000-0005-0000-0000-0000A6430000}"/>
    <cellStyle name="Currency1 2" xfId="2302" xr:uid="{00000000-0005-0000-0000-0000A7430000}"/>
    <cellStyle name="Currency1 2 2" xfId="15662" xr:uid="{00000000-0005-0000-0000-0000A8430000}"/>
    <cellStyle name="Currency1 3" xfId="2303" xr:uid="{00000000-0005-0000-0000-0000A9430000}"/>
    <cellStyle name="Currency1 4" xfId="3491" xr:uid="{00000000-0005-0000-0000-0000AA430000}"/>
    <cellStyle name="Currency1_08년 급료 미지급분" xfId="31839" xr:uid="{00000000-0005-0000-0000-0000AB430000}"/>
    <cellStyle name="Currency-Denomination" xfId="38803" xr:uid="{00000000-0005-0000-0000-0000AC430000}"/>
    <cellStyle name="Curren堼y_9월경비_1월회비내역 (2)_1" xfId="31840" xr:uid="{00000000-0005-0000-0000-0000AD430000}"/>
    <cellStyle name="CIA¨ǎ_Aa¨〓n(ATMAOA¨u)" xfId="31841" xr:uid="{00000000-0005-0000-0000-0000AE430000}"/>
    <cellStyle name="dak" xfId="31842" xr:uid="{00000000-0005-0000-0000-0000AF430000}"/>
    <cellStyle name="dak 2" xfId="31843" xr:uid="{00000000-0005-0000-0000-0000B0430000}"/>
    <cellStyle name="dak 2 2" xfId="38804" xr:uid="{00000000-0005-0000-0000-0000B1430000}"/>
    <cellStyle name="dak 2 3" xfId="38805" xr:uid="{00000000-0005-0000-0000-0000B2430000}"/>
    <cellStyle name="dak 3" xfId="38806" xr:uid="{00000000-0005-0000-0000-0000B3430000}"/>
    <cellStyle name="dak 4" xfId="38807" xr:uid="{00000000-0005-0000-0000-0000B4430000}"/>
    <cellStyle name="Data entry" xfId="31844" xr:uid="{00000000-0005-0000-0000-0000B5430000}"/>
    <cellStyle name="Date" xfId="666" xr:uid="{00000000-0005-0000-0000-0000B6430000}"/>
    <cellStyle name="Date Aligned" xfId="667" xr:uid="{00000000-0005-0000-0000-0000B7430000}"/>
    <cellStyle name="Date Short" xfId="31845" xr:uid="{00000000-0005-0000-0000-0000B8430000}"/>
    <cellStyle name="Date:dd.mm.yyyy" xfId="31846" xr:uid="{00000000-0005-0000-0000-0000B9430000}"/>
    <cellStyle name="Date_06-1분기-대손충당금." xfId="668" xr:uid="{00000000-0005-0000-0000-0000BA430000}"/>
    <cellStyle name="Datum" xfId="31847" xr:uid="{00000000-0005-0000-0000-0000BB430000}"/>
    <cellStyle name="DELTA" xfId="31848" xr:uid="{00000000-0005-0000-0000-0000BC430000}"/>
    <cellStyle name="DELTA 2" xfId="31849" xr:uid="{00000000-0005-0000-0000-0000BD430000}"/>
    <cellStyle name="Dezimal (4)" xfId="31850" xr:uid="{00000000-0005-0000-0000-0000BE430000}"/>
    <cellStyle name="Dezimal (6)" xfId="31851" xr:uid="{00000000-0005-0000-0000-0000BF430000}"/>
    <cellStyle name="Dezimal [0]_AFA_MJP 97-99 S'berg" xfId="31852" xr:uid="{00000000-0005-0000-0000-0000C0430000}"/>
    <cellStyle name="Dezimal_AFA_MJP 97-99 S'berg" xfId="31853" xr:uid="{00000000-0005-0000-0000-0000C1430000}"/>
    <cellStyle name="dgw" xfId="669" xr:uid="{00000000-0005-0000-0000-0000C2430000}"/>
    <cellStyle name="Dollar (zero dec)" xfId="670" xr:uid="{00000000-0005-0000-0000-0000C3430000}"/>
    <cellStyle name="Dollar (zero dec) 2" xfId="15184" xr:uid="{00000000-0005-0000-0000-0000C4430000}"/>
    <cellStyle name="Dollar (zero dec) 3" xfId="31854" xr:uid="{00000000-0005-0000-0000-0000C5430000}"/>
    <cellStyle name="Dollar (zero dec)_08년 급료 미지급분" xfId="31855" xr:uid="{00000000-0005-0000-0000-0000C6430000}"/>
    <cellStyle name="Dollars" xfId="31856" xr:uid="{00000000-0005-0000-0000-0000C7430000}"/>
    <cellStyle name="Dotted Line" xfId="671" xr:uid="{00000000-0005-0000-0000-0000C8430000}"/>
    <cellStyle name="Double Accounting" xfId="672" xr:uid="{00000000-0005-0000-0000-0000C9430000}"/>
    <cellStyle name="en" xfId="31857" xr:uid="{00000000-0005-0000-0000-0000CA430000}"/>
    <cellStyle name="Enter Currency (0)" xfId="31858" xr:uid="{00000000-0005-0000-0000-0000CB430000}"/>
    <cellStyle name="Enter Currency (2)" xfId="31859" xr:uid="{00000000-0005-0000-0000-0000CC430000}"/>
    <cellStyle name="Enter Units (0)" xfId="31860" xr:uid="{00000000-0005-0000-0000-0000CD430000}"/>
    <cellStyle name="Enter Units (1)" xfId="31861" xr:uid="{00000000-0005-0000-0000-0000CE430000}"/>
    <cellStyle name="Enter Units (2)" xfId="31862" xr:uid="{00000000-0005-0000-0000-0000CF430000}"/>
    <cellStyle name="Entered" xfId="673" xr:uid="{00000000-0005-0000-0000-0000D0430000}"/>
    <cellStyle name="entry" xfId="31863" xr:uid="{00000000-0005-0000-0000-0000D1430000}"/>
    <cellStyle name="estimated price" xfId="31864" xr:uid="{00000000-0005-0000-0000-0000D2430000}"/>
    <cellStyle name="Euro" xfId="674" xr:uid="{00000000-0005-0000-0000-0000D3430000}"/>
    <cellStyle name="Euro 2" xfId="2304" xr:uid="{00000000-0005-0000-0000-0000D4430000}"/>
    <cellStyle name="Euro 3" xfId="14855" xr:uid="{00000000-0005-0000-0000-0000D5430000}"/>
    <cellStyle name="Euro 3 2" xfId="21763" xr:uid="{00000000-0005-0000-0000-0000D6430000}"/>
    <cellStyle name="Euro 4" xfId="15521" xr:uid="{00000000-0005-0000-0000-0000D7430000}"/>
    <cellStyle name="Euro_2011-3차 매각 작업(실사팀 송부용)_0712" xfId="15719" xr:uid="{00000000-0005-0000-0000-0000D8430000}"/>
    <cellStyle name="Explanatory Text" xfId="675" xr:uid="{00000000-0005-0000-0000-0000D9430000}"/>
    <cellStyle name="Explanatory Text 2" xfId="676" xr:uid="{00000000-0005-0000-0000-0000DA430000}"/>
    <cellStyle name="Explanatory Text 2 2" xfId="677" xr:uid="{00000000-0005-0000-0000-0000DB430000}"/>
    <cellStyle name="Explanatory Text 2 2 2" xfId="8195" xr:uid="{00000000-0005-0000-0000-0000DC430000}"/>
    <cellStyle name="Explanatory Text 2 2 3" xfId="15185" xr:uid="{00000000-0005-0000-0000-0000DD430000}"/>
    <cellStyle name="Explanatory Text 2 3" xfId="678" xr:uid="{00000000-0005-0000-0000-0000DE430000}"/>
    <cellStyle name="Explanatory Text 2 4" xfId="8194" xr:uid="{00000000-0005-0000-0000-0000DF430000}"/>
    <cellStyle name="Explanatory Text 3" xfId="2305" xr:uid="{00000000-0005-0000-0000-0000E0430000}"/>
    <cellStyle name="Explanatory Text 4" xfId="2306" xr:uid="{00000000-0005-0000-0000-0000E1430000}"/>
    <cellStyle name="Explanatory Text 5" xfId="2307" xr:uid="{00000000-0005-0000-0000-0000E2430000}"/>
    <cellStyle name="Explanatory Text 6" xfId="8196" xr:uid="{00000000-0005-0000-0000-0000E3430000}"/>
    <cellStyle name="Explanatory Text 6 2" xfId="22265" xr:uid="{00000000-0005-0000-0000-0000E4430000}"/>
    <cellStyle name="Explanatory Text 7" xfId="14856" xr:uid="{00000000-0005-0000-0000-0000E5430000}"/>
    <cellStyle name="Explanatory Text_2011-3차 매각 작업(실사팀 송부용)_0712" xfId="16588" xr:uid="{00000000-0005-0000-0000-0000E6430000}"/>
    <cellStyle name="F2" xfId="679" xr:uid="{00000000-0005-0000-0000-0000E7430000}"/>
    <cellStyle name="F3" xfId="680" xr:uid="{00000000-0005-0000-0000-0000E8430000}"/>
    <cellStyle name="F4" xfId="681" xr:uid="{00000000-0005-0000-0000-0000E9430000}"/>
    <cellStyle name="F5" xfId="682" xr:uid="{00000000-0005-0000-0000-0000EA430000}"/>
    <cellStyle name="F6" xfId="683" xr:uid="{00000000-0005-0000-0000-0000EB430000}"/>
    <cellStyle name="F7" xfId="684" xr:uid="{00000000-0005-0000-0000-0000EC430000}"/>
    <cellStyle name="F8" xfId="685" xr:uid="{00000000-0005-0000-0000-0000ED430000}"/>
    <cellStyle name="Fixed" xfId="686" xr:uid="{00000000-0005-0000-0000-0000EE430000}"/>
    <cellStyle name="Followed Hyperlink" xfId="687" xr:uid="{00000000-0005-0000-0000-0000EF430000}"/>
    <cellStyle name="Footnote" xfId="688" xr:uid="{00000000-0005-0000-0000-0000F0430000}"/>
    <cellStyle name="FS-COL" xfId="31865" xr:uid="{00000000-0005-0000-0000-0000F1430000}"/>
    <cellStyle name="FS-HEAD" xfId="31866" xr:uid="{00000000-0005-0000-0000-0000F2430000}"/>
    <cellStyle name="FS-RUNN" xfId="31867" xr:uid="{00000000-0005-0000-0000-0000F3430000}"/>
    <cellStyle name="FS-TEXT" xfId="31868" xr:uid="{00000000-0005-0000-0000-0000F4430000}"/>
    <cellStyle name="FS-TOTAL" xfId="31869" xr:uid="{00000000-0005-0000-0000-0000F5430000}"/>
    <cellStyle name="G10" xfId="31870" xr:uid="{00000000-0005-0000-0000-0000F6430000}"/>
    <cellStyle name="Good" xfId="689" xr:uid="{00000000-0005-0000-0000-0000F7430000}"/>
    <cellStyle name="Good 2" xfId="690" xr:uid="{00000000-0005-0000-0000-0000F8430000}"/>
    <cellStyle name="Good 2 2" xfId="691" xr:uid="{00000000-0005-0000-0000-0000F9430000}"/>
    <cellStyle name="Good 2 2 2" xfId="8198" xr:uid="{00000000-0005-0000-0000-0000FA430000}"/>
    <cellStyle name="Good 2 2 3" xfId="15186" xr:uid="{00000000-0005-0000-0000-0000FB430000}"/>
    <cellStyle name="Good 2 3" xfId="692" xr:uid="{00000000-0005-0000-0000-0000FC430000}"/>
    <cellStyle name="Good 2 4" xfId="8197" xr:uid="{00000000-0005-0000-0000-0000FD430000}"/>
    <cellStyle name="Good 3" xfId="2308" xr:uid="{00000000-0005-0000-0000-0000FE430000}"/>
    <cellStyle name="Good 4" xfId="2309" xr:uid="{00000000-0005-0000-0000-0000FF430000}"/>
    <cellStyle name="Good 5" xfId="2310" xr:uid="{00000000-0005-0000-0000-000000440000}"/>
    <cellStyle name="Good 6" xfId="8199" xr:uid="{00000000-0005-0000-0000-000001440000}"/>
    <cellStyle name="Good 6 2" xfId="22266" xr:uid="{00000000-0005-0000-0000-000002440000}"/>
    <cellStyle name="Good 7" xfId="14857" xr:uid="{00000000-0005-0000-0000-000003440000}"/>
    <cellStyle name="Good_2011-3차 매각 작업(실사팀 송부용)_0712" xfId="15679" xr:uid="{00000000-0005-0000-0000-000004440000}"/>
    <cellStyle name="Grey" xfId="693" xr:uid="{00000000-0005-0000-0000-000005440000}"/>
    <cellStyle name="Grey 2" xfId="2311" xr:uid="{00000000-0005-0000-0000-000006440000}"/>
    <cellStyle name="Grey 2 2" xfId="16001" xr:uid="{00000000-0005-0000-0000-000007440000}"/>
    <cellStyle name="Grey 3" xfId="2312" xr:uid="{00000000-0005-0000-0000-000008440000}"/>
    <cellStyle name="GROUPS" xfId="694" xr:uid="{00000000-0005-0000-0000-000009440000}"/>
    <cellStyle name="GROUPS 10" xfId="14858" xr:uid="{00000000-0005-0000-0000-00000A440000}"/>
    <cellStyle name="GROUPS 11" xfId="16686" xr:uid="{00000000-0005-0000-0000-00000B440000}"/>
    <cellStyle name="GROUPS 12" xfId="18196" xr:uid="{00000000-0005-0000-0000-00000C440000}"/>
    <cellStyle name="GROUPS 13" xfId="22218" xr:uid="{00000000-0005-0000-0000-00000D440000}"/>
    <cellStyle name="GROUPS 2" xfId="3020" xr:uid="{00000000-0005-0000-0000-00000E440000}"/>
    <cellStyle name="GROUPS 2 10" xfId="24686" xr:uid="{00000000-0005-0000-0000-00000F440000}"/>
    <cellStyle name="GROUPS 2 2" xfId="3750" xr:uid="{00000000-0005-0000-0000-000010440000}"/>
    <cellStyle name="GROUPS 2 2 2" xfId="7054" xr:uid="{00000000-0005-0000-0000-000011440000}"/>
    <cellStyle name="GROUPS 2 2 2 2" xfId="13631" xr:uid="{00000000-0005-0000-0000-000012440000}"/>
    <cellStyle name="GROUPS 2 2 2 3" xfId="20712" xr:uid="{00000000-0005-0000-0000-000013440000}"/>
    <cellStyle name="GROUPS 2 2 2 4" xfId="23761" xr:uid="{00000000-0005-0000-0000-000014440000}"/>
    <cellStyle name="GROUPS 2 2 2 5" xfId="26015" xr:uid="{00000000-0005-0000-0000-000015440000}"/>
    <cellStyle name="GROUPS 2 2 3" xfId="5431" xr:uid="{00000000-0005-0000-0000-000016440000}"/>
    <cellStyle name="GROUPS 2 2 3 2" xfId="12008" xr:uid="{00000000-0005-0000-0000-000017440000}"/>
    <cellStyle name="GROUPS 2 2 4" xfId="10335" xr:uid="{00000000-0005-0000-0000-000018440000}"/>
    <cellStyle name="GROUPS 2 2 5" xfId="17677" xr:uid="{00000000-0005-0000-0000-000019440000}"/>
    <cellStyle name="GROUPS 2 2 6" xfId="19942" xr:uid="{00000000-0005-0000-0000-00001A440000}"/>
    <cellStyle name="GROUPS 2 2 7" xfId="22250" xr:uid="{00000000-0005-0000-0000-00001B440000}"/>
    <cellStyle name="GROUPS 2 3" xfId="4061" xr:uid="{00000000-0005-0000-0000-00001C440000}"/>
    <cellStyle name="GROUPS 2 3 2" xfId="7365" xr:uid="{00000000-0005-0000-0000-00001D440000}"/>
    <cellStyle name="GROUPS 2 3 2 2" xfId="13942" xr:uid="{00000000-0005-0000-0000-00001E440000}"/>
    <cellStyle name="GROUPS 2 3 2 3" xfId="21023" xr:uid="{00000000-0005-0000-0000-00001F440000}"/>
    <cellStyle name="GROUPS 2 3 2 4" xfId="24027" xr:uid="{00000000-0005-0000-0000-000020440000}"/>
    <cellStyle name="GROUPS 2 3 2 5" xfId="26277" xr:uid="{00000000-0005-0000-0000-000021440000}"/>
    <cellStyle name="GROUPS 2 3 3" xfId="5742" xr:uid="{00000000-0005-0000-0000-000022440000}"/>
    <cellStyle name="GROUPS 2 3 3 2" xfId="12319" xr:uid="{00000000-0005-0000-0000-000023440000}"/>
    <cellStyle name="GROUPS 2 3 4" xfId="10646" xr:uid="{00000000-0005-0000-0000-000024440000}"/>
    <cellStyle name="GROUPS 2 3 5" xfId="17366" xr:uid="{00000000-0005-0000-0000-000025440000}"/>
    <cellStyle name="GROUPS 2 3 6" xfId="22593" xr:uid="{00000000-0005-0000-0000-000026440000}"/>
    <cellStyle name="GROUPS 2 3 7" xfId="19186" xr:uid="{00000000-0005-0000-0000-000027440000}"/>
    <cellStyle name="GROUPS 2 4" xfId="3579" xr:uid="{00000000-0005-0000-0000-000028440000}"/>
    <cellStyle name="GROUPS 2 4 2" xfId="6894" xr:uid="{00000000-0005-0000-0000-000029440000}"/>
    <cellStyle name="GROUPS 2 4 2 2" xfId="13471" xr:uid="{00000000-0005-0000-0000-00002A440000}"/>
    <cellStyle name="GROUPS 2 4 2 3" xfId="20552" xr:uid="{00000000-0005-0000-0000-00002B440000}"/>
    <cellStyle name="GROUPS 2 4 2 4" xfId="23603" xr:uid="{00000000-0005-0000-0000-00002C440000}"/>
    <cellStyle name="GROUPS 2 4 2 5" xfId="25856" xr:uid="{00000000-0005-0000-0000-00002D440000}"/>
    <cellStyle name="GROUPS 2 4 3" xfId="5271" xr:uid="{00000000-0005-0000-0000-00002E440000}"/>
    <cellStyle name="GROUPS 2 4 3 2" xfId="11848" xr:uid="{00000000-0005-0000-0000-00002F440000}"/>
    <cellStyle name="GROUPS 2 4 4" xfId="10175" xr:uid="{00000000-0005-0000-0000-000030440000}"/>
    <cellStyle name="GROUPS 2 4 5" xfId="17847" xr:uid="{00000000-0005-0000-0000-000031440000}"/>
    <cellStyle name="GROUPS 2 4 6" xfId="19840" xr:uid="{00000000-0005-0000-0000-000032440000}"/>
    <cellStyle name="GROUPS 2 4 7" xfId="19288" xr:uid="{00000000-0005-0000-0000-000033440000}"/>
    <cellStyle name="GROUPS 2 5" xfId="6381" xr:uid="{00000000-0005-0000-0000-000034440000}"/>
    <cellStyle name="GROUPS 2 5 2" xfId="12958" xr:uid="{00000000-0005-0000-0000-000035440000}"/>
    <cellStyle name="GROUPS 2 5 3" xfId="20039" xr:uid="{00000000-0005-0000-0000-000036440000}"/>
    <cellStyle name="GROUPS 2 5 4" xfId="23196" xr:uid="{00000000-0005-0000-0000-000037440000}"/>
    <cellStyle name="GROUPS 2 5 5" xfId="25449" xr:uid="{00000000-0005-0000-0000-000038440000}"/>
    <cellStyle name="GROUPS 2 6" xfId="4758" xr:uid="{00000000-0005-0000-0000-000039440000}"/>
    <cellStyle name="GROUPS 2 6 2" xfId="11335" xr:uid="{00000000-0005-0000-0000-00003A440000}"/>
    <cellStyle name="GROUPS 2 7" xfId="9664" xr:uid="{00000000-0005-0000-0000-00003B440000}"/>
    <cellStyle name="GROUPS 2 8" xfId="18434" xr:uid="{00000000-0005-0000-0000-00003C440000}"/>
    <cellStyle name="GROUPS 2 9" xfId="21572" xr:uid="{00000000-0005-0000-0000-00003D440000}"/>
    <cellStyle name="GROUPS 3" xfId="3233" xr:uid="{00000000-0005-0000-0000-00003E440000}"/>
    <cellStyle name="GROUPS 3 10" xfId="24721" xr:uid="{00000000-0005-0000-0000-00003F440000}"/>
    <cellStyle name="GROUPS 3 2" xfId="3940" xr:uid="{00000000-0005-0000-0000-000040440000}"/>
    <cellStyle name="GROUPS 3 2 2" xfId="7244" xr:uid="{00000000-0005-0000-0000-000041440000}"/>
    <cellStyle name="GROUPS 3 2 2 2" xfId="13821" xr:uid="{00000000-0005-0000-0000-000042440000}"/>
    <cellStyle name="GROUPS 3 2 2 3" xfId="20902" xr:uid="{00000000-0005-0000-0000-000043440000}"/>
    <cellStyle name="GROUPS 3 2 2 4" xfId="23906" xr:uid="{00000000-0005-0000-0000-000044440000}"/>
    <cellStyle name="GROUPS 3 2 2 5" xfId="26156" xr:uid="{00000000-0005-0000-0000-000045440000}"/>
    <cellStyle name="GROUPS 3 2 3" xfId="5621" xr:uid="{00000000-0005-0000-0000-000046440000}"/>
    <cellStyle name="GROUPS 3 2 3 2" xfId="12198" xr:uid="{00000000-0005-0000-0000-000047440000}"/>
    <cellStyle name="GROUPS 3 2 4" xfId="10525" xr:uid="{00000000-0005-0000-0000-000048440000}"/>
    <cellStyle name="GROUPS 3 2 5" xfId="17487" xr:uid="{00000000-0005-0000-0000-000049440000}"/>
    <cellStyle name="GROUPS 3 2 6" xfId="22472" xr:uid="{00000000-0005-0000-0000-00004A440000}"/>
    <cellStyle name="GROUPS 3 2 7" xfId="19220" xr:uid="{00000000-0005-0000-0000-00004B440000}"/>
    <cellStyle name="GROUPS 3 3" xfId="4194" xr:uid="{00000000-0005-0000-0000-00004C440000}"/>
    <cellStyle name="GROUPS 3 3 2" xfId="7498" xr:uid="{00000000-0005-0000-0000-00004D440000}"/>
    <cellStyle name="GROUPS 3 3 2 2" xfId="14075" xr:uid="{00000000-0005-0000-0000-00004E440000}"/>
    <cellStyle name="GROUPS 3 3 2 3" xfId="21156" xr:uid="{00000000-0005-0000-0000-00004F440000}"/>
    <cellStyle name="GROUPS 3 3 2 4" xfId="24160" xr:uid="{00000000-0005-0000-0000-000050440000}"/>
    <cellStyle name="GROUPS 3 3 2 5" xfId="26410" xr:uid="{00000000-0005-0000-0000-000051440000}"/>
    <cellStyle name="GROUPS 3 3 3" xfId="5875" xr:uid="{00000000-0005-0000-0000-000052440000}"/>
    <cellStyle name="GROUPS 3 3 3 2" xfId="12452" xr:uid="{00000000-0005-0000-0000-000053440000}"/>
    <cellStyle name="GROUPS 3 3 4" xfId="10779" xr:uid="{00000000-0005-0000-0000-000054440000}"/>
    <cellStyle name="GROUPS 3 3 5" xfId="17233" xr:uid="{00000000-0005-0000-0000-000055440000}"/>
    <cellStyle name="GROUPS 3 3 6" xfId="22726" xr:uid="{00000000-0005-0000-0000-000056440000}"/>
    <cellStyle name="GROUPS 3 3 7" xfId="19173" xr:uid="{00000000-0005-0000-0000-000057440000}"/>
    <cellStyle name="GROUPS 3 4" xfId="4408" xr:uid="{00000000-0005-0000-0000-000058440000}"/>
    <cellStyle name="GROUPS 3 4 2" xfId="7712" xr:uid="{00000000-0005-0000-0000-000059440000}"/>
    <cellStyle name="GROUPS 3 4 2 2" xfId="14289" xr:uid="{00000000-0005-0000-0000-00005A440000}"/>
    <cellStyle name="GROUPS 3 4 2 3" xfId="21370" xr:uid="{00000000-0005-0000-0000-00005B440000}"/>
    <cellStyle name="GROUPS 3 4 2 4" xfId="24374" xr:uid="{00000000-0005-0000-0000-00005C440000}"/>
    <cellStyle name="GROUPS 3 4 2 5" xfId="26624" xr:uid="{00000000-0005-0000-0000-00005D440000}"/>
    <cellStyle name="GROUPS 3 4 3" xfId="6089" xr:uid="{00000000-0005-0000-0000-00005E440000}"/>
    <cellStyle name="GROUPS 3 4 3 2" xfId="12666" xr:uid="{00000000-0005-0000-0000-00005F440000}"/>
    <cellStyle name="GROUPS 3 4 4" xfId="10993" xr:uid="{00000000-0005-0000-0000-000060440000}"/>
    <cellStyle name="GROUPS 3 4 5" xfId="17019" xr:uid="{00000000-0005-0000-0000-000061440000}"/>
    <cellStyle name="GROUPS 3 4 6" xfId="22940" xr:uid="{00000000-0005-0000-0000-000062440000}"/>
    <cellStyle name="GROUPS 3 4 7" xfId="19131" xr:uid="{00000000-0005-0000-0000-000063440000}"/>
    <cellStyle name="GROUPS 3 5" xfId="6572" xr:uid="{00000000-0005-0000-0000-000064440000}"/>
    <cellStyle name="GROUPS 3 5 2" xfId="13149" xr:uid="{00000000-0005-0000-0000-000065440000}"/>
    <cellStyle name="GROUPS 3 5 3" xfId="20230" xr:uid="{00000000-0005-0000-0000-000066440000}"/>
    <cellStyle name="GROUPS 3 5 4" xfId="23330" xr:uid="{00000000-0005-0000-0000-000067440000}"/>
    <cellStyle name="GROUPS 3 5 5" xfId="25585" xr:uid="{00000000-0005-0000-0000-000068440000}"/>
    <cellStyle name="GROUPS 3 6" xfId="4949" xr:uid="{00000000-0005-0000-0000-000069440000}"/>
    <cellStyle name="GROUPS 3 6 2" xfId="11526" xr:uid="{00000000-0005-0000-0000-00006A440000}"/>
    <cellStyle name="GROUPS 3 7" xfId="9853" xr:uid="{00000000-0005-0000-0000-00006B440000}"/>
    <cellStyle name="GROUPS 3 8" xfId="18192" xr:uid="{00000000-0005-0000-0000-00006C440000}"/>
    <cellStyle name="GROUPS 3 9" xfId="21826" xr:uid="{00000000-0005-0000-0000-00006D440000}"/>
    <cellStyle name="GROUPS 4" xfId="3495" xr:uid="{00000000-0005-0000-0000-00006E440000}"/>
    <cellStyle name="GROUPS 4 2" xfId="6833" xr:uid="{00000000-0005-0000-0000-00006F440000}"/>
    <cellStyle name="GROUPS 4 2 2" xfId="13410" xr:uid="{00000000-0005-0000-0000-000070440000}"/>
    <cellStyle name="GROUPS 4 2 3" xfId="20491" xr:uid="{00000000-0005-0000-0000-000071440000}"/>
    <cellStyle name="GROUPS 4 2 4" xfId="23542" xr:uid="{00000000-0005-0000-0000-000072440000}"/>
    <cellStyle name="GROUPS 4 2 5" xfId="25795" xr:uid="{00000000-0005-0000-0000-000073440000}"/>
    <cellStyle name="GROUPS 4 3" xfId="5210" xr:uid="{00000000-0005-0000-0000-000074440000}"/>
    <cellStyle name="GROUPS 4 3 2" xfId="11787" xr:uid="{00000000-0005-0000-0000-000075440000}"/>
    <cellStyle name="GROUPS 4 4" xfId="10114" xr:uid="{00000000-0005-0000-0000-000076440000}"/>
    <cellStyle name="GROUPS 4 5" xfId="17919" xr:uid="{00000000-0005-0000-0000-000077440000}"/>
    <cellStyle name="GROUPS 4 6" xfId="22181" xr:uid="{00000000-0005-0000-0000-000078440000}"/>
    <cellStyle name="GROUPS 4 7" xfId="25103" xr:uid="{00000000-0005-0000-0000-000079440000}"/>
    <cellStyle name="GROUPS 5" xfId="3682" xr:uid="{00000000-0005-0000-0000-00007A440000}"/>
    <cellStyle name="GROUPS 5 2" xfId="6986" xr:uid="{00000000-0005-0000-0000-00007B440000}"/>
    <cellStyle name="GROUPS 5 2 2" xfId="13563" xr:uid="{00000000-0005-0000-0000-00007C440000}"/>
    <cellStyle name="GROUPS 5 2 3" xfId="20644" xr:uid="{00000000-0005-0000-0000-00007D440000}"/>
    <cellStyle name="GROUPS 5 2 4" xfId="23695" xr:uid="{00000000-0005-0000-0000-00007E440000}"/>
    <cellStyle name="GROUPS 5 2 5" xfId="25948" xr:uid="{00000000-0005-0000-0000-00007F440000}"/>
    <cellStyle name="GROUPS 5 3" xfId="5363" xr:uid="{00000000-0005-0000-0000-000080440000}"/>
    <cellStyle name="GROUPS 5 3 2" xfId="11940" xr:uid="{00000000-0005-0000-0000-000081440000}"/>
    <cellStyle name="GROUPS 5 4" xfId="10267" xr:uid="{00000000-0005-0000-0000-000082440000}"/>
    <cellStyle name="GROUPS 5 5" xfId="17745" xr:uid="{00000000-0005-0000-0000-000083440000}"/>
    <cellStyle name="GROUPS 5 6" xfId="19883" xr:uid="{00000000-0005-0000-0000-000084440000}"/>
    <cellStyle name="GROUPS 5 7" xfId="24767" xr:uid="{00000000-0005-0000-0000-000085440000}"/>
    <cellStyle name="GROUPS 6" xfId="3431" xr:uid="{00000000-0005-0000-0000-000086440000}"/>
    <cellStyle name="GROUPS 6 2" xfId="6770" xr:uid="{00000000-0005-0000-0000-000087440000}"/>
    <cellStyle name="GROUPS 6 2 2" xfId="13347" xr:uid="{00000000-0005-0000-0000-000088440000}"/>
    <cellStyle name="GROUPS 6 2 3" xfId="20428" xr:uid="{00000000-0005-0000-0000-000089440000}"/>
    <cellStyle name="GROUPS 6 2 4" xfId="23479" xr:uid="{00000000-0005-0000-0000-00008A440000}"/>
    <cellStyle name="GROUPS 6 2 5" xfId="25732" xr:uid="{00000000-0005-0000-0000-00008B440000}"/>
    <cellStyle name="GROUPS 6 3" xfId="5147" xr:uid="{00000000-0005-0000-0000-00008C440000}"/>
    <cellStyle name="GROUPS 6 3 2" xfId="11724" xr:uid="{00000000-0005-0000-0000-00008D440000}"/>
    <cellStyle name="GROUPS 6 4" xfId="10051" xr:uid="{00000000-0005-0000-0000-00008E440000}"/>
    <cellStyle name="GROUPS 6 5" xfId="17983" xr:uid="{00000000-0005-0000-0000-00008F440000}"/>
    <cellStyle name="GROUPS 6 6" xfId="18891" xr:uid="{00000000-0005-0000-0000-000090440000}"/>
    <cellStyle name="GROUPS 6 7" xfId="25139" xr:uid="{00000000-0005-0000-0000-000091440000}"/>
    <cellStyle name="GROUPS 7" xfId="6232" xr:uid="{00000000-0005-0000-0000-000092440000}"/>
    <cellStyle name="GROUPS 7 2" xfId="12809" xr:uid="{00000000-0005-0000-0000-000093440000}"/>
    <cellStyle name="GROUPS 7 3" xfId="16830" xr:uid="{00000000-0005-0000-0000-000094440000}"/>
    <cellStyle name="GROUPS 7 4" xfId="23088" xr:uid="{00000000-0005-0000-0000-000095440000}"/>
    <cellStyle name="GROUPS 7 5" xfId="25037" xr:uid="{00000000-0005-0000-0000-000096440000}"/>
    <cellStyle name="GROUPS 8" xfId="4602" xr:uid="{00000000-0005-0000-0000-000097440000}"/>
    <cellStyle name="GROUPS 8 2" xfId="11179" xr:uid="{00000000-0005-0000-0000-000098440000}"/>
    <cellStyle name="GROUPS 8 3" xfId="22268" xr:uid="{00000000-0005-0000-0000-000099440000}"/>
    <cellStyle name="GROUPS 8 4" xfId="25314" xr:uid="{00000000-0005-0000-0000-00009A440000}"/>
    <cellStyle name="GROUPS 8 5" xfId="27089" xr:uid="{00000000-0005-0000-0000-00009B440000}"/>
    <cellStyle name="GROUPS 9" xfId="9566" xr:uid="{00000000-0005-0000-0000-00009C440000}"/>
    <cellStyle name="GROUPS 9 2" xfId="22269" xr:uid="{00000000-0005-0000-0000-00009D440000}"/>
    <cellStyle name="GROUPS 9 3" xfId="25315" xr:uid="{00000000-0005-0000-0000-00009E440000}"/>
    <cellStyle name="GROUPS 9 4" xfId="27090" xr:uid="{00000000-0005-0000-0000-00009F440000}"/>
    <cellStyle name="GROUPS_Sheet1" xfId="31871" xr:uid="{00000000-0005-0000-0000-0000A0440000}"/>
    <cellStyle name="H1" xfId="31872" xr:uid="{00000000-0005-0000-0000-0000A1440000}"/>
    <cellStyle name="H2" xfId="31873" xr:uid="{00000000-0005-0000-0000-0000A2440000}"/>
    <cellStyle name="Hard Percent" xfId="695" xr:uid="{00000000-0005-0000-0000-0000A3440000}"/>
    <cellStyle name="HDR" xfId="31874" xr:uid="{00000000-0005-0000-0000-0000A4440000}"/>
    <cellStyle name="head1" xfId="696" xr:uid="{00000000-0005-0000-0000-0000A5440000}"/>
    <cellStyle name="head2" xfId="697" xr:uid="{00000000-0005-0000-0000-0000A6440000}"/>
    <cellStyle name="head3" xfId="698" xr:uid="{00000000-0005-0000-0000-0000A7440000}"/>
    <cellStyle name="HEADER" xfId="699" xr:uid="{00000000-0005-0000-0000-0000A8440000}"/>
    <cellStyle name="Header - Style1" xfId="31875" xr:uid="{00000000-0005-0000-0000-0000A9440000}"/>
    <cellStyle name="HEADER 2" xfId="2313" xr:uid="{00000000-0005-0000-0000-0000AA440000}"/>
    <cellStyle name="Header1" xfId="700" xr:uid="{00000000-0005-0000-0000-0000AB440000}"/>
    <cellStyle name="Header1 2" xfId="2314" xr:uid="{00000000-0005-0000-0000-0000AC440000}"/>
    <cellStyle name="Header2" xfId="701" xr:uid="{00000000-0005-0000-0000-0000AD440000}"/>
    <cellStyle name="Header2 10" xfId="7960" xr:uid="{00000000-0005-0000-0000-0000AE440000}"/>
    <cellStyle name="Header2 10 2" xfId="14430" xr:uid="{00000000-0005-0000-0000-0000AF440000}"/>
    <cellStyle name="Header2 10 3" xfId="16829" xr:uid="{00000000-0005-0000-0000-0000B0440000}"/>
    <cellStyle name="Header2 10 4" xfId="23089" xr:uid="{00000000-0005-0000-0000-0000B1440000}"/>
    <cellStyle name="Header2 10 5" xfId="25036" xr:uid="{00000000-0005-0000-0000-0000B2440000}"/>
    <cellStyle name="Header2 11" xfId="9203" xr:uid="{00000000-0005-0000-0000-0000B3440000}"/>
    <cellStyle name="Header2 11 2" xfId="14521" xr:uid="{00000000-0005-0000-0000-0000B4440000}"/>
    <cellStyle name="Header2 11 3" xfId="21562" xr:uid="{00000000-0005-0000-0000-0000B5440000}"/>
    <cellStyle name="Header2 11 4" xfId="24526" xr:uid="{00000000-0005-0000-0000-0000B6440000}"/>
    <cellStyle name="Header2 11 5" xfId="26768" xr:uid="{00000000-0005-0000-0000-0000B7440000}"/>
    <cellStyle name="Header2 12" xfId="16687" xr:uid="{00000000-0005-0000-0000-0000B8440000}"/>
    <cellStyle name="Header2 12 2" xfId="21675" xr:uid="{00000000-0005-0000-0000-0000B9440000}"/>
    <cellStyle name="Header2 12 3" xfId="24635" xr:uid="{00000000-0005-0000-0000-0000BA440000}"/>
    <cellStyle name="Header2 12 4" xfId="26871" xr:uid="{00000000-0005-0000-0000-0000BB440000}"/>
    <cellStyle name="Header2 13" xfId="18205" xr:uid="{00000000-0005-0000-0000-0000BC440000}"/>
    <cellStyle name="Header2 14" xfId="27272" xr:uid="{00000000-0005-0000-0000-0000BD440000}"/>
    <cellStyle name="Header2 15" xfId="27271" xr:uid="{00000000-0005-0000-0000-0000BE440000}"/>
    <cellStyle name="Header2 2" xfId="2315" xr:uid="{00000000-0005-0000-0000-0000BF440000}"/>
    <cellStyle name="Header2 2 10" xfId="8037" xr:uid="{00000000-0005-0000-0000-0000C0440000}"/>
    <cellStyle name="Header2 2 10 2" xfId="14448" xr:uid="{00000000-0005-0000-0000-0000C1440000}"/>
    <cellStyle name="Header2 2 11" xfId="15187" xr:uid="{00000000-0005-0000-0000-0000C2440000}"/>
    <cellStyle name="Header2 2 12" xfId="18206" xr:uid="{00000000-0005-0000-0000-0000C3440000}"/>
    <cellStyle name="Header2 2 2" xfId="3053" xr:uid="{00000000-0005-0000-0000-0000C4440000}"/>
    <cellStyle name="Header2 2 2 10" xfId="24702" xr:uid="{00000000-0005-0000-0000-0000C5440000}"/>
    <cellStyle name="Header2 2 2 2" xfId="3783" xr:uid="{00000000-0005-0000-0000-0000C6440000}"/>
    <cellStyle name="Header2 2 2 2 2" xfId="7087" xr:uid="{00000000-0005-0000-0000-0000C7440000}"/>
    <cellStyle name="Header2 2 2 2 2 2" xfId="13664" xr:uid="{00000000-0005-0000-0000-0000C8440000}"/>
    <cellStyle name="Header2 2 2 2 2 3" xfId="20745" xr:uid="{00000000-0005-0000-0000-0000C9440000}"/>
    <cellStyle name="Header2 2 2 2 2 4" xfId="23794" xr:uid="{00000000-0005-0000-0000-0000CA440000}"/>
    <cellStyle name="Header2 2 2 2 2 5" xfId="26048" xr:uid="{00000000-0005-0000-0000-0000CB440000}"/>
    <cellStyle name="Header2 2 2 2 3" xfId="5464" xr:uid="{00000000-0005-0000-0000-0000CC440000}"/>
    <cellStyle name="Header2 2 2 2 3 2" xfId="12041" xr:uid="{00000000-0005-0000-0000-0000CD440000}"/>
    <cellStyle name="Header2 2 2 2 4" xfId="10368" xr:uid="{00000000-0005-0000-0000-0000CE440000}"/>
    <cellStyle name="Header2 2 2 2 5" xfId="17644" xr:uid="{00000000-0005-0000-0000-0000CF440000}"/>
    <cellStyle name="Header2 2 2 2 6" xfId="19035" xr:uid="{00000000-0005-0000-0000-0000D0440000}"/>
    <cellStyle name="Header2 2 2 2 7" xfId="25061" xr:uid="{00000000-0005-0000-0000-0000D1440000}"/>
    <cellStyle name="Header2 2 2 3" xfId="4094" xr:uid="{00000000-0005-0000-0000-0000D2440000}"/>
    <cellStyle name="Header2 2 2 3 2" xfId="7398" xr:uid="{00000000-0005-0000-0000-0000D3440000}"/>
    <cellStyle name="Header2 2 2 3 2 2" xfId="13975" xr:uid="{00000000-0005-0000-0000-0000D4440000}"/>
    <cellStyle name="Header2 2 2 3 2 3" xfId="21056" xr:uid="{00000000-0005-0000-0000-0000D5440000}"/>
    <cellStyle name="Header2 2 2 3 2 4" xfId="24060" xr:uid="{00000000-0005-0000-0000-0000D6440000}"/>
    <cellStyle name="Header2 2 2 3 2 5" xfId="26310" xr:uid="{00000000-0005-0000-0000-0000D7440000}"/>
    <cellStyle name="Header2 2 2 3 3" xfId="5775" xr:uid="{00000000-0005-0000-0000-0000D8440000}"/>
    <cellStyle name="Header2 2 2 3 3 2" xfId="12352" xr:uid="{00000000-0005-0000-0000-0000D9440000}"/>
    <cellStyle name="Header2 2 2 3 4" xfId="10679" xr:uid="{00000000-0005-0000-0000-0000DA440000}"/>
    <cellStyle name="Header2 2 2 3 5" xfId="17333" xr:uid="{00000000-0005-0000-0000-0000DB440000}"/>
    <cellStyle name="Header2 2 2 3 6" xfId="22626" xr:uid="{00000000-0005-0000-0000-0000DC440000}"/>
    <cellStyle name="Header2 2 2 3 7" xfId="22116" xr:uid="{00000000-0005-0000-0000-0000DD440000}"/>
    <cellStyle name="Header2 2 2 4" xfId="4310" xr:uid="{00000000-0005-0000-0000-0000DE440000}"/>
    <cellStyle name="Header2 2 2 4 2" xfId="7614" xr:uid="{00000000-0005-0000-0000-0000DF440000}"/>
    <cellStyle name="Header2 2 2 4 2 2" xfId="14191" xr:uid="{00000000-0005-0000-0000-0000E0440000}"/>
    <cellStyle name="Header2 2 2 4 2 3" xfId="21272" xr:uid="{00000000-0005-0000-0000-0000E1440000}"/>
    <cellStyle name="Header2 2 2 4 2 4" xfId="24276" xr:uid="{00000000-0005-0000-0000-0000E2440000}"/>
    <cellStyle name="Header2 2 2 4 2 5" xfId="26526" xr:uid="{00000000-0005-0000-0000-0000E3440000}"/>
    <cellStyle name="Header2 2 2 4 3" xfId="5991" xr:uid="{00000000-0005-0000-0000-0000E4440000}"/>
    <cellStyle name="Header2 2 2 4 3 2" xfId="12568" xr:uid="{00000000-0005-0000-0000-0000E5440000}"/>
    <cellStyle name="Header2 2 2 4 4" xfId="10895" xr:uid="{00000000-0005-0000-0000-0000E6440000}"/>
    <cellStyle name="Header2 2 2 4 5" xfId="17117" xr:uid="{00000000-0005-0000-0000-0000E7440000}"/>
    <cellStyle name="Header2 2 2 4 6" xfId="22842" xr:uid="{00000000-0005-0000-0000-0000E8440000}"/>
    <cellStyle name="Header2 2 2 4 7" xfId="19153" xr:uid="{00000000-0005-0000-0000-0000E9440000}"/>
    <cellStyle name="Header2 2 2 5" xfId="6414" xr:uid="{00000000-0005-0000-0000-0000EA440000}"/>
    <cellStyle name="Header2 2 2 5 2" xfId="12991" xr:uid="{00000000-0005-0000-0000-0000EB440000}"/>
    <cellStyle name="Header2 2 2 5 3" xfId="20072" xr:uid="{00000000-0005-0000-0000-0000EC440000}"/>
    <cellStyle name="Header2 2 2 5 4" xfId="23229" xr:uid="{00000000-0005-0000-0000-0000ED440000}"/>
    <cellStyle name="Header2 2 2 5 5" xfId="25482" xr:uid="{00000000-0005-0000-0000-0000EE440000}"/>
    <cellStyle name="Header2 2 2 6" xfId="4791" xr:uid="{00000000-0005-0000-0000-0000EF440000}"/>
    <cellStyle name="Header2 2 2 6 2" xfId="11368" xr:uid="{00000000-0005-0000-0000-0000F0440000}"/>
    <cellStyle name="Header2 2 2 7" xfId="9696" xr:uid="{00000000-0005-0000-0000-0000F1440000}"/>
    <cellStyle name="Header2 2 2 8" xfId="18404" xr:uid="{00000000-0005-0000-0000-0000F2440000}"/>
    <cellStyle name="Header2 2 2 9" xfId="18801" xr:uid="{00000000-0005-0000-0000-0000F3440000}"/>
    <cellStyle name="Header2 2 3" xfId="3279" xr:uid="{00000000-0005-0000-0000-0000F4440000}"/>
    <cellStyle name="Header2 2 3 10" xfId="25212" xr:uid="{00000000-0005-0000-0000-0000F5440000}"/>
    <cellStyle name="Header2 2 3 2" xfId="3975" xr:uid="{00000000-0005-0000-0000-0000F6440000}"/>
    <cellStyle name="Header2 2 3 2 2" xfId="7279" xr:uid="{00000000-0005-0000-0000-0000F7440000}"/>
    <cellStyle name="Header2 2 3 2 2 2" xfId="13856" xr:uid="{00000000-0005-0000-0000-0000F8440000}"/>
    <cellStyle name="Header2 2 3 2 2 3" xfId="20937" xr:uid="{00000000-0005-0000-0000-0000F9440000}"/>
    <cellStyle name="Header2 2 3 2 2 4" xfId="23941" xr:uid="{00000000-0005-0000-0000-0000FA440000}"/>
    <cellStyle name="Header2 2 3 2 2 5" xfId="26191" xr:uid="{00000000-0005-0000-0000-0000FB440000}"/>
    <cellStyle name="Header2 2 3 2 3" xfId="5656" xr:uid="{00000000-0005-0000-0000-0000FC440000}"/>
    <cellStyle name="Header2 2 3 2 3 2" xfId="12233" xr:uid="{00000000-0005-0000-0000-0000FD440000}"/>
    <cellStyle name="Header2 2 3 2 4" xfId="10560" xr:uid="{00000000-0005-0000-0000-0000FE440000}"/>
    <cellStyle name="Header2 2 3 2 5" xfId="17452" xr:uid="{00000000-0005-0000-0000-0000FF440000}"/>
    <cellStyle name="Header2 2 3 2 6" xfId="22507" xr:uid="{00000000-0005-0000-0000-000000450000}"/>
    <cellStyle name="Header2 2 3 2 7" xfId="25050" xr:uid="{00000000-0005-0000-0000-000001450000}"/>
    <cellStyle name="Header2 2 3 3" xfId="4229" xr:uid="{00000000-0005-0000-0000-000002450000}"/>
    <cellStyle name="Header2 2 3 3 2" xfId="7533" xr:uid="{00000000-0005-0000-0000-000003450000}"/>
    <cellStyle name="Header2 2 3 3 2 2" xfId="14110" xr:uid="{00000000-0005-0000-0000-000004450000}"/>
    <cellStyle name="Header2 2 3 3 2 3" xfId="21191" xr:uid="{00000000-0005-0000-0000-000005450000}"/>
    <cellStyle name="Header2 2 3 3 2 4" xfId="24195" xr:uid="{00000000-0005-0000-0000-000006450000}"/>
    <cellStyle name="Header2 2 3 3 2 5" xfId="26445" xr:uid="{00000000-0005-0000-0000-000007450000}"/>
    <cellStyle name="Header2 2 3 3 3" xfId="5910" xr:uid="{00000000-0005-0000-0000-000008450000}"/>
    <cellStyle name="Header2 2 3 3 3 2" xfId="12487" xr:uid="{00000000-0005-0000-0000-000009450000}"/>
    <cellStyle name="Header2 2 3 3 4" xfId="10814" xr:uid="{00000000-0005-0000-0000-00000A450000}"/>
    <cellStyle name="Header2 2 3 3 5" xfId="17198" xr:uid="{00000000-0005-0000-0000-00000B450000}"/>
    <cellStyle name="Header2 2 3 3 6" xfId="22761" xr:uid="{00000000-0005-0000-0000-00000C450000}"/>
    <cellStyle name="Header2 2 3 3 7" xfId="19519" xr:uid="{00000000-0005-0000-0000-00000D450000}"/>
    <cellStyle name="Header2 2 3 4" xfId="4443" xr:uid="{00000000-0005-0000-0000-00000E450000}"/>
    <cellStyle name="Header2 2 3 4 2" xfId="7747" xr:uid="{00000000-0005-0000-0000-00000F450000}"/>
    <cellStyle name="Header2 2 3 4 2 2" xfId="14324" xr:uid="{00000000-0005-0000-0000-000010450000}"/>
    <cellStyle name="Header2 2 3 4 2 3" xfId="21405" xr:uid="{00000000-0005-0000-0000-000011450000}"/>
    <cellStyle name="Header2 2 3 4 2 4" xfId="24409" xr:uid="{00000000-0005-0000-0000-000012450000}"/>
    <cellStyle name="Header2 2 3 4 2 5" xfId="26659" xr:uid="{00000000-0005-0000-0000-000013450000}"/>
    <cellStyle name="Header2 2 3 4 3" xfId="6124" xr:uid="{00000000-0005-0000-0000-000014450000}"/>
    <cellStyle name="Header2 2 3 4 3 2" xfId="12701" xr:uid="{00000000-0005-0000-0000-000015450000}"/>
    <cellStyle name="Header2 2 3 4 4" xfId="11028" xr:uid="{00000000-0005-0000-0000-000016450000}"/>
    <cellStyle name="Header2 2 3 4 5" xfId="16984" xr:uid="{00000000-0005-0000-0000-000017450000}"/>
    <cellStyle name="Header2 2 3 4 6" xfId="22975" xr:uid="{00000000-0005-0000-0000-000018450000}"/>
    <cellStyle name="Header2 2 3 4 7" xfId="18463" xr:uid="{00000000-0005-0000-0000-000019450000}"/>
    <cellStyle name="Header2 2 3 5" xfId="6618" xr:uid="{00000000-0005-0000-0000-00001A450000}"/>
    <cellStyle name="Header2 2 3 5 2" xfId="13195" xr:uid="{00000000-0005-0000-0000-00001B450000}"/>
    <cellStyle name="Header2 2 3 5 3" xfId="20276" xr:uid="{00000000-0005-0000-0000-00001C450000}"/>
    <cellStyle name="Header2 2 3 5 4" xfId="23376" xr:uid="{00000000-0005-0000-0000-00001D450000}"/>
    <cellStyle name="Header2 2 3 5 5" xfId="25631" xr:uid="{00000000-0005-0000-0000-00001E450000}"/>
    <cellStyle name="Header2 2 3 6" xfId="4995" xr:uid="{00000000-0005-0000-0000-00001F450000}"/>
    <cellStyle name="Header2 2 3 6 2" xfId="11572" xr:uid="{00000000-0005-0000-0000-000020450000}"/>
    <cellStyle name="Header2 2 3 7" xfId="9899" xr:uid="{00000000-0005-0000-0000-000021450000}"/>
    <cellStyle name="Header2 2 3 8" xfId="18146" xr:uid="{00000000-0005-0000-0000-000022450000}"/>
    <cellStyle name="Header2 2 3 9" xfId="18830" xr:uid="{00000000-0005-0000-0000-000023450000}"/>
    <cellStyle name="Header2 2 4" xfId="3632" xr:uid="{00000000-0005-0000-0000-000024450000}"/>
    <cellStyle name="Header2 2 4 2" xfId="6936" xr:uid="{00000000-0005-0000-0000-000025450000}"/>
    <cellStyle name="Header2 2 4 2 2" xfId="13513" xr:uid="{00000000-0005-0000-0000-000026450000}"/>
    <cellStyle name="Header2 2 4 2 3" xfId="20594" xr:uid="{00000000-0005-0000-0000-000027450000}"/>
    <cellStyle name="Header2 2 4 2 4" xfId="23645" xr:uid="{00000000-0005-0000-0000-000028450000}"/>
    <cellStyle name="Header2 2 4 2 5" xfId="25898" xr:uid="{00000000-0005-0000-0000-000029450000}"/>
    <cellStyle name="Header2 2 4 3" xfId="5313" xr:uid="{00000000-0005-0000-0000-00002A450000}"/>
    <cellStyle name="Header2 2 4 3 2" xfId="11890" xr:uid="{00000000-0005-0000-0000-00002B450000}"/>
    <cellStyle name="Header2 2 4 4" xfId="10217" xr:uid="{00000000-0005-0000-0000-00002C450000}"/>
    <cellStyle name="Header2 2 4 5" xfId="17795" xr:uid="{00000000-0005-0000-0000-00002D450000}"/>
    <cellStyle name="Header2 2 4 6" xfId="18974" xr:uid="{00000000-0005-0000-0000-00002E450000}"/>
    <cellStyle name="Header2 2 4 7" xfId="19274" xr:uid="{00000000-0005-0000-0000-00002F450000}"/>
    <cellStyle name="Header2 2 5" xfId="3618" xr:uid="{00000000-0005-0000-0000-000030450000}"/>
    <cellStyle name="Header2 2 5 2" xfId="6922" xr:uid="{00000000-0005-0000-0000-000031450000}"/>
    <cellStyle name="Header2 2 5 2 2" xfId="13499" xr:uid="{00000000-0005-0000-0000-000032450000}"/>
    <cellStyle name="Header2 2 5 2 3" xfId="20580" xr:uid="{00000000-0005-0000-0000-000033450000}"/>
    <cellStyle name="Header2 2 5 2 4" xfId="23631" xr:uid="{00000000-0005-0000-0000-000034450000}"/>
    <cellStyle name="Header2 2 5 2 5" xfId="25884" xr:uid="{00000000-0005-0000-0000-000035450000}"/>
    <cellStyle name="Header2 2 5 3" xfId="5299" xr:uid="{00000000-0005-0000-0000-000036450000}"/>
    <cellStyle name="Header2 2 5 3 2" xfId="11876" xr:uid="{00000000-0005-0000-0000-000037450000}"/>
    <cellStyle name="Header2 2 5 4" xfId="10203" xr:uid="{00000000-0005-0000-0000-000038450000}"/>
    <cellStyle name="Header2 2 5 5" xfId="17809" xr:uid="{00000000-0005-0000-0000-000039450000}"/>
    <cellStyle name="Header2 2 5 6" xfId="19854" xr:uid="{00000000-0005-0000-0000-00003A450000}"/>
    <cellStyle name="Header2 2 5 7" xfId="25071" xr:uid="{00000000-0005-0000-0000-00003B450000}"/>
    <cellStyle name="Header2 2 6" xfId="3468" xr:uid="{00000000-0005-0000-0000-00003C450000}"/>
    <cellStyle name="Header2 2 6 2" xfId="6807" xr:uid="{00000000-0005-0000-0000-00003D450000}"/>
    <cellStyle name="Header2 2 6 2 2" xfId="13384" xr:uid="{00000000-0005-0000-0000-00003E450000}"/>
    <cellStyle name="Header2 2 6 2 3" xfId="20465" xr:uid="{00000000-0005-0000-0000-00003F450000}"/>
    <cellStyle name="Header2 2 6 2 4" xfId="23516" xr:uid="{00000000-0005-0000-0000-000040450000}"/>
    <cellStyle name="Header2 2 6 2 5" xfId="25769" xr:uid="{00000000-0005-0000-0000-000041450000}"/>
    <cellStyle name="Header2 2 6 3" xfId="5184" xr:uid="{00000000-0005-0000-0000-000042450000}"/>
    <cellStyle name="Header2 2 6 3 2" xfId="11761" xr:uid="{00000000-0005-0000-0000-000043450000}"/>
    <cellStyle name="Header2 2 6 4" xfId="10088" xr:uid="{00000000-0005-0000-0000-000044450000}"/>
    <cellStyle name="Header2 2 6 5" xfId="17946" xr:uid="{00000000-0005-0000-0000-000045450000}"/>
    <cellStyle name="Header2 2 6 6" xfId="18912" xr:uid="{00000000-0005-0000-0000-000046450000}"/>
    <cellStyle name="Header2 2 6 7" xfId="18613" xr:uid="{00000000-0005-0000-0000-000047450000}"/>
    <cellStyle name="Header2 2 7" xfId="6263" xr:uid="{00000000-0005-0000-0000-000048450000}"/>
    <cellStyle name="Header2 2 7 2" xfId="12840" xr:uid="{00000000-0005-0000-0000-000049450000}"/>
    <cellStyle name="Header2 2 7 3" xfId="16799" xr:uid="{00000000-0005-0000-0000-00004A450000}"/>
    <cellStyle name="Header2 2 7 4" xfId="23119" xr:uid="{00000000-0005-0000-0000-00004B450000}"/>
    <cellStyle name="Header2 2 7 5" xfId="19094" xr:uid="{00000000-0005-0000-0000-00004C450000}"/>
    <cellStyle name="Header2 2 8" xfId="4632" xr:uid="{00000000-0005-0000-0000-00004D450000}"/>
    <cellStyle name="Header2 2 8 2" xfId="11209" xr:uid="{00000000-0005-0000-0000-00004E450000}"/>
    <cellStyle name="Header2 2 8 3" xfId="21563" xr:uid="{00000000-0005-0000-0000-00004F450000}"/>
    <cellStyle name="Header2 2 8 4" xfId="24527" xr:uid="{00000000-0005-0000-0000-000050450000}"/>
    <cellStyle name="Header2 2 8 5" xfId="26769" xr:uid="{00000000-0005-0000-0000-000051450000}"/>
    <cellStyle name="Header2 2 9" xfId="7958" xr:uid="{00000000-0005-0000-0000-000052450000}"/>
    <cellStyle name="Header2 2 9 2" xfId="14429" xr:uid="{00000000-0005-0000-0000-000053450000}"/>
    <cellStyle name="Header2 2 9 3" xfId="21674" xr:uid="{00000000-0005-0000-0000-000054450000}"/>
    <cellStyle name="Header2 2 9 4" xfId="24634" xr:uid="{00000000-0005-0000-0000-000055450000}"/>
    <cellStyle name="Header2 2 9 5" xfId="26870" xr:uid="{00000000-0005-0000-0000-000056450000}"/>
    <cellStyle name="Header2 3" xfId="3021" xr:uid="{00000000-0005-0000-0000-000057450000}"/>
    <cellStyle name="Header2 3 10" xfId="24687" xr:uid="{00000000-0005-0000-0000-000058450000}"/>
    <cellStyle name="Header2 3 2" xfId="3751" xr:uid="{00000000-0005-0000-0000-000059450000}"/>
    <cellStyle name="Header2 3 2 2" xfId="7055" xr:uid="{00000000-0005-0000-0000-00005A450000}"/>
    <cellStyle name="Header2 3 2 2 2" xfId="13632" xr:uid="{00000000-0005-0000-0000-00005B450000}"/>
    <cellStyle name="Header2 3 2 2 3" xfId="20713" xr:uid="{00000000-0005-0000-0000-00005C450000}"/>
    <cellStyle name="Header2 3 2 2 4" xfId="23762" xr:uid="{00000000-0005-0000-0000-00005D450000}"/>
    <cellStyle name="Header2 3 2 2 5" xfId="26016" xr:uid="{00000000-0005-0000-0000-00005E450000}"/>
    <cellStyle name="Header2 3 2 3" xfId="5432" xr:uid="{00000000-0005-0000-0000-00005F450000}"/>
    <cellStyle name="Header2 3 2 3 2" xfId="12009" xr:uid="{00000000-0005-0000-0000-000060450000}"/>
    <cellStyle name="Header2 3 2 4" xfId="10336" xr:uid="{00000000-0005-0000-0000-000061450000}"/>
    <cellStyle name="Header2 3 2 5" xfId="17676" xr:uid="{00000000-0005-0000-0000-000062450000}"/>
    <cellStyle name="Header2 3 2 6" xfId="19943" xr:uid="{00000000-0005-0000-0000-000063450000}"/>
    <cellStyle name="Header2 3 2 7" xfId="21750" xr:uid="{00000000-0005-0000-0000-000064450000}"/>
    <cellStyle name="Header2 3 3" xfId="4062" xr:uid="{00000000-0005-0000-0000-000065450000}"/>
    <cellStyle name="Header2 3 3 2" xfId="7366" xr:uid="{00000000-0005-0000-0000-000066450000}"/>
    <cellStyle name="Header2 3 3 2 2" xfId="13943" xr:uid="{00000000-0005-0000-0000-000067450000}"/>
    <cellStyle name="Header2 3 3 2 3" xfId="21024" xr:uid="{00000000-0005-0000-0000-000068450000}"/>
    <cellStyle name="Header2 3 3 2 4" xfId="24028" xr:uid="{00000000-0005-0000-0000-000069450000}"/>
    <cellStyle name="Header2 3 3 2 5" xfId="26278" xr:uid="{00000000-0005-0000-0000-00006A450000}"/>
    <cellStyle name="Header2 3 3 3" xfId="5743" xr:uid="{00000000-0005-0000-0000-00006B450000}"/>
    <cellStyle name="Header2 3 3 3 2" xfId="12320" xr:uid="{00000000-0005-0000-0000-00006C450000}"/>
    <cellStyle name="Header2 3 3 4" xfId="10647" xr:uid="{00000000-0005-0000-0000-00006D450000}"/>
    <cellStyle name="Header2 3 3 5" xfId="17365" xr:uid="{00000000-0005-0000-0000-00006E450000}"/>
    <cellStyle name="Header2 3 3 6" xfId="22594" xr:uid="{00000000-0005-0000-0000-00006F450000}"/>
    <cellStyle name="Header2 3 3 7" xfId="19579" xr:uid="{00000000-0005-0000-0000-000070450000}"/>
    <cellStyle name="Header2 3 4" xfId="3485" xr:uid="{00000000-0005-0000-0000-000071450000}"/>
    <cellStyle name="Header2 3 4 2" xfId="6824" xr:uid="{00000000-0005-0000-0000-000072450000}"/>
    <cellStyle name="Header2 3 4 2 2" xfId="13401" xr:uid="{00000000-0005-0000-0000-000073450000}"/>
    <cellStyle name="Header2 3 4 2 3" xfId="20482" xr:uid="{00000000-0005-0000-0000-000074450000}"/>
    <cellStyle name="Header2 3 4 2 4" xfId="23533" xr:uid="{00000000-0005-0000-0000-000075450000}"/>
    <cellStyle name="Header2 3 4 2 5" xfId="25786" xr:uid="{00000000-0005-0000-0000-000076450000}"/>
    <cellStyle name="Header2 3 4 3" xfId="5201" xr:uid="{00000000-0005-0000-0000-000077450000}"/>
    <cellStyle name="Header2 3 4 3 2" xfId="11778" xr:uid="{00000000-0005-0000-0000-000078450000}"/>
    <cellStyle name="Header2 3 4 4" xfId="10105" xr:uid="{00000000-0005-0000-0000-000079450000}"/>
    <cellStyle name="Header2 3 4 5" xfId="17929" xr:uid="{00000000-0005-0000-0000-00007A450000}"/>
    <cellStyle name="Header2 3 4 6" xfId="19794" xr:uid="{00000000-0005-0000-0000-00007B450000}"/>
    <cellStyle name="Header2 3 4 7" xfId="25112" xr:uid="{00000000-0005-0000-0000-00007C450000}"/>
    <cellStyle name="Header2 3 5" xfId="6382" xr:uid="{00000000-0005-0000-0000-00007D450000}"/>
    <cellStyle name="Header2 3 5 2" xfId="12959" xr:uid="{00000000-0005-0000-0000-00007E450000}"/>
    <cellStyle name="Header2 3 5 3" xfId="20040" xr:uid="{00000000-0005-0000-0000-00007F450000}"/>
    <cellStyle name="Header2 3 5 4" xfId="23197" xr:uid="{00000000-0005-0000-0000-000080450000}"/>
    <cellStyle name="Header2 3 5 5" xfId="25450" xr:uid="{00000000-0005-0000-0000-000081450000}"/>
    <cellStyle name="Header2 3 6" xfId="4759" xr:uid="{00000000-0005-0000-0000-000082450000}"/>
    <cellStyle name="Header2 3 6 2" xfId="11336" xr:uid="{00000000-0005-0000-0000-000083450000}"/>
    <cellStyle name="Header2 3 7" xfId="9665" xr:uid="{00000000-0005-0000-0000-000084450000}"/>
    <cellStyle name="Header2 3 8" xfId="18433" xr:uid="{00000000-0005-0000-0000-000085450000}"/>
    <cellStyle name="Header2 3 9" xfId="18790" xr:uid="{00000000-0005-0000-0000-000086450000}"/>
    <cellStyle name="Header2 4" xfId="3180" xr:uid="{00000000-0005-0000-0000-000087450000}"/>
    <cellStyle name="Header2 4 10" xfId="25273" xr:uid="{00000000-0005-0000-0000-000088450000}"/>
    <cellStyle name="Header2 4 2" xfId="3899" xr:uid="{00000000-0005-0000-0000-000089450000}"/>
    <cellStyle name="Header2 4 2 2" xfId="7203" xr:uid="{00000000-0005-0000-0000-00008A450000}"/>
    <cellStyle name="Header2 4 2 2 2" xfId="13780" xr:uid="{00000000-0005-0000-0000-00008B450000}"/>
    <cellStyle name="Header2 4 2 2 3" xfId="20861" xr:uid="{00000000-0005-0000-0000-00008C450000}"/>
    <cellStyle name="Header2 4 2 2 4" xfId="23865" xr:uid="{00000000-0005-0000-0000-00008D450000}"/>
    <cellStyle name="Header2 4 2 2 5" xfId="26115" xr:uid="{00000000-0005-0000-0000-00008E450000}"/>
    <cellStyle name="Header2 4 2 3" xfId="5580" xr:uid="{00000000-0005-0000-0000-00008F450000}"/>
    <cellStyle name="Header2 4 2 3 2" xfId="12157" xr:uid="{00000000-0005-0000-0000-000090450000}"/>
    <cellStyle name="Header2 4 2 4" xfId="10484" xr:uid="{00000000-0005-0000-0000-000091450000}"/>
    <cellStyle name="Header2 4 2 5" xfId="17528" xr:uid="{00000000-0005-0000-0000-000092450000}"/>
    <cellStyle name="Header2 4 2 6" xfId="22431" xr:uid="{00000000-0005-0000-0000-000093450000}"/>
    <cellStyle name="Header2 4 2 7" xfId="19235" xr:uid="{00000000-0005-0000-0000-000094450000}"/>
    <cellStyle name="Header2 4 3" xfId="4155" xr:uid="{00000000-0005-0000-0000-000095450000}"/>
    <cellStyle name="Header2 4 3 2" xfId="7459" xr:uid="{00000000-0005-0000-0000-000096450000}"/>
    <cellStyle name="Header2 4 3 2 2" xfId="14036" xr:uid="{00000000-0005-0000-0000-000097450000}"/>
    <cellStyle name="Header2 4 3 2 3" xfId="21117" xr:uid="{00000000-0005-0000-0000-000098450000}"/>
    <cellStyle name="Header2 4 3 2 4" xfId="24121" xr:uid="{00000000-0005-0000-0000-000099450000}"/>
    <cellStyle name="Header2 4 3 2 5" xfId="26371" xr:uid="{00000000-0005-0000-0000-00009A450000}"/>
    <cellStyle name="Header2 4 3 3" xfId="5836" xr:uid="{00000000-0005-0000-0000-00009B450000}"/>
    <cellStyle name="Header2 4 3 3 2" xfId="12413" xr:uid="{00000000-0005-0000-0000-00009C450000}"/>
    <cellStyle name="Header2 4 3 4" xfId="10740" xr:uid="{00000000-0005-0000-0000-00009D450000}"/>
    <cellStyle name="Header2 4 3 5" xfId="17272" xr:uid="{00000000-0005-0000-0000-00009E450000}"/>
    <cellStyle name="Header2 4 3 6" xfId="22687" xr:uid="{00000000-0005-0000-0000-00009F450000}"/>
    <cellStyle name="Header2 4 3 7" xfId="19547" xr:uid="{00000000-0005-0000-0000-0000A0450000}"/>
    <cellStyle name="Header2 4 4" xfId="4371" xr:uid="{00000000-0005-0000-0000-0000A1450000}"/>
    <cellStyle name="Header2 4 4 2" xfId="7675" xr:uid="{00000000-0005-0000-0000-0000A2450000}"/>
    <cellStyle name="Header2 4 4 2 2" xfId="14252" xr:uid="{00000000-0005-0000-0000-0000A3450000}"/>
    <cellStyle name="Header2 4 4 2 3" xfId="21333" xr:uid="{00000000-0005-0000-0000-0000A4450000}"/>
    <cellStyle name="Header2 4 4 2 4" xfId="24337" xr:uid="{00000000-0005-0000-0000-0000A5450000}"/>
    <cellStyle name="Header2 4 4 2 5" xfId="26587" xr:uid="{00000000-0005-0000-0000-0000A6450000}"/>
    <cellStyle name="Header2 4 4 3" xfId="6052" xr:uid="{00000000-0005-0000-0000-0000A7450000}"/>
    <cellStyle name="Header2 4 4 3 2" xfId="12629" xr:uid="{00000000-0005-0000-0000-0000A8450000}"/>
    <cellStyle name="Header2 4 4 4" xfId="10956" xr:uid="{00000000-0005-0000-0000-0000A9450000}"/>
    <cellStyle name="Header2 4 4 5" xfId="17056" xr:uid="{00000000-0005-0000-0000-0000AA450000}"/>
    <cellStyle name="Header2 4 4 6" xfId="22903" xr:uid="{00000000-0005-0000-0000-0000AB450000}"/>
    <cellStyle name="Header2 4 4 7" xfId="19142" xr:uid="{00000000-0005-0000-0000-0000AC450000}"/>
    <cellStyle name="Header2 4 5" xfId="6530" xr:uid="{00000000-0005-0000-0000-0000AD450000}"/>
    <cellStyle name="Header2 4 5 2" xfId="13107" xr:uid="{00000000-0005-0000-0000-0000AE450000}"/>
    <cellStyle name="Header2 4 5 3" xfId="20188" xr:uid="{00000000-0005-0000-0000-0000AF450000}"/>
    <cellStyle name="Header2 4 5 4" xfId="23293" xr:uid="{00000000-0005-0000-0000-0000B0450000}"/>
    <cellStyle name="Header2 4 5 5" xfId="25548" xr:uid="{00000000-0005-0000-0000-0000B1450000}"/>
    <cellStyle name="Header2 4 6" xfId="4907" xr:uid="{00000000-0005-0000-0000-0000B2450000}"/>
    <cellStyle name="Header2 4 6 2" xfId="11484" xr:uid="{00000000-0005-0000-0000-0000B3450000}"/>
    <cellStyle name="Header2 4 7" xfId="9811" xr:uid="{00000000-0005-0000-0000-0000B4450000}"/>
    <cellStyle name="Header2 4 8" xfId="18244" xr:uid="{00000000-0005-0000-0000-0000B5450000}"/>
    <cellStyle name="Header2 4 9" xfId="21818" xr:uid="{00000000-0005-0000-0000-0000B6450000}"/>
    <cellStyle name="Header2 5" xfId="3324" xr:uid="{00000000-0005-0000-0000-0000B7450000}"/>
    <cellStyle name="Header2 5 10" xfId="25175" xr:uid="{00000000-0005-0000-0000-0000B8450000}"/>
    <cellStyle name="Header2 5 2" xfId="4020" xr:uid="{00000000-0005-0000-0000-0000B9450000}"/>
    <cellStyle name="Header2 5 2 2" xfId="7324" xr:uid="{00000000-0005-0000-0000-0000BA450000}"/>
    <cellStyle name="Header2 5 2 2 2" xfId="13901" xr:uid="{00000000-0005-0000-0000-0000BB450000}"/>
    <cellStyle name="Header2 5 2 2 3" xfId="20982" xr:uid="{00000000-0005-0000-0000-0000BC450000}"/>
    <cellStyle name="Header2 5 2 2 4" xfId="23986" xr:uid="{00000000-0005-0000-0000-0000BD450000}"/>
    <cellStyle name="Header2 5 2 2 5" xfId="26236" xr:uid="{00000000-0005-0000-0000-0000BE450000}"/>
    <cellStyle name="Header2 5 2 3" xfId="5701" xr:uid="{00000000-0005-0000-0000-0000BF450000}"/>
    <cellStyle name="Header2 5 2 3 2" xfId="12278" xr:uid="{00000000-0005-0000-0000-0000C0450000}"/>
    <cellStyle name="Header2 5 2 4" xfId="10605" xr:uid="{00000000-0005-0000-0000-0000C1450000}"/>
    <cellStyle name="Header2 5 2 5" xfId="17407" xr:uid="{00000000-0005-0000-0000-0000C2450000}"/>
    <cellStyle name="Header2 5 2 6" xfId="22552" xr:uid="{00000000-0005-0000-0000-0000C3450000}"/>
    <cellStyle name="Header2 5 2 7" xfId="24817" xr:uid="{00000000-0005-0000-0000-0000C4450000}"/>
    <cellStyle name="Header2 5 3" xfId="4274" xr:uid="{00000000-0005-0000-0000-0000C5450000}"/>
    <cellStyle name="Header2 5 3 2" xfId="7578" xr:uid="{00000000-0005-0000-0000-0000C6450000}"/>
    <cellStyle name="Header2 5 3 2 2" xfId="14155" xr:uid="{00000000-0005-0000-0000-0000C7450000}"/>
    <cellStyle name="Header2 5 3 2 3" xfId="21236" xr:uid="{00000000-0005-0000-0000-0000C8450000}"/>
    <cellStyle name="Header2 5 3 2 4" xfId="24240" xr:uid="{00000000-0005-0000-0000-0000C9450000}"/>
    <cellStyle name="Header2 5 3 2 5" xfId="26490" xr:uid="{00000000-0005-0000-0000-0000CA450000}"/>
    <cellStyle name="Header2 5 3 3" xfId="5955" xr:uid="{00000000-0005-0000-0000-0000CB450000}"/>
    <cellStyle name="Header2 5 3 3 2" xfId="12532" xr:uid="{00000000-0005-0000-0000-0000CC450000}"/>
    <cellStyle name="Header2 5 3 4" xfId="10859" xr:uid="{00000000-0005-0000-0000-0000CD450000}"/>
    <cellStyle name="Header2 5 3 5" xfId="17153" xr:uid="{00000000-0005-0000-0000-0000CE450000}"/>
    <cellStyle name="Header2 5 3 6" xfId="22806" xr:uid="{00000000-0005-0000-0000-0000CF450000}"/>
    <cellStyle name="Header2 5 3 7" xfId="18495" xr:uid="{00000000-0005-0000-0000-0000D0450000}"/>
    <cellStyle name="Header2 5 4" xfId="4488" xr:uid="{00000000-0005-0000-0000-0000D1450000}"/>
    <cellStyle name="Header2 5 4 2" xfId="7792" xr:uid="{00000000-0005-0000-0000-0000D2450000}"/>
    <cellStyle name="Header2 5 4 2 2" xfId="14369" xr:uid="{00000000-0005-0000-0000-0000D3450000}"/>
    <cellStyle name="Header2 5 4 2 3" xfId="21450" xr:uid="{00000000-0005-0000-0000-0000D4450000}"/>
    <cellStyle name="Header2 5 4 2 4" xfId="24454" xr:uid="{00000000-0005-0000-0000-0000D5450000}"/>
    <cellStyle name="Header2 5 4 2 5" xfId="26704" xr:uid="{00000000-0005-0000-0000-0000D6450000}"/>
    <cellStyle name="Header2 5 4 3" xfId="6169" xr:uid="{00000000-0005-0000-0000-0000D7450000}"/>
    <cellStyle name="Header2 5 4 3 2" xfId="12746" xr:uid="{00000000-0005-0000-0000-0000D8450000}"/>
    <cellStyle name="Header2 5 4 4" xfId="11073" xr:uid="{00000000-0005-0000-0000-0000D9450000}"/>
    <cellStyle name="Header2 5 4 5" xfId="16939" xr:uid="{00000000-0005-0000-0000-0000DA450000}"/>
    <cellStyle name="Header2 5 4 6" xfId="23020" xr:uid="{00000000-0005-0000-0000-0000DB450000}"/>
    <cellStyle name="Header2 5 4 7" xfId="21967" xr:uid="{00000000-0005-0000-0000-0000DC450000}"/>
    <cellStyle name="Header2 5 5" xfId="6663" xr:uid="{00000000-0005-0000-0000-0000DD450000}"/>
    <cellStyle name="Header2 5 5 2" xfId="13240" xr:uid="{00000000-0005-0000-0000-0000DE450000}"/>
    <cellStyle name="Header2 5 5 3" xfId="20321" xr:uid="{00000000-0005-0000-0000-0000DF450000}"/>
    <cellStyle name="Header2 5 5 4" xfId="23421" xr:uid="{00000000-0005-0000-0000-0000E0450000}"/>
    <cellStyle name="Header2 5 5 5" xfId="25676" xr:uid="{00000000-0005-0000-0000-0000E1450000}"/>
    <cellStyle name="Header2 5 6" xfId="5040" xr:uid="{00000000-0005-0000-0000-0000E2450000}"/>
    <cellStyle name="Header2 5 6 2" xfId="11617" xr:uid="{00000000-0005-0000-0000-0000E3450000}"/>
    <cellStyle name="Header2 5 7" xfId="9944" xr:uid="{00000000-0005-0000-0000-0000E4450000}"/>
    <cellStyle name="Header2 5 8" xfId="18101" xr:uid="{00000000-0005-0000-0000-0000E5450000}"/>
    <cellStyle name="Header2 5 9" xfId="19738" xr:uid="{00000000-0005-0000-0000-0000E6450000}"/>
    <cellStyle name="Header2 6" xfId="3272" xr:uid="{00000000-0005-0000-0000-0000E7450000}"/>
    <cellStyle name="Header2 6 2" xfId="6611" xr:uid="{00000000-0005-0000-0000-0000E8450000}"/>
    <cellStyle name="Header2 6 2 2" xfId="13188" xr:uid="{00000000-0005-0000-0000-0000E9450000}"/>
    <cellStyle name="Header2 6 2 3" xfId="20269" xr:uid="{00000000-0005-0000-0000-0000EA450000}"/>
    <cellStyle name="Header2 6 2 4" xfId="23369" xr:uid="{00000000-0005-0000-0000-0000EB450000}"/>
    <cellStyle name="Header2 6 2 5" xfId="25624" xr:uid="{00000000-0005-0000-0000-0000EC450000}"/>
    <cellStyle name="Header2 6 3" xfId="4988" xr:uid="{00000000-0005-0000-0000-0000ED450000}"/>
    <cellStyle name="Header2 6 3 2" xfId="11565" xr:uid="{00000000-0005-0000-0000-0000EE450000}"/>
    <cellStyle name="Header2 6 4" xfId="9892" xr:uid="{00000000-0005-0000-0000-0000EF450000}"/>
    <cellStyle name="Header2 6 5" xfId="18153" xr:uid="{00000000-0005-0000-0000-0000F0450000}"/>
    <cellStyle name="Header2 6 6" xfId="19713" xr:uid="{00000000-0005-0000-0000-0000F1450000}"/>
    <cellStyle name="Header2 6 7" xfId="25219" xr:uid="{00000000-0005-0000-0000-0000F2450000}"/>
    <cellStyle name="Header2 7" xfId="4526" xr:uid="{00000000-0005-0000-0000-0000F3450000}"/>
    <cellStyle name="Header2 7 2" xfId="11111" xr:uid="{00000000-0005-0000-0000-0000F4450000}"/>
    <cellStyle name="Header2 7 2 2" xfId="21488" xr:uid="{00000000-0005-0000-0000-0000F5450000}"/>
    <cellStyle name="Header2 7 2 3" xfId="24484" xr:uid="{00000000-0005-0000-0000-0000F6450000}"/>
    <cellStyle name="Header2 7 2 4" xfId="26733" xr:uid="{00000000-0005-0000-0000-0000F7450000}"/>
    <cellStyle name="Header2 7 3" xfId="16901" xr:uid="{00000000-0005-0000-0000-0000F8450000}"/>
    <cellStyle name="Header2 7 4" xfId="23048" xr:uid="{00000000-0005-0000-0000-0000F9450000}"/>
    <cellStyle name="Header2 7 5" xfId="19055" xr:uid="{00000000-0005-0000-0000-0000FA450000}"/>
    <cellStyle name="Header2 8" xfId="4543" xr:uid="{00000000-0005-0000-0000-0000FB450000}"/>
    <cellStyle name="Header2 8 2" xfId="11128" xr:uid="{00000000-0005-0000-0000-0000FC450000}"/>
    <cellStyle name="Header2 8 2 2" xfId="21505" xr:uid="{00000000-0005-0000-0000-0000FD450000}"/>
    <cellStyle name="Header2 8 2 3" xfId="24493" xr:uid="{00000000-0005-0000-0000-0000FE450000}"/>
    <cellStyle name="Header2 8 2 4" xfId="26743" xr:uid="{00000000-0005-0000-0000-0000FF450000}"/>
    <cellStyle name="Header2 8 3" xfId="16884" xr:uid="{00000000-0005-0000-0000-000000460000}"/>
    <cellStyle name="Header2 8 4" xfId="23057" xr:uid="{00000000-0005-0000-0000-000001460000}"/>
    <cellStyle name="Header2 8 5" xfId="19050" xr:uid="{00000000-0005-0000-0000-000002460000}"/>
    <cellStyle name="Header2 9" xfId="4603" xr:uid="{00000000-0005-0000-0000-000003460000}"/>
    <cellStyle name="Header2 9 2" xfId="11180" xr:uid="{00000000-0005-0000-0000-000004460000}"/>
    <cellStyle name="Header2 9 2 2" xfId="21525" xr:uid="{00000000-0005-0000-0000-000005460000}"/>
    <cellStyle name="Header2 9 2 3" xfId="24505" xr:uid="{00000000-0005-0000-0000-000006460000}"/>
    <cellStyle name="Header2 9 2 4" xfId="26755" xr:uid="{00000000-0005-0000-0000-000007460000}"/>
    <cellStyle name="Header2 9 3" xfId="16863" xr:uid="{00000000-0005-0000-0000-000008460000}"/>
    <cellStyle name="Header2 9 4" xfId="23068" xr:uid="{00000000-0005-0000-0000-000009460000}"/>
    <cellStyle name="Header2 9 5" xfId="19420" xr:uid="{00000000-0005-0000-0000-00000A460000}"/>
    <cellStyle name="Header2_Sheet1" xfId="31876" xr:uid="{00000000-0005-0000-0000-00000B460000}"/>
    <cellStyle name="Heading" xfId="702" xr:uid="{00000000-0005-0000-0000-00000C460000}"/>
    <cellStyle name="Heading 1" xfId="703" xr:uid="{00000000-0005-0000-0000-00000D460000}"/>
    <cellStyle name="Heading 1 2" xfId="704" xr:uid="{00000000-0005-0000-0000-00000E460000}"/>
    <cellStyle name="Heading 1 2 2" xfId="705" xr:uid="{00000000-0005-0000-0000-00000F460000}"/>
    <cellStyle name="Heading 1 2 2 2" xfId="8201" xr:uid="{00000000-0005-0000-0000-000010460000}"/>
    <cellStyle name="Heading 1 2 2 3" xfId="15188" xr:uid="{00000000-0005-0000-0000-000011460000}"/>
    <cellStyle name="Heading 1 2 3" xfId="706" xr:uid="{00000000-0005-0000-0000-000012460000}"/>
    <cellStyle name="Heading 1 2 4" xfId="8200" xr:uid="{00000000-0005-0000-0000-000013460000}"/>
    <cellStyle name="Heading 1 3" xfId="2316" xr:uid="{00000000-0005-0000-0000-000014460000}"/>
    <cellStyle name="Heading 1 4" xfId="2317" xr:uid="{00000000-0005-0000-0000-000015460000}"/>
    <cellStyle name="Heading 1 5" xfId="2318" xr:uid="{00000000-0005-0000-0000-000016460000}"/>
    <cellStyle name="Heading 1 6" xfId="8202" xr:uid="{00000000-0005-0000-0000-000017460000}"/>
    <cellStyle name="Heading 1 6 2" xfId="22270" xr:uid="{00000000-0005-0000-0000-000018460000}"/>
    <cellStyle name="Heading 1 7" xfId="14859" xr:uid="{00000000-0005-0000-0000-000019460000}"/>
    <cellStyle name="Heading 1_2011-3차 매각 작업(실사팀 송부용)_0712" xfId="14922" xr:uid="{00000000-0005-0000-0000-00001A460000}"/>
    <cellStyle name="Heading 2" xfId="707" xr:uid="{00000000-0005-0000-0000-00001B460000}"/>
    <cellStyle name="Heading 2 2" xfId="708" xr:uid="{00000000-0005-0000-0000-00001C460000}"/>
    <cellStyle name="Heading 2 2 2" xfId="709" xr:uid="{00000000-0005-0000-0000-00001D460000}"/>
    <cellStyle name="Heading 2 2 2 2" xfId="8204" xr:uid="{00000000-0005-0000-0000-00001E460000}"/>
    <cellStyle name="Heading 2 2 2 3" xfId="15189" xr:uid="{00000000-0005-0000-0000-00001F460000}"/>
    <cellStyle name="Heading 2 2 3" xfId="710" xr:uid="{00000000-0005-0000-0000-000020460000}"/>
    <cellStyle name="Heading 2 2 4" xfId="8203" xr:uid="{00000000-0005-0000-0000-000021460000}"/>
    <cellStyle name="Heading 2 3" xfId="2319" xr:uid="{00000000-0005-0000-0000-000022460000}"/>
    <cellStyle name="Heading 2 4" xfId="2320" xr:uid="{00000000-0005-0000-0000-000023460000}"/>
    <cellStyle name="Heading 2 5" xfId="2321" xr:uid="{00000000-0005-0000-0000-000024460000}"/>
    <cellStyle name="Heading 2 6" xfId="8205" xr:uid="{00000000-0005-0000-0000-000025460000}"/>
    <cellStyle name="Heading 2 6 2" xfId="22271" xr:uid="{00000000-0005-0000-0000-000026460000}"/>
    <cellStyle name="Heading 2 7" xfId="14860" xr:uid="{00000000-0005-0000-0000-000027460000}"/>
    <cellStyle name="Heading 2_2011-3차 매각 작업(실사팀 송부용)_0712" xfId="16123" xr:uid="{00000000-0005-0000-0000-000028460000}"/>
    <cellStyle name="Heading 3" xfId="711" xr:uid="{00000000-0005-0000-0000-000029460000}"/>
    <cellStyle name="Heading 3 2" xfId="712" xr:uid="{00000000-0005-0000-0000-00002A460000}"/>
    <cellStyle name="Heading 3 2 2" xfId="713" xr:uid="{00000000-0005-0000-0000-00002B460000}"/>
    <cellStyle name="Heading 3 2 2 2" xfId="8207" xr:uid="{00000000-0005-0000-0000-00002C460000}"/>
    <cellStyle name="Heading 3 2 2 3" xfId="15190" xr:uid="{00000000-0005-0000-0000-00002D460000}"/>
    <cellStyle name="Heading 3 2 3" xfId="714" xr:uid="{00000000-0005-0000-0000-00002E460000}"/>
    <cellStyle name="Heading 3 2 4" xfId="8206" xr:uid="{00000000-0005-0000-0000-00002F460000}"/>
    <cellStyle name="Heading 3 3" xfId="2322" xr:uid="{00000000-0005-0000-0000-000030460000}"/>
    <cellStyle name="Heading 3 4" xfId="2323" xr:uid="{00000000-0005-0000-0000-000031460000}"/>
    <cellStyle name="Heading 3 5" xfId="2324" xr:uid="{00000000-0005-0000-0000-000032460000}"/>
    <cellStyle name="Heading 3 6" xfId="8208" xr:uid="{00000000-0005-0000-0000-000033460000}"/>
    <cellStyle name="Heading 3 6 2" xfId="22272" xr:uid="{00000000-0005-0000-0000-000034460000}"/>
    <cellStyle name="Heading 3 7" xfId="14861" xr:uid="{00000000-0005-0000-0000-000035460000}"/>
    <cellStyle name="Heading 3_2011-3차 매각 작업(실사팀 송부용)_0712" xfId="14921" xr:uid="{00000000-0005-0000-0000-000036460000}"/>
    <cellStyle name="Heading 4" xfId="715" xr:uid="{00000000-0005-0000-0000-000037460000}"/>
    <cellStyle name="Heading 4 2" xfId="716" xr:uid="{00000000-0005-0000-0000-000038460000}"/>
    <cellStyle name="Heading 4 2 2" xfId="717" xr:uid="{00000000-0005-0000-0000-000039460000}"/>
    <cellStyle name="Heading 4 2 2 2" xfId="8210" xr:uid="{00000000-0005-0000-0000-00003A460000}"/>
    <cellStyle name="Heading 4 2 2 3" xfId="15191" xr:uid="{00000000-0005-0000-0000-00003B460000}"/>
    <cellStyle name="Heading 4 2 3" xfId="718" xr:uid="{00000000-0005-0000-0000-00003C460000}"/>
    <cellStyle name="Heading 4 2 4" xfId="8209" xr:uid="{00000000-0005-0000-0000-00003D460000}"/>
    <cellStyle name="Heading 4 3" xfId="2325" xr:uid="{00000000-0005-0000-0000-00003E460000}"/>
    <cellStyle name="Heading 4 4" xfId="2326" xr:uid="{00000000-0005-0000-0000-00003F460000}"/>
    <cellStyle name="Heading 4 5" xfId="2327" xr:uid="{00000000-0005-0000-0000-000040460000}"/>
    <cellStyle name="Heading 4 6" xfId="8211" xr:uid="{00000000-0005-0000-0000-000041460000}"/>
    <cellStyle name="Heading 4 6 2" xfId="22273" xr:uid="{00000000-0005-0000-0000-000042460000}"/>
    <cellStyle name="Heading 4 7" xfId="14862" xr:uid="{00000000-0005-0000-0000-000043460000}"/>
    <cellStyle name="Heading 4_2011-3차 매각 작업(실사팀 송부용)_0712" xfId="15904" xr:uid="{00000000-0005-0000-0000-000044460000}"/>
    <cellStyle name="heading, 1,A MAJOR/BOLD" xfId="719" xr:uid="{00000000-0005-0000-0000-000045460000}"/>
    <cellStyle name="heading, 1,A MAJOR/BOLD 2" xfId="8212" xr:uid="{00000000-0005-0000-0000-000046460000}"/>
    <cellStyle name="heading, 1,A MAJOR/BOLD 3" xfId="15192" xr:uid="{00000000-0005-0000-0000-000047460000}"/>
    <cellStyle name="Heading_2010-3 매각대상차주(총괄_최부_20101021)" xfId="720" xr:uid="{00000000-0005-0000-0000-000048460000}"/>
    <cellStyle name="Heading1" xfId="721" xr:uid="{00000000-0005-0000-0000-000049460000}"/>
    <cellStyle name="Heading2" xfId="722" xr:uid="{00000000-0005-0000-0000-00004A460000}"/>
    <cellStyle name="Heading3" xfId="31877" xr:uid="{00000000-0005-0000-0000-00004B460000}"/>
    <cellStyle name="Heading4" xfId="31878" xr:uid="{00000000-0005-0000-0000-00004C460000}"/>
    <cellStyle name="HeadingS" xfId="723" xr:uid="{00000000-0005-0000-0000-00004D460000}"/>
    <cellStyle name="HEADINGSTOP" xfId="31879" xr:uid="{00000000-0005-0000-0000-00004E460000}"/>
    <cellStyle name="Helv8_PFD4.XLS" xfId="31880" xr:uid="{00000000-0005-0000-0000-00004F460000}"/>
    <cellStyle name="hong kong" xfId="31881" xr:uid="{00000000-0005-0000-0000-000050460000}"/>
    <cellStyle name="Hyperlink" xfId="724" xr:uid="{00000000-0005-0000-0000-000051460000}"/>
    <cellStyle name="Hyperlink 2" xfId="8213" xr:uid="{00000000-0005-0000-0000-000052460000}"/>
    <cellStyle name="Hyperlink_NEGS" xfId="31882" xr:uid="{00000000-0005-0000-0000-000053460000}"/>
    <cellStyle name="ǐˇ?惃?e [0.00]_Region Orders (2)" xfId="31883" xr:uid="{00000000-0005-0000-0000-000054460000}"/>
    <cellStyle name="ǐˇ?惃?e_Region Orders (2)" xfId="31884" xr:uid="{00000000-0005-0000-0000-000055460000}"/>
    <cellStyle name="i·0" xfId="31885" xr:uid="{00000000-0005-0000-0000-000056460000}"/>
    <cellStyle name="iles|_x0005_h" xfId="31886" xr:uid="{00000000-0005-0000-0000-000057460000}"/>
    <cellStyle name="Input" xfId="725" xr:uid="{00000000-0005-0000-0000-000058460000}"/>
    <cellStyle name="Input [yellow]" xfId="726" xr:uid="{00000000-0005-0000-0000-000059460000}"/>
    <cellStyle name="Input [yellow] 10" xfId="9405" xr:uid="{00000000-0005-0000-0000-00005A460000}"/>
    <cellStyle name="Input [yellow] 10 2" xfId="14574" xr:uid="{00000000-0005-0000-0000-00005B460000}"/>
    <cellStyle name="Input [yellow] 10 2 2" xfId="21526" xr:uid="{00000000-0005-0000-0000-00005C460000}"/>
    <cellStyle name="Input [yellow] 10 2 3" xfId="24506" xr:uid="{00000000-0005-0000-0000-00005D460000}"/>
    <cellStyle name="Input [yellow] 10 2 4" xfId="26756" xr:uid="{00000000-0005-0000-0000-00005E460000}"/>
    <cellStyle name="Input [yellow] 10 3" xfId="16862" xr:uid="{00000000-0005-0000-0000-00005F460000}"/>
    <cellStyle name="Input [yellow] 10 4" xfId="23069" xr:uid="{00000000-0005-0000-0000-000060460000}"/>
    <cellStyle name="Input [yellow] 10 5" xfId="18211" xr:uid="{00000000-0005-0000-0000-000061460000}"/>
    <cellStyle name="Input [yellow] 11" xfId="9399" xr:uid="{00000000-0005-0000-0000-000062460000}"/>
    <cellStyle name="Input [yellow] 11 2" xfId="14568" xr:uid="{00000000-0005-0000-0000-000063460000}"/>
    <cellStyle name="Input [yellow] 11 3" xfId="16827" xr:uid="{00000000-0005-0000-0000-000064460000}"/>
    <cellStyle name="Input [yellow] 11 4" xfId="23091" xr:uid="{00000000-0005-0000-0000-000065460000}"/>
    <cellStyle name="Input [yellow] 11 5" xfId="19107" xr:uid="{00000000-0005-0000-0000-000066460000}"/>
    <cellStyle name="Input [yellow] 12" xfId="16501" xr:uid="{00000000-0005-0000-0000-000067460000}"/>
    <cellStyle name="Input [yellow] 12 2" xfId="21666" xr:uid="{00000000-0005-0000-0000-000068460000}"/>
    <cellStyle name="Input [yellow] 12 3" xfId="24626" xr:uid="{00000000-0005-0000-0000-000069460000}"/>
    <cellStyle name="Input [yellow] 12 4" xfId="26862" xr:uid="{00000000-0005-0000-0000-00006A460000}"/>
    <cellStyle name="Input [yellow] 13" xfId="27273" xr:uid="{00000000-0005-0000-0000-00006B460000}"/>
    <cellStyle name="Input [yellow] 14" xfId="27270" xr:uid="{00000000-0005-0000-0000-00006C460000}"/>
    <cellStyle name="Input [yellow] 2" xfId="2328" xr:uid="{00000000-0005-0000-0000-00006D460000}"/>
    <cellStyle name="Input [yellow] 2 10" xfId="9398" xr:uid="{00000000-0005-0000-0000-00006E460000}"/>
    <cellStyle name="Input [yellow] 2 10 2" xfId="14567" xr:uid="{00000000-0005-0000-0000-00006F460000}"/>
    <cellStyle name="Input [yellow] 2 10 3" xfId="22274" xr:uid="{00000000-0005-0000-0000-000070460000}"/>
    <cellStyle name="Input [yellow] 2 10 4" xfId="25316" xr:uid="{00000000-0005-0000-0000-000071460000}"/>
    <cellStyle name="Input [yellow] 2 10 5" xfId="27091" xr:uid="{00000000-0005-0000-0000-000072460000}"/>
    <cellStyle name="Input [yellow] 2 2" xfId="3054" xr:uid="{00000000-0005-0000-0000-000073460000}"/>
    <cellStyle name="Input [yellow] 2 2 2" xfId="3784" xr:uid="{00000000-0005-0000-0000-000074460000}"/>
    <cellStyle name="Input [yellow] 2 2 2 2" xfId="7088" xr:uid="{00000000-0005-0000-0000-000075460000}"/>
    <cellStyle name="Input [yellow] 2 2 2 2 2" xfId="13665" xr:uid="{00000000-0005-0000-0000-000076460000}"/>
    <cellStyle name="Input [yellow] 2 2 2 2 3" xfId="20746" xr:uid="{00000000-0005-0000-0000-000077460000}"/>
    <cellStyle name="Input [yellow] 2 2 2 2 4" xfId="23795" xr:uid="{00000000-0005-0000-0000-000078460000}"/>
    <cellStyle name="Input [yellow] 2 2 2 2 5" xfId="26049" xr:uid="{00000000-0005-0000-0000-000079460000}"/>
    <cellStyle name="Input [yellow] 2 2 2 3" xfId="5465" xr:uid="{00000000-0005-0000-0000-00007A460000}"/>
    <cellStyle name="Input [yellow] 2 2 2 3 2" xfId="12042" xr:uid="{00000000-0005-0000-0000-00007B460000}"/>
    <cellStyle name="Input [yellow] 2 2 2 4" xfId="10369" xr:uid="{00000000-0005-0000-0000-00007C460000}"/>
    <cellStyle name="Input [yellow] 2 2 2 5" xfId="17643" xr:uid="{00000000-0005-0000-0000-00007D460000}"/>
    <cellStyle name="Input [yellow] 2 2 2 6" xfId="19963" xr:uid="{00000000-0005-0000-0000-00007E460000}"/>
    <cellStyle name="Input [yellow] 2 2 2 7" xfId="21791" xr:uid="{00000000-0005-0000-0000-00007F460000}"/>
    <cellStyle name="Input [yellow] 2 2 3" xfId="4095" xr:uid="{00000000-0005-0000-0000-000080460000}"/>
    <cellStyle name="Input [yellow] 2 2 3 2" xfId="7399" xr:uid="{00000000-0005-0000-0000-000081460000}"/>
    <cellStyle name="Input [yellow] 2 2 3 2 2" xfId="13976" xr:uid="{00000000-0005-0000-0000-000082460000}"/>
    <cellStyle name="Input [yellow] 2 2 3 2 3" xfId="21057" xr:uid="{00000000-0005-0000-0000-000083460000}"/>
    <cellStyle name="Input [yellow] 2 2 3 2 4" xfId="24061" xr:uid="{00000000-0005-0000-0000-000084460000}"/>
    <cellStyle name="Input [yellow] 2 2 3 2 5" xfId="26311" xr:uid="{00000000-0005-0000-0000-000085460000}"/>
    <cellStyle name="Input [yellow] 2 2 3 3" xfId="5776" xr:uid="{00000000-0005-0000-0000-000086460000}"/>
    <cellStyle name="Input [yellow] 2 2 3 3 2" xfId="12353" xr:uid="{00000000-0005-0000-0000-000087460000}"/>
    <cellStyle name="Input [yellow] 2 2 3 4" xfId="10680" xr:uid="{00000000-0005-0000-0000-000088460000}"/>
    <cellStyle name="Input [yellow] 2 2 3 5" xfId="17332" xr:uid="{00000000-0005-0000-0000-000089460000}"/>
    <cellStyle name="Input [yellow] 2 2 3 6" xfId="22627" xr:uid="{00000000-0005-0000-0000-00008A460000}"/>
    <cellStyle name="Input [yellow] 2 2 3 7" xfId="18771" xr:uid="{00000000-0005-0000-0000-00008B460000}"/>
    <cellStyle name="Input [yellow] 2 2 4" xfId="4311" xr:uid="{00000000-0005-0000-0000-00008C460000}"/>
    <cellStyle name="Input [yellow] 2 2 4 2" xfId="7615" xr:uid="{00000000-0005-0000-0000-00008D460000}"/>
    <cellStyle name="Input [yellow] 2 2 4 2 2" xfId="14192" xr:uid="{00000000-0005-0000-0000-00008E460000}"/>
    <cellStyle name="Input [yellow] 2 2 4 2 3" xfId="21273" xr:uid="{00000000-0005-0000-0000-00008F460000}"/>
    <cellStyle name="Input [yellow] 2 2 4 2 4" xfId="24277" xr:uid="{00000000-0005-0000-0000-000090460000}"/>
    <cellStyle name="Input [yellow] 2 2 4 2 5" xfId="26527" xr:uid="{00000000-0005-0000-0000-000091460000}"/>
    <cellStyle name="Input [yellow] 2 2 4 3" xfId="5992" xr:uid="{00000000-0005-0000-0000-000092460000}"/>
    <cellStyle name="Input [yellow] 2 2 4 3 2" xfId="12569" xr:uid="{00000000-0005-0000-0000-000093460000}"/>
    <cellStyle name="Input [yellow] 2 2 4 4" xfId="10896" xr:uid="{00000000-0005-0000-0000-000094460000}"/>
    <cellStyle name="Input [yellow] 2 2 4 5" xfId="17116" xr:uid="{00000000-0005-0000-0000-000095460000}"/>
    <cellStyle name="Input [yellow] 2 2 4 6" xfId="22843" xr:uid="{00000000-0005-0000-0000-000096460000}"/>
    <cellStyle name="Input [yellow] 2 2 4 7" xfId="18248" xr:uid="{00000000-0005-0000-0000-000097460000}"/>
    <cellStyle name="Input [yellow] 2 2 5" xfId="6415" xr:uid="{00000000-0005-0000-0000-000098460000}"/>
    <cellStyle name="Input [yellow] 2 2 5 2" xfId="12992" xr:uid="{00000000-0005-0000-0000-000099460000}"/>
    <cellStyle name="Input [yellow] 2 2 5 3" xfId="20073" xr:uid="{00000000-0005-0000-0000-00009A460000}"/>
    <cellStyle name="Input [yellow] 2 2 5 4" xfId="23230" xr:uid="{00000000-0005-0000-0000-00009B460000}"/>
    <cellStyle name="Input [yellow] 2 2 5 5" xfId="25483" xr:uid="{00000000-0005-0000-0000-00009C460000}"/>
    <cellStyle name="Input [yellow] 2 2 6" xfId="4792" xr:uid="{00000000-0005-0000-0000-00009D460000}"/>
    <cellStyle name="Input [yellow] 2 2 6 2" xfId="11369" xr:uid="{00000000-0005-0000-0000-00009E460000}"/>
    <cellStyle name="Input [yellow] 2 2 7" xfId="9697" xr:uid="{00000000-0005-0000-0000-00009F460000}"/>
    <cellStyle name="Input [yellow] 2 2 8" xfId="18802" xr:uid="{00000000-0005-0000-0000-0000A0460000}"/>
    <cellStyle name="Input [yellow] 2 3" xfId="3280" xr:uid="{00000000-0005-0000-0000-0000A1460000}"/>
    <cellStyle name="Input [yellow] 2 3 10" xfId="25211" xr:uid="{00000000-0005-0000-0000-0000A2460000}"/>
    <cellStyle name="Input [yellow] 2 3 2" xfId="3976" xr:uid="{00000000-0005-0000-0000-0000A3460000}"/>
    <cellStyle name="Input [yellow] 2 3 2 2" xfId="7280" xr:uid="{00000000-0005-0000-0000-0000A4460000}"/>
    <cellStyle name="Input [yellow] 2 3 2 2 2" xfId="13857" xr:uid="{00000000-0005-0000-0000-0000A5460000}"/>
    <cellStyle name="Input [yellow] 2 3 2 2 3" xfId="20938" xr:uid="{00000000-0005-0000-0000-0000A6460000}"/>
    <cellStyle name="Input [yellow] 2 3 2 2 4" xfId="23942" xr:uid="{00000000-0005-0000-0000-0000A7460000}"/>
    <cellStyle name="Input [yellow] 2 3 2 2 5" xfId="26192" xr:uid="{00000000-0005-0000-0000-0000A8460000}"/>
    <cellStyle name="Input [yellow] 2 3 2 3" xfId="5657" xr:uid="{00000000-0005-0000-0000-0000A9460000}"/>
    <cellStyle name="Input [yellow] 2 3 2 3 2" xfId="12234" xr:uid="{00000000-0005-0000-0000-0000AA460000}"/>
    <cellStyle name="Input [yellow] 2 3 2 4" xfId="10561" xr:uid="{00000000-0005-0000-0000-0000AB460000}"/>
    <cellStyle name="Input [yellow] 2 3 2 5" xfId="17451" xr:uid="{00000000-0005-0000-0000-0000AC460000}"/>
    <cellStyle name="Input [yellow] 2 3 2 6" xfId="22508" xr:uid="{00000000-0005-0000-0000-0000AD460000}"/>
    <cellStyle name="Input [yellow] 2 3 2 7" xfId="21766" xr:uid="{00000000-0005-0000-0000-0000AE460000}"/>
    <cellStyle name="Input [yellow] 2 3 3" xfId="4230" xr:uid="{00000000-0005-0000-0000-0000AF460000}"/>
    <cellStyle name="Input [yellow] 2 3 3 2" xfId="7534" xr:uid="{00000000-0005-0000-0000-0000B0460000}"/>
    <cellStyle name="Input [yellow] 2 3 3 2 2" xfId="14111" xr:uid="{00000000-0005-0000-0000-0000B1460000}"/>
    <cellStyle name="Input [yellow] 2 3 3 2 3" xfId="21192" xr:uid="{00000000-0005-0000-0000-0000B2460000}"/>
    <cellStyle name="Input [yellow] 2 3 3 2 4" xfId="24196" xr:uid="{00000000-0005-0000-0000-0000B3460000}"/>
    <cellStyle name="Input [yellow] 2 3 3 2 5" xfId="26446" xr:uid="{00000000-0005-0000-0000-0000B4460000}"/>
    <cellStyle name="Input [yellow] 2 3 3 3" xfId="5911" xr:uid="{00000000-0005-0000-0000-0000B5460000}"/>
    <cellStyle name="Input [yellow] 2 3 3 3 2" xfId="12488" xr:uid="{00000000-0005-0000-0000-0000B6460000}"/>
    <cellStyle name="Input [yellow] 2 3 3 4" xfId="10815" xr:uid="{00000000-0005-0000-0000-0000B7460000}"/>
    <cellStyle name="Input [yellow] 2 3 3 5" xfId="17197" xr:uid="{00000000-0005-0000-0000-0000B8460000}"/>
    <cellStyle name="Input [yellow] 2 3 3 6" xfId="22762" xr:uid="{00000000-0005-0000-0000-0000B9460000}"/>
    <cellStyle name="Input [yellow] 2 3 3 7" xfId="19168" xr:uid="{00000000-0005-0000-0000-0000BA460000}"/>
    <cellStyle name="Input [yellow] 2 3 4" xfId="4444" xr:uid="{00000000-0005-0000-0000-0000BB460000}"/>
    <cellStyle name="Input [yellow] 2 3 4 2" xfId="7748" xr:uid="{00000000-0005-0000-0000-0000BC460000}"/>
    <cellStyle name="Input [yellow] 2 3 4 2 2" xfId="14325" xr:uid="{00000000-0005-0000-0000-0000BD460000}"/>
    <cellStyle name="Input [yellow] 2 3 4 2 3" xfId="21406" xr:uid="{00000000-0005-0000-0000-0000BE460000}"/>
    <cellStyle name="Input [yellow] 2 3 4 2 4" xfId="24410" xr:uid="{00000000-0005-0000-0000-0000BF460000}"/>
    <cellStyle name="Input [yellow] 2 3 4 2 5" xfId="26660" xr:uid="{00000000-0005-0000-0000-0000C0460000}"/>
    <cellStyle name="Input [yellow] 2 3 4 3" xfId="6125" xr:uid="{00000000-0005-0000-0000-0000C1460000}"/>
    <cellStyle name="Input [yellow] 2 3 4 3 2" xfId="12702" xr:uid="{00000000-0005-0000-0000-0000C2460000}"/>
    <cellStyle name="Input [yellow] 2 3 4 4" xfId="11029" xr:uid="{00000000-0005-0000-0000-0000C3460000}"/>
    <cellStyle name="Input [yellow] 2 3 4 5" xfId="16983" xr:uid="{00000000-0005-0000-0000-0000C4460000}"/>
    <cellStyle name="Input [yellow] 2 3 4 6" xfId="22976" xr:uid="{00000000-0005-0000-0000-0000C5460000}"/>
    <cellStyle name="Input [yellow] 2 3 4 7" xfId="19446" xr:uid="{00000000-0005-0000-0000-0000C6460000}"/>
    <cellStyle name="Input [yellow] 2 3 5" xfId="6619" xr:uid="{00000000-0005-0000-0000-0000C7460000}"/>
    <cellStyle name="Input [yellow] 2 3 5 2" xfId="13196" xr:uid="{00000000-0005-0000-0000-0000C8460000}"/>
    <cellStyle name="Input [yellow] 2 3 5 3" xfId="20277" xr:uid="{00000000-0005-0000-0000-0000C9460000}"/>
    <cellStyle name="Input [yellow] 2 3 5 4" xfId="23377" xr:uid="{00000000-0005-0000-0000-0000CA460000}"/>
    <cellStyle name="Input [yellow] 2 3 5 5" xfId="25632" xr:uid="{00000000-0005-0000-0000-0000CB460000}"/>
    <cellStyle name="Input [yellow] 2 3 6" xfId="4996" xr:uid="{00000000-0005-0000-0000-0000CC460000}"/>
    <cellStyle name="Input [yellow] 2 3 6 2" xfId="11573" xr:uid="{00000000-0005-0000-0000-0000CD460000}"/>
    <cellStyle name="Input [yellow] 2 3 7" xfId="9900" xr:uid="{00000000-0005-0000-0000-0000CE460000}"/>
    <cellStyle name="Input [yellow] 2 3 8" xfId="18145" xr:uid="{00000000-0005-0000-0000-0000CF460000}"/>
    <cellStyle name="Input [yellow] 2 3 9" xfId="18831" xr:uid="{00000000-0005-0000-0000-0000D0460000}"/>
    <cellStyle name="Input [yellow] 2 4" xfId="3635" xr:uid="{00000000-0005-0000-0000-0000D1460000}"/>
    <cellStyle name="Input [yellow] 2 4 2" xfId="6939" xr:uid="{00000000-0005-0000-0000-0000D2460000}"/>
    <cellStyle name="Input [yellow] 2 4 2 2" xfId="13516" xr:uid="{00000000-0005-0000-0000-0000D3460000}"/>
    <cellStyle name="Input [yellow] 2 4 2 3" xfId="20597" xr:uid="{00000000-0005-0000-0000-0000D4460000}"/>
    <cellStyle name="Input [yellow] 2 4 2 4" xfId="23648" xr:uid="{00000000-0005-0000-0000-0000D5460000}"/>
    <cellStyle name="Input [yellow] 2 4 2 5" xfId="25901" xr:uid="{00000000-0005-0000-0000-0000D6460000}"/>
    <cellStyle name="Input [yellow] 2 4 3" xfId="5316" xr:uid="{00000000-0005-0000-0000-0000D7460000}"/>
    <cellStyle name="Input [yellow] 2 4 3 2" xfId="11893" xr:uid="{00000000-0005-0000-0000-0000D8460000}"/>
    <cellStyle name="Input [yellow] 2 4 4" xfId="10220" xr:uid="{00000000-0005-0000-0000-0000D9460000}"/>
    <cellStyle name="Input [yellow] 2 4 5" xfId="17792" xr:uid="{00000000-0005-0000-0000-0000DA460000}"/>
    <cellStyle name="Input [yellow] 2 4 6" xfId="18976" xr:uid="{00000000-0005-0000-0000-0000DB460000}"/>
    <cellStyle name="Input [yellow] 2 4 7" xfId="24755" xr:uid="{00000000-0005-0000-0000-0000DC460000}"/>
    <cellStyle name="Input [yellow] 2 5" xfId="3617" xr:uid="{00000000-0005-0000-0000-0000DD460000}"/>
    <cellStyle name="Input [yellow] 2 5 2" xfId="6921" xr:uid="{00000000-0005-0000-0000-0000DE460000}"/>
    <cellStyle name="Input [yellow] 2 5 2 2" xfId="13498" xr:uid="{00000000-0005-0000-0000-0000DF460000}"/>
    <cellStyle name="Input [yellow] 2 5 2 3" xfId="20579" xr:uid="{00000000-0005-0000-0000-0000E0460000}"/>
    <cellStyle name="Input [yellow] 2 5 2 4" xfId="23630" xr:uid="{00000000-0005-0000-0000-0000E1460000}"/>
    <cellStyle name="Input [yellow] 2 5 2 5" xfId="25883" xr:uid="{00000000-0005-0000-0000-0000E2460000}"/>
    <cellStyle name="Input [yellow] 2 5 3" xfId="5298" xr:uid="{00000000-0005-0000-0000-0000E3460000}"/>
    <cellStyle name="Input [yellow] 2 5 3 2" xfId="11875" xr:uid="{00000000-0005-0000-0000-0000E4460000}"/>
    <cellStyle name="Input [yellow] 2 5 4" xfId="10202" xr:uid="{00000000-0005-0000-0000-0000E5460000}"/>
    <cellStyle name="Input [yellow] 2 5 5" xfId="17810" xr:uid="{00000000-0005-0000-0000-0000E6460000}"/>
    <cellStyle name="Input [yellow] 2 5 6" xfId="18965" xr:uid="{00000000-0005-0000-0000-0000E7460000}"/>
    <cellStyle name="Input [yellow] 2 5 7" xfId="24753" xr:uid="{00000000-0005-0000-0000-0000E8460000}"/>
    <cellStyle name="Input [yellow] 2 6" xfId="3683" xr:uid="{00000000-0005-0000-0000-0000E9460000}"/>
    <cellStyle name="Input [yellow] 2 6 2" xfId="6987" xr:uid="{00000000-0005-0000-0000-0000EA460000}"/>
    <cellStyle name="Input [yellow] 2 6 2 2" xfId="13564" xr:uid="{00000000-0005-0000-0000-0000EB460000}"/>
    <cellStyle name="Input [yellow] 2 6 2 3" xfId="20645" xr:uid="{00000000-0005-0000-0000-0000EC460000}"/>
    <cellStyle name="Input [yellow] 2 6 2 4" xfId="23696" xr:uid="{00000000-0005-0000-0000-0000ED460000}"/>
    <cellStyle name="Input [yellow] 2 6 2 5" xfId="25949" xr:uid="{00000000-0005-0000-0000-0000EE460000}"/>
    <cellStyle name="Input [yellow] 2 6 3" xfId="5364" xr:uid="{00000000-0005-0000-0000-0000EF460000}"/>
    <cellStyle name="Input [yellow] 2 6 3 2" xfId="11941" xr:uid="{00000000-0005-0000-0000-0000F0460000}"/>
    <cellStyle name="Input [yellow] 2 6 4" xfId="10268" xr:uid="{00000000-0005-0000-0000-0000F1460000}"/>
    <cellStyle name="Input [yellow] 2 6 5" xfId="17744" xr:uid="{00000000-0005-0000-0000-0000F2460000}"/>
    <cellStyle name="Input [yellow] 2 6 6" xfId="19003" xr:uid="{00000000-0005-0000-0000-0000F3460000}"/>
    <cellStyle name="Input [yellow] 2 6 7" xfId="24768" xr:uid="{00000000-0005-0000-0000-0000F4460000}"/>
    <cellStyle name="Input [yellow] 2 7" xfId="6264" xr:uid="{00000000-0005-0000-0000-0000F5460000}"/>
    <cellStyle name="Input [yellow] 2 7 2" xfId="12841" xr:uid="{00000000-0005-0000-0000-0000F6460000}"/>
    <cellStyle name="Input [yellow] 2 7 3" xfId="16798" xr:uid="{00000000-0005-0000-0000-0000F7460000}"/>
    <cellStyle name="Input [yellow] 2 7 4" xfId="23120" xr:uid="{00000000-0005-0000-0000-0000F8460000}"/>
    <cellStyle name="Input [yellow] 2 7 5" xfId="19093" xr:uid="{00000000-0005-0000-0000-0000F9460000}"/>
    <cellStyle name="Input [yellow] 2 8" xfId="4633" xr:uid="{00000000-0005-0000-0000-0000FA460000}"/>
    <cellStyle name="Input [yellow] 2 8 2" xfId="11210" xr:uid="{00000000-0005-0000-0000-0000FB460000}"/>
    <cellStyle name="Input [yellow] 2 8 3" xfId="21573" xr:uid="{00000000-0005-0000-0000-0000FC460000}"/>
    <cellStyle name="Input [yellow] 2 8 4" xfId="24537" xr:uid="{00000000-0005-0000-0000-0000FD460000}"/>
    <cellStyle name="Input [yellow] 2 8 5" xfId="26777" xr:uid="{00000000-0005-0000-0000-0000FE460000}"/>
    <cellStyle name="Input [yellow] 2 9" xfId="9404" xr:uid="{00000000-0005-0000-0000-0000FF460000}"/>
    <cellStyle name="Input [yellow] 2 9 2" xfId="14573" xr:uid="{00000000-0005-0000-0000-000000470000}"/>
    <cellStyle name="Input [yellow] 2 9 3" xfId="21665" xr:uid="{00000000-0005-0000-0000-000001470000}"/>
    <cellStyle name="Input [yellow] 2 9 4" xfId="24625" xr:uid="{00000000-0005-0000-0000-000002470000}"/>
    <cellStyle name="Input [yellow] 2 9 5" xfId="26861" xr:uid="{00000000-0005-0000-0000-000003470000}"/>
    <cellStyle name="Input [yellow] 3" xfId="2329" xr:uid="{00000000-0005-0000-0000-000004470000}"/>
    <cellStyle name="Input [yellow] 3 10" xfId="9397" xr:uid="{00000000-0005-0000-0000-000005470000}"/>
    <cellStyle name="Input [yellow] 3 10 2" xfId="14566" xr:uid="{00000000-0005-0000-0000-000006470000}"/>
    <cellStyle name="Input [yellow] 3 2" xfId="3055" xr:uid="{00000000-0005-0000-0000-000007470000}"/>
    <cellStyle name="Input [yellow] 3 2 2" xfId="3785" xr:uid="{00000000-0005-0000-0000-000008470000}"/>
    <cellStyle name="Input [yellow] 3 2 2 2" xfId="7089" xr:uid="{00000000-0005-0000-0000-000009470000}"/>
    <cellStyle name="Input [yellow] 3 2 2 2 2" xfId="13666" xr:uid="{00000000-0005-0000-0000-00000A470000}"/>
    <cellStyle name="Input [yellow] 3 2 2 2 3" xfId="20747" xr:uid="{00000000-0005-0000-0000-00000B470000}"/>
    <cellStyle name="Input [yellow] 3 2 2 2 4" xfId="23796" xr:uid="{00000000-0005-0000-0000-00000C470000}"/>
    <cellStyle name="Input [yellow] 3 2 2 2 5" xfId="26050" xr:uid="{00000000-0005-0000-0000-00000D470000}"/>
    <cellStyle name="Input [yellow] 3 2 2 3" xfId="5466" xr:uid="{00000000-0005-0000-0000-00000E470000}"/>
    <cellStyle name="Input [yellow] 3 2 2 3 2" xfId="12043" xr:uid="{00000000-0005-0000-0000-00000F470000}"/>
    <cellStyle name="Input [yellow] 3 2 2 4" xfId="10370" xr:uid="{00000000-0005-0000-0000-000010470000}"/>
    <cellStyle name="Input [yellow] 3 2 2 5" xfId="17642" xr:uid="{00000000-0005-0000-0000-000011470000}"/>
    <cellStyle name="Input [yellow] 3 2 2 6" xfId="19036" xr:uid="{00000000-0005-0000-0000-000012470000}"/>
    <cellStyle name="Input [yellow] 3 2 2 7" xfId="21790" xr:uid="{00000000-0005-0000-0000-000013470000}"/>
    <cellStyle name="Input [yellow] 3 2 3" xfId="4096" xr:uid="{00000000-0005-0000-0000-000014470000}"/>
    <cellStyle name="Input [yellow] 3 2 3 2" xfId="7400" xr:uid="{00000000-0005-0000-0000-000015470000}"/>
    <cellStyle name="Input [yellow] 3 2 3 2 2" xfId="13977" xr:uid="{00000000-0005-0000-0000-000016470000}"/>
    <cellStyle name="Input [yellow] 3 2 3 2 3" xfId="21058" xr:uid="{00000000-0005-0000-0000-000017470000}"/>
    <cellStyle name="Input [yellow] 3 2 3 2 4" xfId="24062" xr:uid="{00000000-0005-0000-0000-000018470000}"/>
    <cellStyle name="Input [yellow] 3 2 3 2 5" xfId="26312" xr:uid="{00000000-0005-0000-0000-000019470000}"/>
    <cellStyle name="Input [yellow] 3 2 3 3" xfId="5777" xr:uid="{00000000-0005-0000-0000-00001A470000}"/>
    <cellStyle name="Input [yellow] 3 2 3 3 2" xfId="12354" xr:uid="{00000000-0005-0000-0000-00001B470000}"/>
    <cellStyle name="Input [yellow] 3 2 3 4" xfId="10681" xr:uid="{00000000-0005-0000-0000-00001C470000}"/>
    <cellStyle name="Input [yellow] 3 2 3 5" xfId="17331" xr:uid="{00000000-0005-0000-0000-00001D470000}"/>
    <cellStyle name="Input [yellow] 3 2 3 6" xfId="22628" xr:uid="{00000000-0005-0000-0000-00001E470000}"/>
    <cellStyle name="Input [yellow] 3 2 3 7" xfId="22122" xr:uid="{00000000-0005-0000-0000-00001F470000}"/>
    <cellStyle name="Input [yellow] 3 2 4" xfId="4312" xr:uid="{00000000-0005-0000-0000-000020470000}"/>
    <cellStyle name="Input [yellow] 3 2 4 2" xfId="7616" xr:uid="{00000000-0005-0000-0000-000021470000}"/>
    <cellStyle name="Input [yellow] 3 2 4 2 2" xfId="14193" xr:uid="{00000000-0005-0000-0000-000022470000}"/>
    <cellStyle name="Input [yellow] 3 2 4 2 3" xfId="21274" xr:uid="{00000000-0005-0000-0000-000023470000}"/>
    <cellStyle name="Input [yellow] 3 2 4 2 4" xfId="24278" xr:uid="{00000000-0005-0000-0000-000024470000}"/>
    <cellStyle name="Input [yellow] 3 2 4 2 5" xfId="26528" xr:uid="{00000000-0005-0000-0000-000025470000}"/>
    <cellStyle name="Input [yellow] 3 2 4 3" xfId="5993" xr:uid="{00000000-0005-0000-0000-000026470000}"/>
    <cellStyle name="Input [yellow] 3 2 4 3 2" xfId="12570" xr:uid="{00000000-0005-0000-0000-000027470000}"/>
    <cellStyle name="Input [yellow] 3 2 4 4" xfId="10897" xr:uid="{00000000-0005-0000-0000-000028470000}"/>
    <cellStyle name="Input [yellow] 3 2 4 5" xfId="17115" xr:uid="{00000000-0005-0000-0000-000029470000}"/>
    <cellStyle name="Input [yellow] 3 2 4 6" xfId="22844" xr:uid="{00000000-0005-0000-0000-00002A470000}"/>
    <cellStyle name="Input [yellow] 3 2 4 7" xfId="22389" xr:uid="{00000000-0005-0000-0000-00002B470000}"/>
    <cellStyle name="Input [yellow] 3 2 5" xfId="6416" xr:uid="{00000000-0005-0000-0000-00002C470000}"/>
    <cellStyle name="Input [yellow] 3 2 5 2" xfId="12993" xr:uid="{00000000-0005-0000-0000-00002D470000}"/>
    <cellStyle name="Input [yellow] 3 2 5 3" xfId="20074" xr:uid="{00000000-0005-0000-0000-00002E470000}"/>
    <cellStyle name="Input [yellow] 3 2 5 4" xfId="23231" xr:uid="{00000000-0005-0000-0000-00002F470000}"/>
    <cellStyle name="Input [yellow] 3 2 5 5" xfId="25484" xr:uid="{00000000-0005-0000-0000-000030470000}"/>
    <cellStyle name="Input [yellow] 3 2 6" xfId="4793" xr:uid="{00000000-0005-0000-0000-000031470000}"/>
    <cellStyle name="Input [yellow] 3 2 6 2" xfId="11370" xr:uid="{00000000-0005-0000-0000-000032470000}"/>
    <cellStyle name="Input [yellow] 3 2 7" xfId="9698" xr:uid="{00000000-0005-0000-0000-000033470000}"/>
    <cellStyle name="Input [yellow] 3 2 8" xfId="18803" xr:uid="{00000000-0005-0000-0000-000034470000}"/>
    <cellStyle name="Input [yellow] 3 3" xfId="3281" xr:uid="{00000000-0005-0000-0000-000035470000}"/>
    <cellStyle name="Input [yellow] 3 3 10" xfId="25210" xr:uid="{00000000-0005-0000-0000-000036470000}"/>
    <cellStyle name="Input [yellow] 3 3 2" xfId="3977" xr:uid="{00000000-0005-0000-0000-000037470000}"/>
    <cellStyle name="Input [yellow] 3 3 2 2" xfId="7281" xr:uid="{00000000-0005-0000-0000-000038470000}"/>
    <cellStyle name="Input [yellow] 3 3 2 2 2" xfId="13858" xr:uid="{00000000-0005-0000-0000-000039470000}"/>
    <cellStyle name="Input [yellow] 3 3 2 2 3" xfId="20939" xr:uid="{00000000-0005-0000-0000-00003A470000}"/>
    <cellStyle name="Input [yellow] 3 3 2 2 4" xfId="23943" xr:uid="{00000000-0005-0000-0000-00003B470000}"/>
    <cellStyle name="Input [yellow] 3 3 2 2 5" xfId="26193" xr:uid="{00000000-0005-0000-0000-00003C470000}"/>
    <cellStyle name="Input [yellow] 3 3 2 3" xfId="5658" xr:uid="{00000000-0005-0000-0000-00003D470000}"/>
    <cellStyle name="Input [yellow] 3 3 2 3 2" xfId="12235" xr:uid="{00000000-0005-0000-0000-00003E470000}"/>
    <cellStyle name="Input [yellow] 3 3 2 4" xfId="10562" xr:uid="{00000000-0005-0000-0000-00003F470000}"/>
    <cellStyle name="Input [yellow] 3 3 2 5" xfId="17450" xr:uid="{00000000-0005-0000-0000-000040470000}"/>
    <cellStyle name="Input [yellow] 3 3 2 6" xfId="22509" xr:uid="{00000000-0005-0000-0000-000041470000}"/>
    <cellStyle name="Input [yellow] 3 3 2 7" xfId="22085" xr:uid="{00000000-0005-0000-0000-000042470000}"/>
    <cellStyle name="Input [yellow] 3 3 3" xfId="4231" xr:uid="{00000000-0005-0000-0000-000043470000}"/>
    <cellStyle name="Input [yellow] 3 3 3 2" xfId="7535" xr:uid="{00000000-0005-0000-0000-000044470000}"/>
    <cellStyle name="Input [yellow] 3 3 3 2 2" xfId="14112" xr:uid="{00000000-0005-0000-0000-000045470000}"/>
    <cellStyle name="Input [yellow] 3 3 3 2 3" xfId="21193" xr:uid="{00000000-0005-0000-0000-000046470000}"/>
    <cellStyle name="Input [yellow] 3 3 3 2 4" xfId="24197" xr:uid="{00000000-0005-0000-0000-000047470000}"/>
    <cellStyle name="Input [yellow] 3 3 3 2 5" xfId="26447" xr:uid="{00000000-0005-0000-0000-000048470000}"/>
    <cellStyle name="Input [yellow] 3 3 3 3" xfId="5912" xr:uid="{00000000-0005-0000-0000-000049470000}"/>
    <cellStyle name="Input [yellow] 3 3 3 3 2" xfId="12489" xr:uid="{00000000-0005-0000-0000-00004A470000}"/>
    <cellStyle name="Input [yellow] 3 3 3 4" xfId="10816" xr:uid="{00000000-0005-0000-0000-00004B470000}"/>
    <cellStyle name="Input [yellow] 3 3 3 5" xfId="17196" xr:uid="{00000000-0005-0000-0000-00004C470000}"/>
    <cellStyle name="Input [yellow] 3 3 3 6" xfId="22763" xr:uid="{00000000-0005-0000-0000-00004D470000}"/>
    <cellStyle name="Input [yellow] 3 3 3 7" xfId="19518" xr:uid="{00000000-0005-0000-0000-00004E470000}"/>
    <cellStyle name="Input [yellow] 3 3 4" xfId="4445" xr:uid="{00000000-0005-0000-0000-00004F470000}"/>
    <cellStyle name="Input [yellow] 3 3 4 2" xfId="7749" xr:uid="{00000000-0005-0000-0000-000050470000}"/>
    <cellStyle name="Input [yellow] 3 3 4 2 2" xfId="14326" xr:uid="{00000000-0005-0000-0000-000051470000}"/>
    <cellStyle name="Input [yellow] 3 3 4 2 3" xfId="21407" xr:uid="{00000000-0005-0000-0000-000052470000}"/>
    <cellStyle name="Input [yellow] 3 3 4 2 4" xfId="24411" xr:uid="{00000000-0005-0000-0000-000053470000}"/>
    <cellStyle name="Input [yellow] 3 3 4 2 5" xfId="26661" xr:uid="{00000000-0005-0000-0000-000054470000}"/>
    <cellStyle name="Input [yellow] 3 3 4 3" xfId="6126" xr:uid="{00000000-0005-0000-0000-000055470000}"/>
    <cellStyle name="Input [yellow] 3 3 4 3 2" xfId="12703" xr:uid="{00000000-0005-0000-0000-000056470000}"/>
    <cellStyle name="Input [yellow] 3 3 4 4" xfId="11030" xr:uid="{00000000-0005-0000-0000-000057470000}"/>
    <cellStyle name="Input [yellow] 3 3 4 5" xfId="16982" xr:uid="{00000000-0005-0000-0000-000058470000}"/>
    <cellStyle name="Input [yellow] 3 3 4 6" xfId="22977" xr:uid="{00000000-0005-0000-0000-000059470000}"/>
    <cellStyle name="Input [yellow] 3 3 4 7" xfId="22397" xr:uid="{00000000-0005-0000-0000-00005A470000}"/>
    <cellStyle name="Input [yellow] 3 3 5" xfId="6620" xr:uid="{00000000-0005-0000-0000-00005B470000}"/>
    <cellStyle name="Input [yellow] 3 3 5 2" xfId="13197" xr:uid="{00000000-0005-0000-0000-00005C470000}"/>
    <cellStyle name="Input [yellow] 3 3 5 3" xfId="20278" xr:uid="{00000000-0005-0000-0000-00005D470000}"/>
    <cellStyle name="Input [yellow] 3 3 5 4" xfId="23378" xr:uid="{00000000-0005-0000-0000-00005E470000}"/>
    <cellStyle name="Input [yellow] 3 3 5 5" xfId="25633" xr:uid="{00000000-0005-0000-0000-00005F470000}"/>
    <cellStyle name="Input [yellow] 3 3 6" xfId="4997" xr:uid="{00000000-0005-0000-0000-000060470000}"/>
    <cellStyle name="Input [yellow] 3 3 6 2" xfId="11574" xr:uid="{00000000-0005-0000-0000-000061470000}"/>
    <cellStyle name="Input [yellow] 3 3 7" xfId="9901" xr:uid="{00000000-0005-0000-0000-000062470000}"/>
    <cellStyle name="Input [yellow] 3 3 8" xfId="18144" xr:uid="{00000000-0005-0000-0000-000063470000}"/>
    <cellStyle name="Input [yellow] 3 3 9" xfId="18832" xr:uid="{00000000-0005-0000-0000-000064470000}"/>
    <cellStyle name="Input [yellow] 3 4" xfId="3636" xr:uid="{00000000-0005-0000-0000-000065470000}"/>
    <cellStyle name="Input [yellow] 3 4 2" xfId="6940" xr:uid="{00000000-0005-0000-0000-000066470000}"/>
    <cellStyle name="Input [yellow] 3 4 2 2" xfId="13517" xr:uid="{00000000-0005-0000-0000-000067470000}"/>
    <cellStyle name="Input [yellow] 3 4 2 3" xfId="20598" xr:uid="{00000000-0005-0000-0000-000068470000}"/>
    <cellStyle name="Input [yellow] 3 4 2 4" xfId="23649" xr:uid="{00000000-0005-0000-0000-000069470000}"/>
    <cellStyle name="Input [yellow] 3 4 2 5" xfId="25902" xr:uid="{00000000-0005-0000-0000-00006A470000}"/>
    <cellStyle name="Input [yellow] 3 4 3" xfId="5317" xr:uid="{00000000-0005-0000-0000-00006B470000}"/>
    <cellStyle name="Input [yellow] 3 4 3 2" xfId="11894" xr:uid="{00000000-0005-0000-0000-00006C470000}"/>
    <cellStyle name="Input [yellow] 3 4 4" xfId="10221" xr:uid="{00000000-0005-0000-0000-00006D470000}"/>
    <cellStyle name="Input [yellow] 3 4 5" xfId="17791" xr:uid="{00000000-0005-0000-0000-00006E470000}"/>
    <cellStyle name="Input [yellow] 3 4 6" xfId="18977" xr:uid="{00000000-0005-0000-0000-00006F470000}"/>
    <cellStyle name="Input [yellow] 3 4 7" xfId="25069" xr:uid="{00000000-0005-0000-0000-000070470000}"/>
    <cellStyle name="Input [yellow] 3 5" xfId="3616" xr:uid="{00000000-0005-0000-0000-000071470000}"/>
    <cellStyle name="Input [yellow] 3 5 2" xfId="6920" xr:uid="{00000000-0005-0000-0000-000072470000}"/>
    <cellStyle name="Input [yellow] 3 5 2 2" xfId="13497" xr:uid="{00000000-0005-0000-0000-000073470000}"/>
    <cellStyle name="Input [yellow] 3 5 2 3" xfId="20578" xr:uid="{00000000-0005-0000-0000-000074470000}"/>
    <cellStyle name="Input [yellow] 3 5 2 4" xfId="23629" xr:uid="{00000000-0005-0000-0000-000075470000}"/>
    <cellStyle name="Input [yellow] 3 5 2 5" xfId="25882" xr:uid="{00000000-0005-0000-0000-000076470000}"/>
    <cellStyle name="Input [yellow] 3 5 3" xfId="5297" xr:uid="{00000000-0005-0000-0000-000077470000}"/>
    <cellStyle name="Input [yellow] 3 5 3 2" xfId="11874" xr:uid="{00000000-0005-0000-0000-000078470000}"/>
    <cellStyle name="Input [yellow] 3 5 4" xfId="10201" xr:uid="{00000000-0005-0000-0000-000079470000}"/>
    <cellStyle name="Input [yellow] 3 5 5" xfId="17811" xr:uid="{00000000-0005-0000-0000-00007A470000}"/>
    <cellStyle name="Input [yellow] 3 5 6" xfId="19853" xr:uid="{00000000-0005-0000-0000-00007B470000}"/>
    <cellStyle name="Input [yellow] 3 5 7" xfId="19277" xr:uid="{00000000-0005-0000-0000-00007C470000}"/>
    <cellStyle name="Input [yellow] 3 6" xfId="3469" xr:uid="{00000000-0005-0000-0000-00007D470000}"/>
    <cellStyle name="Input [yellow] 3 6 2" xfId="6808" xr:uid="{00000000-0005-0000-0000-00007E470000}"/>
    <cellStyle name="Input [yellow] 3 6 2 2" xfId="13385" xr:uid="{00000000-0005-0000-0000-00007F470000}"/>
    <cellStyle name="Input [yellow] 3 6 2 3" xfId="20466" xr:uid="{00000000-0005-0000-0000-000080470000}"/>
    <cellStyle name="Input [yellow] 3 6 2 4" xfId="23517" xr:uid="{00000000-0005-0000-0000-000081470000}"/>
    <cellStyle name="Input [yellow] 3 6 2 5" xfId="25770" xr:uid="{00000000-0005-0000-0000-000082470000}"/>
    <cellStyle name="Input [yellow] 3 6 3" xfId="5185" xr:uid="{00000000-0005-0000-0000-000083470000}"/>
    <cellStyle name="Input [yellow] 3 6 3 2" xfId="11762" xr:uid="{00000000-0005-0000-0000-000084470000}"/>
    <cellStyle name="Input [yellow] 3 6 4" xfId="10089" xr:uid="{00000000-0005-0000-0000-000085470000}"/>
    <cellStyle name="Input [yellow] 3 6 5" xfId="17945" xr:uid="{00000000-0005-0000-0000-000086470000}"/>
    <cellStyle name="Input [yellow] 3 6 6" xfId="19787" xr:uid="{00000000-0005-0000-0000-000087470000}"/>
    <cellStyle name="Input [yellow] 3 6 7" xfId="19305" xr:uid="{00000000-0005-0000-0000-000088470000}"/>
    <cellStyle name="Input [yellow] 3 7" xfId="6265" xr:uid="{00000000-0005-0000-0000-000089470000}"/>
    <cellStyle name="Input [yellow] 3 7 2" xfId="12842" xr:uid="{00000000-0005-0000-0000-00008A470000}"/>
    <cellStyle name="Input [yellow] 3 7 3" xfId="16797" xr:uid="{00000000-0005-0000-0000-00008B470000}"/>
    <cellStyle name="Input [yellow] 3 7 4" xfId="23121" xr:uid="{00000000-0005-0000-0000-00008C470000}"/>
    <cellStyle name="Input [yellow] 3 7 5" xfId="19092" xr:uid="{00000000-0005-0000-0000-00008D470000}"/>
    <cellStyle name="Input [yellow] 3 8" xfId="4634" xr:uid="{00000000-0005-0000-0000-00008E470000}"/>
    <cellStyle name="Input [yellow] 3 8 2" xfId="11211" xr:uid="{00000000-0005-0000-0000-00008F470000}"/>
    <cellStyle name="Input [yellow] 3 8 3" xfId="21574" xr:uid="{00000000-0005-0000-0000-000090470000}"/>
    <cellStyle name="Input [yellow] 3 8 4" xfId="24538" xr:uid="{00000000-0005-0000-0000-000091470000}"/>
    <cellStyle name="Input [yellow] 3 8 5" xfId="26778" xr:uid="{00000000-0005-0000-0000-000092470000}"/>
    <cellStyle name="Input [yellow] 3 9" xfId="9403" xr:uid="{00000000-0005-0000-0000-000093470000}"/>
    <cellStyle name="Input [yellow] 3 9 2" xfId="14572" xr:uid="{00000000-0005-0000-0000-000094470000}"/>
    <cellStyle name="Input [yellow] 3 9 3" xfId="21664" xr:uid="{00000000-0005-0000-0000-000095470000}"/>
    <cellStyle name="Input [yellow] 3 9 4" xfId="24624" xr:uid="{00000000-0005-0000-0000-000096470000}"/>
    <cellStyle name="Input [yellow] 3 9 5" xfId="26860" xr:uid="{00000000-0005-0000-0000-000097470000}"/>
    <cellStyle name="Input [yellow] 4" xfId="2954" xr:uid="{00000000-0005-0000-0000-000098470000}"/>
    <cellStyle name="Input [yellow] 4 10" xfId="18786" xr:uid="{00000000-0005-0000-0000-000099470000}"/>
    <cellStyle name="Input [yellow] 4 2" xfId="3131" xr:uid="{00000000-0005-0000-0000-00009A470000}"/>
    <cellStyle name="Input [yellow] 4 2 10" xfId="25283" xr:uid="{00000000-0005-0000-0000-00009B470000}"/>
    <cellStyle name="Input [yellow] 4 2 2" xfId="3861" xr:uid="{00000000-0005-0000-0000-00009C470000}"/>
    <cellStyle name="Input [yellow] 4 2 2 2" xfId="7165" xr:uid="{00000000-0005-0000-0000-00009D470000}"/>
    <cellStyle name="Input [yellow] 4 2 2 2 2" xfId="13742" xr:uid="{00000000-0005-0000-0000-00009E470000}"/>
    <cellStyle name="Input [yellow] 4 2 2 2 3" xfId="20823" xr:uid="{00000000-0005-0000-0000-00009F470000}"/>
    <cellStyle name="Input [yellow] 4 2 2 2 4" xfId="23849" xr:uid="{00000000-0005-0000-0000-0000A0470000}"/>
    <cellStyle name="Input [yellow] 4 2 2 2 5" xfId="26101" xr:uid="{00000000-0005-0000-0000-0000A1470000}"/>
    <cellStyle name="Input [yellow] 4 2 2 3" xfId="5542" xr:uid="{00000000-0005-0000-0000-0000A2470000}"/>
    <cellStyle name="Input [yellow] 4 2 2 3 2" xfId="12119" xr:uid="{00000000-0005-0000-0000-0000A3470000}"/>
    <cellStyle name="Input [yellow] 4 2 2 4" xfId="10446" xr:uid="{00000000-0005-0000-0000-0000A4470000}"/>
    <cellStyle name="Input [yellow] 4 2 2 5" xfId="17566" xr:uid="{00000000-0005-0000-0000-0000A5470000}"/>
    <cellStyle name="Input [yellow] 4 2 2 6" xfId="19042" xr:uid="{00000000-0005-0000-0000-0000A6470000}"/>
    <cellStyle name="Input [yellow] 4 2 2 7" xfId="19245" xr:uid="{00000000-0005-0000-0000-0000A7470000}"/>
    <cellStyle name="Input [yellow] 4 2 3" xfId="4145" xr:uid="{00000000-0005-0000-0000-0000A8470000}"/>
    <cellStyle name="Input [yellow] 4 2 3 2" xfId="7449" xr:uid="{00000000-0005-0000-0000-0000A9470000}"/>
    <cellStyle name="Input [yellow] 4 2 3 2 2" xfId="14026" xr:uid="{00000000-0005-0000-0000-0000AA470000}"/>
    <cellStyle name="Input [yellow] 4 2 3 2 3" xfId="21107" xr:uid="{00000000-0005-0000-0000-0000AB470000}"/>
    <cellStyle name="Input [yellow] 4 2 3 2 4" xfId="24111" xr:uid="{00000000-0005-0000-0000-0000AC470000}"/>
    <cellStyle name="Input [yellow] 4 2 3 2 5" xfId="26361" xr:uid="{00000000-0005-0000-0000-0000AD470000}"/>
    <cellStyle name="Input [yellow] 4 2 3 3" xfId="5826" xr:uid="{00000000-0005-0000-0000-0000AE470000}"/>
    <cellStyle name="Input [yellow] 4 2 3 3 2" xfId="12403" xr:uid="{00000000-0005-0000-0000-0000AF470000}"/>
    <cellStyle name="Input [yellow] 4 2 3 4" xfId="10730" xr:uid="{00000000-0005-0000-0000-0000B0470000}"/>
    <cellStyle name="Input [yellow] 4 2 3 5" xfId="17282" xr:uid="{00000000-0005-0000-0000-0000B1470000}"/>
    <cellStyle name="Input [yellow] 4 2 3 6" xfId="22677" xr:uid="{00000000-0005-0000-0000-0000B2470000}"/>
    <cellStyle name="Input [yellow] 4 2 3 7" xfId="22092" xr:uid="{00000000-0005-0000-0000-0000B3470000}"/>
    <cellStyle name="Input [yellow] 4 2 4" xfId="4361" xr:uid="{00000000-0005-0000-0000-0000B4470000}"/>
    <cellStyle name="Input [yellow] 4 2 4 2" xfId="7665" xr:uid="{00000000-0005-0000-0000-0000B5470000}"/>
    <cellStyle name="Input [yellow] 4 2 4 2 2" xfId="14242" xr:uid="{00000000-0005-0000-0000-0000B6470000}"/>
    <cellStyle name="Input [yellow] 4 2 4 2 3" xfId="21323" xr:uid="{00000000-0005-0000-0000-0000B7470000}"/>
    <cellStyle name="Input [yellow] 4 2 4 2 4" xfId="24327" xr:uid="{00000000-0005-0000-0000-0000B8470000}"/>
    <cellStyle name="Input [yellow] 4 2 4 2 5" xfId="26577" xr:uid="{00000000-0005-0000-0000-0000B9470000}"/>
    <cellStyle name="Input [yellow] 4 2 4 3" xfId="6042" xr:uid="{00000000-0005-0000-0000-0000BA470000}"/>
    <cellStyle name="Input [yellow] 4 2 4 3 2" xfId="12619" xr:uid="{00000000-0005-0000-0000-0000BB470000}"/>
    <cellStyle name="Input [yellow] 4 2 4 4" xfId="10946" xr:uid="{00000000-0005-0000-0000-0000BC470000}"/>
    <cellStyle name="Input [yellow] 4 2 4 5" xfId="17066" xr:uid="{00000000-0005-0000-0000-0000BD470000}"/>
    <cellStyle name="Input [yellow] 4 2 4 6" xfId="22893" xr:uid="{00000000-0005-0000-0000-0000BE470000}"/>
    <cellStyle name="Input [yellow] 4 2 4 7" xfId="18509" xr:uid="{00000000-0005-0000-0000-0000BF470000}"/>
    <cellStyle name="Input [yellow] 4 2 5" xfId="6492" xr:uid="{00000000-0005-0000-0000-0000C0470000}"/>
    <cellStyle name="Input [yellow] 4 2 5 2" xfId="13069" xr:uid="{00000000-0005-0000-0000-0000C1470000}"/>
    <cellStyle name="Input [yellow] 4 2 5 3" xfId="20150" xr:uid="{00000000-0005-0000-0000-0000C2470000}"/>
    <cellStyle name="Input [yellow] 4 2 5 4" xfId="23281" xr:uid="{00000000-0005-0000-0000-0000C3470000}"/>
    <cellStyle name="Input [yellow] 4 2 5 5" xfId="25536" xr:uid="{00000000-0005-0000-0000-0000C4470000}"/>
    <cellStyle name="Input [yellow] 4 2 6" xfId="4869" xr:uid="{00000000-0005-0000-0000-0000C5470000}"/>
    <cellStyle name="Input [yellow] 4 2 6 2" xfId="11446" xr:uid="{00000000-0005-0000-0000-0000C6470000}"/>
    <cellStyle name="Input [yellow] 4 2 7" xfId="9774" xr:uid="{00000000-0005-0000-0000-0000C7470000}"/>
    <cellStyle name="Input [yellow] 4 2 8" xfId="18326" xr:uid="{00000000-0005-0000-0000-0000C8470000}"/>
    <cellStyle name="Input [yellow] 4 2 9" xfId="19658" xr:uid="{00000000-0005-0000-0000-0000C9470000}"/>
    <cellStyle name="Input [yellow] 4 3" xfId="3364" xr:uid="{00000000-0005-0000-0000-0000CA470000}"/>
    <cellStyle name="Input [yellow] 4 3 10" xfId="18625" xr:uid="{00000000-0005-0000-0000-0000CB470000}"/>
    <cellStyle name="Input [yellow] 4 3 2" xfId="4030" xr:uid="{00000000-0005-0000-0000-0000CC470000}"/>
    <cellStyle name="Input [yellow] 4 3 2 2" xfId="7334" xr:uid="{00000000-0005-0000-0000-0000CD470000}"/>
    <cellStyle name="Input [yellow] 4 3 2 2 2" xfId="13911" xr:uid="{00000000-0005-0000-0000-0000CE470000}"/>
    <cellStyle name="Input [yellow] 4 3 2 2 3" xfId="20992" xr:uid="{00000000-0005-0000-0000-0000CF470000}"/>
    <cellStyle name="Input [yellow] 4 3 2 2 4" xfId="23996" xr:uid="{00000000-0005-0000-0000-0000D0470000}"/>
    <cellStyle name="Input [yellow] 4 3 2 2 5" xfId="26246" xr:uid="{00000000-0005-0000-0000-0000D1470000}"/>
    <cellStyle name="Input [yellow] 4 3 2 3" xfId="5711" xr:uid="{00000000-0005-0000-0000-0000D2470000}"/>
    <cellStyle name="Input [yellow] 4 3 2 3 2" xfId="12288" xr:uid="{00000000-0005-0000-0000-0000D3470000}"/>
    <cellStyle name="Input [yellow] 4 3 2 4" xfId="10615" xr:uid="{00000000-0005-0000-0000-0000D4470000}"/>
    <cellStyle name="Input [yellow] 4 3 2 5" xfId="17397" xr:uid="{00000000-0005-0000-0000-0000D5470000}"/>
    <cellStyle name="Input [yellow] 4 3 2 6" xfId="22562" xr:uid="{00000000-0005-0000-0000-0000D6470000}"/>
    <cellStyle name="Input [yellow] 4 3 2 7" xfId="24825" xr:uid="{00000000-0005-0000-0000-0000D7470000}"/>
    <cellStyle name="Input [yellow] 4 3 3" xfId="4284" xr:uid="{00000000-0005-0000-0000-0000D8470000}"/>
    <cellStyle name="Input [yellow] 4 3 3 2" xfId="7588" xr:uid="{00000000-0005-0000-0000-0000D9470000}"/>
    <cellStyle name="Input [yellow] 4 3 3 2 2" xfId="14165" xr:uid="{00000000-0005-0000-0000-0000DA470000}"/>
    <cellStyle name="Input [yellow] 4 3 3 2 3" xfId="21246" xr:uid="{00000000-0005-0000-0000-0000DB470000}"/>
    <cellStyle name="Input [yellow] 4 3 3 2 4" xfId="24250" xr:uid="{00000000-0005-0000-0000-0000DC470000}"/>
    <cellStyle name="Input [yellow] 4 3 3 2 5" xfId="26500" xr:uid="{00000000-0005-0000-0000-0000DD470000}"/>
    <cellStyle name="Input [yellow] 4 3 3 3" xfId="5965" xr:uid="{00000000-0005-0000-0000-0000DE470000}"/>
    <cellStyle name="Input [yellow] 4 3 3 3 2" xfId="12542" xr:uid="{00000000-0005-0000-0000-0000DF470000}"/>
    <cellStyle name="Input [yellow] 4 3 3 4" xfId="10869" xr:uid="{00000000-0005-0000-0000-0000E0470000}"/>
    <cellStyle name="Input [yellow] 4 3 3 5" xfId="17143" xr:uid="{00000000-0005-0000-0000-0000E1470000}"/>
    <cellStyle name="Input [yellow] 4 3 3 6" xfId="22816" xr:uid="{00000000-0005-0000-0000-0000E2470000}"/>
    <cellStyle name="Input [yellow] 4 3 3 7" xfId="19161" xr:uid="{00000000-0005-0000-0000-0000E3470000}"/>
    <cellStyle name="Input [yellow] 4 3 4" xfId="4498" xr:uid="{00000000-0005-0000-0000-0000E4470000}"/>
    <cellStyle name="Input [yellow] 4 3 4 2" xfId="7802" xr:uid="{00000000-0005-0000-0000-0000E5470000}"/>
    <cellStyle name="Input [yellow] 4 3 4 2 2" xfId="14379" xr:uid="{00000000-0005-0000-0000-0000E6470000}"/>
    <cellStyle name="Input [yellow] 4 3 4 2 3" xfId="21460" xr:uid="{00000000-0005-0000-0000-0000E7470000}"/>
    <cellStyle name="Input [yellow] 4 3 4 2 4" xfId="24464" xr:uid="{00000000-0005-0000-0000-0000E8470000}"/>
    <cellStyle name="Input [yellow] 4 3 4 2 5" xfId="26714" xr:uid="{00000000-0005-0000-0000-0000E9470000}"/>
    <cellStyle name="Input [yellow] 4 3 4 3" xfId="6179" xr:uid="{00000000-0005-0000-0000-0000EA470000}"/>
    <cellStyle name="Input [yellow] 4 3 4 3 2" xfId="12756" xr:uid="{00000000-0005-0000-0000-0000EB470000}"/>
    <cellStyle name="Input [yellow] 4 3 4 4" xfId="11083" xr:uid="{00000000-0005-0000-0000-0000EC470000}"/>
    <cellStyle name="Input [yellow] 4 3 4 5" xfId="16929" xr:uid="{00000000-0005-0000-0000-0000ED470000}"/>
    <cellStyle name="Input [yellow] 4 3 4 6" xfId="23030" xr:uid="{00000000-0005-0000-0000-0000EE470000}"/>
    <cellStyle name="Input [yellow] 4 3 4 7" xfId="22400" xr:uid="{00000000-0005-0000-0000-0000EF470000}"/>
    <cellStyle name="Input [yellow] 4 3 5" xfId="6703" xr:uid="{00000000-0005-0000-0000-0000F0470000}"/>
    <cellStyle name="Input [yellow] 4 3 5 2" xfId="13280" xr:uid="{00000000-0005-0000-0000-0000F1470000}"/>
    <cellStyle name="Input [yellow] 4 3 5 3" xfId="20361" xr:uid="{00000000-0005-0000-0000-0000F2470000}"/>
    <cellStyle name="Input [yellow] 4 3 5 4" xfId="23435" xr:uid="{00000000-0005-0000-0000-0000F3470000}"/>
    <cellStyle name="Input [yellow] 4 3 5 5" xfId="25689" xr:uid="{00000000-0005-0000-0000-0000F4470000}"/>
    <cellStyle name="Input [yellow] 4 3 6" xfId="5080" xr:uid="{00000000-0005-0000-0000-0000F5470000}"/>
    <cellStyle name="Input [yellow] 4 3 6 2" xfId="11657" xr:uid="{00000000-0005-0000-0000-0000F6470000}"/>
    <cellStyle name="Input [yellow] 4 3 7" xfId="9984" xr:uid="{00000000-0005-0000-0000-0000F7470000}"/>
    <cellStyle name="Input [yellow] 4 3 8" xfId="18061" xr:uid="{00000000-0005-0000-0000-0000F8470000}"/>
    <cellStyle name="Input [yellow] 4 3 9" xfId="18865" xr:uid="{00000000-0005-0000-0000-0000F9470000}"/>
    <cellStyle name="Input [yellow] 4 4" xfId="3725" xr:uid="{00000000-0005-0000-0000-0000FA470000}"/>
    <cellStyle name="Input [yellow] 4 4 2" xfId="7029" xr:uid="{00000000-0005-0000-0000-0000FB470000}"/>
    <cellStyle name="Input [yellow] 4 4 2 2" xfId="13606" xr:uid="{00000000-0005-0000-0000-0000FC470000}"/>
    <cellStyle name="Input [yellow] 4 4 2 3" xfId="20687" xr:uid="{00000000-0005-0000-0000-0000FD470000}"/>
    <cellStyle name="Input [yellow] 4 4 2 4" xfId="23738" xr:uid="{00000000-0005-0000-0000-0000FE470000}"/>
    <cellStyle name="Input [yellow] 4 4 2 5" xfId="25991" xr:uid="{00000000-0005-0000-0000-0000FF470000}"/>
    <cellStyle name="Input [yellow] 4 4 3" xfId="5406" xr:uid="{00000000-0005-0000-0000-000000480000}"/>
    <cellStyle name="Input [yellow] 4 4 3 2" xfId="11983" xr:uid="{00000000-0005-0000-0000-000001480000}"/>
    <cellStyle name="Input [yellow] 4 4 4" xfId="10310" xr:uid="{00000000-0005-0000-0000-000002480000}"/>
    <cellStyle name="Input [yellow] 4 4 5" xfId="17702" xr:uid="{00000000-0005-0000-0000-000003480000}"/>
    <cellStyle name="Input [yellow] 4 4 6" xfId="19014" xr:uid="{00000000-0005-0000-0000-000004480000}"/>
    <cellStyle name="Input [yellow] 4 4 7" xfId="24948" xr:uid="{00000000-0005-0000-0000-000005480000}"/>
    <cellStyle name="Input [yellow] 4 5" xfId="4040" xr:uid="{00000000-0005-0000-0000-000006480000}"/>
    <cellStyle name="Input [yellow] 4 5 2" xfId="7344" xr:uid="{00000000-0005-0000-0000-000007480000}"/>
    <cellStyle name="Input [yellow] 4 5 2 2" xfId="13921" xr:uid="{00000000-0005-0000-0000-000008480000}"/>
    <cellStyle name="Input [yellow] 4 5 2 3" xfId="21002" xr:uid="{00000000-0005-0000-0000-000009480000}"/>
    <cellStyle name="Input [yellow] 4 5 2 4" xfId="24006" xr:uid="{00000000-0005-0000-0000-00000A480000}"/>
    <cellStyle name="Input [yellow] 4 5 2 5" xfId="26256" xr:uid="{00000000-0005-0000-0000-00000B480000}"/>
    <cellStyle name="Input [yellow] 4 5 3" xfId="5721" xr:uid="{00000000-0005-0000-0000-00000C480000}"/>
    <cellStyle name="Input [yellow] 4 5 3 2" xfId="12298" xr:uid="{00000000-0005-0000-0000-00000D480000}"/>
    <cellStyle name="Input [yellow] 4 5 4" xfId="10625" xr:uid="{00000000-0005-0000-0000-00000E480000}"/>
    <cellStyle name="Input [yellow] 4 5 5" xfId="17387" xr:uid="{00000000-0005-0000-0000-00000F480000}"/>
    <cellStyle name="Input [yellow] 4 5 6" xfId="22572" xr:uid="{00000000-0005-0000-0000-000010480000}"/>
    <cellStyle name="Input [yellow] 4 5 7" xfId="24832" xr:uid="{00000000-0005-0000-0000-000011480000}"/>
    <cellStyle name="Input [yellow] 4 6" xfId="3270" xr:uid="{00000000-0005-0000-0000-000012480000}"/>
    <cellStyle name="Input [yellow] 4 6 2" xfId="6609" xr:uid="{00000000-0005-0000-0000-000013480000}"/>
    <cellStyle name="Input [yellow] 4 6 2 2" xfId="13186" xr:uid="{00000000-0005-0000-0000-000014480000}"/>
    <cellStyle name="Input [yellow] 4 6 2 3" xfId="20267" xr:uid="{00000000-0005-0000-0000-000015480000}"/>
    <cellStyle name="Input [yellow] 4 6 2 4" xfId="23367" xr:uid="{00000000-0005-0000-0000-000016480000}"/>
    <cellStyle name="Input [yellow] 4 6 2 5" xfId="25622" xr:uid="{00000000-0005-0000-0000-000017480000}"/>
    <cellStyle name="Input [yellow] 4 6 3" xfId="4986" xr:uid="{00000000-0005-0000-0000-000018480000}"/>
    <cellStyle name="Input [yellow] 4 6 3 2" xfId="11563" xr:uid="{00000000-0005-0000-0000-000019480000}"/>
    <cellStyle name="Input [yellow] 4 6 4" xfId="9890" xr:uid="{00000000-0005-0000-0000-00001A480000}"/>
    <cellStyle name="Input [yellow] 4 6 5" xfId="18155" xr:uid="{00000000-0005-0000-0000-00001B480000}"/>
    <cellStyle name="Input [yellow] 4 6 6" xfId="19711" xr:uid="{00000000-0005-0000-0000-00001C480000}"/>
    <cellStyle name="Input [yellow] 4 6 7" xfId="19407" xr:uid="{00000000-0005-0000-0000-00001D480000}"/>
    <cellStyle name="Input [yellow] 4 7" xfId="4710" xr:uid="{00000000-0005-0000-0000-00001E480000}"/>
    <cellStyle name="Input [yellow] 4 7 2" xfId="11287" xr:uid="{00000000-0005-0000-0000-00001F480000}"/>
    <cellStyle name="Input [yellow] 4 7 3" xfId="16722" xr:uid="{00000000-0005-0000-0000-000020480000}"/>
    <cellStyle name="Input [yellow] 4 7 4" xfId="23170" xr:uid="{00000000-0005-0000-0000-000021480000}"/>
    <cellStyle name="Input [yellow] 4 7 5" xfId="25425" xr:uid="{00000000-0005-0000-0000-000022480000}"/>
    <cellStyle name="Input [yellow] 4 8" xfId="9616" xr:uid="{00000000-0005-0000-0000-000023480000}"/>
    <cellStyle name="Input [yellow] 4 9" xfId="18491" xr:uid="{00000000-0005-0000-0000-000024480000}"/>
    <cellStyle name="Input [yellow] 5" xfId="3023" xr:uid="{00000000-0005-0000-0000-000025480000}"/>
    <cellStyle name="Input [yellow] 5 2" xfId="3753" xr:uid="{00000000-0005-0000-0000-000026480000}"/>
    <cellStyle name="Input [yellow] 5 2 2" xfId="7057" xr:uid="{00000000-0005-0000-0000-000027480000}"/>
    <cellStyle name="Input [yellow] 5 2 2 2" xfId="13634" xr:uid="{00000000-0005-0000-0000-000028480000}"/>
    <cellStyle name="Input [yellow] 5 2 2 3" xfId="20715" xr:uid="{00000000-0005-0000-0000-000029480000}"/>
    <cellStyle name="Input [yellow] 5 2 2 4" xfId="23764" xr:uid="{00000000-0005-0000-0000-00002A480000}"/>
    <cellStyle name="Input [yellow] 5 2 2 5" xfId="26018" xr:uid="{00000000-0005-0000-0000-00002B480000}"/>
    <cellStyle name="Input [yellow] 5 2 3" xfId="5434" xr:uid="{00000000-0005-0000-0000-00002C480000}"/>
    <cellStyle name="Input [yellow] 5 2 3 2" xfId="12011" xr:uid="{00000000-0005-0000-0000-00002D480000}"/>
    <cellStyle name="Input [yellow] 5 2 4" xfId="10338" xr:uid="{00000000-0005-0000-0000-00002E480000}"/>
    <cellStyle name="Input [yellow] 5 2 5" xfId="17674" xr:uid="{00000000-0005-0000-0000-00002F480000}"/>
    <cellStyle name="Input [yellow] 5 2 6" xfId="19945" xr:uid="{00000000-0005-0000-0000-000030480000}"/>
    <cellStyle name="Input [yellow] 5 2 7" xfId="22057" xr:uid="{00000000-0005-0000-0000-000031480000}"/>
    <cellStyle name="Input [yellow] 5 3" xfId="4064" xr:uid="{00000000-0005-0000-0000-000032480000}"/>
    <cellStyle name="Input [yellow] 5 3 2" xfId="7368" xr:uid="{00000000-0005-0000-0000-000033480000}"/>
    <cellStyle name="Input [yellow] 5 3 2 2" xfId="13945" xr:uid="{00000000-0005-0000-0000-000034480000}"/>
    <cellStyle name="Input [yellow] 5 3 2 3" xfId="21026" xr:uid="{00000000-0005-0000-0000-000035480000}"/>
    <cellStyle name="Input [yellow] 5 3 2 4" xfId="24030" xr:uid="{00000000-0005-0000-0000-000036480000}"/>
    <cellStyle name="Input [yellow] 5 3 2 5" xfId="26280" xr:uid="{00000000-0005-0000-0000-000037480000}"/>
    <cellStyle name="Input [yellow] 5 3 3" xfId="5745" xr:uid="{00000000-0005-0000-0000-000038480000}"/>
    <cellStyle name="Input [yellow] 5 3 3 2" xfId="12322" xr:uid="{00000000-0005-0000-0000-000039480000}"/>
    <cellStyle name="Input [yellow] 5 3 4" xfId="10649" xr:uid="{00000000-0005-0000-0000-00003A480000}"/>
    <cellStyle name="Input [yellow] 5 3 5" xfId="17363" xr:uid="{00000000-0005-0000-0000-00003B480000}"/>
    <cellStyle name="Input [yellow] 5 3 6" xfId="22596" xr:uid="{00000000-0005-0000-0000-00003C480000}"/>
    <cellStyle name="Input [yellow] 5 3 7" xfId="19577" xr:uid="{00000000-0005-0000-0000-00003D480000}"/>
    <cellStyle name="Input [yellow] 5 4" xfId="3708" xr:uid="{00000000-0005-0000-0000-00003E480000}"/>
    <cellStyle name="Input [yellow] 5 4 2" xfId="7012" xr:uid="{00000000-0005-0000-0000-00003F480000}"/>
    <cellStyle name="Input [yellow] 5 4 2 2" xfId="13589" xr:uid="{00000000-0005-0000-0000-000040480000}"/>
    <cellStyle name="Input [yellow] 5 4 2 3" xfId="20670" xr:uid="{00000000-0005-0000-0000-000041480000}"/>
    <cellStyle name="Input [yellow] 5 4 2 4" xfId="23721" xr:uid="{00000000-0005-0000-0000-000042480000}"/>
    <cellStyle name="Input [yellow] 5 4 2 5" xfId="25974" xr:uid="{00000000-0005-0000-0000-000043480000}"/>
    <cellStyle name="Input [yellow] 5 4 3" xfId="5389" xr:uid="{00000000-0005-0000-0000-000044480000}"/>
    <cellStyle name="Input [yellow] 5 4 3 2" xfId="11966" xr:uid="{00000000-0005-0000-0000-000045480000}"/>
    <cellStyle name="Input [yellow] 5 4 4" xfId="10293" xr:uid="{00000000-0005-0000-0000-000046480000}"/>
    <cellStyle name="Input [yellow] 5 4 5" xfId="17719" xr:uid="{00000000-0005-0000-0000-000047480000}"/>
    <cellStyle name="Input [yellow] 5 4 6" xfId="19904" xr:uid="{00000000-0005-0000-0000-000048480000}"/>
    <cellStyle name="Input [yellow] 5 4 7" xfId="24789" xr:uid="{00000000-0005-0000-0000-000049480000}"/>
    <cellStyle name="Input [yellow] 5 5" xfId="6384" xr:uid="{00000000-0005-0000-0000-00004A480000}"/>
    <cellStyle name="Input [yellow] 5 5 2" xfId="12961" xr:uid="{00000000-0005-0000-0000-00004B480000}"/>
    <cellStyle name="Input [yellow] 5 5 3" xfId="20042" xr:uid="{00000000-0005-0000-0000-00004C480000}"/>
    <cellStyle name="Input [yellow] 5 5 4" xfId="23199" xr:uid="{00000000-0005-0000-0000-00004D480000}"/>
    <cellStyle name="Input [yellow] 5 5 5" xfId="25452" xr:uid="{00000000-0005-0000-0000-00004E480000}"/>
    <cellStyle name="Input [yellow] 5 6" xfId="4761" xr:uid="{00000000-0005-0000-0000-00004F480000}"/>
    <cellStyle name="Input [yellow] 5 6 2" xfId="11338" xr:uid="{00000000-0005-0000-0000-000050480000}"/>
    <cellStyle name="Input [yellow] 5 7" xfId="9667" xr:uid="{00000000-0005-0000-0000-000051480000}"/>
    <cellStyle name="Input [yellow] 5 8" xfId="19616" xr:uid="{00000000-0005-0000-0000-000052480000}"/>
    <cellStyle name="Input [yellow] 6" xfId="3187" xr:uid="{00000000-0005-0000-0000-000053480000}"/>
    <cellStyle name="Input [yellow] 6 10" xfId="25266" xr:uid="{00000000-0005-0000-0000-000054480000}"/>
    <cellStyle name="Input [yellow] 6 2" xfId="3906" xr:uid="{00000000-0005-0000-0000-000055480000}"/>
    <cellStyle name="Input [yellow] 6 2 2" xfId="7210" xr:uid="{00000000-0005-0000-0000-000056480000}"/>
    <cellStyle name="Input [yellow] 6 2 2 2" xfId="13787" xr:uid="{00000000-0005-0000-0000-000057480000}"/>
    <cellStyle name="Input [yellow] 6 2 2 3" xfId="20868" xr:uid="{00000000-0005-0000-0000-000058480000}"/>
    <cellStyle name="Input [yellow] 6 2 2 4" xfId="23872" xr:uid="{00000000-0005-0000-0000-000059480000}"/>
    <cellStyle name="Input [yellow] 6 2 2 5" xfId="26122" xr:uid="{00000000-0005-0000-0000-00005A480000}"/>
    <cellStyle name="Input [yellow] 6 2 3" xfId="5587" xr:uid="{00000000-0005-0000-0000-00005B480000}"/>
    <cellStyle name="Input [yellow] 6 2 3 2" xfId="12164" xr:uid="{00000000-0005-0000-0000-00005C480000}"/>
    <cellStyle name="Input [yellow] 6 2 4" xfId="10491" xr:uid="{00000000-0005-0000-0000-00005D480000}"/>
    <cellStyle name="Input [yellow] 6 2 5" xfId="17521" xr:uid="{00000000-0005-0000-0000-00005E480000}"/>
    <cellStyle name="Input [yellow] 6 2 6" xfId="22438" xr:uid="{00000000-0005-0000-0000-00005F480000}"/>
    <cellStyle name="Input [yellow] 6 2 7" xfId="24515" xr:uid="{00000000-0005-0000-0000-000060480000}"/>
    <cellStyle name="Input [yellow] 6 3" xfId="4162" xr:uid="{00000000-0005-0000-0000-000061480000}"/>
    <cellStyle name="Input [yellow] 6 3 2" xfId="7466" xr:uid="{00000000-0005-0000-0000-000062480000}"/>
    <cellStyle name="Input [yellow] 6 3 2 2" xfId="14043" xr:uid="{00000000-0005-0000-0000-000063480000}"/>
    <cellStyle name="Input [yellow] 6 3 2 3" xfId="21124" xr:uid="{00000000-0005-0000-0000-000064480000}"/>
    <cellStyle name="Input [yellow] 6 3 2 4" xfId="24128" xr:uid="{00000000-0005-0000-0000-000065480000}"/>
    <cellStyle name="Input [yellow] 6 3 2 5" xfId="26378" xr:uid="{00000000-0005-0000-0000-000066480000}"/>
    <cellStyle name="Input [yellow] 6 3 3" xfId="5843" xr:uid="{00000000-0005-0000-0000-000067480000}"/>
    <cellStyle name="Input [yellow] 6 3 3 2" xfId="12420" xr:uid="{00000000-0005-0000-0000-000068480000}"/>
    <cellStyle name="Input [yellow] 6 3 4" xfId="10747" xr:uid="{00000000-0005-0000-0000-000069480000}"/>
    <cellStyle name="Input [yellow] 6 3 5" xfId="17265" xr:uid="{00000000-0005-0000-0000-00006A480000}"/>
    <cellStyle name="Input [yellow] 6 3 6" xfId="22694" xr:uid="{00000000-0005-0000-0000-00006B480000}"/>
    <cellStyle name="Input [yellow] 6 3 7" xfId="22084" xr:uid="{00000000-0005-0000-0000-00006C480000}"/>
    <cellStyle name="Input [yellow] 6 4" xfId="4378" xr:uid="{00000000-0005-0000-0000-00006D480000}"/>
    <cellStyle name="Input [yellow] 6 4 2" xfId="7682" xr:uid="{00000000-0005-0000-0000-00006E480000}"/>
    <cellStyle name="Input [yellow] 6 4 2 2" xfId="14259" xr:uid="{00000000-0005-0000-0000-00006F480000}"/>
    <cellStyle name="Input [yellow] 6 4 2 3" xfId="21340" xr:uid="{00000000-0005-0000-0000-000070480000}"/>
    <cellStyle name="Input [yellow] 6 4 2 4" xfId="24344" xr:uid="{00000000-0005-0000-0000-000071480000}"/>
    <cellStyle name="Input [yellow] 6 4 2 5" xfId="26594" xr:uid="{00000000-0005-0000-0000-000072480000}"/>
    <cellStyle name="Input [yellow] 6 4 3" xfId="6059" xr:uid="{00000000-0005-0000-0000-000073480000}"/>
    <cellStyle name="Input [yellow] 6 4 3 2" xfId="12636" xr:uid="{00000000-0005-0000-0000-000074480000}"/>
    <cellStyle name="Input [yellow] 6 4 4" xfId="10963" xr:uid="{00000000-0005-0000-0000-000075480000}"/>
    <cellStyle name="Input [yellow] 6 4 5" xfId="17049" xr:uid="{00000000-0005-0000-0000-000076480000}"/>
    <cellStyle name="Input [yellow] 6 4 6" xfId="22910" xr:uid="{00000000-0005-0000-0000-000077480000}"/>
    <cellStyle name="Input [yellow] 6 4 7" xfId="18403" xr:uid="{00000000-0005-0000-0000-000078480000}"/>
    <cellStyle name="Input [yellow] 6 5" xfId="6537" xr:uid="{00000000-0005-0000-0000-000079480000}"/>
    <cellStyle name="Input [yellow] 6 5 2" xfId="13114" xr:uid="{00000000-0005-0000-0000-00007A480000}"/>
    <cellStyle name="Input [yellow] 6 5 3" xfId="20195" xr:uid="{00000000-0005-0000-0000-00007B480000}"/>
    <cellStyle name="Input [yellow] 6 5 4" xfId="23300" xr:uid="{00000000-0005-0000-0000-00007C480000}"/>
    <cellStyle name="Input [yellow] 6 5 5" xfId="25555" xr:uid="{00000000-0005-0000-0000-00007D480000}"/>
    <cellStyle name="Input [yellow] 6 6" xfId="4914" xr:uid="{00000000-0005-0000-0000-00007E480000}"/>
    <cellStyle name="Input [yellow] 6 6 2" xfId="11491" xr:uid="{00000000-0005-0000-0000-00007F480000}"/>
    <cellStyle name="Input [yellow] 6 7" xfId="9818" xr:uid="{00000000-0005-0000-0000-000080480000}"/>
    <cellStyle name="Input [yellow] 6 8" xfId="18237" xr:uid="{00000000-0005-0000-0000-000081480000}"/>
    <cellStyle name="Input [yellow] 6 9" xfId="19668" xr:uid="{00000000-0005-0000-0000-000082480000}"/>
    <cellStyle name="Input [yellow] 7" xfId="3394" xr:uid="{00000000-0005-0000-0000-000083480000}"/>
    <cellStyle name="Input [yellow] 7 2" xfId="6733" xr:uid="{00000000-0005-0000-0000-000084480000}"/>
    <cellStyle name="Input [yellow] 7 2 2" xfId="13310" xr:uid="{00000000-0005-0000-0000-000085480000}"/>
    <cellStyle name="Input [yellow] 7 2 3" xfId="20391" xr:uid="{00000000-0005-0000-0000-000086480000}"/>
    <cellStyle name="Input [yellow] 7 2 4" xfId="23442" xr:uid="{00000000-0005-0000-0000-000087480000}"/>
    <cellStyle name="Input [yellow] 7 2 5" xfId="25695" xr:uid="{00000000-0005-0000-0000-000088480000}"/>
    <cellStyle name="Input [yellow] 7 3" xfId="5110" xr:uid="{00000000-0005-0000-0000-000089480000}"/>
    <cellStyle name="Input [yellow] 7 3 2" xfId="11687" xr:uid="{00000000-0005-0000-0000-00008A480000}"/>
    <cellStyle name="Input [yellow] 7 4" xfId="10014" xr:uid="{00000000-0005-0000-0000-00008B480000}"/>
    <cellStyle name="Input [yellow] 7 5" xfId="18022" xr:uid="{00000000-0005-0000-0000-00008C480000}"/>
    <cellStyle name="Input [yellow] 7 6" xfId="19747" xr:uid="{00000000-0005-0000-0000-00008D480000}"/>
    <cellStyle name="Input [yellow] 7 7" xfId="19314" xr:uid="{00000000-0005-0000-0000-00008E480000}"/>
    <cellStyle name="Input [yellow] 8" xfId="4528" xr:uid="{00000000-0005-0000-0000-00008F480000}"/>
    <cellStyle name="Input [yellow] 8 2" xfId="11113" xr:uid="{00000000-0005-0000-0000-000090480000}"/>
    <cellStyle name="Input [yellow] 8 2 2" xfId="21490" xr:uid="{00000000-0005-0000-0000-000091480000}"/>
    <cellStyle name="Input [yellow] 8 2 3" xfId="24486" xr:uid="{00000000-0005-0000-0000-000092480000}"/>
    <cellStyle name="Input [yellow] 8 2 4" xfId="26735" xr:uid="{00000000-0005-0000-0000-000093480000}"/>
    <cellStyle name="Input [yellow] 8 3" xfId="16899" xr:uid="{00000000-0005-0000-0000-000094480000}"/>
    <cellStyle name="Input [yellow] 8 4" xfId="23050" xr:uid="{00000000-0005-0000-0000-000095480000}"/>
    <cellStyle name="Input [yellow] 8 5" xfId="19053" xr:uid="{00000000-0005-0000-0000-000096480000}"/>
    <cellStyle name="Input [yellow] 9" xfId="4545" xr:uid="{00000000-0005-0000-0000-000097480000}"/>
    <cellStyle name="Input [yellow] 9 2" xfId="11130" xr:uid="{00000000-0005-0000-0000-000098480000}"/>
    <cellStyle name="Input [yellow] 9 2 2" xfId="21507" xr:uid="{00000000-0005-0000-0000-000099480000}"/>
    <cellStyle name="Input [yellow] 9 2 3" xfId="24495" xr:uid="{00000000-0005-0000-0000-00009A480000}"/>
    <cellStyle name="Input [yellow] 9 2 4" xfId="26745" xr:uid="{00000000-0005-0000-0000-00009B480000}"/>
    <cellStyle name="Input [yellow] 9 3" xfId="16882" xr:uid="{00000000-0005-0000-0000-00009C480000}"/>
    <cellStyle name="Input [yellow] 9 4" xfId="23059" xr:uid="{00000000-0005-0000-0000-00009D480000}"/>
    <cellStyle name="Input [yellow] 9 5" xfId="19048" xr:uid="{00000000-0005-0000-0000-00009E480000}"/>
    <cellStyle name="Input 10" xfId="2330" xr:uid="{00000000-0005-0000-0000-00009F480000}"/>
    <cellStyle name="Input 10 10" xfId="7941" xr:uid="{00000000-0005-0000-0000-0000A0480000}"/>
    <cellStyle name="Input 10 10 2" xfId="14428" xr:uid="{00000000-0005-0000-0000-0000A1480000}"/>
    <cellStyle name="Input 10 11" xfId="9155" xr:uid="{00000000-0005-0000-0000-0000A2480000}"/>
    <cellStyle name="Input 10 11 2" xfId="14508" xr:uid="{00000000-0005-0000-0000-0000A3480000}"/>
    <cellStyle name="Input 10 12" xfId="18259" xr:uid="{00000000-0005-0000-0000-0000A4480000}"/>
    <cellStyle name="Input 10 13" xfId="18739" xr:uid="{00000000-0005-0000-0000-0000A5480000}"/>
    <cellStyle name="Input 10 14" xfId="19595" xr:uid="{00000000-0005-0000-0000-0000A6480000}"/>
    <cellStyle name="Input 10 2" xfId="3056" xr:uid="{00000000-0005-0000-0000-0000A7480000}"/>
    <cellStyle name="Input 10 2 10" xfId="19411" xr:uid="{00000000-0005-0000-0000-0000A8480000}"/>
    <cellStyle name="Input 10 2 2" xfId="3786" xr:uid="{00000000-0005-0000-0000-0000A9480000}"/>
    <cellStyle name="Input 10 2 2 2" xfId="7090" xr:uid="{00000000-0005-0000-0000-0000AA480000}"/>
    <cellStyle name="Input 10 2 2 2 2" xfId="13667" xr:uid="{00000000-0005-0000-0000-0000AB480000}"/>
    <cellStyle name="Input 10 2 2 2 3" xfId="20748" xr:uid="{00000000-0005-0000-0000-0000AC480000}"/>
    <cellStyle name="Input 10 2 2 2 4" xfId="23797" xr:uid="{00000000-0005-0000-0000-0000AD480000}"/>
    <cellStyle name="Input 10 2 2 2 5" xfId="26051" xr:uid="{00000000-0005-0000-0000-0000AE480000}"/>
    <cellStyle name="Input 10 2 2 3" xfId="5467" xr:uid="{00000000-0005-0000-0000-0000AF480000}"/>
    <cellStyle name="Input 10 2 2 3 2" xfId="12044" xr:uid="{00000000-0005-0000-0000-0000B0480000}"/>
    <cellStyle name="Input 10 2 2 4" xfId="10371" xr:uid="{00000000-0005-0000-0000-0000B1480000}"/>
    <cellStyle name="Input 10 2 2 5" xfId="17641" xr:uid="{00000000-0005-0000-0000-0000B2480000}"/>
    <cellStyle name="Input 10 2 2 6" xfId="19964" xr:uid="{00000000-0005-0000-0000-0000B3480000}"/>
    <cellStyle name="Input 10 2 2 7" xfId="21789" xr:uid="{00000000-0005-0000-0000-0000B4480000}"/>
    <cellStyle name="Input 10 2 3" xfId="4097" xr:uid="{00000000-0005-0000-0000-0000B5480000}"/>
    <cellStyle name="Input 10 2 3 2" xfId="7401" xr:uid="{00000000-0005-0000-0000-0000B6480000}"/>
    <cellStyle name="Input 10 2 3 2 2" xfId="13978" xr:uid="{00000000-0005-0000-0000-0000B7480000}"/>
    <cellStyle name="Input 10 2 3 2 3" xfId="21059" xr:uid="{00000000-0005-0000-0000-0000B8480000}"/>
    <cellStyle name="Input 10 2 3 2 4" xfId="24063" xr:uid="{00000000-0005-0000-0000-0000B9480000}"/>
    <cellStyle name="Input 10 2 3 2 5" xfId="26313" xr:uid="{00000000-0005-0000-0000-0000BA480000}"/>
    <cellStyle name="Input 10 2 3 3" xfId="5778" xr:uid="{00000000-0005-0000-0000-0000BB480000}"/>
    <cellStyle name="Input 10 2 3 3 2" xfId="12355" xr:uid="{00000000-0005-0000-0000-0000BC480000}"/>
    <cellStyle name="Input 10 2 3 4" xfId="10682" xr:uid="{00000000-0005-0000-0000-0000BD480000}"/>
    <cellStyle name="Input 10 2 3 5" xfId="17330" xr:uid="{00000000-0005-0000-0000-0000BE480000}"/>
    <cellStyle name="Input 10 2 3 6" xfId="22629" xr:uid="{00000000-0005-0000-0000-0000BF480000}"/>
    <cellStyle name="Input 10 2 3 7" xfId="19566" xr:uid="{00000000-0005-0000-0000-0000C0480000}"/>
    <cellStyle name="Input 10 2 4" xfId="4313" xr:uid="{00000000-0005-0000-0000-0000C1480000}"/>
    <cellStyle name="Input 10 2 4 2" xfId="7617" xr:uid="{00000000-0005-0000-0000-0000C2480000}"/>
    <cellStyle name="Input 10 2 4 2 2" xfId="14194" xr:uid="{00000000-0005-0000-0000-0000C3480000}"/>
    <cellStyle name="Input 10 2 4 2 3" xfId="21275" xr:uid="{00000000-0005-0000-0000-0000C4480000}"/>
    <cellStyle name="Input 10 2 4 2 4" xfId="24279" xr:uid="{00000000-0005-0000-0000-0000C5480000}"/>
    <cellStyle name="Input 10 2 4 2 5" xfId="26529" xr:uid="{00000000-0005-0000-0000-0000C6480000}"/>
    <cellStyle name="Input 10 2 4 3" xfId="5994" xr:uid="{00000000-0005-0000-0000-0000C7480000}"/>
    <cellStyle name="Input 10 2 4 3 2" xfId="12571" xr:uid="{00000000-0005-0000-0000-0000C8480000}"/>
    <cellStyle name="Input 10 2 4 4" xfId="10898" xr:uid="{00000000-0005-0000-0000-0000C9480000}"/>
    <cellStyle name="Input 10 2 4 5" xfId="17114" xr:uid="{00000000-0005-0000-0000-0000CA480000}"/>
    <cellStyle name="Input 10 2 4 6" xfId="22845" xr:uid="{00000000-0005-0000-0000-0000CB480000}"/>
    <cellStyle name="Input 10 2 4 7" xfId="17853" xr:uid="{00000000-0005-0000-0000-0000CC480000}"/>
    <cellStyle name="Input 10 2 5" xfId="6417" xr:uid="{00000000-0005-0000-0000-0000CD480000}"/>
    <cellStyle name="Input 10 2 5 2" xfId="12994" xr:uid="{00000000-0005-0000-0000-0000CE480000}"/>
    <cellStyle name="Input 10 2 5 3" xfId="20075" xr:uid="{00000000-0005-0000-0000-0000CF480000}"/>
    <cellStyle name="Input 10 2 5 4" xfId="23232" xr:uid="{00000000-0005-0000-0000-0000D0480000}"/>
    <cellStyle name="Input 10 2 5 5" xfId="25485" xr:uid="{00000000-0005-0000-0000-0000D1480000}"/>
    <cellStyle name="Input 10 2 6" xfId="4794" xr:uid="{00000000-0005-0000-0000-0000D2480000}"/>
    <cellStyle name="Input 10 2 6 2" xfId="11371" xr:uid="{00000000-0005-0000-0000-0000D3480000}"/>
    <cellStyle name="Input 10 2 7" xfId="9699" xr:uid="{00000000-0005-0000-0000-0000D4480000}"/>
    <cellStyle name="Input 10 2 8" xfId="18401" xr:uid="{00000000-0005-0000-0000-0000D5480000}"/>
    <cellStyle name="Input 10 2 9" xfId="19630" xr:uid="{00000000-0005-0000-0000-0000D6480000}"/>
    <cellStyle name="Input 10 3" xfId="3282" xr:uid="{00000000-0005-0000-0000-0000D7480000}"/>
    <cellStyle name="Input 10 3 10" xfId="25209" xr:uid="{00000000-0005-0000-0000-0000D8480000}"/>
    <cellStyle name="Input 10 3 2" xfId="3978" xr:uid="{00000000-0005-0000-0000-0000D9480000}"/>
    <cellStyle name="Input 10 3 2 2" xfId="7282" xr:uid="{00000000-0005-0000-0000-0000DA480000}"/>
    <cellStyle name="Input 10 3 2 2 2" xfId="13859" xr:uid="{00000000-0005-0000-0000-0000DB480000}"/>
    <cellStyle name="Input 10 3 2 2 3" xfId="20940" xr:uid="{00000000-0005-0000-0000-0000DC480000}"/>
    <cellStyle name="Input 10 3 2 2 4" xfId="23944" xr:uid="{00000000-0005-0000-0000-0000DD480000}"/>
    <cellStyle name="Input 10 3 2 2 5" xfId="26194" xr:uid="{00000000-0005-0000-0000-0000DE480000}"/>
    <cellStyle name="Input 10 3 2 3" xfId="5659" xr:uid="{00000000-0005-0000-0000-0000DF480000}"/>
    <cellStyle name="Input 10 3 2 3 2" xfId="12236" xr:uid="{00000000-0005-0000-0000-0000E0480000}"/>
    <cellStyle name="Input 10 3 2 4" xfId="10563" xr:uid="{00000000-0005-0000-0000-0000E1480000}"/>
    <cellStyle name="Input 10 3 2 5" xfId="17449" xr:uid="{00000000-0005-0000-0000-0000E2480000}"/>
    <cellStyle name="Input 10 3 2 6" xfId="22510" xr:uid="{00000000-0005-0000-0000-0000E3480000}"/>
    <cellStyle name="Input 10 3 2 7" xfId="22095" xr:uid="{00000000-0005-0000-0000-0000E4480000}"/>
    <cellStyle name="Input 10 3 3" xfId="4232" xr:uid="{00000000-0005-0000-0000-0000E5480000}"/>
    <cellStyle name="Input 10 3 3 2" xfId="7536" xr:uid="{00000000-0005-0000-0000-0000E6480000}"/>
    <cellStyle name="Input 10 3 3 2 2" xfId="14113" xr:uid="{00000000-0005-0000-0000-0000E7480000}"/>
    <cellStyle name="Input 10 3 3 2 3" xfId="21194" xr:uid="{00000000-0005-0000-0000-0000E8480000}"/>
    <cellStyle name="Input 10 3 3 2 4" xfId="24198" xr:uid="{00000000-0005-0000-0000-0000E9480000}"/>
    <cellStyle name="Input 10 3 3 2 5" xfId="26448" xr:uid="{00000000-0005-0000-0000-0000EA480000}"/>
    <cellStyle name="Input 10 3 3 3" xfId="5913" xr:uid="{00000000-0005-0000-0000-0000EB480000}"/>
    <cellStyle name="Input 10 3 3 3 2" xfId="12490" xr:uid="{00000000-0005-0000-0000-0000EC480000}"/>
    <cellStyle name="Input 10 3 3 4" xfId="10817" xr:uid="{00000000-0005-0000-0000-0000ED480000}"/>
    <cellStyle name="Input 10 3 3 5" xfId="17195" xr:uid="{00000000-0005-0000-0000-0000EE480000}"/>
    <cellStyle name="Input 10 3 3 6" xfId="22764" xr:uid="{00000000-0005-0000-0000-0000EF480000}"/>
    <cellStyle name="Input 10 3 3 7" xfId="19167" xr:uid="{00000000-0005-0000-0000-0000F0480000}"/>
    <cellStyle name="Input 10 3 4" xfId="4446" xr:uid="{00000000-0005-0000-0000-0000F1480000}"/>
    <cellStyle name="Input 10 3 4 2" xfId="7750" xr:uid="{00000000-0005-0000-0000-0000F2480000}"/>
    <cellStyle name="Input 10 3 4 2 2" xfId="14327" xr:uid="{00000000-0005-0000-0000-0000F3480000}"/>
    <cellStyle name="Input 10 3 4 2 3" xfId="21408" xr:uid="{00000000-0005-0000-0000-0000F4480000}"/>
    <cellStyle name="Input 10 3 4 2 4" xfId="24412" xr:uid="{00000000-0005-0000-0000-0000F5480000}"/>
    <cellStyle name="Input 10 3 4 2 5" xfId="26662" xr:uid="{00000000-0005-0000-0000-0000F6480000}"/>
    <cellStyle name="Input 10 3 4 3" xfId="6127" xr:uid="{00000000-0005-0000-0000-0000F7480000}"/>
    <cellStyle name="Input 10 3 4 3 2" xfId="12704" xr:uid="{00000000-0005-0000-0000-0000F8480000}"/>
    <cellStyle name="Input 10 3 4 4" xfId="11031" xr:uid="{00000000-0005-0000-0000-0000F9480000}"/>
    <cellStyle name="Input 10 3 4 5" xfId="16981" xr:uid="{00000000-0005-0000-0000-0000FA480000}"/>
    <cellStyle name="Input 10 3 4 6" xfId="22978" xr:uid="{00000000-0005-0000-0000-0000FB480000}"/>
    <cellStyle name="Input 10 3 4 7" xfId="19445" xr:uid="{00000000-0005-0000-0000-0000FC480000}"/>
    <cellStyle name="Input 10 3 5" xfId="6621" xr:uid="{00000000-0005-0000-0000-0000FD480000}"/>
    <cellStyle name="Input 10 3 5 2" xfId="13198" xr:uid="{00000000-0005-0000-0000-0000FE480000}"/>
    <cellStyle name="Input 10 3 5 3" xfId="20279" xr:uid="{00000000-0005-0000-0000-0000FF480000}"/>
    <cellStyle name="Input 10 3 5 4" xfId="23379" xr:uid="{00000000-0005-0000-0000-000000490000}"/>
    <cellStyle name="Input 10 3 5 5" xfId="25634" xr:uid="{00000000-0005-0000-0000-000001490000}"/>
    <cellStyle name="Input 10 3 6" xfId="4998" xr:uid="{00000000-0005-0000-0000-000002490000}"/>
    <cellStyle name="Input 10 3 6 2" xfId="11575" xr:uid="{00000000-0005-0000-0000-000003490000}"/>
    <cellStyle name="Input 10 3 7" xfId="9902" xr:uid="{00000000-0005-0000-0000-000004490000}"/>
    <cellStyle name="Input 10 3 8" xfId="18143" xr:uid="{00000000-0005-0000-0000-000005490000}"/>
    <cellStyle name="Input 10 3 9" xfId="18833" xr:uid="{00000000-0005-0000-0000-000006490000}"/>
    <cellStyle name="Input 10 4" xfId="3637" xr:uid="{00000000-0005-0000-0000-000007490000}"/>
    <cellStyle name="Input 10 4 2" xfId="6941" xr:uid="{00000000-0005-0000-0000-000008490000}"/>
    <cellStyle name="Input 10 4 2 2" xfId="13518" xr:uid="{00000000-0005-0000-0000-000009490000}"/>
    <cellStyle name="Input 10 4 2 3" xfId="20599" xr:uid="{00000000-0005-0000-0000-00000A490000}"/>
    <cellStyle name="Input 10 4 2 4" xfId="23650" xr:uid="{00000000-0005-0000-0000-00000B490000}"/>
    <cellStyle name="Input 10 4 2 5" xfId="25903" xr:uid="{00000000-0005-0000-0000-00000C490000}"/>
    <cellStyle name="Input 10 4 3" xfId="5318" xr:uid="{00000000-0005-0000-0000-00000D490000}"/>
    <cellStyle name="Input 10 4 3 2" xfId="11895" xr:uid="{00000000-0005-0000-0000-00000E490000}"/>
    <cellStyle name="Input 10 4 4" xfId="10222" xr:uid="{00000000-0005-0000-0000-00000F490000}"/>
    <cellStyle name="Input 10 4 5" xfId="17790" xr:uid="{00000000-0005-0000-0000-000010490000}"/>
    <cellStyle name="Input 10 4 6" xfId="19862" xr:uid="{00000000-0005-0000-0000-000011490000}"/>
    <cellStyle name="Input 10 4 7" xfId="22236" xr:uid="{00000000-0005-0000-0000-000012490000}"/>
    <cellStyle name="Input 10 5" xfId="3615" xr:uid="{00000000-0005-0000-0000-000013490000}"/>
    <cellStyle name="Input 10 5 2" xfId="6919" xr:uid="{00000000-0005-0000-0000-000014490000}"/>
    <cellStyle name="Input 10 5 2 2" xfId="13496" xr:uid="{00000000-0005-0000-0000-000015490000}"/>
    <cellStyle name="Input 10 5 2 3" xfId="20577" xr:uid="{00000000-0005-0000-0000-000016490000}"/>
    <cellStyle name="Input 10 5 2 4" xfId="23628" xr:uid="{00000000-0005-0000-0000-000017490000}"/>
    <cellStyle name="Input 10 5 2 5" xfId="25881" xr:uid="{00000000-0005-0000-0000-000018490000}"/>
    <cellStyle name="Input 10 5 3" xfId="5296" xr:uid="{00000000-0005-0000-0000-000019490000}"/>
    <cellStyle name="Input 10 5 3 2" xfId="11873" xr:uid="{00000000-0005-0000-0000-00001A490000}"/>
    <cellStyle name="Input 10 5 4" xfId="10200" xr:uid="{00000000-0005-0000-0000-00001B490000}"/>
    <cellStyle name="Input 10 5 5" xfId="17812" xr:uid="{00000000-0005-0000-0000-00001C490000}"/>
    <cellStyle name="Input 10 5 6" xfId="18964" xr:uid="{00000000-0005-0000-0000-00001D490000}"/>
    <cellStyle name="Input 10 5 7" xfId="18588" xr:uid="{00000000-0005-0000-0000-00001E490000}"/>
    <cellStyle name="Input 10 6" xfId="3684" xr:uid="{00000000-0005-0000-0000-00001F490000}"/>
    <cellStyle name="Input 10 6 2" xfId="6988" xr:uid="{00000000-0005-0000-0000-000020490000}"/>
    <cellStyle name="Input 10 6 2 2" xfId="13565" xr:uid="{00000000-0005-0000-0000-000021490000}"/>
    <cellStyle name="Input 10 6 2 3" xfId="20646" xr:uid="{00000000-0005-0000-0000-000022490000}"/>
    <cellStyle name="Input 10 6 2 4" xfId="23697" xr:uid="{00000000-0005-0000-0000-000023490000}"/>
    <cellStyle name="Input 10 6 2 5" xfId="25950" xr:uid="{00000000-0005-0000-0000-000024490000}"/>
    <cellStyle name="Input 10 6 3" xfId="5365" xr:uid="{00000000-0005-0000-0000-000025490000}"/>
    <cellStyle name="Input 10 6 3 2" xfId="11942" xr:uid="{00000000-0005-0000-0000-000026490000}"/>
    <cellStyle name="Input 10 6 4" xfId="10269" xr:uid="{00000000-0005-0000-0000-000027490000}"/>
    <cellStyle name="Input 10 6 5" xfId="17743" xr:uid="{00000000-0005-0000-0000-000028490000}"/>
    <cellStyle name="Input 10 6 6" xfId="19884" xr:uid="{00000000-0005-0000-0000-000029490000}"/>
    <cellStyle name="Input 10 6 7" xfId="24769" xr:uid="{00000000-0005-0000-0000-00002A490000}"/>
    <cellStyle name="Input 10 7" xfId="6266" xr:uid="{00000000-0005-0000-0000-00002B490000}"/>
    <cellStyle name="Input 10 7 2" xfId="12843" xr:uid="{00000000-0005-0000-0000-00002C490000}"/>
    <cellStyle name="Input 10 7 3" xfId="16796" xr:uid="{00000000-0005-0000-0000-00002D490000}"/>
    <cellStyle name="Input 10 7 4" xfId="23122" xr:uid="{00000000-0005-0000-0000-00002E490000}"/>
    <cellStyle name="Input 10 7 5" xfId="19091" xr:uid="{00000000-0005-0000-0000-00002F490000}"/>
    <cellStyle name="Input 10 8" xfId="4635" xr:uid="{00000000-0005-0000-0000-000030490000}"/>
    <cellStyle name="Input 10 8 2" xfId="11212" xr:uid="{00000000-0005-0000-0000-000031490000}"/>
    <cellStyle name="Input 10 8 3" xfId="21587" xr:uid="{00000000-0005-0000-0000-000032490000}"/>
    <cellStyle name="Input 10 8 4" xfId="24548" xr:uid="{00000000-0005-0000-0000-000033490000}"/>
    <cellStyle name="Input 10 8 5" xfId="26784" xr:uid="{00000000-0005-0000-0000-000034490000}"/>
    <cellStyle name="Input 10 9" xfId="9444" xr:uid="{00000000-0005-0000-0000-000035490000}"/>
    <cellStyle name="Input 10 9 2" xfId="14613" xr:uid="{00000000-0005-0000-0000-000036490000}"/>
    <cellStyle name="Input 10 9 3" xfId="21663" xr:uid="{00000000-0005-0000-0000-000037490000}"/>
    <cellStyle name="Input 10 9 4" xfId="24623" xr:uid="{00000000-0005-0000-0000-000038490000}"/>
    <cellStyle name="Input 10 9 5" xfId="26859" xr:uid="{00000000-0005-0000-0000-000039490000}"/>
    <cellStyle name="Input 100" xfId="16400" xr:uid="{00000000-0005-0000-0000-00003A490000}"/>
    <cellStyle name="Input 100 2" xfId="22275" xr:uid="{00000000-0005-0000-0000-00003B490000}"/>
    <cellStyle name="Input 100 3" xfId="25317" xr:uid="{00000000-0005-0000-0000-00003C490000}"/>
    <cellStyle name="Input 100 4" xfId="27092" xr:uid="{00000000-0005-0000-0000-00003D490000}"/>
    <cellStyle name="Input 101" xfId="15887" xr:uid="{00000000-0005-0000-0000-00003E490000}"/>
    <cellStyle name="Input 101 2" xfId="22276" xr:uid="{00000000-0005-0000-0000-00003F490000}"/>
    <cellStyle name="Input 101 3" xfId="25318" xr:uid="{00000000-0005-0000-0000-000040490000}"/>
    <cellStyle name="Input 101 4" xfId="27093" xr:uid="{00000000-0005-0000-0000-000041490000}"/>
    <cellStyle name="Input 102" xfId="15802" xr:uid="{00000000-0005-0000-0000-000042490000}"/>
    <cellStyle name="Input 102 2" xfId="22277" xr:uid="{00000000-0005-0000-0000-000043490000}"/>
    <cellStyle name="Input 102 3" xfId="25319" xr:uid="{00000000-0005-0000-0000-000044490000}"/>
    <cellStyle name="Input 102 4" xfId="27094" xr:uid="{00000000-0005-0000-0000-000045490000}"/>
    <cellStyle name="Input 103" xfId="16254" xr:uid="{00000000-0005-0000-0000-000046490000}"/>
    <cellStyle name="Input 103 2" xfId="22278" xr:uid="{00000000-0005-0000-0000-000047490000}"/>
    <cellStyle name="Input 103 3" xfId="25320" xr:uid="{00000000-0005-0000-0000-000048490000}"/>
    <cellStyle name="Input 103 4" xfId="27095" xr:uid="{00000000-0005-0000-0000-000049490000}"/>
    <cellStyle name="Input 104" xfId="16449" xr:uid="{00000000-0005-0000-0000-00004A490000}"/>
    <cellStyle name="Input 104 2" xfId="22279" xr:uid="{00000000-0005-0000-0000-00004B490000}"/>
    <cellStyle name="Input 104 3" xfId="25321" xr:uid="{00000000-0005-0000-0000-00004C490000}"/>
    <cellStyle name="Input 104 4" xfId="27096" xr:uid="{00000000-0005-0000-0000-00004D490000}"/>
    <cellStyle name="Input 105" xfId="14918" xr:uid="{00000000-0005-0000-0000-00004E490000}"/>
    <cellStyle name="Input 105 2" xfId="22280" xr:uid="{00000000-0005-0000-0000-00004F490000}"/>
    <cellStyle name="Input 105 3" xfId="25322" xr:uid="{00000000-0005-0000-0000-000050490000}"/>
    <cellStyle name="Input 105 4" xfId="27097" xr:uid="{00000000-0005-0000-0000-000051490000}"/>
    <cellStyle name="Input 106" xfId="16329" xr:uid="{00000000-0005-0000-0000-000052490000}"/>
    <cellStyle name="Input 106 2" xfId="22281" xr:uid="{00000000-0005-0000-0000-000053490000}"/>
    <cellStyle name="Input 106 3" xfId="25323" xr:uid="{00000000-0005-0000-0000-000054490000}"/>
    <cellStyle name="Input 106 4" xfId="27098" xr:uid="{00000000-0005-0000-0000-000055490000}"/>
    <cellStyle name="Input 107" xfId="15924" xr:uid="{00000000-0005-0000-0000-000056490000}"/>
    <cellStyle name="Input 107 2" xfId="22282" xr:uid="{00000000-0005-0000-0000-000057490000}"/>
    <cellStyle name="Input 107 3" xfId="25324" xr:uid="{00000000-0005-0000-0000-000058490000}"/>
    <cellStyle name="Input 107 4" xfId="27099" xr:uid="{00000000-0005-0000-0000-000059490000}"/>
    <cellStyle name="Input 108" xfId="14803" xr:uid="{00000000-0005-0000-0000-00005A490000}"/>
    <cellStyle name="Input 108 2" xfId="22283" xr:uid="{00000000-0005-0000-0000-00005B490000}"/>
    <cellStyle name="Input 108 3" xfId="25325" xr:uid="{00000000-0005-0000-0000-00005C490000}"/>
    <cellStyle name="Input 108 4" xfId="27100" xr:uid="{00000000-0005-0000-0000-00005D490000}"/>
    <cellStyle name="Input 109" xfId="15062" xr:uid="{00000000-0005-0000-0000-00005E490000}"/>
    <cellStyle name="Input 109 2" xfId="22284" xr:uid="{00000000-0005-0000-0000-00005F490000}"/>
    <cellStyle name="Input 109 3" xfId="25326" xr:uid="{00000000-0005-0000-0000-000060490000}"/>
    <cellStyle name="Input 109 4" xfId="27101" xr:uid="{00000000-0005-0000-0000-000061490000}"/>
    <cellStyle name="Input 11" xfId="2331" xr:uid="{00000000-0005-0000-0000-000062490000}"/>
    <cellStyle name="Input 11 10" xfId="7939" xr:uid="{00000000-0005-0000-0000-000063490000}"/>
    <cellStyle name="Input 11 10 2" xfId="14427" xr:uid="{00000000-0005-0000-0000-000064490000}"/>
    <cellStyle name="Input 11 11" xfId="8031" xr:uid="{00000000-0005-0000-0000-000065490000}"/>
    <cellStyle name="Input 11 11 2" xfId="14447" xr:uid="{00000000-0005-0000-0000-000066490000}"/>
    <cellStyle name="Input 11 12" xfId="18260" xr:uid="{00000000-0005-0000-0000-000067490000}"/>
    <cellStyle name="Input 11 13" xfId="18738" xr:uid="{00000000-0005-0000-0000-000068490000}"/>
    <cellStyle name="Input 11 14" xfId="19594" xr:uid="{00000000-0005-0000-0000-000069490000}"/>
    <cellStyle name="Input 11 2" xfId="3057" xr:uid="{00000000-0005-0000-0000-00006A490000}"/>
    <cellStyle name="Input 11 2 10" xfId="25295" xr:uid="{00000000-0005-0000-0000-00006B490000}"/>
    <cellStyle name="Input 11 2 2" xfId="3787" xr:uid="{00000000-0005-0000-0000-00006C490000}"/>
    <cellStyle name="Input 11 2 2 2" xfId="7091" xr:uid="{00000000-0005-0000-0000-00006D490000}"/>
    <cellStyle name="Input 11 2 2 2 2" xfId="13668" xr:uid="{00000000-0005-0000-0000-00006E490000}"/>
    <cellStyle name="Input 11 2 2 2 3" xfId="20749" xr:uid="{00000000-0005-0000-0000-00006F490000}"/>
    <cellStyle name="Input 11 2 2 2 4" xfId="23798" xr:uid="{00000000-0005-0000-0000-000070490000}"/>
    <cellStyle name="Input 11 2 2 2 5" xfId="26052" xr:uid="{00000000-0005-0000-0000-000071490000}"/>
    <cellStyle name="Input 11 2 2 3" xfId="5468" xr:uid="{00000000-0005-0000-0000-000072490000}"/>
    <cellStyle name="Input 11 2 2 3 2" xfId="12045" xr:uid="{00000000-0005-0000-0000-000073490000}"/>
    <cellStyle name="Input 11 2 2 4" xfId="10372" xr:uid="{00000000-0005-0000-0000-000074490000}"/>
    <cellStyle name="Input 11 2 2 5" xfId="17640" xr:uid="{00000000-0005-0000-0000-000075490000}"/>
    <cellStyle name="Input 11 2 2 6" xfId="19037" xr:uid="{00000000-0005-0000-0000-000076490000}"/>
    <cellStyle name="Input 11 2 2 7" xfId="21746" xr:uid="{00000000-0005-0000-0000-000077490000}"/>
    <cellStyle name="Input 11 2 3" xfId="4098" xr:uid="{00000000-0005-0000-0000-000078490000}"/>
    <cellStyle name="Input 11 2 3 2" xfId="7402" xr:uid="{00000000-0005-0000-0000-000079490000}"/>
    <cellStyle name="Input 11 2 3 2 2" xfId="13979" xr:uid="{00000000-0005-0000-0000-00007A490000}"/>
    <cellStyle name="Input 11 2 3 2 3" xfId="21060" xr:uid="{00000000-0005-0000-0000-00007B490000}"/>
    <cellStyle name="Input 11 2 3 2 4" xfId="24064" xr:uid="{00000000-0005-0000-0000-00007C490000}"/>
    <cellStyle name="Input 11 2 3 2 5" xfId="26314" xr:uid="{00000000-0005-0000-0000-00007D490000}"/>
    <cellStyle name="Input 11 2 3 3" xfId="5779" xr:uid="{00000000-0005-0000-0000-00007E490000}"/>
    <cellStyle name="Input 11 2 3 3 2" xfId="12356" xr:uid="{00000000-0005-0000-0000-00007F490000}"/>
    <cellStyle name="Input 11 2 3 4" xfId="10683" xr:uid="{00000000-0005-0000-0000-000080490000}"/>
    <cellStyle name="Input 11 2 3 5" xfId="17329" xr:uid="{00000000-0005-0000-0000-000081490000}"/>
    <cellStyle name="Input 11 2 3 6" xfId="22630" xr:uid="{00000000-0005-0000-0000-000082490000}"/>
    <cellStyle name="Input 11 2 3 7" xfId="21738" xr:uid="{00000000-0005-0000-0000-000083490000}"/>
    <cellStyle name="Input 11 2 4" xfId="4314" xr:uid="{00000000-0005-0000-0000-000084490000}"/>
    <cellStyle name="Input 11 2 4 2" xfId="7618" xr:uid="{00000000-0005-0000-0000-000085490000}"/>
    <cellStyle name="Input 11 2 4 2 2" xfId="14195" xr:uid="{00000000-0005-0000-0000-000086490000}"/>
    <cellStyle name="Input 11 2 4 2 3" xfId="21276" xr:uid="{00000000-0005-0000-0000-000087490000}"/>
    <cellStyle name="Input 11 2 4 2 4" xfId="24280" xr:uid="{00000000-0005-0000-0000-000088490000}"/>
    <cellStyle name="Input 11 2 4 2 5" xfId="26530" xr:uid="{00000000-0005-0000-0000-000089490000}"/>
    <cellStyle name="Input 11 2 4 3" xfId="5995" xr:uid="{00000000-0005-0000-0000-00008A490000}"/>
    <cellStyle name="Input 11 2 4 3 2" xfId="12572" xr:uid="{00000000-0005-0000-0000-00008B490000}"/>
    <cellStyle name="Input 11 2 4 4" xfId="10899" xr:uid="{00000000-0005-0000-0000-00008C490000}"/>
    <cellStyle name="Input 11 2 4 5" xfId="17113" xr:uid="{00000000-0005-0000-0000-00008D490000}"/>
    <cellStyle name="Input 11 2 4 6" xfId="22846" xr:uid="{00000000-0005-0000-0000-00008E490000}"/>
    <cellStyle name="Input 11 2 4 7" xfId="21960" xr:uid="{00000000-0005-0000-0000-00008F490000}"/>
    <cellStyle name="Input 11 2 5" xfId="6418" xr:uid="{00000000-0005-0000-0000-000090490000}"/>
    <cellStyle name="Input 11 2 5 2" xfId="12995" xr:uid="{00000000-0005-0000-0000-000091490000}"/>
    <cellStyle name="Input 11 2 5 3" xfId="20076" xr:uid="{00000000-0005-0000-0000-000092490000}"/>
    <cellStyle name="Input 11 2 5 4" xfId="23233" xr:uid="{00000000-0005-0000-0000-000093490000}"/>
    <cellStyle name="Input 11 2 5 5" xfId="25486" xr:uid="{00000000-0005-0000-0000-000094490000}"/>
    <cellStyle name="Input 11 2 6" xfId="4795" xr:uid="{00000000-0005-0000-0000-000095490000}"/>
    <cellStyle name="Input 11 2 6 2" xfId="11372" xr:uid="{00000000-0005-0000-0000-000096490000}"/>
    <cellStyle name="Input 11 2 7" xfId="9700" xr:uid="{00000000-0005-0000-0000-000097490000}"/>
    <cellStyle name="Input 11 2 8" xfId="18400" xr:uid="{00000000-0005-0000-0000-000098490000}"/>
    <cellStyle name="Input 11 2 9" xfId="19631" xr:uid="{00000000-0005-0000-0000-000099490000}"/>
    <cellStyle name="Input 11 3" xfId="3283" xr:uid="{00000000-0005-0000-0000-00009A490000}"/>
    <cellStyle name="Input 11 3 10" xfId="25208" xr:uid="{00000000-0005-0000-0000-00009B490000}"/>
    <cellStyle name="Input 11 3 2" xfId="3979" xr:uid="{00000000-0005-0000-0000-00009C490000}"/>
    <cellStyle name="Input 11 3 2 2" xfId="7283" xr:uid="{00000000-0005-0000-0000-00009D490000}"/>
    <cellStyle name="Input 11 3 2 2 2" xfId="13860" xr:uid="{00000000-0005-0000-0000-00009E490000}"/>
    <cellStyle name="Input 11 3 2 2 3" xfId="20941" xr:uid="{00000000-0005-0000-0000-00009F490000}"/>
    <cellStyle name="Input 11 3 2 2 4" xfId="23945" xr:uid="{00000000-0005-0000-0000-0000A0490000}"/>
    <cellStyle name="Input 11 3 2 2 5" xfId="26195" xr:uid="{00000000-0005-0000-0000-0000A1490000}"/>
    <cellStyle name="Input 11 3 2 3" xfId="5660" xr:uid="{00000000-0005-0000-0000-0000A2490000}"/>
    <cellStyle name="Input 11 3 2 3 2" xfId="12237" xr:uid="{00000000-0005-0000-0000-0000A3490000}"/>
    <cellStyle name="Input 11 3 2 4" xfId="10564" xr:uid="{00000000-0005-0000-0000-0000A4490000}"/>
    <cellStyle name="Input 11 3 2 5" xfId="17448" xr:uid="{00000000-0005-0000-0000-0000A5490000}"/>
    <cellStyle name="Input 11 3 2 6" xfId="22511" xr:uid="{00000000-0005-0000-0000-0000A6490000}"/>
    <cellStyle name="Input 11 3 2 7" xfId="25049" xr:uid="{00000000-0005-0000-0000-0000A7490000}"/>
    <cellStyle name="Input 11 3 3" xfId="4233" xr:uid="{00000000-0005-0000-0000-0000A8490000}"/>
    <cellStyle name="Input 11 3 3 2" xfId="7537" xr:uid="{00000000-0005-0000-0000-0000A9490000}"/>
    <cellStyle name="Input 11 3 3 2 2" xfId="14114" xr:uid="{00000000-0005-0000-0000-0000AA490000}"/>
    <cellStyle name="Input 11 3 3 2 3" xfId="21195" xr:uid="{00000000-0005-0000-0000-0000AB490000}"/>
    <cellStyle name="Input 11 3 3 2 4" xfId="24199" xr:uid="{00000000-0005-0000-0000-0000AC490000}"/>
    <cellStyle name="Input 11 3 3 2 5" xfId="26449" xr:uid="{00000000-0005-0000-0000-0000AD490000}"/>
    <cellStyle name="Input 11 3 3 3" xfId="5914" xr:uid="{00000000-0005-0000-0000-0000AE490000}"/>
    <cellStyle name="Input 11 3 3 3 2" xfId="12491" xr:uid="{00000000-0005-0000-0000-0000AF490000}"/>
    <cellStyle name="Input 11 3 3 4" xfId="10818" xr:uid="{00000000-0005-0000-0000-0000B0490000}"/>
    <cellStyle name="Input 11 3 3 5" xfId="17194" xr:uid="{00000000-0005-0000-0000-0000B1490000}"/>
    <cellStyle name="Input 11 3 3 6" xfId="22765" xr:uid="{00000000-0005-0000-0000-0000B2490000}"/>
    <cellStyle name="Input 11 3 3 7" xfId="19517" xr:uid="{00000000-0005-0000-0000-0000B3490000}"/>
    <cellStyle name="Input 11 3 4" xfId="4447" xr:uid="{00000000-0005-0000-0000-0000B4490000}"/>
    <cellStyle name="Input 11 3 4 2" xfId="7751" xr:uid="{00000000-0005-0000-0000-0000B5490000}"/>
    <cellStyle name="Input 11 3 4 2 2" xfId="14328" xr:uid="{00000000-0005-0000-0000-0000B6490000}"/>
    <cellStyle name="Input 11 3 4 2 3" xfId="21409" xr:uid="{00000000-0005-0000-0000-0000B7490000}"/>
    <cellStyle name="Input 11 3 4 2 4" xfId="24413" xr:uid="{00000000-0005-0000-0000-0000B8490000}"/>
    <cellStyle name="Input 11 3 4 2 5" xfId="26663" xr:uid="{00000000-0005-0000-0000-0000B9490000}"/>
    <cellStyle name="Input 11 3 4 3" xfId="6128" xr:uid="{00000000-0005-0000-0000-0000BA490000}"/>
    <cellStyle name="Input 11 3 4 3 2" xfId="12705" xr:uid="{00000000-0005-0000-0000-0000BB490000}"/>
    <cellStyle name="Input 11 3 4 4" xfId="11032" xr:uid="{00000000-0005-0000-0000-0000BC490000}"/>
    <cellStyle name="Input 11 3 4 5" xfId="16980" xr:uid="{00000000-0005-0000-0000-0000BD490000}"/>
    <cellStyle name="Input 11 3 4 6" xfId="22979" xr:uid="{00000000-0005-0000-0000-0000BE490000}"/>
    <cellStyle name="Input 11 3 4 7" xfId="18271" xr:uid="{00000000-0005-0000-0000-0000BF490000}"/>
    <cellStyle name="Input 11 3 5" xfId="6622" xr:uid="{00000000-0005-0000-0000-0000C0490000}"/>
    <cellStyle name="Input 11 3 5 2" xfId="13199" xr:uid="{00000000-0005-0000-0000-0000C1490000}"/>
    <cellStyle name="Input 11 3 5 3" xfId="20280" xr:uid="{00000000-0005-0000-0000-0000C2490000}"/>
    <cellStyle name="Input 11 3 5 4" xfId="23380" xr:uid="{00000000-0005-0000-0000-0000C3490000}"/>
    <cellStyle name="Input 11 3 5 5" xfId="25635" xr:uid="{00000000-0005-0000-0000-0000C4490000}"/>
    <cellStyle name="Input 11 3 6" xfId="4999" xr:uid="{00000000-0005-0000-0000-0000C5490000}"/>
    <cellStyle name="Input 11 3 6 2" xfId="11576" xr:uid="{00000000-0005-0000-0000-0000C6490000}"/>
    <cellStyle name="Input 11 3 7" xfId="9903" xr:uid="{00000000-0005-0000-0000-0000C7490000}"/>
    <cellStyle name="Input 11 3 8" xfId="18142" xr:uid="{00000000-0005-0000-0000-0000C8490000}"/>
    <cellStyle name="Input 11 3 9" xfId="18834" xr:uid="{00000000-0005-0000-0000-0000C9490000}"/>
    <cellStyle name="Input 11 4" xfId="3638" xr:uid="{00000000-0005-0000-0000-0000CA490000}"/>
    <cellStyle name="Input 11 4 2" xfId="6942" xr:uid="{00000000-0005-0000-0000-0000CB490000}"/>
    <cellStyle name="Input 11 4 2 2" xfId="13519" xr:uid="{00000000-0005-0000-0000-0000CC490000}"/>
    <cellStyle name="Input 11 4 2 3" xfId="20600" xr:uid="{00000000-0005-0000-0000-0000CD490000}"/>
    <cellStyle name="Input 11 4 2 4" xfId="23651" xr:uid="{00000000-0005-0000-0000-0000CE490000}"/>
    <cellStyle name="Input 11 4 2 5" xfId="25904" xr:uid="{00000000-0005-0000-0000-0000CF490000}"/>
    <cellStyle name="Input 11 4 3" xfId="5319" xr:uid="{00000000-0005-0000-0000-0000D0490000}"/>
    <cellStyle name="Input 11 4 3 2" xfId="11896" xr:uid="{00000000-0005-0000-0000-0000D1490000}"/>
    <cellStyle name="Input 11 4 4" xfId="10223" xr:uid="{00000000-0005-0000-0000-0000D2490000}"/>
    <cellStyle name="Input 11 4 5" xfId="17789" xr:uid="{00000000-0005-0000-0000-0000D3490000}"/>
    <cellStyle name="Input 11 4 6" xfId="18978" xr:uid="{00000000-0005-0000-0000-0000D4490000}"/>
    <cellStyle name="Input 11 4 7" xfId="22237" xr:uid="{00000000-0005-0000-0000-0000D5490000}"/>
    <cellStyle name="Input 11 5" xfId="3465" xr:uid="{00000000-0005-0000-0000-0000D6490000}"/>
    <cellStyle name="Input 11 5 2" xfId="6804" xr:uid="{00000000-0005-0000-0000-0000D7490000}"/>
    <cellStyle name="Input 11 5 2 2" xfId="13381" xr:uid="{00000000-0005-0000-0000-0000D8490000}"/>
    <cellStyle name="Input 11 5 2 3" xfId="20462" xr:uid="{00000000-0005-0000-0000-0000D9490000}"/>
    <cellStyle name="Input 11 5 2 4" xfId="23513" xr:uid="{00000000-0005-0000-0000-0000DA490000}"/>
    <cellStyle name="Input 11 5 2 5" xfId="25766" xr:uid="{00000000-0005-0000-0000-0000DB490000}"/>
    <cellStyle name="Input 11 5 3" xfId="5181" xr:uid="{00000000-0005-0000-0000-0000DC490000}"/>
    <cellStyle name="Input 11 5 3 2" xfId="11758" xr:uid="{00000000-0005-0000-0000-0000DD490000}"/>
    <cellStyle name="Input 11 5 4" xfId="10085" xr:uid="{00000000-0005-0000-0000-0000DE490000}"/>
    <cellStyle name="Input 11 5 5" xfId="17949" xr:uid="{00000000-0005-0000-0000-0000DF490000}"/>
    <cellStyle name="Input 11 5 6" xfId="19785" xr:uid="{00000000-0005-0000-0000-0000E0490000}"/>
    <cellStyle name="Input 11 5 7" xfId="24739" xr:uid="{00000000-0005-0000-0000-0000E1490000}"/>
    <cellStyle name="Input 11 6" xfId="3685" xr:uid="{00000000-0005-0000-0000-0000E2490000}"/>
    <cellStyle name="Input 11 6 2" xfId="6989" xr:uid="{00000000-0005-0000-0000-0000E3490000}"/>
    <cellStyle name="Input 11 6 2 2" xfId="13566" xr:uid="{00000000-0005-0000-0000-0000E4490000}"/>
    <cellStyle name="Input 11 6 2 3" xfId="20647" xr:uid="{00000000-0005-0000-0000-0000E5490000}"/>
    <cellStyle name="Input 11 6 2 4" xfId="23698" xr:uid="{00000000-0005-0000-0000-0000E6490000}"/>
    <cellStyle name="Input 11 6 2 5" xfId="25951" xr:uid="{00000000-0005-0000-0000-0000E7490000}"/>
    <cellStyle name="Input 11 6 3" xfId="5366" xr:uid="{00000000-0005-0000-0000-0000E8490000}"/>
    <cellStyle name="Input 11 6 3 2" xfId="11943" xr:uid="{00000000-0005-0000-0000-0000E9490000}"/>
    <cellStyle name="Input 11 6 4" xfId="10270" xr:uid="{00000000-0005-0000-0000-0000EA490000}"/>
    <cellStyle name="Input 11 6 5" xfId="17742" xr:uid="{00000000-0005-0000-0000-0000EB490000}"/>
    <cellStyle name="Input 11 6 6" xfId="19004" xr:uid="{00000000-0005-0000-0000-0000EC490000}"/>
    <cellStyle name="Input 11 6 7" xfId="24770" xr:uid="{00000000-0005-0000-0000-0000ED490000}"/>
    <cellStyle name="Input 11 7" xfId="6267" xr:uid="{00000000-0005-0000-0000-0000EE490000}"/>
    <cellStyle name="Input 11 7 2" xfId="12844" xr:uid="{00000000-0005-0000-0000-0000EF490000}"/>
    <cellStyle name="Input 11 7 3" xfId="16795" xr:uid="{00000000-0005-0000-0000-0000F0490000}"/>
    <cellStyle name="Input 11 7 4" xfId="23123" xr:uid="{00000000-0005-0000-0000-0000F1490000}"/>
    <cellStyle name="Input 11 7 5" xfId="19090" xr:uid="{00000000-0005-0000-0000-0000F2490000}"/>
    <cellStyle name="Input 11 8" xfId="4636" xr:uid="{00000000-0005-0000-0000-0000F3490000}"/>
    <cellStyle name="Input 11 8 2" xfId="11213" xr:uid="{00000000-0005-0000-0000-0000F4490000}"/>
    <cellStyle name="Input 11 8 3" xfId="21588" xr:uid="{00000000-0005-0000-0000-0000F5490000}"/>
    <cellStyle name="Input 11 8 4" xfId="24549" xr:uid="{00000000-0005-0000-0000-0000F6490000}"/>
    <cellStyle name="Input 11 8 5" xfId="26785" xr:uid="{00000000-0005-0000-0000-0000F7490000}"/>
    <cellStyle name="Input 11 9" xfId="9443" xr:uid="{00000000-0005-0000-0000-0000F8490000}"/>
    <cellStyle name="Input 11 9 2" xfId="14612" xr:uid="{00000000-0005-0000-0000-0000F9490000}"/>
    <cellStyle name="Input 11 9 3" xfId="21662" xr:uid="{00000000-0005-0000-0000-0000FA490000}"/>
    <cellStyle name="Input 11 9 4" xfId="24622" xr:uid="{00000000-0005-0000-0000-0000FB490000}"/>
    <cellStyle name="Input 11 9 5" xfId="26858" xr:uid="{00000000-0005-0000-0000-0000FC490000}"/>
    <cellStyle name="Input 110" xfId="16197" xr:uid="{00000000-0005-0000-0000-0000FD490000}"/>
    <cellStyle name="Input 110 2" xfId="22285" xr:uid="{00000000-0005-0000-0000-0000FE490000}"/>
    <cellStyle name="Input 110 3" xfId="25327" xr:uid="{00000000-0005-0000-0000-0000FF490000}"/>
    <cellStyle name="Input 110 4" xfId="27102" xr:uid="{00000000-0005-0000-0000-0000004A0000}"/>
    <cellStyle name="Input 111" xfId="16261" xr:uid="{00000000-0005-0000-0000-0000014A0000}"/>
    <cellStyle name="Input 111 2" xfId="22286" xr:uid="{00000000-0005-0000-0000-0000024A0000}"/>
    <cellStyle name="Input 111 3" xfId="25328" xr:uid="{00000000-0005-0000-0000-0000034A0000}"/>
    <cellStyle name="Input 111 4" xfId="27103" xr:uid="{00000000-0005-0000-0000-0000044A0000}"/>
    <cellStyle name="Input 112" xfId="15055" xr:uid="{00000000-0005-0000-0000-0000054A0000}"/>
    <cellStyle name="Input 112 2" xfId="22287" xr:uid="{00000000-0005-0000-0000-0000064A0000}"/>
    <cellStyle name="Input 112 3" xfId="25329" xr:uid="{00000000-0005-0000-0000-0000074A0000}"/>
    <cellStyle name="Input 112 4" xfId="27104" xr:uid="{00000000-0005-0000-0000-0000084A0000}"/>
    <cellStyle name="Input 113" xfId="14931" xr:uid="{00000000-0005-0000-0000-0000094A0000}"/>
    <cellStyle name="Input 113 2" xfId="22288" xr:uid="{00000000-0005-0000-0000-00000A4A0000}"/>
    <cellStyle name="Input 113 3" xfId="25330" xr:uid="{00000000-0005-0000-0000-00000B4A0000}"/>
    <cellStyle name="Input 113 4" xfId="27105" xr:uid="{00000000-0005-0000-0000-00000C4A0000}"/>
    <cellStyle name="Input 114" xfId="15958" xr:uid="{00000000-0005-0000-0000-00000D4A0000}"/>
    <cellStyle name="Input 114 2" xfId="22289" xr:uid="{00000000-0005-0000-0000-00000E4A0000}"/>
    <cellStyle name="Input 114 3" xfId="25331" xr:uid="{00000000-0005-0000-0000-00000F4A0000}"/>
    <cellStyle name="Input 114 4" xfId="27106" xr:uid="{00000000-0005-0000-0000-0000104A0000}"/>
    <cellStyle name="Input 115" xfId="16512" xr:uid="{00000000-0005-0000-0000-0000114A0000}"/>
    <cellStyle name="Input 115 2" xfId="22290" xr:uid="{00000000-0005-0000-0000-0000124A0000}"/>
    <cellStyle name="Input 115 3" xfId="25332" xr:uid="{00000000-0005-0000-0000-0000134A0000}"/>
    <cellStyle name="Input 115 4" xfId="27107" xr:uid="{00000000-0005-0000-0000-0000144A0000}"/>
    <cellStyle name="Input 116" xfId="14772" xr:uid="{00000000-0005-0000-0000-0000154A0000}"/>
    <cellStyle name="Input 116 2" xfId="22291" xr:uid="{00000000-0005-0000-0000-0000164A0000}"/>
    <cellStyle name="Input 116 3" xfId="25333" xr:uid="{00000000-0005-0000-0000-0000174A0000}"/>
    <cellStyle name="Input 116 4" xfId="27108" xr:uid="{00000000-0005-0000-0000-0000184A0000}"/>
    <cellStyle name="Input 117" xfId="16524" xr:uid="{00000000-0005-0000-0000-0000194A0000}"/>
    <cellStyle name="Input 117 2" xfId="22292" xr:uid="{00000000-0005-0000-0000-00001A4A0000}"/>
    <cellStyle name="Input 117 3" xfId="25334" xr:uid="{00000000-0005-0000-0000-00001B4A0000}"/>
    <cellStyle name="Input 117 4" xfId="27109" xr:uid="{00000000-0005-0000-0000-00001C4A0000}"/>
    <cellStyle name="Input 118" xfId="16347" xr:uid="{00000000-0005-0000-0000-00001D4A0000}"/>
    <cellStyle name="Input 118 2" xfId="22293" xr:uid="{00000000-0005-0000-0000-00001E4A0000}"/>
    <cellStyle name="Input 118 3" xfId="25335" xr:uid="{00000000-0005-0000-0000-00001F4A0000}"/>
    <cellStyle name="Input 118 4" xfId="27110" xr:uid="{00000000-0005-0000-0000-0000204A0000}"/>
    <cellStyle name="Input 119" xfId="16394" xr:uid="{00000000-0005-0000-0000-0000214A0000}"/>
    <cellStyle name="Input 119 2" xfId="22294" xr:uid="{00000000-0005-0000-0000-0000224A0000}"/>
    <cellStyle name="Input 119 3" xfId="25336" xr:uid="{00000000-0005-0000-0000-0000234A0000}"/>
    <cellStyle name="Input 119 4" xfId="27111" xr:uid="{00000000-0005-0000-0000-0000244A0000}"/>
    <cellStyle name="Input 12" xfId="2332" xr:uid="{00000000-0005-0000-0000-0000254A0000}"/>
    <cellStyle name="Input 12 10" xfId="9542" xr:uid="{00000000-0005-0000-0000-0000264A0000}"/>
    <cellStyle name="Input 12 10 2" xfId="14711" xr:uid="{00000000-0005-0000-0000-0000274A0000}"/>
    <cellStyle name="Input 12 11" xfId="9548" xr:uid="{00000000-0005-0000-0000-0000284A0000}"/>
    <cellStyle name="Input 12 11 2" xfId="14717" xr:uid="{00000000-0005-0000-0000-0000294A0000}"/>
    <cellStyle name="Input 12 12" xfId="18261" xr:uid="{00000000-0005-0000-0000-00002A4A0000}"/>
    <cellStyle name="Input 12 13" xfId="18737" xr:uid="{00000000-0005-0000-0000-00002B4A0000}"/>
    <cellStyle name="Input 12 14" xfId="19341" xr:uid="{00000000-0005-0000-0000-00002C4A0000}"/>
    <cellStyle name="Input 12 2" xfId="3058" xr:uid="{00000000-0005-0000-0000-00002D4A0000}"/>
    <cellStyle name="Input 12 2 10" xfId="25294" xr:uid="{00000000-0005-0000-0000-00002E4A0000}"/>
    <cellStyle name="Input 12 2 2" xfId="3788" xr:uid="{00000000-0005-0000-0000-00002F4A0000}"/>
    <cellStyle name="Input 12 2 2 2" xfId="7092" xr:uid="{00000000-0005-0000-0000-0000304A0000}"/>
    <cellStyle name="Input 12 2 2 2 2" xfId="13669" xr:uid="{00000000-0005-0000-0000-0000314A0000}"/>
    <cellStyle name="Input 12 2 2 2 3" xfId="20750" xr:uid="{00000000-0005-0000-0000-0000324A0000}"/>
    <cellStyle name="Input 12 2 2 2 4" xfId="23799" xr:uid="{00000000-0005-0000-0000-0000334A0000}"/>
    <cellStyle name="Input 12 2 2 2 5" xfId="26053" xr:uid="{00000000-0005-0000-0000-0000344A0000}"/>
    <cellStyle name="Input 12 2 2 3" xfId="5469" xr:uid="{00000000-0005-0000-0000-0000354A0000}"/>
    <cellStyle name="Input 12 2 2 3 2" xfId="12046" xr:uid="{00000000-0005-0000-0000-0000364A0000}"/>
    <cellStyle name="Input 12 2 2 4" xfId="10373" xr:uid="{00000000-0005-0000-0000-0000374A0000}"/>
    <cellStyle name="Input 12 2 2 5" xfId="17639" xr:uid="{00000000-0005-0000-0000-0000384A0000}"/>
    <cellStyle name="Input 12 2 2 6" xfId="19965" xr:uid="{00000000-0005-0000-0000-0000394A0000}"/>
    <cellStyle name="Input 12 2 2 7" xfId="21745" xr:uid="{00000000-0005-0000-0000-00003A4A0000}"/>
    <cellStyle name="Input 12 2 3" xfId="4099" xr:uid="{00000000-0005-0000-0000-00003B4A0000}"/>
    <cellStyle name="Input 12 2 3 2" xfId="7403" xr:uid="{00000000-0005-0000-0000-00003C4A0000}"/>
    <cellStyle name="Input 12 2 3 2 2" xfId="13980" xr:uid="{00000000-0005-0000-0000-00003D4A0000}"/>
    <cellStyle name="Input 12 2 3 2 3" xfId="21061" xr:uid="{00000000-0005-0000-0000-00003E4A0000}"/>
    <cellStyle name="Input 12 2 3 2 4" xfId="24065" xr:uid="{00000000-0005-0000-0000-00003F4A0000}"/>
    <cellStyle name="Input 12 2 3 2 5" xfId="26315" xr:uid="{00000000-0005-0000-0000-0000404A0000}"/>
    <cellStyle name="Input 12 2 3 3" xfId="5780" xr:uid="{00000000-0005-0000-0000-0000414A0000}"/>
    <cellStyle name="Input 12 2 3 3 2" xfId="12357" xr:uid="{00000000-0005-0000-0000-0000424A0000}"/>
    <cellStyle name="Input 12 2 3 4" xfId="10684" xr:uid="{00000000-0005-0000-0000-0000434A0000}"/>
    <cellStyle name="Input 12 2 3 5" xfId="17328" xr:uid="{00000000-0005-0000-0000-0000444A0000}"/>
    <cellStyle name="Input 12 2 3 6" xfId="22631" xr:uid="{00000000-0005-0000-0000-0000454A0000}"/>
    <cellStyle name="Input 12 2 3 7" xfId="19565" xr:uid="{00000000-0005-0000-0000-0000464A0000}"/>
    <cellStyle name="Input 12 2 4" xfId="4315" xr:uid="{00000000-0005-0000-0000-0000474A0000}"/>
    <cellStyle name="Input 12 2 4 2" xfId="7619" xr:uid="{00000000-0005-0000-0000-0000484A0000}"/>
    <cellStyle name="Input 12 2 4 2 2" xfId="14196" xr:uid="{00000000-0005-0000-0000-0000494A0000}"/>
    <cellStyle name="Input 12 2 4 2 3" xfId="21277" xr:uid="{00000000-0005-0000-0000-00004A4A0000}"/>
    <cellStyle name="Input 12 2 4 2 4" xfId="24281" xr:uid="{00000000-0005-0000-0000-00004B4A0000}"/>
    <cellStyle name="Input 12 2 4 2 5" xfId="26531" xr:uid="{00000000-0005-0000-0000-00004C4A0000}"/>
    <cellStyle name="Input 12 2 4 3" xfId="5996" xr:uid="{00000000-0005-0000-0000-00004D4A0000}"/>
    <cellStyle name="Input 12 2 4 3 2" xfId="12573" xr:uid="{00000000-0005-0000-0000-00004E4A0000}"/>
    <cellStyle name="Input 12 2 4 4" xfId="10900" xr:uid="{00000000-0005-0000-0000-00004F4A0000}"/>
    <cellStyle name="Input 12 2 4 5" xfId="17112" xr:uid="{00000000-0005-0000-0000-0000504A0000}"/>
    <cellStyle name="Input 12 2 4 6" xfId="22847" xr:uid="{00000000-0005-0000-0000-0000514A0000}"/>
    <cellStyle name="Input 12 2 4 7" xfId="19152" xr:uid="{00000000-0005-0000-0000-0000524A0000}"/>
    <cellStyle name="Input 12 2 5" xfId="6419" xr:uid="{00000000-0005-0000-0000-0000534A0000}"/>
    <cellStyle name="Input 12 2 5 2" xfId="12996" xr:uid="{00000000-0005-0000-0000-0000544A0000}"/>
    <cellStyle name="Input 12 2 5 3" xfId="20077" xr:uid="{00000000-0005-0000-0000-0000554A0000}"/>
    <cellStyle name="Input 12 2 5 4" xfId="23234" xr:uid="{00000000-0005-0000-0000-0000564A0000}"/>
    <cellStyle name="Input 12 2 5 5" xfId="25487" xr:uid="{00000000-0005-0000-0000-0000574A0000}"/>
    <cellStyle name="Input 12 2 6" xfId="4796" xr:uid="{00000000-0005-0000-0000-0000584A0000}"/>
    <cellStyle name="Input 12 2 6 2" xfId="11373" xr:uid="{00000000-0005-0000-0000-0000594A0000}"/>
    <cellStyle name="Input 12 2 7" xfId="9701" xr:uid="{00000000-0005-0000-0000-00005A4A0000}"/>
    <cellStyle name="Input 12 2 8" xfId="18399" xr:uid="{00000000-0005-0000-0000-00005B4A0000}"/>
    <cellStyle name="Input 12 2 9" xfId="19632" xr:uid="{00000000-0005-0000-0000-00005C4A0000}"/>
    <cellStyle name="Input 12 3" xfId="3284" xr:uid="{00000000-0005-0000-0000-00005D4A0000}"/>
    <cellStyle name="Input 12 3 10" xfId="25207" xr:uid="{00000000-0005-0000-0000-00005E4A0000}"/>
    <cellStyle name="Input 12 3 2" xfId="3980" xr:uid="{00000000-0005-0000-0000-00005F4A0000}"/>
    <cellStyle name="Input 12 3 2 2" xfId="7284" xr:uid="{00000000-0005-0000-0000-0000604A0000}"/>
    <cellStyle name="Input 12 3 2 2 2" xfId="13861" xr:uid="{00000000-0005-0000-0000-0000614A0000}"/>
    <cellStyle name="Input 12 3 2 2 3" xfId="20942" xr:uid="{00000000-0005-0000-0000-0000624A0000}"/>
    <cellStyle name="Input 12 3 2 2 4" xfId="23946" xr:uid="{00000000-0005-0000-0000-0000634A0000}"/>
    <cellStyle name="Input 12 3 2 2 5" xfId="26196" xr:uid="{00000000-0005-0000-0000-0000644A0000}"/>
    <cellStyle name="Input 12 3 2 3" xfId="5661" xr:uid="{00000000-0005-0000-0000-0000654A0000}"/>
    <cellStyle name="Input 12 3 2 3 2" xfId="12238" xr:uid="{00000000-0005-0000-0000-0000664A0000}"/>
    <cellStyle name="Input 12 3 2 4" xfId="10565" xr:uid="{00000000-0005-0000-0000-0000674A0000}"/>
    <cellStyle name="Input 12 3 2 5" xfId="17447" xr:uid="{00000000-0005-0000-0000-0000684A0000}"/>
    <cellStyle name="Input 12 3 2 6" xfId="22512" xr:uid="{00000000-0005-0000-0000-0000694A0000}"/>
    <cellStyle name="Input 12 3 2 7" xfId="18564" xr:uid="{00000000-0005-0000-0000-00006A4A0000}"/>
    <cellStyle name="Input 12 3 3" xfId="4234" xr:uid="{00000000-0005-0000-0000-00006B4A0000}"/>
    <cellStyle name="Input 12 3 3 2" xfId="7538" xr:uid="{00000000-0005-0000-0000-00006C4A0000}"/>
    <cellStyle name="Input 12 3 3 2 2" xfId="14115" xr:uid="{00000000-0005-0000-0000-00006D4A0000}"/>
    <cellStyle name="Input 12 3 3 2 3" xfId="21196" xr:uid="{00000000-0005-0000-0000-00006E4A0000}"/>
    <cellStyle name="Input 12 3 3 2 4" xfId="24200" xr:uid="{00000000-0005-0000-0000-00006F4A0000}"/>
    <cellStyle name="Input 12 3 3 2 5" xfId="26450" xr:uid="{00000000-0005-0000-0000-0000704A0000}"/>
    <cellStyle name="Input 12 3 3 3" xfId="5915" xr:uid="{00000000-0005-0000-0000-0000714A0000}"/>
    <cellStyle name="Input 12 3 3 3 2" xfId="12492" xr:uid="{00000000-0005-0000-0000-0000724A0000}"/>
    <cellStyle name="Input 12 3 3 4" xfId="10819" xr:uid="{00000000-0005-0000-0000-0000734A0000}"/>
    <cellStyle name="Input 12 3 3 5" xfId="17193" xr:uid="{00000000-0005-0000-0000-0000744A0000}"/>
    <cellStyle name="Input 12 3 3 6" xfId="22766" xr:uid="{00000000-0005-0000-0000-0000754A0000}"/>
    <cellStyle name="Input 12 3 3 7" xfId="19074" xr:uid="{00000000-0005-0000-0000-0000764A0000}"/>
    <cellStyle name="Input 12 3 4" xfId="4448" xr:uid="{00000000-0005-0000-0000-0000774A0000}"/>
    <cellStyle name="Input 12 3 4 2" xfId="7752" xr:uid="{00000000-0005-0000-0000-0000784A0000}"/>
    <cellStyle name="Input 12 3 4 2 2" xfId="14329" xr:uid="{00000000-0005-0000-0000-0000794A0000}"/>
    <cellStyle name="Input 12 3 4 2 3" xfId="21410" xr:uid="{00000000-0005-0000-0000-00007A4A0000}"/>
    <cellStyle name="Input 12 3 4 2 4" xfId="24414" xr:uid="{00000000-0005-0000-0000-00007B4A0000}"/>
    <cellStyle name="Input 12 3 4 2 5" xfId="26664" xr:uid="{00000000-0005-0000-0000-00007C4A0000}"/>
    <cellStyle name="Input 12 3 4 3" xfId="6129" xr:uid="{00000000-0005-0000-0000-00007D4A0000}"/>
    <cellStyle name="Input 12 3 4 3 2" xfId="12706" xr:uid="{00000000-0005-0000-0000-00007E4A0000}"/>
    <cellStyle name="Input 12 3 4 4" xfId="11033" xr:uid="{00000000-0005-0000-0000-00007F4A0000}"/>
    <cellStyle name="Input 12 3 4 5" xfId="16979" xr:uid="{00000000-0005-0000-0000-0000804A0000}"/>
    <cellStyle name="Input 12 3 4 6" xfId="22980" xr:uid="{00000000-0005-0000-0000-0000814A0000}"/>
    <cellStyle name="Input 12 3 4 7" xfId="18702" xr:uid="{00000000-0005-0000-0000-0000824A0000}"/>
    <cellStyle name="Input 12 3 5" xfId="6623" xr:uid="{00000000-0005-0000-0000-0000834A0000}"/>
    <cellStyle name="Input 12 3 5 2" xfId="13200" xr:uid="{00000000-0005-0000-0000-0000844A0000}"/>
    <cellStyle name="Input 12 3 5 3" xfId="20281" xr:uid="{00000000-0005-0000-0000-0000854A0000}"/>
    <cellStyle name="Input 12 3 5 4" xfId="23381" xr:uid="{00000000-0005-0000-0000-0000864A0000}"/>
    <cellStyle name="Input 12 3 5 5" xfId="25636" xr:uid="{00000000-0005-0000-0000-0000874A0000}"/>
    <cellStyle name="Input 12 3 6" xfId="5000" xr:uid="{00000000-0005-0000-0000-0000884A0000}"/>
    <cellStyle name="Input 12 3 6 2" xfId="11577" xr:uid="{00000000-0005-0000-0000-0000894A0000}"/>
    <cellStyle name="Input 12 3 7" xfId="9904" xr:uid="{00000000-0005-0000-0000-00008A4A0000}"/>
    <cellStyle name="Input 12 3 8" xfId="18141" xr:uid="{00000000-0005-0000-0000-00008B4A0000}"/>
    <cellStyle name="Input 12 3 9" xfId="19719" xr:uid="{00000000-0005-0000-0000-00008C4A0000}"/>
    <cellStyle name="Input 12 4" xfId="3639" xr:uid="{00000000-0005-0000-0000-00008D4A0000}"/>
    <cellStyle name="Input 12 4 2" xfId="6943" xr:uid="{00000000-0005-0000-0000-00008E4A0000}"/>
    <cellStyle name="Input 12 4 2 2" xfId="13520" xr:uid="{00000000-0005-0000-0000-00008F4A0000}"/>
    <cellStyle name="Input 12 4 2 3" xfId="20601" xr:uid="{00000000-0005-0000-0000-0000904A0000}"/>
    <cellStyle name="Input 12 4 2 4" xfId="23652" xr:uid="{00000000-0005-0000-0000-0000914A0000}"/>
    <cellStyle name="Input 12 4 2 5" xfId="25905" xr:uid="{00000000-0005-0000-0000-0000924A0000}"/>
    <cellStyle name="Input 12 4 3" xfId="5320" xr:uid="{00000000-0005-0000-0000-0000934A0000}"/>
    <cellStyle name="Input 12 4 3 2" xfId="11897" xr:uid="{00000000-0005-0000-0000-0000944A0000}"/>
    <cellStyle name="Input 12 4 4" xfId="10224" xr:uid="{00000000-0005-0000-0000-0000954A0000}"/>
    <cellStyle name="Input 12 4 5" xfId="17788" xr:uid="{00000000-0005-0000-0000-0000964A0000}"/>
    <cellStyle name="Input 12 4 6" xfId="19863" xr:uid="{00000000-0005-0000-0000-0000974A0000}"/>
    <cellStyle name="Input 12 4 7" xfId="22238" xr:uid="{00000000-0005-0000-0000-0000984A0000}"/>
    <cellStyle name="Input 12 5" xfId="3464" xr:uid="{00000000-0005-0000-0000-0000994A0000}"/>
    <cellStyle name="Input 12 5 2" xfId="6803" xr:uid="{00000000-0005-0000-0000-00009A4A0000}"/>
    <cellStyle name="Input 12 5 2 2" xfId="13380" xr:uid="{00000000-0005-0000-0000-00009B4A0000}"/>
    <cellStyle name="Input 12 5 2 3" xfId="20461" xr:uid="{00000000-0005-0000-0000-00009C4A0000}"/>
    <cellStyle name="Input 12 5 2 4" xfId="23512" xr:uid="{00000000-0005-0000-0000-00009D4A0000}"/>
    <cellStyle name="Input 12 5 2 5" xfId="25765" xr:uid="{00000000-0005-0000-0000-00009E4A0000}"/>
    <cellStyle name="Input 12 5 3" xfId="5180" xr:uid="{00000000-0005-0000-0000-00009F4A0000}"/>
    <cellStyle name="Input 12 5 3 2" xfId="11757" xr:uid="{00000000-0005-0000-0000-0000A04A0000}"/>
    <cellStyle name="Input 12 5 4" xfId="10084" xr:uid="{00000000-0005-0000-0000-0000A14A0000}"/>
    <cellStyle name="Input 12 5 5" xfId="17950" xr:uid="{00000000-0005-0000-0000-0000A24A0000}"/>
    <cellStyle name="Input 12 5 6" xfId="18910" xr:uid="{00000000-0005-0000-0000-0000A34A0000}"/>
    <cellStyle name="Input 12 5 7" xfId="19307" xr:uid="{00000000-0005-0000-0000-0000A44A0000}"/>
    <cellStyle name="Input 12 6" xfId="3622" xr:uid="{00000000-0005-0000-0000-0000A54A0000}"/>
    <cellStyle name="Input 12 6 2" xfId="6926" xr:uid="{00000000-0005-0000-0000-0000A64A0000}"/>
    <cellStyle name="Input 12 6 2 2" xfId="13503" xr:uid="{00000000-0005-0000-0000-0000A74A0000}"/>
    <cellStyle name="Input 12 6 2 3" xfId="20584" xr:uid="{00000000-0005-0000-0000-0000A84A0000}"/>
    <cellStyle name="Input 12 6 2 4" xfId="23635" xr:uid="{00000000-0005-0000-0000-0000A94A0000}"/>
    <cellStyle name="Input 12 6 2 5" xfId="25888" xr:uid="{00000000-0005-0000-0000-0000AA4A0000}"/>
    <cellStyle name="Input 12 6 3" xfId="5303" xr:uid="{00000000-0005-0000-0000-0000AB4A0000}"/>
    <cellStyle name="Input 12 6 3 2" xfId="11880" xr:uid="{00000000-0005-0000-0000-0000AC4A0000}"/>
    <cellStyle name="Input 12 6 4" xfId="10207" xr:uid="{00000000-0005-0000-0000-0000AD4A0000}"/>
    <cellStyle name="Input 12 6 5" xfId="17805" xr:uid="{00000000-0005-0000-0000-0000AE4A0000}"/>
    <cellStyle name="Input 12 6 6" xfId="19856" xr:uid="{00000000-0005-0000-0000-0000AF4A0000}"/>
    <cellStyle name="Input 12 6 7" xfId="18587" xr:uid="{00000000-0005-0000-0000-0000B04A0000}"/>
    <cellStyle name="Input 12 7" xfId="6268" xr:uid="{00000000-0005-0000-0000-0000B14A0000}"/>
    <cellStyle name="Input 12 7 2" xfId="12845" xr:uid="{00000000-0005-0000-0000-0000B24A0000}"/>
    <cellStyle name="Input 12 7 3" xfId="16794" xr:uid="{00000000-0005-0000-0000-0000B34A0000}"/>
    <cellStyle name="Input 12 7 4" xfId="23124" xr:uid="{00000000-0005-0000-0000-0000B44A0000}"/>
    <cellStyle name="Input 12 7 5" xfId="19089" xr:uid="{00000000-0005-0000-0000-0000B54A0000}"/>
    <cellStyle name="Input 12 8" xfId="4637" xr:uid="{00000000-0005-0000-0000-0000B64A0000}"/>
    <cellStyle name="Input 12 8 2" xfId="11214" xr:uid="{00000000-0005-0000-0000-0000B74A0000}"/>
    <cellStyle name="Input 12 8 3" xfId="21589" xr:uid="{00000000-0005-0000-0000-0000B84A0000}"/>
    <cellStyle name="Input 12 8 4" xfId="24550" xr:uid="{00000000-0005-0000-0000-0000B94A0000}"/>
    <cellStyle name="Input 12 8 5" xfId="26786" xr:uid="{00000000-0005-0000-0000-0000BA4A0000}"/>
    <cellStyle name="Input 12 9" xfId="9442" xr:uid="{00000000-0005-0000-0000-0000BB4A0000}"/>
    <cellStyle name="Input 12 9 2" xfId="14611" xr:uid="{00000000-0005-0000-0000-0000BC4A0000}"/>
    <cellStyle name="Input 12 9 3" xfId="21661" xr:uid="{00000000-0005-0000-0000-0000BD4A0000}"/>
    <cellStyle name="Input 12 9 4" xfId="24621" xr:uid="{00000000-0005-0000-0000-0000BE4A0000}"/>
    <cellStyle name="Input 12 9 5" xfId="26857" xr:uid="{00000000-0005-0000-0000-0000BF4A0000}"/>
    <cellStyle name="Input 120" xfId="16319" xr:uid="{00000000-0005-0000-0000-0000C04A0000}"/>
    <cellStyle name="Input 120 2" xfId="22295" xr:uid="{00000000-0005-0000-0000-0000C14A0000}"/>
    <cellStyle name="Input 120 3" xfId="25337" xr:uid="{00000000-0005-0000-0000-0000C24A0000}"/>
    <cellStyle name="Input 120 4" xfId="27112" xr:uid="{00000000-0005-0000-0000-0000C34A0000}"/>
    <cellStyle name="Input 121" xfId="15520" xr:uid="{00000000-0005-0000-0000-0000C44A0000}"/>
    <cellStyle name="Input 121 2" xfId="22296" xr:uid="{00000000-0005-0000-0000-0000C54A0000}"/>
    <cellStyle name="Input 121 3" xfId="25338" xr:uid="{00000000-0005-0000-0000-0000C64A0000}"/>
    <cellStyle name="Input 121 4" xfId="27113" xr:uid="{00000000-0005-0000-0000-0000C74A0000}"/>
    <cellStyle name="Input 122" xfId="15401" xr:uid="{00000000-0005-0000-0000-0000C84A0000}"/>
    <cellStyle name="Input 122 2" xfId="22297" xr:uid="{00000000-0005-0000-0000-0000C94A0000}"/>
    <cellStyle name="Input 122 3" xfId="25339" xr:uid="{00000000-0005-0000-0000-0000CA4A0000}"/>
    <cellStyle name="Input 122 4" xfId="27114" xr:uid="{00000000-0005-0000-0000-0000CB4A0000}"/>
    <cellStyle name="Input 123" xfId="16589" xr:uid="{00000000-0005-0000-0000-0000CC4A0000}"/>
    <cellStyle name="Input 123 2" xfId="22298" xr:uid="{00000000-0005-0000-0000-0000CD4A0000}"/>
    <cellStyle name="Input 123 3" xfId="25340" xr:uid="{00000000-0005-0000-0000-0000CE4A0000}"/>
    <cellStyle name="Input 123 4" xfId="27115" xr:uid="{00000000-0005-0000-0000-0000CF4A0000}"/>
    <cellStyle name="Input 124" xfId="15400" xr:uid="{00000000-0005-0000-0000-0000D04A0000}"/>
    <cellStyle name="Input 124 2" xfId="22299" xr:uid="{00000000-0005-0000-0000-0000D14A0000}"/>
    <cellStyle name="Input 124 3" xfId="25341" xr:uid="{00000000-0005-0000-0000-0000D24A0000}"/>
    <cellStyle name="Input 124 4" xfId="27116" xr:uid="{00000000-0005-0000-0000-0000D34A0000}"/>
    <cellStyle name="Input 125" xfId="16526" xr:uid="{00000000-0005-0000-0000-0000D44A0000}"/>
    <cellStyle name="Input 125 2" xfId="22300" xr:uid="{00000000-0005-0000-0000-0000D54A0000}"/>
    <cellStyle name="Input 125 3" xfId="25342" xr:uid="{00000000-0005-0000-0000-0000D64A0000}"/>
    <cellStyle name="Input 125 4" xfId="27117" xr:uid="{00000000-0005-0000-0000-0000D74A0000}"/>
    <cellStyle name="Input 126" xfId="14946" xr:uid="{00000000-0005-0000-0000-0000D84A0000}"/>
    <cellStyle name="Input 126 2" xfId="22301" xr:uid="{00000000-0005-0000-0000-0000D94A0000}"/>
    <cellStyle name="Input 126 3" xfId="25343" xr:uid="{00000000-0005-0000-0000-0000DA4A0000}"/>
    <cellStyle name="Input 126 4" xfId="27118" xr:uid="{00000000-0005-0000-0000-0000DB4A0000}"/>
    <cellStyle name="Input 127" xfId="16415" xr:uid="{00000000-0005-0000-0000-0000DC4A0000}"/>
    <cellStyle name="Input 127 2" xfId="22302" xr:uid="{00000000-0005-0000-0000-0000DD4A0000}"/>
    <cellStyle name="Input 127 3" xfId="25344" xr:uid="{00000000-0005-0000-0000-0000DE4A0000}"/>
    <cellStyle name="Input 127 4" xfId="27119" xr:uid="{00000000-0005-0000-0000-0000DF4A0000}"/>
    <cellStyle name="Input 128" xfId="14825" xr:uid="{00000000-0005-0000-0000-0000E04A0000}"/>
    <cellStyle name="Input 128 2" xfId="22303" xr:uid="{00000000-0005-0000-0000-0000E14A0000}"/>
    <cellStyle name="Input 128 3" xfId="25345" xr:uid="{00000000-0005-0000-0000-0000E24A0000}"/>
    <cellStyle name="Input 128 4" xfId="27120" xr:uid="{00000000-0005-0000-0000-0000E34A0000}"/>
    <cellStyle name="Input 129" xfId="15982" xr:uid="{00000000-0005-0000-0000-0000E44A0000}"/>
    <cellStyle name="Input 129 2" xfId="22304" xr:uid="{00000000-0005-0000-0000-0000E54A0000}"/>
    <cellStyle name="Input 129 3" xfId="25346" xr:uid="{00000000-0005-0000-0000-0000E64A0000}"/>
    <cellStyle name="Input 129 4" xfId="27121" xr:uid="{00000000-0005-0000-0000-0000E74A0000}"/>
    <cellStyle name="Input 13" xfId="2333" xr:uid="{00000000-0005-0000-0000-0000E84A0000}"/>
    <cellStyle name="Input 13 10" xfId="7937" xr:uid="{00000000-0005-0000-0000-0000E94A0000}"/>
    <cellStyle name="Input 13 10 2" xfId="14426" xr:uid="{00000000-0005-0000-0000-0000EA4A0000}"/>
    <cellStyle name="Input 13 11" xfId="9519" xr:uid="{00000000-0005-0000-0000-0000EB4A0000}"/>
    <cellStyle name="Input 13 11 2" xfId="14688" xr:uid="{00000000-0005-0000-0000-0000EC4A0000}"/>
    <cellStyle name="Input 13 12" xfId="18262" xr:uid="{00000000-0005-0000-0000-0000ED4A0000}"/>
    <cellStyle name="Input 13 13" xfId="18736" xr:uid="{00000000-0005-0000-0000-0000EE4A0000}"/>
    <cellStyle name="Input 13 14" xfId="19593" xr:uid="{00000000-0005-0000-0000-0000EF4A0000}"/>
    <cellStyle name="Input 13 2" xfId="3059" xr:uid="{00000000-0005-0000-0000-0000F04A0000}"/>
    <cellStyle name="Input 13 2 10" xfId="25293" xr:uid="{00000000-0005-0000-0000-0000F14A0000}"/>
    <cellStyle name="Input 13 2 2" xfId="3789" xr:uid="{00000000-0005-0000-0000-0000F24A0000}"/>
    <cellStyle name="Input 13 2 2 2" xfId="7093" xr:uid="{00000000-0005-0000-0000-0000F34A0000}"/>
    <cellStyle name="Input 13 2 2 2 2" xfId="13670" xr:uid="{00000000-0005-0000-0000-0000F44A0000}"/>
    <cellStyle name="Input 13 2 2 2 3" xfId="20751" xr:uid="{00000000-0005-0000-0000-0000F54A0000}"/>
    <cellStyle name="Input 13 2 2 2 4" xfId="23800" xr:uid="{00000000-0005-0000-0000-0000F64A0000}"/>
    <cellStyle name="Input 13 2 2 2 5" xfId="26054" xr:uid="{00000000-0005-0000-0000-0000F74A0000}"/>
    <cellStyle name="Input 13 2 2 3" xfId="5470" xr:uid="{00000000-0005-0000-0000-0000F84A0000}"/>
    <cellStyle name="Input 13 2 2 3 2" xfId="12047" xr:uid="{00000000-0005-0000-0000-0000F94A0000}"/>
    <cellStyle name="Input 13 2 2 4" xfId="10374" xr:uid="{00000000-0005-0000-0000-0000FA4A0000}"/>
    <cellStyle name="Input 13 2 2 5" xfId="17638" xr:uid="{00000000-0005-0000-0000-0000FB4A0000}"/>
    <cellStyle name="Input 13 2 2 6" xfId="19038" xr:uid="{00000000-0005-0000-0000-0000FC4A0000}"/>
    <cellStyle name="Input 13 2 2 7" xfId="22076" xr:uid="{00000000-0005-0000-0000-0000FD4A0000}"/>
    <cellStyle name="Input 13 2 3" xfId="4100" xr:uid="{00000000-0005-0000-0000-0000FE4A0000}"/>
    <cellStyle name="Input 13 2 3 2" xfId="7404" xr:uid="{00000000-0005-0000-0000-0000FF4A0000}"/>
    <cellStyle name="Input 13 2 3 2 2" xfId="13981" xr:uid="{00000000-0005-0000-0000-0000004B0000}"/>
    <cellStyle name="Input 13 2 3 2 3" xfId="21062" xr:uid="{00000000-0005-0000-0000-0000014B0000}"/>
    <cellStyle name="Input 13 2 3 2 4" xfId="24066" xr:uid="{00000000-0005-0000-0000-0000024B0000}"/>
    <cellStyle name="Input 13 2 3 2 5" xfId="26316" xr:uid="{00000000-0005-0000-0000-0000034B0000}"/>
    <cellStyle name="Input 13 2 3 3" xfId="5781" xr:uid="{00000000-0005-0000-0000-0000044B0000}"/>
    <cellStyle name="Input 13 2 3 3 2" xfId="12358" xr:uid="{00000000-0005-0000-0000-0000054B0000}"/>
    <cellStyle name="Input 13 2 3 4" xfId="10685" xr:uid="{00000000-0005-0000-0000-0000064B0000}"/>
    <cellStyle name="Input 13 2 3 5" xfId="17327" xr:uid="{00000000-0005-0000-0000-0000074B0000}"/>
    <cellStyle name="Input 13 2 3 6" xfId="22632" xr:uid="{00000000-0005-0000-0000-0000084B0000}"/>
    <cellStyle name="Input 13 2 3 7" xfId="21737" xr:uid="{00000000-0005-0000-0000-0000094B0000}"/>
    <cellStyle name="Input 13 2 4" xfId="4316" xr:uid="{00000000-0005-0000-0000-00000A4B0000}"/>
    <cellStyle name="Input 13 2 4 2" xfId="7620" xr:uid="{00000000-0005-0000-0000-00000B4B0000}"/>
    <cellStyle name="Input 13 2 4 2 2" xfId="14197" xr:uid="{00000000-0005-0000-0000-00000C4B0000}"/>
    <cellStyle name="Input 13 2 4 2 3" xfId="21278" xr:uid="{00000000-0005-0000-0000-00000D4B0000}"/>
    <cellStyle name="Input 13 2 4 2 4" xfId="24282" xr:uid="{00000000-0005-0000-0000-00000E4B0000}"/>
    <cellStyle name="Input 13 2 4 2 5" xfId="26532" xr:uid="{00000000-0005-0000-0000-00000F4B0000}"/>
    <cellStyle name="Input 13 2 4 3" xfId="5997" xr:uid="{00000000-0005-0000-0000-0000104B0000}"/>
    <cellStyle name="Input 13 2 4 3 2" xfId="12574" xr:uid="{00000000-0005-0000-0000-0000114B0000}"/>
    <cellStyle name="Input 13 2 4 4" xfId="10901" xr:uid="{00000000-0005-0000-0000-0000124B0000}"/>
    <cellStyle name="Input 13 2 4 5" xfId="17111" xr:uid="{00000000-0005-0000-0000-0000134B0000}"/>
    <cellStyle name="Input 13 2 4 6" xfId="22848" xr:uid="{00000000-0005-0000-0000-0000144B0000}"/>
    <cellStyle name="Input 13 2 4 7" xfId="21715" xr:uid="{00000000-0005-0000-0000-0000154B0000}"/>
    <cellStyle name="Input 13 2 5" xfId="6420" xr:uid="{00000000-0005-0000-0000-0000164B0000}"/>
    <cellStyle name="Input 13 2 5 2" xfId="12997" xr:uid="{00000000-0005-0000-0000-0000174B0000}"/>
    <cellStyle name="Input 13 2 5 3" xfId="20078" xr:uid="{00000000-0005-0000-0000-0000184B0000}"/>
    <cellStyle name="Input 13 2 5 4" xfId="23235" xr:uid="{00000000-0005-0000-0000-0000194B0000}"/>
    <cellStyle name="Input 13 2 5 5" xfId="25488" xr:uid="{00000000-0005-0000-0000-00001A4B0000}"/>
    <cellStyle name="Input 13 2 6" xfId="4797" xr:uid="{00000000-0005-0000-0000-00001B4B0000}"/>
    <cellStyle name="Input 13 2 6 2" xfId="11374" xr:uid="{00000000-0005-0000-0000-00001C4B0000}"/>
    <cellStyle name="Input 13 2 7" xfId="9702" xr:uid="{00000000-0005-0000-0000-00001D4B0000}"/>
    <cellStyle name="Input 13 2 8" xfId="18398" xr:uid="{00000000-0005-0000-0000-00001E4B0000}"/>
    <cellStyle name="Input 13 2 9" xfId="19633" xr:uid="{00000000-0005-0000-0000-00001F4B0000}"/>
    <cellStyle name="Input 13 3" xfId="3285" xr:uid="{00000000-0005-0000-0000-0000204B0000}"/>
    <cellStyle name="Input 13 3 10" xfId="25206" xr:uid="{00000000-0005-0000-0000-0000214B0000}"/>
    <cellStyle name="Input 13 3 2" xfId="3981" xr:uid="{00000000-0005-0000-0000-0000224B0000}"/>
    <cellStyle name="Input 13 3 2 2" xfId="7285" xr:uid="{00000000-0005-0000-0000-0000234B0000}"/>
    <cellStyle name="Input 13 3 2 2 2" xfId="13862" xr:uid="{00000000-0005-0000-0000-0000244B0000}"/>
    <cellStyle name="Input 13 3 2 2 3" xfId="20943" xr:uid="{00000000-0005-0000-0000-0000254B0000}"/>
    <cellStyle name="Input 13 3 2 2 4" xfId="23947" xr:uid="{00000000-0005-0000-0000-0000264B0000}"/>
    <cellStyle name="Input 13 3 2 2 5" xfId="26197" xr:uid="{00000000-0005-0000-0000-0000274B0000}"/>
    <cellStyle name="Input 13 3 2 3" xfId="5662" xr:uid="{00000000-0005-0000-0000-0000284B0000}"/>
    <cellStyle name="Input 13 3 2 3 2" xfId="12239" xr:uid="{00000000-0005-0000-0000-0000294B0000}"/>
    <cellStyle name="Input 13 3 2 4" xfId="10566" xr:uid="{00000000-0005-0000-0000-00002A4B0000}"/>
    <cellStyle name="Input 13 3 2 5" xfId="17446" xr:uid="{00000000-0005-0000-0000-00002B4B0000}"/>
    <cellStyle name="Input 13 3 2 6" xfId="22513" xr:uid="{00000000-0005-0000-0000-00002C4B0000}"/>
    <cellStyle name="Input 13 3 2 7" xfId="21942" xr:uid="{00000000-0005-0000-0000-00002D4B0000}"/>
    <cellStyle name="Input 13 3 3" xfId="4235" xr:uid="{00000000-0005-0000-0000-00002E4B0000}"/>
    <cellStyle name="Input 13 3 3 2" xfId="7539" xr:uid="{00000000-0005-0000-0000-00002F4B0000}"/>
    <cellStyle name="Input 13 3 3 2 2" xfId="14116" xr:uid="{00000000-0005-0000-0000-0000304B0000}"/>
    <cellStyle name="Input 13 3 3 2 3" xfId="21197" xr:uid="{00000000-0005-0000-0000-0000314B0000}"/>
    <cellStyle name="Input 13 3 3 2 4" xfId="24201" xr:uid="{00000000-0005-0000-0000-0000324B0000}"/>
    <cellStyle name="Input 13 3 3 2 5" xfId="26451" xr:uid="{00000000-0005-0000-0000-0000334B0000}"/>
    <cellStyle name="Input 13 3 3 3" xfId="5916" xr:uid="{00000000-0005-0000-0000-0000344B0000}"/>
    <cellStyle name="Input 13 3 3 3 2" xfId="12493" xr:uid="{00000000-0005-0000-0000-0000354B0000}"/>
    <cellStyle name="Input 13 3 3 4" xfId="10820" xr:uid="{00000000-0005-0000-0000-0000364B0000}"/>
    <cellStyle name="Input 13 3 3 5" xfId="17192" xr:uid="{00000000-0005-0000-0000-0000374B0000}"/>
    <cellStyle name="Input 13 3 3 6" xfId="22767" xr:uid="{00000000-0005-0000-0000-0000384B0000}"/>
    <cellStyle name="Input 13 3 3 7" xfId="19516" xr:uid="{00000000-0005-0000-0000-0000394B0000}"/>
    <cellStyle name="Input 13 3 4" xfId="4449" xr:uid="{00000000-0005-0000-0000-00003A4B0000}"/>
    <cellStyle name="Input 13 3 4 2" xfId="7753" xr:uid="{00000000-0005-0000-0000-00003B4B0000}"/>
    <cellStyle name="Input 13 3 4 2 2" xfId="14330" xr:uid="{00000000-0005-0000-0000-00003C4B0000}"/>
    <cellStyle name="Input 13 3 4 2 3" xfId="21411" xr:uid="{00000000-0005-0000-0000-00003D4B0000}"/>
    <cellStyle name="Input 13 3 4 2 4" xfId="24415" xr:uid="{00000000-0005-0000-0000-00003E4B0000}"/>
    <cellStyle name="Input 13 3 4 2 5" xfId="26665" xr:uid="{00000000-0005-0000-0000-00003F4B0000}"/>
    <cellStyle name="Input 13 3 4 3" xfId="6130" xr:uid="{00000000-0005-0000-0000-0000404B0000}"/>
    <cellStyle name="Input 13 3 4 3 2" xfId="12707" xr:uid="{00000000-0005-0000-0000-0000414B0000}"/>
    <cellStyle name="Input 13 3 4 4" xfId="11034" xr:uid="{00000000-0005-0000-0000-0000424B0000}"/>
    <cellStyle name="Input 13 3 4 5" xfId="16978" xr:uid="{00000000-0005-0000-0000-0000434B0000}"/>
    <cellStyle name="Input 13 3 4 6" xfId="22981" xr:uid="{00000000-0005-0000-0000-0000444B0000}"/>
    <cellStyle name="Input 13 3 4 7" xfId="18701" xr:uid="{00000000-0005-0000-0000-0000454B0000}"/>
    <cellStyle name="Input 13 3 5" xfId="6624" xr:uid="{00000000-0005-0000-0000-0000464B0000}"/>
    <cellStyle name="Input 13 3 5 2" xfId="13201" xr:uid="{00000000-0005-0000-0000-0000474B0000}"/>
    <cellStyle name="Input 13 3 5 3" xfId="20282" xr:uid="{00000000-0005-0000-0000-0000484B0000}"/>
    <cellStyle name="Input 13 3 5 4" xfId="23382" xr:uid="{00000000-0005-0000-0000-0000494B0000}"/>
    <cellStyle name="Input 13 3 5 5" xfId="25637" xr:uid="{00000000-0005-0000-0000-00004A4B0000}"/>
    <cellStyle name="Input 13 3 6" xfId="5001" xr:uid="{00000000-0005-0000-0000-00004B4B0000}"/>
    <cellStyle name="Input 13 3 6 2" xfId="11578" xr:uid="{00000000-0005-0000-0000-00004C4B0000}"/>
    <cellStyle name="Input 13 3 7" xfId="9905" xr:uid="{00000000-0005-0000-0000-00004D4B0000}"/>
    <cellStyle name="Input 13 3 8" xfId="18140" xr:uid="{00000000-0005-0000-0000-00004E4B0000}"/>
    <cellStyle name="Input 13 3 9" xfId="19720" xr:uid="{00000000-0005-0000-0000-00004F4B0000}"/>
    <cellStyle name="Input 13 4" xfId="3640" xr:uid="{00000000-0005-0000-0000-0000504B0000}"/>
    <cellStyle name="Input 13 4 2" xfId="6944" xr:uid="{00000000-0005-0000-0000-0000514B0000}"/>
    <cellStyle name="Input 13 4 2 2" xfId="13521" xr:uid="{00000000-0005-0000-0000-0000524B0000}"/>
    <cellStyle name="Input 13 4 2 3" xfId="20602" xr:uid="{00000000-0005-0000-0000-0000534B0000}"/>
    <cellStyle name="Input 13 4 2 4" xfId="23653" xr:uid="{00000000-0005-0000-0000-0000544B0000}"/>
    <cellStyle name="Input 13 4 2 5" xfId="25906" xr:uid="{00000000-0005-0000-0000-0000554B0000}"/>
    <cellStyle name="Input 13 4 3" xfId="5321" xr:uid="{00000000-0005-0000-0000-0000564B0000}"/>
    <cellStyle name="Input 13 4 3 2" xfId="11898" xr:uid="{00000000-0005-0000-0000-0000574B0000}"/>
    <cellStyle name="Input 13 4 4" xfId="10225" xr:uid="{00000000-0005-0000-0000-0000584B0000}"/>
    <cellStyle name="Input 13 4 5" xfId="17787" xr:uid="{00000000-0005-0000-0000-0000594B0000}"/>
    <cellStyle name="Input 13 4 6" xfId="18979" xr:uid="{00000000-0005-0000-0000-00005A4B0000}"/>
    <cellStyle name="Input 13 4 7" xfId="18583" xr:uid="{00000000-0005-0000-0000-00005B4B0000}"/>
    <cellStyle name="Input 13 5" xfId="3463" xr:uid="{00000000-0005-0000-0000-00005C4B0000}"/>
    <cellStyle name="Input 13 5 2" xfId="6802" xr:uid="{00000000-0005-0000-0000-00005D4B0000}"/>
    <cellStyle name="Input 13 5 2 2" xfId="13379" xr:uid="{00000000-0005-0000-0000-00005E4B0000}"/>
    <cellStyle name="Input 13 5 2 3" xfId="20460" xr:uid="{00000000-0005-0000-0000-00005F4B0000}"/>
    <cellStyle name="Input 13 5 2 4" xfId="23511" xr:uid="{00000000-0005-0000-0000-0000604B0000}"/>
    <cellStyle name="Input 13 5 2 5" xfId="25764" xr:uid="{00000000-0005-0000-0000-0000614B0000}"/>
    <cellStyle name="Input 13 5 3" xfId="5179" xr:uid="{00000000-0005-0000-0000-0000624B0000}"/>
    <cellStyle name="Input 13 5 3 2" xfId="11756" xr:uid="{00000000-0005-0000-0000-0000634B0000}"/>
    <cellStyle name="Input 13 5 4" xfId="10083" xr:uid="{00000000-0005-0000-0000-0000644B0000}"/>
    <cellStyle name="Input 13 5 5" xfId="17951" xr:uid="{00000000-0005-0000-0000-0000654B0000}"/>
    <cellStyle name="Input 13 5 6" xfId="19784" xr:uid="{00000000-0005-0000-0000-0000664B0000}"/>
    <cellStyle name="Input 13 5 7" xfId="18615" xr:uid="{00000000-0005-0000-0000-0000674B0000}"/>
    <cellStyle name="Input 13 6" xfId="3686" xr:uid="{00000000-0005-0000-0000-0000684B0000}"/>
    <cellStyle name="Input 13 6 2" xfId="6990" xr:uid="{00000000-0005-0000-0000-0000694B0000}"/>
    <cellStyle name="Input 13 6 2 2" xfId="13567" xr:uid="{00000000-0005-0000-0000-00006A4B0000}"/>
    <cellStyle name="Input 13 6 2 3" xfId="20648" xr:uid="{00000000-0005-0000-0000-00006B4B0000}"/>
    <cellStyle name="Input 13 6 2 4" xfId="23699" xr:uid="{00000000-0005-0000-0000-00006C4B0000}"/>
    <cellStyle name="Input 13 6 2 5" xfId="25952" xr:uid="{00000000-0005-0000-0000-00006D4B0000}"/>
    <cellStyle name="Input 13 6 3" xfId="5367" xr:uid="{00000000-0005-0000-0000-00006E4B0000}"/>
    <cellStyle name="Input 13 6 3 2" xfId="11944" xr:uid="{00000000-0005-0000-0000-00006F4B0000}"/>
    <cellStyle name="Input 13 6 4" xfId="10271" xr:uid="{00000000-0005-0000-0000-0000704B0000}"/>
    <cellStyle name="Input 13 6 5" xfId="17741" xr:uid="{00000000-0005-0000-0000-0000714B0000}"/>
    <cellStyle name="Input 13 6 6" xfId="19885" xr:uid="{00000000-0005-0000-0000-0000724B0000}"/>
    <cellStyle name="Input 13 6 7" xfId="24771" xr:uid="{00000000-0005-0000-0000-0000734B0000}"/>
    <cellStyle name="Input 13 7" xfId="6269" xr:uid="{00000000-0005-0000-0000-0000744B0000}"/>
    <cellStyle name="Input 13 7 2" xfId="12846" xr:uid="{00000000-0005-0000-0000-0000754B0000}"/>
    <cellStyle name="Input 13 7 3" xfId="16793" xr:uid="{00000000-0005-0000-0000-0000764B0000}"/>
    <cellStyle name="Input 13 7 4" xfId="23125" xr:uid="{00000000-0005-0000-0000-0000774B0000}"/>
    <cellStyle name="Input 13 7 5" xfId="19088" xr:uid="{00000000-0005-0000-0000-0000784B0000}"/>
    <cellStyle name="Input 13 8" xfId="4638" xr:uid="{00000000-0005-0000-0000-0000794B0000}"/>
    <cellStyle name="Input 13 8 2" xfId="11215" xr:uid="{00000000-0005-0000-0000-00007A4B0000}"/>
    <cellStyle name="Input 13 8 3" xfId="21590" xr:uid="{00000000-0005-0000-0000-00007B4B0000}"/>
    <cellStyle name="Input 13 8 4" xfId="24551" xr:uid="{00000000-0005-0000-0000-00007C4B0000}"/>
    <cellStyle name="Input 13 8 5" xfId="26787" xr:uid="{00000000-0005-0000-0000-00007D4B0000}"/>
    <cellStyle name="Input 13 9" xfId="9441" xr:uid="{00000000-0005-0000-0000-00007E4B0000}"/>
    <cellStyle name="Input 13 9 2" xfId="14610" xr:uid="{00000000-0005-0000-0000-00007F4B0000}"/>
    <cellStyle name="Input 13 9 3" xfId="21660" xr:uid="{00000000-0005-0000-0000-0000804B0000}"/>
    <cellStyle name="Input 13 9 4" xfId="24620" xr:uid="{00000000-0005-0000-0000-0000814B0000}"/>
    <cellStyle name="Input 13 9 5" xfId="26856" xr:uid="{00000000-0005-0000-0000-0000824B0000}"/>
    <cellStyle name="Input 130" xfId="14956" xr:uid="{00000000-0005-0000-0000-0000834B0000}"/>
    <cellStyle name="Input 130 2" xfId="22305" xr:uid="{00000000-0005-0000-0000-0000844B0000}"/>
    <cellStyle name="Input 130 3" xfId="25347" xr:uid="{00000000-0005-0000-0000-0000854B0000}"/>
    <cellStyle name="Input 130 4" xfId="27122" xr:uid="{00000000-0005-0000-0000-0000864B0000}"/>
    <cellStyle name="Input 131" xfId="16016" xr:uid="{00000000-0005-0000-0000-0000874B0000}"/>
    <cellStyle name="Input 131 2" xfId="22306" xr:uid="{00000000-0005-0000-0000-0000884B0000}"/>
    <cellStyle name="Input 131 3" xfId="25348" xr:uid="{00000000-0005-0000-0000-0000894B0000}"/>
    <cellStyle name="Input 131 4" xfId="27123" xr:uid="{00000000-0005-0000-0000-00008A4B0000}"/>
    <cellStyle name="Input 132" xfId="14877" xr:uid="{00000000-0005-0000-0000-00008B4B0000}"/>
    <cellStyle name="Input 132 2" xfId="22307" xr:uid="{00000000-0005-0000-0000-00008C4B0000}"/>
    <cellStyle name="Input 132 3" xfId="25349" xr:uid="{00000000-0005-0000-0000-00008D4B0000}"/>
    <cellStyle name="Input 132 4" xfId="27124" xr:uid="{00000000-0005-0000-0000-00008E4B0000}"/>
    <cellStyle name="Input 133" xfId="16603" xr:uid="{00000000-0005-0000-0000-00008F4B0000}"/>
    <cellStyle name="Input 133 2" xfId="22308" xr:uid="{00000000-0005-0000-0000-0000904B0000}"/>
    <cellStyle name="Input 133 3" xfId="25350" xr:uid="{00000000-0005-0000-0000-0000914B0000}"/>
    <cellStyle name="Input 133 4" xfId="27125" xr:uid="{00000000-0005-0000-0000-0000924B0000}"/>
    <cellStyle name="Input 134" xfId="14824" xr:uid="{00000000-0005-0000-0000-0000934B0000}"/>
    <cellStyle name="Input 134 2" xfId="22309" xr:uid="{00000000-0005-0000-0000-0000944B0000}"/>
    <cellStyle name="Input 134 3" xfId="25351" xr:uid="{00000000-0005-0000-0000-0000954B0000}"/>
    <cellStyle name="Input 134 4" xfId="27126" xr:uid="{00000000-0005-0000-0000-0000964B0000}"/>
    <cellStyle name="Input 135" xfId="14823" xr:uid="{00000000-0005-0000-0000-0000974B0000}"/>
    <cellStyle name="Input 135 2" xfId="22310" xr:uid="{00000000-0005-0000-0000-0000984B0000}"/>
    <cellStyle name="Input 135 3" xfId="25352" xr:uid="{00000000-0005-0000-0000-0000994B0000}"/>
    <cellStyle name="Input 135 4" xfId="27127" xr:uid="{00000000-0005-0000-0000-00009A4B0000}"/>
    <cellStyle name="Input 136" xfId="14822" xr:uid="{00000000-0005-0000-0000-00009B4B0000}"/>
    <cellStyle name="Input 136 2" xfId="22311" xr:uid="{00000000-0005-0000-0000-00009C4B0000}"/>
    <cellStyle name="Input 136 3" xfId="25353" xr:uid="{00000000-0005-0000-0000-00009D4B0000}"/>
    <cellStyle name="Input 136 4" xfId="27128" xr:uid="{00000000-0005-0000-0000-00009E4B0000}"/>
    <cellStyle name="Input 137" xfId="14821" xr:uid="{00000000-0005-0000-0000-00009F4B0000}"/>
    <cellStyle name="Input 137 2" xfId="22312" xr:uid="{00000000-0005-0000-0000-0000A04B0000}"/>
    <cellStyle name="Input 137 3" xfId="25354" xr:uid="{00000000-0005-0000-0000-0000A14B0000}"/>
    <cellStyle name="Input 137 4" xfId="27129" xr:uid="{00000000-0005-0000-0000-0000A24B0000}"/>
    <cellStyle name="Input 138" xfId="15469" xr:uid="{00000000-0005-0000-0000-0000A34B0000}"/>
    <cellStyle name="Input 138 2" xfId="22313" xr:uid="{00000000-0005-0000-0000-0000A44B0000}"/>
    <cellStyle name="Input 138 3" xfId="25355" xr:uid="{00000000-0005-0000-0000-0000A54B0000}"/>
    <cellStyle name="Input 138 4" xfId="27130" xr:uid="{00000000-0005-0000-0000-0000A64B0000}"/>
    <cellStyle name="Input 139" xfId="15661" xr:uid="{00000000-0005-0000-0000-0000A74B0000}"/>
    <cellStyle name="Input 139 2" xfId="22314" xr:uid="{00000000-0005-0000-0000-0000A84B0000}"/>
    <cellStyle name="Input 139 3" xfId="25356" xr:uid="{00000000-0005-0000-0000-0000A94B0000}"/>
    <cellStyle name="Input 139 4" xfId="27131" xr:uid="{00000000-0005-0000-0000-0000AA4B0000}"/>
    <cellStyle name="Input 14" xfId="2334" xr:uid="{00000000-0005-0000-0000-0000AB4B0000}"/>
    <cellStyle name="Input 14 10" xfId="7935" xr:uid="{00000000-0005-0000-0000-0000AC4B0000}"/>
    <cellStyle name="Input 14 10 2" xfId="14425" xr:uid="{00000000-0005-0000-0000-0000AD4B0000}"/>
    <cellStyle name="Input 14 11" xfId="9518" xr:uid="{00000000-0005-0000-0000-0000AE4B0000}"/>
    <cellStyle name="Input 14 11 2" xfId="14687" xr:uid="{00000000-0005-0000-0000-0000AF4B0000}"/>
    <cellStyle name="Input 14 12" xfId="18263" xr:uid="{00000000-0005-0000-0000-0000B04B0000}"/>
    <cellStyle name="Input 14 13" xfId="18735" xr:uid="{00000000-0005-0000-0000-0000B14B0000}"/>
    <cellStyle name="Input 14 14" xfId="19592" xr:uid="{00000000-0005-0000-0000-0000B24B0000}"/>
    <cellStyle name="Input 14 2" xfId="3060" xr:uid="{00000000-0005-0000-0000-0000B34B0000}"/>
    <cellStyle name="Input 14 2 10" xfId="25292" xr:uid="{00000000-0005-0000-0000-0000B44B0000}"/>
    <cellStyle name="Input 14 2 2" xfId="3790" xr:uid="{00000000-0005-0000-0000-0000B54B0000}"/>
    <cellStyle name="Input 14 2 2 2" xfId="7094" xr:uid="{00000000-0005-0000-0000-0000B64B0000}"/>
    <cellStyle name="Input 14 2 2 2 2" xfId="13671" xr:uid="{00000000-0005-0000-0000-0000B74B0000}"/>
    <cellStyle name="Input 14 2 2 2 3" xfId="20752" xr:uid="{00000000-0005-0000-0000-0000B84B0000}"/>
    <cellStyle name="Input 14 2 2 2 4" xfId="23801" xr:uid="{00000000-0005-0000-0000-0000B94B0000}"/>
    <cellStyle name="Input 14 2 2 2 5" xfId="26055" xr:uid="{00000000-0005-0000-0000-0000BA4B0000}"/>
    <cellStyle name="Input 14 2 2 3" xfId="5471" xr:uid="{00000000-0005-0000-0000-0000BB4B0000}"/>
    <cellStyle name="Input 14 2 2 3 2" xfId="12048" xr:uid="{00000000-0005-0000-0000-0000BC4B0000}"/>
    <cellStyle name="Input 14 2 2 4" xfId="10375" xr:uid="{00000000-0005-0000-0000-0000BD4B0000}"/>
    <cellStyle name="Input 14 2 2 5" xfId="17637" xr:uid="{00000000-0005-0000-0000-0000BE4B0000}"/>
    <cellStyle name="Input 14 2 2 6" xfId="19966" xr:uid="{00000000-0005-0000-0000-0000BF4B0000}"/>
    <cellStyle name="Input 14 2 2 7" xfId="22118" xr:uid="{00000000-0005-0000-0000-0000C04B0000}"/>
    <cellStyle name="Input 14 2 3" xfId="4101" xr:uid="{00000000-0005-0000-0000-0000C14B0000}"/>
    <cellStyle name="Input 14 2 3 2" xfId="7405" xr:uid="{00000000-0005-0000-0000-0000C24B0000}"/>
    <cellStyle name="Input 14 2 3 2 2" xfId="13982" xr:uid="{00000000-0005-0000-0000-0000C34B0000}"/>
    <cellStyle name="Input 14 2 3 2 3" xfId="21063" xr:uid="{00000000-0005-0000-0000-0000C44B0000}"/>
    <cellStyle name="Input 14 2 3 2 4" xfId="24067" xr:uid="{00000000-0005-0000-0000-0000C54B0000}"/>
    <cellStyle name="Input 14 2 3 2 5" xfId="26317" xr:uid="{00000000-0005-0000-0000-0000C64B0000}"/>
    <cellStyle name="Input 14 2 3 3" xfId="5782" xr:uid="{00000000-0005-0000-0000-0000C74B0000}"/>
    <cellStyle name="Input 14 2 3 3 2" xfId="12359" xr:uid="{00000000-0005-0000-0000-0000C84B0000}"/>
    <cellStyle name="Input 14 2 3 4" xfId="10686" xr:uid="{00000000-0005-0000-0000-0000C94B0000}"/>
    <cellStyle name="Input 14 2 3 5" xfId="17326" xr:uid="{00000000-0005-0000-0000-0000CA4B0000}"/>
    <cellStyle name="Input 14 2 3 6" xfId="22633" xr:uid="{00000000-0005-0000-0000-0000CB4B0000}"/>
    <cellStyle name="Input 14 2 3 7" xfId="19564" xr:uid="{00000000-0005-0000-0000-0000CC4B0000}"/>
    <cellStyle name="Input 14 2 4" xfId="4317" xr:uid="{00000000-0005-0000-0000-0000CD4B0000}"/>
    <cellStyle name="Input 14 2 4 2" xfId="7621" xr:uid="{00000000-0005-0000-0000-0000CE4B0000}"/>
    <cellStyle name="Input 14 2 4 2 2" xfId="14198" xr:uid="{00000000-0005-0000-0000-0000CF4B0000}"/>
    <cellStyle name="Input 14 2 4 2 3" xfId="21279" xr:uid="{00000000-0005-0000-0000-0000D04B0000}"/>
    <cellStyle name="Input 14 2 4 2 4" xfId="24283" xr:uid="{00000000-0005-0000-0000-0000D14B0000}"/>
    <cellStyle name="Input 14 2 4 2 5" xfId="26533" xr:uid="{00000000-0005-0000-0000-0000D24B0000}"/>
    <cellStyle name="Input 14 2 4 3" xfId="5998" xr:uid="{00000000-0005-0000-0000-0000D34B0000}"/>
    <cellStyle name="Input 14 2 4 3 2" xfId="12575" xr:uid="{00000000-0005-0000-0000-0000D44B0000}"/>
    <cellStyle name="Input 14 2 4 4" xfId="10902" xr:uid="{00000000-0005-0000-0000-0000D54B0000}"/>
    <cellStyle name="Input 14 2 4 5" xfId="17110" xr:uid="{00000000-0005-0000-0000-0000D64B0000}"/>
    <cellStyle name="Input 14 2 4 6" xfId="22849" xr:uid="{00000000-0005-0000-0000-0000D74B0000}"/>
    <cellStyle name="Input 14 2 4 7" xfId="19151" xr:uid="{00000000-0005-0000-0000-0000D84B0000}"/>
    <cellStyle name="Input 14 2 5" xfId="6421" xr:uid="{00000000-0005-0000-0000-0000D94B0000}"/>
    <cellStyle name="Input 14 2 5 2" xfId="12998" xr:uid="{00000000-0005-0000-0000-0000DA4B0000}"/>
    <cellStyle name="Input 14 2 5 3" xfId="20079" xr:uid="{00000000-0005-0000-0000-0000DB4B0000}"/>
    <cellStyle name="Input 14 2 5 4" xfId="23236" xr:uid="{00000000-0005-0000-0000-0000DC4B0000}"/>
    <cellStyle name="Input 14 2 5 5" xfId="25489" xr:uid="{00000000-0005-0000-0000-0000DD4B0000}"/>
    <cellStyle name="Input 14 2 6" xfId="4798" xr:uid="{00000000-0005-0000-0000-0000DE4B0000}"/>
    <cellStyle name="Input 14 2 6 2" xfId="11375" xr:uid="{00000000-0005-0000-0000-0000DF4B0000}"/>
    <cellStyle name="Input 14 2 7" xfId="9703" xr:uid="{00000000-0005-0000-0000-0000E04B0000}"/>
    <cellStyle name="Input 14 2 8" xfId="18397" xr:uid="{00000000-0005-0000-0000-0000E14B0000}"/>
    <cellStyle name="Input 14 2 9" xfId="21814" xr:uid="{00000000-0005-0000-0000-0000E24B0000}"/>
    <cellStyle name="Input 14 3" xfId="3286" xr:uid="{00000000-0005-0000-0000-0000E34B0000}"/>
    <cellStyle name="Input 14 3 10" xfId="25205" xr:uid="{00000000-0005-0000-0000-0000E44B0000}"/>
    <cellStyle name="Input 14 3 2" xfId="3982" xr:uid="{00000000-0005-0000-0000-0000E54B0000}"/>
    <cellStyle name="Input 14 3 2 2" xfId="7286" xr:uid="{00000000-0005-0000-0000-0000E64B0000}"/>
    <cellStyle name="Input 14 3 2 2 2" xfId="13863" xr:uid="{00000000-0005-0000-0000-0000E74B0000}"/>
    <cellStyle name="Input 14 3 2 2 3" xfId="20944" xr:uid="{00000000-0005-0000-0000-0000E84B0000}"/>
    <cellStyle name="Input 14 3 2 2 4" xfId="23948" xr:uid="{00000000-0005-0000-0000-0000E94B0000}"/>
    <cellStyle name="Input 14 3 2 2 5" xfId="26198" xr:uid="{00000000-0005-0000-0000-0000EA4B0000}"/>
    <cellStyle name="Input 14 3 2 3" xfId="5663" xr:uid="{00000000-0005-0000-0000-0000EB4B0000}"/>
    <cellStyle name="Input 14 3 2 3 2" xfId="12240" xr:uid="{00000000-0005-0000-0000-0000EC4B0000}"/>
    <cellStyle name="Input 14 3 2 4" xfId="10567" xr:uid="{00000000-0005-0000-0000-0000ED4B0000}"/>
    <cellStyle name="Input 14 3 2 5" xfId="17445" xr:uid="{00000000-0005-0000-0000-0000EE4B0000}"/>
    <cellStyle name="Input 14 3 2 6" xfId="22514" xr:uid="{00000000-0005-0000-0000-0000EF4B0000}"/>
    <cellStyle name="Input 14 3 2 7" xfId="19210" xr:uid="{00000000-0005-0000-0000-0000F04B0000}"/>
    <cellStyle name="Input 14 3 3" xfId="4236" xr:uid="{00000000-0005-0000-0000-0000F14B0000}"/>
    <cellStyle name="Input 14 3 3 2" xfId="7540" xr:uid="{00000000-0005-0000-0000-0000F24B0000}"/>
    <cellStyle name="Input 14 3 3 2 2" xfId="14117" xr:uid="{00000000-0005-0000-0000-0000F34B0000}"/>
    <cellStyle name="Input 14 3 3 2 3" xfId="21198" xr:uid="{00000000-0005-0000-0000-0000F44B0000}"/>
    <cellStyle name="Input 14 3 3 2 4" xfId="24202" xr:uid="{00000000-0005-0000-0000-0000F54B0000}"/>
    <cellStyle name="Input 14 3 3 2 5" xfId="26452" xr:uid="{00000000-0005-0000-0000-0000F64B0000}"/>
    <cellStyle name="Input 14 3 3 3" xfId="5917" xr:uid="{00000000-0005-0000-0000-0000F74B0000}"/>
    <cellStyle name="Input 14 3 3 3 2" xfId="12494" xr:uid="{00000000-0005-0000-0000-0000F84B0000}"/>
    <cellStyle name="Input 14 3 3 4" xfId="10821" xr:uid="{00000000-0005-0000-0000-0000F94B0000}"/>
    <cellStyle name="Input 14 3 3 5" xfId="17191" xr:uid="{00000000-0005-0000-0000-0000FA4B0000}"/>
    <cellStyle name="Input 14 3 3 6" xfId="22768" xr:uid="{00000000-0005-0000-0000-0000FB4B0000}"/>
    <cellStyle name="Input 14 3 3 7" xfId="18455" xr:uid="{00000000-0005-0000-0000-0000FC4B0000}"/>
    <cellStyle name="Input 14 3 4" xfId="4450" xr:uid="{00000000-0005-0000-0000-0000FD4B0000}"/>
    <cellStyle name="Input 14 3 4 2" xfId="7754" xr:uid="{00000000-0005-0000-0000-0000FE4B0000}"/>
    <cellStyle name="Input 14 3 4 2 2" xfId="14331" xr:uid="{00000000-0005-0000-0000-0000FF4B0000}"/>
    <cellStyle name="Input 14 3 4 2 3" xfId="21412" xr:uid="{00000000-0005-0000-0000-0000004C0000}"/>
    <cellStyle name="Input 14 3 4 2 4" xfId="24416" xr:uid="{00000000-0005-0000-0000-0000014C0000}"/>
    <cellStyle name="Input 14 3 4 2 5" xfId="26666" xr:uid="{00000000-0005-0000-0000-0000024C0000}"/>
    <cellStyle name="Input 14 3 4 3" xfId="6131" xr:uid="{00000000-0005-0000-0000-0000034C0000}"/>
    <cellStyle name="Input 14 3 4 3 2" xfId="12708" xr:uid="{00000000-0005-0000-0000-0000044C0000}"/>
    <cellStyle name="Input 14 3 4 4" xfId="11035" xr:uid="{00000000-0005-0000-0000-0000054C0000}"/>
    <cellStyle name="Input 14 3 4 5" xfId="16977" xr:uid="{00000000-0005-0000-0000-0000064C0000}"/>
    <cellStyle name="Input 14 3 4 6" xfId="22982" xr:uid="{00000000-0005-0000-0000-0000074C0000}"/>
    <cellStyle name="Input 14 3 4 7" xfId="18700" xr:uid="{00000000-0005-0000-0000-0000084C0000}"/>
    <cellStyle name="Input 14 3 5" xfId="6625" xr:uid="{00000000-0005-0000-0000-0000094C0000}"/>
    <cellStyle name="Input 14 3 5 2" xfId="13202" xr:uid="{00000000-0005-0000-0000-00000A4C0000}"/>
    <cellStyle name="Input 14 3 5 3" xfId="20283" xr:uid="{00000000-0005-0000-0000-00000B4C0000}"/>
    <cellStyle name="Input 14 3 5 4" xfId="23383" xr:uid="{00000000-0005-0000-0000-00000C4C0000}"/>
    <cellStyle name="Input 14 3 5 5" xfId="25638" xr:uid="{00000000-0005-0000-0000-00000D4C0000}"/>
    <cellStyle name="Input 14 3 6" xfId="5002" xr:uid="{00000000-0005-0000-0000-00000E4C0000}"/>
    <cellStyle name="Input 14 3 6 2" xfId="11579" xr:uid="{00000000-0005-0000-0000-00000F4C0000}"/>
    <cellStyle name="Input 14 3 7" xfId="9906" xr:uid="{00000000-0005-0000-0000-0000104C0000}"/>
    <cellStyle name="Input 14 3 8" xfId="18139" xr:uid="{00000000-0005-0000-0000-0000114C0000}"/>
    <cellStyle name="Input 14 3 9" xfId="19721" xr:uid="{00000000-0005-0000-0000-0000124C0000}"/>
    <cellStyle name="Input 14 4" xfId="3641" xr:uid="{00000000-0005-0000-0000-0000134C0000}"/>
    <cellStyle name="Input 14 4 2" xfId="6945" xr:uid="{00000000-0005-0000-0000-0000144C0000}"/>
    <cellStyle name="Input 14 4 2 2" xfId="13522" xr:uid="{00000000-0005-0000-0000-0000154C0000}"/>
    <cellStyle name="Input 14 4 2 3" xfId="20603" xr:uid="{00000000-0005-0000-0000-0000164C0000}"/>
    <cellStyle name="Input 14 4 2 4" xfId="23654" xr:uid="{00000000-0005-0000-0000-0000174C0000}"/>
    <cellStyle name="Input 14 4 2 5" xfId="25907" xr:uid="{00000000-0005-0000-0000-0000184C0000}"/>
    <cellStyle name="Input 14 4 3" xfId="5322" xr:uid="{00000000-0005-0000-0000-0000194C0000}"/>
    <cellStyle name="Input 14 4 3 2" xfId="11899" xr:uid="{00000000-0005-0000-0000-00001A4C0000}"/>
    <cellStyle name="Input 14 4 4" xfId="10226" xr:uid="{00000000-0005-0000-0000-00001B4C0000}"/>
    <cellStyle name="Input 14 4 5" xfId="17786" xr:uid="{00000000-0005-0000-0000-00001C4C0000}"/>
    <cellStyle name="Input 14 4 6" xfId="19864" xr:uid="{00000000-0005-0000-0000-00001D4C0000}"/>
    <cellStyle name="Input 14 4 7" xfId="19272" xr:uid="{00000000-0005-0000-0000-00001E4C0000}"/>
    <cellStyle name="Input 14 5" xfId="3399" xr:uid="{00000000-0005-0000-0000-00001F4C0000}"/>
    <cellStyle name="Input 14 5 2" xfId="6738" xr:uid="{00000000-0005-0000-0000-0000204C0000}"/>
    <cellStyle name="Input 14 5 2 2" xfId="13315" xr:uid="{00000000-0005-0000-0000-0000214C0000}"/>
    <cellStyle name="Input 14 5 2 3" xfId="20396" xr:uid="{00000000-0005-0000-0000-0000224C0000}"/>
    <cellStyle name="Input 14 5 2 4" xfId="23447" xr:uid="{00000000-0005-0000-0000-0000234C0000}"/>
    <cellStyle name="Input 14 5 2 5" xfId="25700" xr:uid="{00000000-0005-0000-0000-0000244C0000}"/>
    <cellStyle name="Input 14 5 3" xfId="5115" xr:uid="{00000000-0005-0000-0000-0000254C0000}"/>
    <cellStyle name="Input 14 5 3 2" xfId="11692" xr:uid="{00000000-0005-0000-0000-0000264C0000}"/>
    <cellStyle name="Input 14 5 4" xfId="10019" xr:uid="{00000000-0005-0000-0000-0000274C0000}"/>
    <cellStyle name="Input 14 5 5" xfId="18016" xr:uid="{00000000-0005-0000-0000-0000284C0000}"/>
    <cellStyle name="Input 14 5 6" xfId="18871" xr:uid="{00000000-0005-0000-0000-0000294C0000}"/>
    <cellStyle name="Input 14 5 7" xfId="18620" xr:uid="{00000000-0005-0000-0000-00002A4C0000}"/>
    <cellStyle name="Input 14 6" xfId="3551" xr:uid="{00000000-0005-0000-0000-00002B4C0000}"/>
    <cellStyle name="Input 14 6 2" xfId="6875" xr:uid="{00000000-0005-0000-0000-00002C4C0000}"/>
    <cellStyle name="Input 14 6 2 2" xfId="13452" xr:uid="{00000000-0005-0000-0000-00002D4C0000}"/>
    <cellStyle name="Input 14 6 2 3" xfId="20533" xr:uid="{00000000-0005-0000-0000-00002E4C0000}"/>
    <cellStyle name="Input 14 6 2 4" xfId="23584" xr:uid="{00000000-0005-0000-0000-00002F4C0000}"/>
    <cellStyle name="Input 14 6 2 5" xfId="25837" xr:uid="{00000000-0005-0000-0000-0000304C0000}"/>
    <cellStyle name="Input 14 6 3" xfId="5252" xr:uid="{00000000-0005-0000-0000-0000314C0000}"/>
    <cellStyle name="Input 14 6 3 2" xfId="11829" xr:uid="{00000000-0005-0000-0000-0000324C0000}"/>
    <cellStyle name="Input 14 6 4" xfId="10156" xr:uid="{00000000-0005-0000-0000-0000334C0000}"/>
    <cellStyle name="Input 14 6 5" xfId="17875" xr:uid="{00000000-0005-0000-0000-0000344C0000}"/>
    <cellStyle name="Input 14 6 6" xfId="18939" xr:uid="{00000000-0005-0000-0000-0000354C0000}"/>
    <cellStyle name="Input 14 6 7" xfId="21800" xr:uid="{00000000-0005-0000-0000-0000364C0000}"/>
    <cellStyle name="Input 14 7" xfId="6270" xr:uid="{00000000-0005-0000-0000-0000374C0000}"/>
    <cellStyle name="Input 14 7 2" xfId="12847" xr:uid="{00000000-0005-0000-0000-0000384C0000}"/>
    <cellStyle name="Input 14 7 3" xfId="16792" xr:uid="{00000000-0005-0000-0000-0000394C0000}"/>
    <cellStyle name="Input 14 7 4" xfId="23126" xr:uid="{00000000-0005-0000-0000-00003A4C0000}"/>
    <cellStyle name="Input 14 7 5" xfId="19087" xr:uid="{00000000-0005-0000-0000-00003B4C0000}"/>
    <cellStyle name="Input 14 8" xfId="4639" xr:uid="{00000000-0005-0000-0000-00003C4C0000}"/>
    <cellStyle name="Input 14 8 2" xfId="11216" xr:uid="{00000000-0005-0000-0000-00003D4C0000}"/>
    <cellStyle name="Input 14 8 3" xfId="21591" xr:uid="{00000000-0005-0000-0000-00003E4C0000}"/>
    <cellStyle name="Input 14 8 4" xfId="24552" xr:uid="{00000000-0005-0000-0000-00003F4C0000}"/>
    <cellStyle name="Input 14 8 5" xfId="26788" xr:uid="{00000000-0005-0000-0000-0000404C0000}"/>
    <cellStyle name="Input 14 9" xfId="9440" xr:uid="{00000000-0005-0000-0000-0000414C0000}"/>
    <cellStyle name="Input 14 9 2" xfId="14609" xr:uid="{00000000-0005-0000-0000-0000424C0000}"/>
    <cellStyle name="Input 14 9 3" xfId="21659" xr:uid="{00000000-0005-0000-0000-0000434C0000}"/>
    <cellStyle name="Input 14 9 4" xfId="24619" xr:uid="{00000000-0005-0000-0000-0000444C0000}"/>
    <cellStyle name="Input 14 9 5" xfId="26855" xr:uid="{00000000-0005-0000-0000-0000454C0000}"/>
    <cellStyle name="Input 140" xfId="16068" xr:uid="{00000000-0005-0000-0000-0000464C0000}"/>
    <cellStyle name="Input 140 2" xfId="22315" xr:uid="{00000000-0005-0000-0000-0000474C0000}"/>
    <cellStyle name="Input 140 3" xfId="25357" xr:uid="{00000000-0005-0000-0000-0000484C0000}"/>
    <cellStyle name="Input 140 4" xfId="27132" xr:uid="{00000000-0005-0000-0000-0000494C0000}"/>
    <cellStyle name="Input 141" xfId="15468" xr:uid="{00000000-0005-0000-0000-00004A4C0000}"/>
    <cellStyle name="Input 141 2" xfId="22316" xr:uid="{00000000-0005-0000-0000-00004B4C0000}"/>
    <cellStyle name="Input 141 3" xfId="25358" xr:uid="{00000000-0005-0000-0000-00004C4C0000}"/>
    <cellStyle name="Input 141 4" xfId="27133" xr:uid="{00000000-0005-0000-0000-00004D4C0000}"/>
    <cellStyle name="Input 142" xfId="14907" xr:uid="{00000000-0005-0000-0000-00004E4C0000}"/>
    <cellStyle name="Input 142 2" xfId="22317" xr:uid="{00000000-0005-0000-0000-00004F4C0000}"/>
    <cellStyle name="Input 142 3" xfId="25359" xr:uid="{00000000-0005-0000-0000-0000504C0000}"/>
    <cellStyle name="Input 142 4" xfId="27134" xr:uid="{00000000-0005-0000-0000-0000514C0000}"/>
    <cellStyle name="Input 143" xfId="16383" xr:uid="{00000000-0005-0000-0000-0000524C0000}"/>
    <cellStyle name="Input 143 2" xfId="22318" xr:uid="{00000000-0005-0000-0000-0000534C0000}"/>
    <cellStyle name="Input 143 3" xfId="25360" xr:uid="{00000000-0005-0000-0000-0000544C0000}"/>
    <cellStyle name="Input 143 4" xfId="27135" xr:uid="{00000000-0005-0000-0000-0000554C0000}"/>
    <cellStyle name="Input 144" xfId="16402" xr:uid="{00000000-0005-0000-0000-0000564C0000}"/>
    <cellStyle name="Input 144 2" xfId="22319" xr:uid="{00000000-0005-0000-0000-0000574C0000}"/>
    <cellStyle name="Input 144 3" xfId="25361" xr:uid="{00000000-0005-0000-0000-0000584C0000}"/>
    <cellStyle name="Input 144 4" xfId="27136" xr:uid="{00000000-0005-0000-0000-0000594C0000}"/>
    <cellStyle name="Input 145" xfId="16324" xr:uid="{00000000-0005-0000-0000-00005A4C0000}"/>
    <cellStyle name="Input 145 2" xfId="22320" xr:uid="{00000000-0005-0000-0000-00005B4C0000}"/>
    <cellStyle name="Input 145 3" xfId="25362" xr:uid="{00000000-0005-0000-0000-00005C4C0000}"/>
    <cellStyle name="Input 145 4" xfId="27137" xr:uid="{00000000-0005-0000-0000-00005D4C0000}"/>
    <cellStyle name="Input 146" xfId="16030" xr:uid="{00000000-0005-0000-0000-00005E4C0000}"/>
    <cellStyle name="Input 146 2" xfId="22321" xr:uid="{00000000-0005-0000-0000-00005F4C0000}"/>
    <cellStyle name="Input 146 3" xfId="25363" xr:uid="{00000000-0005-0000-0000-0000604C0000}"/>
    <cellStyle name="Input 146 4" xfId="27138" xr:uid="{00000000-0005-0000-0000-0000614C0000}"/>
    <cellStyle name="Input 147" xfId="16252" xr:uid="{00000000-0005-0000-0000-0000624C0000}"/>
    <cellStyle name="Input 147 2" xfId="22322" xr:uid="{00000000-0005-0000-0000-0000634C0000}"/>
    <cellStyle name="Input 147 3" xfId="25364" xr:uid="{00000000-0005-0000-0000-0000644C0000}"/>
    <cellStyle name="Input 147 4" xfId="27139" xr:uid="{00000000-0005-0000-0000-0000654C0000}"/>
    <cellStyle name="Input 148" xfId="16590" xr:uid="{00000000-0005-0000-0000-0000664C0000}"/>
    <cellStyle name="Input 148 2" xfId="22323" xr:uid="{00000000-0005-0000-0000-0000674C0000}"/>
    <cellStyle name="Input 148 3" xfId="25365" xr:uid="{00000000-0005-0000-0000-0000684C0000}"/>
    <cellStyle name="Input 148 4" xfId="27140" xr:uid="{00000000-0005-0000-0000-0000694C0000}"/>
    <cellStyle name="Input 149" xfId="14975" xr:uid="{00000000-0005-0000-0000-00006A4C0000}"/>
    <cellStyle name="Input 149 2" xfId="22324" xr:uid="{00000000-0005-0000-0000-00006B4C0000}"/>
    <cellStyle name="Input 149 3" xfId="25366" xr:uid="{00000000-0005-0000-0000-00006C4C0000}"/>
    <cellStyle name="Input 149 4" xfId="27141" xr:uid="{00000000-0005-0000-0000-00006D4C0000}"/>
    <cellStyle name="Input 15" xfId="2335" xr:uid="{00000000-0005-0000-0000-00006E4C0000}"/>
    <cellStyle name="Input 15 10" xfId="9100" xr:uid="{00000000-0005-0000-0000-00006F4C0000}"/>
    <cellStyle name="Input 15 10 2" xfId="14498" xr:uid="{00000000-0005-0000-0000-0000704C0000}"/>
    <cellStyle name="Input 15 11" xfId="9052" xr:uid="{00000000-0005-0000-0000-0000714C0000}"/>
    <cellStyle name="Input 15 11 2" xfId="14488" xr:uid="{00000000-0005-0000-0000-0000724C0000}"/>
    <cellStyle name="Input 15 12" xfId="18264" xr:uid="{00000000-0005-0000-0000-0000734C0000}"/>
    <cellStyle name="Input 15 13" xfId="18734" xr:uid="{00000000-0005-0000-0000-0000744C0000}"/>
    <cellStyle name="Input 15 14" xfId="19591" xr:uid="{00000000-0005-0000-0000-0000754C0000}"/>
    <cellStyle name="Input 15 2" xfId="3061" xr:uid="{00000000-0005-0000-0000-0000764C0000}"/>
    <cellStyle name="Input 15 2 10" xfId="25291" xr:uid="{00000000-0005-0000-0000-0000774C0000}"/>
    <cellStyle name="Input 15 2 2" xfId="3791" xr:uid="{00000000-0005-0000-0000-0000784C0000}"/>
    <cellStyle name="Input 15 2 2 2" xfId="7095" xr:uid="{00000000-0005-0000-0000-0000794C0000}"/>
    <cellStyle name="Input 15 2 2 2 2" xfId="13672" xr:uid="{00000000-0005-0000-0000-00007A4C0000}"/>
    <cellStyle name="Input 15 2 2 2 3" xfId="20753" xr:uid="{00000000-0005-0000-0000-00007B4C0000}"/>
    <cellStyle name="Input 15 2 2 2 4" xfId="23802" xr:uid="{00000000-0005-0000-0000-00007C4C0000}"/>
    <cellStyle name="Input 15 2 2 2 5" xfId="26056" xr:uid="{00000000-0005-0000-0000-00007D4C0000}"/>
    <cellStyle name="Input 15 2 2 3" xfId="5472" xr:uid="{00000000-0005-0000-0000-00007E4C0000}"/>
    <cellStyle name="Input 15 2 2 3 2" xfId="12049" xr:uid="{00000000-0005-0000-0000-00007F4C0000}"/>
    <cellStyle name="Input 15 2 2 4" xfId="10376" xr:uid="{00000000-0005-0000-0000-0000804C0000}"/>
    <cellStyle name="Input 15 2 2 5" xfId="17636" xr:uid="{00000000-0005-0000-0000-0000814C0000}"/>
    <cellStyle name="Input 15 2 2 6" xfId="19039" xr:uid="{00000000-0005-0000-0000-0000824C0000}"/>
    <cellStyle name="Input 15 2 2 7" xfId="24800" xr:uid="{00000000-0005-0000-0000-0000834C0000}"/>
    <cellStyle name="Input 15 2 3" xfId="4102" xr:uid="{00000000-0005-0000-0000-0000844C0000}"/>
    <cellStyle name="Input 15 2 3 2" xfId="7406" xr:uid="{00000000-0005-0000-0000-0000854C0000}"/>
    <cellStyle name="Input 15 2 3 2 2" xfId="13983" xr:uid="{00000000-0005-0000-0000-0000864C0000}"/>
    <cellStyle name="Input 15 2 3 2 3" xfId="21064" xr:uid="{00000000-0005-0000-0000-0000874C0000}"/>
    <cellStyle name="Input 15 2 3 2 4" xfId="24068" xr:uid="{00000000-0005-0000-0000-0000884C0000}"/>
    <cellStyle name="Input 15 2 3 2 5" xfId="26318" xr:uid="{00000000-0005-0000-0000-0000894C0000}"/>
    <cellStyle name="Input 15 2 3 3" xfId="5783" xr:uid="{00000000-0005-0000-0000-00008A4C0000}"/>
    <cellStyle name="Input 15 2 3 3 2" xfId="12360" xr:uid="{00000000-0005-0000-0000-00008B4C0000}"/>
    <cellStyle name="Input 15 2 3 4" xfId="10687" xr:uid="{00000000-0005-0000-0000-00008C4C0000}"/>
    <cellStyle name="Input 15 2 3 5" xfId="17325" xr:uid="{00000000-0005-0000-0000-00008D4C0000}"/>
    <cellStyle name="Input 15 2 3 6" xfId="22634" xr:uid="{00000000-0005-0000-0000-00008E4C0000}"/>
    <cellStyle name="Input 15 2 3 7" xfId="21736" xr:uid="{00000000-0005-0000-0000-00008F4C0000}"/>
    <cellStyle name="Input 15 2 4" xfId="4318" xr:uid="{00000000-0005-0000-0000-0000904C0000}"/>
    <cellStyle name="Input 15 2 4 2" xfId="7622" xr:uid="{00000000-0005-0000-0000-0000914C0000}"/>
    <cellStyle name="Input 15 2 4 2 2" xfId="14199" xr:uid="{00000000-0005-0000-0000-0000924C0000}"/>
    <cellStyle name="Input 15 2 4 2 3" xfId="21280" xr:uid="{00000000-0005-0000-0000-0000934C0000}"/>
    <cellStyle name="Input 15 2 4 2 4" xfId="24284" xr:uid="{00000000-0005-0000-0000-0000944C0000}"/>
    <cellStyle name="Input 15 2 4 2 5" xfId="26534" xr:uid="{00000000-0005-0000-0000-0000954C0000}"/>
    <cellStyle name="Input 15 2 4 3" xfId="5999" xr:uid="{00000000-0005-0000-0000-0000964C0000}"/>
    <cellStyle name="Input 15 2 4 3 2" xfId="12576" xr:uid="{00000000-0005-0000-0000-0000974C0000}"/>
    <cellStyle name="Input 15 2 4 4" xfId="10903" xr:uid="{00000000-0005-0000-0000-0000984C0000}"/>
    <cellStyle name="Input 15 2 4 5" xfId="17109" xr:uid="{00000000-0005-0000-0000-0000994C0000}"/>
    <cellStyle name="Input 15 2 4 6" xfId="22850" xr:uid="{00000000-0005-0000-0000-00009A4C0000}"/>
    <cellStyle name="Input 15 2 4 7" xfId="19150" xr:uid="{00000000-0005-0000-0000-00009B4C0000}"/>
    <cellStyle name="Input 15 2 5" xfId="6422" xr:uid="{00000000-0005-0000-0000-00009C4C0000}"/>
    <cellStyle name="Input 15 2 5 2" xfId="12999" xr:uid="{00000000-0005-0000-0000-00009D4C0000}"/>
    <cellStyle name="Input 15 2 5 3" xfId="20080" xr:uid="{00000000-0005-0000-0000-00009E4C0000}"/>
    <cellStyle name="Input 15 2 5 4" xfId="23237" xr:uid="{00000000-0005-0000-0000-00009F4C0000}"/>
    <cellStyle name="Input 15 2 5 5" xfId="25490" xr:uid="{00000000-0005-0000-0000-0000A04C0000}"/>
    <cellStyle name="Input 15 2 6" xfId="4799" xr:uid="{00000000-0005-0000-0000-0000A14C0000}"/>
    <cellStyle name="Input 15 2 6 2" xfId="11376" xr:uid="{00000000-0005-0000-0000-0000A24C0000}"/>
    <cellStyle name="Input 15 2 7" xfId="9704" xr:uid="{00000000-0005-0000-0000-0000A34C0000}"/>
    <cellStyle name="Input 15 2 8" xfId="18396" xr:uid="{00000000-0005-0000-0000-0000A44C0000}"/>
    <cellStyle name="Input 15 2 9" xfId="18804" xr:uid="{00000000-0005-0000-0000-0000A54C0000}"/>
    <cellStyle name="Input 15 3" xfId="3287" xr:uid="{00000000-0005-0000-0000-0000A64C0000}"/>
    <cellStyle name="Input 15 3 10" xfId="25204" xr:uid="{00000000-0005-0000-0000-0000A74C0000}"/>
    <cellStyle name="Input 15 3 2" xfId="3983" xr:uid="{00000000-0005-0000-0000-0000A84C0000}"/>
    <cellStyle name="Input 15 3 2 2" xfId="7287" xr:uid="{00000000-0005-0000-0000-0000A94C0000}"/>
    <cellStyle name="Input 15 3 2 2 2" xfId="13864" xr:uid="{00000000-0005-0000-0000-0000AA4C0000}"/>
    <cellStyle name="Input 15 3 2 2 3" xfId="20945" xr:uid="{00000000-0005-0000-0000-0000AB4C0000}"/>
    <cellStyle name="Input 15 3 2 2 4" xfId="23949" xr:uid="{00000000-0005-0000-0000-0000AC4C0000}"/>
    <cellStyle name="Input 15 3 2 2 5" xfId="26199" xr:uid="{00000000-0005-0000-0000-0000AD4C0000}"/>
    <cellStyle name="Input 15 3 2 3" xfId="5664" xr:uid="{00000000-0005-0000-0000-0000AE4C0000}"/>
    <cellStyle name="Input 15 3 2 3 2" xfId="12241" xr:uid="{00000000-0005-0000-0000-0000AF4C0000}"/>
    <cellStyle name="Input 15 3 2 4" xfId="10568" xr:uid="{00000000-0005-0000-0000-0000B04C0000}"/>
    <cellStyle name="Input 15 3 2 5" xfId="17444" xr:uid="{00000000-0005-0000-0000-0000B14C0000}"/>
    <cellStyle name="Input 15 3 2 6" xfId="22515" xr:uid="{00000000-0005-0000-0000-0000B24C0000}"/>
    <cellStyle name="Input 15 3 2 7" xfId="19209" xr:uid="{00000000-0005-0000-0000-0000B34C0000}"/>
    <cellStyle name="Input 15 3 3" xfId="4237" xr:uid="{00000000-0005-0000-0000-0000B44C0000}"/>
    <cellStyle name="Input 15 3 3 2" xfId="7541" xr:uid="{00000000-0005-0000-0000-0000B54C0000}"/>
    <cellStyle name="Input 15 3 3 2 2" xfId="14118" xr:uid="{00000000-0005-0000-0000-0000B64C0000}"/>
    <cellStyle name="Input 15 3 3 2 3" xfId="21199" xr:uid="{00000000-0005-0000-0000-0000B74C0000}"/>
    <cellStyle name="Input 15 3 3 2 4" xfId="24203" xr:uid="{00000000-0005-0000-0000-0000B84C0000}"/>
    <cellStyle name="Input 15 3 3 2 5" xfId="26453" xr:uid="{00000000-0005-0000-0000-0000B94C0000}"/>
    <cellStyle name="Input 15 3 3 3" xfId="5918" xr:uid="{00000000-0005-0000-0000-0000BA4C0000}"/>
    <cellStyle name="Input 15 3 3 3 2" xfId="12495" xr:uid="{00000000-0005-0000-0000-0000BB4C0000}"/>
    <cellStyle name="Input 15 3 3 4" xfId="10822" xr:uid="{00000000-0005-0000-0000-0000BC4C0000}"/>
    <cellStyle name="Input 15 3 3 5" xfId="17190" xr:uid="{00000000-0005-0000-0000-0000BD4C0000}"/>
    <cellStyle name="Input 15 3 3 6" xfId="22769" xr:uid="{00000000-0005-0000-0000-0000BE4C0000}"/>
    <cellStyle name="Input 15 3 3 7" xfId="19515" xr:uid="{00000000-0005-0000-0000-0000BF4C0000}"/>
    <cellStyle name="Input 15 3 4" xfId="4451" xr:uid="{00000000-0005-0000-0000-0000C04C0000}"/>
    <cellStyle name="Input 15 3 4 2" xfId="7755" xr:uid="{00000000-0005-0000-0000-0000C14C0000}"/>
    <cellStyle name="Input 15 3 4 2 2" xfId="14332" xr:uid="{00000000-0005-0000-0000-0000C24C0000}"/>
    <cellStyle name="Input 15 3 4 2 3" xfId="21413" xr:uid="{00000000-0005-0000-0000-0000C34C0000}"/>
    <cellStyle name="Input 15 3 4 2 4" xfId="24417" xr:uid="{00000000-0005-0000-0000-0000C44C0000}"/>
    <cellStyle name="Input 15 3 4 2 5" xfId="26667" xr:uid="{00000000-0005-0000-0000-0000C54C0000}"/>
    <cellStyle name="Input 15 3 4 3" xfId="6132" xr:uid="{00000000-0005-0000-0000-0000C64C0000}"/>
    <cellStyle name="Input 15 3 4 3 2" xfId="12709" xr:uid="{00000000-0005-0000-0000-0000C74C0000}"/>
    <cellStyle name="Input 15 3 4 4" xfId="11036" xr:uid="{00000000-0005-0000-0000-0000C84C0000}"/>
    <cellStyle name="Input 15 3 4 5" xfId="16976" xr:uid="{00000000-0005-0000-0000-0000C94C0000}"/>
    <cellStyle name="Input 15 3 4 6" xfId="22983" xr:uid="{00000000-0005-0000-0000-0000CA4C0000}"/>
    <cellStyle name="Input 15 3 4 7" xfId="22109" xr:uid="{00000000-0005-0000-0000-0000CB4C0000}"/>
    <cellStyle name="Input 15 3 5" xfId="6626" xr:uid="{00000000-0005-0000-0000-0000CC4C0000}"/>
    <cellStyle name="Input 15 3 5 2" xfId="13203" xr:uid="{00000000-0005-0000-0000-0000CD4C0000}"/>
    <cellStyle name="Input 15 3 5 3" xfId="20284" xr:uid="{00000000-0005-0000-0000-0000CE4C0000}"/>
    <cellStyle name="Input 15 3 5 4" xfId="23384" xr:uid="{00000000-0005-0000-0000-0000CF4C0000}"/>
    <cellStyle name="Input 15 3 5 5" xfId="25639" xr:uid="{00000000-0005-0000-0000-0000D04C0000}"/>
    <cellStyle name="Input 15 3 6" xfId="5003" xr:uid="{00000000-0005-0000-0000-0000D14C0000}"/>
    <cellStyle name="Input 15 3 6 2" xfId="11580" xr:uid="{00000000-0005-0000-0000-0000D24C0000}"/>
    <cellStyle name="Input 15 3 7" xfId="9907" xr:uid="{00000000-0005-0000-0000-0000D34C0000}"/>
    <cellStyle name="Input 15 3 8" xfId="18138" xr:uid="{00000000-0005-0000-0000-0000D44C0000}"/>
    <cellStyle name="Input 15 3 9" xfId="19722" xr:uid="{00000000-0005-0000-0000-0000D54C0000}"/>
    <cellStyle name="Input 15 4" xfId="3642" xr:uid="{00000000-0005-0000-0000-0000D64C0000}"/>
    <cellStyle name="Input 15 4 2" xfId="6946" xr:uid="{00000000-0005-0000-0000-0000D74C0000}"/>
    <cellStyle name="Input 15 4 2 2" xfId="13523" xr:uid="{00000000-0005-0000-0000-0000D84C0000}"/>
    <cellStyle name="Input 15 4 2 3" xfId="20604" xr:uid="{00000000-0005-0000-0000-0000D94C0000}"/>
    <cellStyle name="Input 15 4 2 4" xfId="23655" xr:uid="{00000000-0005-0000-0000-0000DA4C0000}"/>
    <cellStyle name="Input 15 4 2 5" xfId="25908" xr:uid="{00000000-0005-0000-0000-0000DB4C0000}"/>
    <cellStyle name="Input 15 4 3" xfId="5323" xr:uid="{00000000-0005-0000-0000-0000DC4C0000}"/>
    <cellStyle name="Input 15 4 3 2" xfId="11900" xr:uid="{00000000-0005-0000-0000-0000DD4C0000}"/>
    <cellStyle name="Input 15 4 4" xfId="10227" xr:uid="{00000000-0005-0000-0000-0000DE4C0000}"/>
    <cellStyle name="Input 15 4 5" xfId="17785" xr:uid="{00000000-0005-0000-0000-0000DF4C0000}"/>
    <cellStyle name="Input 15 4 6" xfId="18980" xr:uid="{00000000-0005-0000-0000-0000E04C0000}"/>
    <cellStyle name="Input 15 4 7" xfId="18582" xr:uid="{00000000-0005-0000-0000-0000E14C0000}"/>
    <cellStyle name="Input 15 5" xfId="3614" xr:uid="{00000000-0005-0000-0000-0000E24C0000}"/>
    <cellStyle name="Input 15 5 2" xfId="6918" xr:uid="{00000000-0005-0000-0000-0000E34C0000}"/>
    <cellStyle name="Input 15 5 2 2" xfId="13495" xr:uid="{00000000-0005-0000-0000-0000E44C0000}"/>
    <cellStyle name="Input 15 5 2 3" xfId="20576" xr:uid="{00000000-0005-0000-0000-0000E54C0000}"/>
    <cellStyle name="Input 15 5 2 4" xfId="23627" xr:uid="{00000000-0005-0000-0000-0000E64C0000}"/>
    <cellStyle name="Input 15 5 2 5" xfId="25880" xr:uid="{00000000-0005-0000-0000-0000E74C0000}"/>
    <cellStyle name="Input 15 5 3" xfId="5295" xr:uid="{00000000-0005-0000-0000-0000E84C0000}"/>
    <cellStyle name="Input 15 5 3 2" xfId="11872" xr:uid="{00000000-0005-0000-0000-0000E94C0000}"/>
    <cellStyle name="Input 15 5 4" xfId="10199" xr:uid="{00000000-0005-0000-0000-0000EA4C0000}"/>
    <cellStyle name="Input 15 5 5" xfId="17813" xr:uid="{00000000-0005-0000-0000-0000EB4C0000}"/>
    <cellStyle name="Input 15 5 6" xfId="19852" xr:uid="{00000000-0005-0000-0000-0000EC4C0000}"/>
    <cellStyle name="Input 15 5 7" xfId="19278" xr:uid="{00000000-0005-0000-0000-0000ED4C0000}"/>
    <cellStyle name="Input 15 6" xfId="3470" xr:uid="{00000000-0005-0000-0000-0000EE4C0000}"/>
    <cellStyle name="Input 15 6 2" xfId="6809" xr:uid="{00000000-0005-0000-0000-0000EF4C0000}"/>
    <cellStyle name="Input 15 6 2 2" xfId="13386" xr:uid="{00000000-0005-0000-0000-0000F04C0000}"/>
    <cellStyle name="Input 15 6 2 3" xfId="20467" xr:uid="{00000000-0005-0000-0000-0000F14C0000}"/>
    <cellStyle name="Input 15 6 2 4" xfId="23518" xr:uid="{00000000-0005-0000-0000-0000F24C0000}"/>
    <cellStyle name="Input 15 6 2 5" xfId="25771" xr:uid="{00000000-0005-0000-0000-0000F34C0000}"/>
    <cellStyle name="Input 15 6 3" xfId="5186" xr:uid="{00000000-0005-0000-0000-0000F44C0000}"/>
    <cellStyle name="Input 15 6 3 2" xfId="11763" xr:uid="{00000000-0005-0000-0000-0000F54C0000}"/>
    <cellStyle name="Input 15 6 4" xfId="10090" xr:uid="{00000000-0005-0000-0000-0000F64C0000}"/>
    <cellStyle name="Input 15 6 5" xfId="17944" xr:uid="{00000000-0005-0000-0000-0000F74C0000}"/>
    <cellStyle name="Input 15 6 6" xfId="18913" xr:uid="{00000000-0005-0000-0000-0000F84C0000}"/>
    <cellStyle name="Input 15 6 7" xfId="18612" xr:uid="{00000000-0005-0000-0000-0000F94C0000}"/>
    <cellStyle name="Input 15 7" xfId="6271" xr:uid="{00000000-0005-0000-0000-0000FA4C0000}"/>
    <cellStyle name="Input 15 7 2" xfId="12848" xr:uid="{00000000-0005-0000-0000-0000FB4C0000}"/>
    <cellStyle name="Input 15 7 3" xfId="16791" xr:uid="{00000000-0005-0000-0000-0000FC4C0000}"/>
    <cellStyle name="Input 15 7 4" xfId="23127" xr:uid="{00000000-0005-0000-0000-0000FD4C0000}"/>
    <cellStyle name="Input 15 7 5" xfId="18460" xr:uid="{00000000-0005-0000-0000-0000FE4C0000}"/>
    <cellStyle name="Input 15 8" xfId="4640" xr:uid="{00000000-0005-0000-0000-0000FF4C0000}"/>
    <cellStyle name="Input 15 8 2" xfId="11217" xr:uid="{00000000-0005-0000-0000-0000004D0000}"/>
    <cellStyle name="Input 15 8 3" xfId="21592" xr:uid="{00000000-0005-0000-0000-0000014D0000}"/>
    <cellStyle name="Input 15 8 4" xfId="24553" xr:uid="{00000000-0005-0000-0000-0000024D0000}"/>
    <cellStyle name="Input 15 8 5" xfId="26789" xr:uid="{00000000-0005-0000-0000-0000034D0000}"/>
    <cellStyle name="Input 15 9" xfId="9439" xr:uid="{00000000-0005-0000-0000-0000044D0000}"/>
    <cellStyle name="Input 15 9 2" xfId="14608" xr:uid="{00000000-0005-0000-0000-0000054D0000}"/>
    <cellStyle name="Input 15 9 3" xfId="21658" xr:uid="{00000000-0005-0000-0000-0000064D0000}"/>
    <cellStyle name="Input 15 9 4" xfId="24618" xr:uid="{00000000-0005-0000-0000-0000074D0000}"/>
    <cellStyle name="Input 15 9 5" xfId="26854" xr:uid="{00000000-0005-0000-0000-0000084D0000}"/>
    <cellStyle name="Input 150" xfId="15660" xr:uid="{00000000-0005-0000-0000-0000094D0000}"/>
    <cellStyle name="Input 150 2" xfId="22325" xr:uid="{00000000-0005-0000-0000-00000A4D0000}"/>
    <cellStyle name="Input 150 3" xfId="25367" xr:uid="{00000000-0005-0000-0000-00000B4D0000}"/>
    <cellStyle name="Input 150 4" xfId="27142" xr:uid="{00000000-0005-0000-0000-00000C4D0000}"/>
    <cellStyle name="Input 151" xfId="15992" xr:uid="{00000000-0005-0000-0000-00000D4D0000}"/>
    <cellStyle name="Input 151 2" xfId="22326" xr:uid="{00000000-0005-0000-0000-00000E4D0000}"/>
    <cellStyle name="Input 151 3" xfId="25368" xr:uid="{00000000-0005-0000-0000-00000F4D0000}"/>
    <cellStyle name="Input 151 4" xfId="27143" xr:uid="{00000000-0005-0000-0000-0000104D0000}"/>
    <cellStyle name="Input 152" xfId="16591" xr:uid="{00000000-0005-0000-0000-0000114D0000}"/>
    <cellStyle name="Input 152 2" xfId="22327" xr:uid="{00000000-0005-0000-0000-0000124D0000}"/>
    <cellStyle name="Input 152 3" xfId="25369" xr:uid="{00000000-0005-0000-0000-0000134D0000}"/>
    <cellStyle name="Input 152 4" xfId="27144" xr:uid="{00000000-0005-0000-0000-0000144D0000}"/>
    <cellStyle name="Input 153" xfId="16177" xr:uid="{00000000-0005-0000-0000-0000154D0000}"/>
    <cellStyle name="Input 153 2" xfId="22328" xr:uid="{00000000-0005-0000-0000-0000164D0000}"/>
    <cellStyle name="Input 153 3" xfId="25370" xr:uid="{00000000-0005-0000-0000-0000174D0000}"/>
    <cellStyle name="Input 153 4" xfId="27145" xr:uid="{00000000-0005-0000-0000-0000184D0000}"/>
    <cellStyle name="Input 154" xfId="15985" xr:uid="{00000000-0005-0000-0000-0000194D0000}"/>
    <cellStyle name="Input 154 2" xfId="22329" xr:uid="{00000000-0005-0000-0000-00001A4D0000}"/>
    <cellStyle name="Input 154 3" xfId="25371" xr:uid="{00000000-0005-0000-0000-00001B4D0000}"/>
    <cellStyle name="Input 154 4" xfId="27146" xr:uid="{00000000-0005-0000-0000-00001C4D0000}"/>
    <cellStyle name="Input 155" xfId="15886" xr:uid="{00000000-0005-0000-0000-00001D4D0000}"/>
    <cellStyle name="Input 156" xfId="14748" xr:uid="{00000000-0005-0000-0000-00001E4D0000}"/>
    <cellStyle name="Input 157" xfId="15335" xr:uid="{00000000-0005-0000-0000-00001F4D0000}"/>
    <cellStyle name="Input 158" xfId="15298" xr:uid="{00000000-0005-0000-0000-0000204D0000}"/>
    <cellStyle name="Input 159" xfId="16630" xr:uid="{00000000-0005-0000-0000-0000214D0000}"/>
    <cellStyle name="Input 16" xfId="2336" xr:uid="{00000000-0005-0000-0000-0000224D0000}"/>
    <cellStyle name="Input 16 10" xfId="7933" xr:uid="{00000000-0005-0000-0000-0000234D0000}"/>
    <cellStyle name="Input 16 10 2" xfId="14424" xr:uid="{00000000-0005-0000-0000-0000244D0000}"/>
    <cellStyle name="Input 16 11" xfId="9514" xr:uid="{00000000-0005-0000-0000-0000254D0000}"/>
    <cellStyle name="Input 16 11 2" xfId="14683" xr:uid="{00000000-0005-0000-0000-0000264D0000}"/>
    <cellStyle name="Input 16 12" xfId="18265" xr:uid="{00000000-0005-0000-0000-0000274D0000}"/>
    <cellStyle name="Input 16 13" xfId="18733" xr:uid="{00000000-0005-0000-0000-0000284D0000}"/>
    <cellStyle name="Input 16 14" xfId="19340" xr:uid="{00000000-0005-0000-0000-0000294D0000}"/>
    <cellStyle name="Input 16 2" xfId="3062" xr:uid="{00000000-0005-0000-0000-00002A4D0000}"/>
    <cellStyle name="Input 16 2 10" xfId="25290" xr:uid="{00000000-0005-0000-0000-00002B4D0000}"/>
    <cellStyle name="Input 16 2 2" xfId="3792" xr:uid="{00000000-0005-0000-0000-00002C4D0000}"/>
    <cellStyle name="Input 16 2 2 2" xfId="7096" xr:uid="{00000000-0005-0000-0000-00002D4D0000}"/>
    <cellStyle name="Input 16 2 2 2 2" xfId="13673" xr:uid="{00000000-0005-0000-0000-00002E4D0000}"/>
    <cellStyle name="Input 16 2 2 2 3" xfId="20754" xr:uid="{00000000-0005-0000-0000-00002F4D0000}"/>
    <cellStyle name="Input 16 2 2 2 4" xfId="23803" xr:uid="{00000000-0005-0000-0000-0000304D0000}"/>
    <cellStyle name="Input 16 2 2 2 5" xfId="26057" xr:uid="{00000000-0005-0000-0000-0000314D0000}"/>
    <cellStyle name="Input 16 2 2 3" xfId="5473" xr:uid="{00000000-0005-0000-0000-0000324D0000}"/>
    <cellStyle name="Input 16 2 2 3 2" xfId="12050" xr:uid="{00000000-0005-0000-0000-0000334D0000}"/>
    <cellStyle name="Input 16 2 2 4" xfId="10377" xr:uid="{00000000-0005-0000-0000-0000344D0000}"/>
    <cellStyle name="Input 16 2 2 5" xfId="17635" xr:uid="{00000000-0005-0000-0000-0000354D0000}"/>
    <cellStyle name="Input 16 2 2 6" xfId="19967" xr:uid="{00000000-0005-0000-0000-0000364D0000}"/>
    <cellStyle name="Input 16 2 2 7" xfId="25060" xr:uid="{00000000-0005-0000-0000-0000374D0000}"/>
    <cellStyle name="Input 16 2 3" xfId="4103" xr:uid="{00000000-0005-0000-0000-0000384D0000}"/>
    <cellStyle name="Input 16 2 3 2" xfId="7407" xr:uid="{00000000-0005-0000-0000-0000394D0000}"/>
    <cellStyle name="Input 16 2 3 2 2" xfId="13984" xr:uid="{00000000-0005-0000-0000-00003A4D0000}"/>
    <cellStyle name="Input 16 2 3 2 3" xfId="21065" xr:uid="{00000000-0005-0000-0000-00003B4D0000}"/>
    <cellStyle name="Input 16 2 3 2 4" xfId="24069" xr:uid="{00000000-0005-0000-0000-00003C4D0000}"/>
    <cellStyle name="Input 16 2 3 2 5" xfId="26319" xr:uid="{00000000-0005-0000-0000-00003D4D0000}"/>
    <cellStyle name="Input 16 2 3 3" xfId="5784" xr:uid="{00000000-0005-0000-0000-00003E4D0000}"/>
    <cellStyle name="Input 16 2 3 3 2" xfId="12361" xr:uid="{00000000-0005-0000-0000-00003F4D0000}"/>
    <cellStyle name="Input 16 2 3 4" xfId="10688" xr:uid="{00000000-0005-0000-0000-0000404D0000}"/>
    <cellStyle name="Input 16 2 3 5" xfId="17324" xr:uid="{00000000-0005-0000-0000-0000414D0000}"/>
    <cellStyle name="Input 16 2 3 6" xfId="22635" xr:uid="{00000000-0005-0000-0000-0000424D0000}"/>
    <cellStyle name="Input 16 2 3 7" xfId="21583" xr:uid="{00000000-0005-0000-0000-0000434D0000}"/>
    <cellStyle name="Input 16 2 4" xfId="4319" xr:uid="{00000000-0005-0000-0000-0000444D0000}"/>
    <cellStyle name="Input 16 2 4 2" xfId="7623" xr:uid="{00000000-0005-0000-0000-0000454D0000}"/>
    <cellStyle name="Input 16 2 4 2 2" xfId="14200" xr:uid="{00000000-0005-0000-0000-0000464D0000}"/>
    <cellStyle name="Input 16 2 4 2 3" xfId="21281" xr:uid="{00000000-0005-0000-0000-0000474D0000}"/>
    <cellStyle name="Input 16 2 4 2 4" xfId="24285" xr:uid="{00000000-0005-0000-0000-0000484D0000}"/>
    <cellStyle name="Input 16 2 4 2 5" xfId="26535" xr:uid="{00000000-0005-0000-0000-0000494D0000}"/>
    <cellStyle name="Input 16 2 4 3" xfId="6000" xr:uid="{00000000-0005-0000-0000-00004A4D0000}"/>
    <cellStyle name="Input 16 2 4 3 2" xfId="12577" xr:uid="{00000000-0005-0000-0000-00004B4D0000}"/>
    <cellStyle name="Input 16 2 4 4" xfId="10904" xr:uid="{00000000-0005-0000-0000-00004C4D0000}"/>
    <cellStyle name="Input 16 2 4 5" xfId="17108" xr:uid="{00000000-0005-0000-0000-00004D4D0000}"/>
    <cellStyle name="Input 16 2 4 6" xfId="22851" xr:uid="{00000000-0005-0000-0000-00004E4D0000}"/>
    <cellStyle name="Input 16 2 4 7" xfId="21761" xr:uid="{00000000-0005-0000-0000-00004F4D0000}"/>
    <cellStyle name="Input 16 2 5" xfId="6423" xr:uid="{00000000-0005-0000-0000-0000504D0000}"/>
    <cellStyle name="Input 16 2 5 2" xfId="13000" xr:uid="{00000000-0005-0000-0000-0000514D0000}"/>
    <cellStyle name="Input 16 2 5 3" xfId="20081" xr:uid="{00000000-0005-0000-0000-0000524D0000}"/>
    <cellStyle name="Input 16 2 5 4" xfId="23238" xr:uid="{00000000-0005-0000-0000-0000534D0000}"/>
    <cellStyle name="Input 16 2 5 5" xfId="25491" xr:uid="{00000000-0005-0000-0000-0000544D0000}"/>
    <cellStyle name="Input 16 2 6" xfId="4800" xr:uid="{00000000-0005-0000-0000-0000554D0000}"/>
    <cellStyle name="Input 16 2 6 2" xfId="11377" xr:uid="{00000000-0005-0000-0000-0000564D0000}"/>
    <cellStyle name="Input 16 2 7" xfId="9705" xr:uid="{00000000-0005-0000-0000-0000574D0000}"/>
    <cellStyle name="Input 16 2 8" xfId="18395" xr:uid="{00000000-0005-0000-0000-0000584D0000}"/>
    <cellStyle name="Input 16 2 9" xfId="18805" xr:uid="{00000000-0005-0000-0000-0000594D0000}"/>
    <cellStyle name="Input 16 3" xfId="3288" xr:uid="{00000000-0005-0000-0000-00005A4D0000}"/>
    <cellStyle name="Input 16 3 10" xfId="25203" xr:uid="{00000000-0005-0000-0000-00005B4D0000}"/>
    <cellStyle name="Input 16 3 2" xfId="3984" xr:uid="{00000000-0005-0000-0000-00005C4D0000}"/>
    <cellStyle name="Input 16 3 2 2" xfId="7288" xr:uid="{00000000-0005-0000-0000-00005D4D0000}"/>
    <cellStyle name="Input 16 3 2 2 2" xfId="13865" xr:uid="{00000000-0005-0000-0000-00005E4D0000}"/>
    <cellStyle name="Input 16 3 2 2 3" xfId="20946" xr:uid="{00000000-0005-0000-0000-00005F4D0000}"/>
    <cellStyle name="Input 16 3 2 2 4" xfId="23950" xr:uid="{00000000-0005-0000-0000-0000604D0000}"/>
    <cellStyle name="Input 16 3 2 2 5" xfId="26200" xr:uid="{00000000-0005-0000-0000-0000614D0000}"/>
    <cellStyle name="Input 16 3 2 3" xfId="5665" xr:uid="{00000000-0005-0000-0000-0000624D0000}"/>
    <cellStyle name="Input 16 3 2 3 2" xfId="12242" xr:uid="{00000000-0005-0000-0000-0000634D0000}"/>
    <cellStyle name="Input 16 3 2 4" xfId="10569" xr:uid="{00000000-0005-0000-0000-0000644D0000}"/>
    <cellStyle name="Input 16 3 2 5" xfId="17443" xr:uid="{00000000-0005-0000-0000-0000654D0000}"/>
    <cellStyle name="Input 16 3 2 6" xfId="22516" xr:uid="{00000000-0005-0000-0000-0000664D0000}"/>
    <cellStyle name="Input 16 3 2 7" xfId="24807" xr:uid="{00000000-0005-0000-0000-0000674D0000}"/>
    <cellStyle name="Input 16 3 3" xfId="4238" xr:uid="{00000000-0005-0000-0000-0000684D0000}"/>
    <cellStyle name="Input 16 3 3 2" xfId="7542" xr:uid="{00000000-0005-0000-0000-0000694D0000}"/>
    <cellStyle name="Input 16 3 3 2 2" xfId="14119" xr:uid="{00000000-0005-0000-0000-00006A4D0000}"/>
    <cellStyle name="Input 16 3 3 2 3" xfId="21200" xr:uid="{00000000-0005-0000-0000-00006B4D0000}"/>
    <cellStyle name="Input 16 3 3 2 4" xfId="24204" xr:uid="{00000000-0005-0000-0000-00006C4D0000}"/>
    <cellStyle name="Input 16 3 3 2 5" xfId="26454" xr:uid="{00000000-0005-0000-0000-00006D4D0000}"/>
    <cellStyle name="Input 16 3 3 3" xfId="5919" xr:uid="{00000000-0005-0000-0000-00006E4D0000}"/>
    <cellStyle name="Input 16 3 3 3 2" xfId="12496" xr:uid="{00000000-0005-0000-0000-00006F4D0000}"/>
    <cellStyle name="Input 16 3 3 4" xfId="10823" xr:uid="{00000000-0005-0000-0000-0000704D0000}"/>
    <cellStyle name="Input 16 3 3 5" xfId="17189" xr:uid="{00000000-0005-0000-0000-0000714D0000}"/>
    <cellStyle name="Input 16 3 3 6" xfId="22770" xr:uid="{00000000-0005-0000-0000-0000724D0000}"/>
    <cellStyle name="Input 16 3 3 7" xfId="21955" xr:uid="{00000000-0005-0000-0000-0000734D0000}"/>
    <cellStyle name="Input 16 3 4" xfId="4452" xr:uid="{00000000-0005-0000-0000-0000744D0000}"/>
    <cellStyle name="Input 16 3 4 2" xfId="7756" xr:uid="{00000000-0005-0000-0000-0000754D0000}"/>
    <cellStyle name="Input 16 3 4 2 2" xfId="14333" xr:uid="{00000000-0005-0000-0000-0000764D0000}"/>
    <cellStyle name="Input 16 3 4 2 3" xfId="21414" xr:uid="{00000000-0005-0000-0000-0000774D0000}"/>
    <cellStyle name="Input 16 3 4 2 4" xfId="24418" xr:uid="{00000000-0005-0000-0000-0000784D0000}"/>
    <cellStyle name="Input 16 3 4 2 5" xfId="26668" xr:uid="{00000000-0005-0000-0000-0000794D0000}"/>
    <cellStyle name="Input 16 3 4 3" xfId="6133" xr:uid="{00000000-0005-0000-0000-00007A4D0000}"/>
    <cellStyle name="Input 16 3 4 3 2" xfId="12710" xr:uid="{00000000-0005-0000-0000-00007B4D0000}"/>
    <cellStyle name="Input 16 3 4 4" xfId="11037" xr:uid="{00000000-0005-0000-0000-00007C4D0000}"/>
    <cellStyle name="Input 16 3 4 5" xfId="16975" xr:uid="{00000000-0005-0000-0000-00007D4D0000}"/>
    <cellStyle name="Input 16 3 4 6" xfId="22984" xr:uid="{00000000-0005-0000-0000-00007E4D0000}"/>
    <cellStyle name="Input 16 3 4 7" xfId="17839" xr:uid="{00000000-0005-0000-0000-00007F4D0000}"/>
    <cellStyle name="Input 16 3 5" xfId="6627" xr:uid="{00000000-0005-0000-0000-0000804D0000}"/>
    <cellStyle name="Input 16 3 5 2" xfId="13204" xr:uid="{00000000-0005-0000-0000-0000814D0000}"/>
    <cellStyle name="Input 16 3 5 3" xfId="20285" xr:uid="{00000000-0005-0000-0000-0000824D0000}"/>
    <cellStyle name="Input 16 3 5 4" xfId="23385" xr:uid="{00000000-0005-0000-0000-0000834D0000}"/>
    <cellStyle name="Input 16 3 5 5" xfId="25640" xr:uid="{00000000-0005-0000-0000-0000844D0000}"/>
    <cellStyle name="Input 16 3 6" xfId="5004" xr:uid="{00000000-0005-0000-0000-0000854D0000}"/>
    <cellStyle name="Input 16 3 6 2" xfId="11581" xr:uid="{00000000-0005-0000-0000-0000864D0000}"/>
    <cellStyle name="Input 16 3 7" xfId="9908" xr:uid="{00000000-0005-0000-0000-0000874D0000}"/>
    <cellStyle name="Input 16 3 8" xfId="18137" xr:uid="{00000000-0005-0000-0000-0000884D0000}"/>
    <cellStyle name="Input 16 3 9" xfId="18835" xr:uid="{00000000-0005-0000-0000-0000894D0000}"/>
    <cellStyle name="Input 16 4" xfId="3643" xr:uid="{00000000-0005-0000-0000-00008A4D0000}"/>
    <cellStyle name="Input 16 4 2" xfId="6947" xr:uid="{00000000-0005-0000-0000-00008B4D0000}"/>
    <cellStyle name="Input 16 4 2 2" xfId="13524" xr:uid="{00000000-0005-0000-0000-00008C4D0000}"/>
    <cellStyle name="Input 16 4 2 3" xfId="20605" xr:uid="{00000000-0005-0000-0000-00008D4D0000}"/>
    <cellStyle name="Input 16 4 2 4" xfId="23656" xr:uid="{00000000-0005-0000-0000-00008E4D0000}"/>
    <cellStyle name="Input 16 4 2 5" xfId="25909" xr:uid="{00000000-0005-0000-0000-00008F4D0000}"/>
    <cellStyle name="Input 16 4 3" xfId="5324" xr:uid="{00000000-0005-0000-0000-0000904D0000}"/>
    <cellStyle name="Input 16 4 3 2" xfId="11901" xr:uid="{00000000-0005-0000-0000-0000914D0000}"/>
    <cellStyle name="Input 16 4 4" xfId="10228" xr:uid="{00000000-0005-0000-0000-0000924D0000}"/>
    <cellStyle name="Input 16 4 5" xfId="17784" xr:uid="{00000000-0005-0000-0000-0000934D0000}"/>
    <cellStyle name="Input 16 4 6" xfId="19865" xr:uid="{00000000-0005-0000-0000-0000944D0000}"/>
    <cellStyle name="Input 16 4 7" xfId="19271" xr:uid="{00000000-0005-0000-0000-0000954D0000}"/>
    <cellStyle name="Input 16 5" xfId="3613" xr:uid="{00000000-0005-0000-0000-0000964D0000}"/>
    <cellStyle name="Input 16 5 2" xfId="6917" xr:uid="{00000000-0005-0000-0000-0000974D0000}"/>
    <cellStyle name="Input 16 5 2 2" xfId="13494" xr:uid="{00000000-0005-0000-0000-0000984D0000}"/>
    <cellStyle name="Input 16 5 2 3" xfId="20575" xr:uid="{00000000-0005-0000-0000-0000994D0000}"/>
    <cellStyle name="Input 16 5 2 4" xfId="23626" xr:uid="{00000000-0005-0000-0000-00009A4D0000}"/>
    <cellStyle name="Input 16 5 2 5" xfId="25879" xr:uid="{00000000-0005-0000-0000-00009B4D0000}"/>
    <cellStyle name="Input 16 5 3" xfId="5294" xr:uid="{00000000-0005-0000-0000-00009C4D0000}"/>
    <cellStyle name="Input 16 5 3 2" xfId="11871" xr:uid="{00000000-0005-0000-0000-00009D4D0000}"/>
    <cellStyle name="Input 16 5 4" xfId="10198" xr:uid="{00000000-0005-0000-0000-00009E4D0000}"/>
    <cellStyle name="Input 16 5 5" xfId="17814" xr:uid="{00000000-0005-0000-0000-00009F4D0000}"/>
    <cellStyle name="Input 16 5 6" xfId="18963" xr:uid="{00000000-0005-0000-0000-0000A04D0000}"/>
    <cellStyle name="Input 16 5 7" xfId="18589" xr:uid="{00000000-0005-0000-0000-0000A14D0000}"/>
    <cellStyle name="Input 16 6" xfId="3687" xr:uid="{00000000-0005-0000-0000-0000A24D0000}"/>
    <cellStyle name="Input 16 6 2" xfId="6991" xr:uid="{00000000-0005-0000-0000-0000A34D0000}"/>
    <cellStyle name="Input 16 6 2 2" xfId="13568" xr:uid="{00000000-0005-0000-0000-0000A44D0000}"/>
    <cellStyle name="Input 16 6 2 3" xfId="20649" xr:uid="{00000000-0005-0000-0000-0000A54D0000}"/>
    <cellStyle name="Input 16 6 2 4" xfId="23700" xr:uid="{00000000-0005-0000-0000-0000A64D0000}"/>
    <cellStyle name="Input 16 6 2 5" xfId="25953" xr:uid="{00000000-0005-0000-0000-0000A74D0000}"/>
    <cellStyle name="Input 16 6 3" xfId="5368" xr:uid="{00000000-0005-0000-0000-0000A84D0000}"/>
    <cellStyle name="Input 16 6 3 2" xfId="11945" xr:uid="{00000000-0005-0000-0000-0000A94D0000}"/>
    <cellStyle name="Input 16 6 4" xfId="10272" xr:uid="{00000000-0005-0000-0000-0000AA4D0000}"/>
    <cellStyle name="Input 16 6 5" xfId="17740" xr:uid="{00000000-0005-0000-0000-0000AB4D0000}"/>
    <cellStyle name="Input 16 6 6" xfId="19005" xr:uid="{00000000-0005-0000-0000-0000AC4D0000}"/>
    <cellStyle name="Input 16 6 7" xfId="24772" xr:uid="{00000000-0005-0000-0000-0000AD4D0000}"/>
    <cellStyle name="Input 16 7" xfId="6272" xr:uid="{00000000-0005-0000-0000-0000AE4D0000}"/>
    <cellStyle name="Input 16 7 2" xfId="12849" xr:uid="{00000000-0005-0000-0000-0000AF4D0000}"/>
    <cellStyle name="Input 16 7 3" xfId="16790" xr:uid="{00000000-0005-0000-0000-0000B04D0000}"/>
    <cellStyle name="Input 16 7 4" xfId="23128" xr:uid="{00000000-0005-0000-0000-0000B14D0000}"/>
    <cellStyle name="Input 16 7 5" xfId="21710" xr:uid="{00000000-0005-0000-0000-0000B24D0000}"/>
    <cellStyle name="Input 16 8" xfId="4641" xr:uid="{00000000-0005-0000-0000-0000B34D0000}"/>
    <cellStyle name="Input 16 8 2" xfId="11218" xr:uid="{00000000-0005-0000-0000-0000B44D0000}"/>
    <cellStyle name="Input 16 8 3" xfId="21593" xr:uid="{00000000-0005-0000-0000-0000B54D0000}"/>
    <cellStyle name="Input 16 8 4" xfId="24554" xr:uid="{00000000-0005-0000-0000-0000B64D0000}"/>
    <cellStyle name="Input 16 8 5" xfId="26790" xr:uid="{00000000-0005-0000-0000-0000B74D0000}"/>
    <cellStyle name="Input 16 9" xfId="9265" xr:uid="{00000000-0005-0000-0000-0000B84D0000}"/>
    <cellStyle name="Input 16 9 2" xfId="14540" xr:uid="{00000000-0005-0000-0000-0000B94D0000}"/>
    <cellStyle name="Input 16 9 3" xfId="21657" xr:uid="{00000000-0005-0000-0000-0000BA4D0000}"/>
    <cellStyle name="Input 16 9 4" xfId="24617" xr:uid="{00000000-0005-0000-0000-0000BB4D0000}"/>
    <cellStyle name="Input 16 9 5" xfId="26853" xr:uid="{00000000-0005-0000-0000-0000BC4D0000}"/>
    <cellStyle name="Input 160" xfId="16631" xr:uid="{00000000-0005-0000-0000-0000BD4D0000}"/>
    <cellStyle name="Input 161" xfId="15976" xr:uid="{00000000-0005-0000-0000-0000BE4D0000}"/>
    <cellStyle name="Input 162" xfId="16632" xr:uid="{00000000-0005-0000-0000-0000BF4D0000}"/>
    <cellStyle name="Input 163" xfId="15249" xr:uid="{00000000-0005-0000-0000-0000C04D0000}"/>
    <cellStyle name="Input 164" xfId="16629" xr:uid="{00000000-0005-0000-0000-0000C14D0000}"/>
    <cellStyle name="Input 165" xfId="16688" xr:uid="{00000000-0005-0000-0000-0000C24D0000}"/>
    <cellStyle name="Input 166" xfId="18255" xr:uid="{00000000-0005-0000-0000-0000C34D0000}"/>
    <cellStyle name="Input 167" xfId="19476" xr:uid="{00000000-0005-0000-0000-0000C44D0000}"/>
    <cellStyle name="Input 168" xfId="18662" xr:uid="{00000000-0005-0000-0000-0000C54D0000}"/>
    <cellStyle name="Input 169" xfId="19386" xr:uid="{00000000-0005-0000-0000-0000C64D0000}"/>
    <cellStyle name="Input 17" xfId="2337" xr:uid="{00000000-0005-0000-0000-0000C74D0000}"/>
    <cellStyle name="Input 17 10" xfId="7931" xr:uid="{00000000-0005-0000-0000-0000C84D0000}"/>
    <cellStyle name="Input 17 10 2" xfId="14423" xr:uid="{00000000-0005-0000-0000-0000C94D0000}"/>
    <cellStyle name="Input 17 11" xfId="8030" xr:uid="{00000000-0005-0000-0000-0000CA4D0000}"/>
    <cellStyle name="Input 17 11 2" xfId="14446" xr:uid="{00000000-0005-0000-0000-0000CB4D0000}"/>
    <cellStyle name="Input 17 12" xfId="18266" xr:uid="{00000000-0005-0000-0000-0000CC4D0000}"/>
    <cellStyle name="Input 17 13" xfId="18732" xr:uid="{00000000-0005-0000-0000-0000CD4D0000}"/>
    <cellStyle name="Input 17 14" xfId="19339" xr:uid="{00000000-0005-0000-0000-0000CE4D0000}"/>
    <cellStyle name="Input 17 2" xfId="3063" xr:uid="{00000000-0005-0000-0000-0000CF4D0000}"/>
    <cellStyle name="Input 17 2 10" xfId="25289" xr:uid="{00000000-0005-0000-0000-0000D04D0000}"/>
    <cellStyle name="Input 17 2 2" xfId="3793" xr:uid="{00000000-0005-0000-0000-0000D14D0000}"/>
    <cellStyle name="Input 17 2 2 2" xfId="7097" xr:uid="{00000000-0005-0000-0000-0000D24D0000}"/>
    <cellStyle name="Input 17 2 2 2 2" xfId="13674" xr:uid="{00000000-0005-0000-0000-0000D34D0000}"/>
    <cellStyle name="Input 17 2 2 2 3" xfId="20755" xr:uid="{00000000-0005-0000-0000-0000D44D0000}"/>
    <cellStyle name="Input 17 2 2 2 4" xfId="23804" xr:uid="{00000000-0005-0000-0000-0000D54D0000}"/>
    <cellStyle name="Input 17 2 2 2 5" xfId="26058" xr:uid="{00000000-0005-0000-0000-0000D64D0000}"/>
    <cellStyle name="Input 17 2 2 3" xfId="5474" xr:uid="{00000000-0005-0000-0000-0000D74D0000}"/>
    <cellStyle name="Input 17 2 2 3 2" xfId="12051" xr:uid="{00000000-0005-0000-0000-0000D84D0000}"/>
    <cellStyle name="Input 17 2 2 4" xfId="10378" xr:uid="{00000000-0005-0000-0000-0000D94D0000}"/>
    <cellStyle name="Input 17 2 2 5" xfId="17634" xr:uid="{00000000-0005-0000-0000-0000DA4D0000}"/>
    <cellStyle name="Input 17 2 2 6" xfId="19040" xr:uid="{00000000-0005-0000-0000-0000DB4D0000}"/>
    <cellStyle name="Input 17 2 2 7" xfId="21788" xr:uid="{00000000-0005-0000-0000-0000DC4D0000}"/>
    <cellStyle name="Input 17 2 3" xfId="4104" xr:uid="{00000000-0005-0000-0000-0000DD4D0000}"/>
    <cellStyle name="Input 17 2 3 2" xfId="7408" xr:uid="{00000000-0005-0000-0000-0000DE4D0000}"/>
    <cellStyle name="Input 17 2 3 2 2" xfId="13985" xr:uid="{00000000-0005-0000-0000-0000DF4D0000}"/>
    <cellStyle name="Input 17 2 3 2 3" xfId="21066" xr:uid="{00000000-0005-0000-0000-0000E04D0000}"/>
    <cellStyle name="Input 17 2 3 2 4" xfId="24070" xr:uid="{00000000-0005-0000-0000-0000E14D0000}"/>
    <cellStyle name="Input 17 2 3 2 5" xfId="26320" xr:uid="{00000000-0005-0000-0000-0000E24D0000}"/>
    <cellStyle name="Input 17 2 3 3" xfId="5785" xr:uid="{00000000-0005-0000-0000-0000E34D0000}"/>
    <cellStyle name="Input 17 2 3 3 2" xfId="12362" xr:uid="{00000000-0005-0000-0000-0000E44D0000}"/>
    <cellStyle name="Input 17 2 3 4" xfId="10689" xr:uid="{00000000-0005-0000-0000-0000E54D0000}"/>
    <cellStyle name="Input 17 2 3 5" xfId="17323" xr:uid="{00000000-0005-0000-0000-0000E64D0000}"/>
    <cellStyle name="Input 17 2 3 6" xfId="22636" xr:uid="{00000000-0005-0000-0000-0000E74D0000}"/>
    <cellStyle name="Input 17 2 3 7" xfId="21735" xr:uid="{00000000-0005-0000-0000-0000E84D0000}"/>
    <cellStyle name="Input 17 2 4" xfId="4320" xr:uid="{00000000-0005-0000-0000-0000E94D0000}"/>
    <cellStyle name="Input 17 2 4 2" xfId="7624" xr:uid="{00000000-0005-0000-0000-0000EA4D0000}"/>
    <cellStyle name="Input 17 2 4 2 2" xfId="14201" xr:uid="{00000000-0005-0000-0000-0000EB4D0000}"/>
    <cellStyle name="Input 17 2 4 2 3" xfId="21282" xr:uid="{00000000-0005-0000-0000-0000EC4D0000}"/>
    <cellStyle name="Input 17 2 4 2 4" xfId="24286" xr:uid="{00000000-0005-0000-0000-0000ED4D0000}"/>
    <cellStyle name="Input 17 2 4 2 5" xfId="26536" xr:uid="{00000000-0005-0000-0000-0000EE4D0000}"/>
    <cellStyle name="Input 17 2 4 3" xfId="6001" xr:uid="{00000000-0005-0000-0000-0000EF4D0000}"/>
    <cellStyle name="Input 17 2 4 3 2" xfId="12578" xr:uid="{00000000-0005-0000-0000-0000F04D0000}"/>
    <cellStyle name="Input 17 2 4 4" xfId="10905" xr:uid="{00000000-0005-0000-0000-0000F14D0000}"/>
    <cellStyle name="Input 17 2 4 5" xfId="17107" xr:uid="{00000000-0005-0000-0000-0000F24D0000}"/>
    <cellStyle name="Input 17 2 4 6" xfId="22852" xr:uid="{00000000-0005-0000-0000-0000F34D0000}"/>
    <cellStyle name="Input 17 2 4 7" xfId="18511" xr:uid="{00000000-0005-0000-0000-0000F44D0000}"/>
    <cellStyle name="Input 17 2 5" xfId="6424" xr:uid="{00000000-0005-0000-0000-0000F54D0000}"/>
    <cellStyle name="Input 17 2 5 2" xfId="13001" xr:uid="{00000000-0005-0000-0000-0000F64D0000}"/>
    <cellStyle name="Input 17 2 5 3" xfId="20082" xr:uid="{00000000-0005-0000-0000-0000F74D0000}"/>
    <cellStyle name="Input 17 2 5 4" xfId="23239" xr:uid="{00000000-0005-0000-0000-0000F84D0000}"/>
    <cellStyle name="Input 17 2 5 5" xfId="25492" xr:uid="{00000000-0005-0000-0000-0000F94D0000}"/>
    <cellStyle name="Input 17 2 6" xfId="4801" xr:uid="{00000000-0005-0000-0000-0000FA4D0000}"/>
    <cellStyle name="Input 17 2 6 2" xfId="11378" xr:uid="{00000000-0005-0000-0000-0000FB4D0000}"/>
    <cellStyle name="Input 17 2 7" xfId="9706" xr:uid="{00000000-0005-0000-0000-0000FC4D0000}"/>
    <cellStyle name="Input 17 2 8" xfId="18394" xr:uid="{00000000-0005-0000-0000-0000FD4D0000}"/>
    <cellStyle name="Input 17 2 9" xfId="18806" xr:uid="{00000000-0005-0000-0000-0000FE4D0000}"/>
    <cellStyle name="Input 17 3" xfId="3289" xr:uid="{00000000-0005-0000-0000-0000FF4D0000}"/>
    <cellStyle name="Input 17 3 10" xfId="25202" xr:uid="{00000000-0005-0000-0000-0000004E0000}"/>
    <cellStyle name="Input 17 3 2" xfId="3985" xr:uid="{00000000-0005-0000-0000-0000014E0000}"/>
    <cellStyle name="Input 17 3 2 2" xfId="7289" xr:uid="{00000000-0005-0000-0000-0000024E0000}"/>
    <cellStyle name="Input 17 3 2 2 2" xfId="13866" xr:uid="{00000000-0005-0000-0000-0000034E0000}"/>
    <cellStyle name="Input 17 3 2 2 3" xfId="20947" xr:uid="{00000000-0005-0000-0000-0000044E0000}"/>
    <cellStyle name="Input 17 3 2 2 4" xfId="23951" xr:uid="{00000000-0005-0000-0000-0000054E0000}"/>
    <cellStyle name="Input 17 3 2 2 5" xfId="26201" xr:uid="{00000000-0005-0000-0000-0000064E0000}"/>
    <cellStyle name="Input 17 3 2 3" xfId="5666" xr:uid="{00000000-0005-0000-0000-0000074E0000}"/>
    <cellStyle name="Input 17 3 2 3 2" xfId="12243" xr:uid="{00000000-0005-0000-0000-0000084E0000}"/>
    <cellStyle name="Input 17 3 2 4" xfId="10570" xr:uid="{00000000-0005-0000-0000-0000094E0000}"/>
    <cellStyle name="Input 17 3 2 5" xfId="17442" xr:uid="{00000000-0005-0000-0000-00000A4E0000}"/>
    <cellStyle name="Input 17 3 2 6" xfId="22517" xr:uid="{00000000-0005-0000-0000-00000B4E0000}"/>
    <cellStyle name="Input 17 3 2 7" xfId="25048" xr:uid="{00000000-0005-0000-0000-00000C4E0000}"/>
    <cellStyle name="Input 17 3 3" xfId="4239" xr:uid="{00000000-0005-0000-0000-00000D4E0000}"/>
    <cellStyle name="Input 17 3 3 2" xfId="7543" xr:uid="{00000000-0005-0000-0000-00000E4E0000}"/>
    <cellStyle name="Input 17 3 3 2 2" xfId="14120" xr:uid="{00000000-0005-0000-0000-00000F4E0000}"/>
    <cellStyle name="Input 17 3 3 2 3" xfId="21201" xr:uid="{00000000-0005-0000-0000-0000104E0000}"/>
    <cellStyle name="Input 17 3 3 2 4" xfId="24205" xr:uid="{00000000-0005-0000-0000-0000114E0000}"/>
    <cellStyle name="Input 17 3 3 2 5" xfId="26455" xr:uid="{00000000-0005-0000-0000-0000124E0000}"/>
    <cellStyle name="Input 17 3 3 3" xfId="5920" xr:uid="{00000000-0005-0000-0000-0000134E0000}"/>
    <cellStyle name="Input 17 3 3 3 2" xfId="12497" xr:uid="{00000000-0005-0000-0000-0000144E0000}"/>
    <cellStyle name="Input 17 3 3 4" xfId="10824" xr:uid="{00000000-0005-0000-0000-0000154E0000}"/>
    <cellStyle name="Input 17 3 3 5" xfId="17188" xr:uid="{00000000-0005-0000-0000-0000164E0000}"/>
    <cellStyle name="Input 17 3 3 6" xfId="22771" xr:uid="{00000000-0005-0000-0000-0000174E0000}"/>
    <cellStyle name="Input 17 3 3 7" xfId="19514" xr:uid="{00000000-0005-0000-0000-0000184E0000}"/>
    <cellStyle name="Input 17 3 4" xfId="4453" xr:uid="{00000000-0005-0000-0000-0000194E0000}"/>
    <cellStyle name="Input 17 3 4 2" xfId="7757" xr:uid="{00000000-0005-0000-0000-00001A4E0000}"/>
    <cellStyle name="Input 17 3 4 2 2" xfId="14334" xr:uid="{00000000-0005-0000-0000-00001B4E0000}"/>
    <cellStyle name="Input 17 3 4 2 3" xfId="21415" xr:uid="{00000000-0005-0000-0000-00001C4E0000}"/>
    <cellStyle name="Input 17 3 4 2 4" xfId="24419" xr:uid="{00000000-0005-0000-0000-00001D4E0000}"/>
    <cellStyle name="Input 17 3 4 2 5" xfId="26669" xr:uid="{00000000-0005-0000-0000-00001E4E0000}"/>
    <cellStyle name="Input 17 3 4 3" xfId="6134" xr:uid="{00000000-0005-0000-0000-00001F4E0000}"/>
    <cellStyle name="Input 17 3 4 3 2" xfId="12711" xr:uid="{00000000-0005-0000-0000-0000204E0000}"/>
    <cellStyle name="Input 17 3 4 4" xfId="11038" xr:uid="{00000000-0005-0000-0000-0000214E0000}"/>
    <cellStyle name="Input 17 3 4 5" xfId="16974" xr:uid="{00000000-0005-0000-0000-0000224E0000}"/>
    <cellStyle name="Input 17 3 4 6" xfId="22985" xr:uid="{00000000-0005-0000-0000-0000234E0000}"/>
    <cellStyle name="Input 17 3 4 7" xfId="19444" xr:uid="{00000000-0005-0000-0000-0000244E0000}"/>
    <cellStyle name="Input 17 3 5" xfId="6628" xr:uid="{00000000-0005-0000-0000-0000254E0000}"/>
    <cellStyle name="Input 17 3 5 2" xfId="13205" xr:uid="{00000000-0005-0000-0000-0000264E0000}"/>
    <cellStyle name="Input 17 3 5 3" xfId="20286" xr:uid="{00000000-0005-0000-0000-0000274E0000}"/>
    <cellStyle name="Input 17 3 5 4" xfId="23386" xr:uid="{00000000-0005-0000-0000-0000284E0000}"/>
    <cellStyle name="Input 17 3 5 5" xfId="25641" xr:uid="{00000000-0005-0000-0000-0000294E0000}"/>
    <cellStyle name="Input 17 3 6" xfId="5005" xr:uid="{00000000-0005-0000-0000-00002A4E0000}"/>
    <cellStyle name="Input 17 3 6 2" xfId="11582" xr:uid="{00000000-0005-0000-0000-00002B4E0000}"/>
    <cellStyle name="Input 17 3 7" xfId="9909" xr:uid="{00000000-0005-0000-0000-00002C4E0000}"/>
    <cellStyle name="Input 17 3 8" xfId="18136" xr:uid="{00000000-0005-0000-0000-00002D4E0000}"/>
    <cellStyle name="Input 17 3 9" xfId="19723" xr:uid="{00000000-0005-0000-0000-00002E4E0000}"/>
    <cellStyle name="Input 17 4" xfId="3644" xr:uid="{00000000-0005-0000-0000-00002F4E0000}"/>
    <cellStyle name="Input 17 4 2" xfId="6948" xr:uid="{00000000-0005-0000-0000-0000304E0000}"/>
    <cellStyle name="Input 17 4 2 2" xfId="13525" xr:uid="{00000000-0005-0000-0000-0000314E0000}"/>
    <cellStyle name="Input 17 4 2 3" xfId="20606" xr:uid="{00000000-0005-0000-0000-0000324E0000}"/>
    <cellStyle name="Input 17 4 2 4" xfId="23657" xr:uid="{00000000-0005-0000-0000-0000334E0000}"/>
    <cellStyle name="Input 17 4 2 5" xfId="25910" xr:uid="{00000000-0005-0000-0000-0000344E0000}"/>
    <cellStyle name="Input 17 4 3" xfId="5325" xr:uid="{00000000-0005-0000-0000-0000354E0000}"/>
    <cellStyle name="Input 17 4 3 2" xfId="11902" xr:uid="{00000000-0005-0000-0000-0000364E0000}"/>
    <cellStyle name="Input 17 4 4" xfId="10229" xr:uid="{00000000-0005-0000-0000-0000374E0000}"/>
    <cellStyle name="Input 17 4 5" xfId="17783" xr:uid="{00000000-0005-0000-0000-0000384E0000}"/>
    <cellStyle name="Input 17 4 6" xfId="18981" xr:uid="{00000000-0005-0000-0000-0000394E0000}"/>
    <cellStyle name="Input 17 4 7" xfId="24756" xr:uid="{00000000-0005-0000-0000-00003A4E0000}"/>
    <cellStyle name="Input 17 5" xfId="3612" xr:uid="{00000000-0005-0000-0000-00003B4E0000}"/>
    <cellStyle name="Input 17 5 2" xfId="6916" xr:uid="{00000000-0005-0000-0000-00003C4E0000}"/>
    <cellStyle name="Input 17 5 2 2" xfId="13493" xr:uid="{00000000-0005-0000-0000-00003D4E0000}"/>
    <cellStyle name="Input 17 5 2 3" xfId="20574" xr:uid="{00000000-0005-0000-0000-00003E4E0000}"/>
    <cellStyle name="Input 17 5 2 4" xfId="23625" xr:uid="{00000000-0005-0000-0000-00003F4E0000}"/>
    <cellStyle name="Input 17 5 2 5" xfId="25878" xr:uid="{00000000-0005-0000-0000-0000404E0000}"/>
    <cellStyle name="Input 17 5 3" xfId="5293" xr:uid="{00000000-0005-0000-0000-0000414E0000}"/>
    <cellStyle name="Input 17 5 3 2" xfId="11870" xr:uid="{00000000-0005-0000-0000-0000424E0000}"/>
    <cellStyle name="Input 17 5 4" xfId="10197" xr:uid="{00000000-0005-0000-0000-0000434E0000}"/>
    <cellStyle name="Input 17 5 5" xfId="17815" xr:uid="{00000000-0005-0000-0000-0000444E0000}"/>
    <cellStyle name="Input 17 5 6" xfId="19851" xr:uid="{00000000-0005-0000-0000-0000454E0000}"/>
    <cellStyle name="Input 17 5 7" xfId="19279" xr:uid="{00000000-0005-0000-0000-0000464E0000}"/>
    <cellStyle name="Input 17 6" xfId="3688" xr:uid="{00000000-0005-0000-0000-0000474E0000}"/>
    <cellStyle name="Input 17 6 2" xfId="6992" xr:uid="{00000000-0005-0000-0000-0000484E0000}"/>
    <cellStyle name="Input 17 6 2 2" xfId="13569" xr:uid="{00000000-0005-0000-0000-0000494E0000}"/>
    <cellStyle name="Input 17 6 2 3" xfId="20650" xr:uid="{00000000-0005-0000-0000-00004A4E0000}"/>
    <cellStyle name="Input 17 6 2 4" xfId="23701" xr:uid="{00000000-0005-0000-0000-00004B4E0000}"/>
    <cellStyle name="Input 17 6 2 5" xfId="25954" xr:uid="{00000000-0005-0000-0000-00004C4E0000}"/>
    <cellStyle name="Input 17 6 3" xfId="5369" xr:uid="{00000000-0005-0000-0000-00004D4E0000}"/>
    <cellStyle name="Input 17 6 3 2" xfId="11946" xr:uid="{00000000-0005-0000-0000-00004E4E0000}"/>
    <cellStyle name="Input 17 6 4" xfId="10273" xr:uid="{00000000-0005-0000-0000-00004F4E0000}"/>
    <cellStyle name="Input 17 6 5" xfId="17739" xr:uid="{00000000-0005-0000-0000-0000504E0000}"/>
    <cellStyle name="Input 17 6 6" xfId="19886" xr:uid="{00000000-0005-0000-0000-0000514E0000}"/>
    <cellStyle name="Input 17 6 7" xfId="24773" xr:uid="{00000000-0005-0000-0000-0000524E0000}"/>
    <cellStyle name="Input 17 7" xfId="6273" xr:uid="{00000000-0005-0000-0000-0000534E0000}"/>
    <cellStyle name="Input 17 7 2" xfId="12850" xr:uid="{00000000-0005-0000-0000-0000544E0000}"/>
    <cellStyle name="Input 17 7 3" xfId="16789" xr:uid="{00000000-0005-0000-0000-0000554E0000}"/>
    <cellStyle name="Input 17 7 4" xfId="23129" xr:uid="{00000000-0005-0000-0000-0000564E0000}"/>
    <cellStyle name="Input 17 7 5" xfId="19086" xr:uid="{00000000-0005-0000-0000-0000574E0000}"/>
    <cellStyle name="Input 17 8" xfId="4642" xr:uid="{00000000-0005-0000-0000-0000584E0000}"/>
    <cellStyle name="Input 17 8 2" xfId="11219" xr:uid="{00000000-0005-0000-0000-0000594E0000}"/>
    <cellStyle name="Input 17 8 3" xfId="21594" xr:uid="{00000000-0005-0000-0000-00005A4E0000}"/>
    <cellStyle name="Input 17 8 4" xfId="24555" xr:uid="{00000000-0005-0000-0000-00005B4E0000}"/>
    <cellStyle name="Input 17 8 5" xfId="26791" xr:uid="{00000000-0005-0000-0000-00005C4E0000}"/>
    <cellStyle name="Input 17 9" xfId="9438" xr:uid="{00000000-0005-0000-0000-00005D4E0000}"/>
    <cellStyle name="Input 17 9 2" xfId="14607" xr:uid="{00000000-0005-0000-0000-00005E4E0000}"/>
    <cellStyle name="Input 17 9 3" xfId="21656" xr:uid="{00000000-0005-0000-0000-00005F4E0000}"/>
    <cellStyle name="Input 17 9 4" xfId="24616" xr:uid="{00000000-0005-0000-0000-0000604E0000}"/>
    <cellStyle name="Input 17 9 5" xfId="26852" xr:uid="{00000000-0005-0000-0000-0000614E0000}"/>
    <cellStyle name="Input 170" xfId="27193" xr:uid="{00000000-0005-0000-0000-0000624E0000}"/>
    <cellStyle name="Input 171" xfId="27078" xr:uid="{00000000-0005-0000-0000-0000634E0000}"/>
    <cellStyle name="Input 172" xfId="23063" xr:uid="{00000000-0005-0000-0000-0000644E0000}"/>
    <cellStyle name="Input 173" xfId="27077" xr:uid="{00000000-0005-0000-0000-0000654E0000}"/>
    <cellStyle name="Input 174" xfId="24499" xr:uid="{00000000-0005-0000-0000-0000664E0000}"/>
    <cellStyle name="Input 175" xfId="27084" xr:uid="{00000000-0005-0000-0000-0000674E0000}"/>
    <cellStyle name="Input 176" xfId="24482" xr:uid="{00000000-0005-0000-0000-0000684E0000}"/>
    <cellStyle name="Input 177" xfId="27083" xr:uid="{00000000-0005-0000-0000-0000694E0000}"/>
    <cellStyle name="Input 178" xfId="23046" xr:uid="{00000000-0005-0000-0000-00006A4E0000}"/>
    <cellStyle name="Input 179" xfId="27082" xr:uid="{00000000-0005-0000-0000-00006B4E0000}"/>
    <cellStyle name="Input 18" xfId="2338" xr:uid="{00000000-0005-0000-0000-00006C4E0000}"/>
    <cellStyle name="Input 18 10" xfId="8994" xr:uid="{00000000-0005-0000-0000-00006D4E0000}"/>
    <cellStyle name="Input 18 10 2" xfId="14482" xr:uid="{00000000-0005-0000-0000-00006E4E0000}"/>
    <cellStyle name="Input 18 11" xfId="9545" xr:uid="{00000000-0005-0000-0000-00006F4E0000}"/>
    <cellStyle name="Input 18 11 2" xfId="14714" xr:uid="{00000000-0005-0000-0000-0000704E0000}"/>
    <cellStyle name="Input 18 12" xfId="18267" xr:uid="{00000000-0005-0000-0000-0000714E0000}"/>
    <cellStyle name="Input 18 13" xfId="18731" xr:uid="{00000000-0005-0000-0000-0000724E0000}"/>
    <cellStyle name="Input 18 14" xfId="19338" xr:uid="{00000000-0005-0000-0000-0000734E0000}"/>
    <cellStyle name="Input 18 2" xfId="3064" xr:uid="{00000000-0005-0000-0000-0000744E0000}"/>
    <cellStyle name="Input 18 2 10" xfId="25288" xr:uid="{00000000-0005-0000-0000-0000754E0000}"/>
    <cellStyle name="Input 18 2 2" xfId="3794" xr:uid="{00000000-0005-0000-0000-0000764E0000}"/>
    <cellStyle name="Input 18 2 2 2" xfId="7098" xr:uid="{00000000-0005-0000-0000-0000774E0000}"/>
    <cellStyle name="Input 18 2 2 2 2" xfId="13675" xr:uid="{00000000-0005-0000-0000-0000784E0000}"/>
    <cellStyle name="Input 18 2 2 2 3" xfId="20756" xr:uid="{00000000-0005-0000-0000-0000794E0000}"/>
    <cellStyle name="Input 18 2 2 2 4" xfId="23805" xr:uid="{00000000-0005-0000-0000-00007A4E0000}"/>
    <cellStyle name="Input 18 2 2 2 5" xfId="26059" xr:uid="{00000000-0005-0000-0000-00007B4E0000}"/>
    <cellStyle name="Input 18 2 2 3" xfId="5475" xr:uid="{00000000-0005-0000-0000-00007C4E0000}"/>
    <cellStyle name="Input 18 2 2 3 2" xfId="12052" xr:uid="{00000000-0005-0000-0000-00007D4E0000}"/>
    <cellStyle name="Input 18 2 2 4" xfId="10379" xr:uid="{00000000-0005-0000-0000-00007E4E0000}"/>
    <cellStyle name="Input 18 2 2 5" xfId="17633" xr:uid="{00000000-0005-0000-0000-00007F4E0000}"/>
    <cellStyle name="Input 18 2 2 6" xfId="19968" xr:uid="{00000000-0005-0000-0000-0000804E0000}"/>
    <cellStyle name="Input 18 2 2 7" xfId="21787" xr:uid="{00000000-0005-0000-0000-0000814E0000}"/>
    <cellStyle name="Input 18 2 3" xfId="4105" xr:uid="{00000000-0005-0000-0000-0000824E0000}"/>
    <cellStyle name="Input 18 2 3 2" xfId="7409" xr:uid="{00000000-0005-0000-0000-0000834E0000}"/>
    <cellStyle name="Input 18 2 3 2 2" xfId="13986" xr:uid="{00000000-0005-0000-0000-0000844E0000}"/>
    <cellStyle name="Input 18 2 3 2 3" xfId="21067" xr:uid="{00000000-0005-0000-0000-0000854E0000}"/>
    <cellStyle name="Input 18 2 3 2 4" xfId="24071" xr:uid="{00000000-0005-0000-0000-0000864E0000}"/>
    <cellStyle name="Input 18 2 3 2 5" xfId="26321" xr:uid="{00000000-0005-0000-0000-0000874E0000}"/>
    <cellStyle name="Input 18 2 3 3" xfId="5786" xr:uid="{00000000-0005-0000-0000-0000884E0000}"/>
    <cellStyle name="Input 18 2 3 3 2" xfId="12363" xr:uid="{00000000-0005-0000-0000-0000894E0000}"/>
    <cellStyle name="Input 18 2 3 4" xfId="10690" xr:uid="{00000000-0005-0000-0000-00008A4E0000}"/>
    <cellStyle name="Input 18 2 3 5" xfId="17322" xr:uid="{00000000-0005-0000-0000-00008B4E0000}"/>
    <cellStyle name="Input 18 2 3 6" xfId="22637" xr:uid="{00000000-0005-0000-0000-00008C4E0000}"/>
    <cellStyle name="Input 18 2 3 7" xfId="19563" xr:uid="{00000000-0005-0000-0000-00008D4E0000}"/>
    <cellStyle name="Input 18 2 4" xfId="4321" xr:uid="{00000000-0005-0000-0000-00008E4E0000}"/>
    <cellStyle name="Input 18 2 4 2" xfId="7625" xr:uid="{00000000-0005-0000-0000-00008F4E0000}"/>
    <cellStyle name="Input 18 2 4 2 2" xfId="14202" xr:uid="{00000000-0005-0000-0000-0000904E0000}"/>
    <cellStyle name="Input 18 2 4 2 3" xfId="21283" xr:uid="{00000000-0005-0000-0000-0000914E0000}"/>
    <cellStyle name="Input 18 2 4 2 4" xfId="24287" xr:uid="{00000000-0005-0000-0000-0000924E0000}"/>
    <cellStyle name="Input 18 2 4 2 5" xfId="26537" xr:uid="{00000000-0005-0000-0000-0000934E0000}"/>
    <cellStyle name="Input 18 2 4 3" xfId="6002" xr:uid="{00000000-0005-0000-0000-0000944E0000}"/>
    <cellStyle name="Input 18 2 4 3 2" xfId="12579" xr:uid="{00000000-0005-0000-0000-0000954E0000}"/>
    <cellStyle name="Input 18 2 4 4" xfId="10906" xr:uid="{00000000-0005-0000-0000-0000964E0000}"/>
    <cellStyle name="Input 18 2 4 5" xfId="17106" xr:uid="{00000000-0005-0000-0000-0000974E0000}"/>
    <cellStyle name="Input 18 2 4 6" xfId="22853" xr:uid="{00000000-0005-0000-0000-0000984E0000}"/>
    <cellStyle name="Input 18 2 4 7" xfId="19494" xr:uid="{00000000-0005-0000-0000-0000994E0000}"/>
    <cellStyle name="Input 18 2 5" xfId="6425" xr:uid="{00000000-0005-0000-0000-00009A4E0000}"/>
    <cellStyle name="Input 18 2 5 2" xfId="13002" xr:uid="{00000000-0005-0000-0000-00009B4E0000}"/>
    <cellStyle name="Input 18 2 5 3" xfId="20083" xr:uid="{00000000-0005-0000-0000-00009C4E0000}"/>
    <cellStyle name="Input 18 2 5 4" xfId="23240" xr:uid="{00000000-0005-0000-0000-00009D4E0000}"/>
    <cellStyle name="Input 18 2 5 5" xfId="25493" xr:uid="{00000000-0005-0000-0000-00009E4E0000}"/>
    <cellStyle name="Input 18 2 6" xfId="4802" xr:uid="{00000000-0005-0000-0000-00009F4E0000}"/>
    <cellStyle name="Input 18 2 6 2" xfId="11379" xr:uid="{00000000-0005-0000-0000-0000A04E0000}"/>
    <cellStyle name="Input 18 2 7" xfId="9707" xr:uid="{00000000-0005-0000-0000-0000A14E0000}"/>
    <cellStyle name="Input 18 2 8" xfId="18393" xr:uid="{00000000-0005-0000-0000-0000A24E0000}"/>
    <cellStyle name="Input 18 2 9" xfId="19634" xr:uid="{00000000-0005-0000-0000-0000A34E0000}"/>
    <cellStyle name="Input 18 3" xfId="3290" xr:uid="{00000000-0005-0000-0000-0000A44E0000}"/>
    <cellStyle name="Input 18 3 10" xfId="25201" xr:uid="{00000000-0005-0000-0000-0000A54E0000}"/>
    <cellStyle name="Input 18 3 2" xfId="3986" xr:uid="{00000000-0005-0000-0000-0000A64E0000}"/>
    <cellStyle name="Input 18 3 2 2" xfId="7290" xr:uid="{00000000-0005-0000-0000-0000A74E0000}"/>
    <cellStyle name="Input 18 3 2 2 2" xfId="13867" xr:uid="{00000000-0005-0000-0000-0000A84E0000}"/>
    <cellStyle name="Input 18 3 2 2 3" xfId="20948" xr:uid="{00000000-0005-0000-0000-0000A94E0000}"/>
    <cellStyle name="Input 18 3 2 2 4" xfId="23952" xr:uid="{00000000-0005-0000-0000-0000AA4E0000}"/>
    <cellStyle name="Input 18 3 2 2 5" xfId="26202" xr:uid="{00000000-0005-0000-0000-0000AB4E0000}"/>
    <cellStyle name="Input 18 3 2 3" xfId="5667" xr:uid="{00000000-0005-0000-0000-0000AC4E0000}"/>
    <cellStyle name="Input 18 3 2 3 2" xfId="12244" xr:uid="{00000000-0005-0000-0000-0000AD4E0000}"/>
    <cellStyle name="Input 18 3 2 4" xfId="10571" xr:uid="{00000000-0005-0000-0000-0000AE4E0000}"/>
    <cellStyle name="Input 18 3 2 5" xfId="17441" xr:uid="{00000000-0005-0000-0000-0000AF4E0000}"/>
    <cellStyle name="Input 18 3 2 6" xfId="22518" xr:uid="{00000000-0005-0000-0000-0000B04E0000}"/>
    <cellStyle name="Input 18 3 2 7" xfId="19587" xr:uid="{00000000-0005-0000-0000-0000B14E0000}"/>
    <cellStyle name="Input 18 3 3" xfId="4240" xr:uid="{00000000-0005-0000-0000-0000B24E0000}"/>
    <cellStyle name="Input 18 3 3 2" xfId="7544" xr:uid="{00000000-0005-0000-0000-0000B34E0000}"/>
    <cellStyle name="Input 18 3 3 2 2" xfId="14121" xr:uid="{00000000-0005-0000-0000-0000B44E0000}"/>
    <cellStyle name="Input 18 3 3 2 3" xfId="21202" xr:uid="{00000000-0005-0000-0000-0000B54E0000}"/>
    <cellStyle name="Input 18 3 3 2 4" xfId="24206" xr:uid="{00000000-0005-0000-0000-0000B64E0000}"/>
    <cellStyle name="Input 18 3 3 2 5" xfId="26456" xr:uid="{00000000-0005-0000-0000-0000B74E0000}"/>
    <cellStyle name="Input 18 3 3 3" xfId="5921" xr:uid="{00000000-0005-0000-0000-0000B84E0000}"/>
    <cellStyle name="Input 18 3 3 3 2" xfId="12498" xr:uid="{00000000-0005-0000-0000-0000B94E0000}"/>
    <cellStyle name="Input 18 3 3 4" xfId="10825" xr:uid="{00000000-0005-0000-0000-0000BA4E0000}"/>
    <cellStyle name="Input 18 3 3 5" xfId="17187" xr:uid="{00000000-0005-0000-0000-0000BB4E0000}"/>
    <cellStyle name="Input 18 3 3 6" xfId="22772" xr:uid="{00000000-0005-0000-0000-0000BC4E0000}"/>
    <cellStyle name="Input 18 3 3 7" xfId="19513" xr:uid="{00000000-0005-0000-0000-0000BD4E0000}"/>
    <cellStyle name="Input 18 3 4" xfId="4454" xr:uid="{00000000-0005-0000-0000-0000BE4E0000}"/>
    <cellStyle name="Input 18 3 4 2" xfId="7758" xr:uid="{00000000-0005-0000-0000-0000BF4E0000}"/>
    <cellStyle name="Input 18 3 4 2 2" xfId="14335" xr:uid="{00000000-0005-0000-0000-0000C04E0000}"/>
    <cellStyle name="Input 18 3 4 2 3" xfId="21416" xr:uid="{00000000-0005-0000-0000-0000C14E0000}"/>
    <cellStyle name="Input 18 3 4 2 4" xfId="24420" xr:uid="{00000000-0005-0000-0000-0000C24E0000}"/>
    <cellStyle name="Input 18 3 4 2 5" xfId="26670" xr:uid="{00000000-0005-0000-0000-0000C34E0000}"/>
    <cellStyle name="Input 18 3 4 3" xfId="6135" xr:uid="{00000000-0005-0000-0000-0000C44E0000}"/>
    <cellStyle name="Input 18 3 4 3 2" xfId="12712" xr:uid="{00000000-0005-0000-0000-0000C54E0000}"/>
    <cellStyle name="Input 18 3 4 4" xfId="11039" xr:uid="{00000000-0005-0000-0000-0000C64E0000}"/>
    <cellStyle name="Input 18 3 4 5" xfId="16973" xr:uid="{00000000-0005-0000-0000-0000C74E0000}"/>
    <cellStyle name="Input 18 3 4 6" xfId="22986" xr:uid="{00000000-0005-0000-0000-0000C84E0000}"/>
    <cellStyle name="Input 18 3 4 7" xfId="19443" xr:uid="{00000000-0005-0000-0000-0000C94E0000}"/>
    <cellStyle name="Input 18 3 5" xfId="6629" xr:uid="{00000000-0005-0000-0000-0000CA4E0000}"/>
    <cellStyle name="Input 18 3 5 2" xfId="13206" xr:uid="{00000000-0005-0000-0000-0000CB4E0000}"/>
    <cellStyle name="Input 18 3 5 3" xfId="20287" xr:uid="{00000000-0005-0000-0000-0000CC4E0000}"/>
    <cellStyle name="Input 18 3 5 4" xfId="23387" xr:uid="{00000000-0005-0000-0000-0000CD4E0000}"/>
    <cellStyle name="Input 18 3 5 5" xfId="25642" xr:uid="{00000000-0005-0000-0000-0000CE4E0000}"/>
    <cellStyle name="Input 18 3 6" xfId="5006" xr:uid="{00000000-0005-0000-0000-0000CF4E0000}"/>
    <cellStyle name="Input 18 3 6 2" xfId="11583" xr:uid="{00000000-0005-0000-0000-0000D04E0000}"/>
    <cellStyle name="Input 18 3 7" xfId="9910" xr:uid="{00000000-0005-0000-0000-0000D14E0000}"/>
    <cellStyle name="Input 18 3 8" xfId="18135" xr:uid="{00000000-0005-0000-0000-0000D24E0000}"/>
    <cellStyle name="Input 18 3 9" xfId="18836" xr:uid="{00000000-0005-0000-0000-0000D34E0000}"/>
    <cellStyle name="Input 18 4" xfId="3645" xr:uid="{00000000-0005-0000-0000-0000D44E0000}"/>
    <cellStyle name="Input 18 4 2" xfId="6949" xr:uid="{00000000-0005-0000-0000-0000D54E0000}"/>
    <cellStyle name="Input 18 4 2 2" xfId="13526" xr:uid="{00000000-0005-0000-0000-0000D64E0000}"/>
    <cellStyle name="Input 18 4 2 3" xfId="20607" xr:uid="{00000000-0005-0000-0000-0000D74E0000}"/>
    <cellStyle name="Input 18 4 2 4" xfId="23658" xr:uid="{00000000-0005-0000-0000-0000D84E0000}"/>
    <cellStyle name="Input 18 4 2 5" xfId="25911" xr:uid="{00000000-0005-0000-0000-0000D94E0000}"/>
    <cellStyle name="Input 18 4 3" xfId="5326" xr:uid="{00000000-0005-0000-0000-0000DA4E0000}"/>
    <cellStyle name="Input 18 4 3 2" xfId="11903" xr:uid="{00000000-0005-0000-0000-0000DB4E0000}"/>
    <cellStyle name="Input 18 4 4" xfId="10230" xr:uid="{00000000-0005-0000-0000-0000DC4E0000}"/>
    <cellStyle name="Input 18 4 5" xfId="17782" xr:uid="{00000000-0005-0000-0000-0000DD4E0000}"/>
    <cellStyle name="Input 18 4 6" xfId="19866" xr:uid="{00000000-0005-0000-0000-0000DE4E0000}"/>
    <cellStyle name="Input 18 4 7" xfId="25068" xr:uid="{00000000-0005-0000-0000-0000DF4E0000}"/>
    <cellStyle name="Input 18 5" xfId="3462" xr:uid="{00000000-0005-0000-0000-0000E04E0000}"/>
    <cellStyle name="Input 18 5 2" xfId="6801" xr:uid="{00000000-0005-0000-0000-0000E14E0000}"/>
    <cellStyle name="Input 18 5 2 2" xfId="13378" xr:uid="{00000000-0005-0000-0000-0000E24E0000}"/>
    <cellStyle name="Input 18 5 2 3" xfId="20459" xr:uid="{00000000-0005-0000-0000-0000E34E0000}"/>
    <cellStyle name="Input 18 5 2 4" xfId="23510" xr:uid="{00000000-0005-0000-0000-0000E44E0000}"/>
    <cellStyle name="Input 18 5 2 5" xfId="25763" xr:uid="{00000000-0005-0000-0000-0000E54E0000}"/>
    <cellStyle name="Input 18 5 3" xfId="5178" xr:uid="{00000000-0005-0000-0000-0000E64E0000}"/>
    <cellStyle name="Input 18 5 3 2" xfId="11755" xr:uid="{00000000-0005-0000-0000-0000E74E0000}"/>
    <cellStyle name="Input 18 5 4" xfId="10082" xr:uid="{00000000-0005-0000-0000-0000E84E0000}"/>
    <cellStyle name="Input 18 5 5" xfId="17952" xr:uid="{00000000-0005-0000-0000-0000E94E0000}"/>
    <cellStyle name="Input 18 5 6" xfId="18909" xr:uid="{00000000-0005-0000-0000-0000EA4E0000}"/>
    <cellStyle name="Input 18 5 7" xfId="19308" xr:uid="{00000000-0005-0000-0000-0000EB4E0000}"/>
    <cellStyle name="Input 18 6" xfId="3471" xr:uid="{00000000-0005-0000-0000-0000EC4E0000}"/>
    <cellStyle name="Input 18 6 2" xfId="6810" xr:uid="{00000000-0005-0000-0000-0000ED4E0000}"/>
    <cellStyle name="Input 18 6 2 2" xfId="13387" xr:uid="{00000000-0005-0000-0000-0000EE4E0000}"/>
    <cellStyle name="Input 18 6 2 3" xfId="20468" xr:uid="{00000000-0005-0000-0000-0000EF4E0000}"/>
    <cellStyle name="Input 18 6 2 4" xfId="23519" xr:uid="{00000000-0005-0000-0000-0000F04E0000}"/>
    <cellStyle name="Input 18 6 2 5" xfId="25772" xr:uid="{00000000-0005-0000-0000-0000F14E0000}"/>
    <cellStyle name="Input 18 6 3" xfId="5187" xr:uid="{00000000-0005-0000-0000-0000F24E0000}"/>
    <cellStyle name="Input 18 6 3 2" xfId="11764" xr:uid="{00000000-0005-0000-0000-0000F34E0000}"/>
    <cellStyle name="Input 18 6 4" xfId="10091" xr:uid="{00000000-0005-0000-0000-0000F44E0000}"/>
    <cellStyle name="Input 18 6 5" xfId="17943" xr:uid="{00000000-0005-0000-0000-0000F54E0000}"/>
    <cellStyle name="Input 18 6 6" xfId="19788" xr:uid="{00000000-0005-0000-0000-0000F64E0000}"/>
    <cellStyle name="Input 18 6 7" xfId="19304" xr:uid="{00000000-0005-0000-0000-0000F74E0000}"/>
    <cellStyle name="Input 18 7" xfId="6274" xr:uid="{00000000-0005-0000-0000-0000F84E0000}"/>
    <cellStyle name="Input 18 7 2" xfId="12851" xr:uid="{00000000-0005-0000-0000-0000F94E0000}"/>
    <cellStyle name="Input 18 7 3" xfId="16788" xr:uid="{00000000-0005-0000-0000-0000FA4E0000}"/>
    <cellStyle name="Input 18 7 4" xfId="23130" xr:uid="{00000000-0005-0000-0000-0000FB4E0000}"/>
    <cellStyle name="Input 18 7 5" xfId="19085" xr:uid="{00000000-0005-0000-0000-0000FC4E0000}"/>
    <cellStyle name="Input 18 8" xfId="4643" xr:uid="{00000000-0005-0000-0000-0000FD4E0000}"/>
    <cellStyle name="Input 18 8 2" xfId="11220" xr:uid="{00000000-0005-0000-0000-0000FE4E0000}"/>
    <cellStyle name="Input 18 8 3" xfId="21595" xr:uid="{00000000-0005-0000-0000-0000FF4E0000}"/>
    <cellStyle name="Input 18 8 4" xfId="24556" xr:uid="{00000000-0005-0000-0000-0000004F0000}"/>
    <cellStyle name="Input 18 8 5" xfId="26792" xr:uid="{00000000-0005-0000-0000-0000014F0000}"/>
    <cellStyle name="Input 18 9" xfId="9437" xr:uid="{00000000-0005-0000-0000-0000024F0000}"/>
    <cellStyle name="Input 18 9 2" xfId="14606" xr:uid="{00000000-0005-0000-0000-0000034F0000}"/>
    <cellStyle name="Input 18 9 3" xfId="21655" xr:uid="{00000000-0005-0000-0000-0000044F0000}"/>
    <cellStyle name="Input 18 9 4" xfId="24615" xr:uid="{00000000-0005-0000-0000-0000054F0000}"/>
    <cellStyle name="Input 18 9 5" xfId="26851" xr:uid="{00000000-0005-0000-0000-0000064F0000}"/>
    <cellStyle name="Input 180" xfId="24472" xr:uid="{00000000-0005-0000-0000-0000074F0000}"/>
    <cellStyle name="Input 181" xfId="27081" xr:uid="{00000000-0005-0000-0000-0000084F0000}"/>
    <cellStyle name="Input 182" xfId="26891" xr:uid="{00000000-0005-0000-0000-0000094F0000}"/>
    <cellStyle name="Input 183" xfId="18687" xr:uid="{00000000-0005-0000-0000-00000A4F0000}"/>
    <cellStyle name="Input 184" xfId="26892" xr:uid="{00000000-0005-0000-0000-00000B4F0000}"/>
    <cellStyle name="Input 185" xfId="18688" xr:uid="{00000000-0005-0000-0000-00000C4F0000}"/>
    <cellStyle name="Input 186" xfId="24500" xr:uid="{00000000-0005-0000-0000-00000D4F0000}"/>
    <cellStyle name="Input 187" xfId="18689" xr:uid="{00000000-0005-0000-0000-00000E4F0000}"/>
    <cellStyle name="Input 188" xfId="19315" xr:uid="{00000000-0005-0000-0000-00000F4F0000}"/>
    <cellStyle name="Input 189" xfId="18691" xr:uid="{00000000-0005-0000-0000-0000104F0000}"/>
    <cellStyle name="Input 19" xfId="2339" xr:uid="{00000000-0005-0000-0000-0000114F0000}"/>
    <cellStyle name="Input 19 10" xfId="7929" xr:uid="{00000000-0005-0000-0000-0000124F0000}"/>
    <cellStyle name="Input 19 10 2" xfId="14422" xr:uid="{00000000-0005-0000-0000-0000134F0000}"/>
    <cellStyle name="Input 19 11" xfId="9152" xr:uid="{00000000-0005-0000-0000-0000144F0000}"/>
    <cellStyle name="Input 19 11 2" xfId="14507" xr:uid="{00000000-0005-0000-0000-0000154F0000}"/>
    <cellStyle name="Input 19 12" xfId="18268" xr:uid="{00000000-0005-0000-0000-0000164F0000}"/>
    <cellStyle name="Input 19 13" xfId="18730" xr:uid="{00000000-0005-0000-0000-0000174F0000}"/>
    <cellStyle name="Input 19 14" xfId="19068" xr:uid="{00000000-0005-0000-0000-0000184F0000}"/>
    <cellStyle name="Input 19 2" xfId="3065" xr:uid="{00000000-0005-0000-0000-0000194F0000}"/>
    <cellStyle name="Input 19 2 10" xfId="25287" xr:uid="{00000000-0005-0000-0000-00001A4F0000}"/>
    <cellStyle name="Input 19 2 2" xfId="3795" xr:uid="{00000000-0005-0000-0000-00001B4F0000}"/>
    <cellStyle name="Input 19 2 2 2" xfId="7099" xr:uid="{00000000-0005-0000-0000-00001C4F0000}"/>
    <cellStyle name="Input 19 2 2 2 2" xfId="13676" xr:uid="{00000000-0005-0000-0000-00001D4F0000}"/>
    <cellStyle name="Input 19 2 2 2 3" xfId="20757" xr:uid="{00000000-0005-0000-0000-00001E4F0000}"/>
    <cellStyle name="Input 19 2 2 2 4" xfId="23806" xr:uid="{00000000-0005-0000-0000-00001F4F0000}"/>
    <cellStyle name="Input 19 2 2 2 5" xfId="26060" xr:uid="{00000000-0005-0000-0000-0000204F0000}"/>
    <cellStyle name="Input 19 2 2 3" xfId="5476" xr:uid="{00000000-0005-0000-0000-0000214F0000}"/>
    <cellStyle name="Input 19 2 2 3 2" xfId="12053" xr:uid="{00000000-0005-0000-0000-0000224F0000}"/>
    <cellStyle name="Input 19 2 2 4" xfId="10380" xr:uid="{00000000-0005-0000-0000-0000234F0000}"/>
    <cellStyle name="Input 19 2 2 5" xfId="17632" xr:uid="{00000000-0005-0000-0000-0000244F0000}"/>
    <cellStyle name="Input 19 2 2 6" xfId="19041" xr:uid="{00000000-0005-0000-0000-0000254F0000}"/>
    <cellStyle name="Input 19 2 2 7" xfId="21786" xr:uid="{00000000-0005-0000-0000-0000264F0000}"/>
    <cellStyle name="Input 19 2 3" xfId="4106" xr:uid="{00000000-0005-0000-0000-0000274F0000}"/>
    <cellStyle name="Input 19 2 3 2" xfId="7410" xr:uid="{00000000-0005-0000-0000-0000284F0000}"/>
    <cellStyle name="Input 19 2 3 2 2" xfId="13987" xr:uid="{00000000-0005-0000-0000-0000294F0000}"/>
    <cellStyle name="Input 19 2 3 2 3" xfId="21068" xr:uid="{00000000-0005-0000-0000-00002A4F0000}"/>
    <cellStyle name="Input 19 2 3 2 4" xfId="24072" xr:uid="{00000000-0005-0000-0000-00002B4F0000}"/>
    <cellStyle name="Input 19 2 3 2 5" xfId="26322" xr:uid="{00000000-0005-0000-0000-00002C4F0000}"/>
    <cellStyle name="Input 19 2 3 3" xfId="5787" xr:uid="{00000000-0005-0000-0000-00002D4F0000}"/>
    <cellStyle name="Input 19 2 3 3 2" xfId="12364" xr:uid="{00000000-0005-0000-0000-00002E4F0000}"/>
    <cellStyle name="Input 19 2 3 4" xfId="10691" xr:uid="{00000000-0005-0000-0000-00002F4F0000}"/>
    <cellStyle name="Input 19 2 3 5" xfId="17321" xr:uid="{00000000-0005-0000-0000-0000304F0000}"/>
    <cellStyle name="Input 19 2 3 6" xfId="22638" xr:uid="{00000000-0005-0000-0000-0000314F0000}"/>
    <cellStyle name="Input 19 2 3 7" xfId="19180" xr:uid="{00000000-0005-0000-0000-0000324F0000}"/>
    <cellStyle name="Input 19 2 4" xfId="4322" xr:uid="{00000000-0005-0000-0000-0000334F0000}"/>
    <cellStyle name="Input 19 2 4 2" xfId="7626" xr:uid="{00000000-0005-0000-0000-0000344F0000}"/>
    <cellStyle name="Input 19 2 4 2 2" xfId="14203" xr:uid="{00000000-0005-0000-0000-0000354F0000}"/>
    <cellStyle name="Input 19 2 4 2 3" xfId="21284" xr:uid="{00000000-0005-0000-0000-0000364F0000}"/>
    <cellStyle name="Input 19 2 4 2 4" xfId="24288" xr:uid="{00000000-0005-0000-0000-0000374F0000}"/>
    <cellStyle name="Input 19 2 4 2 5" xfId="26538" xr:uid="{00000000-0005-0000-0000-0000384F0000}"/>
    <cellStyle name="Input 19 2 4 3" xfId="6003" xr:uid="{00000000-0005-0000-0000-0000394F0000}"/>
    <cellStyle name="Input 19 2 4 3 2" xfId="12580" xr:uid="{00000000-0005-0000-0000-00003A4F0000}"/>
    <cellStyle name="Input 19 2 4 4" xfId="10907" xr:uid="{00000000-0005-0000-0000-00003B4F0000}"/>
    <cellStyle name="Input 19 2 4 5" xfId="17105" xr:uid="{00000000-0005-0000-0000-00003C4F0000}"/>
    <cellStyle name="Input 19 2 4 6" xfId="22854" xr:uid="{00000000-0005-0000-0000-00003D4F0000}"/>
    <cellStyle name="Input 19 2 4 7" xfId="18215" xr:uid="{00000000-0005-0000-0000-00003E4F0000}"/>
    <cellStyle name="Input 19 2 5" xfId="6426" xr:uid="{00000000-0005-0000-0000-00003F4F0000}"/>
    <cellStyle name="Input 19 2 5 2" xfId="13003" xr:uid="{00000000-0005-0000-0000-0000404F0000}"/>
    <cellStyle name="Input 19 2 5 3" xfId="20084" xr:uid="{00000000-0005-0000-0000-0000414F0000}"/>
    <cellStyle name="Input 19 2 5 4" xfId="23241" xr:uid="{00000000-0005-0000-0000-0000424F0000}"/>
    <cellStyle name="Input 19 2 5 5" xfId="25494" xr:uid="{00000000-0005-0000-0000-0000434F0000}"/>
    <cellStyle name="Input 19 2 6" xfId="4803" xr:uid="{00000000-0005-0000-0000-0000444F0000}"/>
    <cellStyle name="Input 19 2 6 2" xfId="11380" xr:uid="{00000000-0005-0000-0000-0000454F0000}"/>
    <cellStyle name="Input 19 2 7" xfId="9708" xr:uid="{00000000-0005-0000-0000-0000464F0000}"/>
    <cellStyle name="Input 19 2 8" xfId="18392" xr:uid="{00000000-0005-0000-0000-0000474F0000}"/>
    <cellStyle name="Input 19 2 9" xfId="19635" xr:uid="{00000000-0005-0000-0000-0000484F0000}"/>
    <cellStyle name="Input 19 3" xfId="3291" xr:uid="{00000000-0005-0000-0000-0000494F0000}"/>
    <cellStyle name="Input 19 3 10" xfId="18632" xr:uid="{00000000-0005-0000-0000-00004A4F0000}"/>
    <cellStyle name="Input 19 3 2" xfId="3987" xr:uid="{00000000-0005-0000-0000-00004B4F0000}"/>
    <cellStyle name="Input 19 3 2 2" xfId="7291" xr:uid="{00000000-0005-0000-0000-00004C4F0000}"/>
    <cellStyle name="Input 19 3 2 2 2" xfId="13868" xr:uid="{00000000-0005-0000-0000-00004D4F0000}"/>
    <cellStyle name="Input 19 3 2 2 3" xfId="20949" xr:uid="{00000000-0005-0000-0000-00004E4F0000}"/>
    <cellStyle name="Input 19 3 2 2 4" xfId="23953" xr:uid="{00000000-0005-0000-0000-00004F4F0000}"/>
    <cellStyle name="Input 19 3 2 2 5" xfId="26203" xr:uid="{00000000-0005-0000-0000-0000504F0000}"/>
    <cellStyle name="Input 19 3 2 3" xfId="5668" xr:uid="{00000000-0005-0000-0000-0000514F0000}"/>
    <cellStyle name="Input 19 3 2 3 2" xfId="12245" xr:uid="{00000000-0005-0000-0000-0000524F0000}"/>
    <cellStyle name="Input 19 3 2 4" xfId="10572" xr:uid="{00000000-0005-0000-0000-0000534F0000}"/>
    <cellStyle name="Input 19 3 2 5" xfId="17440" xr:uid="{00000000-0005-0000-0000-0000544F0000}"/>
    <cellStyle name="Input 19 3 2 6" xfId="22519" xr:uid="{00000000-0005-0000-0000-0000554F0000}"/>
    <cellStyle name="Input 19 3 2 7" xfId="19584" xr:uid="{00000000-0005-0000-0000-0000564F0000}"/>
    <cellStyle name="Input 19 3 3" xfId="4241" xr:uid="{00000000-0005-0000-0000-0000574F0000}"/>
    <cellStyle name="Input 19 3 3 2" xfId="7545" xr:uid="{00000000-0005-0000-0000-0000584F0000}"/>
    <cellStyle name="Input 19 3 3 2 2" xfId="14122" xr:uid="{00000000-0005-0000-0000-0000594F0000}"/>
    <cellStyle name="Input 19 3 3 2 3" xfId="21203" xr:uid="{00000000-0005-0000-0000-00005A4F0000}"/>
    <cellStyle name="Input 19 3 3 2 4" xfId="24207" xr:uid="{00000000-0005-0000-0000-00005B4F0000}"/>
    <cellStyle name="Input 19 3 3 2 5" xfId="26457" xr:uid="{00000000-0005-0000-0000-00005C4F0000}"/>
    <cellStyle name="Input 19 3 3 3" xfId="5922" xr:uid="{00000000-0005-0000-0000-00005D4F0000}"/>
    <cellStyle name="Input 19 3 3 3 2" xfId="12499" xr:uid="{00000000-0005-0000-0000-00005E4F0000}"/>
    <cellStyle name="Input 19 3 3 4" xfId="10826" xr:uid="{00000000-0005-0000-0000-00005F4F0000}"/>
    <cellStyle name="Input 19 3 3 5" xfId="17186" xr:uid="{00000000-0005-0000-0000-0000604F0000}"/>
    <cellStyle name="Input 19 3 3 6" xfId="22773" xr:uid="{00000000-0005-0000-0000-0000614F0000}"/>
    <cellStyle name="Input 19 3 3 7" xfId="19512" xr:uid="{00000000-0005-0000-0000-0000624F0000}"/>
    <cellStyle name="Input 19 3 4" xfId="4455" xr:uid="{00000000-0005-0000-0000-0000634F0000}"/>
    <cellStyle name="Input 19 3 4 2" xfId="7759" xr:uid="{00000000-0005-0000-0000-0000644F0000}"/>
    <cellStyle name="Input 19 3 4 2 2" xfId="14336" xr:uid="{00000000-0005-0000-0000-0000654F0000}"/>
    <cellStyle name="Input 19 3 4 2 3" xfId="21417" xr:uid="{00000000-0005-0000-0000-0000664F0000}"/>
    <cellStyle name="Input 19 3 4 2 4" xfId="24421" xr:uid="{00000000-0005-0000-0000-0000674F0000}"/>
    <cellStyle name="Input 19 3 4 2 5" xfId="26671" xr:uid="{00000000-0005-0000-0000-0000684F0000}"/>
    <cellStyle name="Input 19 3 4 3" xfId="6136" xr:uid="{00000000-0005-0000-0000-0000694F0000}"/>
    <cellStyle name="Input 19 3 4 3 2" xfId="12713" xr:uid="{00000000-0005-0000-0000-00006A4F0000}"/>
    <cellStyle name="Input 19 3 4 4" xfId="11040" xr:uid="{00000000-0005-0000-0000-00006B4F0000}"/>
    <cellStyle name="Input 19 3 4 5" xfId="16972" xr:uid="{00000000-0005-0000-0000-00006C4F0000}"/>
    <cellStyle name="Input 19 3 4 6" xfId="22987" xr:uid="{00000000-0005-0000-0000-00006D4F0000}"/>
    <cellStyle name="Input 19 3 4 7" xfId="19442" xr:uid="{00000000-0005-0000-0000-00006E4F0000}"/>
    <cellStyle name="Input 19 3 5" xfId="6630" xr:uid="{00000000-0005-0000-0000-00006F4F0000}"/>
    <cellStyle name="Input 19 3 5 2" xfId="13207" xr:uid="{00000000-0005-0000-0000-0000704F0000}"/>
    <cellStyle name="Input 19 3 5 3" xfId="20288" xr:uid="{00000000-0005-0000-0000-0000714F0000}"/>
    <cellStyle name="Input 19 3 5 4" xfId="23388" xr:uid="{00000000-0005-0000-0000-0000724F0000}"/>
    <cellStyle name="Input 19 3 5 5" xfId="25643" xr:uid="{00000000-0005-0000-0000-0000734F0000}"/>
    <cellStyle name="Input 19 3 6" xfId="5007" xr:uid="{00000000-0005-0000-0000-0000744F0000}"/>
    <cellStyle name="Input 19 3 6 2" xfId="11584" xr:uid="{00000000-0005-0000-0000-0000754F0000}"/>
    <cellStyle name="Input 19 3 7" xfId="9911" xr:uid="{00000000-0005-0000-0000-0000764F0000}"/>
    <cellStyle name="Input 19 3 8" xfId="18134" xr:uid="{00000000-0005-0000-0000-0000774F0000}"/>
    <cellStyle name="Input 19 3 9" xfId="18837" xr:uid="{00000000-0005-0000-0000-0000784F0000}"/>
    <cellStyle name="Input 19 4" xfId="3646" xr:uid="{00000000-0005-0000-0000-0000794F0000}"/>
    <cellStyle name="Input 19 4 2" xfId="6950" xr:uid="{00000000-0005-0000-0000-00007A4F0000}"/>
    <cellStyle name="Input 19 4 2 2" xfId="13527" xr:uid="{00000000-0005-0000-0000-00007B4F0000}"/>
    <cellStyle name="Input 19 4 2 3" xfId="20608" xr:uid="{00000000-0005-0000-0000-00007C4F0000}"/>
    <cellStyle name="Input 19 4 2 4" xfId="23659" xr:uid="{00000000-0005-0000-0000-00007D4F0000}"/>
    <cellStyle name="Input 19 4 2 5" xfId="25912" xr:uid="{00000000-0005-0000-0000-00007E4F0000}"/>
    <cellStyle name="Input 19 4 3" xfId="5327" xr:uid="{00000000-0005-0000-0000-00007F4F0000}"/>
    <cellStyle name="Input 19 4 3 2" xfId="11904" xr:uid="{00000000-0005-0000-0000-0000804F0000}"/>
    <cellStyle name="Input 19 4 4" xfId="10231" xr:uid="{00000000-0005-0000-0000-0000814F0000}"/>
    <cellStyle name="Input 19 4 5" xfId="17781" xr:uid="{00000000-0005-0000-0000-0000824F0000}"/>
    <cellStyle name="Input 19 4 6" xfId="18982" xr:uid="{00000000-0005-0000-0000-0000834F0000}"/>
    <cellStyle name="Input 19 4 7" xfId="22239" xr:uid="{00000000-0005-0000-0000-0000844F0000}"/>
    <cellStyle name="Input 19 5" xfId="3461" xr:uid="{00000000-0005-0000-0000-0000854F0000}"/>
    <cellStyle name="Input 19 5 2" xfId="6800" xr:uid="{00000000-0005-0000-0000-0000864F0000}"/>
    <cellStyle name="Input 19 5 2 2" xfId="13377" xr:uid="{00000000-0005-0000-0000-0000874F0000}"/>
    <cellStyle name="Input 19 5 2 3" xfId="20458" xr:uid="{00000000-0005-0000-0000-0000884F0000}"/>
    <cellStyle name="Input 19 5 2 4" xfId="23509" xr:uid="{00000000-0005-0000-0000-0000894F0000}"/>
    <cellStyle name="Input 19 5 2 5" xfId="25762" xr:uid="{00000000-0005-0000-0000-00008A4F0000}"/>
    <cellStyle name="Input 19 5 3" xfId="5177" xr:uid="{00000000-0005-0000-0000-00008B4F0000}"/>
    <cellStyle name="Input 19 5 3 2" xfId="11754" xr:uid="{00000000-0005-0000-0000-00008C4F0000}"/>
    <cellStyle name="Input 19 5 4" xfId="10081" xr:uid="{00000000-0005-0000-0000-00008D4F0000}"/>
    <cellStyle name="Input 19 5 5" xfId="17953" xr:uid="{00000000-0005-0000-0000-00008E4F0000}"/>
    <cellStyle name="Input 19 5 6" xfId="18908" xr:uid="{00000000-0005-0000-0000-00008F4F0000}"/>
    <cellStyle name="Input 19 5 7" xfId="24738" xr:uid="{00000000-0005-0000-0000-0000904F0000}"/>
    <cellStyle name="Input 19 6" xfId="3689" xr:uid="{00000000-0005-0000-0000-0000914F0000}"/>
    <cellStyle name="Input 19 6 2" xfId="6993" xr:uid="{00000000-0005-0000-0000-0000924F0000}"/>
    <cellStyle name="Input 19 6 2 2" xfId="13570" xr:uid="{00000000-0005-0000-0000-0000934F0000}"/>
    <cellStyle name="Input 19 6 2 3" xfId="20651" xr:uid="{00000000-0005-0000-0000-0000944F0000}"/>
    <cellStyle name="Input 19 6 2 4" xfId="23702" xr:uid="{00000000-0005-0000-0000-0000954F0000}"/>
    <cellStyle name="Input 19 6 2 5" xfId="25955" xr:uid="{00000000-0005-0000-0000-0000964F0000}"/>
    <cellStyle name="Input 19 6 3" xfId="5370" xr:uid="{00000000-0005-0000-0000-0000974F0000}"/>
    <cellStyle name="Input 19 6 3 2" xfId="11947" xr:uid="{00000000-0005-0000-0000-0000984F0000}"/>
    <cellStyle name="Input 19 6 4" xfId="10274" xr:uid="{00000000-0005-0000-0000-0000994F0000}"/>
    <cellStyle name="Input 19 6 5" xfId="17738" xr:uid="{00000000-0005-0000-0000-00009A4F0000}"/>
    <cellStyle name="Input 19 6 6" xfId="19006" xr:uid="{00000000-0005-0000-0000-00009B4F0000}"/>
    <cellStyle name="Input 19 6 7" xfId="24774" xr:uid="{00000000-0005-0000-0000-00009C4F0000}"/>
    <cellStyle name="Input 19 7" xfId="6275" xr:uid="{00000000-0005-0000-0000-00009D4F0000}"/>
    <cellStyle name="Input 19 7 2" xfId="12852" xr:uid="{00000000-0005-0000-0000-00009E4F0000}"/>
    <cellStyle name="Input 19 7 3" xfId="16787" xr:uid="{00000000-0005-0000-0000-00009F4F0000}"/>
    <cellStyle name="Input 19 7 4" xfId="23131" xr:uid="{00000000-0005-0000-0000-0000A04F0000}"/>
    <cellStyle name="Input 19 7 5" xfId="24898" xr:uid="{00000000-0005-0000-0000-0000A14F0000}"/>
    <cellStyle name="Input 19 8" xfId="4644" xr:uid="{00000000-0005-0000-0000-0000A24F0000}"/>
    <cellStyle name="Input 19 8 2" xfId="11221" xr:uid="{00000000-0005-0000-0000-0000A34F0000}"/>
    <cellStyle name="Input 19 8 3" xfId="21596" xr:uid="{00000000-0005-0000-0000-0000A44F0000}"/>
    <cellStyle name="Input 19 8 4" xfId="24557" xr:uid="{00000000-0005-0000-0000-0000A54F0000}"/>
    <cellStyle name="Input 19 8 5" xfId="26793" xr:uid="{00000000-0005-0000-0000-0000A64F0000}"/>
    <cellStyle name="Input 19 9" xfId="9436" xr:uid="{00000000-0005-0000-0000-0000A74F0000}"/>
    <cellStyle name="Input 19 9 2" xfId="14605" xr:uid="{00000000-0005-0000-0000-0000A84F0000}"/>
    <cellStyle name="Input 19 9 3" xfId="21654" xr:uid="{00000000-0005-0000-0000-0000A94F0000}"/>
    <cellStyle name="Input 19 9 4" xfId="24614" xr:uid="{00000000-0005-0000-0000-0000AA4F0000}"/>
    <cellStyle name="Input 19 9 5" xfId="26850" xr:uid="{00000000-0005-0000-0000-0000AB4F0000}"/>
    <cellStyle name="Input 190" xfId="26890" xr:uid="{00000000-0005-0000-0000-0000AC4F0000}"/>
    <cellStyle name="Input 191" xfId="19596" xr:uid="{00000000-0005-0000-0000-0000AD4F0000}"/>
    <cellStyle name="Input 192" xfId="25428" xr:uid="{00000000-0005-0000-0000-0000AE4F0000}"/>
    <cellStyle name="Input 193" xfId="18690" xr:uid="{00000000-0005-0000-0000-0000AF4F0000}"/>
    <cellStyle name="Input 194" xfId="21780" xr:uid="{00000000-0005-0000-0000-0000B04F0000}"/>
    <cellStyle name="Input 195" xfId="27079" xr:uid="{00000000-0005-0000-0000-0000B14F0000}"/>
    <cellStyle name="Input 196" xfId="18671" xr:uid="{00000000-0005-0000-0000-0000B24F0000}"/>
    <cellStyle name="Input 197" xfId="27076" xr:uid="{00000000-0005-0000-0000-0000B34F0000}"/>
    <cellStyle name="Input 198" xfId="26893" xr:uid="{00000000-0005-0000-0000-0000B44F0000}"/>
    <cellStyle name="Input 199" xfId="27075" xr:uid="{00000000-0005-0000-0000-0000B54F0000}"/>
    <cellStyle name="Input 2" xfId="727" xr:uid="{00000000-0005-0000-0000-0000B64F0000}"/>
    <cellStyle name="Input 2 10" xfId="4605" xr:uid="{00000000-0005-0000-0000-0000B74F0000}"/>
    <cellStyle name="Input 2 10 2" xfId="11182" xr:uid="{00000000-0005-0000-0000-0000B84F0000}"/>
    <cellStyle name="Input 2 11" xfId="8214" xr:uid="{00000000-0005-0000-0000-0000B94F0000}"/>
    <cellStyle name="Input 2 12" xfId="19474" xr:uid="{00000000-0005-0000-0000-0000BA4F0000}"/>
    <cellStyle name="Input 2 13" xfId="19385" xr:uid="{00000000-0005-0000-0000-0000BB4F0000}"/>
    <cellStyle name="Input 2 2" xfId="728" xr:uid="{00000000-0005-0000-0000-0000BC4F0000}"/>
    <cellStyle name="Input 2 2 2" xfId="8215" xr:uid="{00000000-0005-0000-0000-0000BD4F0000}"/>
    <cellStyle name="Input 2 2 3" xfId="15193" xr:uid="{00000000-0005-0000-0000-0000BE4F0000}"/>
    <cellStyle name="Input 2 3" xfId="729" xr:uid="{00000000-0005-0000-0000-0000BF4F0000}"/>
    <cellStyle name="Input 2 3 10" xfId="7924" xr:uid="{00000000-0005-0000-0000-0000C04F0000}"/>
    <cellStyle name="Input 2 3 10 2" xfId="14420" xr:uid="{00000000-0005-0000-0000-0000C14F0000}"/>
    <cellStyle name="Input 2 3 11" xfId="9031" xr:uid="{00000000-0005-0000-0000-0000C24F0000}"/>
    <cellStyle name="Input 2 3 11 2" xfId="14485" xr:uid="{00000000-0005-0000-0000-0000C34F0000}"/>
    <cellStyle name="Input 2 3 12" xfId="18273" xr:uid="{00000000-0005-0000-0000-0000C44F0000}"/>
    <cellStyle name="Input 2 3 13" xfId="19472" xr:uid="{00000000-0005-0000-0000-0000C54F0000}"/>
    <cellStyle name="Input 2 3 14" xfId="19384" xr:uid="{00000000-0005-0000-0000-0000C64F0000}"/>
    <cellStyle name="Input 2 3 2" xfId="3025" xr:uid="{00000000-0005-0000-0000-0000C74F0000}"/>
    <cellStyle name="Input 2 3 2 10" xfId="24690" xr:uid="{00000000-0005-0000-0000-0000C84F0000}"/>
    <cellStyle name="Input 2 3 2 2" xfId="3755" xr:uid="{00000000-0005-0000-0000-0000C94F0000}"/>
    <cellStyle name="Input 2 3 2 2 2" xfId="7059" xr:uid="{00000000-0005-0000-0000-0000CA4F0000}"/>
    <cellStyle name="Input 2 3 2 2 2 2" xfId="13636" xr:uid="{00000000-0005-0000-0000-0000CB4F0000}"/>
    <cellStyle name="Input 2 3 2 2 2 3" xfId="20717" xr:uid="{00000000-0005-0000-0000-0000CC4F0000}"/>
    <cellStyle name="Input 2 3 2 2 2 4" xfId="23766" xr:uid="{00000000-0005-0000-0000-0000CD4F0000}"/>
    <cellStyle name="Input 2 3 2 2 2 5" xfId="26020" xr:uid="{00000000-0005-0000-0000-0000CE4F0000}"/>
    <cellStyle name="Input 2 3 2 2 3" xfId="5436" xr:uid="{00000000-0005-0000-0000-0000CF4F0000}"/>
    <cellStyle name="Input 2 3 2 2 3 2" xfId="12013" xr:uid="{00000000-0005-0000-0000-0000D04F0000}"/>
    <cellStyle name="Input 2 3 2 2 4" xfId="10340" xr:uid="{00000000-0005-0000-0000-0000D14F0000}"/>
    <cellStyle name="Input 2 3 2 2 5" xfId="17672" xr:uid="{00000000-0005-0000-0000-0000D24F0000}"/>
    <cellStyle name="Input 2 3 2 2 6" xfId="19947" xr:uid="{00000000-0005-0000-0000-0000D34F0000}"/>
    <cellStyle name="Input 2 3 2 2 7" xfId="24796" xr:uid="{00000000-0005-0000-0000-0000D44F0000}"/>
    <cellStyle name="Input 2 3 2 3" xfId="4066" xr:uid="{00000000-0005-0000-0000-0000D54F0000}"/>
    <cellStyle name="Input 2 3 2 3 2" xfId="7370" xr:uid="{00000000-0005-0000-0000-0000D64F0000}"/>
    <cellStyle name="Input 2 3 2 3 2 2" xfId="13947" xr:uid="{00000000-0005-0000-0000-0000D74F0000}"/>
    <cellStyle name="Input 2 3 2 3 2 3" xfId="21028" xr:uid="{00000000-0005-0000-0000-0000D84F0000}"/>
    <cellStyle name="Input 2 3 2 3 2 4" xfId="24032" xr:uid="{00000000-0005-0000-0000-0000D94F0000}"/>
    <cellStyle name="Input 2 3 2 3 2 5" xfId="26282" xr:uid="{00000000-0005-0000-0000-0000DA4F0000}"/>
    <cellStyle name="Input 2 3 2 3 3" xfId="5747" xr:uid="{00000000-0005-0000-0000-0000DB4F0000}"/>
    <cellStyle name="Input 2 3 2 3 3 2" xfId="12324" xr:uid="{00000000-0005-0000-0000-0000DC4F0000}"/>
    <cellStyle name="Input 2 3 2 3 4" xfId="10651" xr:uid="{00000000-0005-0000-0000-0000DD4F0000}"/>
    <cellStyle name="Input 2 3 2 3 5" xfId="17361" xr:uid="{00000000-0005-0000-0000-0000DE4F0000}"/>
    <cellStyle name="Input 2 3 2 3 6" xfId="22598" xr:uid="{00000000-0005-0000-0000-0000DF4F0000}"/>
    <cellStyle name="Input 2 3 2 3 7" xfId="18776" xr:uid="{00000000-0005-0000-0000-0000E04F0000}"/>
    <cellStyle name="Input 2 3 2 4" xfId="3717" xr:uid="{00000000-0005-0000-0000-0000E14F0000}"/>
    <cellStyle name="Input 2 3 2 4 2" xfId="7021" xr:uid="{00000000-0005-0000-0000-0000E24F0000}"/>
    <cellStyle name="Input 2 3 2 4 2 2" xfId="13598" xr:uid="{00000000-0005-0000-0000-0000E34F0000}"/>
    <cellStyle name="Input 2 3 2 4 2 3" xfId="20679" xr:uid="{00000000-0005-0000-0000-0000E44F0000}"/>
    <cellStyle name="Input 2 3 2 4 2 4" xfId="23730" xr:uid="{00000000-0005-0000-0000-0000E54F0000}"/>
    <cellStyle name="Input 2 3 2 4 2 5" xfId="25983" xr:uid="{00000000-0005-0000-0000-0000E64F0000}"/>
    <cellStyle name="Input 2 3 2 4 3" xfId="5398" xr:uid="{00000000-0005-0000-0000-0000E74F0000}"/>
    <cellStyle name="Input 2 3 2 4 3 2" xfId="11975" xr:uid="{00000000-0005-0000-0000-0000E84F0000}"/>
    <cellStyle name="Input 2 3 2 4 4" xfId="10302" xr:uid="{00000000-0005-0000-0000-0000E94F0000}"/>
    <cellStyle name="Input 2 3 2 4 5" xfId="17710" xr:uid="{00000000-0005-0000-0000-0000EA4F0000}"/>
    <cellStyle name="Input 2 3 2 4 6" xfId="19913" xr:uid="{00000000-0005-0000-0000-0000EB4F0000}"/>
    <cellStyle name="Input 2 3 2 4 7" xfId="24542" xr:uid="{00000000-0005-0000-0000-0000EC4F0000}"/>
    <cellStyle name="Input 2 3 2 5" xfId="6386" xr:uid="{00000000-0005-0000-0000-0000ED4F0000}"/>
    <cellStyle name="Input 2 3 2 5 2" xfId="12963" xr:uid="{00000000-0005-0000-0000-0000EE4F0000}"/>
    <cellStyle name="Input 2 3 2 5 3" xfId="20044" xr:uid="{00000000-0005-0000-0000-0000EF4F0000}"/>
    <cellStyle name="Input 2 3 2 5 4" xfId="23201" xr:uid="{00000000-0005-0000-0000-0000F04F0000}"/>
    <cellStyle name="Input 2 3 2 5 5" xfId="25454" xr:uid="{00000000-0005-0000-0000-0000F14F0000}"/>
    <cellStyle name="Input 2 3 2 6" xfId="4763" xr:uid="{00000000-0005-0000-0000-0000F24F0000}"/>
    <cellStyle name="Input 2 3 2 6 2" xfId="11340" xr:uid="{00000000-0005-0000-0000-0000F34F0000}"/>
    <cellStyle name="Input 2 3 2 7" xfId="9669" xr:uid="{00000000-0005-0000-0000-0000F44F0000}"/>
    <cellStyle name="Input 2 3 2 8" xfId="18429" xr:uid="{00000000-0005-0000-0000-0000F54F0000}"/>
    <cellStyle name="Input 2 3 2 9" xfId="18548" xr:uid="{00000000-0005-0000-0000-0000F64F0000}"/>
    <cellStyle name="Input 2 3 3" xfId="3236" xr:uid="{00000000-0005-0000-0000-0000F74F0000}"/>
    <cellStyle name="Input 2 3 3 10" xfId="24724" xr:uid="{00000000-0005-0000-0000-0000F84F0000}"/>
    <cellStyle name="Input 2 3 3 2" xfId="3943" xr:uid="{00000000-0005-0000-0000-0000F94F0000}"/>
    <cellStyle name="Input 2 3 3 2 2" xfId="7247" xr:uid="{00000000-0005-0000-0000-0000FA4F0000}"/>
    <cellStyle name="Input 2 3 3 2 2 2" xfId="13824" xr:uid="{00000000-0005-0000-0000-0000FB4F0000}"/>
    <cellStyle name="Input 2 3 3 2 2 3" xfId="20905" xr:uid="{00000000-0005-0000-0000-0000FC4F0000}"/>
    <cellStyle name="Input 2 3 3 2 2 4" xfId="23909" xr:uid="{00000000-0005-0000-0000-0000FD4F0000}"/>
    <cellStyle name="Input 2 3 3 2 2 5" xfId="26159" xr:uid="{00000000-0005-0000-0000-0000FE4F0000}"/>
    <cellStyle name="Input 2 3 3 2 3" xfId="5624" xr:uid="{00000000-0005-0000-0000-0000FF4F0000}"/>
    <cellStyle name="Input 2 3 3 2 3 2" xfId="12201" xr:uid="{00000000-0005-0000-0000-000000500000}"/>
    <cellStyle name="Input 2 3 3 2 4" xfId="10528" xr:uid="{00000000-0005-0000-0000-000001500000}"/>
    <cellStyle name="Input 2 3 3 2 5" xfId="17484" xr:uid="{00000000-0005-0000-0000-000002500000}"/>
    <cellStyle name="Input 2 3 3 2 6" xfId="22475" xr:uid="{00000000-0005-0000-0000-000003500000}"/>
    <cellStyle name="Input 2 3 3 2 7" xfId="19219" xr:uid="{00000000-0005-0000-0000-000004500000}"/>
    <cellStyle name="Input 2 3 3 3" xfId="4197" xr:uid="{00000000-0005-0000-0000-000005500000}"/>
    <cellStyle name="Input 2 3 3 3 2" xfId="7501" xr:uid="{00000000-0005-0000-0000-000006500000}"/>
    <cellStyle name="Input 2 3 3 3 2 2" xfId="14078" xr:uid="{00000000-0005-0000-0000-000007500000}"/>
    <cellStyle name="Input 2 3 3 3 2 3" xfId="21159" xr:uid="{00000000-0005-0000-0000-000008500000}"/>
    <cellStyle name="Input 2 3 3 3 2 4" xfId="24163" xr:uid="{00000000-0005-0000-0000-000009500000}"/>
    <cellStyle name="Input 2 3 3 3 2 5" xfId="26413" xr:uid="{00000000-0005-0000-0000-00000A500000}"/>
    <cellStyle name="Input 2 3 3 3 3" xfId="5878" xr:uid="{00000000-0005-0000-0000-00000B500000}"/>
    <cellStyle name="Input 2 3 3 3 3 2" xfId="12455" xr:uid="{00000000-0005-0000-0000-00000C500000}"/>
    <cellStyle name="Input 2 3 3 3 4" xfId="10782" xr:uid="{00000000-0005-0000-0000-00000D500000}"/>
    <cellStyle name="Input 2 3 3 3 5" xfId="17230" xr:uid="{00000000-0005-0000-0000-00000E500000}"/>
    <cellStyle name="Input 2 3 3 3 6" xfId="22729" xr:uid="{00000000-0005-0000-0000-00000F500000}"/>
    <cellStyle name="Input 2 3 3 3 7" xfId="22264" xr:uid="{00000000-0005-0000-0000-000010500000}"/>
    <cellStyle name="Input 2 3 3 4" xfId="4411" xr:uid="{00000000-0005-0000-0000-000011500000}"/>
    <cellStyle name="Input 2 3 3 4 2" xfId="7715" xr:uid="{00000000-0005-0000-0000-000012500000}"/>
    <cellStyle name="Input 2 3 3 4 2 2" xfId="14292" xr:uid="{00000000-0005-0000-0000-000013500000}"/>
    <cellStyle name="Input 2 3 3 4 2 3" xfId="21373" xr:uid="{00000000-0005-0000-0000-000014500000}"/>
    <cellStyle name="Input 2 3 3 4 2 4" xfId="24377" xr:uid="{00000000-0005-0000-0000-000015500000}"/>
    <cellStyle name="Input 2 3 3 4 2 5" xfId="26627" xr:uid="{00000000-0005-0000-0000-000016500000}"/>
    <cellStyle name="Input 2 3 3 4 3" xfId="6092" xr:uid="{00000000-0005-0000-0000-000017500000}"/>
    <cellStyle name="Input 2 3 3 4 3 2" xfId="12669" xr:uid="{00000000-0005-0000-0000-000018500000}"/>
    <cellStyle name="Input 2 3 3 4 4" xfId="10996" xr:uid="{00000000-0005-0000-0000-000019500000}"/>
    <cellStyle name="Input 2 3 3 4 5" xfId="17016" xr:uid="{00000000-0005-0000-0000-00001A500000}"/>
    <cellStyle name="Input 2 3 3 4 6" xfId="22943" xr:uid="{00000000-0005-0000-0000-00001B500000}"/>
    <cellStyle name="Input 2 3 3 4 7" xfId="18704" xr:uid="{00000000-0005-0000-0000-00001C500000}"/>
    <cellStyle name="Input 2 3 3 5" xfId="6575" xr:uid="{00000000-0005-0000-0000-00001D500000}"/>
    <cellStyle name="Input 2 3 3 5 2" xfId="13152" xr:uid="{00000000-0005-0000-0000-00001E500000}"/>
    <cellStyle name="Input 2 3 3 5 3" xfId="20233" xr:uid="{00000000-0005-0000-0000-00001F500000}"/>
    <cellStyle name="Input 2 3 3 5 4" xfId="23333" xr:uid="{00000000-0005-0000-0000-000020500000}"/>
    <cellStyle name="Input 2 3 3 5 5" xfId="25588" xr:uid="{00000000-0005-0000-0000-000021500000}"/>
    <cellStyle name="Input 2 3 3 6" xfId="4952" xr:uid="{00000000-0005-0000-0000-000022500000}"/>
    <cellStyle name="Input 2 3 3 6 2" xfId="11529" xr:uid="{00000000-0005-0000-0000-000023500000}"/>
    <cellStyle name="Input 2 3 3 7" xfId="9856" xr:uid="{00000000-0005-0000-0000-000024500000}"/>
    <cellStyle name="Input 2 3 3 8" xfId="18189" xr:uid="{00000000-0005-0000-0000-000025500000}"/>
    <cellStyle name="Input 2 3 3 9" xfId="21828" xr:uid="{00000000-0005-0000-0000-000026500000}"/>
    <cellStyle name="Input 2 3 4" xfId="3497" xr:uid="{00000000-0005-0000-0000-000027500000}"/>
    <cellStyle name="Input 2 3 4 2" xfId="6835" xr:uid="{00000000-0005-0000-0000-000028500000}"/>
    <cellStyle name="Input 2 3 4 2 2" xfId="13412" xr:uid="{00000000-0005-0000-0000-000029500000}"/>
    <cellStyle name="Input 2 3 4 2 3" xfId="20493" xr:uid="{00000000-0005-0000-0000-00002A500000}"/>
    <cellStyle name="Input 2 3 4 2 4" xfId="23544" xr:uid="{00000000-0005-0000-0000-00002B500000}"/>
    <cellStyle name="Input 2 3 4 2 5" xfId="25797" xr:uid="{00000000-0005-0000-0000-00002C500000}"/>
    <cellStyle name="Input 2 3 4 3" xfId="5212" xr:uid="{00000000-0005-0000-0000-00002D500000}"/>
    <cellStyle name="Input 2 3 4 3 2" xfId="11789" xr:uid="{00000000-0005-0000-0000-00002E500000}"/>
    <cellStyle name="Input 2 3 4 4" xfId="10116" xr:uid="{00000000-0005-0000-0000-00002F500000}"/>
    <cellStyle name="Input 2 3 4 5" xfId="17917" xr:uid="{00000000-0005-0000-0000-000030500000}"/>
    <cellStyle name="Input 2 3 4 6" xfId="19799" xr:uid="{00000000-0005-0000-0000-000031500000}"/>
    <cellStyle name="Input 2 3 4 7" xfId="25101" xr:uid="{00000000-0005-0000-0000-000032500000}"/>
    <cellStyle name="Input 2 3 5" xfId="3601" xr:uid="{00000000-0005-0000-0000-000033500000}"/>
    <cellStyle name="Input 2 3 5 2" xfId="6905" xr:uid="{00000000-0005-0000-0000-000034500000}"/>
    <cellStyle name="Input 2 3 5 2 2" xfId="13482" xr:uid="{00000000-0005-0000-0000-000035500000}"/>
    <cellStyle name="Input 2 3 5 2 3" xfId="20563" xr:uid="{00000000-0005-0000-0000-000036500000}"/>
    <cellStyle name="Input 2 3 5 2 4" xfId="23614" xr:uid="{00000000-0005-0000-0000-000037500000}"/>
    <cellStyle name="Input 2 3 5 2 5" xfId="25867" xr:uid="{00000000-0005-0000-0000-000038500000}"/>
    <cellStyle name="Input 2 3 5 3" xfId="5282" xr:uid="{00000000-0005-0000-0000-000039500000}"/>
    <cellStyle name="Input 2 3 5 3 2" xfId="11859" xr:uid="{00000000-0005-0000-0000-00003A500000}"/>
    <cellStyle name="Input 2 3 5 4" xfId="10186" xr:uid="{00000000-0005-0000-0000-00003B500000}"/>
    <cellStyle name="Input 2 3 5 5" xfId="17826" xr:uid="{00000000-0005-0000-0000-00003C500000}"/>
    <cellStyle name="Input 2 3 5 6" xfId="18957" xr:uid="{00000000-0005-0000-0000-00003D500000}"/>
    <cellStyle name="Input 2 3 5 7" xfId="19283" xr:uid="{00000000-0005-0000-0000-00003E500000}"/>
    <cellStyle name="Input 2 3 6" xfId="3433" xr:uid="{00000000-0005-0000-0000-00003F500000}"/>
    <cellStyle name="Input 2 3 6 2" xfId="6772" xr:uid="{00000000-0005-0000-0000-000040500000}"/>
    <cellStyle name="Input 2 3 6 2 2" xfId="13349" xr:uid="{00000000-0005-0000-0000-000041500000}"/>
    <cellStyle name="Input 2 3 6 2 3" xfId="20430" xr:uid="{00000000-0005-0000-0000-000042500000}"/>
    <cellStyle name="Input 2 3 6 2 4" xfId="23481" xr:uid="{00000000-0005-0000-0000-000043500000}"/>
    <cellStyle name="Input 2 3 6 2 5" xfId="25734" xr:uid="{00000000-0005-0000-0000-000044500000}"/>
    <cellStyle name="Input 2 3 6 3" xfId="5149" xr:uid="{00000000-0005-0000-0000-000045500000}"/>
    <cellStyle name="Input 2 3 6 3 2" xfId="11726" xr:uid="{00000000-0005-0000-0000-000046500000}"/>
    <cellStyle name="Input 2 3 6 4" xfId="10053" xr:uid="{00000000-0005-0000-0000-000047500000}"/>
    <cellStyle name="Input 2 3 6 5" xfId="17981" xr:uid="{00000000-0005-0000-0000-000048500000}"/>
    <cellStyle name="Input 2 3 6 6" xfId="18892" xr:uid="{00000000-0005-0000-0000-000049500000}"/>
    <cellStyle name="Input 2 3 6 7" xfId="25137" xr:uid="{00000000-0005-0000-0000-00004A500000}"/>
    <cellStyle name="Input 2 3 7" xfId="6235" xr:uid="{00000000-0005-0000-0000-00004B500000}"/>
    <cellStyle name="Input 2 3 7 2" xfId="12812" xr:uid="{00000000-0005-0000-0000-00004C500000}"/>
    <cellStyle name="Input 2 3 7 3" xfId="16825" xr:uid="{00000000-0005-0000-0000-00004D500000}"/>
    <cellStyle name="Input 2 3 7 4" xfId="23093" xr:uid="{00000000-0005-0000-0000-00004E500000}"/>
    <cellStyle name="Input 2 3 7 5" xfId="21970" xr:uid="{00000000-0005-0000-0000-00004F500000}"/>
    <cellStyle name="Input 2 3 8" xfId="4606" xr:uid="{00000000-0005-0000-0000-000050500000}"/>
    <cellStyle name="Input 2 3 8 2" xfId="11183" xr:uid="{00000000-0005-0000-0000-000051500000}"/>
    <cellStyle name="Input 2 3 8 3" xfId="21597" xr:uid="{00000000-0005-0000-0000-000052500000}"/>
    <cellStyle name="Input 2 3 8 4" xfId="24558" xr:uid="{00000000-0005-0000-0000-000053500000}"/>
    <cellStyle name="Input 2 3 8 5" xfId="26794" xr:uid="{00000000-0005-0000-0000-000054500000}"/>
    <cellStyle name="Input 2 3 9" xfId="9435" xr:uid="{00000000-0005-0000-0000-000055500000}"/>
    <cellStyle name="Input 2 3 9 2" xfId="14604" xr:uid="{00000000-0005-0000-0000-000056500000}"/>
    <cellStyle name="Input 2 3 9 3" xfId="21653" xr:uid="{00000000-0005-0000-0000-000057500000}"/>
    <cellStyle name="Input 2 3 9 4" xfId="24613" xr:uid="{00000000-0005-0000-0000-000058500000}"/>
    <cellStyle name="Input 2 3 9 5" xfId="26849" xr:uid="{00000000-0005-0000-0000-000059500000}"/>
    <cellStyle name="Input 2 4" xfId="3024" xr:uid="{00000000-0005-0000-0000-00005A500000}"/>
    <cellStyle name="Input 2 4 10" xfId="21570" xr:uid="{00000000-0005-0000-0000-00005B500000}"/>
    <cellStyle name="Input 2 4 11" xfId="24689" xr:uid="{00000000-0005-0000-0000-00005C500000}"/>
    <cellStyle name="Input 2 4 2" xfId="3754" xr:uid="{00000000-0005-0000-0000-00005D500000}"/>
    <cellStyle name="Input 2 4 2 2" xfId="7058" xr:uid="{00000000-0005-0000-0000-00005E500000}"/>
    <cellStyle name="Input 2 4 2 2 2" xfId="13635" xr:uid="{00000000-0005-0000-0000-00005F500000}"/>
    <cellStyle name="Input 2 4 2 2 3" xfId="20716" xr:uid="{00000000-0005-0000-0000-000060500000}"/>
    <cellStyle name="Input 2 4 2 2 4" xfId="23765" xr:uid="{00000000-0005-0000-0000-000061500000}"/>
    <cellStyle name="Input 2 4 2 2 5" xfId="26019" xr:uid="{00000000-0005-0000-0000-000062500000}"/>
    <cellStyle name="Input 2 4 2 3" xfId="5435" xr:uid="{00000000-0005-0000-0000-000063500000}"/>
    <cellStyle name="Input 2 4 2 3 2" xfId="12012" xr:uid="{00000000-0005-0000-0000-000064500000}"/>
    <cellStyle name="Input 2 4 2 4" xfId="10339" xr:uid="{00000000-0005-0000-0000-000065500000}"/>
    <cellStyle name="Input 2 4 2 5" xfId="17673" xr:uid="{00000000-0005-0000-0000-000066500000}"/>
    <cellStyle name="Input 2 4 2 6" xfId="19946" xr:uid="{00000000-0005-0000-0000-000067500000}"/>
    <cellStyle name="Input 2 4 2 7" xfId="22061" xr:uid="{00000000-0005-0000-0000-000068500000}"/>
    <cellStyle name="Input 2 4 3" xfId="4065" xr:uid="{00000000-0005-0000-0000-000069500000}"/>
    <cellStyle name="Input 2 4 3 2" xfId="7369" xr:uid="{00000000-0005-0000-0000-00006A500000}"/>
    <cellStyle name="Input 2 4 3 2 2" xfId="13946" xr:uid="{00000000-0005-0000-0000-00006B500000}"/>
    <cellStyle name="Input 2 4 3 2 3" xfId="21027" xr:uid="{00000000-0005-0000-0000-00006C500000}"/>
    <cellStyle name="Input 2 4 3 2 4" xfId="24031" xr:uid="{00000000-0005-0000-0000-00006D500000}"/>
    <cellStyle name="Input 2 4 3 2 5" xfId="26281" xr:uid="{00000000-0005-0000-0000-00006E500000}"/>
    <cellStyle name="Input 2 4 3 3" xfId="5746" xr:uid="{00000000-0005-0000-0000-00006F500000}"/>
    <cellStyle name="Input 2 4 3 3 2" xfId="12323" xr:uid="{00000000-0005-0000-0000-000070500000}"/>
    <cellStyle name="Input 2 4 3 4" xfId="10650" xr:uid="{00000000-0005-0000-0000-000071500000}"/>
    <cellStyle name="Input 2 4 3 5" xfId="17362" xr:uid="{00000000-0005-0000-0000-000072500000}"/>
    <cellStyle name="Input 2 4 3 6" xfId="22597" xr:uid="{00000000-0005-0000-0000-000073500000}"/>
    <cellStyle name="Input 2 4 3 7" xfId="18777" xr:uid="{00000000-0005-0000-0000-000074500000}"/>
    <cellStyle name="Input 2 4 4" xfId="3486" xr:uid="{00000000-0005-0000-0000-000075500000}"/>
    <cellStyle name="Input 2 4 4 2" xfId="6825" xr:uid="{00000000-0005-0000-0000-000076500000}"/>
    <cellStyle name="Input 2 4 4 2 2" xfId="13402" xr:uid="{00000000-0005-0000-0000-000077500000}"/>
    <cellStyle name="Input 2 4 4 2 3" xfId="20483" xr:uid="{00000000-0005-0000-0000-000078500000}"/>
    <cellStyle name="Input 2 4 4 2 4" xfId="23534" xr:uid="{00000000-0005-0000-0000-000079500000}"/>
    <cellStyle name="Input 2 4 4 2 5" xfId="25787" xr:uid="{00000000-0005-0000-0000-00007A500000}"/>
    <cellStyle name="Input 2 4 4 3" xfId="5202" xr:uid="{00000000-0005-0000-0000-00007B500000}"/>
    <cellStyle name="Input 2 4 4 3 2" xfId="11779" xr:uid="{00000000-0005-0000-0000-00007C500000}"/>
    <cellStyle name="Input 2 4 4 4" xfId="10106" xr:uid="{00000000-0005-0000-0000-00007D500000}"/>
    <cellStyle name="Input 2 4 4 5" xfId="17928" xr:uid="{00000000-0005-0000-0000-00007E500000}"/>
    <cellStyle name="Input 2 4 4 6" xfId="18921" xr:uid="{00000000-0005-0000-0000-00007F500000}"/>
    <cellStyle name="Input 2 4 4 7" xfId="25111" xr:uid="{00000000-0005-0000-0000-000080500000}"/>
    <cellStyle name="Input 2 4 5" xfId="6385" xr:uid="{00000000-0005-0000-0000-000081500000}"/>
    <cellStyle name="Input 2 4 5 2" xfId="12962" xr:uid="{00000000-0005-0000-0000-000082500000}"/>
    <cellStyle name="Input 2 4 5 3" xfId="20043" xr:uid="{00000000-0005-0000-0000-000083500000}"/>
    <cellStyle name="Input 2 4 5 4" xfId="23200" xr:uid="{00000000-0005-0000-0000-000084500000}"/>
    <cellStyle name="Input 2 4 5 5" xfId="25453" xr:uid="{00000000-0005-0000-0000-000085500000}"/>
    <cellStyle name="Input 2 4 6" xfId="4762" xr:uid="{00000000-0005-0000-0000-000086500000}"/>
    <cellStyle name="Input 2 4 6 2" xfId="11339" xr:uid="{00000000-0005-0000-0000-000087500000}"/>
    <cellStyle name="Input 2 4 7" xfId="9668" xr:uid="{00000000-0005-0000-0000-000088500000}"/>
    <cellStyle name="Input 2 4 8" xfId="15194" xr:uid="{00000000-0005-0000-0000-000089500000}"/>
    <cellStyle name="Input 2 4 9" xfId="18430" xr:uid="{00000000-0005-0000-0000-00008A500000}"/>
    <cellStyle name="Input 2 5" xfId="3235" xr:uid="{00000000-0005-0000-0000-00008B500000}"/>
    <cellStyle name="Input 2 5 10" xfId="24723" xr:uid="{00000000-0005-0000-0000-00008C500000}"/>
    <cellStyle name="Input 2 5 2" xfId="3942" xr:uid="{00000000-0005-0000-0000-00008D500000}"/>
    <cellStyle name="Input 2 5 2 2" xfId="7246" xr:uid="{00000000-0005-0000-0000-00008E500000}"/>
    <cellStyle name="Input 2 5 2 2 2" xfId="13823" xr:uid="{00000000-0005-0000-0000-00008F500000}"/>
    <cellStyle name="Input 2 5 2 2 3" xfId="20904" xr:uid="{00000000-0005-0000-0000-000090500000}"/>
    <cellStyle name="Input 2 5 2 2 4" xfId="23908" xr:uid="{00000000-0005-0000-0000-000091500000}"/>
    <cellStyle name="Input 2 5 2 2 5" xfId="26158" xr:uid="{00000000-0005-0000-0000-000092500000}"/>
    <cellStyle name="Input 2 5 2 3" xfId="5623" xr:uid="{00000000-0005-0000-0000-000093500000}"/>
    <cellStyle name="Input 2 5 2 3 2" xfId="12200" xr:uid="{00000000-0005-0000-0000-000094500000}"/>
    <cellStyle name="Input 2 5 2 4" xfId="10527" xr:uid="{00000000-0005-0000-0000-000095500000}"/>
    <cellStyle name="Input 2 5 2 5" xfId="17485" xr:uid="{00000000-0005-0000-0000-000096500000}"/>
    <cellStyle name="Input 2 5 2 6" xfId="22474" xr:uid="{00000000-0005-0000-0000-000097500000}"/>
    <cellStyle name="Input 2 5 2 7" xfId="21773" xr:uid="{00000000-0005-0000-0000-000098500000}"/>
    <cellStyle name="Input 2 5 3" xfId="4196" xr:uid="{00000000-0005-0000-0000-000099500000}"/>
    <cellStyle name="Input 2 5 3 2" xfId="7500" xr:uid="{00000000-0005-0000-0000-00009A500000}"/>
    <cellStyle name="Input 2 5 3 2 2" xfId="14077" xr:uid="{00000000-0005-0000-0000-00009B500000}"/>
    <cellStyle name="Input 2 5 3 2 3" xfId="21158" xr:uid="{00000000-0005-0000-0000-00009C500000}"/>
    <cellStyle name="Input 2 5 3 2 4" xfId="24162" xr:uid="{00000000-0005-0000-0000-00009D500000}"/>
    <cellStyle name="Input 2 5 3 2 5" xfId="26412" xr:uid="{00000000-0005-0000-0000-00009E500000}"/>
    <cellStyle name="Input 2 5 3 3" xfId="5877" xr:uid="{00000000-0005-0000-0000-00009F500000}"/>
    <cellStyle name="Input 2 5 3 3 2" xfId="12454" xr:uid="{00000000-0005-0000-0000-0000A0500000}"/>
    <cellStyle name="Input 2 5 3 4" xfId="10781" xr:uid="{00000000-0005-0000-0000-0000A1500000}"/>
    <cellStyle name="Input 2 5 3 5" xfId="17231" xr:uid="{00000000-0005-0000-0000-0000A2500000}"/>
    <cellStyle name="Input 2 5 3 6" xfId="22728" xr:uid="{00000000-0005-0000-0000-0000A3500000}"/>
    <cellStyle name="Input 2 5 3 7" xfId="18518" xr:uid="{00000000-0005-0000-0000-0000A4500000}"/>
    <cellStyle name="Input 2 5 4" xfId="4410" xr:uid="{00000000-0005-0000-0000-0000A5500000}"/>
    <cellStyle name="Input 2 5 4 2" xfId="7714" xr:uid="{00000000-0005-0000-0000-0000A6500000}"/>
    <cellStyle name="Input 2 5 4 2 2" xfId="14291" xr:uid="{00000000-0005-0000-0000-0000A7500000}"/>
    <cellStyle name="Input 2 5 4 2 3" xfId="21372" xr:uid="{00000000-0005-0000-0000-0000A8500000}"/>
    <cellStyle name="Input 2 5 4 2 4" xfId="24376" xr:uid="{00000000-0005-0000-0000-0000A9500000}"/>
    <cellStyle name="Input 2 5 4 2 5" xfId="26626" xr:uid="{00000000-0005-0000-0000-0000AA500000}"/>
    <cellStyle name="Input 2 5 4 3" xfId="6091" xr:uid="{00000000-0005-0000-0000-0000AB500000}"/>
    <cellStyle name="Input 2 5 4 3 2" xfId="12668" xr:uid="{00000000-0005-0000-0000-0000AC500000}"/>
    <cellStyle name="Input 2 5 4 4" xfId="10995" xr:uid="{00000000-0005-0000-0000-0000AD500000}"/>
    <cellStyle name="Input 2 5 4 5" xfId="17017" xr:uid="{00000000-0005-0000-0000-0000AE500000}"/>
    <cellStyle name="Input 2 5 4 6" xfId="22942" xr:uid="{00000000-0005-0000-0000-0000AF500000}"/>
    <cellStyle name="Input 2 5 4 7" xfId="19130" xr:uid="{00000000-0005-0000-0000-0000B0500000}"/>
    <cellStyle name="Input 2 5 5" xfId="6574" xr:uid="{00000000-0005-0000-0000-0000B1500000}"/>
    <cellStyle name="Input 2 5 5 2" xfId="13151" xr:uid="{00000000-0005-0000-0000-0000B2500000}"/>
    <cellStyle name="Input 2 5 5 3" xfId="20232" xr:uid="{00000000-0005-0000-0000-0000B3500000}"/>
    <cellStyle name="Input 2 5 5 4" xfId="23332" xr:uid="{00000000-0005-0000-0000-0000B4500000}"/>
    <cellStyle name="Input 2 5 5 5" xfId="25587" xr:uid="{00000000-0005-0000-0000-0000B5500000}"/>
    <cellStyle name="Input 2 5 6" xfId="4951" xr:uid="{00000000-0005-0000-0000-0000B6500000}"/>
    <cellStyle name="Input 2 5 6 2" xfId="11528" xr:uid="{00000000-0005-0000-0000-0000B7500000}"/>
    <cellStyle name="Input 2 5 7" xfId="9855" xr:uid="{00000000-0005-0000-0000-0000B8500000}"/>
    <cellStyle name="Input 2 5 8" xfId="18190" xr:uid="{00000000-0005-0000-0000-0000B9500000}"/>
    <cellStyle name="Input 2 5 9" xfId="22125" xr:uid="{00000000-0005-0000-0000-0000BA500000}"/>
    <cellStyle name="Input 2 6" xfId="3496" xr:uid="{00000000-0005-0000-0000-0000BB500000}"/>
    <cellStyle name="Input 2 6 2" xfId="6834" xr:uid="{00000000-0005-0000-0000-0000BC500000}"/>
    <cellStyle name="Input 2 6 2 2" xfId="13411" xr:uid="{00000000-0005-0000-0000-0000BD500000}"/>
    <cellStyle name="Input 2 6 2 3" xfId="20492" xr:uid="{00000000-0005-0000-0000-0000BE500000}"/>
    <cellStyle name="Input 2 6 2 4" xfId="23543" xr:uid="{00000000-0005-0000-0000-0000BF500000}"/>
    <cellStyle name="Input 2 6 2 5" xfId="25796" xr:uid="{00000000-0005-0000-0000-0000C0500000}"/>
    <cellStyle name="Input 2 6 3" xfId="5211" xr:uid="{00000000-0005-0000-0000-0000C1500000}"/>
    <cellStyle name="Input 2 6 3 2" xfId="11788" xr:uid="{00000000-0005-0000-0000-0000C2500000}"/>
    <cellStyle name="Input 2 6 4" xfId="10115" xr:uid="{00000000-0005-0000-0000-0000C3500000}"/>
    <cellStyle name="Input 2 6 5" xfId="17918" xr:uid="{00000000-0005-0000-0000-0000C4500000}"/>
    <cellStyle name="Input 2 6 6" xfId="22180" xr:uid="{00000000-0005-0000-0000-0000C5500000}"/>
    <cellStyle name="Input 2 6 7" xfId="25102" xr:uid="{00000000-0005-0000-0000-0000C6500000}"/>
    <cellStyle name="Input 2 7" xfId="3545" xr:uid="{00000000-0005-0000-0000-0000C7500000}"/>
    <cellStyle name="Input 2 7 2" xfId="6871" xr:uid="{00000000-0005-0000-0000-0000C8500000}"/>
    <cellStyle name="Input 2 7 2 2" xfId="13448" xr:uid="{00000000-0005-0000-0000-0000C9500000}"/>
    <cellStyle name="Input 2 7 2 3" xfId="20529" xr:uid="{00000000-0005-0000-0000-0000CA500000}"/>
    <cellStyle name="Input 2 7 2 4" xfId="23580" xr:uid="{00000000-0005-0000-0000-0000CB500000}"/>
    <cellStyle name="Input 2 7 2 5" xfId="25833" xr:uid="{00000000-0005-0000-0000-0000CC500000}"/>
    <cellStyle name="Input 2 7 3" xfId="5248" xr:uid="{00000000-0005-0000-0000-0000CD500000}"/>
    <cellStyle name="Input 2 7 3 2" xfId="11825" xr:uid="{00000000-0005-0000-0000-0000CE500000}"/>
    <cellStyle name="Input 2 7 4" xfId="10152" xr:uid="{00000000-0005-0000-0000-0000CF500000}"/>
    <cellStyle name="Input 2 7 5" xfId="17879" xr:uid="{00000000-0005-0000-0000-0000D0500000}"/>
    <cellStyle name="Input 2 7 6" xfId="18937" xr:uid="{00000000-0005-0000-0000-0000D1500000}"/>
    <cellStyle name="Input 2 7 7" xfId="19298" xr:uid="{00000000-0005-0000-0000-0000D2500000}"/>
    <cellStyle name="Input 2 8" xfId="3432" xr:uid="{00000000-0005-0000-0000-0000D3500000}"/>
    <cellStyle name="Input 2 8 2" xfId="6771" xr:uid="{00000000-0005-0000-0000-0000D4500000}"/>
    <cellStyle name="Input 2 8 2 2" xfId="13348" xr:uid="{00000000-0005-0000-0000-0000D5500000}"/>
    <cellStyle name="Input 2 8 2 3" xfId="20429" xr:uid="{00000000-0005-0000-0000-0000D6500000}"/>
    <cellStyle name="Input 2 8 2 4" xfId="23480" xr:uid="{00000000-0005-0000-0000-0000D7500000}"/>
    <cellStyle name="Input 2 8 2 5" xfId="25733" xr:uid="{00000000-0005-0000-0000-0000D8500000}"/>
    <cellStyle name="Input 2 8 3" xfId="5148" xr:uid="{00000000-0005-0000-0000-0000D9500000}"/>
    <cellStyle name="Input 2 8 3 2" xfId="11725" xr:uid="{00000000-0005-0000-0000-0000DA500000}"/>
    <cellStyle name="Input 2 8 4" xfId="10052" xr:uid="{00000000-0005-0000-0000-0000DB500000}"/>
    <cellStyle name="Input 2 8 5" xfId="17982" xr:uid="{00000000-0005-0000-0000-0000DC500000}"/>
    <cellStyle name="Input 2 8 6" xfId="19771" xr:uid="{00000000-0005-0000-0000-0000DD500000}"/>
    <cellStyle name="Input 2 8 7" xfId="25138" xr:uid="{00000000-0005-0000-0000-0000DE500000}"/>
    <cellStyle name="Input 2 9" xfId="6234" xr:uid="{00000000-0005-0000-0000-0000DF500000}"/>
    <cellStyle name="Input 2 9 2" xfId="12811" xr:uid="{00000000-0005-0000-0000-0000E0500000}"/>
    <cellStyle name="Input 2 9 3" xfId="16826" xr:uid="{00000000-0005-0000-0000-0000E1500000}"/>
    <cellStyle name="Input 2 9 4" xfId="23092" xr:uid="{00000000-0005-0000-0000-0000E2500000}"/>
    <cellStyle name="Input 2 9 5" xfId="25035" xr:uid="{00000000-0005-0000-0000-0000E3500000}"/>
    <cellStyle name="Input 20" xfId="2340" xr:uid="{00000000-0005-0000-0000-0000E4500000}"/>
    <cellStyle name="Input 20 10" xfId="7922" xr:uid="{00000000-0005-0000-0000-0000E5500000}"/>
    <cellStyle name="Input 20 10 2" xfId="14419" xr:uid="{00000000-0005-0000-0000-0000E6500000}"/>
    <cellStyle name="Input 20 11" xfId="8028" xr:uid="{00000000-0005-0000-0000-0000E7500000}"/>
    <cellStyle name="Input 20 11 2" xfId="14445" xr:uid="{00000000-0005-0000-0000-0000E8500000}"/>
    <cellStyle name="Input 20 12" xfId="18275" xr:uid="{00000000-0005-0000-0000-0000E9500000}"/>
    <cellStyle name="Input 20 13" xfId="18729" xr:uid="{00000000-0005-0000-0000-0000EA500000}"/>
    <cellStyle name="Input 20 14" xfId="22378" xr:uid="{00000000-0005-0000-0000-0000EB500000}"/>
    <cellStyle name="Input 20 2" xfId="3066" xr:uid="{00000000-0005-0000-0000-0000EC500000}"/>
    <cellStyle name="Input 20 2 10" xfId="25286" xr:uid="{00000000-0005-0000-0000-0000ED500000}"/>
    <cellStyle name="Input 20 2 2" xfId="3796" xr:uid="{00000000-0005-0000-0000-0000EE500000}"/>
    <cellStyle name="Input 20 2 2 2" xfId="7100" xr:uid="{00000000-0005-0000-0000-0000EF500000}"/>
    <cellStyle name="Input 20 2 2 2 2" xfId="13677" xr:uid="{00000000-0005-0000-0000-0000F0500000}"/>
    <cellStyle name="Input 20 2 2 2 3" xfId="20758" xr:uid="{00000000-0005-0000-0000-0000F1500000}"/>
    <cellStyle name="Input 20 2 2 2 4" xfId="23807" xr:uid="{00000000-0005-0000-0000-0000F2500000}"/>
    <cellStyle name="Input 20 2 2 2 5" xfId="26061" xr:uid="{00000000-0005-0000-0000-0000F3500000}"/>
    <cellStyle name="Input 20 2 2 3" xfId="5477" xr:uid="{00000000-0005-0000-0000-0000F4500000}"/>
    <cellStyle name="Input 20 2 2 3 2" xfId="12054" xr:uid="{00000000-0005-0000-0000-0000F5500000}"/>
    <cellStyle name="Input 20 2 2 4" xfId="10381" xr:uid="{00000000-0005-0000-0000-0000F6500000}"/>
    <cellStyle name="Input 20 2 2 5" xfId="17631" xr:uid="{00000000-0005-0000-0000-0000F7500000}"/>
    <cellStyle name="Input 20 2 2 6" xfId="19969" xr:uid="{00000000-0005-0000-0000-0000F8500000}"/>
    <cellStyle name="Input 20 2 2 7" xfId="22065" xr:uid="{00000000-0005-0000-0000-0000F9500000}"/>
    <cellStyle name="Input 20 2 3" xfId="4107" xr:uid="{00000000-0005-0000-0000-0000FA500000}"/>
    <cellStyle name="Input 20 2 3 2" xfId="7411" xr:uid="{00000000-0005-0000-0000-0000FB500000}"/>
    <cellStyle name="Input 20 2 3 2 2" xfId="13988" xr:uid="{00000000-0005-0000-0000-0000FC500000}"/>
    <cellStyle name="Input 20 2 3 2 3" xfId="21069" xr:uid="{00000000-0005-0000-0000-0000FD500000}"/>
    <cellStyle name="Input 20 2 3 2 4" xfId="24073" xr:uid="{00000000-0005-0000-0000-0000FE500000}"/>
    <cellStyle name="Input 20 2 3 2 5" xfId="26323" xr:uid="{00000000-0005-0000-0000-0000FF500000}"/>
    <cellStyle name="Input 20 2 3 3" xfId="5788" xr:uid="{00000000-0005-0000-0000-000000510000}"/>
    <cellStyle name="Input 20 2 3 3 2" xfId="12365" xr:uid="{00000000-0005-0000-0000-000001510000}"/>
    <cellStyle name="Input 20 2 3 4" xfId="10692" xr:uid="{00000000-0005-0000-0000-000002510000}"/>
    <cellStyle name="Input 20 2 3 5" xfId="17320" xr:uid="{00000000-0005-0000-0000-000003510000}"/>
    <cellStyle name="Input 20 2 3 6" xfId="22639" xr:uid="{00000000-0005-0000-0000-000004510000}"/>
    <cellStyle name="Input 20 2 3 7" xfId="19562" xr:uid="{00000000-0005-0000-0000-000005510000}"/>
    <cellStyle name="Input 20 2 4" xfId="4323" xr:uid="{00000000-0005-0000-0000-000006510000}"/>
    <cellStyle name="Input 20 2 4 2" xfId="7627" xr:uid="{00000000-0005-0000-0000-000007510000}"/>
    <cellStyle name="Input 20 2 4 2 2" xfId="14204" xr:uid="{00000000-0005-0000-0000-000008510000}"/>
    <cellStyle name="Input 20 2 4 2 3" xfId="21285" xr:uid="{00000000-0005-0000-0000-000009510000}"/>
    <cellStyle name="Input 20 2 4 2 4" xfId="24289" xr:uid="{00000000-0005-0000-0000-00000A510000}"/>
    <cellStyle name="Input 20 2 4 2 5" xfId="26539" xr:uid="{00000000-0005-0000-0000-00000B510000}"/>
    <cellStyle name="Input 20 2 4 3" xfId="6004" xr:uid="{00000000-0005-0000-0000-00000C510000}"/>
    <cellStyle name="Input 20 2 4 3 2" xfId="12581" xr:uid="{00000000-0005-0000-0000-00000D510000}"/>
    <cellStyle name="Input 20 2 4 4" xfId="10908" xr:uid="{00000000-0005-0000-0000-00000E510000}"/>
    <cellStyle name="Input 20 2 4 5" xfId="17104" xr:uid="{00000000-0005-0000-0000-00000F510000}"/>
    <cellStyle name="Input 20 2 4 6" xfId="22855" xr:uid="{00000000-0005-0000-0000-000010510000}"/>
    <cellStyle name="Input 20 2 4 7" xfId="19493" xr:uid="{00000000-0005-0000-0000-000011510000}"/>
    <cellStyle name="Input 20 2 5" xfId="6427" xr:uid="{00000000-0005-0000-0000-000012510000}"/>
    <cellStyle name="Input 20 2 5 2" xfId="13004" xr:uid="{00000000-0005-0000-0000-000013510000}"/>
    <cellStyle name="Input 20 2 5 3" xfId="20085" xr:uid="{00000000-0005-0000-0000-000014510000}"/>
    <cellStyle name="Input 20 2 5 4" xfId="23242" xr:uid="{00000000-0005-0000-0000-000015510000}"/>
    <cellStyle name="Input 20 2 5 5" xfId="25495" xr:uid="{00000000-0005-0000-0000-000016510000}"/>
    <cellStyle name="Input 20 2 6" xfId="4804" xr:uid="{00000000-0005-0000-0000-000017510000}"/>
    <cellStyle name="Input 20 2 6 2" xfId="11381" xr:uid="{00000000-0005-0000-0000-000018510000}"/>
    <cellStyle name="Input 20 2 7" xfId="9709" xr:uid="{00000000-0005-0000-0000-000019510000}"/>
    <cellStyle name="Input 20 2 8" xfId="18391" xr:uid="{00000000-0005-0000-0000-00001A510000}"/>
    <cellStyle name="Input 20 2 9" xfId="19636" xr:uid="{00000000-0005-0000-0000-00001B510000}"/>
    <cellStyle name="Input 20 3" xfId="3292" xr:uid="{00000000-0005-0000-0000-00001C510000}"/>
    <cellStyle name="Input 20 3 10" xfId="18631" xr:uid="{00000000-0005-0000-0000-00001D510000}"/>
    <cellStyle name="Input 20 3 2" xfId="3988" xr:uid="{00000000-0005-0000-0000-00001E510000}"/>
    <cellStyle name="Input 20 3 2 2" xfId="7292" xr:uid="{00000000-0005-0000-0000-00001F510000}"/>
    <cellStyle name="Input 20 3 2 2 2" xfId="13869" xr:uid="{00000000-0005-0000-0000-000020510000}"/>
    <cellStyle name="Input 20 3 2 2 3" xfId="20950" xr:uid="{00000000-0005-0000-0000-000021510000}"/>
    <cellStyle name="Input 20 3 2 2 4" xfId="23954" xr:uid="{00000000-0005-0000-0000-000022510000}"/>
    <cellStyle name="Input 20 3 2 2 5" xfId="26204" xr:uid="{00000000-0005-0000-0000-000023510000}"/>
    <cellStyle name="Input 20 3 2 3" xfId="5669" xr:uid="{00000000-0005-0000-0000-000024510000}"/>
    <cellStyle name="Input 20 3 2 3 2" xfId="12246" xr:uid="{00000000-0005-0000-0000-000025510000}"/>
    <cellStyle name="Input 20 3 2 4" xfId="10573" xr:uid="{00000000-0005-0000-0000-000026510000}"/>
    <cellStyle name="Input 20 3 2 5" xfId="17439" xr:uid="{00000000-0005-0000-0000-000027510000}"/>
    <cellStyle name="Input 20 3 2 6" xfId="22520" xr:uid="{00000000-0005-0000-0000-000028510000}"/>
    <cellStyle name="Input 20 3 2 7" xfId="19582" xr:uid="{00000000-0005-0000-0000-000029510000}"/>
    <cellStyle name="Input 20 3 3" xfId="4242" xr:uid="{00000000-0005-0000-0000-00002A510000}"/>
    <cellStyle name="Input 20 3 3 2" xfId="7546" xr:uid="{00000000-0005-0000-0000-00002B510000}"/>
    <cellStyle name="Input 20 3 3 2 2" xfId="14123" xr:uid="{00000000-0005-0000-0000-00002C510000}"/>
    <cellStyle name="Input 20 3 3 2 3" xfId="21204" xr:uid="{00000000-0005-0000-0000-00002D510000}"/>
    <cellStyle name="Input 20 3 3 2 4" xfId="24208" xr:uid="{00000000-0005-0000-0000-00002E510000}"/>
    <cellStyle name="Input 20 3 3 2 5" xfId="26458" xr:uid="{00000000-0005-0000-0000-00002F510000}"/>
    <cellStyle name="Input 20 3 3 3" xfId="5923" xr:uid="{00000000-0005-0000-0000-000030510000}"/>
    <cellStyle name="Input 20 3 3 3 2" xfId="12500" xr:uid="{00000000-0005-0000-0000-000031510000}"/>
    <cellStyle name="Input 20 3 3 4" xfId="10827" xr:uid="{00000000-0005-0000-0000-000032510000}"/>
    <cellStyle name="Input 20 3 3 5" xfId="17185" xr:uid="{00000000-0005-0000-0000-000033510000}"/>
    <cellStyle name="Input 20 3 3 6" xfId="22774" xr:uid="{00000000-0005-0000-0000-000034510000}"/>
    <cellStyle name="Input 20 3 3 7" xfId="19511" xr:uid="{00000000-0005-0000-0000-000035510000}"/>
    <cellStyle name="Input 20 3 4" xfId="4456" xr:uid="{00000000-0005-0000-0000-000036510000}"/>
    <cellStyle name="Input 20 3 4 2" xfId="7760" xr:uid="{00000000-0005-0000-0000-000037510000}"/>
    <cellStyle name="Input 20 3 4 2 2" xfId="14337" xr:uid="{00000000-0005-0000-0000-000038510000}"/>
    <cellStyle name="Input 20 3 4 2 3" xfId="21418" xr:uid="{00000000-0005-0000-0000-000039510000}"/>
    <cellStyle name="Input 20 3 4 2 4" xfId="24422" xr:uid="{00000000-0005-0000-0000-00003A510000}"/>
    <cellStyle name="Input 20 3 4 2 5" xfId="26672" xr:uid="{00000000-0005-0000-0000-00003B510000}"/>
    <cellStyle name="Input 20 3 4 3" xfId="6137" xr:uid="{00000000-0005-0000-0000-00003C510000}"/>
    <cellStyle name="Input 20 3 4 3 2" xfId="12714" xr:uid="{00000000-0005-0000-0000-00003D510000}"/>
    <cellStyle name="Input 20 3 4 4" xfId="11041" xr:uid="{00000000-0005-0000-0000-00003E510000}"/>
    <cellStyle name="Input 20 3 4 5" xfId="16971" xr:uid="{00000000-0005-0000-0000-00003F510000}"/>
    <cellStyle name="Input 20 3 4 6" xfId="22988" xr:uid="{00000000-0005-0000-0000-000040510000}"/>
    <cellStyle name="Input 20 3 4 7" xfId="22108" xr:uid="{00000000-0005-0000-0000-000041510000}"/>
    <cellStyle name="Input 20 3 5" xfId="6631" xr:uid="{00000000-0005-0000-0000-000042510000}"/>
    <cellStyle name="Input 20 3 5 2" xfId="13208" xr:uid="{00000000-0005-0000-0000-000043510000}"/>
    <cellStyle name="Input 20 3 5 3" xfId="20289" xr:uid="{00000000-0005-0000-0000-000044510000}"/>
    <cellStyle name="Input 20 3 5 4" xfId="23389" xr:uid="{00000000-0005-0000-0000-000045510000}"/>
    <cellStyle name="Input 20 3 5 5" xfId="25644" xr:uid="{00000000-0005-0000-0000-000046510000}"/>
    <cellStyle name="Input 20 3 6" xfId="5008" xr:uid="{00000000-0005-0000-0000-000047510000}"/>
    <cellStyle name="Input 20 3 6 2" xfId="11585" xr:uid="{00000000-0005-0000-0000-000048510000}"/>
    <cellStyle name="Input 20 3 7" xfId="9912" xr:uid="{00000000-0005-0000-0000-000049510000}"/>
    <cellStyle name="Input 20 3 8" xfId="18133" xr:uid="{00000000-0005-0000-0000-00004A510000}"/>
    <cellStyle name="Input 20 3 9" xfId="18838" xr:uid="{00000000-0005-0000-0000-00004B510000}"/>
    <cellStyle name="Input 20 4" xfId="3647" xr:uid="{00000000-0005-0000-0000-00004C510000}"/>
    <cellStyle name="Input 20 4 2" xfId="6951" xr:uid="{00000000-0005-0000-0000-00004D510000}"/>
    <cellStyle name="Input 20 4 2 2" xfId="13528" xr:uid="{00000000-0005-0000-0000-00004E510000}"/>
    <cellStyle name="Input 20 4 2 3" xfId="20609" xr:uid="{00000000-0005-0000-0000-00004F510000}"/>
    <cellStyle name="Input 20 4 2 4" xfId="23660" xr:uid="{00000000-0005-0000-0000-000050510000}"/>
    <cellStyle name="Input 20 4 2 5" xfId="25913" xr:uid="{00000000-0005-0000-0000-000051510000}"/>
    <cellStyle name="Input 20 4 3" xfId="5328" xr:uid="{00000000-0005-0000-0000-000052510000}"/>
    <cellStyle name="Input 20 4 3 2" xfId="11905" xr:uid="{00000000-0005-0000-0000-000053510000}"/>
    <cellStyle name="Input 20 4 4" xfId="10232" xr:uid="{00000000-0005-0000-0000-000054510000}"/>
    <cellStyle name="Input 20 4 5" xfId="17780" xr:uid="{00000000-0005-0000-0000-000055510000}"/>
    <cellStyle name="Input 20 4 6" xfId="19867" xr:uid="{00000000-0005-0000-0000-000056510000}"/>
    <cellStyle name="Input 20 4 7" xfId="19071" xr:uid="{00000000-0005-0000-0000-000057510000}"/>
    <cellStyle name="Input 20 5" xfId="3460" xr:uid="{00000000-0005-0000-0000-000058510000}"/>
    <cellStyle name="Input 20 5 2" xfId="6799" xr:uid="{00000000-0005-0000-0000-000059510000}"/>
    <cellStyle name="Input 20 5 2 2" xfId="13376" xr:uid="{00000000-0005-0000-0000-00005A510000}"/>
    <cellStyle name="Input 20 5 2 3" xfId="20457" xr:uid="{00000000-0005-0000-0000-00005B510000}"/>
    <cellStyle name="Input 20 5 2 4" xfId="23508" xr:uid="{00000000-0005-0000-0000-00005C510000}"/>
    <cellStyle name="Input 20 5 2 5" xfId="25761" xr:uid="{00000000-0005-0000-0000-00005D510000}"/>
    <cellStyle name="Input 20 5 3" xfId="5176" xr:uid="{00000000-0005-0000-0000-00005E510000}"/>
    <cellStyle name="Input 20 5 3 2" xfId="11753" xr:uid="{00000000-0005-0000-0000-00005F510000}"/>
    <cellStyle name="Input 20 5 4" xfId="10080" xr:uid="{00000000-0005-0000-0000-000060510000}"/>
    <cellStyle name="Input 20 5 5" xfId="17954" xr:uid="{00000000-0005-0000-0000-000061510000}"/>
    <cellStyle name="Input 20 5 6" xfId="18907" xr:uid="{00000000-0005-0000-0000-000062510000}"/>
    <cellStyle name="Input 20 5 7" xfId="18616" xr:uid="{00000000-0005-0000-0000-000063510000}"/>
    <cellStyle name="Input 20 6" xfId="3623" xr:uid="{00000000-0005-0000-0000-000064510000}"/>
    <cellStyle name="Input 20 6 2" xfId="6927" xr:uid="{00000000-0005-0000-0000-000065510000}"/>
    <cellStyle name="Input 20 6 2 2" xfId="13504" xr:uid="{00000000-0005-0000-0000-000066510000}"/>
    <cellStyle name="Input 20 6 2 3" xfId="20585" xr:uid="{00000000-0005-0000-0000-000067510000}"/>
    <cellStyle name="Input 20 6 2 4" xfId="23636" xr:uid="{00000000-0005-0000-0000-000068510000}"/>
    <cellStyle name="Input 20 6 2 5" xfId="25889" xr:uid="{00000000-0005-0000-0000-000069510000}"/>
    <cellStyle name="Input 20 6 3" xfId="5304" xr:uid="{00000000-0005-0000-0000-00006A510000}"/>
    <cellStyle name="Input 20 6 3 2" xfId="11881" xr:uid="{00000000-0005-0000-0000-00006B510000}"/>
    <cellStyle name="Input 20 6 4" xfId="10208" xr:uid="{00000000-0005-0000-0000-00006C510000}"/>
    <cellStyle name="Input 20 6 5" xfId="17804" xr:uid="{00000000-0005-0000-0000-00006D510000}"/>
    <cellStyle name="Input 20 6 6" xfId="18968" xr:uid="{00000000-0005-0000-0000-00006E510000}"/>
    <cellStyle name="Input 20 6 7" xfId="19276" xr:uid="{00000000-0005-0000-0000-00006F510000}"/>
    <cellStyle name="Input 20 7" xfId="6276" xr:uid="{00000000-0005-0000-0000-000070510000}"/>
    <cellStyle name="Input 20 7 2" xfId="12853" xr:uid="{00000000-0005-0000-0000-000071510000}"/>
    <cellStyle name="Input 20 7 3" xfId="16786" xr:uid="{00000000-0005-0000-0000-000072510000}"/>
    <cellStyle name="Input 20 7 4" xfId="23132" xr:uid="{00000000-0005-0000-0000-000073510000}"/>
    <cellStyle name="Input 20 7 5" xfId="24899" xr:uid="{00000000-0005-0000-0000-000074510000}"/>
    <cellStyle name="Input 20 8" xfId="4645" xr:uid="{00000000-0005-0000-0000-000075510000}"/>
    <cellStyle name="Input 20 8 2" xfId="11222" xr:uid="{00000000-0005-0000-0000-000076510000}"/>
    <cellStyle name="Input 20 8 3" xfId="21598" xr:uid="{00000000-0005-0000-0000-000077510000}"/>
    <cellStyle name="Input 20 8 4" xfId="24559" xr:uid="{00000000-0005-0000-0000-000078510000}"/>
    <cellStyle name="Input 20 8 5" xfId="26795" xr:uid="{00000000-0005-0000-0000-000079510000}"/>
    <cellStyle name="Input 20 9" xfId="9434" xr:uid="{00000000-0005-0000-0000-00007A510000}"/>
    <cellStyle name="Input 20 9 2" xfId="14603" xr:uid="{00000000-0005-0000-0000-00007B510000}"/>
    <cellStyle name="Input 20 9 3" xfId="21652" xr:uid="{00000000-0005-0000-0000-00007C510000}"/>
    <cellStyle name="Input 20 9 4" xfId="24612" xr:uid="{00000000-0005-0000-0000-00007D510000}"/>
    <cellStyle name="Input 20 9 5" xfId="26848" xr:uid="{00000000-0005-0000-0000-00007E510000}"/>
    <cellStyle name="Input 200" xfId="19405" xr:uid="{00000000-0005-0000-0000-00007F510000}"/>
    <cellStyle name="Input 201" xfId="27080" xr:uid="{00000000-0005-0000-0000-000080510000}"/>
    <cellStyle name="Input 202" xfId="18686" xr:uid="{00000000-0005-0000-0000-000081510000}"/>
    <cellStyle name="Input 203" xfId="27074" xr:uid="{00000000-0005-0000-0000-000082510000}"/>
    <cellStyle name="Input 21" xfId="2341" xr:uid="{00000000-0005-0000-0000-000083510000}"/>
    <cellStyle name="Input 21 10" xfId="7920" xr:uid="{00000000-0005-0000-0000-000084510000}"/>
    <cellStyle name="Input 21 10 2" xfId="14418" xr:uid="{00000000-0005-0000-0000-000085510000}"/>
    <cellStyle name="Input 21 11" xfId="8026" xr:uid="{00000000-0005-0000-0000-000086510000}"/>
    <cellStyle name="Input 21 11 2" xfId="14444" xr:uid="{00000000-0005-0000-0000-000087510000}"/>
    <cellStyle name="Input 21 12" xfId="18276" xr:uid="{00000000-0005-0000-0000-000088510000}"/>
    <cellStyle name="Input 21 13" xfId="18728" xr:uid="{00000000-0005-0000-0000-000089510000}"/>
    <cellStyle name="Input 21 14" xfId="19337" xr:uid="{00000000-0005-0000-0000-00008A510000}"/>
    <cellStyle name="Input 21 2" xfId="3067" xr:uid="{00000000-0005-0000-0000-00008B510000}"/>
    <cellStyle name="Input 21 2 10" xfId="24703" xr:uid="{00000000-0005-0000-0000-00008C510000}"/>
    <cellStyle name="Input 21 2 2" xfId="3797" xr:uid="{00000000-0005-0000-0000-00008D510000}"/>
    <cellStyle name="Input 21 2 2 2" xfId="7101" xr:uid="{00000000-0005-0000-0000-00008E510000}"/>
    <cellStyle name="Input 21 2 2 2 2" xfId="13678" xr:uid="{00000000-0005-0000-0000-00008F510000}"/>
    <cellStyle name="Input 21 2 2 2 3" xfId="20759" xr:uid="{00000000-0005-0000-0000-000090510000}"/>
    <cellStyle name="Input 21 2 2 2 4" xfId="23808" xr:uid="{00000000-0005-0000-0000-000091510000}"/>
    <cellStyle name="Input 21 2 2 2 5" xfId="26062" xr:uid="{00000000-0005-0000-0000-000092510000}"/>
    <cellStyle name="Input 21 2 2 3" xfId="5478" xr:uid="{00000000-0005-0000-0000-000093510000}"/>
    <cellStyle name="Input 21 2 2 3 2" xfId="12055" xr:uid="{00000000-0005-0000-0000-000094510000}"/>
    <cellStyle name="Input 21 2 2 4" xfId="10382" xr:uid="{00000000-0005-0000-0000-000095510000}"/>
    <cellStyle name="Input 21 2 2 5" xfId="17630" xr:uid="{00000000-0005-0000-0000-000096510000}"/>
    <cellStyle name="Input 21 2 2 6" xfId="19970" xr:uid="{00000000-0005-0000-0000-000097510000}"/>
    <cellStyle name="Input 21 2 2 7" xfId="19247" xr:uid="{00000000-0005-0000-0000-000098510000}"/>
    <cellStyle name="Input 21 2 3" xfId="4108" xr:uid="{00000000-0005-0000-0000-000099510000}"/>
    <cellStyle name="Input 21 2 3 2" xfId="7412" xr:uid="{00000000-0005-0000-0000-00009A510000}"/>
    <cellStyle name="Input 21 2 3 2 2" xfId="13989" xr:uid="{00000000-0005-0000-0000-00009B510000}"/>
    <cellStyle name="Input 21 2 3 2 3" xfId="21070" xr:uid="{00000000-0005-0000-0000-00009C510000}"/>
    <cellStyle name="Input 21 2 3 2 4" xfId="24074" xr:uid="{00000000-0005-0000-0000-00009D510000}"/>
    <cellStyle name="Input 21 2 3 2 5" xfId="26324" xr:uid="{00000000-0005-0000-0000-00009E510000}"/>
    <cellStyle name="Input 21 2 3 3" xfId="5789" xr:uid="{00000000-0005-0000-0000-00009F510000}"/>
    <cellStyle name="Input 21 2 3 3 2" xfId="12366" xr:uid="{00000000-0005-0000-0000-0000A0510000}"/>
    <cellStyle name="Input 21 2 3 4" xfId="10693" xr:uid="{00000000-0005-0000-0000-0000A1510000}"/>
    <cellStyle name="Input 21 2 3 5" xfId="17319" xr:uid="{00000000-0005-0000-0000-0000A2510000}"/>
    <cellStyle name="Input 21 2 3 6" xfId="22640" xr:uid="{00000000-0005-0000-0000-0000A3510000}"/>
    <cellStyle name="Input 21 2 3 7" xfId="19179" xr:uid="{00000000-0005-0000-0000-0000A4510000}"/>
    <cellStyle name="Input 21 2 4" xfId="4324" xr:uid="{00000000-0005-0000-0000-0000A5510000}"/>
    <cellStyle name="Input 21 2 4 2" xfId="7628" xr:uid="{00000000-0005-0000-0000-0000A6510000}"/>
    <cellStyle name="Input 21 2 4 2 2" xfId="14205" xr:uid="{00000000-0005-0000-0000-0000A7510000}"/>
    <cellStyle name="Input 21 2 4 2 3" xfId="21286" xr:uid="{00000000-0005-0000-0000-0000A8510000}"/>
    <cellStyle name="Input 21 2 4 2 4" xfId="24290" xr:uid="{00000000-0005-0000-0000-0000A9510000}"/>
    <cellStyle name="Input 21 2 4 2 5" xfId="26540" xr:uid="{00000000-0005-0000-0000-0000AA510000}"/>
    <cellStyle name="Input 21 2 4 3" xfId="6005" xr:uid="{00000000-0005-0000-0000-0000AB510000}"/>
    <cellStyle name="Input 21 2 4 3 2" xfId="12582" xr:uid="{00000000-0005-0000-0000-0000AC510000}"/>
    <cellStyle name="Input 21 2 4 4" xfId="10909" xr:uid="{00000000-0005-0000-0000-0000AD510000}"/>
    <cellStyle name="Input 21 2 4 5" xfId="17103" xr:uid="{00000000-0005-0000-0000-0000AE510000}"/>
    <cellStyle name="Input 21 2 4 6" xfId="22856" xr:uid="{00000000-0005-0000-0000-0000AF510000}"/>
    <cellStyle name="Input 21 2 4 7" xfId="17851" xr:uid="{00000000-0005-0000-0000-0000B0510000}"/>
    <cellStyle name="Input 21 2 5" xfId="6428" xr:uid="{00000000-0005-0000-0000-0000B1510000}"/>
    <cellStyle name="Input 21 2 5 2" xfId="13005" xr:uid="{00000000-0005-0000-0000-0000B2510000}"/>
    <cellStyle name="Input 21 2 5 3" xfId="20086" xr:uid="{00000000-0005-0000-0000-0000B3510000}"/>
    <cellStyle name="Input 21 2 5 4" xfId="23243" xr:uid="{00000000-0005-0000-0000-0000B4510000}"/>
    <cellStyle name="Input 21 2 5 5" xfId="25496" xr:uid="{00000000-0005-0000-0000-0000B5510000}"/>
    <cellStyle name="Input 21 2 6" xfId="4805" xr:uid="{00000000-0005-0000-0000-0000B6510000}"/>
    <cellStyle name="Input 21 2 6 2" xfId="11382" xr:uid="{00000000-0005-0000-0000-0000B7510000}"/>
    <cellStyle name="Input 21 2 7" xfId="9710" xr:uid="{00000000-0005-0000-0000-0000B8510000}"/>
    <cellStyle name="Input 21 2 8" xfId="18390" xr:uid="{00000000-0005-0000-0000-0000B9510000}"/>
    <cellStyle name="Input 21 2 9" xfId="19637" xr:uid="{00000000-0005-0000-0000-0000BA510000}"/>
    <cellStyle name="Input 21 3" xfId="3293" xr:uid="{00000000-0005-0000-0000-0000BB510000}"/>
    <cellStyle name="Input 21 3 10" xfId="24727" xr:uid="{00000000-0005-0000-0000-0000BC510000}"/>
    <cellStyle name="Input 21 3 2" xfId="3989" xr:uid="{00000000-0005-0000-0000-0000BD510000}"/>
    <cellStyle name="Input 21 3 2 2" xfId="7293" xr:uid="{00000000-0005-0000-0000-0000BE510000}"/>
    <cellStyle name="Input 21 3 2 2 2" xfId="13870" xr:uid="{00000000-0005-0000-0000-0000BF510000}"/>
    <cellStyle name="Input 21 3 2 2 3" xfId="20951" xr:uid="{00000000-0005-0000-0000-0000C0510000}"/>
    <cellStyle name="Input 21 3 2 2 4" xfId="23955" xr:uid="{00000000-0005-0000-0000-0000C1510000}"/>
    <cellStyle name="Input 21 3 2 2 5" xfId="26205" xr:uid="{00000000-0005-0000-0000-0000C2510000}"/>
    <cellStyle name="Input 21 3 2 3" xfId="5670" xr:uid="{00000000-0005-0000-0000-0000C3510000}"/>
    <cellStyle name="Input 21 3 2 3 2" xfId="12247" xr:uid="{00000000-0005-0000-0000-0000C4510000}"/>
    <cellStyle name="Input 21 3 2 4" xfId="10574" xr:uid="{00000000-0005-0000-0000-0000C5510000}"/>
    <cellStyle name="Input 21 3 2 5" xfId="17438" xr:uid="{00000000-0005-0000-0000-0000C6510000}"/>
    <cellStyle name="Input 21 3 2 6" xfId="22521" xr:uid="{00000000-0005-0000-0000-0000C7510000}"/>
    <cellStyle name="Input 21 3 2 7" xfId="25047" xr:uid="{00000000-0005-0000-0000-0000C8510000}"/>
    <cellStyle name="Input 21 3 3" xfId="4243" xr:uid="{00000000-0005-0000-0000-0000C9510000}"/>
    <cellStyle name="Input 21 3 3 2" xfId="7547" xr:uid="{00000000-0005-0000-0000-0000CA510000}"/>
    <cellStyle name="Input 21 3 3 2 2" xfId="14124" xr:uid="{00000000-0005-0000-0000-0000CB510000}"/>
    <cellStyle name="Input 21 3 3 2 3" xfId="21205" xr:uid="{00000000-0005-0000-0000-0000CC510000}"/>
    <cellStyle name="Input 21 3 3 2 4" xfId="24209" xr:uid="{00000000-0005-0000-0000-0000CD510000}"/>
    <cellStyle name="Input 21 3 3 2 5" xfId="26459" xr:uid="{00000000-0005-0000-0000-0000CE510000}"/>
    <cellStyle name="Input 21 3 3 3" xfId="5924" xr:uid="{00000000-0005-0000-0000-0000CF510000}"/>
    <cellStyle name="Input 21 3 3 3 2" xfId="12501" xr:uid="{00000000-0005-0000-0000-0000D0510000}"/>
    <cellStyle name="Input 21 3 3 4" xfId="10828" xr:uid="{00000000-0005-0000-0000-0000D1510000}"/>
    <cellStyle name="Input 21 3 3 5" xfId="17184" xr:uid="{00000000-0005-0000-0000-0000D2510000}"/>
    <cellStyle name="Input 21 3 3 6" xfId="22775" xr:uid="{00000000-0005-0000-0000-0000D3510000}"/>
    <cellStyle name="Input 21 3 3 7" xfId="21716" xr:uid="{00000000-0005-0000-0000-0000D4510000}"/>
    <cellStyle name="Input 21 3 4" xfId="4457" xr:uid="{00000000-0005-0000-0000-0000D5510000}"/>
    <cellStyle name="Input 21 3 4 2" xfId="7761" xr:uid="{00000000-0005-0000-0000-0000D6510000}"/>
    <cellStyle name="Input 21 3 4 2 2" xfId="14338" xr:uid="{00000000-0005-0000-0000-0000D7510000}"/>
    <cellStyle name="Input 21 3 4 2 3" xfId="21419" xr:uid="{00000000-0005-0000-0000-0000D8510000}"/>
    <cellStyle name="Input 21 3 4 2 4" xfId="24423" xr:uid="{00000000-0005-0000-0000-0000D9510000}"/>
    <cellStyle name="Input 21 3 4 2 5" xfId="26673" xr:uid="{00000000-0005-0000-0000-0000DA510000}"/>
    <cellStyle name="Input 21 3 4 3" xfId="6138" xr:uid="{00000000-0005-0000-0000-0000DB510000}"/>
    <cellStyle name="Input 21 3 4 3 2" xfId="12715" xr:uid="{00000000-0005-0000-0000-0000DC510000}"/>
    <cellStyle name="Input 21 3 4 4" xfId="11042" xr:uid="{00000000-0005-0000-0000-0000DD510000}"/>
    <cellStyle name="Input 21 3 4 5" xfId="16970" xr:uid="{00000000-0005-0000-0000-0000DE510000}"/>
    <cellStyle name="Input 21 3 4 6" xfId="22989" xr:uid="{00000000-0005-0000-0000-0000DF510000}"/>
    <cellStyle name="Input 21 3 4 7" xfId="18699" xr:uid="{00000000-0005-0000-0000-0000E0510000}"/>
    <cellStyle name="Input 21 3 5" xfId="6632" xr:uid="{00000000-0005-0000-0000-0000E1510000}"/>
    <cellStyle name="Input 21 3 5 2" xfId="13209" xr:uid="{00000000-0005-0000-0000-0000E2510000}"/>
    <cellStyle name="Input 21 3 5 3" xfId="20290" xr:uid="{00000000-0005-0000-0000-0000E3510000}"/>
    <cellStyle name="Input 21 3 5 4" xfId="23390" xr:uid="{00000000-0005-0000-0000-0000E4510000}"/>
    <cellStyle name="Input 21 3 5 5" xfId="25645" xr:uid="{00000000-0005-0000-0000-0000E5510000}"/>
    <cellStyle name="Input 21 3 6" xfId="5009" xr:uid="{00000000-0005-0000-0000-0000E6510000}"/>
    <cellStyle name="Input 21 3 6 2" xfId="11586" xr:uid="{00000000-0005-0000-0000-0000E7510000}"/>
    <cellStyle name="Input 21 3 7" xfId="9913" xr:uid="{00000000-0005-0000-0000-0000E8510000}"/>
    <cellStyle name="Input 21 3 8" xfId="18132" xr:uid="{00000000-0005-0000-0000-0000E9510000}"/>
    <cellStyle name="Input 21 3 9" xfId="18839" xr:uid="{00000000-0005-0000-0000-0000EA510000}"/>
    <cellStyle name="Input 21 4" xfId="3648" xr:uid="{00000000-0005-0000-0000-0000EB510000}"/>
    <cellStyle name="Input 21 4 2" xfId="6952" xr:uid="{00000000-0005-0000-0000-0000EC510000}"/>
    <cellStyle name="Input 21 4 2 2" xfId="13529" xr:uid="{00000000-0005-0000-0000-0000ED510000}"/>
    <cellStyle name="Input 21 4 2 3" xfId="20610" xr:uid="{00000000-0005-0000-0000-0000EE510000}"/>
    <cellStyle name="Input 21 4 2 4" xfId="23661" xr:uid="{00000000-0005-0000-0000-0000EF510000}"/>
    <cellStyle name="Input 21 4 2 5" xfId="25914" xr:uid="{00000000-0005-0000-0000-0000F0510000}"/>
    <cellStyle name="Input 21 4 3" xfId="5329" xr:uid="{00000000-0005-0000-0000-0000F1510000}"/>
    <cellStyle name="Input 21 4 3 2" xfId="11906" xr:uid="{00000000-0005-0000-0000-0000F2510000}"/>
    <cellStyle name="Input 21 4 4" xfId="10233" xr:uid="{00000000-0005-0000-0000-0000F3510000}"/>
    <cellStyle name="Input 21 4 5" xfId="17779" xr:uid="{00000000-0005-0000-0000-0000F4510000}"/>
    <cellStyle name="Input 21 4 6" xfId="18983" xr:uid="{00000000-0005-0000-0000-0000F5510000}"/>
    <cellStyle name="Input 21 4 7" xfId="19070" xr:uid="{00000000-0005-0000-0000-0000F6510000}"/>
    <cellStyle name="Input 21 5" xfId="3400" xr:uid="{00000000-0005-0000-0000-0000F7510000}"/>
    <cellStyle name="Input 21 5 2" xfId="6739" xr:uid="{00000000-0005-0000-0000-0000F8510000}"/>
    <cellStyle name="Input 21 5 2 2" xfId="13316" xr:uid="{00000000-0005-0000-0000-0000F9510000}"/>
    <cellStyle name="Input 21 5 2 3" xfId="20397" xr:uid="{00000000-0005-0000-0000-0000FA510000}"/>
    <cellStyle name="Input 21 5 2 4" xfId="23448" xr:uid="{00000000-0005-0000-0000-0000FB510000}"/>
    <cellStyle name="Input 21 5 2 5" xfId="25701" xr:uid="{00000000-0005-0000-0000-0000FC510000}"/>
    <cellStyle name="Input 21 5 3" xfId="5116" xr:uid="{00000000-0005-0000-0000-0000FD510000}"/>
    <cellStyle name="Input 21 5 3 2" xfId="11693" xr:uid="{00000000-0005-0000-0000-0000FE510000}"/>
    <cellStyle name="Input 21 5 4" xfId="10020" xr:uid="{00000000-0005-0000-0000-0000FF510000}"/>
    <cellStyle name="Input 21 5 5" xfId="18015" xr:uid="{00000000-0005-0000-0000-000000520000}"/>
    <cellStyle name="Input 21 5 6" xfId="19750" xr:uid="{00000000-0005-0000-0000-000001520000}"/>
    <cellStyle name="Input 21 5 7" xfId="22073" xr:uid="{00000000-0005-0000-0000-000002520000}"/>
    <cellStyle name="Input 21 6" xfId="3472" xr:uid="{00000000-0005-0000-0000-000003520000}"/>
    <cellStyle name="Input 21 6 2" xfId="6811" xr:uid="{00000000-0005-0000-0000-000004520000}"/>
    <cellStyle name="Input 21 6 2 2" xfId="13388" xr:uid="{00000000-0005-0000-0000-000005520000}"/>
    <cellStyle name="Input 21 6 2 3" xfId="20469" xr:uid="{00000000-0005-0000-0000-000006520000}"/>
    <cellStyle name="Input 21 6 2 4" xfId="23520" xr:uid="{00000000-0005-0000-0000-000007520000}"/>
    <cellStyle name="Input 21 6 2 5" xfId="25773" xr:uid="{00000000-0005-0000-0000-000008520000}"/>
    <cellStyle name="Input 21 6 3" xfId="5188" xr:uid="{00000000-0005-0000-0000-000009520000}"/>
    <cellStyle name="Input 21 6 3 2" xfId="11765" xr:uid="{00000000-0005-0000-0000-00000A520000}"/>
    <cellStyle name="Input 21 6 4" xfId="10092" xr:uid="{00000000-0005-0000-0000-00000B520000}"/>
    <cellStyle name="Input 21 6 5" xfId="17942" xr:uid="{00000000-0005-0000-0000-00000C520000}"/>
    <cellStyle name="Input 21 6 6" xfId="18914" xr:uid="{00000000-0005-0000-0000-00000D520000}"/>
    <cellStyle name="Input 21 6 7" xfId="18611" xr:uid="{00000000-0005-0000-0000-00000E520000}"/>
    <cellStyle name="Input 21 7" xfId="6277" xr:uid="{00000000-0005-0000-0000-00000F520000}"/>
    <cellStyle name="Input 21 7 2" xfId="12854" xr:uid="{00000000-0005-0000-0000-000010520000}"/>
    <cellStyle name="Input 21 7 3" xfId="16785" xr:uid="{00000000-0005-0000-0000-000011520000}"/>
    <cellStyle name="Input 21 7 4" xfId="23133" xr:uid="{00000000-0005-0000-0000-000012520000}"/>
    <cellStyle name="Input 21 7 5" xfId="19415" xr:uid="{00000000-0005-0000-0000-000013520000}"/>
    <cellStyle name="Input 21 8" xfId="4646" xr:uid="{00000000-0005-0000-0000-000014520000}"/>
    <cellStyle name="Input 21 8 2" xfId="11223" xr:uid="{00000000-0005-0000-0000-000015520000}"/>
    <cellStyle name="Input 21 8 3" xfId="21599" xr:uid="{00000000-0005-0000-0000-000016520000}"/>
    <cellStyle name="Input 21 8 4" xfId="24560" xr:uid="{00000000-0005-0000-0000-000017520000}"/>
    <cellStyle name="Input 21 8 5" xfId="26796" xr:uid="{00000000-0005-0000-0000-000018520000}"/>
    <cellStyle name="Input 21 9" xfId="9433" xr:uid="{00000000-0005-0000-0000-000019520000}"/>
    <cellStyle name="Input 21 9 2" xfId="14602" xr:uid="{00000000-0005-0000-0000-00001A520000}"/>
    <cellStyle name="Input 21 9 3" xfId="21651" xr:uid="{00000000-0005-0000-0000-00001B520000}"/>
    <cellStyle name="Input 21 9 4" xfId="24611" xr:uid="{00000000-0005-0000-0000-00001C520000}"/>
    <cellStyle name="Input 21 9 5" xfId="26847" xr:uid="{00000000-0005-0000-0000-00001D520000}"/>
    <cellStyle name="Input 22" xfId="2342" xr:uid="{00000000-0005-0000-0000-00001E520000}"/>
    <cellStyle name="Input 22 10" xfId="7918" xr:uid="{00000000-0005-0000-0000-00001F520000}"/>
    <cellStyle name="Input 22 10 2" xfId="14417" xr:uid="{00000000-0005-0000-0000-000020520000}"/>
    <cellStyle name="Input 22 11" xfId="9515" xr:uid="{00000000-0005-0000-0000-000021520000}"/>
    <cellStyle name="Input 22 11 2" xfId="14684" xr:uid="{00000000-0005-0000-0000-000022520000}"/>
    <cellStyle name="Input 22 12" xfId="18277" xr:uid="{00000000-0005-0000-0000-000023520000}"/>
    <cellStyle name="Input 22 13" xfId="18727" xr:uid="{00000000-0005-0000-0000-000024520000}"/>
    <cellStyle name="Input 22 14" xfId="19590" xr:uid="{00000000-0005-0000-0000-000025520000}"/>
    <cellStyle name="Input 22 2" xfId="3068" xr:uid="{00000000-0005-0000-0000-000026520000}"/>
    <cellStyle name="Input 22 2 10" xfId="24704" xr:uid="{00000000-0005-0000-0000-000027520000}"/>
    <cellStyle name="Input 22 2 2" xfId="3798" xr:uid="{00000000-0005-0000-0000-000028520000}"/>
    <cellStyle name="Input 22 2 2 2" xfId="7102" xr:uid="{00000000-0005-0000-0000-000029520000}"/>
    <cellStyle name="Input 22 2 2 2 2" xfId="13679" xr:uid="{00000000-0005-0000-0000-00002A520000}"/>
    <cellStyle name="Input 22 2 2 2 3" xfId="20760" xr:uid="{00000000-0005-0000-0000-00002B520000}"/>
    <cellStyle name="Input 22 2 2 2 4" xfId="23809" xr:uid="{00000000-0005-0000-0000-00002C520000}"/>
    <cellStyle name="Input 22 2 2 2 5" xfId="26063" xr:uid="{00000000-0005-0000-0000-00002D520000}"/>
    <cellStyle name="Input 22 2 2 3" xfId="5479" xr:uid="{00000000-0005-0000-0000-00002E520000}"/>
    <cellStyle name="Input 22 2 2 3 2" xfId="12056" xr:uid="{00000000-0005-0000-0000-00002F520000}"/>
    <cellStyle name="Input 22 2 2 4" xfId="10383" xr:uid="{00000000-0005-0000-0000-000030520000}"/>
    <cellStyle name="Input 22 2 2 5" xfId="17629" xr:uid="{00000000-0005-0000-0000-000031520000}"/>
    <cellStyle name="Input 22 2 2 6" xfId="19971" xr:uid="{00000000-0005-0000-0000-000032520000}"/>
    <cellStyle name="Input 22 2 2 7" xfId="22069" xr:uid="{00000000-0005-0000-0000-000033520000}"/>
    <cellStyle name="Input 22 2 3" xfId="4109" xr:uid="{00000000-0005-0000-0000-000034520000}"/>
    <cellStyle name="Input 22 2 3 2" xfId="7413" xr:uid="{00000000-0005-0000-0000-000035520000}"/>
    <cellStyle name="Input 22 2 3 2 2" xfId="13990" xr:uid="{00000000-0005-0000-0000-000036520000}"/>
    <cellStyle name="Input 22 2 3 2 3" xfId="21071" xr:uid="{00000000-0005-0000-0000-000037520000}"/>
    <cellStyle name="Input 22 2 3 2 4" xfId="24075" xr:uid="{00000000-0005-0000-0000-000038520000}"/>
    <cellStyle name="Input 22 2 3 2 5" xfId="26325" xr:uid="{00000000-0005-0000-0000-000039520000}"/>
    <cellStyle name="Input 22 2 3 3" xfId="5790" xr:uid="{00000000-0005-0000-0000-00003A520000}"/>
    <cellStyle name="Input 22 2 3 3 2" xfId="12367" xr:uid="{00000000-0005-0000-0000-00003B520000}"/>
    <cellStyle name="Input 22 2 3 4" xfId="10694" xr:uid="{00000000-0005-0000-0000-00003C520000}"/>
    <cellStyle name="Input 22 2 3 5" xfId="17318" xr:uid="{00000000-0005-0000-0000-00003D520000}"/>
    <cellStyle name="Input 22 2 3 6" xfId="22641" xr:uid="{00000000-0005-0000-0000-00003E520000}"/>
    <cellStyle name="Input 22 2 3 7" xfId="18770" xr:uid="{00000000-0005-0000-0000-00003F520000}"/>
    <cellStyle name="Input 22 2 4" xfId="4325" xr:uid="{00000000-0005-0000-0000-000040520000}"/>
    <cellStyle name="Input 22 2 4 2" xfId="7629" xr:uid="{00000000-0005-0000-0000-000041520000}"/>
    <cellStyle name="Input 22 2 4 2 2" xfId="14206" xr:uid="{00000000-0005-0000-0000-000042520000}"/>
    <cellStyle name="Input 22 2 4 2 3" xfId="21287" xr:uid="{00000000-0005-0000-0000-000043520000}"/>
    <cellStyle name="Input 22 2 4 2 4" xfId="24291" xr:uid="{00000000-0005-0000-0000-000044520000}"/>
    <cellStyle name="Input 22 2 4 2 5" xfId="26541" xr:uid="{00000000-0005-0000-0000-000045520000}"/>
    <cellStyle name="Input 22 2 4 3" xfId="6006" xr:uid="{00000000-0005-0000-0000-000046520000}"/>
    <cellStyle name="Input 22 2 4 3 2" xfId="12583" xr:uid="{00000000-0005-0000-0000-000047520000}"/>
    <cellStyle name="Input 22 2 4 4" xfId="10910" xr:uid="{00000000-0005-0000-0000-000048520000}"/>
    <cellStyle name="Input 22 2 4 5" xfId="17102" xr:uid="{00000000-0005-0000-0000-000049520000}"/>
    <cellStyle name="Input 22 2 4 6" xfId="22857" xr:uid="{00000000-0005-0000-0000-00004A520000}"/>
    <cellStyle name="Input 22 2 4 7" xfId="19492" xr:uid="{00000000-0005-0000-0000-00004B520000}"/>
    <cellStyle name="Input 22 2 5" xfId="6429" xr:uid="{00000000-0005-0000-0000-00004C520000}"/>
    <cellStyle name="Input 22 2 5 2" xfId="13006" xr:uid="{00000000-0005-0000-0000-00004D520000}"/>
    <cellStyle name="Input 22 2 5 3" xfId="20087" xr:uid="{00000000-0005-0000-0000-00004E520000}"/>
    <cellStyle name="Input 22 2 5 4" xfId="23244" xr:uid="{00000000-0005-0000-0000-00004F520000}"/>
    <cellStyle name="Input 22 2 5 5" xfId="25497" xr:uid="{00000000-0005-0000-0000-000050520000}"/>
    <cellStyle name="Input 22 2 6" xfId="4806" xr:uid="{00000000-0005-0000-0000-000051520000}"/>
    <cellStyle name="Input 22 2 6 2" xfId="11383" xr:uid="{00000000-0005-0000-0000-000052520000}"/>
    <cellStyle name="Input 22 2 7" xfId="9711" xr:uid="{00000000-0005-0000-0000-000053520000}"/>
    <cellStyle name="Input 22 2 8" xfId="18389" xr:uid="{00000000-0005-0000-0000-000054520000}"/>
    <cellStyle name="Input 22 2 9" xfId="21815" xr:uid="{00000000-0005-0000-0000-000055520000}"/>
    <cellStyle name="Input 22 3" xfId="3294" xr:uid="{00000000-0005-0000-0000-000056520000}"/>
    <cellStyle name="Input 22 3 10" xfId="24728" xr:uid="{00000000-0005-0000-0000-000057520000}"/>
    <cellStyle name="Input 22 3 2" xfId="3990" xr:uid="{00000000-0005-0000-0000-000058520000}"/>
    <cellStyle name="Input 22 3 2 2" xfId="7294" xr:uid="{00000000-0005-0000-0000-000059520000}"/>
    <cellStyle name="Input 22 3 2 2 2" xfId="13871" xr:uid="{00000000-0005-0000-0000-00005A520000}"/>
    <cellStyle name="Input 22 3 2 2 3" xfId="20952" xr:uid="{00000000-0005-0000-0000-00005B520000}"/>
    <cellStyle name="Input 22 3 2 2 4" xfId="23956" xr:uid="{00000000-0005-0000-0000-00005C520000}"/>
    <cellStyle name="Input 22 3 2 2 5" xfId="26206" xr:uid="{00000000-0005-0000-0000-00005D520000}"/>
    <cellStyle name="Input 22 3 2 3" xfId="5671" xr:uid="{00000000-0005-0000-0000-00005E520000}"/>
    <cellStyle name="Input 22 3 2 3 2" xfId="12248" xr:uid="{00000000-0005-0000-0000-00005F520000}"/>
    <cellStyle name="Input 22 3 2 4" xfId="10575" xr:uid="{00000000-0005-0000-0000-000060520000}"/>
    <cellStyle name="Input 22 3 2 5" xfId="17437" xr:uid="{00000000-0005-0000-0000-000061520000}"/>
    <cellStyle name="Input 22 3 2 6" xfId="22522" xr:uid="{00000000-0005-0000-0000-000062520000}"/>
    <cellStyle name="Input 22 3 2 7" xfId="18563" xr:uid="{00000000-0005-0000-0000-000063520000}"/>
    <cellStyle name="Input 22 3 3" xfId="4244" xr:uid="{00000000-0005-0000-0000-000064520000}"/>
    <cellStyle name="Input 22 3 3 2" xfId="7548" xr:uid="{00000000-0005-0000-0000-000065520000}"/>
    <cellStyle name="Input 22 3 3 2 2" xfId="14125" xr:uid="{00000000-0005-0000-0000-000066520000}"/>
    <cellStyle name="Input 22 3 3 2 3" xfId="21206" xr:uid="{00000000-0005-0000-0000-000067520000}"/>
    <cellStyle name="Input 22 3 3 2 4" xfId="24210" xr:uid="{00000000-0005-0000-0000-000068520000}"/>
    <cellStyle name="Input 22 3 3 2 5" xfId="26460" xr:uid="{00000000-0005-0000-0000-000069520000}"/>
    <cellStyle name="Input 22 3 3 3" xfId="5925" xr:uid="{00000000-0005-0000-0000-00006A520000}"/>
    <cellStyle name="Input 22 3 3 3 2" xfId="12502" xr:uid="{00000000-0005-0000-0000-00006B520000}"/>
    <cellStyle name="Input 22 3 3 4" xfId="10829" xr:uid="{00000000-0005-0000-0000-00006C520000}"/>
    <cellStyle name="Input 22 3 3 5" xfId="17183" xr:uid="{00000000-0005-0000-0000-00006D520000}"/>
    <cellStyle name="Input 22 3 3 6" xfId="22776" xr:uid="{00000000-0005-0000-0000-00006E520000}"/>
    <cellStyle name="Input 22 3 3 7" xfId="19510" xr:uid="{00000000-0005-0000-0000-00006F520000}"/>
    <cellStyle name="Input 22 3 4" xfId="4458" xr:uid="{00000000-0005-0000-0000-000070520000}"/>
    <cellStyle name="Input 22 3 4 2" xfId="7762" xr:uid="{00000000-0005-0000-0000-000071520000}"/>
    <cellStyle name="Input 22 3 4 2 2" xfId="14339" xr:uid="{00000000-0005-0000-0000-000072520000}"/>
    <cellStyle name="Input 22 3 4 2 3" xfId="21420" xr:uid="{00000000-0005-0000-0000-000073520000}"/>
    <cellStyle name="Input 22 3 4 2 4" xfId="24424" xr:uid="{00000000-0005-0000-0000-000074520000}"/>
    <cellStyle name="Input 22 3 4 2 5" xfId="26674" xr:uid="{00000000-0005-0000-0000-000075520000}"/>
    <cellStyle name="Input 22 3 4 3" xfId="6139" xr:uid="{00000000-0005-0000-0000-000076520000}"/>
    <cellStyle name="Input 22 3 4 3 2" xfId="12716" xr:uid="{00000000-0005-0000-0000-000077520000}"/>
    <cellStyle name="Input 22 3 4 4" xfId="11043" xr:uid="{00000000-0005-0000-0000-000078520000}"/>
    <cellStyle name="Input 22 3 4 5" xfId="16969" xr:uid="{00000000-0005-0000-0000-000079520000}"/>
    <cellStyle name="Input 22 3 4 6" xfId="22990" xr:uid="{00000000-0005-0000-0000-00007A520000}"/>
    <cellStyle name="Input 22 3 4 7" xfId="19124" xr:uid="{00000000-0005-0000-0000-00007B520000}"/>
    <cellStyle name="Input 22 3 5" xfId="6633" xr:uid="{00000000-0005-0000-0000-00007C520000}"/>
    <cellStyle name="Input 22 3 5 2" xfId="13210" xr:uid="{00000000-0005-0000-0000-00007D520000}"/>
    <cellStyle name="Input 22 3 5 3" xfId="20291" xr:uid="{00000000-0005-0000-0000-00007E520000}"/>
    <cellStyle name="Input 22 3 5 4" xfId="23391" xr:uid="{00000000-0005-0000-0000-00007F520000}"/>
    <cellStyle name="Input 22 3 5 5" xfId="25646" xr:uid="{00000000-0005-0000-0000-000080520000}"/>
    <cellStyle name="Input 22 3 6" xfId="5010" xr:uid="{00000000-0005-0000-0000-000081520000}"/>
    <cellStyle name="Input 22 3 6 2" xfId="11587" xr:uid="{00000000-0005-0000-0000-000082520000}"/>
    <cellStyle name="Input 22 3 7" xfId="9914" xr:uid="{00000000-0005-0000-0000-000083520000}"/>
    <cellStyle name="Input 22 3 8" xfId="18131" xr:uid="{00000000-0005-0000-0000-000084520000}"/>
    <cellStyle name="Input 22 3 9" xfId="19724" xr:uid="{00000000-0005-0000-0000-000085520000}"/>
    <cellStyle name="Input 22 4" xfId="3649" xr:uid="{00000000-0005-0000-0000-000086520000}"/>
    <cellStyle name="Input 22 4 2" xfId="6953" xr:uid="{00000000-0005-0000-0000-000087520000}"/>
    <cellStyle name="Input 22 4 2 2" xfId="13530" xr:uid="{00000000-0005-0000-0000-000088520000}"/>
    <cellStyle name="Input 22 4 2 3" xfId="20611" xr:uid="{00000000-0005-0000-0000-000089520000}"/>
    <cellStyle name="Input 22 4 2 4" xfId="23662" xr:uid="{00000000-0005-0000-0000-00008A520000}"/>
    <cellStyle name="Input 22 4 2 5" xfId="25915" xr:uid="{00000000-0005-0000-0000-00008B520000}"/>
    <cellStyle name="Input 22 4 3" xfId="5330" xr:uid="{00000000-0005-0000-0000-00008C520000}"/>
    <cellStyle name="Input 22 4 3 2" xfId="11907" xr:uid="{00000000-0005-0000-0000-00008D520000}"/>
    <cellStyle name="Input 22 4 4" xfId="10234" xr:uid="{00000000-0005-0000-0000-00008E520000}"/>
    <cellStyle name="Input 22 4 5" xfId="17778" xr:uid="{00000000-0005-0000-0000-00008F520000}"/>
    <cellStyle name="Input 22 4 6" xfId="16702" xr:uid="{00000000-0005-0000-0000-000090520000}"/>
    <cellStyle name="Input 22 4 7" xfId="18581" xr:uid="{00000000-0005-0000-0000-000091520000}"/>
    <cellStyle name="Input 22 5" xfId="3459" xr:uid="{00000000-0005-0000-0000-000092520000}"/>
    <cellStyle name="Input 22 5 2" xfId="6798" xr:uid="{00000000-0005-0000-0000-000093520000}"/>
    <cellStyle name="Input 22 5 2 2" xfId="13375" xr:uid="{00000000-0005-0000-0000-000094520000}"/>
    <cellStyle name="Input 22 5 2 3" xfId="20456" xr:uid="{00000000-0005-0000-0000-000095520000}"/>
    <cellStyle name="Input 22 5 2 4" xfId="23507" xr:uid="{00000000-0005-0000-0000-000096520000}"/>
    <cellStyle name="Input 22 5 2 5" xfId="25760" xr:uid="{00000000-0005-0000-0000-000097520000}"/>
    <cellStyle name="Input 22 5 3" xfId="5175" xr:uid="{00000000-0005-0000-0000-000098520000}"/>
    <cellStyle name="Input 22 5 3 2" xfId="11752" xr:uid="{00000000-0005-0000-0000-000099520000}"/>
    <cellStyle name="Input 22 5 4" xfId="10079" xr:uid="{00000000-0005-0000-0000-00009A520000}"/>
    <cellStyle name="Input 22 5 5" xfId="17955" xr:uid="{00000000-0005-0000-0000-00009B520000}"/>
    <cellStyle name="Input 22 5 6" xfId="19783" xr:uid="{00000000-0005-0000-0000-00009C520000}"/>
    <cellStyle name="Input 22 5 7" xfId="24737" xr:uid="{00000000-0005-0000-0000-00009D520000}"/>
    <cellStyle name="Input 22 6" xfId="3473" xr:uid="{00000000-0005-0000-0000-00009E520000}"/>
    <cellStyle name="Input 22 6 2" xfId="6812" xr:uid="{00000000-0005-0000-0000-00009F520000}"/>
    <cellStyle name="Input 22 6 2 2" xfId="13389" xr:uid="{00000000-0005-0000-0000-0000A0520000}"/>
    <cellStyle name="Input 22 6 2 3" xfId="20470" xr:uid="{00000000-0005-0000-0000-0000A1520000}"/>
    <cellStyle name="Input 22 6 2 4" xfId="23521" xr:uid="{00000000-0005-0000-0000-0000A2520000}"/>
    <cellStyle name="Input 22 6 2 5" xfId="25774" xr:uid="{00000000-0005-0000-0000-0000A3520000}"/>
    <cellStyle name="Input 22 6 3" xfId="5189" xr:uid="{00000000-0005-0000-0000-0000A4520000}"/>
    <cellStyle name="Input 22 6 3 2" xfId="11766" xr:uid="{00000000-0005-0000-0000-0000A5520000}"/>
    <cellStyle name="Input 22 6 4" xfId="10093" xr:uid="{00000000-0005-0000-0000-0000A6520000}"/>
    <cellStyle name="Input 22 6 5" xfId="17941" xr:uid="{00000000-0005-0000-0000-0000A7520000}"/>
    <cellStyle name="Input 22 6 6" xfId="19789" xr:uid="{00000000-0005-0000-0000-0000A8520000}"/>
    <cellStyle name="Input 22 6 7" xfId="19303" xr:uid="{00000000-0005-0000-0000-0000A9520000}"/>
    <cellStyle name="Input 22 7" xfId="6278" xr:uid="{00000000-0005-0000-0000-0000AA520000}"/>
    <cellStyle name="Input 22 7 2" xfId="12855" xr:uid="{00000000-0005-0000-0000-0000AB520000}"/>
    <cellStyle name="Input 22 7 3" xfId="16784" xr:uid="{00000000-0005-0000-0000-0000AC520000}"/>
    <cellStyle name="Input 22 7 4" xfId="23134" xr:uid="{00000000-0005-0000-0000-0000AD520000}"/>
    <cellStyle name="Input 22 7 5" xfId="19597" xr:uid="{00000000-0005-0000-0000-0000AE520000}"/>
    <cellStyle name="Input 22 8" xfId="4647" xr:uid="{00000000-0005-0000-0000-0000AF520000}"/>
    <cellStyle name="Input 22 8 2" xfId="11224" xr:uid="{00000000-0005-0000-0000-0000B0520000}"/>
    <cellStyle name="Input 22 8 3" xfId="21600" xr:uid="{00000000-0005-0000-0000-0000B1520000}"/>
    <cellStyle name="Input 22 8 4" xfId="24561" xr:uid="{00000000-0005-0000-0000-0000B2520000}"/>
    <cellStyle name="Input 22 8 5" xfId="26797" xr:uid="{00000000-0005-0000-0000-0000B3520000}"/>
    <cellStyle name="Input 22 9" xfId="9432" xr:uid="{00000000-0005-0000-0000-0000B4520000}"/>
    <cellStyle name="Input 22 9 2" xfId="14601" xr:uid="{00000000-0005-0000-0000-0000B5520000}"/>
    <cellStyle name="Input 22 9 3" xfId="21650" xr:uid="{00000000-0005-0000-0000-0000B6520000}"/>
    <cellStyle name="Input 22 9 4" xfId="24610" xr:uid="{00000000-0005-0000-0000-0000B7520000}"/>
    <cellStyle name="Input 22 9 5" xfId="26846" xr:uid="{00000000-0005-0000-0000-0000B8520000}"/>
    <cellStyle name="Input 23" xfId="2343" xr:uid="{00000000-0005-0000-0000-0000B9520000}"/>
    <cellStyle name="Input 23 10" xfId="7917" xr:uid="{00000000-0005-0000-0000-0000BA520000}"/>
    <cellStyle name="Input 23 10 2" xfId="14416" xr:uid="{00000000-0005-0000-0000-0000BB520000}"/>
    <cellStyle name="Input 23 11" xfId="9044" xr:uid="{00000000-0005-0000-0000-0000BC520000}"/>
    <cellStyle name="Input 23 11 2" xfId="14487" xr:uid="{00000000-0005-0000-0000-0000BD520000}"/>
    <cellStyle name="Input 23 12" xfId="18278" xr:uid="{00000000-0005-0000-0000-0000BE520000}"/>
    <cellStyle name="Input 23 13" xfId="18726" xr:uid="{00000000-0005-0000-0000-0000BF520000}"/>
    <cellStyle name="Input 23 14" xfId="19589" xr:uid="{00000000-0005-0000-0000-0000C0520000}"/>
    <cellStyle name="Input 23 2" xfId="3069" xr:uid="{00000000-0005-0000-0000-0000C1520000}"/>
    <cellStyle name="Input 23 2 10" xfId="24705" xr:uid="{00000000-0005-0000-0000-0000C2520000}"/>
    <cellStyle name="Input 23 2 2" xfId="3799" xr:uid="{00000000-0005-0000-0000-0000C3520000}"/>
    <cellStyle name="Input 23 2 2 2" xfId="7103" xr:uid="{00000000-0005-0000-0000-0000C4520000}"/>
    <cellStyle name="Input 23 2 2 2 2" xfId="13680" xr:uid="{00000000-0005-0000-0000-0000C5520000}"/>
    <cellStyle name="Input 23 2 2 2 3" xfId="20761" xr:uid="{00000000-0005-0000-0000-0000C6520000}"/>
    <cellStyle name="Input 23 2 2 2 4" xfId="23810" xr:uid="{00000000-0005-0000-0000-0000C7520000}"/>
    <cellStyle name="Input 23 2 2 2 5" xfId="26064" xr:uid="{00000000-0005-0000-0000-0000C8520000}"/>
    <cellStyle name="Input 23 2 2 3" xfId="5480" xr:uid="{00000000-0005-0000-0000-0000C9520000}"/>
    <cellStyle name="Input 23 2 2 3 2" xfId="12057" xr:uid="{00000000-0005-0000-0000-0000CA520000}"/>
    <cellStyle name="Input 23 2 2 4" xfId="10384" xr:uid="{00000000-0005-0000-0000-0000CB520000}"/>
    <cellStyle name="Input 23 2 2 5" xfId="17628" xr:uid="{00000000-0005-0000-0000-0000CC520000}"/>
    <cellStyle name="Input 23 2 2 6" xfId="22177" xr:uid="{00000000-0005-0000-0000-0000CD520000}"/>
    <cellStyle name="Input 23 2 2 7" xfId="22115" xr:uid="{00000000-0005-0000-0000-0000CE520000}"/>
    <cellStyle name="Input 23 2 3" xfId="4110" xr:uid="{00000000-0005-0000-0000-0000CF520000}"/>
    <cellStyle name="Input 23 2 3 2" xfId="7414" xr:uid="{00000000-0005-0000-0000-0000D0520000}"/>
    <cellStyle name="Input 23 2 3 2 2" xfId="13991" xr:uid="{00000000-0005-0000-0000-0000D1520000}"/>
    <cellStyle name="Input 23 2 3 2 3" xfId="21072" xr:uid="{00000000-0005-0000-0000-0000D2520000}"/>
    <cellStyle name="Input 23 2 3 2 4" xfId="24076" xr:uid="{00000000-0005-0000-0000-0000D3520000}"/>
    <cellStyle name="Input 23 2 3 2 5" xfId="26326" xr:uid="{00000000-0005-0000-0000-0000D4520000}"/>
    <cellStyle name="Input 23 2 3 3" xfId="5791" xr:uid="{00000000-0005-0000-0000-0000D5520000}"/>
    <cellStyle name="Input 23 2 3 3 2" xfId="12368" xr:uid="{00000000-0005-0000-0000-0000D6520000}"/>
    <cellStyle name="Input 23 2 3 4" xfId="10695" xr:uid="{00000000-0005-0000-0000-0000D7520000}"/>
    <cellStyle name="Input 23 2 3 5" xfId="17317" xr:uid="{00000000-0005-0000-0000-0000D8520000}"/>
    <cellStyle name="Input 23 2 3 6" xfId="22642" xr:uid="{00000000-0005-0000-0000-0000D9520000}"/>
    <cellStyle name="Input 23 2 3 7" xfId="18769" xr:uid="{00000000-0005-0000-0000-0000DA520000}"/>
    <cellStyle name="Input 23 2 4" xfId="4326" xr:uid="{00000000-0005-0000-0000-0000DB520000}"/>
    <cellStyle name="Input 23 2 4 2" xfId="7630" xr:uid="{00000000-0005-0000-0000-0000DC520000}"/>
    <cellStyle name="Input 23 2 4 2 2" xfId="14207" xr:uid="{00000000-0005-0000-0000-0000DD520000}"/>
    <cellStyle name="Input 23 2 4 2 3" xfId="21288" xr:uid="{00000000-0005-0000-0000-0000DE520000}"/>
    <cellStyle name="Input 23 2 4 2 4" xfId="24292" xr:uid="{00000000-0005-0000-0000-0000DF520000}"/>
    <cellStyle name="Input 23 2 4 2 5" xfId="26542" xr:uid="{00000000-0005-0000-0000-0000E0520000}"/>
    <cellStyle name="Input 23 2 4 3" xfId="6007" xr:uid="{00000000-0005-0000-0000-0000E1520000}"/>
    <cellStyle name="Input 23 2 4 3 2" xfId="12584" xr:uid="{00000000-0005-0000-0000-0000E2520000}"/>
    <cellStyle name="Input 23 2 4 4" xfId="10911" xr:uid="{00000000-0005-0000-0000-0000E3520000}"/>
    <cellStyle name="Input 23 2 4 5" xfId="17101" xr:uid="{00000000-0005-0000-0000-0000E4520000}"/>
    <cellStyle name="Input 23 2 4 6" xfId="22858" xr:uid="{00000000-0005-0000-0000-0000E5520000}"/>
    <cellStyle name="Input 23 2 4 7" xfId="19149" xr:uid="{00000000-0005-0000-0000-0000E6520000}"/>
    <cellStyle name="Input 23 2 5" xfId="6430" xr:uid="{00000000-0005-0000-0000-0000E7520000}"/>
    <cellStyle name="Input 23 2 5 2" xfId="13007" xr:uid="{00000000-0005-0000-0000-0000E8520000}"/>
    <cellStyle name="Input 23 2 5 3" xfId="20088" xr:uid="{00000000-0005-0000-0000-0000E9520000}"/>
    <cellStyle name="Input 23 2 5 4" xfId="23245" xr:uid="{00000000-0005-0000-0000-0000EA520000}"/>
    <cellStyle name="Input 23 2 5 5" xfId="25498" xr:uid="{00000000-0005-0000-0000-0000EB520000}"/>
    <cellStyle name="Input 23 2 6" xfId="4807" xr:uid="{00000000-0005-0000-0000-0000EC520000}"/>
    <cellStyle name="Input 23 2 6 2" xfId="11384" xr:uid="{00000000-0005-0000-0000-0000ED520000}"/>
    <cellStyle name="Input 23 2 7" xfId="9712" xr:uid="{00000000-0005-0000-0000-0000EE520000}"/>
    <cellStyle name="Input 23 2 8" xfId="18388" xr:uid="{00000000-0005-0000-0000-0000EF520000}"/>
    <cellStyle name="Input 23 2 9" xfId="18807" xr:uid="{00000000-0005-0000-0000-0000F0520000}"/>
    <cellStyle name="Input 23 3" xfId="3295" xr:uid="{00000000-0005-0000-0000-0000F1520000}"/>
    <cellStyle name="Input 23 3 10" xfId="24729" xr:uid="{00000000-0005-0000-0000-0000F2520000}"/>
    <cellStyle name="Input 23 3 2" xfId="3991" xr:uid="{00000000-0005-0000-0000-0000F3520000}"/>
    <cellStyle name="Input 23 3 2 2" xfId="7295" xr:uid="{00000000-0005-0000-0000-0000F4520000}"/>
    <cellStyle name="Input 23 3 2 2 2" xfId="13872" xr:uid="{00000000-0005-0000-0000-0000F5520000}"/>
    <cellStyle name="Input 23 3 2 2 3" xfId="20953" xr:uid="{00000000-0005-0000-0000-0000F6520000}"/>
    <cellStyle name="Input 23 3 2 2 4" xfId="23957" xr:uid="{00000000-0005-0000-0000-0000F7520000}"/>
    <cellStyle name="Input 23 3 2 2 5" xfId="26207" xr:uid="{00000000-0005-0000-0000-0000F8520000}"/>
    <cellStyle name="Input 23 3 2 3" xfId="5672" xr:uid="{00000000-0005-0000-0000-0000F9520000}"/>
    <cellStyle name="Input 23 3 2 3 2" xfId="12249" xr:uid="{00000000-0005-0000-0000-0000FA520000}"/>
    <cellStyle name="Input 23 3 2 4" xfId="10576" xr:uid="{00000000-0005-0000-0000-0000FB520000}"/>
    <cellStyle name="Input 23 3 2 5" xfId="17436" xr:uid="{00000000-0005-0000-0000-0000FC520000}"/>
    <cellStyle name="Input 23 3 2 6" xfId="22523" xr:uid="{00000000-0005-0000-0000-0000FD520000}"/>
    <cellStyle name="Input 23 3 2 7" xfId="21943" xr:uid="{00000000-0005-0000-0000-0000FE520000}"/>
    <cellStyle name="Input 23 3 3" xfId="4245" xr:uid="{00000000-0005-0000-0000-0000FF520000}"/>
    <cellStyle name="Input 23 3 3 2" xfId="7549" xr:uid="{00000000-0005-0000-0000-000000530000}"/>
    <cellStyle name="Input 23 3 3 2 2" xfId="14126" xr:uid="{00000000-0005-0000-0000-000001530000}"/>
    <cellStyle name="Input 23 3 3 2 3" xfId="21207" xr:uid="{00000000-0005-0000-0000-000002530000}"/>
    <cellStyle name="Input 23 3 3 2 4" xfId="24211" xr:uid="{00000000-0005-0000-0000-000003530000}"/>
    <cellStyle name="Input 23 3 3 2 5" xfId="26461" xr:uid="{00000000-0005-0000-0000-000004530000}"/>
    <cellStyle name="Input 23 3 3 3" xfId="5926" xr:uid="{00000000-0005-0000-0000-000005530000}"/>
    <cellStyle name="Input 23 3 3 3 2" xfId="12503" xr:uid="{00000000-0005-0000-0000-000006530000}"/>
    <cellStyle name="Input 23 3 3 4" xfId="10830" xr:uid="{00000000-0005-0000-0000-000007530000}"/>
    <cellStyle name="Input 23 3 3 5" xfId="17182" xr:uid="{00000000-0005-0000-0000-000008530000}"/>
    <cellStyle name="Input 23 3 3 6" xfId="22777" xr:uid="{00000000-0005-0000-0000-000009530000}"/>
    <cellStyle name="Input 23 3 3 7" xfId="19509" xr:uid="{00000000-0005-0000-0000-00000A530000}"/>
    <cellStyle name="Input 23 3 4" xfId="4459" xr:uid="{00000000-0005-0000-0000-00000B530000}"/>
    <cellStyle name="Input 23 3 4 2" xfId="7763" xr:uid="{00000000-0005-0000-0000-00000C530000}"/>
    <cellStyle name="Input 23 3 4 2 2" xfId="14340" xr:uid="{00000000-0005-0000-0000-00000D530000}"/>
    <cellStyle name="Input 23 3 4 2 3" xfId="21421" xr:uid="{00000000-0005-0000-0000-00000E530000}"/>
    <cellStyle name="Input 23 3 4 2 4" xfId="24425" xr:uid="{00000000-0005-0000-0000-00000F530000}"/>
    <cellStyle name="Input 23 3 4 2 5" xfId="26675" xr:uid="{00000000-0005-0000-0000-000010530000}"/>
    <cellStyle name="Input 23 3 4 3" xfId="6140" xr:uid="{00000000-0005-0000-0000-000011530000}"/>
    <cellStyle name="Input 23 3 4 3 2" xfId="12717" xr:uid="{00000000-0005-0000-0000-000012530000}"/>
    <cellStyle name="Input 23 3 4 4" xfId="11044" xr:uid="{00000000-0005-0000-0000-000013530000}"/>
    <cellStyle name="Input 23 3 4 5" xfId="16968" xr:uid="{00000000-0005-0000-0000-000014530000}"/>
    <cellStyle name="Input 23 3 4 6" xfId="22991" xr:uid="{00000000-0005-0000-0000-000015530000}"/>
    <cellStyle name="Input 23 3 4 7" xfId="22347" xr:uid="{00000000-0005-0000-0000-000016530000}"/>
    <cellStyle name="Input 23 3 5" xfId="6634" xr:uid="{00000000-0005-0000-0000-000017530000}"/>
    <cellStyle name="Input 23 3 5 2" xfId="13211" xr:uid="{00000000-0005-0000-0000-000018530000}"/>
    <cellStyle name="Input 23 3 5 3" xfId="20292" xr:uid="{00000000-0005-0000-0000-000019530000}"/>
    <cellStyle name="Input 23 3 5 4" xfId="23392" xr:uid="{00000000-0005-0000-0000-00001A530000}"/>
    <cellStyle name="Input 23 3 5 5" xfId="25647" xr:uid="{00000000-0005-0000-0000-00001B530000}"/>
    <cellStyle name="Input 23 3 6" xfId="5011" xr:uid="{00000000-0005-0000-0000-00001C530000}"/>
    <cellStyle name="Input 23 3 6 2" xfId="11588" xr:uid="{00000000-0005-0000-0000-00001D530000}"/>
    <cellStyle name="Input 23 3 7" xfId="9915" xr:uid="{00000000-0005-0000-0000-00001E530000}"/>
    <cellStyle name="Input 23 3 8" xfId="18130" xr:uid="{00000000-0005-0000-0000-00001F530000}"/>
    <cellStyle name="Input 23 3 9" xfId="18840" xr:uid="{00000000-0005-0000-0000-000020530000}"/>
    <cellStyle name="Input 23 4" xfId="3650" xr:uid="{00000000-0005-0000-0000-000021530000}"/>
    <cellStyle name="Input 23 4 2" xfId="6954" xr:uid="{00000000-0005-0000-0000-000022530000}"/>
    <cellStyle name="Input 23 4 2 2" xfId="13531" xr:uid="{00000000-0005-0000-0000-000023530000}"/>
    <cellStyle name="Input 23 4 2 3" xfId="20612" xr:uid="{00000000-0005-0000-0000-000024530000}"/>
    <cellStyle name="Input 23 4 2 4" xfId="23663" xr:uid="{00000000-0005-0000-0000-000025530000}"/>
    <cellStyle name="Input 23 4 2 5" xfId="25916" xr:uid="{00000000-0005-0000-0000-000026530000}"/>
    <cellStyle name="Input 23 4 3" xfId="5331" xr:uid="{00000000-0005-0000-0000-000027530000}"/>
    <cellStyle name="Input 23 4 3 2" xfId="11908" xr:uid="{00000000-0005-0000-0000-000028530000}"/>
    <cellStyle name="Input 23 4 4" xfId="10235" xr:uid="{00000000-0005-0000-0000-000029530000}"/>
    <cellStyle name="Input 23 4 5" xfId="17777" xr:uid="{00000000-0005-0000-0000-00002A530000}"/>
    <cellStyle name="Input 23 4 6" xfId="18984" xr:uid="{00000000-0005-0000-0000-00002B530000}"/>
    <cellStyle name="Input 23 4 7" xfId="19270" xr:uid="{00000000-0005-0000-0000-00002C530000}"/>
    <cellStyle name="Input 23 5" xfId="3458" xr:uid="{00000000-0005-0000-0000-00002D530000}"/>
    <cellStyle name="Input 23 5 2" xfId="6797" xr:uid="{00000000-0005-0000-0000-00002E530000}"/>
    <cellStyle name="Input 23 5 2 2" xfId="13374" xr:uid="{00000000-0005-0000-0000-00002F530000}"/>
    <cellStyle name="Input 23 5 2 3" xfId="20455" xr:uid="{00000000-0005-0000-0000-000030530000}"/>
    <cellStyle name="Input 23 5 2 4" xfId="23506" xr:uid="{00000000-0005-0000-0000-000031530000}"/>
    <cellStyle name="Input 23 5 2 5" xfId="25759" xr:uid="{00000000-0005-0000-0000-000032530000}"/>
    <cellStyle name="Input 23 5 3" xfId="5174" xr:uid="{00000000-0005-0000-0000-000033530000}"/>
    <cellStyle name="Input 23 5 3 2" xfId="11751" xr:uid="{00000000-0005-0000-0000-000034530000}"/>
    <cellStyle name="Input 23 5 4" xfId="10078" xr:uid="{00000000-0005-0000-0000-000035530000}"/>
    <cellStyle name="Input 23 5 5" xfId="17956" xr:uid="{00000000-0005-0000-0000-000036530000}"/>
    <cellStyle name="Input 23 5 6" xfId="18906" xr:uid="{00000000-0005-0000-0000-000037530000}"/>
    <cellStyle name="Input 23 5 7" xfId="19309" xr:uid="{00000000-0005-0000-0000-000038530000}"/>
    <cellStyle name="Input 23 6" xfId="3690" xr:uid="{00000000-0005-0000-0000-000039530000}"/>
    <cellStyle name="Input 23 6 2" xfId="6994" xr:uid="{00000000-0005-0000-0000-00003A530000}"/>
    <cellStyle name="Input 23 6 2 2" xfId="13571" xr:uid="{00000000-0005-0000-0000-00003B530000}"/>
    <cellStyle name="Input 23 6 2 3" xfId="20652" xr:uid="{00000000-0005-0000-0000-00003C530000}"/>
    <cellStyle name="Input 23 6 2 4" xfId="23703" xr:uid="{00000000-0005-0000-0000-00003D530000}"/>
    <cellStyle name="Input 23 6 2 5" xfId="25956" xr:uid="{00000000-0005-0000-0000-00003E530000}"/>
    <cellStyle name="Input 23 6 3" xfId="5371" xr:uid="{00000000-0005-0000-0000-00003F530000}"/>
    <cellStyle name="Input 23 6 3 2" xfId="11948" xr:uid="{00000000-0005-0000-0000-000040530000}"/>
    <cellStyle name="Input 23 6 4" xfId="10275" xr:uid="{00000000-0005-0000-0000-000041530000}"/>
    <cellStyle name="Input 23 6 5" xfId="17737" xr:uid="{00000000-0005-0000-0000-000042530000}"/>
    <cellStyle name="Input 23 6 6" xfId="19887" xr:uid="{00000000-0005-0000-0000-000043530000}"/>
    <cellStyle name="Input 23 6 7" xfId="24775" xr:uid="{00000000-0005-0000-0000-000044530000}"/>
    <cellStyle name="Input 23 7" xfId="6279" xr:uid="{00000000-0005-0000-0000-000045530000}"/>
    <cellStyle name="Input 23 7 2" xfId="12856" xr:uid="{00000000-0005-0000-0000-000046530000}"/>
    <cellStyle name="Input 23 7 3" xfId="16783" xr:uid="{00000000-0005-0000-0000-000047530000}"/>
    <cellStyle name="Input 23 7 4" xfId="23135" xr:uid="{00000000-0005-0000-0000-000048530000}"/>
    <cellStyle name="Input 23 7 5" xfId="19084" xr:uid="{00000000-0005-0000-0000-000049530000}"/>
    <cellStyle name="Input 23 8" xfId="4648" xr:uid="{00000000-0005-0000-0000-00004A530000}"/>
    <cellStyle name="Input 23 8 2" xfId="11225" xr:uid="{00000000-0005-0000-0000-00004B530000}"/>
    <cellStyle name="Input 23 8 3" xfId="21601" xr:uid="{00000000-0005-0000-0000-00004C530000}"/>
    <cellStyle name="Input 23 8 4" xfId="24562" xr:uid="{00000000-0005-0000-0000-00004D530000}"/>
    <cellStyle name="Input 23 8 5" xfId="26798" xr:uid="{00000000-0005-0000-0000-00004E530000}"/>
    <cellStyle name="Input 23 9" xfId="9431" xr:uid="{00000000-0005-0000-0000-00004F530000}"/>
    <cellStyle name="Input 23 9 2" xfId="14600" xr:uid="{00000000-0005-0000-0000-000050530000}"/>
    <cellStyle name="Input 23 9 3" xfId="21649" xr:uid="{00000000-0005-0000-0000-000051530000}"/>
    <cellStyle name="Input 23 9 4" xfId="24609" xr:uid="{00000000-0005-0000-0000-000052530000}"/>
    <cellStyle name="Input 23 9 5" xfId="26845" xr:uid="{00000000-0005-0000-0000-000053530000}"/>
    <cellStyle name="Input 24" xfId="2344" xr:uid="{00000000-0005-0000-0000-000054530000}"/>
    <cellStyle name="Input 24 10" xfId="7916" xr:uid="{00000000-0005-0000-0000-000055530000}"/>
    <cellStyle name="Input 24 10 2" xfId="14415" xr:uid="{00000000-0005-0000-0000-000056530000}"/>
    <cellStyle name="Input 24 11" xfId="8024" xr:uid="{00000000-0005-0000-0000-000057530000}"/>
    <cellStyle name="Input 24 11 2" xfId="14443" xr:uid="{00000000-0005-0000-0000-000058530000}"/>
    <cellStyle name="Input 24 12" xfId="18279" xr:uid="{00000000-0005-0000-0000-000059530000}"/>
    <cellStyle name="Input 24 13" xfId="18725" xr:uid="{00000000-0005-0000-0000-00005A530000}"/>
    <cellStyle name="Input 24 14" xfId="19336" xr:uid="{00000000-0005-0000-0000-00005B530000}"/>
    <cellStyle name="Input 24 2" xfId="3070" xr:uid="{00000000-0005-0000-0000-00005C530000}"/>
    <cellStyle name="Input 24 2 10" xfId="24706" xr:uid="{00000000-0005-0000-0000-00005D530000}"/>
    <cellStyle name="Input 24 2 2" xfId="3800" xr:uid="{00000000-0005-0000-0000-00005E530000}"/>
    <cellStyle name="Input 24 2 2 2" xfId="7104" xr:uid="{00000000-0005-0000-0000-00005F530000}"/>
    <cellStyle name="Input 24 2 2 2 2" xfId="13681" xr:uid="{00000000-0005-0000-0000-000060530000}"/>
    <cellStyle name="Input 24 2 2 2 3" xfId="20762" xr:uid="{00000000-0005-0000-0000-000061530000}"/>
    <cellStyle name="Input 24 2 2 2 4" xfId="23811" xr:uid="{00000000-0005-0000-0000-000062530000}"/>
    <cellStyle name="Input 24 2 2 2 5" xfId="26065" xr:uid="{00000000-0005-0000-0000-000063530000}"/>
    <cellStyle name="Input 24 2 2 3" xfId="5481" xr:uid="{00000000-0005-0000-0000-000064530000}"/>
    <cellStyle name="Input 24 2 2 3 2" xfId="12058" xr:uid="{00000000-0005-0000-0000-000065530000}"/>
    <cellStyle name="Input 24 2 2 4" xfId="10385" xr:uid="{00000000-0005-0000-0000-000066530000}"/>
    <cellStyle name="Input 24 2 2 5" xfId="17627" xr:uid="{00000000-0005-0000-0000-000067530000}"/>
    <cellStyle name="Input 24 2 2 6" xfId="19972" xr:uid="{00000000-0005-0000-0000-000068530000}"/>
    <cellStyle name="Input 24 2 2 7" xfId="24976" xr:uid="{00000000-0005-0000-0000-000069530000}"/>
    <cellStyle name="Input 24 2 3" xfId="4111" xr:uid="{00000000-0005-0000-0000-00006A530000}"/>
    <cellStyle name="Input 24 2 3 2" xfId="7415" xr:uid="{00000000-0005-0000-0000-00006B530000}"/>
    <cellStyle name="Input 24 2 3 2 2" xfId="13992" xr:uid="{00000000-0005-0000-0000-00006C530000}"/>
    <cellStyle name="Input 24 2 3 2 3" xfId="21073" xr:uid="{00000000-0005-0000-0000-00006D530000}"/>
    <cellStyle name="Input 24 2 3 2 4" xfId="24077" xr:uid="{00000000-0005-0000-0000-00006E530000}"/>
    <cellStyle name="Input 24 2 3 2 5" xfId="26327" xr:uid="{00000000-0005-0000-0000-00006F530000}"/>
    <cellStyle name="Input 24 2 3 3" xfId="5792" xr:uid="{00000000-0005-0000-0000-000070530000}"/>
    <cellStyle name="Input 24 2 3 3 2" xfId="12369" xr:uid="{00000000-0005-0000-0000-000071530000}"/>
    <cellStyle name="Input 24 2 3 4" xfId="10696" xr:uid="{00000000-0005-0000-0000-000072530000}"/>
    <cellStyle name="Input 24 2 3 5" xfId="17316" xr:uid="{00000000-0005-0000-0000-000073530000}"/>
    <cellStyle name="Input 24 2 3 6" xfId="22643" xr:uid="{00000000-0005-0000-0000-000074530000}"/>
    <cellStyle name="Input 24 2 3 7" xfId="18768" xr:uid="{00000000-0005-0000-0000-000075530000}"/>
    <cellStyle name="Input 24 2 4" xfId="4327" xr:uid="{00000000-0005-0000-0000-000076530000}"/>
    <cellStyle name="Input 24 2 4 2" xfId="7631" xr:uid="{00000000-0005-0000-0000-000077530000}"/>
    <cellStyle name="Input 24 2 4 2 2" xfId="14208" xr:uid="{00000000-0005-0000-0000-000078530000}"/>
    <cellStyle name="Input 24 2 4 2 3" xfId="21289" xr:uid="{00000000-0005-0000-0000-000079530000}"/>
    <cellStyle name="Input 24 2 4 2 4" xfId="24293" xr:uid="{00000000-0005-0000-0000-00007A530000}"/>
    <cellStyle name="Input 24 2 4 2 5" xfId="26543" xr:uid="{00000000-0005-0000-0000-00007B530000}"/>
    <cellStyle name="Input 24 2 4 3" xfId="6008" xr:uid="{00000000-0005-0000-0000-00007C530000}"/>
    <cellStyle name="Input 24 2 4 3 2" xfId="12585" xr:uid="{00000000-0005-0000-0000-00007D530000}"/>
    <cellStyle name="Input 24 2 4 4" xfId="10912" xr:uid="{00000000-0005-0000-0000-00007E530000}"/>
    <cellStyle name="Input 24 2 4 5" xfId="17100" xr:uid="{00000000-0005-0000-0000-00007F530000}"/>
    <cellStyle name="Input 24 2 4 6" xfId="22859" xr:uid="{00000000-0005-0000-0000-000080530000}"/>
    <cellStyle name="Input 24 2 4 7" xfId="19491" xr:uid="{00000000-0005-0000-0000-000081530000}"/>
    <cellStyle name="Input 24 2 5" xfId="6431" xr:uid="{00000000-0005-0000-0000-000082530000}"/>
    <cellStyle name="Input 24 2 5 2" xfId="13008" xr:uid="{00000000-0005-0000-0000-000083530000}"/>
    <cellStyle name="Input 24 2 5 3" xfId="20089" xr:uid="{00000000-0005-0000-0000-000084530000}"/>
    <cellStyle name="Input 24 2 5 4" xfId="23246" xr:uid="{00000000-0005-0000-0000-000085530000}"/>
    <cellStyle name="Input 24 2 5 5" xfId="25499" xr:uid="{00000000-0005-0000-0000-000086530000}"/>
    <cellStyle name="Input 24 2 6" xfId="4808" xr:uid="{00000000-0005-0000-0000-000087530000}"/>
    <cellStyle name="Input 24 2 6 2" xfId="11385" xr:uid="{00000000-0005-0000-0000-000088530000}"/>
    <cellStyle name="Input 24 2 7" xfId="9713" xr:uid="{00000000-0005-0000-0000-000089530000}"/>
    <cellStyle name="Input 24 2 8" xfId="18387" xr:uid="{00000000-0005-0000-0000-00008A530000}"/>
    <cellStyle name="Input 24 2 9" xfId="18808" xr:uid="{00000000-0005-0000-0000-00008B530000}"/>
    <cellStyle name="Input 24 3" xfId="3296" xr:uid="{00000000-0005-0000-0000-00008C530000}"/>
    <cellStyle name="Input 24 3 10" xfId="24730" xr:uid="{00000000-0005-0000-0000-00008D530000}"/>
    <cellStyle name="Input 24 3 2" xfId="3992" xr:uid="{00000000-0005-0000-0000-00008E530000}"/>
    <cellStyle name="Input 24 3 2 2" xfId="7296" xr:uid="{00000000-0005-0000-0000-00008F530000}"/>
    <cellStyle name="Input 24 3 2 2 2" xfId="13873" xr:uid="{00000000-0005-0000-0000-000090530000}"/>
    <cellStyle name="Input 24 3 2 2 3" xfId="20954" xr:uid="{00000000-0005-0000-0000-000091530000}"/>
    <cellStyle name="Input 24 3 2 2 4" xfId="23958" xr:uid="{00000000-0005-0000-0000-000092530000}"/>
    <cellStyle name="Input 24 3 2 2 5" xfId="26208" xr:uid="{00000000-0005-0000-0000-000093530000}"/>
    <cellStyle name="Input 24 3 2 3" xfId="5673" xr:uid="{00000000-0005-0000-0000-000094530000}"/>
    <cellStyle name="Input 24 3 2 3 2" xfId="12250" xr:uid="{00000000-0005-0000-0000-000095530000}"/>
    <cellStyle name="Input 24 3 2 4" xfId="10577" xr:uid="{00000000-0005-0000-0000-000096530000}"/>
    <cellStyle name="Input 24 3 2 5" xfId="17435" xr:uid="{00000000-0005-0000-0000-000097530000}"/>
    <cellStyle name="Input 24 3 2 6" xfId="22524" xr:uid="{00000000-0005-0000-0000-000098530000}"/>
    <cellStyle name="Input 24 3 2 7" xfId="19208" xr:uid="{00000000-0005-0000-0000-000099530000}"/>
    <cellStyle name="Input 24 3 3" xfId="4246" xr:uid="{00000000-0005-0000-0000-00009A530000}"/>
    <cellStyle name="Input 24 3 3 2" xfId="7550" xr:uid="{00000000-0005-0000-0000-00009B530000}"/>
    <cellStyle name="Input 24 3 3 2 2" xfId="14127" xr:uid="{00000000-0005-0000-0000-00009C530000}"/>
    <cellStyle name="Input 24 3 3 2 3" xfId="21208" xr:uid="{00000000-0005-0000-0000-00009D530000}"/>
    <cellStyle name="Input 24 3 3 2 4" xfId="24212" xr:uid="{00000000-0005-0000-0000-00009E530000}"/>
    <cellStyle name="Input 24 3 3 2 5" xfId="26462" xr:uid="{00000000-0005-0000-0000-00009F530000}"/>
    <cellStyle name="Input 24 3 3 3" xfId="5927" xr:uid="{00000000-0005-0000-0000-0000A0530000}"/>
    <cellStyle name="Input 24 3 3 3 2" xfId="12504" xr:uid="{00000000-0005-0000-0000-0000A1530000}"/>
    <cellStyle name="Input 24 3 3 4" xfId="10831" xr:uid="{00000000-0005-0000-0000-0000A2530000}"/>
    <cellStyle name="Input 24 3 3 5" xfId="17181" xr:uid="{00000000-0005-0000-0000-0000A3530000}"/>
    <cellStyle name="Input 24 3 3 6" xfId="22778" xr:uid="{00000000-0005-0000-0000-0000A4530000}"/>
    <cellStyle name="Input 24 3 3 7" xfId="18761" xr:uid="{00000000-0005-0000-0000-0000A5530000}"/>
    <cellStyle name="Input 24 3 4" xfId="4460" xr:uid="{00000000-0005-0000-0000-0000A6530000}"/>
    <cellStyle name="Input 24 3 4 2" xfId="7764" xr:uid="{00000000-0005-0000-0000-0000A7530000}"/>
    <cellStyle name="Input 24 3 4 2 2" xfId="14341" xr:uid="{00000000-0005-0000-0000-0000A8530000}"/>
    <cellStyle name="Input 24 3 4 2 3" xfId="21422" xr:uid="{00000000-0005-0000-0000-0000A9530000}"/>
    <cellStyle name="Input 24 3 4 2 4" xfId="24426" xr:uid="{00000000-0005-0000-0000-0000AA530000}"/>
    <cellStyle name="Input 24 3 4 2 5" xfId="26676" xr:uid="{00000000-0005-0000-0000-0000AB530000}"/>
    <cellStyle name="Input 24 3 4 3" xfId="6141" xr:uid="{00000000-0005-0000-0000-0000AC530000}"/>
    <cellStyle name="Input 24 3 4 3 2" xfId="12718" xr:uid="{00000000-0005-0000-0000-0000AD530000}"/>
    <cellStyle name="Input 24 3 4 4" xfId="11045" xr:uid="{00000000-0005-0000-0000-0000AE530000}"/>
    <cellStyle name="Input 24 3 4 5" xfId="16967" xr:uid="{00000000-0005-0000-0000-0000AF530000}"/>
    <cellStyle name="Input 24 3 4 6" xfId="22992" xr:uid="{00000000-0005-0000-0000-0000B0530000}"/>
    <cellStyle name="Input 24 3 4 7" xfId="18269" xr:uid="{00000000-0005-0000-0000-0000B1530000}"/>
    <cellStyle name="Input 24 3 5" xfId="6635" xr:uid="{00000000-0005-0000-0000-0000B2530000}"/>
    <cellStyle name="Input 24 3 5 2" xfId="13212" xr:uid="{00000000-0005-0000-0000-0000B3530000}"/>
    <cellStyle name="Input 24 3 5 3" xfId="20293" xr:uid="{00000000-0005-0000-0000-0000B4530000}"/>
    <cellStyle name="Input 24 3 5 4" xfId="23393" xr:uid="{00000000-0005-0000-0000-0000B5530000}"/>
    <cellStyle name="Input 24 3 5 5" xfId="25648" xr:uid="{00000000-0005-0000-0000-0000B6530000}"/>
    <cellStyle name="Input 24 3 6" xfId="5012" xr:uid="{00000000-0005-0000-0000-0000B7530000}"/>
    <cellStyle name="Input 24 3 6 2" xfId="11589" xr:uid="{00000000-0005-0000-0000-0000B8530000}"/>
    <cellStyle name="Input 24 3 7" xfId="9916" xr:uid="{00000000-0005-0000-0000-0000B9530000}"/>
    <cellStyle name="Input 24 3 8" xfId="18129" xr:uid="{00000000-0005-0000-0000-0000BA530000}"/>
    <cellStyle name="Input 24 3 9" xfId="18841" xr:uid="{00000000-0005-0000-0000-0000BB530000}"/>
    <cellStyle name="Input 24 4" xfId="3651" xr:uid="{00000000-0005-0000-0000-0000BC530000}"/>
    <cellStyle name="Input 24 4 2" xfId="6955" xr:uid="{00000000-0005-0000-0000-0000BD530000}"/>
    <cellStyle name="Input 24 4 2 2" xfId="13532" xr:uid="{00000000-0005-0000-0000-0000BE530000}"/>
    <cellStyle name="Input 24 4 2 3" xfId="20613" xr:uid="{00000000-0005-0000-0000-0000BF530000}"/>
    <cellStyle name="Input 24 4 2 4" xfId="23664" xr:uid="{00000000-0005-0000-0000-0000C0530000}"/>
    <cellStyle name="Input 24 4 2 5" xfId="25917" xr:uid="{00000000-0005-0000-0000-0000C1530000}"/>
    <cellStyle name="Input 24 4 3" xfId="5332" xr:uid="{00000000-0005-0000-0000-0000C2530000}"/>
    <cellStyle name="Input 24 4 3 2" xfId="11909" xr:uid="{00000000-0005-0000-0000-0000C3530000}"/>
    <cellStyle name="Input 24 4 4" xfId="10236" xr:uid="{00000000-0005-0000-0000-0000C4530000}"/>
    <cellStyle name="Input 24 4 5" xfId="17776" xr:uid="{00000000-0005-0000-0000-0000C5530000}"/>
    <cellStyle name="Input 24 4 6" xfId="19868" xr:uid="{00000000-0005-0000-0000-0000C6530000}"/>
    <cellStyle name="Input 24 4 7" xfId="18580" xr:uid="{00000000-0005-0000-0000-0000C7530000}"/>
    <cellStyle name="Input 24 5" xfId="3457" xr:uid="{00000000-0005-0000-0000-0000C8530000}"/>
    <cellStyle name="Input 24 5 2" xfId="6796" xr:uid="{00000000-0005-0000-0000-0000C9530000}"/>
    <cellStyle name="Input 24 5 2 2" xfId="13373" xr:uid="{00000000-0005-0000-0000-0000CA530000}"/>
    <cellStyle name="Input 24 5 2 3" xfId="20454" xr:uid="{00000000-0005-0000-0000-0000CB530000}"/>
    <cellStyle name="Input 24 5 2 4" xfId="23505" xr:uid="{00000000-0005-0000-0000-0000CC530000}"/>
    <cellStyle name="Input 24 5 2 5" xfId="25758" xr:uid="{00000000-0005-0000-0000-0000CD530000}"/>
    <cellStyle name="Input 24 5 3" xfId="5173" xr:uid="{00000000-0005-0000-0000-0000CE530000}"/>
    <cellStyle name="Input 24 5 3 2" xfId="11750" xr:uid="{00000000-0005-0000-0000-0000CF530000}"/>
    <cellStyle name="Input 24 5 4" xfId="10077" xr:uid="{00000000-0005-0000-0000-0000D0530000}"/>
    <cellStyle name="Input 24 5 5" xfId="17957" xr:uid="{00000000-0005-0000-0000-0000D1530000}"/>
    <cellStyle name="Input 24 5 6" xfId="18905" xr:uid="{00000000-0005-0000-0000-0000D2530000}"/>
    <cellStyle name="Input 24 5 7" xfId="18617" xr:uid="{00000000-0005-0000-0000-0000D3530000}"/>
    <cellStyle name="Input 24 6" xfId="3691" xr:uid="{00000000-0005-0000-0000-0000D4530000}"/>
    <cellStyle name="Input 24 6 2" xfId="6995" xr:uid="{00000000-0005-0000-0000-0000D5530000}"/>
    <cellStyle name="Input 24 6 2 2" xfId="13572" xr:uid="{00000000-0005-0000-0000-0000D6530000}"/>
    <cellStyle name="Input 24 6 2 3" xfId="20653" xr:uid="{00000000-0005-0000-0000-0000D7530000}"/>
    <cellStyle name="Input 24 6 2 4" xfId="23704" xr:uid="{00000000-0005-0000-0000-0000D8530000}"/>
    <cellStyle name="Input 24 6 2 5" xfId="25957" xr:uid="{00000000-0005-0000-0000-0000D9530000}"/>
    <cellStyle name="Input 24 6 3" xfId="5372" xr:uid="{00000000-0005-0000-0000-0000DA530000}"/>
    <cellStyle name="Input 24 6 3 2" xfId="11949" xr:uid="{00000000-0005-0000-0000-0000DB530000}"/>
    <cellStyle name="Input 24 6 4" xfId="10276" xr:uid="{00000000-0005-0000-0000-0000DC530000}"/>
    <cellStyle name="Input 24 6 5" xfId="17736" xr:uid="{00000000-0005-0000-0000-0000DD530000}"/>
    <cellStyle name="Input 24 6 6" xfId="19007" xr:uid="{00000000-0005-0000-0000-0000DE530000}"/>
    <cellStyle name="Input 24 6 7" xfId="24776" xr:uid="{00000000-0005-0000-0000-0000DF530000}"/>
    <cellStyle name="Input 24 7" xfId="6280" xr:uid="{00000000-0005-0000-0000-0000E0530000}"/>
    <cellStyle name="Input 24 7 2" xfId="12857" xr:uid="{00000000-0005-0000-0000-0000E1530000}"/>
    <cellStyle name="Input 24 7 3" xfId="16782" xr:uid="{00000000-0005-0000-0000-0000E2530000}"/>
    <cellStyle name="Input 24 7 4" xfId="23136" xr:uid="{00000000-0005-0000-0000-0000E3530000}"/>
    <cellStyle name="Input 24 7 5" xfId="19414" xr:uid="{00000000-0005-0000-0000-0000E4530000}"/>
    <cellStyle name="Input 24 8" xfId="4649" xr:uid="{00000000-0005-0000-0000-0000E5530000}"/>
    <cellStyle name="Input 24 8 2" xfId="11226" xr:uid="{00000000-0005-0000-0000-0000E6530000}"/>
    <cellStyle name="Input 24 8 3" xfId="21602" xr:uid="{00000000-0005-0000-0000-0000E7530000}"/>
    <cellStyle name="Input 24 8 4" xfId="24563" xr:uid="{00000000-0005-0000-0000-0000E8530000}"/>
    <cellStyle name="Input 24 8 5" xfId="26799" xr:uid="{00000000-0005-0000-0000-0000E9530000}"/>
    <cellStyle name="Input 24 9" xfId="9430" xr:uid="{00000000-0005-0000-0000-0000EA530000}"/>
    <cellStyle name="Input 24 9 2" xfId="14599" xr:uid="{00000000-0005-0000-0000-0000EB530000}"/>
    <cellStyle name="Input 24 9 3" xfId="21648" xr:uid="{00000000-0005-0000-0000-0000EC530000}"/>
    <cellStyle name="Input 24 9 4" xfId="24608" xr:uid="{00000000-0005-0000-0000-0000ED530000}"/>
    <cellStyle name="Input 24 9 5" xfId="26844" xr:uid="{00000000-0005-0000-0000-0000EE530000}"/>
    <cellStyle name="Input 25" xfId="2345" xr:uid="{00000000-0005-0000-0000-0000EF530000}"/>
    <cellStyle name="Input 25 10" xfId="7907" xr:uid="{00000000-0005-0000-0000-0000F0530000}"/>
    <cellStyle name="Input 25 10 2" xfId="14409" xr:uid="{00000000-0005-0000-0000-0000F1530000}"/>
    <cellStyle name="Input 25 11" xfId="8022" xr:uid="{00000000-0005-0000-0000-0000F2530000}"/>
    <cellStyle name="Input 25 11 2" xfId="14442" xr:uid="{00000000-0005-0000-0000-0000F3530000}"/>
    <cellStyle name="Input 25 12" xfId="18280" xr:uid="{00000000-0005-0000-0000-0000F4530000}"/>
    <cellStyle name="Input 25 13" xfId="18724" xr:uid="{00000000-0005-0000-0000-0000F5530000}"/>
    <cellStyle name="Input 25 14" xfId="19067" xr:uid="{00000000-0005-0000-0000-0000F6530000}"/>
    <cellStyle name="Input 25 2" xfId="3071" xr:uid="{00000000-0005-0000-0000-0000F7530000}"/>
    <cellStyle name="Input 25 2 10" xfId="24707" xr:uid="{00000000-0005-0000-0000-0000F8530000}"/>
    <cellStyle name="Input 25 2 2" xfId="3801" xr:uid="{00000000-0005-0000-0000-0000F9530000}"/>
    <cellStyle name="Input 25 2 2 2" xfId="7105" xr:uid="{00000000-0005-0000-0000-0000FA530000}"/>
    <cellStyle name="Input 25 2 2 2 2" xfId="13682" xr:uid="{00000000-0005-0000-0000-0000FB530000}"/>
    <cellStyle name="Input 25 2 2 2 3" xfId="20763" xr:uid="{00000000-0005-0000-0000-0000FC530000}"/>
    <cellStyle name="Input 25 2 2 2 4" xfId="23812" xr:uid="{00000000-0005-0000-0000-0000FD530000}"/>
    <cellStyle name="Input 25 2 2 2 5" xfId="26066" xr:uid="{00000000-0005-0000-0000-0000FE530000}"/>
    <cellStyle name="Input 25 2 2 3" xfId="5482" xr:uid="{00000000-0005-0000-0000-0000FF530000}"/>
    <cellStyle name="Input 25 2 2 3 2" xfId="12059" xr:uid="{00000000-0005-0000-0000-000000540000}"/>
    <cellStyle name="Input 25 2 2 4" xfId="10386" xr:uid="{00000000-0005-0000-0000-000001540000}"/>
    <cellStyle name="Input 25 2 2 5" xfId="17626" xr:uid="{00000000-0005-0000-0000-000002540000}"/>
    <cellStyle name="Input 25 2 2 6" xfId="19973" xr:uid="{00000000-0005-0000-0000-000003540000}"/>
    <cellStyle name="Input 25 2 2 7" xfId="24965" xr:uid="{00000000-0005-0000-0000-000004540000}"/>
    <cellStyle name="Input 25 2 3" xfId="4112" xr:uid="{00000000-0005-0000-0000-000005540000}"/>
    <cellStyle name="Input 25 2 3 2" xfId="7416" xr:uid="{00000000-0005-0000-0000-000006540000}"/>
    <cellStyle name="Input 25 2 3 2 2" xfId="13993" xr:uid="{00000000-0005-0000-0000-000007540000}"/>
    <cellStyle name="Input 25 2 3 2 3" xfId="21074" xr:uid="{00000000-0005-0000-0000-000008540000}"/>
    <cellStyle name="Input 25 2 3 2 4" xfId="24078" xr:uid="{00000000-0005-0000-0000-000009540000}"/>
    <cellStyle name="Input 25 2 3 2 5" xfId="26328" xr:uid="{00000000-0005-0000-0000-00000A540000}"/>
    <cellStyle name="Input 25 2 3 3" xfId="5793" xr:uid="{00000000-0005-0000-0000-00000B540000}"/>
    <cellStyle name="Input 25 2 3 3 2" xfId="12370" xr:uid="{00000000-0005-0000-0000-00000C540000}"/>
    <cellStyle name="Input 25 2 3 4" xfId="10697" xr:uid="{00000000-0005-0000-0000-00000D540000}"/>
    <cellStyle name="Input 25 2 3 5" xfId="17315" xr:uid="{00000000-0005-0000-0000-00000E540000}"/>
    <cellStyle name="Input 25 2 3 6" xfId="22644" xr:uid="{00000000-0005-0000-0000-00000F540000}"/>
    <cellStyle name="Input 25 2 3 7" xfId="22259" xr:uid="{00000000-0005-0000-0000-000010540000}"/>
    <cellStyle name="Input 25 2 4" xfId="4328" xr:uid="{00000000-0005-0000-0000-000011540000}"/>
    <cellStyle name="Input 25 2 4 2" xfId="7632" xr:uid="{00000000-0005-0000-0000-000012540000}"/>
    <cellStyle name="Input 25 2 4 2 2" xfId="14209" xr:uid="{00000000-0005-0000-0000-000013540000}"/>
    <cellStyle name="Input 25 2 4 2 3" xfId="21290" xr:uid="{00000000-0005-0000-0000-000014540000}"/>
    <cellStyle name="Input 25 2 4 2 4" xfId="24294" xr:uid="{00000000-0005-0000-0000-000015540000}"/>
    <cellStyle name="Input 25 2 4 2 5" xfId="26544" xr:uid="{00000000-0005-0000-0000-000016540000}"/>
    <cellStyle name="Input 25 2 4 3" xfId="6009" xr:uid="{00000000-0005-0000-0000-000017540000}"/>
    <cellStyle name="Input 25 2 4 3 2" xfId="12586" xr:uid="{00000000-0005-0000-0000-000018540000}"/>
    <cellStyle name="Input 25 2 4 4" xfId="10913" xr:uid="{00000000-0005-0000-0000-000019540000}"/>
    <cellStyle name="Input 25 2 4 5" xfId="17099" xr:uid="{00000000-0005-0000-0000-00001A540000}"/>
    <cellStyle name="Input 25 2 4 6" xfId="22860" xr:uid="{00000000-0005-0000-0000-00001B540000}"/>
    <cellStyle name="Input 25 2 4 7" xfId="22390" xr:uid="{00000000-0005-0000-0000-00001C540000}"/>
    <cellStyle name="Input 25 2 5" xfId="6432" xr:uid="{00000000-0005-0000-0000-00001D540000}"/>
    <cellStyle name="Input 25 2 5 2" xfId="13009" xr:uid="{00000000-0005-0000-0000-00001E540000}"/>
    <cellStyle name="Input 25 2 5 3" xfId="20090" xr:uid="{00000000-0005-0000-0000-00001F540000}"/>
    <cellStyle name="Input 25 2 5 4" xfId="23247" xr:uid="{00000000-0005-0000-0000-000020540000}"/>
    <cellStyle name="Input 25 2 5 5" xfId="25500" xr:uid="{00000000-0005-0000-0000-000021540000}"/>
    <cellStyle name="Input 25 2 6" xfId="4809" xr:uid="{00000000-0005-0000-0000-000022540000}"/>
    <cellStyle name="Input 25 2 6 2" xfId="11386" xr:uid="{00000000-0005-0000-0000-000023540000}"/>
    <cellStyle name="Input 25 2 7" xfId="9714" xr:uid="{00000000-0005-0000-0000-000024540000}"/>
    <cellStyle name="Input 25 2 8" xfId="18386" xr:uid="{00000000-0005-0000-0000-000025540000}"/>
    <cellStyle name="Input 25 2 9" xfId="18809" xr:uid="{00000000-0005-0000-0000-000026540000}"/>
    <cellStyle name="Input 25 3" xfId="3297" xr:uid="{00000000-0005-0000-0000-000027540000}"/>
    <cellStyle name="Input 25 3 10" xfId="24731" xr:uid="{00000000-0005-0000-0000-000028540000}"/>
    <cellStyle name="Input 25 3 2" xfId="3993" xr:uid="{00000000-0005-0000-0000-000029540000}"/>
    <cellStyle name="Input 25 3 2 2" xfId="7297" xr:uid="{00000000-0005-0000-0000-00002A540000}"/>
    <cellStyle name="Input 25 3 2 2 2" xfId="13874" xr:uid="{00000000-0005-0000-0000-00002B540000}"/>
    <cellStyle name="Input 25 3 2 2 3" xfId="20955" xr:uid="{00000000-0005-0000-0000-00002C540000}"/>
    <cellStyle name="Input 25 3 2 2 4" xfId="23959" xr:uid="{00000000-0005-0000-0000-00002D540000}"/>
    <cellStyle name="Input 25 3 2 2 5" xfId="26209" xr:uid="{00000000-0005-0000-0000-00002E540000}"/>
    <cellStyle name="Input 25 3 2 3" xfId="5674" xr:uid="{00000000-0005-0000-0000-00002F540000}"/>
    <cellStyle name="Input 25 3 2 3 2" xfId="12251" xr:uid="{00000000-0005-0000-0000-000030540000}"/>
    <cellStyle name="Input 25 3 2 4" xfId="10578" xr:uid="{00000000-0005-0000-0000-000031540000}"/>
    <cellStyle name="Input 25 3 2 5" xfId="17434" xr:uid="{00000000-0005-0000-0000-000032540000}"/>
    <cellStyle name="Input 25 3 2 6" xfId="22525" xr:uid="{00000000-0005-0000-0000-000033540000}"/>
    <cellStyle name="Input 25 3 2 7" xfId="19207" xr:uid="{00000000-0005-0000-0000-000034540000}"/>
    <cellStyle name="Input 25 3 3" xfId="4247" xr:uid="{00000000-0005-0000-0000-000035540000}"/>
    <cellStyle name="Input 25 3 3 2" xfId="7551" xr:uid="{00000000-0005-0000-0000-000036540000}"/>
    <cellStyle name="Input 25 3 3 2 2" xfId="14128" xr:uid="{00000000-0005-0000-0000-000037540000}"/>
    <cellStyle name="Input 25 3 3 2 3" xfId="21209" xr:uid="{00000000-0005-0000-0000-000038540000}"/>
    <cellStyle name="Input 25 3 3 2 4" xfId="24213" xr:uid="{00000000-0005-0000-0000-000039540000}"/>
    <cellStyle name="Input 25 3 3 2 5" xfId="26463" xr:uid="{00000000-0005-0000-0000-00003A540000}"/>
    <cellStyle name="Input 25 3 3 3" xfId="5928" xr:uid="{00000000-0005-0000-0000-00003B540000}"/>
    <cellStyle name="Input 25 3 3 3 2" xfId="12505" xr:uid="{00000000-0005-0000-0000-00003C540000}"/>
    <cellStyle name="Input 25 3 3 4" xfId="10832" xr:uid="{00000000-0005-0000-0000-00003D540000}"/>
    <cellStyle name="Input 25 3 3 5" xfId="17180" xr:uid="{00000000-0005-0000-0000-00003E540000}"/>
    <cellStyle name="Input 25 3 3 6" xfId="22779" xr:uid="{00000000-0005-0000-0000-00003F540000}"/>
    <cellStyle name="Input 25 3 3 7" xfId="19166" xr:uid="{00000000-0005-0000-0000-000040540000}"/>
    <cellStyle name="Input 25 3 4" xfId="4461" xr:uid="{00000000-0005-0000-0000-000041540000}"/>
    <cellStyle name="Input 25 3 4 2" xfId="7765" xr:uid="{00000000-0005-0000-0000-000042540000}"/>
    <cellStyle name="Input 25 3 4 2 2" xfId="14342" xr:uid="{00000000-0005-0000-0000-000043540000}"/>
    <cellStyle name="Input 25 3 4 2 3" xfId="21423" xr:uid="{00000000-0005-0000-0000-000044540000}"/>
    <cellStyle name="Input 25 3 4 2 4" xfId="24427" xr:uid="{00000000-0005-0000-0000-000045540000}"/>
    <cellStyle name="Input 25 3 4 2 5" xfId="26677" xr:uid="{00000000-0005-0000-0000-000046540000}"/>
    <cellStyle name="Input 25 3 4 3" xfId="6142" xr:uid="{00000000-0005-0000-0000-000047540000}"/>
    <cellStyle name="Input 25 3 4 3 2" xfId="12719" xr:uid="{00000000-0005-0000-0000-000048540000}"/>
    <cellStyle name="Input 25 3 4 4" xfId="11046" xr:uid="{00000000-0005-0000-0000-000049540000}"/>
    <cellStyle name="Input 25 3 4 5" xfId="16966" xr:uid="{00000000-0005-0000-0000-00004A540000}"/>
    <cellStyle name="Input 25 3 4 6" xfId="22993" xr:uid="{00000000-0005-0000-0000-00004B540000}"/>
    <cellStyle name="Input 25 3 4 7" xfId="17914" xr:uid="{00000000-0005-0000-0000-00004C540000}"/>
    <cellStyle name="Input 25 3 5" xfId="6636" xr:uid="{00000000-0005-0000-0000-00004D540000}"/>
    <cellStyle name="Input 25 3 5 2" xfId="13213" xr:uid="{00000000-0005-0000-0000-00004E540000}"/>
    <cellStyle name="Input 25 3 5 3" xfId="20294" xr:uid="{00000000-0005-0000-0000-00004F540000}"/>
    <cellStyle name="Input 25 3 5 4" xfId="23394" xr:uid="{00000000-0005-0000-0000-000050540000}"/>
    <cellStyle name="Input 25 3 5 5" xfId="25649" xr:uid="{00000000-0005-0000-0000-000051540000}"/>
    <cellStyle name="Input 25 3 6" xfId="5013" xr:uid="{00000000-0005-0000-0000-000052540000}"/>
    <cellStyle name="Input 25 3 6 2" xfId="11590" xr:uid="{00000000-0005-0000-0000-000053540000}"/>
    <cellStyle name="Input 25 3 7" xfId="9917" xr:uid="{00000000-0005-0000-0000-000054540000}"/>
    <cellStyle name="Input 25 3 8" xfId="18128" xr:uid="{00000000-0005-0000-0000-000055540000}"/>
    <cellStyle name="Input 25 3 9" xfId="18842" xr:uid="{00000000-0005-0000-0000-000056540000}"/>
    <cellStyle name="Input 25 4" xfId="3652" xr:uid="{00000000-0005-0000-0000-000057540000}"/>
    <cellStyle name="Input 25 4 2" xfId="6956" xr:uid="{00000000-0005-0000-0000-000058540000}"/>
    <cellStyle name="Input 25 4 2 2" xfId="13533" xr:uid="{00000000-0005-0000-0000-000059540000}"/>
    <cellStyle name="Input 25 4 2 3" xfId="20614" xr:uid="{00000000-0005-0000-0000-00005A540000}"/>
    <cellStyle name="Input 25 4 2 4" xfId="23665" xr:uid="{00000000-0005-0000-0000-00005B540000}"/>
    <cellStyle name="Input 25 4 2 5" xfId="25918" xr:uid="{00000000-0005-0000-0000-00005C540000}"/>
    <cellStyle name="Input 25 4 3" xfId="5333" xr:uid="{00000000-0005-0000-0000-00005D540000}"/>
    <cellStyle name="Input 25 4 3 2" xfId="11910" xr:uid="{00000000-0005-0000-0000-00005E540000}"/>
    <cellStyle name="Input 25 4 4" xfId="10237" xr:uid="{00000000-0005-0000-0000-00005F540000}"/>
    <cellStyle name="Input 25 4 5" xfId="17775" xr:uid="{00000000-0005-0000-0000-000060540000}"/>
    <cellStyle name="Input 25 4 6" xfId="18985" xr:uid="{00000000-0005-0000-0000-000061540000}"/>
    <cellStyle name="Input 25 4 7" xfId="19269" xr:uid="{00000000-0005-0000-0000-000062540000}"/>
    <cellStyle name="Input 25 5" xfId="3456" xr:uid="{00000000-0005-0000-0000-000063540000}"/>
    <cellStyle name="Input 25 5 2" xfId="6795" xr:uid="{00000000-0005-0000-0000-000064540000}"/>
    <cellStyle name="Input 25 5 2 2" xfId="13372" xr:uid="{00000000-0005-0000-0000-000065540000}"/>
    <cellStyle name="Input 25 5 2 3" xfId="20453" xr:uid="{00000000-0005-0000-0000-000066540000}"/>
    <cellStyle name="Input 25 5 2 4" xfId="23504" xr:uid="{00000000-0005-0000-0000-000067540000}"/>
    <cellStyle name="Input 25 5 2 5" xfId="25757" xr:uid="{00000000-0005-0000-0000-000068540000}"/>
    <cellStyle name="Input 25 5 3" xfId="5172" xr:uid="{00000000-0005-0000-0000-000069540000}"/>
    <cellStyle name="Input 25 5 3 2" xfId="11749" xr:uid="{00000000-0005-0000-0000-00006A540000}"/>
    <cellStyle name="Input 25 5 4" xfId="10076" xr:uid="{00000000-0005-0000-0000-00006B540000}"/>
    <cellStyle name="Input 25 5 5" xfId="17958" xr:uid="{00000000-0005-0000-0000-00006C540000}"/>
    <cellStyle name="Input 25 5 6" xfId="18904" xr:uid="{00000000-0005-0000-0000-00006D540000}"/>
    <cellStyle name="Input 25 5 7" xfId="19310" xr:uid="{00000000-0005-0000-0000-00006E540000}"/>
    <cellStyle name="Input 25 6" xfId="3692" xr:uid="{00000000-0005-0000-0000-00006F540000}"/>
    <cellStyle name="Input 25 6 2" xfId="6996" xr:uid="{00000000-0005-0000-0000-000070540000}"/>
    <cellStyle name="Input 25 6 2 2" xfId="13573" xr:uid="{00000000-0005-0000-0000-000071540000}"/>
    <cellStyle name="Input 25 6 2 3" xfId="20654" xr:uid="{00000000-0005-0000-0000-000072540000}"/>
    <cellStyle name="Input 25 6 2 4" xfId="23705" xr:uid="{00000000-0005-0000-0000-000073540000}"/>
    <cellStyle name="Input 25 6 2 5" xfId="25958" xr:uid="{00000000-0005-0000-0000-000074540000}"/>
    <cellStyle name="Input 25 6 3" xfId="5373" xr:uid="{00000000-0005-0000-0000-000075540000}"/>
    <cellStyle name="Input 25 6 3 2" xfId="11950" xr:uid="{00000000-0005-0000-0000-000076540000}"/>
    <cellStyle name="Input 25 6 4" xfId="10277" xr:uid="{00000000-0005-0000-0000-000077540000}"/>
    <cellStyle name="Input 25 6 5" xfId="17735" xr:uid="{00000000-0005-0000-0000-000078540000}"/>
    <cellStyle name="Input 25 6 6" xfId="19888" xr:uid="{00000000-0005-0000-0000-000079540000}"/>
    <cellStyle name="Input 25 6 7" xfId="19263" xr:uid="{00000000-0005-0000-0000-00007A540000}"/>
    <cellStyle name="Input 25 7" xfId="6281" xr:uid="{00000000-0005-0000-0000-00007B540000}"/>
    <cellStyle name="Input 25 7 2" xfId="12858" xr:uid="{00000000-0005-0000-0000-00007C540000}"/>
    <cellStyle name="Input 25 7 3" xfId="16781" xr:uid="{00000000-0005-0000-0000-00007D540000}"/>
    <cellStyle name="Input 25 7 4" xfId="23137" xr:uid="{00000000-0005-0000-0000-00007E540000}"/>
    <cellStyle name="Input 25 7 5" xfId="19083" xr:uid="{00000000-0005-0000-0000-00007F540000}"/>
    <cellStyle name="Input 25 8" xfId="4650" xr:uid="{00000000-0005-0000-0000-000080540000}"/>
    <cellStyle name="Input 25 8 2" xfId="11227" xr:uid="{00000000-0005-0000-0000-000081540000}"/>
    <cellStyle name="Input 25 8 3" xfId="21603" xr:uid="{00000000-0005-0000-0000-000082540000}"/>
    <cellStyle name="Input 25 8 4" xfId="24564" xr:uid="{00000000-0005-0000-0000-000083540000}"/>
    <cellStyle name="Input 25 8 5" xfId="26800" xr:uid="{00000000-0005-0000-0000-000084540000}"/>
    <cellStyle name="Input 25 9" xfId="9429" xr:uid="{00000000-0005-0000-0000-000085540000}"/>
    <cellStyle name="Input 25 9 2" xfId="14598" xr:uid="{00000000-0005-0000-0000-000086540000}"/>
    <cellStyle name="Input 25 9 3" xfId="21647" xr:uid="{00000000-0005-0000-0000-000087540000}"/>
    <cellStyle name="Input 25 9 4" xfId="24607" xr:uid="{00000000-0005-0000-0000-000088540000}"/>
    <cellStyle name="Input 25 9 5" xfId="26843" xr:uid="{00000000-0005-0000-0000-000089540000}"/>
    <cellStyle name="Input 26" xfId="2346" xr:uid="{00000000-0005-0000-0000-00008A540000}"/>
    <cellStyle name="Input 26 10" xfId="7905" xr:uid="{00000000-0005-0000-0000-00008B540000}"/>
    <cellStyle name="Input 26 10 2" xfId="14408" xr:uid="{00000000-0005-0000-0000-00008C540000}"/>
    <cellStyle name="Input 26 11" xfId="9124" xr:uid="{00000000-0005-0000-0000-00008D540000}"/>
    <cellStyle name="Input 26 11 2" xfId="14500" xr:uid="{00000000-0005-0000-0000-00008E540000}"/>
    <cellStyle name="Input 26 12" xfId="18281" xr:uid="{00000000-0005-0000-0000-00008F540000}"/>
    <cellStyle name="Input 26 13" xfId="18723" xr:uid="{00000000-0005-0000-0000-000090540000}"/>
    <cellStyle name="Input 26 14" xfId="19066" xr:uid="{00000000-0005-0000-0000-000091540000}"/>
    <cellStyle name="Input 26 2" xfId="3072" xr:uid="{00000000-0005-0000-0000-000092540000}"/>
    <cellStyle name="Input 26 2 10" xfId="24708" xr:uid="{00000000-0005-0000-0000-000093540000}"/>
    <cellStyle name="Input 26 2 2" xfId="3802" xr:uid="{00000000-0005-0000-0000-000094540000}"/>
    <cellStyle name="Input 26 2 2 2" xfId="7106" xr:uid="{00000000-0005-0000-0000-000095540000}"/>
    <cellStyle name="Input 26 2 2 2 2" xfId="13683" xr:uid="{00000000-0005-0000-0000-000096540000}"/>
    <cellStyle name="Input 26 2 2 2 3" xfId="20764" xr:uid="{00000000-0005-0000-0000-000097540000}"/>
    <cellStyle name="Input 26 2 2 2 4" xfId="23813" xr:uid="{00000000-0005-0000-0000-000098540000}"/>
    <cellStyle name="Input 26 2 2 2 5" xfId="26067" xr:uid="{00000000-0005-0000-0000-000099540000}"/>
    <cellStyle name="Input 26 2 2 3" xfId="5483" xr:uid="{00000000-0005-0000-0000-00009A540000}"/>
    <cellStyle name="Input 26 2 2 3 2" xfId="12060" xr:uid="{00000000-0005-0000-0000-00009B540000}"/>
    <cellStyle name="Input 26 2 2 4" xfId="10387" xr:uid="{00000000-0005-0000-0000-00009C540000}"/>
    <cellStyle name="Input 26 2 2 5" xfId="17625" xr:uid="{00000000-0005-0000-0000-00009D540000}"/>
    <cellStyle name="Input 26 2 2 6" xfId="19974" xr:uid="{00000000-0005-0000-0000-00009E540000}"/>
    <cellStyle name="Input 26 2 2 7" xfId="24953" xr:uid="{00000000-0005-0000-0000-00009F540000}"/>
    <cellStyle name="Input 26 2 3" xfId="4113" xr:uid="{00000000-0005-0000-0000-0000A0540000}"/>
    <cellStyle name="Input 26 2 3 2" xfId="7417" xr:uid="{00000000-0005-0000-0000-0000A1540000}"/>
    <cellStyle name="Input 26 2 3 2 2" xfId="13994" xr:uid="{00000000-0005-0000-0000-0000A2540000}"/>
    <cellStyle name="Input 26 2 3 2 3" xfId="21075" xr:uid="{00000000-0005-0000-0000-0000A3540000}"/>
    <cellStyle name="Input 26 2 3 2 4" xfId="24079" xr:uid="{00000000-0005-0000-0000-0000A4540000}"/>
    <cellStyle name="Input 26 2 3 2 5" xfId="26329" xr:uid="{00000000-0005-0000-0000-0000A5540000}"/>
    <cellStyle name="Input 26 2 3 3" xfId="5794" xr:uid="{00000000-0005-0000-0000-0000A6540000}"/>
    <cellStyle name="Input 26 2 3 3 2" xfId="12371" xr:uid="{00000000-0005-0000-0000-0000A7540000}"/>
    <cellStyle name="Input 26 2 3 4" xfId="10698" xr:uid="{00000000-0005-0000-0000-0000A8540000}"/>
    <cellStyle name="Input 26 2 3 5" xfId="17314" xr:uid="{00000000-0005-0000-0000-0000A9540000}"/>
    <cellStyle name="Input 26 2 3 6" xfId="22645" xr:uid="{00000000-0005-0000-0000-0000AA540000}"/>
    <cellStyle name="Input 26 2 3 7" xfId="22078" xr:uid="{00000000-0005-0000-0000-0000AB540000}"/>
    <cellStyle name="Input 26 2 4" xfId="4329" xr:uid="{00000000-0005-0000-0000-0000AC540000}"/>
    <cellStyle name="Input 26 2 4 2" xfId="7633" xr:uid="{00000000-0005-0000-0000-0000AD540000}"/>
    <cellStyle name="Input 26 2 4 2 2" xfId="14210" xr:uid="{00000000-0005-0000-0000-0000AE540000}"/>
    <cellStyle name="Input 26 2 4 2 3" xfId="21291" xr:uid="{00000000-0005-0000-0000-0000AF540000}"/>
    <cellStyle name="Input 26 2 4 2 4" xfId="24295" xr:uid="{00000000-0005-0000-0000-0000B0540000}"/>
    <cellStyle name="Input 26 2 4 2 5" xfId="26545" xr:uid="{00000000-0005-0000-0000-0000B1540000}"/>
    <cellStyle name="Input 26 2 4 3" xfId="6010" xr:uid="{00000000-0005-0000-0000-0000B2540000}"/>
    <cellStyle name="Input 26 2 4 3 2" xfId="12587" xr:uid="{00000000-0005-0000-0000-0000B3540000}"/>
    <cellStyle name="Input 26 2 4 4" xfId="10914" xr:uid="{00000000-0005-0000-0000-0000B4540000}"/>
    <cellStyle name="Input 26 2 4 5" xfId="17098" xr:uid="{00000000-0005-0000-0000-0000B5540000}"/>
    <cellStyle name="Input 26 2 4 6" xfId="22861" xr:uid="{00000000-0005-0000-0000-0000B6540000}"/>
    <cellStyle name="Input 26 2 4 7" xfId="18750" xr:uid="{00000000-0005-0000-0000-0000B7540000}"/>
    <cellStyle name="Input 26 2 5" xfId="6433" xr:uid="{00000000-0005-0000-0000-0000B8540000}"/>
    <cellStyle name="Input 26 2 5 2" xfId="13010" xr:uid="{00000000-0005-0000-0000-0000B9540000}"/>
    <cellStyle name="Input 26 2 5 3" xfId="20091" xr:uid="{00000000-0005-0000-0000-0000BA540000}"/>
    <cellStyle name="Input 26 2 5 4" xfId="23248" xr:uid="{00000000-0005-0000-0000-0000BB540000}"/>
    <cellStyle name="Input 26 2 5 5" xfId="25501" xr:uid="{00000000-0005-0000-0000-0000BC540000}"/>
    <cellStyle name="Input 26 2 6" xfId="4810" xr:uid="{00000000-0005-0000-0000-0000BD540000}"/>
    <cellStyle name="Input 26 2 6 2" xfId="11387" xr:uid="{00000000-0005-0000-0000-0000BE540000}"/>
    <cellStyle name="Input 26 2 7" xfId="9715" xr:uid="{00000000-0005-0000-0000-0000BF540000}"/>
    <cellStyle name="Input 26 2 8" xfId="18385" xr:uid="{00000000-0005-0000-0000-0000C0540000}"/>
    <cellStyle name="Input 26 2 9" xfId="19638" xr:uid="{00000000-0005-0000-0000-0000C1540000}"/>
    <cellStyle name="Input 26 3" xfId="3298" xr:uid="{00000000-0005-0000-0000-0000C2540000}"/>
    <cellStyle name="Input 26 3 10" xfId="24732" xr:uid="{00000000-0005-0000-0000-0000C3540000}"/>
    <cellStyle name="Input 26 3 2" xfId="3994" xr:uid="{00000000-0005-0000-0000-0000C4540000}"/>
    <cellStyle name="Input 26 3 2 2" xfId="7298" xr:uid="{00000000-0005-0000-0000-0000C5540000}"/>
    <cellStyle name="Input 26 3 2 2 2" xfId="13875" xr:uid="{00000000-0005-0000-0000-0000C6540000}"/>
    <cellStyle name="Input 26 3 2 2 3" xfId="20956" xr:uid="{00000000-0005-0000-0000-0000C7540000}"/>
    <cellStyle name="Input 26 3 2 2 4" xfId="23960" xr:uid="{00000000-0005-0000-0000-0000C8540000}"/>
    <cellStyle name="Input 26 3 2 2 5" xfId="26210" xr:uid="{00000000-0005-0000-0000-0000C9540000}"/>
    <cellStyle name="Input 26 3 2 3" xfId="5675" xr:uid="{00000000-0005-0000-0000-0000CA540000}"/>
    <cellStyle name="Input 26 3 2 3 2" xfId="12252" xr:uid="{00000000-0005-0000-0000-0000CB540000}"/>
    <cellStyle name="Input 26 3 2 4" xfId="10579" xr:uid="{00000000-0005-0000-0000-0000CC540000}"/>
    <cellStyle name="Input 26 3 2 5" xfId="17433" xr:uid="{00000000-0005-0000-0000-0000CD540000}"/>
    <cellStyle name="Input 26 3 2 6" xfId="22526" xr:uid="{00000000-0005-0000-0000-0000CE540000}"/>
    <cellStyle name="Input 26 3 2 7" xfId="24808" xr:uid="{00000000-0005-0000-0000-0000CF540000}"/>
    <cellStyle name="Input 26 3 3" xfId="4248" xr:uid="{00000000-0005-0000-0000-0000D0540000}"/>
    <cellStyle name="Input 26 3 3 2" xfId="7552" xr:uid="{00000000-0005-0000-0000-0000D1540000}"/>
    <cellStyle name="Input 26 3 3 2 2" xfId="14129" xr:uid="{00000000-0005-0000-0000-0000D2540000}"/>
    <cellStyle name="Input 26 3 3 2 3" xfId="21210" xr:uid="{00000000-0005-0000-0000-0000D3540000}"/>
    <cellStyle name="Input 26 3 3 2 4" xfId="24214" xr:uid="{00000000-0005-0000-0000-0000D4540000}"/>
    <cellStyle name="Input 26 3 3 2 5" xfId="26464" xr:uid="{00000000-0005-0000-0000-0000D5540000}"/>
    <cellStyle name="Input 26 3 3 3" xfId="5929" xr:uid="{00000000-0005-0000-0000-0000D6540000}"/>
    <cellStyle name="Input 26 3 3 3 2" xfId="12506" xr:uid="{00000000-0005-0000-0000-0000D7540000}"/>
    <cellStyle name="Input 26 3 3 4" xfId="10833" xr:uid="{00000000-0005-0000-0000-0000D8540000}"/>
    <cellStyle name="Input 26 3 3 5" xfId="17179" xr:uid="{00000000-0005-0000-0000-0000D9540000}"/>
    <cellStyle name="Input 26 3 3 6" xfId="22780" xr:uid="{00000000-0005-0000-0000-0000DA540000}"/>
    <cellStyle name="Input 26 3 3 7" xfId="18760" xr:uid="{00000000-0005-0000-0000-0000DB540000}"/>
    <cellStyle name="Input 26 3 4" xfId="4462" xr:uid="{00000000-0005-0000-0000-0000DC540000}"/>
    <cellStyle name="Input 26 3 4 2" xfId="7766" xr:uid="{00000000-0005-0000-0000-0000DD540000}"/>
    <cellStyle name="Input 26 3 4 2 2" xfId="14343" xr:uid="{00000000-0005-0000-0000-0000DE540000}"/>
    <cellStyle name="Input 26 3 4 2 3" xfId="21424" xr:uid="{00000000-0005-0000-0000-0000DF540000}"/>
    <cellStyle name="Input 26 3 4 2 4" xfId="24428" xr:uid="{00000000-0005-0000-0000-0000E0540000}"/>
    <cellStyle name="Input 26 3 4 2 5" xfId="26678" xr:uid="{00000000-0005-0000-0000-0000E1540000}"/>
    <cellStyle name="Input 26 3 4 3" xfId="6143" xr:uid="{00000000-0005-0000-0000-0000E2540000}"/>
    <cellStyle name="Input 26 3 4 3 2" xfId="12720" xr:uid="{00000000-0005-0000-0000-0000E3540000}"/>
    <cellStyle name="Input 26 3 4 4" xfId="11047" xr:uid="{00000000-0005-0000-0000-0000E4540000}"/>
    <cellStyle name="Input 26 3 4 5" xfId="16965" xr:uid="{00000000-0005-0000-0000-0000E5540000}"/>
    <cellStyle name="Input 26 3 4 6" xfId="22994" xr:uid="{00000000-0005-0000-0000-0000E6540000}"/>
    <cellStyle name="Input 26 3 4 7" xfId="17836" xr:uid="{00000000-0005-0000-0000-0000E7540000}"/>
    <cellStyle name="Input 26 3 5" xfId="6637" xr:uid="{00000000-0005-0000-0000-0000E8540000}"/>
    <cellStyle name="Input 26 3 5 2" xfId="13214" xr:uid="{00000000-0005-0000-0000-0000E9540000}"/>
    <cellStyle name="Input 26 3 5 3" xfId="20295" xr:uid="{00000000-0005-0000-0000-0000EA540000}"/>
    <cellStyle name="Input 26 3 5 4" xfId="23395" xr:uid="{00000000-0005-0000-0000-0000EB540000}"/>
    <cellStyle name="Input 26 3 5 5" xfId="25650" xr:uid="{00000000-0005-0000-0000-0000EC540000}"/>
    <cellStyle name="Input 26 3 6" xfId="5014" xr:uid="{00000000-0005-0000-0000-0000ED540000}"/>
    <cellStyle name="Input 26 3 6 2" xfId="11591" xr:uid="{00000000-0005-0000-0000-0000EE540000}"/>
    <cellStyle name="Input 26 3 7" xfId="9918" xr:uid="{00000000-0005-0000-0000-0000EF540000}"/>
    <cellStyle name="Input 26 3 8" xfId="18127" xr:uid="{00000000-0005-0000-0000-0000F0540000}"/>
    <cellStyle name="Input 26 3 9" xfId="19725" xr:uid="{00000000-0005-0000-0000-0000F1540000}"/>
    <cellStyle name="Input 26 4" xfId="3653" xr:uid="{00000000-0005-0000-0000-0000F2540000}"/>
    <cellStyle name="Input 26 4 2" xfId="6957" xr:uid="{00000000-0005-0000-0000-0000F3540000}"/>
    <cellStyle name="Input 26 4 2 2" xfId="13534" xr:uid="{00000000-0005-0000-0000-0000F4540000}"/>
    <cellStyle name="Input 26 4 2 3" xfId="20615" xr:uid="{00000000-0005-0000-0000-0000F5540000}"/>
    <cellStyle name="Input 26 4 2 4" xfId="23666" xr:uid="{00000000-0005-0000-0000-0000F6540000}"/>
    <cellStyle name="Input 26 4 2 5" xfId="25919" xr:uid="{00000000-0005-0000-0000-0000F7540000}"/>
    <cellStyle name="Input 26 4 3" xfId="5334" xr:uid="{00000000-0005-0000-0000-0000F8540000}"/>
    <cellStyle name="Input 26 4 3 2" xfId="11911" xr:uid="{00000000-0005-0000-0000-0000F9540000}"/>
    <cellStyle name="Input 26 4 4" xfId="10238" xr:uid="{00000000-0005-0000-0000-0000FA540000}"/>
    <cellStyle name="Input 26 4 5" xfId="17774" xr:uid="{00000000-0005-0000-0000-0000FB540000}"/>
    <cellStyle name="Input 26 4 6" xfId="19870" xr:uid="{00000000-0005-0000-0000-0000FC540000}"/>
    <cellStyle name="Input 26 4 7" xfId="24757" xr:uid="{00000000-0005-0000-0000-0000FD540000}"/>
    <cellStyle name="Input 26 5" xfId="3455" xr:uid="{00000000-0005-0000-0000-0000FE540000}"/>
    <cellStyle name="Input 26 5 2" xfId="6794" xr:uid="{00000000-0005-0000-0000-0000FF540000}"/>
    <cellStyle name="Input 26 5 2 2" xfId="13371" xr:uid="{00000000-0005-0000-0000-000000550000}"/>
    <cellStyle name="Input 26 5 2 3" xfId="20452" xr:uid="{00000000-0005-0000-0000-000001550000}"/>
    <cellStyle name="Input 26 5 2 4" xfId="23503" xr:uid="{00000000-0005-0000-0000-000002550000}"/>
    <cellStyle name="Input 26 5 2 5" xfId="25756" xr:uid="{00000000-0005-0000-0000-000003550000}"/>
    <cellStyle name="Input 26 5 3" xfId="5171" xr:uid="{00000000-0005-0000-0000-000004550000}"/>
    <cellStyle name="Input 26 5 3 2" xfId="11748" xr:uid="{00000000-0005-0000-0000-000005550000}"/>
    <cellStyle name="Input 26 5 4" xfId="10075" xr:uid="{00000000-0005-0000-0000-000006550000}"/>
    <cellStyle name="Input 26 5 5" xfId="17959" xr:uid="{00000000-0005-0000-0000-000007550000}"/>
    <cellStyle name="Input 26 5 6" xfId="18903" xr:uid="{00000000-0005-0000-0000-000008550000}"/>
    <cellStyle name="Input 26 5 7" xfId="18618" xr:uid="{00000000-0005-0000-0000-000009550000}"/>
    <cellStyle name="Input 26 6" xfId="3719" xr:uid="{00000000-0005-0000-0000-00000A550000}"/>
    <cellStyle name="Input 26 6 2" xfId="7023" xr:uid="{00000000-0005-0000-0000-00000B550000}"/>
    <cellStyle name="Input 26 6 2 2" xfId="13600" xr:uid="{00000000-0005-0000-0000-00000C550000}"/>
    <cellStyle name="Input 26 6 2 3" xfId="20681" xr:uid="{00000000-0005-0000-0000-00000D550000}"/>
    <cellStyle name="Input 26 6 2 4" xfId="23732" xr:uid="{00000000-0005-0000-0000-00000E550000}"/>
    <cellStyle name="Input 26 6 2 5" xfId="25985" xr:uid="{00000000-0005-0000-0000-00000F550000}"/>
    <cellStyle name="Input 26 6 3" xfId="5400" xr:uid="{00000000-0005-0000-0000-000010550000}"/>
    <cellStyle name="Input 26 6 3 2" xfId="11977" xr:uid="{00000000-0005-0000-0000-000011550000}"/>
    <cellStyle name="Input 26 6 4" xfId="10304" xr:uid="{00000000-0005-0000-0000-000012550000}"/>
    <cellStyle name="Input 26 6 5" xfId="17708" xr:uid="{00000000-0005-0000-0000-000013550000}"/>
    <cellStyle name="Input 26 6 6" xfId="19915" xr:uid="{00000000-0005-0000-0000-000014550000}"/>
    <cellStyle name="Input 26 6 7" xfId="19256" xr:uid="{00000000-0005-0000-0000-000015550000}"/>
    <cellStyle name="Input 26 7" xfId="6282" xr:uid="{00000000-0005-0000-0000-000016550000}"/>
    <cellStyle name="Input 26 7 2" xfId="12859" xr:uid="{00000000-0005-0000-0000-000017550000}"/>
    <cellStyle name="Input 26 7 3" xfId="16780" xr:uid="{00000000-0005-0000-0000-000018550000}"/>
    <cellStyle name="Input 26 7 4" xfId="23138" xr:uid="{00000000-0005-0000-0000-000019550000}"/>
    <cellStyle name="Input 26 7 5" xfId="19082" xr:uid="{00000000-0005-0000-0000-00001A550000}"/>
    <cellStyle name="Input 26 8" xfId="4651" xr:uid="{00000000-0005-0000-0000-00001B550000}"/>
    <cellStyle name="Input 26 8 2" xfId="11228" xr:uid="{00000000-0005-0000-0000-00001C550000}"/>
    <cellStyle name="Input 26 8 3" xfId="21604" xr:uid="{00000000-0005-0000-0000-00001D550000}"/>
    <cellStyle name="Input 26 8 4" xfId="24565" xr:uid="{00000000-0005-0000-0000-00001E550000}"/>
    <cellStyle name="Input 26 8 5" xfId="26801" xr:uid="{00000000-0005-0000-0000-00001F550000}"/>
    <cellStyle name="Input 26 9" xfId="9428" xr:uid="{00000000-0005-0000-0000-000020550000}"/>
    <cellStyle name="Input 26 9 2" xfId="14597" xr:uid="{00000000-0005-0000-0000-000021550000}"/>
    <cellStyle name="Input 26 9 3" xfId="21646" xr:uid="{00000000-0005-0000-0000-000022550000}"/>
    <cellStyle name="Input 26 9 4" xfId="24606" xr:uid="{00000000-0005-0000-0000-000023550000}"/>
    <cellStyle name="Input 26 9 5" xfId="26842" xr:uid="{00000000-0005-0000-0000-000024550000}"/>
    <cellStyle name="Input 27" xfId="2347" xr:uid="{00000000-0005-0000-0000-000025550000}"/>
    <cellStyle name="Input 27 10" xfId="7903" xr:uid="{00000000-0005-0000-0000-000026550000}"/>
    <cellStyle name="Input 27 10 2" xfId="14407" xr:uid="{00000000-0005-0000-0000-000027550000}"/>
    <cellStyle name="Input 27 11" xfId="8020" xr:uid="{00000000-0005-0000-0000-000028550000}"/>
    <cellStyle name="Input 27 11 2" xfId="14441" xr:uid="{00000000-0005-0000-0000-000029550000}"/>
    <cellStyle name="Input 27 12" xfId="18282" xr:uid="{00000000-0005-0000-0000-00002A550000}"/>
    <cellStyle name="Input 27 13" xfId="18722" xr:uid="{00000000-0005-0000-0000-00002B550000}"/>
    <cellStyle name="Input 27 14" xfId="19073" xr:uid="{00000000-0005-0000-0000-00002C550000}"/>
    <cellStyle name="Input 27 2" xfId="3073" xr:uid="{00000000-0005-0000-0000-00002D550000}"/>
    <cellStyle name="Input 27 2 10" xfId="24709" xr:uid="{00000000-0005-0000-0000-00002E550000}"/>
    <cellStyle name="Input 27 2 2" xfId="3803" xr:uid="{00000000-0005-0000-0000-00002F550000}"/>
    <cellStyle name="Input 27 2 2 2" xfId="7107" xr:uid="{00000000-0005-0000-0000-000030550000}"/>
    <cellStyle name="Input 27 2 2 2 2" xfId="13684" xr:uid="{00000000-0005-0000-0000-000031550000}"/>
    <cellStyle name="Input 27 2 2 2 3" xfId="20765" xr:uid="{00000000-0005-0000-0000-000032550000}"/>
    <cellStyle name="Input 27 2 2 2 4" xfId="23814" xr:uid="{00000000-0005-0000-0000-000033550000}"/>
    <cellStyle name="Input 27 2 2 2 5" xfId="26068" xr:uid="{00000000-0005-0000-0000-000034550000}"/>
    <cellStyle name="Input 27 2 2 3" xfId="5484" xr:uid="{00000000-0005-0000-0000-000035550000}"/>
    <cellStyle name="Input 27 2 2 3 2" xfId="12061" xr:uid="{00000000-0005-0000-0000-000036550000}"/>
    <cellStyle name="Input 27 2 2 4" xfId="10388" xr:uid="{00000000-0005-0000-0000-000037550000}"/>
    <cellStyle name="Input 27 2 2 5" xfId="17624" xr:uid="{00000000-0005-0000-0000-000038550000}"/>
    <cellStyle name="Input 27 2 2 6" xfId="19975" xr:uid="{00000000-0005-0000-0000-000039550000}"/>
    <cellStyle name="Input 27 2 2 7" xfId="22121" xr:uid="{00000000-0005-0000-0000-00003A550000}"/>
    <cellStyle name="Input 27 2 3" xfId="4114" xr:uid="{00000000-0005-0000-0000-00003B550000}"/>
    <cellStyle name="Input 27 2 3 2" xfId="7418" xr:uid="{00000000-0005-0000-0000-00003C550000}"/>
    <cellStyle name="Input 27 2 3 2 2" xfId="13995" xr:uid="{00000000-0005-0000-0000-00003D550000}"/>
    <cellStyle name="Input 27 2 3 2 3" xfId="21076" xr:uid="{00000000-0005-0000-0000-00003E550000}"/>
    <cellStyle name="Input 27 2 3 2 4" xfId="24080" xr:uid="{00000000-0005-0000-0000-00003F550000}"/>
    <cellStyle name="Input 27 2 3 2 5" xfId="26330" xr:uid="{00000000-0005-0000-0000-000040550000}"/>
    <cellStyle name="Input 27 2 3 3" xfId="5795" xr:uid="{00000000-0005-0000-0000-000041550000}"/>
    <cellStyle name="Input 27 2 3 3 2" xfId="12372" xr:uid="{00000000-0005-0000-0000-000042550000}"/>
    <cellStyle name="Input 27 2 3 4" xfId="10699" xr:uid="{00000000-0005-0000-0000-000043550000}"/>
    <cellStyle name="Input 27 2 3 5" xfId="17313" xr:uid="{00000000-0005-0000-0000-000044550000}"/>
    <cellStyle name="Input 27 2 3 6" xfId="22646" xr:uid="{00000000-0005-0000-0000-000045550000}"/>
    <cellStyle name="Input 27 2 3 7" xfId="21764" xr:uid="{00000000-0005-0000-0000-000046550000}"/>
    <cellStyle name="Input 27 2 4" xfId="4330" xr:uid="{00000000-0005-0000-0000-000047550000}"/>
    <cellStyle name="Input 27 2 4 2" xfId="7634" xr:uid="{00000000-0005-0000-0000-000048550000}"/>
    <cellStyle name="Input 27 2 4 2 2" xfId="14211" xr:uid="{00000000-0005-0000-0000-000049550000}"/>
    <cellStyle name="Input 27 2 4 2 3" xfId="21292" xr:uid="{00000000-0005-0000-0000-00004A550000}"/>
    <cellStyle name="Input 27 2 4 2 4" xfId="24296" xr:uid="{00000000-0005-0000-0000-00004B550000}"/>
    <cellStyle name="Input 27 2 4 2 5" xfId="26546" xr:uid="{00000000-0005-0000-0000-00004C550000}"/>
    <cellStyle name="Input 27 2 4 3" xfId="6011" xr:uid="{00000000-0005-0000-0000-00004D550000}"/>
    <cellStyle name="Input 27 2 4 3 2" xfId="12588" xr:uid="{00000000-0005-0000-0000-00004E550000}"/>
    <cellStyle name="Input 27 2 4 4" xfId="10915" xr:uid="{00000000-0005-0000-0000-00004F550000}"/>
    <cellStyle name="Input 27 2 4 5" xfId="17097" xr:uid="{00000000-0005-0000-0000-000050550000}"/>
    <cellStyle name="Input 27 2 4 6" xfId="22862" xr:uid="{00000000-0005-0000-0000-000051550000}"/>
    <cellStyle name="Input 27 2 4 7" xfId="18558" xr:uid="{00000000-0005-0000-0000-000052550000}"/>
    <cellStyle name="Input 27 2 5" xfId="6434" xr:uid="{00000000-0005-0000-0000-000053550000}"/>
    <cellStyle name="Input 27 2 5 2" xfId="13011" xr:uid="{00000000-0005-0000-0000-000054550000}"/>
    <cellStyle name="Input 27 2 5 3" xfId="20092" xr:uid="{00000000-0005-0000-0000-000055550000}"/>
    <cellStyle name="Input 27 2 5 4" xfId="23249" xr:uid="{00000000-0005-0000-0000-000056550000}"/>
    <cellStyle name="Input 27 2 5 5" xfId="25502" xr:uid="{00000000-0005-0000-0000-000057550000}"/>
    <cellStyle name="Input 27 2 6" xfId="4811" xr:uid="{00000000-0005-0000-0000-000058550000}"/>
    <cellStyle name="Input 27 2 6 2" xfId="11388" xr:uid="{00000000-0005-0000-0000-000059550000}"/>
    <cellStyle name="Input 27 2 7" xfId="9716" xr:uid="{00000000-0005-0000-0000-00005A550000}"/>
    <cellStyle name="Input 27 2 8" xfId="18384" xr:uid="{00000000-0005-0000-0000-00005B550000}"/>
    <cellStyle name="Input 27 2 9" xfId="19639" xr:uid="{00000000-0005-0000-0000-00005C550000}"/>
    <cellStyle name="Input 27 3" xfId="3299" xr:uid="{00000000-0005-0000-0000-00005D550000}"/>
    <cellStyle name="Input 27 3 10" xfId="25200" xr:uid="{00000000-0005-0000-0000-00005E550000}"/>
    <cellStyle name="Input 27 3 2" xfId="3995" xr:uid="{00000000-0005-0000-0000-00005F550000}"/>
    <cellStyle name="Input 27 3 2 2" xfId="7299" xr:uid="{00000000-0005-0000-0000-000060550000}"/>
    <cellStyle name="Input 27 3 2 2 2" xfId="13876" xr:uid="{00000000-0005-0000-0000-000061550000}"/>
    <cellStyle name="Input 27 3 2 2 3" xfId="20957" xr:uid="{00000000-0005-0000-0000-000062550000}"/>
    <cellStyle name="Input 27 3 2 2 4" xfId="23961" xr:uid="{00000000-0005-0000-0000-000063550000}"/>
    <cellStyle name="Input 27 3 2 2 5" xfId="26211" xr:uid="{00000000-0005-0000-0000-000064550000}"/>
    <cellStyle name="Input 27 3 2 3" xfId="5676" xr:uid="{00000000-0005-0000-0000-000065550000}"/>
    <cellStyle name="Input 27 3 2 3 2" xfId="12253" xr:uid="{00000000-0005-0000-0000-000066550000}"/>
    <cellStyle name="Input 27 3 2 4" xfId="10580" xr:uid="{00000000-0005-0000-0000-000067550000}"/>
    <cellStyle name="Input 27 3 2 5" xfId="17432" xr:uid="{00000000-0005-0000-0000-000068550000}"/>
    <cellStyle name="Input 27 3 2 6" xfId="22527" xr:uid="{00000000-0005-0000-0000-000069550000}"/>
    <cellStyle name="Input 27 3 2 7" xfId="25046" xr:uid="{00000000-0005-0000-0000-00006A550000}"/>
    <cellStyle name="Input 27 3 3" xfId="4249" xr:uid="{00000000-0005-0000-0000-00006B550000}"/>
    <cellStyle name="Input 27 3 3 2" xfId="7553" xr:uid="{00000000-0005-0000-0000-00006C550000}"/>
    <cellStyle name="Input 27 3 3 2 2" xfId="14130" xr:uid="{00000000-0005-0000-0000-00006D550000}"/>
    <cellStyle name="Input 27 3 3 2 3" xfId="21211" xr:uid="{00000000-0005-0000-0000-00006E550000}"/>
    <cellStyle name="Input 27 3 3 2 4" xfId="24215" xr:uid="{00000000-0005-0000-0000-00006F550000}"/>
    <cellStyle name="Input 27 3 3 2 5" xfId="26465" xr:uid="{00000000-0005-0000-0000-000070550000}"/>
    <cellStyle name="Input 27 3 3 3" xfId="5930" xr:uid="{00000000-0005-0000-0000-000071550000}"/>
    <cellStyle name="Input 27 3 3 3 2" xfId="12507" xr:uid="{00000000-0005-0000-0000-000072550000}"/>
    <cellStyle name="Input 27 3 3 4" xfId="10834" xr:uid="{00000000-0005-0000-0000-000073550000}"/>
    <cellStyle name="Input 27 3 3 5" xfId="17178" xr:uid="{00000000-0005-0000-0000-000074550000}"/>
    <cellStyle name="Input 27 3 3 6" xfId="22781" xr:uid="{00000000-0005-0000-0000-000075550000}"/>
    <cellStyle name="Input 27 3 3 7" xfId="18496" xr:uid="{00000000-0005-0000-0000-000076550000}"/>
    <cellStyle name="Input 27 3 4" xfId="4463" xr:uid="{00000000-0005-0000-0000-000077550000}"/>
    <cellStyle name="Input 27 3 4 2" xfId="7767" xr:uid="{00000000-0005-0000-0000-000078550000}"/>
    <cellStyle name="Input 27 3 4 2 2" xfId="14344" xr:uid="{00000000-0005-0000-0000-000079550000}"/>
    <cellStyle name="Input 27 3 4 2 3" xfId="21425" xr:uid="{00000000-0005-0000-0000-00007A550000}"/>
    <cellStyle name="Input 27 3 4 2 4" xfId="24429" xr:uid="{00000000-0005-0000-0000-00007B550000}"/>
    <cellStyle name="Input 27 3 4 2 5" xfId="26679" xr:uid="{00000000-0005-0000-0000-00007C550000}"/>
    <cellStyle name="Input 27 3 4 3" xfId="6144" xr:uid="{00000000-0005-0000-0000-00007D550000}"/>
    <cellStyle name="Input 27 3 4 3 2" xfId="12721" xr:uid="{00000000-0005-0000-0000-00007E550000}"/>
    <cellStyle name="Input 27 3 4 4" xfId="11048" xr:uid="{00000000-0005-0000-0000-00007F550000}"/>
    <cellStyle name="Input 27 3 4 5" xfId="16964" xr:uid="{00000000-0005-0000-0000-000080550000}"/>
    <cellStyle name="Input 27 3 4 6" xfId="22995" xr:uid="{00000000-0005-0000-0000-000081550000}"/>
    <cellStyle name="Input 27 3 4 7" xfId="19441" xr:uid="{00000000-0005-0000-0000-000082550000}"/>
    <cellStyle name="Input 27 3 5" xfId="6638" xr:uid="{00000000-0005-0000-0000-000083550000}"/>
    <cellStyle name="Input 27 3 5 2" xfId="13215" xr:uid="{00000000-0005-0000-0000-000084550000}"/>
    <cellStyle name="Input 27 3 5 3" xfId="20296" xr:uid="{00000000-0005-0000-0000-000085550000}"/>
    <cellStyle name="Input 27 3 5 4" xfId="23396" xr:uid="{00000000-0005-0000-0000-000086550000}"/>
    <cellStyle name="Input 27 3 5 5" xfId="25651" xr:uid="{00000000-0005-0000-0000-000087550000}"/>
    <cellStyle name="Input 27 3 6" xfId="5015" xr:uid="{00000000-0005-0000-0000-000088550000}"/>
    <cellStyle name="Input 27 3 6 2" xfId="11592" xr:uid="{00000000-0005-0000-0000-000089550000}"/>
    <cellStyle name="Input 27 3 7" xfId="9919" xr:uid="{00000000-0005-0000-0000-00008A550000}"/>
    <cellStyle name="Input 27 3 8" xfId="18126" xr:uid="{00000000-0005-0000-0000-00008B550000}"/>
    <cellStyle name="Input 27 3 9" xfId="18843" xr:uid="{00000000-0005-0000-0000-00008C550000}"/>
    <cellStyle name="Input 27 4" xfId="3654" xr:uid="{00000000-0005-0000-0000-00008D550000}"/>
    <cellStyle name="Input 27 4 2" xfId="6958" xr:uid="{00000000-0005-0000-0000-00008E550000}"/>
    <cellStyle name="Input 27 4 2 2" xfId="13535" xr:uid="{00000000-0005-0000-0000-00008F550000}"/>
    <cellStyle name="Input 27 4 2 3" xfId="20616" xr:uid="{00000000-0005-0000-0000-000090550000}"/>
    <cellStyle name="Input 27 4 2 4" xfId="23667" xr:uid="{00000000-0005-0000-0000-000091550000}"/>
    <cellStyle name="Input 27 4 2 5" xfId="25920" xr:uid="{00000000-0005-0000-0000-000092550000}"/>
    <cellStyle name="Input 27 4 3" xfId="5335" xr:uid="{00000000-0005-0000-0000-000093550000}"/>
    <cellStyle name="Input 27 4 3 2" xfId="11912" xr:uid="{00000000-0005-0000-0000-000094550000}"/>
    <cellStyle name="Input 27 4 4" xfId="10239" xr:uid="{00000000-0005-0000-0000-000095550000}"/>
    <cellStyle name="Input 27 4 5" xfId="17773" xr:uid="{00000000-0005-0000-0000-000096550000}"/>
    <cellStyle name="Input 27 4 6" xfId="18986" xr:uid="{00000000-0005-0000-0000-000097550000}"/>
    <cellStyle name="Input 27 4 7" xfId="25067" xr:uid="{00000000-0005-0000-0000-000098550000}"/>
    <cellStyle name="Input 27 5" xfId="3454" xr:uid="{00000000-0005-0000-0000-000099550000}"/>
    <cellStyle name="Input 27 5 2" xfId="6793" xr:uid="{00000000-0005-0000-0000-00009A550000}"/>
    <cellStyle name="Input 27 5 2 2" xfId="13370" xr:uid="{00000000-0005-0000-0000-00009B550000}"/>
    <cellStyle name="Input 27 5 2 3" xfId="20451" xr:uid="{00000000-0005-0000-0000-00009C550000}"/>
    <cellStyle name="Input 27 5 2 4" xfId="23502" xr:uid="{00000000-0005-0000-0000-00009D550000}"/>
    <cellStyle name="Input 27 5 2 5" xfId="25755" xr:uid="{00000000-0005-0000-0000-00009E550000}"/>
    <cellStyle name="Input 27 5 3" xfId="5170" xr:uid="{00000000-0005-0000-0000-00009F550000}"/>
    <cellStyle name="Input 27 5 3 2" xfId="11747" xr:uid="{00000000-0005-0000-0000-0000A0550000}"/>
    <cellStyle name="Input 27 5 4" xfId="10074" xr:uid="{00000000-0005-0000-0000-0000A1550000}"/>
    <cellStyle name="Input 27 5 5" xfId="17960" xr:uid="{00000000-0005-0000-0000-0000A2550000}"/>
    <cellStyle name="Input 27 5 6" xfId="19782" xr:uid="{00000000-0005-0000-0000-0000A3550000}"/>
    <cellStyle name="Input 27 5 7" xfId="19311" xr:uid="{00000000-0005-0000-0000-0000A4550000}"/>
    <cellStyle name="Input 27 6" xfId="3624" xr:uid="{00000000-0005-0000-0000-0000A5550000}"/>
    <cellStyle name="Input 27 6 2" xfId="6928" xr:uid="{00000000-0005-0000-0000-0000A6550000}"/>
    <cellStyle name="Input 27 6 2 2" xfId="13505" xr:uid="{00000000-0005-0000-0000-0000A7550000}"/>
    <cellStyle name="Input 27 6 2 3" xfId="20586" xr:uid="{00000000-0005-0000-0000-0000A8550000}"/>
    <cellStyle name="Input 27 6 2 4" xfId="23637" xr:uid="{00000000-0005-0000-0000-0000A9550000}"/>
    <cellStyle name="Input 27 6 2 5" xfId="25890" xr:uid="{00000000-0005-0000-0000-0000AA550000}"/>
    <cellStyle name="Input 27 6 3" xfId="5305" xr:uid="{00000000-0005-0000-0000-0000AB550000}"/>
    <cellStyle name="Input 27 6 3 2" xfId="11882" xr:uid="{00000000-0005-0000-0000-0000AC550000}"/>
    <cellStyle name="Input 27 6 4" xfId="10209" xr:uid="{00000000-0005-0000-0000-0000AD550000}"/>
    <cellStyle name="Input 27 6 5" xfId="17803" xr:uid="{00000000-0005-0000-0000-0000AE550000}"/>
    <cellStyle name="Input 27 6 6" xfId="19857" xr:uid="{00000000-0005-0000-0000-0000AF550000}"/>
    <cellStyle name="Input 27 6 7" xfId="18586" xr:uid="{00000000-0005-0000-0000-0000B0550000}"/>
    <cellStyle name="Input 27 7" xfId="6283" xr:uid="{00000000-0005-0000-0000-0000B1550000}"/>
    <cellStyle name="Input 27 7 2" xfId="12860" xr:uid="{00000000-0005-0000-0000-0000B2550000}"/>
    <cellStyle name="Input 27 7 3" xfId="16779" xr:uid="{00000000-0005-0000-0000-0000B3550000}"/>
    <cellStyle name="Input 27 7 4" xfId="23139" xr:uid="{00000000-0005-0000-0000-0000B4550000}"/>
    <cellStyle name="Input 27 7 5" xfId="19081" xr:uid="{00000000-0005-0000-0000-0000B5550000}"/>
    <cellStyle name="Input 27 8" xfId="4652" xr:uid="{00000000-0005-0000-0000-0000B6550000}"/>
    <cellStyle name="Input 27 8 2" xfId="11229" xr:uid="{00000000-0005-0000-0000-0000B7550000}"/>
    <cellStyle name="Input 27 8 3" xfId="21605" xr:uid="{00000000-0005-0000-0000-0000B8550000}"/>
    <cellStyle name="Input 27 8 4" xfId="24566" xr:uid="{00000000-0005-0000-0000-0000B9550000}"/>
    <cellStyle name="Input 27 8 5" xfId="26802" xr:uid="{00000000-0005-0000-0000-0000BA550000}"/>
    <cellStyle name="Input 27 9" xfId="9427" xr:uid="{00000000-0005-0000-0000-0000BB550000}"/>
    <cellStyle name="Input 27 9 2" xfId="14596" xr:uid="{00000000-0005-0000-0000-0000BC550000}"/>
    <cellStyle name="Input 27 9 3" xfId="21645" xr:uid="{00000000-0005-0000-0000-0000BD550000}"/>
    <cellStyle name="Input 27 9 4" xfId="24605" xr:uid="{00000000-0005-0000-0000-0000BE550000}"/>
    <cellStyle name="Input 27 9 5" xfId="26841" xr:uid="{00000000-0005-0000-0000-0000BF550000}"/>
    <cellStyle name="Input 28" xfId="2348" xr:uid="{00000000-0005-0000-0000-0000C0550000}"/>
    <cellStyle name="Input 28 10" xfId="9251" xr:uid="{00000000-0005-0000-0000-0000C1550000}"/>
    <cellStyle name="Input 28 10 2" xfId="14537" xr:uid="{00000000-0005-0000-0000-0000C2550000}"/>
    <cellStyle name="Input 28 11" xfId="9216" xr:uid="{00000000-0005-0000-0000-0000C3550000}"/>
    <cellStyle name="Input 28 11 2" xfId="14529" xr:uid="{00000000-0005-0000-0000-0000C4550000}"/>
    <cellStyle name="Input 28 12" xfId="18283" xr:uid="{00000000-0005-0000-0000-0000C5550000}"/>
    <cellStyle name="Input 28 13" xfId="18721" xr:uid="{00000000-0005-0000-0000-0000C6550000}"/>
    <cellStyle name="Input 28 14" xfId="22379" xr:uid="{00000000-0005-0000-0000-0000C7550000}"/>
    <cellStyle name="Input 28 2" xfId="3074" xr:uid="{00000000-0005-0000-0000-0000C8550000}"/>
    <cellStyle name="Input 28 2 10" xfId="24710" xr:uid="{00000000-0005-0000-0000-0000C9550000}"/>
    <cellStyle name="Input 28 2 2" xfId="3804" xr:uid="{00000000-0005-0000-0000-0000CA550000}"/>
    <cellStyle name="Input 28 2 2 2" xfId="7108" xr:uid="{00000000-0005-0000-0000-0000CB550000}"/>
    <cellStyle name="Input 28 2 2 2 2" xfId="13685" xr:uid="{00000000-0005-0000-0000-0000CC550000}"/>
    <cellStyle name="Input 28 2 2 2 3" xfId="20766" xr:uid="{00000000-0005-0000-0000-0000CD550000}"/>
    <cellStyle name="Input 28 2 2 2 4" xfId="23815" xr:uid="{00000000-0005-0000-0000-0000CE550000}"/>
    <cellStyle name="Input 28 2 2 2 5" xfId="26069" xr:uid="{00000000-0005-0000-0000-0000CF550000}"/>
    <cellStyle name="Input 28 2 2 3" xfId="5485" xr:uid="{00000000-0005-0000-0000-0000D0550000}"/>
    <cellStyle name="Input 28 2 2 3 2" xfId="12062" xr:uid="{00000000-0005-0000-0000-0000D1550000}"/>
    <cellStyle name="Input 28 2 2 4" xfId="10389" xr:uid="{00000000-0005-0000-0000-0000D2550000}"/>
    <cellStyle name="Input 28 2 2 5" xfId="17623" xr:uid="{00000000-0005-0000-0000-0000D3550000}"/>
    <cellStyle name="Input 28 2 2 6" xfId="19976" xr:uid="{00000000-0005-0000-0000-0000D4550000}"/>
    <cellStyle name="Input 28 2 2 7" xfId="24525" xr:uid="{00000000-0005-0000-0000-0000D5550000}"/>
    <cellStyle name="Input 28 2 3" xfId="4115" xr:uid="{00000000-0005-0000-0000-0000D6550000}"/>
    <cellStyle name="Input 28 2 3 2" xfId="7419" xr:uid="{00000000-0005-0000-0000-0000D7550000}"/>
    <cellStyle name="Input 28 2 3 2 2" xfId="13996" xr:uid="{00000000-0005-0000-0000-0000D8550000}"/>
    <cellStyle name="Input 28 2 3 2 3" xfId="21077" xr:uid="{00000000-0005-0000-0000-0000D9550000}"/>
    <cellStyle name="Input 28 2 3 2 4" xfId="24081" xr:uid="{00000000-0005-0000-0000-0000DA550000}"/>
    <cellStyle name="Input 28 2 3 2 5" xfId="26331" xr:uid="{00000000-0005-0000-0000-0000DB550000}"/>
    <cellStyle name="Input 28 2 3 3" xfId="5796" xr:uid="{00000000-0005-0000-0000-0000DC550000}"/>
    <cellStyle name="Input 28 2 3 3 2" xfId="12373" xr:uid="{00000000-0005-0000-0000-0000DD550000}"/>
    <cellStyle name="Input 28 2 3 4" xfId="10700" xr:uid="{00000000-0005-0000-0000-0000DE550000}"/>
    <cellStyle name="Input 28 2 3 5" xfId="17312" xr:uid="{00000000-0005-0000-0000-0000DF550000}"/>
    <cellStyle name="Input 28 2 3 6" xfId="22647" xr:uid="{00000000-0005-0000-0000-0000E0550000}"/>
    <cellStyle name="Input 28 2 3 7" xfId="19561" xr:uid="{00000000-0005-0000-0000-0000E1550000}"/>
    <cellStyle name="Input 28 2 4" xfId="4331" xr:uid="{00000000-0005-0000-0000-0000E2550000}"/>
    <cellStyle name="Input 28 2 4 2" xfId="7635" xr:uid="{00000000-0005-0000-0000-0000E3550000}"/>
    <cellStyle name="Input 28 2 4 2 2" xfId="14212" xr:uid="{00000000-0005-0000-0000-0000E4550000}"/>
    <cellStyle name="Input 28 2 4 2 3" xfId="21293" xr:uid="{00000000-0005-0000-0000-0000E5550000}"/>
    <cellStyle name="Input 28 2 4 2 4" xfId="24297" xr:uid="{00000000-0005-0000-0000-0000E6550000}"/>
    <cellStyle name="Input 28 2 4 2 5" xfId="26547" xr:uid="{00000000-0005-0000-0000-0000E7550000}"/>
    <cellStyle name="Input 28 2 4 3" xfId="6012" xr:uid="{00000000-0005-0000-0000-0000E8550000}"/>
    <cellStyle name="Input 28 2 4 3 2" xfId="12589" xr:uid="{00000000-0005-0000-0000-0000E9550000}"/>
    <cellStyle name="Input 28 2 4 4" xfId="10916" xr:uid="{00000000-0005-0000-0000-0000EA550000}"/>
    <cellStyle name="Input 28 2 4 5" xfId="17096" xr:uid="{00000000-0005-0000-0000-0000EB550000}"/>
    <cellStyle name="Input 28 2 4 6" xfId="22863" xr:uid="{00000000-0005-0000-0000-0000EC550000}"/>
    <cellStyle name="Input 28 2 4 7" xfId="18749" xr:uid="{00000000-0005-0000-0000-0000ED550000}"/>
    <cellStyle name="Input 28 2 5" xfId="6435" xr:uid="{00000000-0005-0000-0000-0000EE550000}"/>
    <cellStyle name="Input 28 2 5 2" xfId="13012" xr:uid="{00000000-0005-0000-0000-0000EF550000}"/>
    <cellStyle name="Input 28 2 5 3" xfId="20093" xr:uid="{00000000-0005-0000-0000-0000F0550000}"/>
    <cellStyle name="Input 28 2 5 4" xfId="23250" xr:uid="{00000000-0005-0000-0000-0000F1550000}"/>
    <cellStyle name="Input 28 2 5 5" xfId="25503" xr:uid="{00000000-0005-0000-0000-0000F2550000}"/>
    <cellStyle name="Input 28 2 6" xfId="4812" xr:uid="{00000000-0005-0000-0000-0000F3550000}"/>
    <cellStyle name="Input 28 2 6 2" xfId="11389" xr:uid="{00000000-0005-0000-0000-0000F4550000}"/>
    <cellStyle name="Input 28 2 7" xfId="9717" xr:uid="{00000000-0005-0000-0000-0000F5550000}"/>
    <cellStyle name="Input 28 2 8" xfId="18383" xr:uid="{00000000-0005-0000-0000-0000F6550000}"/>
    <cellStyle name="Input 28 2 9" xfId="19640" xr:uid="{00000000-0005-0000-0000-0000F7550000}"/>
    <cellStyle name="Input 28 3" xfId="3300" xr:uid="{00000000-0005-0000-0000-0000F8550000}"/>
    <cellStyle name="Input 28 3 10" xfId="25199" xr:uid="{00000000-0005-0000-0000-0000F9550000}"/>
    <cellStyle name="Input 28 3 2" xfId="3996" xr:uid="{00000000-0005-0000-0000-0000FA550000}"/>
    <cellStyle name="Input 28 3 2 2" xfId="7300" xr:uid="{00000000-0005-0000-0000-0000FB550000}"/>
    <cellStyle name="Input 28 3 2 2 2" xfId="13877" xr:uid="{00000000-0005-0000-0000-0000FC550000}"/>
    <cellStyle name="Input 28 3 2 2 3" xfId="20958" xr:uid="{00000000-0005-0000-0000-0000FD550000}"/>
    <cellStyle name="Input 28 3 2 2 4" xfId="23962" xr:uid="{00000000-0005-0000-0000-0000FE550000}"/>
    <cellStyle name="Input 28 3 2 2 5" xfId="26212" xr:uid="{00000000-0005-0000-0000-0000FF550000}"/>
    <cellStyle name="Input 28 3 2 3" xfId="5677" xr:uid="{00000000-0005-0000-0000-000000560000}"/>
    <cellStyle name="Input 28 3 2 3 2" xfId="12254" xr:uid="{00000000-0005-0000-0000-000001560000}"/>
    <cellStyle name="Input 28 3 2 4" xfId="10581" xr:uid="{00000000-0005-0000-0000-000002560000}"/>
    <cellStyle name="Input 28 3 2 5" xfId="17431" xr:uid="{00000000-0005-0000-0000-000003560000}"/>
    <cellStyle name="Input 28 3 2 6" xfId="22528" xr:uid="{00000000-0005-0000-0000-000004560000}"/>
    <cellStyle name="Input 28 3 2 7" xfId="19581" xr:uid="{00000000-0005-0000-0000-000005560000}"/>
    <cellStyle name="Input 28 3 3" xfId="4250" xr:uid="{00000000-0005-0000-0000-000006560000}"/>
    <cellStyle name="Input 28 3 3 2" xfId="7554" xr:uid="{00000000-0005-0000-0000-000007560000}"/>
    <cellStyle name="Input 28 3 3 2 2" xfId="14131" xr:uid="{00000000-0005-0000-0000-000008560000}"/>
    <cellStyle name="Input 28 3 3 2 3" xfId="21212" xr:uid="{00000000-0005-0000-0000-000009560000}"/>
    <cellStyle name="Input 28 3 3 2 4" xfId="24216" xr:uid="{00000000-0005-0000-0000-00000A560000}"/>
    <cellStyle name="Input 28 3 3 2 5" xfId="26466" xr:uid="{00000000-0005-0000-0000-00000B560000}"/>
    <cellStyle name="Input 28 3 3 3" xfId="5931" xr:uid="{00000000-0005-0000-0000-00000C560000}"/>
    <cellStyle name="Input 28 3 3 3 2" xfId="12508" xr:uid="{00000000-0005-0000-0000-00000D560000}"/>
    <cellStyle name="Input 28 3 3 4" xfId="10835" xr:uid="{00000000-0005-0000-0000-00000E560000}"/>
    <cellStyle name="Input 28 3 3 5" xfId="17177" xr:uid="{00000000-0005-0000-0000-00000F560000}"/>
    <cellStyle name="Input 28 3 3 6" xfId="22782" xr:uid="{00000000-0005-0000-0000-000010560000}"/>
    <cellStyle name="Input 28 3 3 7" xfId="18759" xr:uid="{00000000-0005-0000-0000-000011560000}"/>
    <cellStyle name="Input 28 3 4" xfId="4464" xr:uid="{00000000-0005-0000-0000-000012560000}"/>
    <cellStyle name="Input 28 3 4 2" xfId="7768" xr:uid="{00000000-0005-0000-0000-000013560000}"/>
    <cellStyle name="Input 28 3 4 2 2" xfId="14345" xr:uid="{00000000-0005-0000-0000-000014560000}"/>
    <cellStyle name="Input 28 3 4 2 3" xfId="21426" xr:uid="{00000000-0005-0000-0000-000015560000}"/>
    <cellStyle name="Input 28 3 4 2 4" xfId="24430" xr:uid="{00000000-0005-0000-0000-000016560000}"/>
    <cellStyle name="Input 28 3 4 2 5" xfId="26680" xr:uid="{00000000-0005-0000-0000-000017560000}"/>
    <cellStyle name="Input 28 3 4 3" xfId="6145" xr:uid="{00000000-0005-0000-0000-000018560000}"/>
    <cellStyle name="Input 28 3 4 3 2" xfId="12722" xr:uid="{00000000-0005-0000-0000-000019560000}"/>
    <cellStyle name="Input 28 3 4 4" xfId="11049" xr:uid="{00000000-0005-0000-0000-00001A560000}"/>
    <cellStyle name="Input 28 3 4 5" xfId="16963" xr:uid="{00000000-0005-0000-0000-00001B560000}"/>
    <cellStyle name="Input 28 3 4 6" xfId="22996" xr:uid="{00000000-0005-0000-0000-00001C560000}"/>
    <cellStyle name="Input 28 3 4 7" xfId="19123" xr:uid="{00000000-0005-0000-0000-00001D560000}"/>
    <cellStyle name="Input 28 3 5" xfId="6639" xr:uid="{00000000-0005-0000-0000-00001E560000}"/>
    <cellStyle name="Input 28 3 5 2" xfId="13216" xr:uid="{00000000-0005-0000-0000-00001F560000}"/>
    <cellStyle name="Input 28 3 5 3" xfId="20297" xr:uid="{00000000-0005-0000-0000-000020560000}"/>
    <cellStyle name="Input 28 3 5 4" xfId="23397" xr:uid="{00000000-0005-0000-0000-000021560000}"/>
    <cellStyle name="Input 28 3 5 5" xfId="25652" xr:uid="{00000000-0005-0000-0000-000022560000}"/>
    <cellStyle name="Input 28 3 6" xfId="5016" xr:uid="{00000000-0005-0000-0000-000023560000}"/>
    <cellStyle name="Input 28 3 6 2" xfId="11593" xr:uid="{00000000-0005-0000-0000-000024560000}"/>
    <cellStyle name="Input 28 3 7" xfId="9920" xr:uid="{00000000-0005-0000-0000-000025560000}"/>
    <cellStyle name="Input 28 3 8" xfId="18125" xr:uid="{00000000-0005-0000-0000-000026560000}"/>
    <cellStyle name="Input 28 3 9" xfId="19726" xr:uid="{00000000-0005-0000-0000-000027560000}"/>
    <cellStyle name="Input 28 4" xfId="3655" xr:uid="{00000000-0005-0000-0000-000028560000}"/>
    <cellStyle name="Input 28 4 2" xfId="6959" xr:uid="{00000000-0005-0000-0000-000029560000}"/>
    <cellStyle name="Input 28 4 2 2" xfId="13536" xr:uid="{00000000-0005-0000-0000-00002A560000}"/>
    <cellStyle name="Input 28 4 2 3" xfId="20617" xr:uid="{00000000-0005-0000-0000-00002B560000}"/>
    <cellStyle name="Input 28 4 2 4" xfId="23668" xr:uid="{00000000-0005-0000-0000-00002C560000}"/>
    <cellStyle name="Input 28 4 2 5" xfId="25921" xr:uid="{00000000-0005-0000-0000-00002D560000}"/>
    <cellStyle name="Input 28 4 3" xfId="5336" xr:uid="{00000000-0005-0000-0000-00002E560000}"/>
    <cellStyle name="Input 28 4 3 2" xfId="11913" xr:uid="{00000000-0005-0000-0000-00002F560000}"/>
    <cellStyle name="Input 28 4 4" xfId="10240" xr:uid="{00000000-0005-0000-0000-000030560000}"/>
    <cellStyle name="Input 28 4 5" xfId="17772" xr:uid="{00000000-0005-0000-0000-000031560000}"/>
    <cellStyle name="Input 28 4 6" xfId="19871" xr:uid="{00000000-0005-0000-0000-000032560000}"/>
    <cellStyle name="Input 28 4 7" xfId="21799" xr:uid="{00000000-0005-0000-0000-000033560000}"/>
    <cellStyle name="Input 28 5" xfId="3453" xr:uid="{00000000-0005-0000-0000-000034560000}"/>
    <cellStyle name="Input 28 5 2" xfId="6792" xr:uid="{00000000-0005-0000-0000-000035560000}"/>
    <cellStyle name="Input 28 5 2 2" xfId="13369" xr:uid="{00000000-0005-0000-0000-000036560000}"/>
    <cellStyle name="Input 28 5 2 3" xfId="20450" xr:uid="{00000000-0005-0000-0000-000037560000}"/>
    <cellStyle name="Input 28 5 2 4" xfId="23501" xr:uid="{00000000-0005-0000-0000-000038560000}"/>
    <cellStyle name="Input 28 5 2 5" xfId="25754" xr:uid="{00000000-0005-0000-0000-000039560000}"/>
    <cellStyle name="Input 28 5 3" xfId="5169" xr:uid="{00000000-0005-0000-0000-00003A560000}"/>
    <cellStyle name="Input 28 5 3 2" xfId="11746" xr:uid="{00000000-0005-0000-0000-00003B560000}"/>
    <cellStyle name="Input 28 5 4" xfId="10073" xr:uid="{00000000-0005-0000-0000-00003C560000}"/>
    <cellStyle name="Input 28 5 5" xfId="17961" xr:uid="{00000000-0005-0000-0000-00003D560000}"/>
    <cellStyle name="Input 28 5 6" xfId="18902" xr:uid="{00000000-0005-0000-0000-00003E560000}"/>
    <cellStyle name="Input 28 5 7" xfId="24736" xr:uid="{00000000-0005-0000-0000-00003F560000}"/>
    <cellStyle name="Input 28 6" xfId="3474" xr:uid="{00000000-0005-0000-0000-000040560000}"/>
    <cellStyle name="Input 28 6 2" xfId="6813" xr:uid="{00000000-0005-0000-0000-000041560000}"/>
    <cellStyle name="Input 28 6 2 2" xfId="13390" xr:uid="{00000000-0005-0000-0000-000042560000}"/>
    <cellStyle name="Input 28 6 2 3" xfId="20471" xr:uid="{00000000-0005-0000-0000-000043560000}"/>
    <cellStyle name="Input 28 6 2 4" xfId="23522" xr:uid="{00000000-0005-0000-0000-000044560000}"/>
    <cellStyle name="Input 28 6 2 5" xfId="25775" xr:uid="{00000000-0005-0000-0000-000045560000}"/>
    <cellStyle name="Input 28 6 3" xfId="5190" xr:uid="{00000000-0005-0000-0000-000046560000}"/>
    <cellStyle name="Input 28 6 3 2" xfId="11767" xr:uid="{00000000-0005-0000-0000-000047560000}"/>
    <cellStyle name="Input 28 6 4" xfId="10094" xr:uid="{00000000-0005-0000-0000-000048560000}"/>
    <cellStyle name="Input 28 6 5" xfId="17940" xr:uid="{00000000-0005-0000-0000-000049560000}"/>
    <cellStyle name="Input 28 6 6" xfId="18915" xr:uid="{00000000-0005-0000-0000-00004A560000}"/>
    <cellStyle name="Input 28 6 7" xfId="24740" xr:uid="{00000000-0005-0000-0000-00004B560000}"/>
    <cellStyle name="Input 28 7" xfId="6284" xr:uid="{00000000-0005-0000-0000-00004C560000}"/>
    <cellStyle name="Input 28 7 2" xfId="12861" xr:uid="{00000000-0005-0000-0000-00004D560000}"/>
    <cellStyle name="Input 28 7 3" xfId="16778" xr:uid="{00000000-0005-0000-0000-00004E560000}"/>
    <cellStyle name="Input 28 7 4" xfId="23140" xr:uid="{00000000-0005-0000-0000-00004F560000}"/>
    <cellStyle name="Input 28 7 5" xfId="19080" xr:uid="{00000000-0005-0000-0000-000050560000}"/>
    <cellStyle name="Input 28 8" xfId="4653" xr:uid="{00000000-0005-0000-0000-000051560000}"/>
    <cellStyle name="Input 28 8 2" xfId="11230" xr:uid="{00000000-0005-0000-0000-000052560000}"/>
    <cellStyle name="Input 28 8 3" xfId="21606" xr:uid="{00000000-0005-0000-0000-000053560000}"/>
    <cellStyle name="Input 28 8 4" xfId="24567" xr:uid="{00000000-0005-0000-0000-000054560000}"/>
    <cellStyle name="Input 28 8 5" xfId="26803" xr:uid="{00000000-0005-0000-0000-000055560000}"/>
    <cellStyle name="Input 28 9" xfId="9426" xr:uid="{00000000-0005-0000-0000-000056560000}"/>
    <cellStyle name="Input 28 9 2" xfId="14595" xr:uid="{00000000-0005-0000-0000-000057560000}"/>
    <cellStyle name="Input 28 9 3" xfId="21644" xr:uid="{00000000-0005-0000-0000-000058560000}"/>
    <cellStyle name="Input 28 9 4" xfId="24604" xr:uid="{00000000-0005-0000-0000-000059560000}"/>
    <cellStyle name="Input 28 9 5" xfId="26840" xr:uid="{00000000-0005-0000-0000-00005A560000}"/>
    <cellStyle name="Input 29" xfId="2349" xr:uid="{00000000-0005-0000-0000-00005B560000}"/>
    <cellStyle name="Input 29 10" xfId="9258" xr:uid="{00000000-0005-0000-0000-00005C560000}"/>
    <cellStyle name="Input 29 10 2" xfId="14538" xr:uid="{00000000-0005-0000-0000-00005D560000}"/>
    <cellStyle name="Input 29 11" xfId="9517" xr:uid="{00000000-0005-0000-0000-00005E560000}"/>
    <cellStyle name="Input 29 11 2" xfId="14686" xr:uid="{00000000-0005-0000-0000-00005F560000}"/>
    <cellStyle name="Input 29 12" xfId="18284" xr:uid="{00000000-0005-0000-0000-000060560000}"/>
    <cellStyle name="Input 29 13" xfId="18720" xr:uid="{00000000-0005-0000-0000-000061560000}"/>
    <cellStyle name="Input 29 14" xfId="22380" xr:uid="{00000000-0005-0000-0000-000062560000}"/>
    <cellStyle name="Input 29 2" xfId="3075" xr:uid="{00000000-0005-0000-0000-000063560000}"/>
    <cellStyle name="Input 29 2 10" xfId="24711" xr:uid="{00000000-0005-0000-0000-000064560000}"/>
    <cellStyle name="Input 29 2 2" xfId="3805" xr:uid="{00000000-0005-0000-0000-000065560000}"/>
    <cellStyle name="Input 29 2 2 2" xfId="7109" xr:uid="{00000000-0005-0000-0000-000066560000}"/>
    <cellStyle name="Input 29 2 2 2 2" xfId="13686" xr:uid="{00000000-0005-0000-0000-000067560000}"/>
    <cellStyle name="Input 29 2 2 2 3" xfId="20767" xr:uid="{00000000-0005-0000-0000-000068560000}"/>
    <cellStyle name="Input 29 2 2 2 4" xfId="23816" xr:uid="{00000000-0005-0000-0000-000069560000}"/>
    <cellStyle name="Input 29 2 2 2 5" xfId="26070" xr:uid="{00000000-0005-0000-0000-00006A560000}"/>
    <cellStyle name="Input 29 2 2 3" xfId="5486" xr:uid="{00000000-0005-0000-0000-00006B560000}"/>
    <cellStyle name="Input 29 2 2 3 2" xfId="12063" xr:uid="{00000000-0005-0000-0000-00006C560000}"/>
    <cellStyle name="Input 29 2 2 4" xfId="10390" xr:uid="{00000000-0005-0000-0000-00006D560000}"/>
    <cellStyle name="Input 29 2 2 5" xfId="17622" xr:uid="{00000000-0005-0000-0000-00006E560000}"/>
    <cellStyle name="Input 29 2 2 6" xfId="19977" xr:uid="{00000000-0005-0000-0000-00006F560000}"/>
    <cellStyle name="Input 29 2 2 7" xfId="21785" xr:uid="{00000000-0005-0000-0000-000070560000}"/>
    <cellStyle name="Input 29 2 3" xfId="4116" xr:uid="{00000000-0005-0000-0000-000071560000}"/>
    <cellStyle name="Input 29 2 3 2" xfId="7420" xr:uid="{00000000-0005-0000-0000-000072560000}"/>
    <cellStyle name="Input 29 2 3 2 2" xfId="13997" xr:uid="{00000000-0005-0000-0000-000073560000}"/>
    <cellStyle name="Input 29 2 3 2 3" xfId="21078" xr:uid="{00000000-0005-0000-0000-000074560000}"/>
    <cellStyle name="Input 29 2 3 2 4" xfId="24082" xr:uid="{00000000-0005-0000-0000-000075560000}"/>
    <cellStyle name="Input 29 2 3 2 5" xfId="26332" xr:uid="{00000000-0005-0000-0000-000076560000}"/>
    <cellStyle name="Input 29 2 3 3" xfId="5797" xr:uid="{00000000-0005-0000-0000-000077560000}"/>
    <cellStyle name="Input 29 2 3 3 2" xfId="12374" xr:uid="{00000000-0005-0000-0000-000078560000}"/>
    <cellStyle name="Input 29 2 3 4" xfId="10701" xr:uid="{00000000-0005-0000-0000-000079560000}"/>
    <cellStyle name="Input 29 2 3 5" xfId="17311" xr:uid="{00000000-0005-0000-0000-00007A560000}"/>
    <cellStyle name="Input 29 2 3 6" xfId="22648" xr:uid="{00000000-0005-0000-0000-00007B560000}"/>
    <cellStyle name="Input 29 2 3 7" xfId="21584" xr:uid="{00000000-0005-0000-0000-00007C560000}"/>
    <cellStyle name="Input 29 2 4" xfId="4332" xr:uid="{00000000-0005-0000-0000-00007D560000}"/>
    <cellStyle name="Input 29 2 4 2" xfId="7636" xr:uid="{00000000-0005-0000-0000-00007E560000}"/>
    <cellStyle name="Input 29 2 4 2 2" xfId="14213" xr:uid="{00000000-0005-0000-0000-00007F560000}"/>
    <cellStyle name="Input 29 2 4 2 3" xfId="21294" xr:uid="{00000000-0005-0000-0000-000080560000}"/>
    <cellStyle name="Input 29 2 4 2 4" xfId="24298" xr:uid="{00000000-0005-0000-0000-000081560000}"/>
    <cellStyle name="Input 29 2 4 2 5" xfId="26548" xr:uid="{00000000-0005-0000-0000-000082560000}"/>
    <cellStyle name="Input 29 2 4 3" xfId="6013" xr:uid="{00000000-0005-0000-0000-000083560000}"/>
    <cellStyle name="Input 29 2 4 3 2" xfId="12590" xr:uid="{00000000-0005-0000-0000-000084560000}"/>
    <cellStyle name="Input 29 2 4 4" xfId="10917" xr:uid="{00000000-0005-0000-0000-000085560000}"/>
    <cellStyle name="Input 29 2 4 5" xfId="17095" xr:uid="{00000000-0005-0000-0000-000086560000}"/>
    <cellStyle name="Input 29 2 4 6" xfId="22864" xr:uid="{00000000-0005-0000-0000-000087560000}"/>
    <cellStyle name="Input 29 2 4 7" xfId="18512" xr:uid="{00000000-0005-0000-0000-000088560000}"/>
    <cellStyle name="Input 29 2 5" xfId="6436" xr:uid="{00000000-0005-0000-0000-000089560000}"/>
    <cellStyle name="Input 29 2 5 2" xfId="13013" xr:uid="{00000000-0005-0000-0000-00008A560000}"/>
    <cellStyle name="Input 29 2 5 3" xfId="20094" xr:uid="{00000000-0005-0000-0000-00008B560000}"/>
    <cellStyle name="Input 29 2 5 4" xfId="23251" xr:uid="{00000000-0005-0000-0000-00008C560000}"/>
    <cellStyle name="Input 29 2 5 5" xfId="25504" xr:uid="{00000000-0005-0000-0000-00008D560000}"/>
    <cellStyle name="Input 29 2 6" xfId="4813" xr:uid="{00000000-0005-0000-0000-00008E560000}"/>
    <cellStyle name="Input 29 2 6 2" xfId="11390" xr:uid="{00000000-0005-0000-0000-00008F560000}"/>
    <cellStyle name="Input 29 2 7" xfId="9718" xr:uid="{00000000-0005-0000-0000-000090560000}"/>
    <cellStyle name="Input 29 2 8" xfId="18382" xr:uid="{00000000-0005-0000-0000-000091560000}"/>
    <cellStyle name="Input 29 2 9" xfId="19641" xr:uid="{00000000-0005-0000-0000-000092560000}"/>
    <cellStyle name="Input 29 3" xfId="3301" xr:uid="{00000000-0005-0000-0000-000093560000}"/>
    <cellStyle name="Input 29 3 10" xfId="25198" xr:uid="{00000000-0005-0000-0000-000094560000}"/>
    <cellStyle name="Input 29 3 2" xfId="3997" xr:uid="{00000000-0005-0000-0000-000095560000}"/>
    <cellStyle name="Input 29 3 2 2" xfId="7301" xr:uid="{00000000-0005-0000-0000-000096560000}"/>
    <cellStyle name="Input 29 3 2 2 2" xfId="13878" xr:uid="{00000000-0005-0000-0000-000097560000}"/>
    <cellStyle name="Input 29 3 2 2 3" xfId="20959" xr:uid="{00000000-0005-0000-0000-000098560000}"/>
    <cellStyle name="Input 29 3 2 2 4" xfId="23963" xr:uid="{00000000-0005-0000-0000-000099560000}"/>
    <cellStyle name="Input 29 3 2 2 5" xfId="26213" xr:uid="{00000000-0005-0000-0000-00009A560000}"/>
    <cellStyle name="Input 29 3 2 3" xfId="5678" xr:uid="{00000000-0005-0000-0000-00009B560000}"/>
    <cellStyle name="Input 29 3 2 3 2" xfId="12255" xr:uid="{00000000-0005-0000-0000-00009C560000}"/>
    <cellStyle name="Input 29 3 2 4" xfId="10582" xr:uid="{00000000-0005-0000-0000-00009D560000}"/>
    <cellStyle name="Input 29 3 2 5" xfId="17430" xr:uid="{00000000-0005-0000-0000-00009E560000}"/>
    <cellStyle name="Input 29 3 2 6" xfId="22529" xr:uid="{00000000-0005-0000-0000-00009F560000}"/>
    <cellStyle name="Input 29 3 2 7" xfId="18778" xr:uid="{00000000-0005-0000-0000-0000A0560000}"/>
    <cellStyle name="Input 29 3 3" xfId="4251" xr:uid="{00000000-0005-0000-0000-0000A1560000}"/>
    <cellStyle name="Input 29 3 3 2" xfId="7555" xr:uid="{00000000-0005-0000-0000-0000A2560000}"/>
    <cellStyle name="Input 29 3 3 2 2" xfId="14132" xr:uid="{00000000-0005-0000-0000-0000A3560000}"/>
    <cellStyle name="Input 29 3 3 2 3" xfId="21213" xr:uid="{00000000-0005-0000-0000-0000A4560000}"/>
    <cellStyle name="Input 29 3 3 2 4" xfId="24217" xr:uid="{00000000-0005-0000-0000-0000A5560000}"/>
    <cellStyle name="Input 29 3 3 2 5" xfId="26467" xr:uid="{00000000-0005-0000-0000-0000A6560000}"/>
    <cellStyle name="Input 29 3 3 3" xfId="5932" xr:uid="{00000000-0005-0000-0000-0000A7560000}"/>
    <cellStyle name="Input 29 3 3 3 2" xfId="12509" xr:uid="{00000000-0005-0000-0000-0000A8560000}"/>
    <cellStyle name="Input 29 3 3 4" xfId="10836" xr:uid="{00000000-0005-0000-0000-0000A9560000}"/>
    <cellStyle name="Input 29 3 3 5" xfId="17176" xr:uid="{00000000-0005-0000-0000-0000AA560000}"/>
    <cellStyle name="Input 29 3 3 6" xfId="22783" xr:uid="{00000000-0005-0000-0000-0000AB560000}"/>
    <cellStyle name="Input 29 3 3 7" xfId="21956" xr:uid="{00000000-0005-0000-0000-0000AC560000}"/>
    <cellStyle name="Input 29 3 4" xfId="4465" xr:uid="{00000000-0005-0000-0000-0000AD560000}"/>
    <cellStyle name="Input 29 3 4 2" xfId="7769" xr:uid="{00000000-0005-0000-0000-0000AE560000}"/>
    <cellStyle name="Input 29 3 4 2 2" xfId="14346" xr:uid="{00000000-0005-0000-0000-0000AF560000}"/>
    <cellStyle name="Input 29 3 4 2 3" xfId="21427" xr:uid="{00000000-0005-0000-0000-0000B0560000}"/>
    <cellStyle name="Input 29 3 4 2 4" xfId="24431" xr:uid="{00000000-0005-0000-0000-0000B1560000}"/>
    <cellStyle name="Input 29 3 4 2 5" xfId="26681" xr:uid="{00000000-0005-0000-0000-0000B2560000}"/>
    <cellStyle name="Input 29 3 4 3" xfId="6146" xr:uid="{00000000-0005-0000-0000-0000B3560000}"/>
    <cellStyle name="Input 29 3 4 3 2" xfId="12723" xr:uid="{00000000-0005-0000-0000-0000B4560000}"/>
    <cellStyle name="Input 29 3 4 4" xfId="11050" xr:uid="{00000000-0005-0000-0000-0000B5560000}"/>
    <cellStyle name="Input 29 3 4 5" xfId="16962" xr:uid="{00000000-0005-0000-0000-0000B6560000}"/>
    <cellStyle name="Input 29 3 4 6" xfId="22997" xr:uid="{00000000-0005-0000-0000-0000B7560000}"/>
    <cellStyle name="Input 29 3 4 7" xfId="19440" xr:uid="{00000000-0005-0000-0000-0000B8560000}"/>
    <cellStyle name="Input 29 3 5" xfId="6640" xr:uid="{00000000-0005-0000-0000-0000B9560000}"/>
    <cellStyle name="Input 29 3 5 2" xfId="13217" xr:uid="{00000000-0005-0000-0000-0000BA560000}"/>
    <cellStyle name="Input 29 3 5 3" xfId="20298" xr:uid="{00000000-0005-0000-0000-0000BB560000}"/>
    <cellStyle name="Input 29 3 5 4" xfId="23398" xr:uid="{00000000-0005-0000-0000-0000BC560000}"/>
    <cellStyle name="Input 29 3 5 5" xfId="25653" xr:uid="{00000000-0005-0000-0000-0000BD560000}"/>
    <cellStyle name="Input 29 3 6" xfId="5017" xr:uid="{00000000-0005-0000-0000-0000BE560000}"/>
    <cellStyle name="Input 29 3 6 2" xfId="11594" xr:uid="{00000000-0005-0000-0000-0000BF560000}"/>
    <cellStyle name="Input 29 3 7" xfId="9921" xr:uid="{00000000-0005-0000-0000-0000C0560000}"/>
    <cellStyle name="Input 29 3 8" xfId="18124" xr:uid="{00000000-0005-0000-0000-0000C1560000}"/>
    <cellStyle name="Input 29 3 9" xfId="18844" xr:uid="{00000000-0005-0000-0000-0000C2560000}"/>
    <cellStyle name="Input 29 4" xfId="3656" xr:uid="{00000000-0005-0000-0000-0000C3560000}"/>
    <cellStyle name="Input 29 4 2" xfId="6960" xr:uid="{00000000-0005-0000-0000-0000C4560000}"/>
    <cellStyle name="Input 29 4 2 2" xfId="13537" xr:uid="{00000000-0005-0000-0000-0000C5560000}"/>
    <cellStyle name="Input 29 4 2 3" xfId="20618" xr:uid="{00000000-0005-0000-0000-0000C6560000}"/>
    <cellStyle name="Input 29 4 2 4" xfId="23669" xr:uid="{00000000-0005-0000-0000-0000C7560000}"/>
    <cellStyle name="Input 29 4 2 5" xfId="25922" xr:uid="{00000000-0005-0000-0000-0000C8560000}"/>
    <cellStyle name="Input 29 4 3" xfId="5337" xr:uid="{00000000-0005-0000-0000-0000C9560000}"/>
    <cellStyle name="Input 29 4 3 2" xfId="11914" xr:uid="{00000000-0005-0000-0000-0000CA560000}"/>
    <cellStyle name="Input 29 4 4" xfId="10241" xr:uid="{00000000-0005-0000-0000-0000CB560000}"/>
    <cellStyle name="Input 29 4 5" xfId="17771" xr:uid="{00000000-0005-0000-0000-0000CC560000}"/>
    <cellStyle name="Input 29 4 6" xfId="18987" xr:uid="{00000000-0005-0000-0000-0000CD560000}"/>
    <cellStyle name="Input 29 4 7" xfId="21798" xr:uid="{00000000-0005-0000-0000-0000CE560000}"/>
    <cellStyle name="Input 29 5" xfId="3452" xr:uid="{00000000-0005-0000-0000-0000CF560000}"/>
    <cellStyle name="Input 29 5 2" xfId="6791" xr:uid="{00000000-0005-0000-0000-0000D0560000}"/>
    <cellStyle name="Input 29 5 2 2" xfId="13368" xr:uid="{00000000-0005-0000-0000-0000D1560000}"/>
    <cellStyle name="Input 29 5 2 3" xfId="20449" xr:uid="{00000000-0005-0000-0000-0000D2560000}"/>
    <cellStyle name="Input 29 5 2 4" xfId="23500" xr:uid="{00000000-0005-0000-0000-0000D3560000}"/>
    <cellStyle name="Input 29 5 2 5" xfId="25753" xr:uid="{00000000-0005-0000-0000-0000D4560000}"/>
    <cellStyle name="Input 29 5 3" xfId="5168" xr:uid="{00000000-0005-0000-0000-0000D5560000}"/>
    <cellStyle name="Input 29 5 3 2" xfId="11745" xr:uid="{00000000-0005-0000-0000-0000D6560000}"/>
    <cellStyle name="Input 29 5 4" xfId="10072" xr:uid="{00000000-0005-0000-0000-0000D7560000}"/>
    <cellStyle name="Input 29 5 5" xfId="17962" xr:uid="{00000000-0005-0000-0000-0000D8560000}"/>
    <cellStyle name="Input 29 5 6" xfId="19781" xr:uid="{00000000-0005-0000-0000-0000D9560000}"/>
    <cellStyle name="Input 29 5 7" xfId="18619" xr:uid="{00000000-0005-0000-0000-0000DA560000}"/>
    <cellStyle name="Input 29 6" xfId="3475" xr:uid="{00000000-0005-0000-0000-0000DB560000}"/>
    <cellStyle name="Input 29 6 2" xfId="6814" xr:uid="{00000000-0005-0000-0000-0000DC560000}"/>
    <cellStyle name="Input 29 6 2 2" xfId="13391" xr:uid="{00000000-0005-0000-0000-0000DD560000}"/>
    <cellStyle name="Input 29 6 2 3" xfId="20472" xr:uid="{00000000-0005-0000-0000-0000DE560000}"/>
    <cellStyle name="Input 29 6 2 4" xfId="23523" xr:uid="{00000000-0005-0000-0000-0000DF560000}"/>
    <cellStyle name="Input 29 6 2 5" xfId="25776" xr:uid="{00000000-0005-0000-0000-0000E0560000}"/>
    <cellStyle name="Input 29 6 3" xfId="5191" xr:uid="{00000000-0005-0000-0000-0000E1560000}"/>
    <cellStyle name="Input 29 6 3 2" xfId="11768" xr:uid="{00000000-0005-0000-0000-0000E2560000}"/>
    <cellStyle name="Input 29 6 4" xfId="10095" xr:uid="{00000000-0005-0000-0000-0000E3560000}"/>
    <cellStyle name="Input 29 6 5" xfId="17939" xr:uid="{00000000-0005-0000-0000-0000E4560000}"/>
    <cellStyle name="Input 29 6 6" xfId="19790" xr:uid="{00000000-0005-0000-0000-0000E5560000}"/>
    <cellStyle name="Input 29 6 7" xfId="18610" xr:uid="{00000000-0005-0000-0000-0000E6560000}"/>
    <cellStyle name="Input 29 7" xfId="6285" xr:uid="{00000000-0005-0000-0000-0000E7560000}"/>
    <cellStyle name="Input 29 7 2" xfId="12862" xr:uid="{00000000-0005-0000-0000-0000E8560000}"/>
    <cellStyle name="Input 29 7 3" xfId="16777" xr:uid="{00000000-0005-0000-0000-0000E9560000}"/>
    <cellStyle name="Input 29 7 4" xfId="23141" xr:uid="{00000000-0005-0000-0000-0000EA560000}"/>
    <cellStyle name="Input 29 7 5" xfId="19079" xr:uid="{00000000-0005-0000-0000-0000EB560000}"/>
    <cellStyle name="Input 29 8" xfId="4654" xr:uid="{00000000-0005-0000-0000-0000EC560000}"/>
    <cellStyle name="Input 29 8 2" xfId="11231" xr:uid="{00000000-0005-0000-0000-0000ED560000}"/>
    <cellStyle name="Input 29 8 3" xfId="21607" xr:uid="{00000000-0005-0000-0000-0000EE560000}"/>
    <cellStyle name="Input 29 8 4" xfId="24568" xr:uid="{00000000-0005-0000-0000-0000EF560000}"/>
    <cellStyle name="Input 29 8 5" xfId="26804" xr:uid="{00000000-0005-0000-0000-0000F0560000}"/>
    <cellStyle name="Input 29 9" xfId="9425" xr:uid="{00000000-0005-0000-0000-0000F1560000}"/>
    <cellStyle name="Input 29 9 2" xfId="14594" xr:uid="{00000000-0005-0000-0000-0000F2560000}"/>
    <cellStyle name="Input 29 9 3" xfId="21643" xr:uid="{00000000-0005-0000-0000-0000F3560000}"/>
    <cellStyle name="Input 29 9 4" xfId="24603" xr:uid="{00000000-0005-0000-0000-0000F4560000}"/>
    <cellStyle name="Input 29 9 5" xfId="26839" xr:uid="{00000000-0005-0000-0000-0000F5560000}"/>
    <cellStyle name="Input 3" xfId="730" xr:uid="{00000000-0005-0000-0000-0000F6560000}"/>
    <cellStyle name="Input 3 2" xfId="8216" xr:uid="{00000000-0005-0000-0000-0000F7560000}"/>
    <cellStyle name="Input 3 3" xfId="15195" xr:uid="{00000000-0005-0000-0000-0000F8560000}"/>
    <cellStyle name="Input 30" xfId="2350" xr:uid="{00000000-0005-0000-0000-0000F9560000}"/>
    <cellStyle name="Input 30 10" xfId="7901" xr:uid="{00000000-0005-0000-0000-0000FA560000}"/>
    <cellStyle name="Input 30 10 2" xfId="14406" xr:uid="{00000000-0005-0000-0000-0000FB560000}"/>
    <cellStyle name="Input 30 11" xfId="9512" xr:uid="{00000000-0005-0000-0000-0000FC560000}"/>
    <cellStyle name="Input 30 11 2" xfId="14681" xr:uid="{00000000-0005-0000-0000-0000FD560000}"/>
    <cellStyle name="Input 30 12" xfId="18288" xr:uid="{00000000-0005-0000-0000-0000FE560000}"/>
    <cellStyle name="Input 30 13" xfId="18719" xr:uid="{00000000-0005-0000-0000-0000FF560000}"/>
    <cellStyle name="Input 30 14" xfId="22381" xr:uid="{00000000-0005-0000-0000-000000570000}"/>
    <cellStyle name="Input 30 2" xfId="3076" xr:uid="{00000000-0005-0000-0000-000001570000}"/>
    <cellStyle name="Input 30 2 10" xfId="24712" xr:uid="{00000000-0005-0000-0000-000002570000}"/>
    <cellStyle name="Input 30 2 2" xfId="3806" xr:uid="{00000000-0005-0000-0000-000003570000}"/>
    <cellStyle name="Input 30 2 2 2" xfId="7110" xr:uid="{00000000-0005-0000-0000-000004570000}"/>
    <cellStyle name="Input 30 2 2 2 2" xfId="13687" xr:uid="{00000000-0005-0000-0000-000005570000}"/>
    <cellStyle name="Input 30 2 2 2 3" xfId="20768" xr:uid="{00000000-0005-0000-0000-000006570000}"/>
    <cellStyle name="Input 30 2 2 2 4" xfId="23817" xr:uid="{00000000-0005-0000-0000-000007570000}"/>
    <cellStyle name="Input 30 2 2 2 5" xfId="26071" xr:uid="{00000000-0005-0000-0000-000008570000}"/>
    <cellStyle name="Input 30 2 2 3" xfId="5487" xr:uid="{00000000-0005-0000-0000-000009570000}"/>
    <cellStyle name="Input 30 2 2 3 2" xfId="12064" xr:uid="{00000000-0005-0000-0000-00000A570000}"/>
    <cellStyle name="Input 30 2 2 4" xfId="10391" xr:uid="{00000000-0005-0000-0000-00000B570000}"/>
    <cellStyle name="Input 30 2 2 5" xfId="17621" xr:uid="{00000000-0005-0000-0000-00000C570000}"/>
    <cellStyle name="Input 30 2 2 6" xfId="19978" xr:uid="{00000000-0005-0000-0000-00000D570000}"/>
    <cellStyle name="Input 30 2 2 7" xfId="21744" xr:uid="{00000000-0005-0000-0000-00000E570000}"/>
    <cellStyle name="Input 30 2 3" xfId="4117" xr:uid="{00000000-0005-0000-0000-00000F570000}"/>
    <cellStyle name="Input 30 2 3 2" xfId="7421" xr:uid="{00000000-0005-0000-0000-000010570000}"/>
    <cellStyle name="Input 30 2 3 2 2" xfId="13998" xr:uid="{00000000-0005-0000-0000-000011570000}"/>
    <cellStyle name="Input 30 2 3 2 3" xfId="21079" xr:uid="{00000000-0005-0000-0000-000012570000}"/>
    <cellStyle name="Input 30 2 3 2 4" xfId="24083" xr:uid="{00000000-0005-0000-0000-000013570000}"/>
    <cellStyle name="Input 30 2 3 2 5" xfId="26333" xr:uid="{00000000-0005-0000-0000-000014570000}"/>
    <cellStyle name="Input 30 2 3 3" xfId="5798" xr:uid="{00000000-0005-0000-0000-000015570000}"/>
    <cellStyle name="Input 30 2 3 3 2" xfId="12375" xr:uid="{00000000-0005-0000-0000-000016570000}"/>
    <cellStyle name="Input 30 2 3 4" xfId="10702" xr:uid="{00000000-0005-0000-0000-000017570000}"/>
    <cellStyle name="Input 30 2 3 5" xfId="17310" xr:uid="{00000000-0005-0000-0000-000018570000}"/>
    <cellStyle name="Input 30 2 3 6" xfId="22649" xr:uid="{00000000-0005-0000-0000-000019570000}"/>
    <cellStyle name="Input 30 2 3 7" xfId="22117" xr:uid="{00000000-0005-0000-0000-00001A570000}"/>
    <cellStyle name="Input 30 2 4" xfId="4333" xr:uid="{00000000-0005-0000-0000-00001B570000}"/>
    <cellStyle name="Input 30 2 4 2" xfId="7637" xr:uid="{00000000-0005-0000-0000-00001C570000}"/>
    <cellStyle name="Input 30 2 4 2 2" xfId="14214" xr:uid="{00000000-0005-0000-0000-00001D570000}"/>
    <cellStyle name="Input 30 2 4 2 3" xfId="21295" xr:uid="{00000000-0005-0000-0000-00001E570000}"/>
    <cellStyle name="Input 30 2 4 2 4" xfId="24299" xr:uid="{00000000-0005-0000-0000-00001F570000}"/>
    <cellStyle name="Input 30 2 4 2 5" xfId="26549" xr:uid="{00000000-0005-0000-0000-000020570000}"/>
    <cellStyle name="Input 30 2 4 3" xfId="6014" xr:uid="{00000000-0005-0000-0000-000021570000}"/>
    <cellStyle name="Input 30 2 4 3 2" xfId="12591" xr:uid="{00000000-0005-0000-0000-000022570000}"/>
    <cellStyle name="Input 30 2 4 4" xfId="10918" xr:uid="{00000000-0005-0000-0000-000023570000}"/>
    <cellStyle name="Input 30 2 4 5" xfId="17094" xr:uid="{00000000-0005-0000-0000-000024570000}"/>
    <cellStyle name="Input 30 2 4 6" xfId="22865" xr:uid="{00000000-0005-0000-0000-000025570000}"/>
    <cellStyle name="Input 30 2 4 7" xfId="18748" xr:uid="{00000000-0005-0000-0000-000026570000}"/>
    <cellStyle name="Input 30 2 5" xfId="6437" xr:uid="{00000000-0005-0000-0000-000027570000}"/>
    <cellStyle name="Input 30 2 5 2" xfId="13014" xr:uid="{00000000-0005-0000-0000-000028570000}"/>
    <cellStyle name="Input 30 2 5 3" xfId="20095" xr:uid="{00000000-0005-0000-0000-000029570000}"/>
    <cellStyle name="Input 30 2 5 4" xfId="23252" xr:uid="{00000000-0005-0000-0000-00002A570000}"/>
    <cellStyle name="Input 30 2 5 5" xfId="25505" xr:uid="{00000000-0005-0000-0000-00002B570000}"/>
    <cellStyle name="Input 30 2 6" xfId="4814" xr:uid="{00000000-0005-0000-0000-00002C570000}"/>
    <cellStyle name="Input 30 2 6 2" xfId="11391" xr:uid="{00000000-0005-0000-0000-00002D570000}"/>
    <cellStyle name="Input 30 2 7" xfId="9719" xr:uid="{00000000-0005-0000-0000-00002E570000}"/>
    <cellStyle name="Input 30 2 8" xfId="18381" xr:uid="{00000000-0005-0000-0000-00002F570000}"/>
    <cellStyle name="Input 30 2 9" xfId="19642" xr:uid="{00000000-0005-0000-0000-000030570000}"/>
    <cellStyle name="Input 30 3" xfId="3302" xr:uid="{00000000-0005-0000-0000-000031570000}"/>
    <cellStyle name="Input 30 3 10" xfId="25197" xr:uid="{00000000-0005-0000-0000-000032570000}"/>
    <cellStyle name="Input 30 3 2" xfId="3998" xr:uid="{00000000-0005-0000-0000-000033570000}"/>
    <cellStyle name="Input 30 3 2 2" xfId="7302" xr:uid="{00000000-0005-0000-0000-000034570000}"/>
    <cellStyle name="Input 30 3 2 2 2" xfId="13879" xr:uid="{00000000-0005-0000-0000-000035570000}"/>
    <cellStyle name="Input 30 3 2 2 3" xfId="20960" xr:uid="{00000000-0005-0000-0000-000036570000}"/>
    <cellStyle name="Input 30 3 2 2 4" xfId="23964" xr:uid="{00000000-0005-0000-0000-000037570000}"/>
    <cellStyle name="Input 30 3 2 2 5" xfId="26214" xr:uid="{00000000-0005-0000-0000-000038570000}"/>
    <cellStyle name="Input 30 3 2 3" xfId="5679" xr:uid="{00000000-0005-0000-0000-000039570000}"/>
    <cellStyle name="Input 30 3 2 3 2" xfId="12256" xr:uid="{00000000-0005-0000-0000-00003A570000}"/>
    <cellStyle name="Input 30 3 2 4" xfId="10583" xr:uid="{00000000-0005-0000-0000-00003B570000}"/>
    <cellStyle name="Input 30 3 2 5" xfId="17429" xr:uid="{00000000-0005-0000-0000-00003C570000}"/>
    <cellStyle name="Input 30 3 2 6" xfId="22530" xr:uid="{00000000-0005-0000-0000-00003D570000}"/>
    <cellStyle name="Input 30 3 2 7" xfId="19580" xr:uid="{00000000-0005-0000-0000-00003E570000}"/>
    <cellStyle name="Input 30 3 3" xfId="4252" xr:uid="{00000000-0005-0000-0000-00003F570000}"/>
    <cellStyle name="Input 30 3 3 2" xfId="7556" xr:uid="{00000000-0005-0000-0000-000040570000}"/>
    <cellStyle name="Input 30 3 3 2 2" xfId="14133" xr:uid="{00000000-0005-0000-0000-000041570000}"/>
    <cellStyle name="Input 30 3 3 2 3" xfId="21214" xr:uid="{00000000-0005-0000-0000-000042570000}"/>
    <cellStyle name="Input 30 3 3 2 4" xfId="24218" xr:uid="{00000000-0005-0000-0000-000043570000}"/>
    <cellStyle name="Input 30 3 3 2 5" xfId="26468" xr:uid="{00000000-0005-0000-0000-000044570000}"/>
    <cellStyle name="Input 30 3 3 3" xfId="5933" xr:uid="{00000000-0005-0000-0000-000045570000}"/>
    <cellStyle name="Input 30 3 3 3 2" xfId="12510" xr:uid="{00000000-0005-0000-0000-000046570000}"/>
    <cellStyle name="Input 30 3 3 4" xfId="10837" xr:uid="{00000000-0005-0000-0000-000047570000}"/>
    <cellStyle name="Input 30 3 3 5" xfId="17175" xr:uid="{00000000-0005-0000-0000-000048570000}"/>
    <cellStyle name="Input 30 3 3 6" xfId="22784" xr:uid="{00000000-0005-0000-0000-000049570000}"/>
    <cellStyle name="Input 30 3 3 7" xfId="22107" xr:uid="{00000000-0005-0000-0000-00004A570000}"/>
    <cellStyle name="Input 30 3 4" xfId="4466" xr:uid="{00000000-0005-0000-0000-00004B570000}"/>
    <cellStyle name="Input 30 3 4 2" xfId="7770" xr:uid="{00000000-0005-0000-0000-00004C570000}"/>
    <cellStyle name="Input 30 3 4 2 2" xfId="14347" xr:uid="{00000000-0005-0000-0000-00004D570000}"/>
    <cellStyle name="Input 30 3 4 2 3" xfId="21428" xr:uid="{00000000-0005-0000-0000-00004E570000}"/>
    <cellStyle name="Input 30 3 4 2 4" xfId="24432" xr:uid="{00000000-0005-0000-0000-00004F570000}"/>
    <cellStyle name="Input 30 3 4 2 5" xfId="26682" xr:uid="{00000000-0005-0000-0000-000050570000}"/>
    <cellStyle name="Input 30 3 4 3" xfId="6147" xr:uid="{00000000-0005-0000-0000-000051570000}"/>
    <cellStyle name="Input 30 3 4 3 2" xfId="12724" xr:uid="{00000000-0005-0000-0000-000052570000}"/>
    <cellStyle name="Input 30 3 4 4" xfId="11051" xr:uid="{00000000-0005-0000-0000-000053570000}"/>
    <cellStyle name="Input 30 3 4 5" xfId="16961" xr:uid="{00000000-0005-0000-0000-000054570000}"/>
    <cellStyle name="Input 30 3 4 6" xfId="22998" xr:uid="{00000000-0005-0000-0000-000055570000}"/>
    <cellStyle name="Input 30 3 4 7" xfId="22398" xr:uid="{00000000-0005-0000-0000-000056570000}"/>
    <cellStyle name="Input 30 3 5" xfId="6641" xr:uid="{00000000-0005-0000-0000-000057570000}"/>
    <cellStyle name="Input 30 3 5 2" xfId="13218" xr:uid="{00000000-0005-0000-0000-000058570000}"/>
    <cellStyle name="Input 30 3 5 3" xfId="20299" xr:uid="{00000000-0005-0000-0000-000059570000}"/>
    <cellStyle name="Input 30 3 5 4" xfId="23399" xr:uid="{00000000-0005-0000-0000-00005A570000}"/>
    <cellStyle name="Input 30 3 5 5" xfId="25654" xr:uid="{00000000-0005-0000-0000-00005B570000}"/>
    <cellStyle name="Input 30 3 6" xfId="5018" xr:uid="{00000000-0005-0000-0000-00005C570000}"/>
    <cellStyle name="Input 30 3 6 2" xfId="11595" xr:uid="{00000000-0005-0000-0000-00005D570000}"/>
    <cellStyle name="Input 30 3 7" xfId="9922" xr:uid="{00000000-0005-0000-0000-00005E570000}"/>
    <cellStyle name="Input 30 3 8" xfId="18123" xr:uid="{00000000-0005-0000-0000-00005F570000}"/>
    <cellStyle name="Input 30 3 9" xfId="19727" xr:uid="{00000000-0005-0000-0000-000060570000}"/>
    <cellStyle name="Input 30 4" xfId="3657" xr:uid="{00000000-0005-0000-0000-000061570000}"/>
    <cellStyle name="Input 30 4 2" xfId="6961" xr:uid="{00000000-0005-0000-0000-000062570000}"/>
    <cellStyle name="Input 30 4 2 2" xfId="13538" xr:uid="{00000000-0005-0000-0000-000063570000}"/>
    <cellStyle name="Input 30 4 2 3" xfId="20619" xr:uid="{00000000-0005-0000-0000-000064570000}"/>
    <cellStyle name="Input 30 4 2 4" xfId="23670" xr:uid="{00000000-0005-0000-0000-000065570000}"/>
    <cellStyle name="Input 30 4 2 5" xfId="25923" xr:uid="{00000000-0005-0000-0000-000066570000}"/>
    <cellStyle name="Input 30 4 3" xfId="5338" xr:uid="{00000000-0005-0000-0000-000067570000}"/>
    <cellStyle name="Input 30 4 3 2" xfId="11915" xr:uid="{00000000-0005-0000-0000-000068570000}"/>
    <cellStyle name="Input 30 4 4" xfId="10242" xr:uid="{00000000-0005-0000-0000-000069570000}"/>
    <cellStyle name="Input 30 4 5" xfId="17770" xr:uid="{00000000-0005-0000-0000-00006A570000}"/>
    <cellStyle name="Input 30 4 6" xfId="19872" xr:uid="{00000000-0005-0000-0000-00006B570000}"/>
    <cellStyle name="Input 30 4 7" xfId="21797" xr:uid="{00000000-0005-0000-0000-00006C570000}"/>
    <cellStyle name="Input 30 5" xfId="3451" xr:uid="{00000000-0005-0000-0000-00006D570000}"/>
    <cellStyle name="Input 30 5 2" xfId="6790" xr:uid="{00000000-0005-0000-0000-00006E570000}"/>
    <cellStyle name="Input 30 5 2 2" xfId="13367" xr:uid="{00000000-0005-0000-0000-00006F570000}"/>
    <cellStyle name="Input 30 5 2 3" xfId="20448" xr:uid="{00000000-0005-0000-0000-000070570000}"/>
    <cellStyle name="Input 30 5 2 4" xfId="23499" xr:uid="{00000000-0005-0000-0000-000071570000}"/>
    <cellStyle name="Input 30 5 2 5" xfId="25752" xr:uid="{00000000-0005-0000-0000-000072570000}"/>
    <cellStyle name="Input 30 5 3" xfId="5167" xr:uid="{00000000-0005-0000-0000-000073570000}"/>
    <cellStyle name="Input 30 5 3 2" xfId="11744" xr:uid="{00000000-0005-0000-0000-000074570000}"/>
    <cellStyle name="Input 30 5 4" xfId="10071" xr:uid="{00000000-0005-0000-0000-000075570000}"/>
    <cellStyle name="Input 30 5 5" xfId="17963" xr:uid="{00000000-0005-0000-0000-000076570000}"/>
    <cellStyle name="Input 30 5 6" xfId="18901" xr:uid="{00000000-0005-0000-0000-000077570000}"/>
    <cellStyle name="Input 30 5 7" xfId="25119" xr:uid="{00000000-0005-0000-0000-000078570000}"/>
    <cellStyle name="Input 30 6" xfId="3693" xr:uid="{00000000-0005-0000-0000-000079570000}"/>
    <cellStyle name="Input 30 6 2" xfId="6997" xr:uid="{00000000-0005-0000-0000-00007A570000}"/>
    <cellStyle name="Input 30 6 2 2" xfId="13574" xr:uid="{00000000-0005-0000-0000-00007B570000}"/>
    <cellStyle name="Input 30 6 2 3" xfId="20655" xr:uid="{00000000-0005-0000-0000-00007C570000}"/>
    <cellStyle name="Input 30 6 2 4" xfId="23706" xr:uid="{00000000-0005-0000-0000-00007D570000}"/>
    <cellStyle name="Input 30 6 2 5" xfId="25959" xr:uid="{00000000-0005-0000-0000-00007E570000}"/>
    <cellStyle name="Input 30 6 3" xfId="5374" xr:uid="{00000000-0005-0000-0000-00007F570000}"/>
    <cellStyle name="Input 30 6 3 2" xfId="11951" xr:uid="{00000000-0005-0000-0000-000080570000}"/>
    <cellStyle name="Input 30 6 4" xfId="10278" xr:uid="{00000000-0005-0000-0000-000081570000}"/>
    <cellStyle name="Input 30 6 5" xfId="17734" xr:uid="{00000000-0005-0000-0000-000082570000}"/>
    <cellStyle name="Input 30 6 6" xfId="19008" xr:uid="{00000000-0005-0000-0000-000083570000}"/>
    <cellStyle name="Input 30 6 7" xfId="24777" xr:uid="{00000000-0005-0000-0000-000084570000}"/>
    <cellStyle name="Input 30 7" xfId="6286" xr:uid="{00000000-0005-0000-0000-000085570000}"/>
    <cellStyle name="Input 30 7 2" xfId="12863" xr:uid="{00000000-0005-0000-0000-000086570000}"/>
    <cellStyle name="Input 30 7 3" xfId="16776" xr:uid="{00000000-0005-0000-0000-000087570000}"/>
    <cellStyle name="Input 30 7 4" xfId="23142" xr:uid="{00000000-0005-0000-0000-000088570000}"/>
    <cellStyle name="Input 30 7 5" xfId="19078" xr:uid="{00000000-0005-0000-0000-000089570000}"/>
    <cellStyle name="Input 30 8" xfId="4655" xr:uid="{00000000-0005-0000-0000-00008A570000}"/>
    <cellStyle name="Input 30 8 2" xfId="11232" xr:uid="{00000000-0005-0000-0000-00008B570000}"/>
    <cellStyle name="Input 30 8 3" xfId="21608" xr:uid="{00000000-0005-0000-0000-00008C570000}"/>
    <cellStyle name="Input 30 8 4" xfId="24569" xr:uid="{00000000-0005-0000-0000-00008D570000}"/>
    <cellStyle name="Input 30 8 5" xfId="26805" xr:uid="{00000000-0005-0000-0000-00008E570000}"/>
    <cellStyle name="Input 30 9" xfId="9424" xr:uid="{00000000-0005-0000-0000-00008F570000}"/>
    <cellStyle name="Input 30 9 2" xfId="14593" xr:uid="{00000000-0005-0000-0000-000090570000}"/>
    <cellStyle name="Input 30 9 3" xfId="21642" xr:uid="{00000000-0005-0000-0000-000091570000}"/>
    <cellStyle name="Input 30 9 4" xfId="24602" xr:uid="{00000000-0005-0000-0000-000092570000}"/>
    <cellStyle name="Input 30 9 5" xfId="26838" xr:uid="{00000000-0005-0000-0000-000093570000}"/>
    <cellStyle name="Input 31" xfId="2351" xr:uid="{00000000-0005-0000-0000-000094570000}"/>
    <cellStyle name="Input 31 10" xfId="7899" xr:uid="{00000000-0005-0000-0000-000095570000}"/>
    <cellStyle name="Input 31 10 2" xfId="14405" xr:uid="{00000000-0005-0000-0000-000096570000}"/>
    <cellStyle name="Input 31 11" xfId="9510" xr:uid="{00000000-0005-0000-0000-000097570000}"/>
    <cellStyle name="Input 31 11 2" xfId="14679" xr:uid="{00000000-0005-0000-0000-000098570000}"/>
    <cellStyle name="Input 31 12" xfId="18289" xr:uid="{00000000-0005-0000-0000-000099570000}"/>
    <cellStyle name="Input 31 13" xfId="18718" xr:uid="{00000000-0005-0000-0000-00009A570000}"/>
    <cellStyle name="Input 31 14" xfId="19335" xr:uid="{00000000-0005-0000-0000-00009B570000}"/>
    <cellStyle name="Input 31 2" xfId="3077" xr:uid="{00000000-0005-0000-0000-00009C570000}"/>
    <cellStyle name="Input 31 2 10" xfId="18661" xr:uid="{00000000-0005-0000-0000-00009D570000}"/>
    <cellStyle name="Input 31 2 2" xfId="3807" xr:uid="{00000000-0005-0000-0000-00009E570000}"/>
    <cellStyle name="Input 31 2 2 2" xfId="7111" xr:uid="{00000000-0005-0000-0000-00009F570000}"/>
    <cellStyle name="Input 31 2 2 2 2" xfId="13688" xr:uid="{00000000-0005-0000-0000-0000A0570000}"/>
    <cellStyle name="Input 31 2 2 2 3" xfId="20769" xr:uid="{00000000-0005-0000-0000-0000A1570000}"/>
    <cellStyle name="Input 31 2 2 2 4" xfId="23818" xr:uid="{00000000-0005-0000-0000-0000A2570000}"/>
    <cellStyle name="Input 31 2 2 2 5" xfId="26072" xr:uid="{00000000-0005-0000-0000-0000A3570000}"/>
    <cellStyle name="Input 31 2 2 3" xfId="5488" xr:uid="{00000000-0005-0000-0000-0000A4570000}"/>
    <cellStyle name="Input 31 2 2 3 2" xfId="12065" xr:uid="{00000000-0005-0000-0000-0000A5570000}"/>
    <cellStyle name="Input 31 2 2 4" xfId="10392" xr:uid="{00000000-0005-0000-0000-0000A6570000}"/>
    <cellStyle name="Input 31 2 2 5" xfId="17620" xr:uid="{00000000-0005-0000-0000-0000A7570000}"/>
    <cellStyle name="Input 31 2 2 6" xfId="18551" xr:uid="{00000000-0005-0000-0000-0000A8570000}"/>
    <cellStyle name="Input 31 2 2 7" xfId="24974" xr:uid="{00000000-0005-0000-0000-0000A9570000}"/>
    <cellStyle name="Input 31 2 3" xfId="4118" xr:uid="{00000000-0005-0000-0000-0000AA570000}"/>
    <cellStyle name="Input 31 2 3 2" xfId="7422" xr:uid="{00000000-0005-0000-0000-0000AB570000}"/>
    <cellStyle name="Input 31 2 3 2 2" xfId="13999" xr:uid="{00000000-0005-0000-0000-0000AC570000}"/>
    <cellStyle name="Input 31 2 3 2 3" xfId="21080" xr:uid="{00000000-0005-0000-0000-0000AD570000}"/>
    <cellStyle name="Input 31 2 3 2 4" xfId="24084" xr:uid="{00000000-0005-0000-0000-0000AE570000}"/>
    <cellStyle name="Input 31 2 3 2 5" xfId="26334" xr:uid="{00000000-0005-0000-0000-0000AF570000}"/>
    <cellStyle name="Input 31 2 3 3" xfId="5799" xr:uid="{00000000-0005-0000-0000-0000B0570000}"/>
    <cellStyle name="Input 31 2 3 3 2" xfId="12376" xr:uid="{00000000-0005-0000-0000-0000B1570000}"/>
    <cellStyle name="Input 31 2 3 4" xfId="10703" xr:uid="{00000000-0005-0000-0000-0000B2570000}"/>
    <cellStyle name="Input 31 2 3 5" xfId="17309" xr:uid="{00000000-0005-0000-0000-0000B3570000}"/>
    <cellStyle name="Input 31 2 3 6" xfId="22650" xr:uid="{00000000-0005-0000-0000-0000B4570000}"/>
    <cellStyle name="Input 31 2 3 7" xfId="19560" xr:uid="{00000000-0005-0000-0000-0000B5570000}"/>
    <cellStyle name="Input 31 2 4" xfId="4334" xr:uid="{00000000-0005-0000-0000-0000B6570000}"/>
    <cellStyle name="Input 31 2 4 2" xfId="7638" xr:uid="{00000000-0005-0000-0000-0000B7570000}"/>
    <cellStyle name="Input 31 2 4 2 2" xfId="14215" xr:uid="{00000000-0005-0000-0000-0000B8570000}"/>
    <cellStyle name="Input 31 2 4 2 3" xfId="21296" xr:uid="{00000000-0005-0000-0000-0000B9570000}"/>
    <cellStyle name="Input 31 2 4 2 4" xfId="24300" xr:uid="{00000000-0005-0000-0000-0000BA570000}"/>
    <cellStyle name="Input 31 2 4 2 5" xfId="26550" xr:uid="{00000000-0005-0000-0000-0000BB570000}"/>
    <cellStyle name="Input 31 2 4 3" xfId="6015" xr:uid="{00000000-0005-0000-0000-0000BC570000}"/>
    <cellStyle name="Input 31 2 4 3 2" xfId="12592" xr:uid="{00000000-0005-0000-0000-0000BD570000}"/>
    <cellStyle name="Input 31 2 4 4" xfId="10919" xr:uid="{00000000-0005-0000-0000-0000BE570000}"/>
    <cellStyle name="Input 31 2 4 5" xfId="17093" xr:uid="{00000000-0005-0000-0000-0000BF570000}"/>
    <cellStyle name="Input 31 2 4 6" xfId="22866" xr:uid="{00000000-0005-0000-0000-0000C0570000}"/>
    <cellStyle name="Input 31 2 4 7" xfId="22088" xr:uid="{00000000-0005-0000-0000-0000C1570000}"/>
    <cellStyle name="Input 31 2 5" xfId="6438" xr:uid="{00000000-0005-0000-0000-0000C2570000}"/>
    <cellStyle name="Input 31 2 5 2" xfId="13015" xr:uid="{00000000-0005-0000-0000-0000C3570000}"/>
    <cellStyle name="Input 31 2 5 3" xfId="20096" xr:uid="{00000000-0005-0000-0000-0000C4570000}"/>
    <cellStyle name="Input 31 2 5 4" xfId="23253" xr:uid="{00000000-0005-0000-0000-0000C5570000}"/>
    <cellStyle name="Input 31 2 5 5" xfId="25506" xr:uid="{00000000-0005-0000-0000-0000C6570000}"/>
    <cellStyle name="Input 31 2 6" xfId="4815" xr:uid="{00000000-0005-0000-0000-0000C7570000}"/>
    <cellStyle name="Input 31 2 6 2" xfId="11392" xr:uid="{00000000-0005-0000-0000-0000C8570000}"/>
    <cellStyle name="Input 31 2 7" xfId="9720" xr:uid="{00000000-0005-0000-0000-0000C9570000}"/>
    <cellStyle name="Input 31 2 8" xfId="18380" xr:uid="{00000000-0005-0000-0000-0000CA570000}"/>
    <cellStyle name="Input 31 2 9" xfId="21561" xr:uid="{00000000-0005-0000-0000-0000CB570000}"/>
    <cellStyle name="Input 31 3" xfId="3303" xr:uid="{00000000-0005-0000-0000-0000CC570000}"/>
    <cellStyle name="Input 31 3 10" xfId="25196" xr:uid="{00000000-0005-0000-0000-0000CD570000}"/>
    <cellStyle name="Input 31 3 2" xfId="3999" xr:uid="{00000000-0005-0000-0000-0000CE570000}"/>
    <cellStyle name="Input 31 3 2 2" xfId="7303" xr:uid="{00000000-0005-0000-0000-0000CF570000}"/>
    <cellStyle name="Input 31 3 2 2 2" xfId="13880" xr:uid="{00000000-0005-0000-0000-0000D0570000}"/>
    <cellStyle name="Input 31 3 2 2 3" xfId="20961" xr:uid="{00000000-0005-0000-0000-0000D1570000}"/>
    <cellStyle name="Input 31 3 2 2 4" xfId="23965" xr:uid="{00000000-0005-0000-0000-0000D2570000}"/>
    <cellStyle name="Input 31 3 2 2 5" xfId="26215" xr:uid="{00000000-0005-0000-0000-0000D3570000}"/>
    <cellStyle name="Input 31 3 2 3" xfId="5680" xr:uid="{00000000-0005-0000-0000-0000D4570000}"/>
    <cellStyle name="Input 31 3 2 3 2" xfId="12257" xr:uid="{00000000-0005-0000-0000-0000D5570000}"/>
    <cellStyle name="Input 31 3 2 4" xfId="10584" xr:uid="{00000000-0005-0000-0000-0000D6570000}"/>
    <cellStyle name="Input 31 3 2 5" xfId="17428" xr:uid="{00000000-0005-0000-0000-0000D7570000}"/>
    <cellStyle name="Input 31 3 2 6" xfId="22531" xr:uid="{00000000-0005-0000-0000-0000D8570000}"/>
    <cellStyle name="Input 31 3 2 7" xfId="25045" xr:uid="{00000000-0005-0000-0000-0000D9570000}"/>
    <cellStyle name="Input 31 3 3" xfId="4253" xr:uid="{00000000-0005-0000-0000-0000DA570000}"/>
    <cellStyle name="Input 31 3 3 2" xfId="7557" xr:uid="{00000000-0005-0000-0000-0000DB570000}"/>
    <cellStyle name="Input 31 3 3 2 2" xfId="14134" xr:uid="{00000000-0005-0000-0000-0000DC570000}"/>
    <cellStyle name="Input 31 3 3 2 3" xfId="21215" xr:uid="{00000000-0005-0000-0000-0000DD570000}"/>
    <cellStyle name="Input 31 3 3 2 4" xfId="24219" xr:uid="{00000000-0005-0000-0000-0000DE570000}"/>
    <cellStyle name="Input 31 3 3 2 5" xfId="26469" xr:uid="{00000000-0005-0000-0000-0000DF570000}"/>
    <cellStyle name="Input 31 3 3 3" xfId="5934" xr:uid="{00000000-0005-0000-0000-0000E0570000}"/>
    <cellStyle name="Input 31 3 3 3 2" xfId="12511" xr:uid="{00000000-0005-0000-0000-0000E1570000}"/>
    <cellStyle name="Input 31 3 3 4" xfId="10838" xr:uid="{00000000-0005-0000-0000-0000E2570000}"/>
    <cellStyle name="Input 31 3 3 5" xfId="17174" xr:uid="{00000000-0005-0000-0000-0000E3570000}"/>
    <cellStyle name="Input 31 3 3 6" xfId="22785" xr:uid="{00000000-0005-0000-0000-0000E4570000}"/>
    <cellStyle name="Input 31 3 3 7" xfId="19165" xr:uid="{00000000-0005-0000-0000-0000E5570000}"/>
    <cellStyle name="Input 31 3 4" xfId="4467" xr:uid="{00000000-0005-0000-0000-0000E6570000}"/>
    <cellStyle name="Input 31 3 4 2" xfId="7771" xr:uid="{00000000-0005-0000-0000-0000E7570000}"/>
    <cellStyle name="Input 31 3 4 2 2" xfId="14348" xr:uid="{00000000-0005-0000-0000-0000E8570000}"/>
    <cellStyle name="Input 31 3 4 2 3" xfId="21429" xr:uid="{00000000-0005-0000-0000-0000E9570000}"/>
    <cellStyle name="Input 31 3 4 2 4" xfId="24433" xr:uid="{00000000-0005-0000-0000-0000EA570000}"/>
    <cellStyle name="Input 31 3 4 2 5" xfId="26683" xr:uid="{00000000-0005-0000-0000-0000EB570000}"/>
    <cellStyle name="Input 31 3 4 3" xfId="6148" xr:uid="{00000000-0005-0000-0000-0000EC570000}"/>
    <cellStyle name="Input 31 3 4 3 2" xfId="12725" xr:uid="{00000000-0005-0000-0000-0000ED570000}"/>
    <cellStyle name="Input 31 3 4 4" xfId="11052" xr:uid="{00000000-0005-0000-0000-0000EE570000}"/>
    <cellStyle name="Input 31 3 4 5" xfId="16960" xr:uid="{00000000-0005-0000-0000-0000EF570000}"/>
    <cellStyle name="Input 31 3 4 6" xfId="22999" xr:uid="{00000000-0005-0000-0000-0000F0570000}"/>
    <cellStyle name="Input 31 3 4 7" xfId="19439" xr:uid="{00000000-0005-0000-0000-0000F1570000}"/>
    <cellStyle name="Input 31 3 5" xfId="6642" xr:uid="{00000000-0005-0000-0000-0000F2570000}"/>
    <cellStyle name="Input 31 3 5 2" xfId="13219" xr:uid="{00000000-0005-0000-0000-0000F3570000}"/>
    <cellStyle name="Input 31 3 5 3" xfId="20300" xr:uid="{00000000-0005-0000-0000-0000F4570000}"/>
    <cellStyle name="Input 31 3 5 4" xfId="23400" xr:uid="{00000000-0005-0000-0000-0000F5570000}"/>
    <cellStyle name="Input 31 3 5 5" xfId="25655" xr:uid="{00000000-0005-0000-0000-0000F6570000}"/>
    <cellStyle name="Input 31 3 6" xfId="5019" xr:uid="{00000000-0005-0000-0000-0000F7570000}"/>
    <cellStyle name="Input 31 3 6 2" xfId="11596" xr:uid="{00000000-0005-0000-0000-0000F8570000}"/>
    <cellStyle name="Input 31 3 7" xfId="9923" xr:uid="{00000000-0005-0000-0000-0000F9570000}"/>
    <cellStyle name="Input 31 3 8" xfId="18122" xr:uid="{00000000-0005-0000-0000-0000FA570000}"/>
    <cellStyle name="Input 31 3 9" xfId="18845" xr:uid="{00000000-0005-0000-0000-0000FB570000}"/>
    <cellStyle name="Input 31 4" xfId="3658" xr:uid="{00000000-0005-0000-0000-0000FC570000}"/>
    <cellStyle name="Input 31 4 2" xfId="6962" xr:uid="{00000000-0005-0000-0000-0000FD570000}"/>
    <cellStyle name="Input 31 4 2 2" xfId="13539" xr:uid="{00000000-0005-0000-0000-0000FE570000}"/>
    <cellStyle name="Input 31 4 2 3" xfId="20620" xr:uid="{00000000-0005-0000-0000-0000FF570000}"/>
    <cellStyle name="Input 31 4 2 4" xfId="23671" xr:uid="{00000000-0005-0000-0000-000000580000}"/>
    <cellStyle name="Input 31 4 2 5" xfId="25924" xr:uid="{00000000-0005-0000-0000-000001580000}"/>
    <cellStyle name="Input 31 4 3" xfId="5339" xr:uid="{00000000-0005-0000-0000-000002580000}"/>
    <cellStyle name="Input 31 4 3 2" xfId="11916" xr:uid="{00000000-0005-0000-0000-000003580000}"/>
    <cellStyle name="Input 31 4 4" xfId="10243" xr:uid="{00000000-0005-0000-0000-000004580000}"/>
    <cellStyle name="Input 31 4 5" xfId="17769" xr:uid="{00000000-0005-0000-0000-000005580000}"/>
    <cellStyle name="Input 31 4 6" xfId="18988" xr:uid="{00000000-0005-0000-0000-000006580000}"/>
    <cellStyle name="Input 31 4 7" xfId="18579" xr:uid="{00000000-0005-0000-0000-000007580000}"/>
    <cellStyle name="Input 31 5" xfId="3450" xr:uid="{00000000-0005-0000-0000-000008580000}"/>
    <cellStyle name="Input 31 5 2" xfId="6789" xr:uid="{00000000-0005-0000-0000-000009580000}"/>
    <cellStyle name="Input 31 5 2 2" xfId="13366" xr:uid="{00000000-0005-0000-0000-00000A580000}"/>
    <cellStyle name="Input 31 5 2 3" xfId="20447" xr:uid="{00000000-0005-0000-0000-00000B580000}"/>
    <cellStyle name="Input 31 5 2 4" xfId="23498" xr:uid="{00000000-0005-0000-0000-00000C580000}"/>
    <cellStyle name="Input 31 5 2 5" xfId="25751" xr:uid="{00000000-0005-0000-0000-00000D580000}"/>
    <cellStyle name="Input 31 5 3" xfId="5166" xr:uid="{00000000-0005-0000-0000-00000E580000}"/>
    <cellStyle name="Input 31 5 3 2" xfId="11743" xr:uid="{00000000-0005-0000-0000-00000F580000}"/>
    <cellStyle name="Input 31 5 4" xfId="10070" xr:uid="{00000000-0005-0000-0000-000010580000}"/>
    <cellStyle name="Input 31 5 5" xfId="17964" xr:uid="{00000000-0005-0000-0000-000011580000}"/>
    <cellStyle name="Input 31 5 6" xfId="19780" xr:uid="{00000000-0005-0000-0000-000012580000}"/>
    <cellStyle name="Input 31 5 7" xfId="25120" xr:uid="{00000000-0005-0000-0000-000013580000}"/>
    <cellStyle name="Input 31 6" xfId="3694" xr:uid="{00000000-0005-0000-0000-000014580000}"/>
    <cellStyle name="Input 31 6 2" xfId="6998" xr:uid="{00000000-0005-0000-0000-000015580000}"/>
    <cellStyle name="Input 31 6 2 2" xfId="13575" xr:uid="{00000000-0005-0000-0000-000016580000}"/>
    <cellStyle name="Input 31 6 2 3" xfId="20656" xr:uid="{00000000-0005-0000-0000-000017580000}"/>
    <cellStyle name="Input 31 6 2 4" xfId="23707" xr:uid="{00000000-0005-0000-0000-000018580000}"/>
    <cellStyle name="Input 31 6 2 5" xfId="25960" xr:uid="{00000000-0005-0000-0000-000019580000}"/>
    <cellStyle name="Input 31 6 3" xfId="5375" xr:uid="{00000000-0005-0000-0000-00001A580000}"/>
    <cellStyle name="Input 31 6 3 2" xfId="11952" xr:uid="{00000000-0005-0000-0000-00001B580000}"/>
    <cellStyle name="Input 31 6 4" xfId="10279" xr:uid="{00000000-0005-0000-0000-00001C580000}"/>
    <cellStyle name="Input 31 6 5" xfId="17733" xr:uid="{00000000-0005-0000-0000-00001D580000}"/>
    <cellStyle name="Input 31 6 6" xfId="19889" xr:uid="{00000000-0005-0000-0000-00001E580000}"/>
    <cellStyle name="Input 31 6 7" xfId="24778" xr:uid="{00000000-0005-0000-0000-00001F580000}"/>
    <cellStyle name="Input 31 7" xfId="6287" xr:uid="{00000000-0005-0000-0000-000020580000}"/>
    <cellStyle name="Input 31 7 2" xfId="12864" xr:uid="{00000000-0005-0000-0000-000021580000}"/>
    <cellStyle name="Input 31 7 3" xfId="16775" xr:uid="{00000000-0005-0000-0000-000022580000}"/>
    <cellStyle name="Input 31 7 4" xfId="23143" xr:uid="{00000000-0005-0000-0000-000023580000}"/>
    <cellStyle name="Input 31 7 5" xfId="22110" xr:uid="{00000000-0005-0000-0000-000024580000}"/>
    <cellStyle name="Input 31 8" xfId="4656" xr:uid="{00000000-0005-0000-0000-000025580000}"/>
    <cellStyle name="Input 31 8 2" xfId="11233" xr:uid="{00000000-0005-0000-0000-000026580000}"/>
    <cellStyle name="Input 31 8 3" xfId="21609" xr:uid="{00000000-0005-0000-0000-000027580000}"/>
    <cellStyle name="Input 31 8 4" xfId="24570" xr:uid="{00000000-0005-0000-0000-000028580000}"/>
    <cellStyle name="Input 31 8 5" xfId="26806" xr:uid="{00000000-0005-0000-0000-000029580000}"/>
    <cellStyle name="Input 31 9" xfId="9423" xr:uid="{00000000-0005-0000-0000-00002A580000}"/>
    <cellStyle name="Input 31 9 2" xfId="14592" xr:uid="{00000000-0005-0000-0000-00002B580000}"/>
    <cellStyle name="Input 31 9 3" xfId="21641" xr:uid="{00000000-0005-0000-0000-00002C580000}"/>
    <cellStyle name="Input 31 9 4" xfId="24601" xr:uid="{00000000-0005-0000-0000-00002D580000}"/>
    <cellStyle name="Input 31 9 5" xfId="26837" xr:uid="{00000000-0005-0000-0000-00002E580000}"/>
    <cellStyle name="Input 32" xfId="2352" xr:uid="{00000000-0005-0000-0000-00002F580000}"/>
    <cellStyle name="Input 32 10" xfId="7897" xr:uid="{00000000-0005-0000-0000-000030580000}"/>
    <cellStyle name="Input 32 10 2" xfId="14404" xr:uid="{00000000-0005-0000-0000-000031580000}"/>
    <cellStyle name="Input 32 11" xfId="9539" xr:uid="{00000000-0005-0000-0000-000032580000}"/>
    <cellStyle name="Input 32 11 2" xfId="14708" xr:uid="{00000000-0005-0000-0000-000033580000}"/>
    <cellStyle name="Input 32 12" xfId="18290" xr:uid="{00000000-0005-0000-0000-000034580000}"/>
    <cellStyle name="Input 32 13" xfId="18717" xr:uid="{00000000-0005-0000-0000-000035580000}"/>
    <cellStyle name="Input 32 14" xfId="19334" xr:uid="{00000000-0005-0000-0000-000036580000}"/>
    <cellStyle name="Input 32 2" xfId="3078" xr:uid="{00000000-0005-0000-0000-000037580000}"/>
    <cellStyle name="Input 32 2 10" xfId="18660" xr:uid="{00000000-0005-0000-0000-000038580000}"/>
    <cellStyle name="Input 32 2 2" xfId="3808" xr:uid="{00000000-0005-0000-0000-000039580000}"/>
    <cellStyle name="Input 32 2 2 2" xfId="7112" xr:uid="{00000000-0005-0000-0000-00003A580000}"/>
    <cellStyle name="Input 32 2 2 2 2" xfId="13689" xr:uid="{00000000-0005-0000-0000-00003B580000}"/>
    <cellStyle name="Input 32 2 2 2 3" xfId="20770" xr:uid="{00000000-0005-0000-0000-00003C580000}"/>
    <cellStyle name="Input 32 2 2 2 4" xfId="23819" xr:uid="{00000000-0005-0000-0000-00003D580000}"/>
    <cellStyle name="Input 32 2 2 2 5" xfId="26073" xr:uid="{00000000-0005-0000-0000-00003E580000}"/>
    <cellStyle name="Input 32 2 2 3" xfId="5489" xr:uid="{00000000-0005-0000-0000-00003F580000}"/>
    <cellStyle name="Input 32 2 2 3 2" xfId="12066" xr:uid="{00000000-0005-0000-0000-000040580000}"/>
    <cellStyle name="Input 32 2 2 4" xfId="10393" xr:uid="{00000000-0005-0000-0000-000041580000}"/>
    <cellStyle name="Input 32 2 2 5" xfId="17619" xr:uid="{00000000-0005-0000-0000-000042580000}"/>
    <cellStyle name="Input 32 2 2 6" xfId="19979" xr:uid="{00000000-0005-0000-0000-000043580000}"/>
    <cellStyle name="Input 32 2 2 7" xfId="24963" xr:uid="{00000000-0005-0000-0000-000044580000}"/>
    <cellStyle name="Input 32 2 3" xfId="4119" xr:uid="{00000000-0005-0000-0000-000045580000}"/>
    <cellStyle name="Input 32 2 3 2" xfId="7423" xr:uid="{00000000-0005-0000-0000-000046580000}"/>
    <cellStyle name="Input 32 2 3 2 2" xfId="14000" xr:uid="{00000000-0005-0000-0000-000047580000}"/>
    <cellStyle name="Input 32 2 3 2 3" xfId="21081" xr:uid="{00000000-0005-0000-0000-000048580000}"/>
    <cellStyle name="Input 32 2 3 2 4" xfId="24085" xr:uid="{00000000-0005-0000-0000-000049580000}"/>
    <cellStyle name="Input 32 2 3 2 5" xfId="26335" xr:uid="{00000000-0005-0000-0000-00004A580000}"/>
    <cellStyle name="Input 32 2 3 3" xfId="5800" xr:uid="{00000000-0005-0000-0000-00004B580000}"/>
    <cellStyle name="Input 32 2 3 3 2" xfId="12377" xr:uid="{00000000-0005-0000-0000-00004C580000}"/>
    <cellStyle name="Input 32 2 3 4" xfId="10704" xr:uid="{00000000-0005-0000-0000-00004D580000}"/>
    <cellStyle name="Input 32 2 3 5" xfId="17308" xr:uid="{00000000-0005-0000-0000-00004E580000}"/>
    <cellStyle name="Input 32 2 3 6" xfId="22651" xr:uid="{00000000-0005-0000-0000-00004F580000}"/>
    <cellStyle name="Input 32 2 3 7" xfId="22123" xr:uid="{00000000-0005-0000-0000-000050580000}"/>
    <cellStyle name="Input 32 2 4" xfId="4335" xr:uid="{00000000-0005-0000-0000-000051580000}"/>
    <cellStyle name="Input 32 2 4 2" xfId="7639" xr:uid="{00000000-0005-0000-0000-000052580000}"/>
    <cellStyle name="Input 32 2 4 2 2" xfId="14216" xr:uid="{00000000-0005-0000-0000-000053580000}"/>
    <cellStyle name="Input 32 2 4 2 3" xfId="21297" xr:uid="{00000000-0005-0000-0000-000054580000}"/>
    <cellStyle name="Input 32 2 4 2 4" xfId="24301" xr:uid="{00000000-0005-0000-0000-000055580000}"/>
    <cellStyle name="Input 32 2 4 2 5" xfId="26551" xr:uid="{00000000-0005-0000-0000-000056580000}"/>
    <cellStyle name="Input 32 2 4 3" xfId="6016" xr:uid="{00000000-0005-0000-0000-000057580000}"/>
    <cellStyle name="Input 32 2 4 3 2" xfId="12593" xr:uid="{00000000-0005-0000-0000-000058580000}"/>
    <cellStyle name="Input 32 2 4 4" xfId="10920" xr:uid="{00000000-0005-0000-0000-000059580000}"/>
    <cellStyle name="Input 32 2 4 5" xfId="17092" xr:uid="{00000000-0005-0000-0000-00005A580000}"/>
    <cellStyle name="Input 32 2 4 6" xfId="22867" xr:uid="{00000000-0005-0000-0000-00005B580000}"/>
    <cellStyle name="Input 32 2 4 7" xfId="21760" xr:uid="{00000000-0005-0000-0000-00005C580000}"/>
    <cellStyle name="Input 32 2 5" xfId="6439" xr:uid="{00000000-0005-0000-0000-00005D580000}"/>
    <cellStyle name="Input 32 2 5 2" xfId="13016" xr:uid="{00000000-0005-0000-0000-00005E580000}"/>
    <cellStyle name="Input 32 2 5 3" xfId="20097" xr:uid="{00000000-0005-0000-0000-00005F580000}"/>
    <cellStyle name="Input 32 2 5 4" xfId="23254" xr:uid="{00000000-0005-0000-0000-000060580000}"/>
    <cellStyle name="Input 32 2 5 5" xfId="25507" xr:uid="{00000000-0005-0000-0000-000061580000}"/>
    <cellStyle name="Input 32 2 6" xfId="4816" xr:uid="{00000000-0005-0000-0000-000062580000}"/>
    <cellStyle name="Input 32 2 6 2" xfId="11393" xr:uid="{00000000-0005-0000-0000-000063580000}"/>
    <cellStyle name="Input 32 2 7" xfId="9721" xr:uid="{00000000-0005-0000-0000-000064580000}"/>
    <cellStyle name="Input 32 2 8" xfId="18379" xr:uid="{00000000-0005-0000-0000-000065580000}"/>
    <cellStyle name="Input 32 2 9" xfId="18810" xr:uid="{00000000-0005-0000-0000-000066580000}"/>
    <cellStyle name="Input 32 3" xfId="3304" xr:uid="{00000000-0005-0000-0000-000067580000}"/>
    <cellStyle name="Input 32 3 10" xfId="25195" xr:uid="{00000000-0005-0000-0000-000068580000}"/>
    <cellStyle name="Input 32 3 2" xfId="4000" xr:uid="{00000000-0005-0000-0000-000069580000}"/>
    <cellStyle name="Input 32 3 2 2" xfId="7304" xr:uid="{00000000-0005-0000-0000-00006A580000}"/>
    <cellStyle name="Input 32 3 2 2 2" xfId="13881" xr:uid="{00000000-0005-0000-0000-00006B580000}"/>
    <cellStyle name="Input 32 3 2 2 3" xfId="20962" xr:uid="{00000000-0005-0000-0000-00006C580000}"/>
    <cellStyle name="Input 32 3 2 2 4" xfId="23966" xr:uid="{00000000-0005-0000-0000-00006D580000}"/>
    <cellStyle name="Input 32 3 2 2 5" xfId="26216" xr:uid="{00000000-0005-0000-0000-00006E580000}"/>
    <cellStyle name="Input 32 3 2 3" xfId="5681" xr:uid="{00000000-0005-0000-0000-00006F580000}"/>
    <cellStyle name="Input 32 3 2 3 2" xfId="12258" xr:uid="{00000000-0005-0000-0000-000070580000}"/>
    <cellStyle name="Input 32 3 2 4" xfId="10585" xr:uid="{00000000-0005-0000-0000-000071580000}"/>
    <cellStyle name="Input 32 3 2 5" xfId="17427" xr:uid="{00000000-0005-0000-0000-000072580000}"/>
    <cellStyle name="Input 32 3 2 6" xfId="22532" xr:uid="{00000000-0005-0000-0000-000073580000}"/>
    <cellStyle name="Input 32 3 2 7" xfId="19206" xr:uid="{00000000-0005-0000-0000-000074580000}"/>
    <cellStyle name="Input 32 3 3" xfId="4254" xr:uid="{00000000-0005-0000-0000-000075580000}"/>
    <cellStyle name="Input 32 3 3 2" xfId="7558" xr:uid="{00000000-0005-0000-0000-000076580000}"/>
    <cellStyle name="Input 32 3 3 2 2" xfId="14135" xr:uid="{00000000-0005-0000-0000-000077580000}"/>
    <cellStyle name="Input 32 3 3 2 3" xfId="21216" xr:uid="{00000000-0005-0000-0000-000078580000}"/>
    <cellStyle name="Input 32 3 3 2 4" xfId="24220" xr:uid="{00000000-0005-0000-0000-000079580000}"/>
    <cellStyle name="Input 32 3 3 2 5" xfId="26470" xr:uid="{00000000-0005-0000-0000-00007A580000}"/>
    <cellStyle name="Input 32 3 3 3" xfId="5935" xr:uid="{00000000-0005-0000-0000-00007B580000}"/>
    <cellStyle name="Input 32 3 3 3 2" xfId="12512" xr:uid="{00000000-0005-0000-0000-00007C580000}"/>
    <cellStyle name="Input 32 3 3 4" xfId="10839" xr:uid="{00000000-0005-0000-0000-00007D580000}"/>
    <cellStyle name="Input 32 3 3 5" xfId="17173" xr:uid="{00000000-0005-0000-0000-00007E580000}"/>
    <cellStyle name="Input 32 3 3 6" xfId="22786" xr:uid="{00000000-0005-0000-0000-00007F580000}"/>
    <cellStyle name="Input 32 3 3 7" xfId="19508" xr:uid="{00000000-0005-0000-0000-000080580000}"/>
    <cellStyle name="Input 32 3 4" xfId="4468" xr:uid="{00000000-0005-0000-0000-000081580000}"/>
    <cellStyle name="Input 32 3 4 2" xfId="7772" xr:uid="{00000000-0005-0000-0000-000082580000}"/>
    <cellStyle name="Input 32 3 4 2 2" xfId="14349" xr:uid="{00000000-0005-0000-0000-000083580000}"/>
    <cellStyle name="Input 32 3 4 2 3" xfId="21430" xr:uid="{00000000-0005-0000-0000-000084580000}"/>
    <cellStyle name="Input 32 3 4 2 4" xfId="24434" xr:uid="{00000000-0005-0000-0000-000085580000}"/>
    <cellStyle name="Input 32 3 4 2 5" xfId="26684" xr:uid="{00000000-0005-0000-0000-000086580000}"/>
    <cellStyle name="Input 32 3 4 3" xfId="6149" xr:uid="{00000000-0005-0000-0000-000087580000}"/>
    <cellStyle name="Input 32 3 4 3 2" xfId="12726" xr:uid="{00000000-0005-0000-0000-000088580000}"/>
    <cellStyle name="Input 32 3 4 4" xfId="11053" xr:uid="{00000000-0005-0000-0000-000089580000}"/>
    <cellStyle name="Input 32 3 4 5" xfId="16959" xr:uid="{00000000-0005-0000-0000-00008A580000}"/>
    <cellStyle name="Input 32 3 4 6" xfId="23000" xr:uid="{00000000-0005-0000-0000-00008B580000}"/>
    <cellStyle name="Input 32 3 4 7" xfId="19122" xr:uid="{00000000-0005-0000-0000-00008C580000}"/>
    <cellStyle name="Input 32 3 5" xfId="6643" xr:uid="{00000000-0005-0000-0000-00008D580000}"/>
    <cellStyle name="Input 32 3 5 2" xfId="13220" xr:uid="{00000000-0005-0000-0000-00008E580000}"/>
    <cellStyle name="Input 32 3 5 3" xfId="20301" xr:uid="{00000000-0005-0000-0000-00008F580000}"/>
    <cellStyle name="Input 32 3 5 4" xfId="23401" xr:uid="{00000000-0005-0000-0000-000090580000}"/>
    <cellStyle name="Input 32 3 5 5" xfId="25656" xr:uid="{00000000-0005-0000-0000-000091580000}"/>
    <cellStyle name="Input 32 3 6" xfId="5020" xr:uid="{00000000-0005-0000-0000-000092580000}"/>
    <cellStyle name="Input 32 3 6 2" xfId="11597" xr:uid="{00000000-0005-0000-0000-000093580000}"/>
    <cellStyle name="Input 32 3 7" xfId="9924" xr:uid="{00000000-0005-0000-0000-000094580000}"/>
    <cellStyle name="Input 32 3 8" xfId="18121" xr:uid="{00000000-0005-0000-0000-000095580000}"/>
    <cellStyle name="Input 32 3 9" xfId="19728" xr:uid="{00000000-0005-0000-0000-000096580000}"/>
    <cellStyle name="Input 32 4" xfId="3659" xr:uid="{00000000-0005-0000-0000-000097580000}"/>
    <cellStyle name="Input 32 4 2" xfId="6963" xr:uid="{00000000-0005-0000-0000-000098580000}"/>
    <cellStyle name="Input 32 4 2 2" xfId="13540" xr:uid="{00000000-0005-0000-0000-000099580000}"/>
    <cellStyle name="Input 32 4 2 3" xfId="20621" xr:uid="{00000000-0005-0000-0000-00009A580000}"/>
    <cellStyle name="Input 32 4 2 4" xfId="23672" xr:uid="{00000000-0005-0000-0000-00009B580000}"/>
    <cellStyle name="Input 32 4 2 5" xfId="25925" xr:uid="{00000000-0005-0000-0000-00009C580000}"/>
    <cellStyle name="Input 32 4 3" xfId="5340" xr:uid="{00000000-0005-0000-0000-00009D580000}"/>
    <cellStyle name="Input 32 4 3 2" xfId="11917" xr:uid="{00000000-0005-0000-0000-00009E580000}"/>
    <cellStyle name="Input 32 4 4" xfId="10244" xr:uid="{00000000-0005-0000-0000-00009F580000}"/>
    <cellStyle name="Input 32 4 5" xfId="17768" xr:uid="{00000000-0005-0000-0000-0000A0580000}"/>
    <cellStyle name="Input 32 4 6" xfId="19873" xr:uid="{00000000-0005-0000-0000-0000A1580000}"/>
    <cellStyle name="Input 32 4 7" xfId="19268" xr:uid="{00000000-0005-0000-0000-0000A2580000}"/>
    <cellStyle name="Input 32 5" xfId="3449" xr:uid="{00000000-0005-0000-0000-0000A3580000}"/>
    <cellStyle name="Input 32 5 2" xfId="6788" xr:uid="{00000000-0005-0000-0000-0000A4580000}"/>
    <cellStyle name="Input 32 5 2 2" xfId="13365" xr:uid="{00000000-0005-0000-0000-0000A5580000}"/>
    <cellStyle name="Input 32 5 2 3" xfId="20446" xr:uid="{00000000-0005-0000-0000-0000A6580000}"/>
    <cellStyle name="Input 32 5 2 4" xfId="23497" xr:uid="{00000000-0005-0000-0000-0000A7580000}"/>
    <cellStyle name="Input 32 5 2 5" xfId="25750" xr:uid="{00000000-0005-0000-0000-0000A8580000}"/>
    <cellStyle name="Input 32 5 3" xfId="5165" xr:uid="{00000000-0005-0000-0000-0000A9580000}"/>
    <cellStyle name="Input 32 5 3 2" xfId="11742" xr:uid="{00000000-0005-0000-0000-0000AA580000}"/>
    <cellStyle name="Input 32 5 4" xfId="10069" xr:uid="{00000000-0005-0000-0000-0000AB580000}"/>
    <cellStyle name="Input 32 5 5" xfId="17965" xr:uid="{00000000-0005-0000-0000-0000AC580000}"/>
    <cellStyle name="Input 32 5 6" xfId="18900" xr:uid="{00000000-0005-0000-0000-0000AD580000}"/>
    <cellStyle name="Input 32 5 7" xfId="25121" xr:uid="{00000000-0005-0000-0000-0000AE580000}"/>
    <cellStyle name="Input 32 6" xfId="3695" xr:uid="{00000000-0005-0000-0000-0000AF580000}"/>
    <cellStyle name="Input 32 6 2" xfId="6999" xr:uid="{00000000-0005-0000-0000-0000B0580000}"/>
    <cellStyle name="Input 32 6 2 2" xfId="13576" xr:uid="{00000000-0005-0000-0000-0000B1580000}"/>
    <cellStyle name="Input 32 6 2 3" xfId="20657" xr:uid="{00000000-0005-0000-0000-0000B2580000}"/>
    <cellStyle name="Input 32 6 2 4" xfId="23708" xr:uid="{00000000-0005-0000-0000-0000B3580000}"/>
    <cellStyle name="Input 32 6 2 5" xfId="25961" xr:uid="{00000000-0005-0000-0000-0000B4580000}"/>
    <cellStyle name="Input 32 6 3" xfId="5376" xr:uid="{00000000-0005-0000-0000-0000B5580000}"/>
    <cellStyle name="Input 32 6 3 2" xfId="11953" xr:uid="{00000000-0005-0000-0000-0000B6580000}"/>
    <cellStyle name="Input 32 6 4" xfId="10280" xr:uid="{00000000-0005-0000-0000-0000B7580000}"/>
    <cellStyle name="Input 32 6 5" xfId="17732" xr:uid="{00000000-0005-0000-0000-0000B8580000}"/>
    <cellStyle name="Input 32 6 6" xfId="19009" xr:uid="{00000000-0005-0000-0000-0000B9580000}"/>
    <cellStyle name="Input 32 6 7" xfId="24779" xr:uid="{00000000-0005-0000-0000-0000BA580000}"/>
    <cellStyle name="Input 32 7" xfId="6288" xr:uid="{00000000-0005-0000-0000-0000BB580000}"/>
    <cellStyle name="Input 32 7 2" xfId="12865" xr:uid="{00000000-0005-0000-0000-0000BC580000}"/>
    <cellStyle name="Input 32 7 3" xfId="16774" xr:uid="{00000000-0005-0000-0000-0000BD580000}"/>
    <cellStyle name="Input 32 7 4" xfId="23144" xr:uid="{00000000-0005-0000-0000-0000BE580000}"/>
    <cellStyle name="Input 32 7 5" xfId="22070" xr:uid="{00000000-0005-0000-0000-0000BF580000}"/>
    <cellStyle name="Input 32 8" xfId="4657" xr:uid="{00000000-0005-0000-0000-0000C0580000}"/>
    <cellStyle name="Input 32 8 2" xfId="11234" xr:uid="{00000000-0005-0000-0000-0000C1580000}"/>
    <cellStyle name="Input 32 8 3" xfId="21610" xr:uid="{00000000-0005-0000-0000-0000C2580000}"/>
    <cellStyle name="Input 32 8 4" xfId="24571" xr:uid="{00000000-0005-0000-0000-0000C3580000}"/>
    <cellStyle name="Input 32 8 5" xfId="26807" xr:uid="{00000000-0005-0000-0000-0000C4580000}"/>
    <cellStyle name="Input 32 9" xfId="9422" xr:uid="{00000000-0005-0000-0000-0000C5580000}"/>
    <cellStyle name="Input 32 9 2" xfId="14591" xr:uid="{00000000-0005-0000-0000-0000C6580000}"/>
    <cellStyle name="Input 32 9 3" xfId="21640" xr:uid="{00000000-0005-0000-0000-0000C7580000}"/>
    <cellStyle name="Input 32 9 4" xfId="24600" xr:uid="{00000000-0005-0000-0000-0000C8580000}"/>
    <cellStyle name="Input 32 9 5" xfId="26836" xr:uid="{00000000-0005-0000-0000-0000C9580000}"/>
    <cellStyle name="Input 33" xfId="2353" xr:uid="{00000000-0005-0000-0000-0000CA580000}"/>
    <cellStyle name="Input 33 10" xfId="7895" xr:uid="{00000000-0005-0000-0000-0000CB580000}"/>
    <cellStyle name="Input 33 10 2" xfId="14403" xr:uid="{00000000-0005-0000-0000-0000CC580000}"/>
    <cellStyle name="Input 33 11" xfId="8018" xr:uid="{00000000-0005-0000-0000-0000CD580000}"/>
    <cellStyle name="Input 33 11 2" xfId="14440" xr:uid="{00000000-0005-0000-0000-0000CE580000}"/>
    <cellStyle name="Input 33 12" xfId="18291" xr:uid="{00000000-0005-0000-0000-0000CF580000}"/>
    <cellStyle name="Input 33 13" xfId="18716" xr:uid="{00000000-0005-0000-0000-0000D0580000}"/>
    <cellStyle name="Input 33 14" xfId="19588" xr:uid="{00000000-0005-0000-0000-0000D1580000}"/>
    <cellStyle name="Input 33 2" xfId="3079" xr:uid="{00000000-0005-0000-0000-0000D2580000}"/>
    <cellStyle name="Input 33 2 10" xfId="18659" xr:uid="{00000000-0005-0000-0000-0000D3580000}"/>
    <cellStyle name="Input 33 2 2" xfId="3809" xr:uid="{00000000-0005-0000-0000-0000D4580000}"/>
    <cellStyle name="Input 33 2 2 2" xfId="7113" xr:uid="{00000000-0005-0000-0000-0000D5580000}"/>
    <cellStyle name="Input 33 2 2 2 2" xfId="13690" xr:uid="{00000000-0005-0000-0000-0000D6580000}"/>
    <cellStyle name="Input 33 2 2 2 3" xfId="20771" xr:uid="{00000000-0005-0000-0000-0000D7580000}"/>
    <cellStyle name="Input 33 2 2 2 4" xfId="23820" xr:uid="{00000000-0005-0000-0000-0000D8580000}"/>
    <cellStyle name="Input 33 2 2 2 5" xfId="26074" xr:uid="{00000000-0005-0000-0000-0000D9580000}"/>
    <cellStyle name="Input 33 2 2 3" xfId="5490" xr:uid="{00000000-0005-0000-0000-0000DA580000}"/>
    <cellStyle name="Input 33 2 2 3 2" xfId="12067" xr:uid="{00000000-0005-0000-0000-0000DB580000}"/>
    <cellStyle name="Input 33 2 2 4" xfId="10394" xr:uid="{00000000-0005-0000-0000-0000DC580000}"/>
    <cellStyle name="Input 33 2 2 5" xfId="17618" xr:uid="{00000000-0005-0000-0000-0000DD580000}"/>
    <cellStyle name="Input 33 2 2 6" xfId="19980" xr:uid="{00000000-0005-0000-0000-0000DE580000}"/>
    <cellStyle name="Input 33 2 2 7" xfId="24950" xr:uid="{00000000-0005-0000-0000-0000DF580000}"/>
    <cellStyle name="Input 33 2 3" xfId="4120" xr:uid="{00000000-0005-0000-0000-0000E0580000}"/>
    <cellStyle name="Input 33 2 3 2" xfId="7424" xr:uid="{00000000-0005-0000-0000-0000E1580000}"/>
    <cellStyle name="Input 33 2 3 2 2" xfId="14001" xr:uid="{00000000-0005-0000-0000-0000E2580000}"/>
    <cellStyle name="Input 33 2 3 2 3" xfId="21082" xr:uid="{00000000-0005-0000-0000-0000E3580000}"/>
    <cellStyle name="Input 33 2 3 2 4" xfId="24086" xr:uid="{00000000-0005-0000-0000-0000E4580000}"/>
    <cellStyle name="Input 33 2 3 2 5" xfId="26336" xr:uid="{00000000-0005-0000-0000-0000E5580000}"/>
    <cellStyle name="Input 33 2 3 3" xfId="5801" xr:uid="{00000000-0005-0000-0000-0000E6580000}"/>
    <cellStyle name="Input 33 2 3 3 2" xfId="12378" xr:uid="{00000000-0005-0000-0000-0000E7580000}"/>
    <cellStyle name="Input 33 2 3 4" xfId="10705" xr:uid="{00000000-0005-0000-0000-0000E8580000}"/>
    <cellStyle name="Input 33 2 3 5" xfId="17307" xr:uid="{00000000-0005-0000-0000-0000E9580000}"/>
    <cellStyle name="Input 33 2 3 6" xfId="22652" xr:uid="{00000000-0005-0000-0000-0000EA580000}"/>
    <cellStyle name="Input 33 2 3 7" xfId="22260" xr:uid="{00000000-0005-0000-0000-0000EB580000}"/>
    <cellStyle name="Input 33 2 4" xfId="4336" xr:uid="{00000000-0005-0000-0000-0000EC580000}"/>
    <cellStyle name="Input 33 2 4 2" xfId="7640" xr:uid="{00000000-0005-0000-0000-0000ED580000}"/>
    <cellStyle name="Input 33 2 4 2 2" xfId="14217" xr:uid="{00000000-0005-0000-0000-0000EE580000}"/>
    <cellStyle name="Input 33 2 4 2 3" xfId="21298" xr:uid="{00000000-0005-0000-0000-0000EF580000}"/>
    <cellStyle name="Input 33 2 4 2 4" xfId="24302" xr:uid="{00000000-0005-0000-0000-0000F0580000}"/>
    <cellStyle name="Input 33 2 4 2 5" xfId="26552" xr:uid="{00000000-0005-0000-0000-0000F1580000}"/>
    <cellStyle name="Input 33 2 4 3" xfId="6017" xr:uid="{00000000-0005-0000-0000-0000F2580000}"/>
    <cellStyle name="Input 33 2 4 3 2" xfId="12594" xr:uid="{00000000-0005-0000-0000-0000F3580000}"/>
    <cellStyle name="Input 33 2 4 4" xfId="10921" xr:uid="{00000000-0005-0000-0000-0000F4580000}"/>
    <cellStyle name="Input 33 2 4 5" xfId="17091" xr:uid="{00000000-0005-0000-0000-0000F5580000}"/>
    <cellStyle name="Input 33 2 4 6" xfId="22868" xr:uid="{00000000-0005-0000-0000-0000F6580000}"/>
    <cellStyle name="Input 33 2 4 7" xfId="19148" xr:uid="{00000000-0005-0000-0000-0000F7580000}"/>
    <cellStyle name="Input 33 2 5" xfId="6440" xr:uid="{00000000-0005-0000-0000-0000F8580000}"/>
    <cellStyle name="Input 33 2 5 2" xfId="13017" xr:uid="{00000000-0005-0000-0000-0000F9580000}"/>
    <cellStyle name="Input 33 2 5 3" xfId="20098" xr:uid="{00000000-0005-0000-0000-0000FA580000}"/>
    <cellStyle name="Input 33 2 5 4" xfId="23255" xr:uid="{00000000-0005-0000-0000-0000FB580000}"/>
    <cellStyle name="Input 33 2 5 5" xfId="25508" xr:uid="{00000000-0005-0000-0000-0000FC580000}"/>
    <cellStyle name="Input 33 2 6" xfId="4817" xr:uid="{00000000-0005-0000-0000-0000FD580000}"/>
    <cellStyle name="Input 33 2 6 2" xfId="11394" xr:uid="{00000000-0005-0000-0000-0000FE580000}"/>
    <cellStyle name="Input 33 2 7" xfId="9722" xr:uid="{00000000-0005-0000-0000-0000FF580000}"/>
    <cellStyle name="Input 33 2 8" xfId="18378" xr:uid="{00000000-0005-0000-0000-000000590000}"/>
    <cellStyle name="Input 33 2 9" xfId="19643" xr:uid="{00000000-0005-0000-0000-000001590000}"/>
    <cellStyle name="Input 33 3" xfId="3305" xr:uid="{00000000-0005-0000-0000-000002590000}"/>
    <cellStyle name="Input 33 3 10" xfId="25194" xr:uid="{00000000-0005-0000-0000-000003590000}"/>
    <cellStyle name="Input 33 3 2" xfId="4001" xr:uid="{00000000-0005-0000-0000-000004590000}"/>
    <cellStyle name="Input 33 3 2 2" xfId="7305" xr:uid="{00000000-0005-0000-0000-000005590000}"/>
    <cellStyle name="Input 33 3 2 2 2" xfId="13882" xr:uid="{00000000-0005-0000-0000-000006590000}"/>
    <cellStyle name="Input 33 3 2 2 3" xfId="20963" xr:uid="{00000000-0005-0000-0000-000007590000}"/>
    <cellStyle name="Input 33 3 2 2 4" xfId="23967" xr:uid="{00000000-0005-0000-0000-000008590000}"/>
    <cellStyle name="Input 33 3 2 2 5" xfId="26217" xr:uid="{00000000-0005-0000-0000-000009590000}"/>
    <cellStyle name="Input 33 3 2 3" xfId="5682" xr:uid="{00000000-0005-0000-0000-00000A590000}"/>
    <cellStyle name="Input 33 3 2 3 2" xfId="12259" xr:uid="{00000000-0005-0000-0000-00000B590000}"/>
    <cellStyle name="Input 33 3 2 4" xfId="10586" xr:uid="{00000000-0005-0000-0000-00000C590000}"/>
    <cellStyle name="Input 33 3 2 5" xfId="17426" xr:uid="{00000000-0005-0000-0000-00000D590000}"/>
    <cellStyle name="Input 33 3 2 6" xfId="22533" xr:uid="{00000000-0005-0000-0000-00000E590000}"/>
    <cellStyle name="Input 33 3 2 7" xfId="19205" xr:uid="{00000000-0005-0000-0000-00000F590000}"/>
    <cellStyle name="Input 33 3 3" xfId="4255" xr:uid="{00000000-0005-0000-0000-000010590000}"/>
    <cellStyle name="Input 33 3 3 2" xfId="7559" xr:uid="{00000000-0005-0000-0000-000011590000}"/>
    <cellStyle name="Input 33 3 3 2 2" xfId="14136" xr:uid="{00000000-0005-0000-0000-000012590000}"/>
    <cellStyle name="Input 33 3 3 2 3" xfId="21217" xr:uid="{00000000-0005-0000-0000-000013590000}"/>
    <cellStyle name="Input 33 3 3 2 4" xfId="24221" xr:uid="{00000000-0005-0000-0000-000014590000}"/>
    <cellStyle name="Input 33 3 3 2 5" xfId="26471" xr:uid="{00000000-0005-0000-0000-000015590000}"/>
    <cellStyle name="Input 33 3 3 3" xfId="5936" xr:uid="{00000000-0005-0000-0000-000016590000}"/>
    <cellStyle name="Input 33 3 3 3 2" xfId="12513" xr:uid="{00000000-0005-0000-0000-000017590000}"/>
    <cellStyle name="Input 33 3 3 4" xfId="10840" xr:uid="{00000000-0005-0000-0000-000018590000}"/>
    <cellStyle name="Input 33 3 3 5" xfId="17172" xr:uid="{00000000-0005-0000-0000-000019590000}"/>
    <cellStyle name="Input 33 3 3 6" xfId="22787" xr:uid="{00000000-0005-0000-0000-00001A590000}"/>
    <cellStyle name="Input 33 3 3 7" xfId="18453" xr:uid="{00000000-0005-0000-0000-00001B590000}"/>
    <cellStyle name="Input 33 3 4" xfId="4469" xr:uid="{00000000-0005-0000-0000-00001C590000}"/>
    <cellStyle name="Input 33 3 4 2" xfId="7773" xr:uid="{00000000-0005-0000-0000-00001D590000}"/>
    <cellStyle name="Input 33 3 4 2 2" xfId="14350" xr:uid="{00000000-0005-0000-0000-00001E590000}"/>
    <cellStyle name="Input 33 3 4 2 3" xfId="21431" xr:uid="{00000000-0005-0000-0000-00001F590000}"/>
    <cellStyle name="Input 33 3 4 2 4" xfId="24435" xr:uid="{00000000-0005-0000-0000-000020590000}"/>
    <cellStyle name="Input 33 3 4 2 5" xfId="26685" xr:uid="{00000000-0005-0000-0000-000021590000}"/>
    <cellStyle name="Input 33 3 4 3" xfId="6150" xr:uid="{00000000-0005-0000-0000-000022590000}"/>
    <cellStyle name="Input 33 3 4 3 2" xfId="12727" xr:uid="{00000000-0005-0000-0000-000023590000}"/>
    <cellStyle name="Input 33 3 4 4" xfId="11054" xr:uid="{00000000-0005-0000-0000-000024590000}"/>
    <cellStyle name="Input 33 3 4 5" xfId="16958" xr:uid="{00000000-0005-0000-0000-000025590000}"/>
    <cellStyle name="Input 33 3 4 6" xfId="23001" xr:uid="{00000000-0005-0000-0000-000026590000}"/>
    <cellStyle name="Input 33 3 4 7" xfId="19438" xr:uid="{00000000-0005-0000-0000-000027590000}"/>
    <cellStyle name="Input 33 3 5" xfId="6644" xr:uid="{00000000-0005-0000-0000-000028590000}"/>
    <cellStyle name="Input 33 3 5 2" xfId="13221" xr:uid="{00000000-0005-0000-0000-000029590000}"/>
    <cellStyle name="Input 33 3 5 3" xfId="20302" xr:uid="{00000000-0005-0000-0000-00002A590000}"/>
    <cellStyle name="Input 33 3 5 4" xfId="23402" xr:uid="{00000000-0005-0000-0000-00002B590000}"/>
    <cellStyle name="Input 33 3 5 5" xfId="25657" xr:uid="{00000000-0005-0000-0000-00002C590000}"/>
    <cellStyle name="Input 33 3 6" xfId="5021" xr:uid="{00000000-0005-0000-0000-00002D590000}"/>
    <cellStyle name="Input 33 3 6 2" xfId="11598" xr:uid="{00000000-0005-0000-0000-00002E590000}"/>
    <cellStyle name="Input 33 3 7" xfId="9925" xr:uid="{00000000-0005-0000-0000-00002F590000}"/>
    <cellStyle name="Input 33 3 8" xfId="18120" xr:uid="{00000000-0005-0000-0000-000030590000}"/>
    <cellStyle name="Input 33 3 9" xfId="18846" xr:uid="{00000000-0005-0000-0000-000031590000}"/>
    <cellStyle name="Input 33 4" xfId="3660" xr:uid="{00000000-0005-0000-0000-000032590000}"/>
    <cellStyle name="Input 33 4 2" xfId="6964" xr:uid="{00000000-0005-0000-0000-000033590000}"/>
    <cellStyle name="Input 33 4 2 2" xfId="13541" xr:uid="{00000000-0005-0000-0000-000034590000}"/>
    <cellStyle name="Input 33 4 2 3" xfId="20622" xr:uid="{00000000-0005-0000-0000-000035590000}"/>
    <cellStyle name="Input 33 4 2 4" xfId="23673" xr:uid="{00000000-0005-0000-0000-000036590000}"/>
    <cellStyle name="Input 33 4 2 5" xfId="25926" xr:uid="{00000000-0005-0000-0000-000037590000}"/>
    <cellStyle name="Input 33 4 3" xfId="5341" xr:uid="{00000000-0005-0000-0000-000038590000}"/>
    <cellStyle name="Input 33 4 3 2" xfId="11918" xr:uid="{00000000-0005-0000-0000-000039590000}"/>
    <cellStyle name="Input 33 4 4" xfId="10245" xr:uid="{00000000-0005-0000-0000-00003A590000}"/>
    <cellStyle name="Input 33 4 5" xfId="17767" xr:uid="{00000000-0005-0000-0000-00003B590000}"/>
    <cellStyle name="Input 33 4 6" xfId="18989" xr:uid="{00000000-0005-0000-0000-00003C590000}"/>
    <cellStyle name="Input 33 4 7" xfId="18578" xr:uid="{00000000-0005-0000-0000-00003D590000}"/>
    <cellStyle name="Input 33 5" xfId="3448" xr:uid="{00000000-0005-0000-0000-00003E590000}"/>
    <cellStyle name="Input 33 5 2" xfId="6787" xr:uid="{00000000-0005-0000-0000-00003F590000}"/>
    <cellStyle name="Input 33 5 2 2" xfId="13364" xr:uid="{00000000-0005-0000-0000-000040590000}"/>
    <cellStyle name="Input 33 5 2 3" xfId="20445" xr:uid="{00000000-0005-0000-0000-000041590000}"/>
    <cellStyle name="Input 33 5 2 4" xfId="23496" xr:uid="{00000000-0005-0000-0000-000042590000}"/>
    <cellStyle name="Input 33 5 2 5" xfId="25749" xr:uid="{00000000-0005-0000-0000-000043590000}"/>
    <cellStyle name="Input 33 5 3" xfId="5164" xr:uid="{00000000-0005-0000-0000-000044590000}"/>
    <cellStyle name="Input 33 5 3 2" xfId="11741" xr:uid="{00000000-0005-0000-0000-000045590000}"/>
    <cellStyle name="Input 33 5 4" xfId="10068" xr:uid="{00000000-0005-0000-0000-000046590000}"/>
    <cellStyle name="Input 33 5 5" xfId="17966" xr:uid="{00000000-0005-0000-0000-000047590000}"/>
    <cellStyle name="Input 33 5 6" xfId="19779" xr:uid="{00000000-0005-0000-0000-000048590000}"/>
    <cellStyle name="Input 33 5 7" xfId="25122" xr:uid="{00000000-0005-0000-0000-000049590000}"/>
    <cellStyle name="Input 33 6" xfId="3891" xr:uid="{00000000-0005-0000-0000-00004A590000}"/>
    <cellStyle name="Input 33 6 2" xfId="7195" xr:uid="{00000000-0005-0000-0000-00004B590000}"/>
    <cellStyle name="Input 33 6 2 2" xfId="13772" xr:uid="{00000000-0005-0000-0000-00004C590000}"/>
    <cellStyle name="Input 33 6 2 3" xfId="20853" xr:uid="{00000000-0005-0000-0000-00004D590000}"/>
    <cellStyle name="Input 33 6 2 4" xfId="23857" xr:uid="{00000000-0005-0000-0000-00004E590000}"/>
    <cellStyle name="Input 33 6 2 5" xfId="26107" xr:uid="{00000000-0005-0000-0000-00004F590000}"/>
    <cellStyle name="Input 33 6 3" xfId="5572" xr:uid="{00000000-0005-0000-0000-000050590000}"/>
    <cellStyle name="Input 33 6 3 2" xfId="12149" xr:uid="{00000000-0005-0000-0000-000051590000}"/>
    <cellStyle name="Input 33 6 4" xfId="10476" xr:uid="{00000000-0005-0000-0000-000052590000}"/>
    <cellStyle name="Input 33 6 5" xfId="17536" xr:uid="{00000000-0005-0000-0000-000053590000}"/>
    <cellStyle name="Input 33 6 6" xfId="22423" xr:uid="{00000000-0005-0000-0000-000054590000}"/>
    <cellStyle name="Input 33 6 7" xfId="19237" xr:uid="{00000000-0005-0000-0000-000055590000}"/>
    <cellStyle name="Input 33 7" xfId="6289" xr:uid="{00000000-0005-0000-0000-000056590000}"/>
    <cellStyle name="Input 33 7 2" xfId="12866" xr:uid="{00000000-0005-0000-0000-000057590000}"/>
    <cellStyle name="Input 33 7 3" xfId="16773" xr:uid="{00000000-0005-0000-0000-000058590000}"/>
    <cellStyle name="Input 33 7 4" xfId="23145" xr:uid="{00000000-0005-0000-0000-000059590000}"/>
    <cellStyle name="Input 33 7 5" xfId="19077" xr:uid="{00000000-0005-0000-0000-00005A590000}"/>
    <cellStyle name="Input 33 8" xfId="4658" xr:uid="{00000000-0005-0000-0000-00005B590000}"/>
    <cellStyle name="Input 33 8 2" xfId="11235" xr:uid="{00000000-0005-0000-0000-00005C590000}"/>
    <cellStyle name="Input 33 8 3" xfId="21611" xr:uid="{00000000-0005-0000-0000-00005D590000}"/>
    <cellStyle name="Input 33 8 4" xfId="24572" xr:uid="{00000000-0005-0000-0000-00005E590000}"/>
    <cellStyle name="Input 33 8 5" xfId="26808" xr:uid="{00000000-0005-0000-0000-00005F590000}"/>
    <cellStyle name="Input 33 9" xfId="9421" xr:uid="{00000000-0005-0000-0000-000060590000}"/>
    <cellStyle name="Input 33 9 2" xfId="14590" xr:uid="{00000000-0005-0000-0000-000061590000}"/>
    <cellStyle name="Input 33 9 3" xfId="21639" xr:uid="{00000000-0005-0000-0000-000062590000}"/>
    <cellStyle name="Input 33 9 4" xfId="24599" xr:uid="{00000000-0005-0000-0000-000063590000}"/>
    <cellStyle name="Input 33 9 5" xfId="26835" xr:uid="{00000000-0005-0000-0000-000064590000}"/>
    <cellStyle name="Input 34" xfId="2354" xr:uid="{00000000-0005-0000-0000-000065590000}"/>
    <cellStyle name="Input 34 10" xfId="7893" xr:uid="{00000000-0005-0000-0000-000066590000}"/>
    <cellStyle name="Input 34 10 2" xfId="14402" xr:uid="{00000000-0005-0000-0000-000067590000}"/>
    <cellStyle name="Input 34 11" xfId="9511" xr:uid="{00000000-0005-0000-0000-000068590000}"/>
    <cellStyle name="Input 34 11 2" xfId="14680" xr:uid="{00000000-0005-0000-0000-000069590000}"/>
    <cellStyle name="Input 34 12" xfId="18292" xr:uid="{00000000-0005-0000-0000-00006A590000}"/>
    <cellStyle name="Input 34 13" xfId="18715" xr:uid="{00000000-0005-0000-0000-00006B590000}"/>
    <cellStyle name="Input 34 14" xfId="21803" xr:uid="{00000000-0005-0000-0000-00006C590000}"/>
    <cellStyle name="Input 34 2" xfId="3080" xr:uid="{00000000-0005-0000-0000-00006D590000}"/>
    <cellStyle name="Input 34 2 10" xfId="18658" xr:uid="{00000000-0005-0000-0000-00006E590000}"/>
    <cellStyle name="Input 34 2 2" xfId="3810" xr:uid="{00000000-0005-0000-0000-00006F590000}"/>
    <cellStyle name="Input 34 2 2 2" xfId="7114" xr:uid="{00000000-0005-0000-0000-000070590000}"/>
    <cellStyle name="Input 34 2 2 2 2" xfId="13691" xr:uid="{00000000-0005-0000-0000-000071590000}"/>
    <cellStyle name="Input 34 2 2 2 3" xfId="20772" xr:uid="{00000000-0005-0000-0000-000072590000}"/>
    <cellStyle name="Input 34 2 2 2 4" xfId="23821" xr:uid="{00000000-0005-0000-0000-000073590000}"/>
    <cellStyle name="Input 34 2 2 2 5" xfId="26075" xr:uid="{00000000-0005-0000-0000-000074590000}"/>
    <cellStyle name="Input 34 2 2 3" xfId="5491" xr:uid="{00000000-0005-0000-0000-000075590000}"/>
    <cellStyle name="Input 34 2 2 3 2" xfId="12068" xr:uid="{00000000-0005-0000-0000-000076590000}"/>
    <cellStyle name="Input 34 2 2 4" xfId="10395" xr:uid="{00000000-0005-0000-0000-000077590000}"/>
    <cellStyle name="Input 34 2 2 5" xfId="17617" xr:uid="{00000000-0005-0000-0000-000078590000}"/>
    <cellStyle name="Input 34 2 2 6" xfId="19981" xr:uid="{00000000-0005-0000-0000-000079590000}"/>
    <cellStyle name="Input 34 2 2 7" xfId="21743" xr:uid="{00000000-0005-0000-0000-00007A590000}"/>
    <cellStyle name="Input 34 2 3" xfId="4121" xr:uid="{00000000-0005-0000-0000-00007B590000}"/>
    <cellStyle name="Input 34 2 3 2" xfId="7425" xr:uid="{00000000-0005-0000-0000-00007C590000}"/>
    <cellStyle name="Input 34 2 3 2 2" xfId="14002" xr:uid="{00000000-0005-0000-0000-00007D590000}"/>
    <cellStyle name="Input 34 2 3 2 3" xfId="21083" xr:uid="{00000000-0005-0000-0000-00007E590000}"/>
    <cellStyle name="Input 34 2 3 2 4" xfId="24087" xr:uid="{00000000-0005-0000-0000-00007F590000}"/>
    <cellStyle name="Input 34 2 3 2 5" xfId="26337" xr:uid="{00000000-0005-0000-0000-000080590000}"/>
    <cellStyle name="Input 34 2 3 3" xfId="5802" xr:uid="{00000000-0005-0000-0000-000081590000}"/>
    <cellStyle name="Input 34 2 3 3 2" xfId="12379" xr:uid="{00000000-0005-0000-0000-000082590000}"/>
    <cellStyle name="Input 34 2 3 4" xfId="10706" xr:uid="{00000000-0005-0000-0000-000083590000}"/>
    <cellStyle name="Input 34 2 3 5" xfId="17306" xr:uid="{00000000-0005-0000-0000-000084590000}"/>
    <cellStyle name="Input 34 2 3 6" xfId="22653" xr:uid="{00000000-0005-0000-0000-000085590000}"/>
    <cellStyle name="Input 34 2 3 7" xfId="21734" xr:uid="{00000000-0005-0000-0000-000086590000}"/>
    <cellStyle name="Input 34 2 4" xfId="4337" xr:uid="{00000000-0005-0000-0000-000087590000}"/>
    <cellStyle name="Input 34 2 4 2" xfId="7641" xr:uid="{00000000-0005-0000-0000-000088590000}"/>
    <cellStyle name="Input 34 2 4 2 2" xfId="14218" xr:uid="{00000000-0005-0000-0000-000089590000}"/>
    <cellStyle name="Input 34 2 4 2 3" xfId="21299" xr:uid="{00000000-0005-0000-0000-00008A590000}"/>
    <cellStyle name="Input 34 2 4 2 4" xfId="24303" xr:uid="{00000000-0005-0000-0000-00008B590000}"/>
    <cellStyle name="Input 34 2 4 2 5" xfId="26553" xr:uid="{00000000-0005-0000-0000-00008C590000}"/>
    <cellStyle name="Input 34 2 4 3" xfId="6018" xr:uid="{00000000-0005-0000-0000-00008D590000}"/>
    <cellStyle name="Input 34 2 4 3 2" xfId="12595" xr:uid="{00000000-0005-0000-0000-00008E590000}"/>
    <cellStyle name="Input 34 2 4 4" xfId="10922" xr:uid="{00000000-0005-0000-0000-00008F590000}"/>
    <cellStyle name="Input 34 2 4 5" xfId="17090" xr:uid="{00000000-0005-0000-0000-000090590000}"/>
    <cellStyle name="Input 34 2 4 6" xfId="22869" xr:uid="{00000000-0005-0000-0000-000091590000}"/>
    <cellStyle name="Input 34 2 4 7" xfId="19490" xr:uid="{00000000-0005-0000-0000-000092590000}"/>
    <cellStyle name="Input 34 2 5" xfId="6441" xr:uid="{00000000-0005-0000-0000-000093590000}"/>
    <cellStyle name="Input 34 2 5 2" xfId="13018" xr:uid="{00000000-0005-0000-0000-000094590000}"/>
    <cellStyle name="Input 34 2 5 3" xfId="20099" xr:uid="{00000000-0005-0000-0000-000095590000}"/>
    <cellStyle name="Input 34 2 5 4" xfId="23256" xr:uid="{00000000-0005-0000-0000-000096590000}"/>
    <cellStyle name="Input 34 2 5 5" xfId="25509" xr:uid="{00000000-0005-0000-0000-000097590000}"/>
    <cellStyle name="Input 34 2 6" xfId="4818" xr:uid="{00000000-0005-0000-0000-000098590000}"/>
    <cellStyle name="Input 34 2 6 2" xfId="11395" xr:uid="{00000000-0005-0000-0000-000099590000}"/>
    <cellStyle name="Input 34 2 7" xfId="9723" xr:uid="{00000000-0005-0000-0000-00009A590000}"/>
    <cellStyle name="Input 34 2 8" xfId="18377" xr:uid="{00000000-0005-0000-0000-00009B590000}"/>
    <cellStyle name="Input 34 2 9" xfId="19644" xr:uid="{00000000-0005-0000-0000-00009C590000}"/>
    <cellStyle name="Input 34 3" xfId="3306" xr:uid="{00000000-0005-0000-0000-00009D590000}"/>
    <cellStyle name="Input 34 3 10" xfId="25193" xr:uid="{00000000-0005-0000-0000-00009E590000}"/>
    <cellStyle name="Input 34 3 2" xfId="4002" xr:uid="{00000000-0005-0000-0000-00009F590000}"/>
    <cellStyle name="Input 34 3 2 2" xfId="7306" xr:uid="{00000000-0005-0000-0000-0000A0590000}"/>
    <cellStyle name="Input 34 3 2 2 2" xfId="13883" xr:uid="{00000000-0005-0000-0000-0000A1590000}"/>
    <cellStyle name="Input 34 3 2 2 3" xfId="20964" xr:uid="{00000000-0005-0000-0000-0000A2590000}"/>
    <cellStyle name="Input 34 3 2 2 4" xfId="23968" xr:uid="{00000000-0005-0000-0000-0000A3590000}"/>
    <cellStyle name="Input 34 3 2 2 5" xfId="26218" xr:uid="{00000000-0005-0000-0000-0000A4590000}"/>
    <cellStyle name="Input 34 3 2 3" xfId="5683" xr:uid="{00000000-0005-0000-0000-0000A5590000}"/>
    <cellStyle name="Input 34 3 2 3 2" xfId="12260" xr:uid="{00000000-0005-0000-0000-0000A6590000}"/>
    <cellStyle name="Input 34 3 2 4" xfId="10587" xr:uid="{00000000-0005-0000-0000-0000A7590000}"/>
    <cellStyle name="Input 34 3 2 5" xfId="17425" xr:uid="{00000000-0005-0000-0000-0000A8590000}"/>
    <cellStyle name="Input 34 3 2 6" xfId="22534" xr:uid="{00000000-0005-0000-0000-0000A9590000}"/>
    <cellStyle name="Input 34 3 2 7" xfId="19204" xr:uid="{00000000-0005-0000-0000-0000AA590000}"/>
    <cellStyle name="Input 34 3 3" xfId="4256" xr:uid="{00000000-0005-0000-0000-0000AB590000}"/>
    <cellStyle name="Input 34 3 3 2" xfId="7560" xr:uid="{00000000-0005-0000-0000-0000AC590000}"/>
    <cellStyle name="Input 34 3 3 2 2" xfId="14137" xr:uid="{00000000-0005-0000-0000-0000AD590000}"/>
    <cellStyle name="Input 34 3 3 2 3" xfId="21218" xr:uid="{00000000-0005-0000-0000-0000AE590000}"/>
    <cellStyle name="Input 34 3 3 2 4" xfId="24222" xr:uid="{00000000-0005-0000-0000-0000AF590000}"/>
    <cellStyle name="Input 34 3 3 2 5" xfId="26472" xr:uid="{00000000-0005-0000-0000-0000B0590000}"/>
    <cellStyle name="Input 34 3 3 3" xfId="5937" xr:uid="{00000000-0005-0000-0000-0000B1590000}"/>
    <cellStyle name="Input 34 3 3 3 2" xfId="12514" xr:uid="{00000000-0005-0000-0000-0000B2590000}"/>
    <cellStyle name="Input 34 3 3 4" xfId="10841" xr:uid="{00000000-0005-0000-0000-0000B3590000}"/>
    <cellStyle name="Input 34 3 3 5" xfId="17171" xr:uid="{00000000-0005-0000-0000-0000B4590000}"/>
    <cellStyle name="Input 34 3 3 6" xfId="22788" xr:uid="{00000000-0005-0000-0000-0000B5590000}"/>
    <cellStyle name="Input 34 3 3 7" xfId="18758" xr:uid="{00000000-0005-0000-0000-0000B6590000}"/>
    <cellStyle name="Input 34 3 4" xfId="4470" xr:uid="{00000000-0005-0000-0000-0000B7590000}"/>
    <cellStyle name="Input 34 3 4 2" xfId="7774" xr:uid="{00000000-0005-0000-0000-0000B8590000}"/>
    <cellStyle name="Input 34 3 4 2 2" xfId="14351" xr:uid="{00000000-0005-0000-0000-0000B9590000}"/>
    <cellStyle name="Input 34 3 4 2 3" xfId="21432" xr:uid="{00000000-0005-0000-0000-0000BA590000}"/>
    <cellStyle name="Input 34 3 4 2 4" xfId="24436" xr:uid="{00000000-0005-0000-0000-0000BB590000}"/>
    <cellStyle name="Input 34 3 4 2 5" xfId="26686" xr:uid="{00000000-0005-0000-0000-0000BC590000}"/>
    <cellStyle name="Input 34 3 4 3" xfId="6151" xr:uid="{00000000-0005-0000-0000-0000BD590000}"/>
    <cellStyle name="Input 34 3 4 3 2" xfId="12728" xr:uid="{00000000-0005-0000-0000-0000BE590000}"/>
    <cellStyle name="Input 34 3 4 4" xfId="11055" xr:uid="{00000000-0005-0000-0000-0000BF590000}"/>
    <cellStyle name="Input 34 3 4 5" xfId="16957" xr:uid="{00000000-0005-0000-0000-0000C0590000}"/>
    <cellStyle name="Input 34 3 4 6" xfId="23002" xr:uid="{00000000-0005-0000-0000-0000C1590000}"/>
    <cellStyle name="Input 34 3 4 7" xfId="22399" xr:uid="{00000000-0005-0000-0000-0000C2590000}"/>
    <cellStyle name="Input 34 3 5" xfId="6645" xr:uid="{00000000-0005-0000-0000-0000C3590000}"/>
    <cellStyle name="Input 34 3 5 2" xfId="13222" xr:uid="{00000000-0005-0000-0000-0000C4590000}"/>
    <cellStyle name="Input 34 3 5 3" xfId="20303" xr:uid="{00000000-0005-0000-0000-0000C5590000}"/>
    <cellStyle name="Input 34 3 5 4" xfId="23403" xr:uid="{00000000-0005-0000-0000-0000C6590000}"/>
    <cellStyle name="Input 34 3 5 5" xfId="25658" xr:uid="{00000000-0005-0000-0000-0000C7590000}"/>
    <cellStyle name="Input 34 3 6" xfId="5022" xr:uid="{00000000-0005-0000-0000-0000C8590000}"/>
    <cellStyle name="Input 34 3 6 2" xfId="11599" xr:uid="{00000000-0005-0000-0000-0000C9590000}"/>
    <cellStyle name="Input 34 3 7" xfId="9926" xr:uid="{00000000-0005-0000-0000-0000CA590000}"/>
    <cellStyle name="Input 34 3 8" xfId="18119" xr:uid="{00000000-0005-0000-0000-0000CB590000}"/>
    <cellStyle name="Input 34 3 9" xfId="19729" xr:uid="{00000000-0005-0000-0000-0000CC590000}"/>
    <cellStyle name="Input 34 4" xfId="3661" xr:uid="{00000000-0005-0000-0000-0000CD590000}"/>
    <cellStyle name="Input 34 4 2" xfId="6965" xr:uid="{00000000-0005-0000-0000-0000CE590000}"/>
    <cellStyle name="Input 34 4 2 2" xfId="13542" xr:uid="{00000000-0005-0000-0000-0000CF590000}"/>
    <cellStyle name="Input 34 4 2 3" xfId="20623" xr:uid="{00000000-0005-0000-0000-0000D0590000}"/>
    <cellStyle name="Input 34 4 2 4" xfId="23674" xr:uid="{00000000-0005-0000-0000-0000D1590000}"/>
    <cellStyle name="Input 34 4 2 5" xfId="25927" xr:uid="{00000000-0005-0000-0000-0000D2590000}"/>
    <cellStyle name="Input 34 4 3" xfId="5342" xr:uid="{00000000-0005-0000-0000-0000D3590000}"/>
    <cellStyle name="Input 34 4 3 2" xfId="11919" xr:uid="{00000000-0005-0000-0000-0000D4590000}"/>
    <cellStyle name="Input 34 4 4" xfId="10246" xr:uid="{00000000-0005-0000-0000-0000D5590000}"/>
    <cellStyle name="Input 34 4 5" xfId="17766" xr:uid="{00000000-0005-0000-0000-0000D6590000}"/>
    <cellStyle name="Input 34 4 6" xfId="19874" xr:uid="{00000000-0005-0000-0000-0000D7590000}"/>
    <cellStyle name="Input 34 4 7" xfId="19267" xr:uid="{00000000-0005-0000-0000-0000D8590000}"/>
    <cellStyle name="Input 34 5" xfId="3447" xr:uid="{00000000-0005-0000-0000-0000D9590000}"/>
    <cellStyle name="Input 34 5 2" xfId="6786" xr:uid="{00000000-0005-0000-0000-0000DA590000}"/>
    <cellStyle name="Input 34 5 2 2" xfId="13363" xr:uid="{00000000-0005-0000-0000-0000DB590000}"/>
    <cellStyle name="Input 34 5 2 3" xfId="20444" xr:uid="{00000000-0005-0000-0000-0000DC590000}"/>
    <cellStyle name="Input 34 5 2 4" xfId="23495" xr:uid="{00000000-0005-0000-0000-0000DD590000}"/>
    <cellStyle name="Input 34 5 2 5" xfId="25748" xr:uid="{00000000-0005-0000-0000-0000DE590000}"/>
    <cellStyle name="Input 34 5 3" xfId="5163" xr:uid="{00000000-0005-0000-0000-0000DF590000}"/>
    <cellStyle name="Input 34 5 3 2" xfId="11740" xr:uid="{00000000-0005-0000-0000-0000E0590000}"/>
    <cellStyle name="Input 34 5 4" xfId="10067" xr:uid="{00000000-0005-0000-0000-0000E1590000}"/>
    <cellStyle name="Input 34 5 5" xfId="17967" xr:uid="{00000000-0005-0000-0000-0000E2590000}"/>
    <cellStyle name="Input 34 5 6" xfId="18899" xr:uid="{00000000-0005-0000-0000-0000E3590000}"/>
    <cellStyle name="Input 34 5 7" xfId="25123" xr:uid="{00000000-0005-0000-0000-0000E4590000}"/>
    <cellStyle name="Input 34 6" xfId="3625" xr:uid="{00000000-0005-0000-0000-0000E5590000}"/>
    <cellStyle name="Input 34 6 2" xfId="6929" xr:uid="{00000000-0005-0000-0000-0000E6590000}"/>
    <cellStyle name="Input 34 6 2 2" xfId="13506" xr:uid="{00000000-0005-0000-0000-0000E7590000}"/>
    <cellStyle name="Input 34 6 2 3" xfId="20587" xr:uid="{00000000-0005-0000-0000-0000E8590000}"/>
    <cellStyle name="Input 34 6 2 4" xfId="23638" xr:uid="{00000000-0005-0000-0000-0000E9590000}"/>
    <cellStyle name="Input 34 6 2 5" xfId="25891" xr:uid="{00000000-0005-0000-0000-0000EA590000}"/>
    <cellStyle name="Input 34 6 3" xfId="5306" xr:uid="{00000000-0005-0000-0000-0000EB590000}"/>
    <cellStyle name="Input 34 6 3 2" xfId="11883" xr:uid="{00000000-0005-0000-0000-0000EC590000}"/>
    <cellStyle name="Input 34 6 4" xfId="10210" xr:uid="{00000000-0005-0000-0000-0000ED590000}"/>
    <cellStyle name="Input 34 6 5" xfId="17802" xr:uid="{00000000-0005-0000-0000-0000EE590000}"/>
    <cellStyle name="Input 34 6 6" xfId="18969" xr:uid="{00000000-0005-0000-0000-0000EF590000}"/>
    <cellStyle name="Input 34 6 7" xfId="19275" xr:uid="{00000000-0005-0000-0000-0000F0590000}"/>
    <cellStyle name="Input 34 7" xfId="6290" xr:uid="{00000000-0005-0000-0000-0000F1590000}"/>
    <cellStyle name="Input 34 7 2" xfId="12867" xr:uid="{00000000-0005-0000-0000-0000F2590000}"/>
    <cellStyle name="Input 34 7 3" xfId="16772" xr:uid="{00000000-0005-0000-0000-0000F3590000}"/>
    <cellStyle name="Input 34 7 4" xfId="23146" xr:uid="{00000000-0005-0000-0000-0000F4590000}"/>
    <cellStyle name="Input 34 7 5" xfId="25008" xr:uid="{00000000-0005-0000-0000-0000F5590000}"/>
    <cellStyle name="Input 34 8" xfId="4659" xr:uid="{00000000-0005-0000-0000-0000F6590000}"/>
    <cellStyle name="Input 34 8 2" xfId="11236" xr:uid="{00000000-0005-0000-0000-0000F7590000}"/>
    <cellStyle name="Input 34 8 3" xfId="21612" xr:uid="{00000000-0005-0000-0000-0000F8590000}"/>
    <cellStyle name="Input 34 8 4" xfId="24573" xr:uid="{00000000-0005-0000-0000-0000F9590000}"/>
    <cellStyle name="Input 34 8 5" xfId="26809" xr:uid="{00000000-0005-0000-0000-0000FA590000}"/>
    <cellStyle name="Input 34 9" xfId="9420" xr:uid="{00000000-0005-0000-0000-0000FB590000}"/>
    <cellStyle name="Input 34 9 2" xfId="14589" xr:uid="{00000000-0005-0000-0000-0000FC590000}"/>
    <cellStyle name="Input 34 9 3" xfId="21638" xr:uid="{00000000-0005-0000-0000-0000FD590000}"/>
    <cellStyle name="Input 34 9 4" xfId="24598" xr:uid="{00000000-0005-0000-0000-0000FE590000}"/>
    <cellStyle name="Input 34 9 5" xfId="26834" xr:uid="{00000000-0005-0000-0000-0000FF590000}"/>
    <cellStyle name="Input 35" xfId="2355" xr:uid="{00000000-0005-0000-0000-0000005A0000}"/>
    <cellStyle name="Input 35 10" xfId="9270" xr:uid="{00000000-0005-0000-0000-0000015A0000}"/>
    <cellStyle name="Input 35 10 2" xfId="14541" xr:uid="{00000000-0005-0000-0000-0000025A0000}"/>
    <cellStyle name="Input 35 11" xfId="9020" xr:uid="{00000000-0005-0000-0000-0000035A0000}"/>
    <cellStyle name="Input 35 11 2" xfId="14483" xr:uid="{00000000-0005-0000-0000-0000045A0000}"/>
    <cellStyle name="Input 35 12" xfId="18293" xr:uid="{00000000-0005-0000-0000-0000055A0000}"/>
    <cellStyle name="Input 35 13" xfId="18714" xr:uid="{00000000-0005-0000-0000-0000065A0000}"/>
    <cellStyle name="Input 35 14" xfId="21802" xr:uid="{00000000-0005-0000-0000-0000075A0000}"/>
    <cellStyle name="Input 35 2" xfId="3081" xr:uid="{00000000-0005-0000-0000-0000085A0000}"/>
    <cellStyle name="Input 35 2 10" xfId="18657" xr:uid="{00000000-0005-0000-0000-0000095A0000}"/>
    <cellStyle name="Input 35 2 2" xfId="3811" xr:uid="{00000000-0005-0000-0000-00000A5A0000}"/>
    <cellStyle name="Input 35 2 2 2" xfId="7115" xr:uid="{00000000-0005-0000-0000-00000B5A0000}"/>
    <cellStyle name="Input 35 2 2 2 2" xfId="13692" xr:uid="{00000000-0005-0000-0000-00000C5A0000}"/>
    <cellStyle name="Input 35 2 2 2 3" xfId="20773" xr:uid="{00000000-0005-0000-0000-00000D5A0000}"/>
    <cellStyle name="Input 35 2 2 2 4" xfId="23822" xr:uid="{00000000-0005-0000-0000-00000E5A0000}"/>
    <cellStyle name="Input 35 2 2 2 5" xfId="26076" xr:uid="{00000000-0005-0000-0000-00000F5A0000}"/>
    <cellStyle name="Input 35 2 2 3" xfId="5492" xr:uid="{00000000-0005-0000-0000-0000105A0000}"/>
    <cellStyle name="Input 35 2 2 3 2" xfId="12069" xr:uid="{00000000-0005-0000-0000-0000115A0000}"/>
    <cellStyle name="Input 35 2 2 4" xfId="10396" xr:uid="{00000000-0005-0000-0000-0000125A0000}"/>
    <cellStyle name="Input 35 2 2 5" xfId="17616" xr:uid="{00000000-0005-0000-0000-0000135A0000}"/>
    <cellStyle name="Input 35 2 2 6" xfId="19982" xr:uid="{00000000-0005-0000-0000-0000145A0000}"/>
    <cellStyle name="Input 35 2 2 7" xfId="24524" xr:uid="{00000000-0005-0000-0000-0000155A0000}"/>
    <cellStyle name="Input 35 2 3" xfId="4122" xr:uid="{00000000-0005-0000-0000-0000165A0000}"/>
    <cellStyle name="Input 35 2 3 2" xfId="7426" xr:uid="{00000000-0005-0000-0000-0000175A0000}"/>
    <cellStyle name="Input 35 2 3 2 2" xfId="14003" xr:uid="{00000000-0005-0000-0000-0000185A0000}"/>
    <cellStyle name="Input 35 2 3 2 3" xfId="21084" xr:uid="{00000000-0005-0000-0000-0000195A0000}"/>
    <cellStyle name="Input 35 2 3 2 4" xfId="24088" xr:uid="{00000000-0005-0000-0000-00001A5A0000}"/>
    <cellStyle name="Input 35 2 3 2 5" xfId="26338" xr:uid="{00000000-0005-0000-0000-00001B5A0000}"/>
    <cellStyle name="Input 35 2 3 3" xfId="5803" xr:uid="{00000000-0005-0000-0000-00001C5A0000}"/>
    <cellStyle name="Input 35 2 3 3 2" xfId="12380" xr:uid="{00000000-0005-0000-0000-00001D5A0000}"/>
    <cellStyle name="Input 35 2 3 4" xfId="10707" xr:uid="{00000000-0005-0000-0000-00001E5A0000}"/>
    <cellStyle name="Input 35 2 3 5" xfId="17305" xr:uid="{00000000-0005-0000-0000-00001F5A0000}"/>
    <cellStyle name="Input 35 2 3 6" xfId="22654" xr:uid="{00000000-0005-0000-0000-0000205A0000}"/>
    <cellStyle name="Input 35 2 3 7" xfId="19559" xr:uid="{00000000-0005-0000-0000-0000215A0000}"/>
    <cellStyle name="Input 35 2 4" xfId="4338" xr:uid="{00000000-0005-0000-0000-0000225A0000}"/>
    <cellStyle name="Input 35 2 4 2" xfId="7642" xr:uid="{00000000-0005-0000-0000-0000235A0000}"/>
    <cellStyle name="Input 35 2 4 2 2" xfId="14219" xr:uid="{00000000-0005-0000-0000-0000245A0000}"/>
    <cellStyle name="Input 35 2 4 2 3" xfId="21300" xr:uid="{00000000-0005-0000-0000-0000255A0000}"/>
    <cellStyle name="Input 35 2 4 2 4" xfId="24304" xr:uid="{00000000-0005-0000-0000-0000265A0000}"/>
    <cellStyle name="Input 35 2 4 2 5" xfId="26554" xr:uid="{00000000-0005-0000-0000-0000275A0000}"/>
    <cellStyle name="Input 35 2 4 3" xfId="6019" xr:uid="{00000000-0005-0000-0000-0000285A0000}"/>
    <cellStyle name="Input 35 2 4 3 2" xfId="12596" xr:uid="{00000000-0005-0000-0000-0000295A0000}"/>
    <cellStyle name="Input 35 2 4 4" xfId="10923" xr:uid="{00000000-0005-0000-0000-00002A5A0000}"/>
    <cellStyle name="Input 35 2 4 5" xfId="17089" xr:uid="{00000000-0005-0000-0000-00002B5A0000}"/>
    <cellStyle name="Input 35 2 4 6" xfId="22870" xr:uid="{00000000-0005-0000-0000-00002C5A0000}"/>
    <cellStyle name="Input 35 2 4 7" xfId="19489" xr:uid="{00000000-0005-0000-0000-00002D5A0000}"/>
    <cellStyle name="Input 35 2 5" xfId="6442" xr:uid="{00000000-0005-0000-0000-00002E5A0000}"/>
    <cellStyle name="Input 35 2 5 2" xfId="13019" xr:uid="{00000000-0005-0000-0000-00002F5A0000}"/>
    <cellStyle name="Input 35 2 5 3" xfId="20100" xr:uid="{00000000-0005-0000-0000-0000305A0000}"/>
    <cellStyle name="Input 35 2 5 4" xfId="23257" xr:uid="{00000000-0005-0000-0000-0000315A0000}"/>
    <cellStyle name="Input 35 2 5 5" xfId="25510" xr:uid="{00000000-0005-0000-0000-0000325A0000}"/>
    <cellStyle name="Input 35 2 6" xfId="4819" xr:uid="{00000000-0005-0000-0000-0000335A0000}"/>
    <cellStyle name="Input 35 2 6 2" xfId="11396" xr:uid="{00000000-0005-0000-0000-0000345A0000}"/>
    <cellStyle name="Input 35 2 7" xfId="9724" xr:uid="{00000000-0005-0000-0000-0000355A0000}"/>
    <cellStyle name="Input 35 2 8" xfId="18376" xr:uid="{00000000-0005-0000-0000-0000365A0000}"/>
    <cellStyle name="Input 35 2 9" xfId="21560" xr:uid="{00000000-0005-0000-0000-0000375A0000}"/>
    <cellStyle name="Input 35 3" xfId="3307" xr:uid="{00000000-0005-0000-0000-0000385A0000}"/>
    <cellStyle name="Input 35 3 10" xfId="25192" xr:uid="{00000000-0005-0000-0000-0000395A0000}"/>
    <cellStyle name="Input 35 3 2" xfId="4003" xr:uid="{00000000-0005-0000-0000-00003A5A0000}"/>
    <cellStyle name="Input 35 3 2 2" xfId="7307" xr:uid="{00000000-0005-0000-0000-00003B5A0000}"/>
    <cellStyle name="Input 35 3 2 2 2" xfId="13884" xr:uid="{00000000-0005-0000-0000-00003C5A0000}"/>
    <cellStyle name="Input 35 3 2 2 3" xfId="20965" xr:uid="{00000000-0005-0000-0000-00003D5A0000}"/>
    <cellStyle name="Input 35 3 2 2 4" xfId="23969" xr:uid="{00000000-0005-0000-0000-00003E5A0000}"/>
    <cellStyle name="Input 35 3 2 2 5" xfId="26219" xr:uid="{00000000-0005-0000-0000-00003F5A0000}"/>
    <cellStyle name="Input 35 3 2 3" xfId="5684" xr:uid="{00000000-0005-0000-0000-0000405A0000}"/>
    <cellStyle name="Input 35 3 2 3 2" xfId="12261" xr:uid="{00000000-0005-0000-0000-0000415A0000}"/>
    <cellStyle name="Input 35 3 2 4" xfId="10588" xr:uid="{00000000-0005-0000-0000-0000425A0000}"/>
    <cellStyle name="Input 35 3 2 5" xfId="17424" xr:uid="{00000000-0005-0000-0000-0000435A0000}"/>
    <cellStyle name="Input 35 3 2 6" xfId="22535" xr:uid="{00000000-0005-0000-0000-0000445A0000}"/>
    <cellStyle name="Input 35 3 2 7" xfId="19203" xr:uid="{00000000-0005-0000-0000-0000455A0000}"/>
    <cellStyle name="Input 35 3 3" xfId="4257" xr:uid="{00000000-0005-0000-0000-0000465A0000}"/>
    <cellStyle name="Input 35 3 3 2" xfId="7561" xr:uid="{00000000-0005-0000-0000-0000475A0000}"/>
    <cellStyle name="Input 35 3 3 2 2" xfId="14138" xr:uid="{00000000-0005-0000-0000-0000485A0000}"/>
    <cellStyle name="Input 35 3 3 2 3" xfId="21219" xr:uid="{00000000-0005-0000-0000-0000495A0000}"/>
    <cellStyle name="Input 35 3 3 2 4" xfId="24223" xr:uid="{00000000-0005-0000-0000-00004A5A0000}"/>
    <cellStyle name="Input 35 3 3 2 5" xfId="26473" xr:uid="{00000000-0005-0000-0000-00004B5A0000}"/>
    <cellStyle name="Input 35 3 3 3" xfId="5938" xr:uid="{00000000-0005-0000-0000-00004C5A0000}"/>
    <cellStyle name="Input 35 3 3 3 2" xfId="12515" xr:uid="{00000000-0005-0000-0000-00004D5A0000}"/>
    <cellStyle name="Input 35 3 3 4" xfId="10842" xr:uid="{00000000-0005-0000-0000-00004E5A0000}"/>
    <cellStyle name="Input 35 3 3 5" xfId="17170" xr:uid="{00000000-0005-0000-0000-00004F5A0000}"/>
    <cellStyle name="Input 35 3 3 6" xfId="22789" xr:uid="{00000000-0005-0000-0000-0000505A0000}"/>
    <cellStyle name="Input 35 3 3 7" xfId="18249" xr:uid="{00000000-0005-0000-0000-0000515A0000}"/>
    <cellStyle name="Input 35 3 4" xfId="4471" xr:uid="{00000000-0005-0000-0000-0000525A0000}"/>
    <cellStyle name="Input 35 3 4 2" xfId="7775" xr:uid="{00000000-0005-0000-0000-0000535A0000}"/>
    <cellStyle name="Input 35 3 4 2 2" xfId="14352" xr:uid="{00000000-0005-0000-0000-0000545A0000}"/>
    <cellStyle name="Input 35 3 4 2 3" xfId="21433" xr:uid="{00000000-0005-0000-0000-0000555A0000}"/>
    <cellStyle name="Input 35 3 4 2 4" xfId="24437" xr:uid="{00000000-0005-0000-0000-0000565A0000}"/>
    <cellStyle name="Input 35 3 4 2 5" xfId="26687" xr:uid="{00000000-0005-0000-0000-0000575A0000}"/>
    <cellStyle name="Input 35 3 4 3" xfId="6152" xr:uid="{00000000-0005-0000-0000-0000585A0000}"/>
    <cellStyle name="Input 35 3 4 3 2" xfId="12729" xr:uid="{00000000-0005-0000-0000-0000595A0000}"/>
    <cellStyle name="Input 35 3 4 4" xfId="11056" xr:uid="{00000000-0005-0000-0000-00005A5A0000}"/>
    <cellStyle name="Input 35 3 4 5" xfId="16956" xr:uid="{00000000-0005-0000-0000-00005B5A0000}"/>
    <cellStyle name="Input 35 3 4 6" xfId="23003" xr:uid="{00000000-0005-0000-0000-00005C5A0000}"/>
    <cellStyle name="Input 35 3 4 7" xfId="19437" xr:uid="{00000000-0005-0000-0000-00005D5A0000}"/>
    <cellStyle name="Input 35 3 5" xfId="6646" xr:uid="{00000000-0005-0000-0000-00005E5A0000}"/>
    <cellStyle name="Input 35 3 5 2" xfId="13223" xr:uid="{00000000-0005-0000-0000-00005F5A0000}"/>
    <cellStyle name="Input 35 3 5 3" xfId="20304" xr:uid="{00000000-0005-0000-0000-0000605A0000}"/>
    <cellStyle name="Input 35 3 5 4" xfId="23404" xr:uid="{00000000-0005-0000-0000-0000615A0000}"/>
    <cellStyle name="Input 35 3 5 5" xfId="25659" xr:uid="{00000000-0005-0000-0000-0000625A0000}"/>
    <cellStyle name="Input 35 3 6" xfId="5023" xr:uid="{00000000-0005-0000-0000-0000635A0000}"/>
    <cellStyle name="Input 35 3 6 2" xfId="11600" xr:uid="{00000000-0005-0000-0000-0000645A0000}"/>
    <cellStyle name="Input 35 3 7" xfId="9927" xr:uid="{00000000-0005-0000-0000-0000655A0000}"/>
    <cellStyle name="Input 35 3 8" xfId="18118" xr:uid="{00000000-0005-0000-0000-0000665A0000}"/>
    <cellStyle name="Input 35 3 9" xfId="18847" xr:uid="{00000000-0005-0000-0000-0000675A0000}"/>
    <cellStyle name="Input 35 4" xfId="3662" xr:uid="{00000000-0005-0000-0000-0000685A0000}"/>
    <cellStyle name="Input 35 4 2" xfId="6966" xr:uid="{00000000-0005-0000-0000-0000695A0000}"/>
    <cellStyle name="Input 35 4 2 2" xfId="13543" xr:uid="{00000000-0005-0000-0000-00006A5A0000}"/>
    <cellStyle name="Input 35 4 2 3" xfId="20624" xr:uid="{00000000-0005-0000-0000-00006B5A0000}"/>
    <cellStyle name="Input 35 4 2 4" xfId="23675" xr:uid="{00000000-0005-0000-0000-00006C5A0000}"/>
    <cellStyle name="Input 35 4 2 5" xfId="25928" xr:uid="{00000000-0005-0000-0000-00006D5A0000}"/>
    <cellStyle name="Input 35 4 3" xfId="5343" xr:uid="{00000000-0005-0000-0000-00006E5A0000}"/>
    <cellStyle name="Input 35 4 3 2" xfId="11920" xr:uid="{00000000-0005-0000-0000-00006F5A0000}"/>
    <cellStyle name="Input 35 4 4" xfId="10247" xr:uid="{00000000-0005-0000-0000-0000705A0000}"/>
    <cellStyle name="Input 35 4 5" xfId="17765" xr:uid="{00000000-0005-0000-0000-0000715A0000}"/>
    <cellStyle name="Input 35 4 6" xfId="18990" xr:uid="{00000000-0005-0000-0000-0000725A0000}"/>
    <cellStyle name="Input 35 4 7" xfId="24758" xr:uid="{00000000-0005-0000-0000-0000735A0000}"/>
    <cellStyle name="Input 35 5" xfId="3446" xr:uid="{00000000-0005-0000-0000-0000745A0000}"/>
    <cellStyle name="Input 35 5 2" xfId="6785" xr:uid="{00000000-0005-0000-0000-0000755A0000}"/>
    <cellStyle name="Input 35 5 2 2" xfId="13362" xr:uid="{00000000-0005-0000-0000-0000765A0000}"/>
    <cellStyle name="Input 35 5 2 3" xfId="20443" xr:uid="{00000000-0005-0000-0000-0000775A0000}"/>
    <cellStyle name="Input 35 5 2 4" xfId="23494" xr:uid="{00000000-0005-0000-0000-0000785A0000}"/>
    <cellStyle name="Input 35 5 2 5" xfId="25747" xr:uid="{00000000-0005-0000-0000-0000795A0000}"/>
    <cellStyle name="Input 35 5 3" xfId="5162" xr:uid="{00000000-0005-0000-0000-00007A5A0000}"/>
    <cellStyle name="Input 35 5 3 2" xfId="11739" xr:uid="{00000000-0005-0000-0000-00007B5A0000}"/>
    <cellStyle name="Input 35 5 4" xfId="10066" xr:uid="{00000000-0005-0000-0000-00007C5A0000}"/>
    <cellStyle name="Input 35 5 5" xfId="17968" xr:uid="{00000000-0005-0000-0000-00007D5A0000}"/>
    <cellStyle name="Input 35 5 6" xfId="19778" xr:uid="{00000000-0005-0000-0000-00007E5A0000}"/>
    <cellStyle name="Input 35 5 7" xfId="25124" xr:uid="{00000000-0005-0000-0000-00007F5A0000}"/>
    <cellStyle name="Input 35 6" xfId="3476" xr:uid="{00000000-0005-0000-0000-0000805A0000}"/>
    <cellStyle name="Input 35 6 2" xfId="6815" xr:uid="{00000000-0005-0000-0000-0000815A0000}"/>
    <cellStyle name="Input 35 6 2 2" xfId="13392" xr:uid="{00000000-0005-0000-0000-0000825A0000}"/>
    <cellStyle name="Input 35 6 2 3" xfId="20473" xr:uid="{00000000-0005-0000-0000-0000835A0000}"/>
    <cellStyle name="Input 35 6 2 4" xfId="23524" xr:uid="{00000000-0005-0000-0000-0000845A0000}"/>
    <cellStyle name="Input 35 6 2 5" xfId="25777" xr:uid="{00000000-0005-0000-0000-0000855A0000}"/>
    <cellStyle name="Input 35 6 3" xfId="5192" xr:uid="{00000000-0005-0000-0000-0000865A0000}"/>
    <cellStyle name="Input 35 6 3 2" xfId="11769" xr:uid="{00000000-0005-0000-0000-0000875A0000}"/>
    <cellStyle name="Input 35 6 4" xfId="10096" xr:uid="{00000000-0005-0000-0000-0000885A0000}"/>
    <cellStyle name="Input 35 6 5" xfId="17938" xr:uid="{00000000-0005-0000-0000-0000895A0000}"/>
    <cellStyle name="Input 35 6 6" xfId="18916" xr:uid="{00000000-0005-0000-0000-00008A5A0000}"/>
    <cellStyle name="Input 35 6 7" xfId="24741" xr:uid="{00000000-0005-0000-0000-00008B5A0000}"/>
    <cellStyle name="Input 35 7" xfId="6291" xr:uid="{00000000-0005-0000-0000-00008C5A0000}"/>
    <cellStyle name="Input 35 7 2" xfId="12868" xr:uid="{00000000-0005-0000-0000-00008D5A0000}"/>
    <cellStyle name="Input 35 7 3" xfId="16771" xr:uid="{00000000-0005-0000-0000-00008E5A0000}"/>
    <cellStyle name="Input 35 7 4" xfId="23147" xr:uid="{00000000-0005-0000-0000-00008F5A0000}"/>
    <cellStyle name="Input 35 7 5" xfId="22101" xr:uid="{00000000-0005-0000-0000-0000905A0000}"/>
    <cellStyle name="Input 35 8" xfId="4660" xr:uid="{00000000-0005-0000-0000-0000915A0000}"/>
    <cellStyle name="Input 35 8 2" xfId="11237" xr:uid="{00000000-0005-0000-0000-0000925A0000}"/>
    <cellStyle name="Input 35 8 3" xfId="21613" xr:uid="{00000000-0005-0000-0000-0000935A0000}"/>
    <cellStyle name="Input 35 8 4" xfId="24574" xr:uid="{00000000-0005-0000-0000-0000945A0000}"/>
    <cellStyle name="Input 35 8 5" xfId="26810" xr:uid="{00000000-0005-0000-0000-0000955A0000}"/>
    <cellStyle name="Input 35 9" xfId="9419" xr:uid="{00000000-0005-0000-0000-0000965A0000}"/>
    <cellStyle name="Input 35 9 2" xfId="14588" xr:uid="{00000000-0005-0000-0000-0000975A0000}"/>
    <cellStyle name="Input 35 9 3" xfId="21637" xr:uid="{00000000-0005-0000-0000-0000985A0000}"/>
    <cellStyle name="Input 35 9 4" xfId="24597" xr:uid="{00000000-0005-0000-0000-0000995A0000}"/>
    <cellStyle name="Input 35 9 5" xfId="26833" xr:uid="{00000000-0005-0000-0000-00009A5A0000}"/>
    <cellStyle name="Input 36" xfId="2356" xr:uid="{00000000-0005-0000-0000-00009B5A0000}"/>
    <cellStyle name="Input 36 10" xfId="7891" xr:uid="{00000000-0005-0000-0000-00009C5A0000}"/>
    <cellStyle name="Input 36 10 2" xfId="14401" xr:uid="{00000000-0005-0000-0000-00009D5A0000}"/>
    <cellStyle name="Input 36 11" xfId="9544" xr:uid="{00000000-0005-0000-0000-00009E5A0000}"/>
    <cellStyle name="Input 36 11 2" xfId="14713" xr:uid="{00000000-0005-0000-0000-00009F5A0000}"/>
    <cellStyle name="Input 36 12" xfId="18294" xr:uid="{00000000-0005-0000-0000-0000A05A0000}"/>
    <cellStyle name="Input 36 13" xfId="18713" xr:uid="{00000000-0005-0000-0000-0000A15A0000}"/>
    <cellStyle name="Input 36 14" xfId="21801" xr:uid="{00000000-0005-0000-0000-0000A25A0000}"/>
    <cellStyle name="Input 36 2" xfId="3082" xr:uid="{00000000-0005-0000-0000-0000A35A0000}"/>
    <cellStyle name="Input 36 2 10" xfId="18656" xr:uid="{00000000-0005-0000-0000-0000A45A0000}"/>
    <cellStyle name="Input 36 2 2" xfId="3812" xr:uid="{00000000-0005-0000-0000-0000A55A0000}"/>
    <cellStyle name="Input 36 2 2 2" xfId="7116" xr:uid="{00000000-0005-0000-0000-0000A65A0000}"/>
    <cellStyle name="Input 36 2 2 2 2" xfId="13693" xr:uid="{00000000-0005-0000-0000-0000A75A0000}"/>
    <cellStyle name="Input 36 2 2 2 3" xfId="20774" xr:uid="{00000000-0005-0000-0000-0000A85A0000}"/>
    <cellStyle name="Input 36 2 2 2 4" xfId="23823" xr:uid="{00000000-0005-0000-0000-0000A95A0000}"/>
    <cellStyle name="Input 36 2 2 2 5" xfId="26077" xr:uid="{00000000-0005-0000-0000-0000AA5A0000}"/>
    <cellStyle name="Input 36 2 2 3" xfId="5493" xr:uid="{00000000-0005-0000-0000-0000AB5A0000}"/>
    <cellStyle name="Input 36 2 2 3 2" xfId="12070" xr:uid="{00000000-0005-0000-0000-0000AC5A0000}"/>
    <cellStyle name="Input 36 2 2 4" xfId="10397" xr:uid="{00000000-0005-0000-0000-0000AD5A0000}"/>
    <cellStyle name="Input 36 2 2 5" xfId="17615" xr:uid="{00000000-0005-0000-0000-0000AE5A0000}"/>
    <cellStyle name="Input 36 2 2 6" xfId="19983" xr:uid="{00000000-0005-0000-0000-0000AF5A0000}"/>
    <cellStyle name="Input 36 2 2 7" xfId="21784" xr:uid="{00000000-0005-0000-0000-0000B05A0000}"/>
    <cellStyle name="Input 36 2 3" xfId="4123" xr:uid="{00000000-0005-0000-0000-0000B15A0000}"/>
    <cellStyle name="Input 36 2 3 2" xfId="7427" xr:uid="{00000000-0005-0000-0000-0000B25A0000}"/>
    <cellStyle name="Input 36 2 3 2 2" xfId="14004" xr:uid="{00000000-0005-0000-0000-0000B35A0000}"/>
    <cellStyle name="Input 36 2 3 2 3" xfId="21085" xr:uid="{00000000-0005-0000-0000-0000B45A0000}"/>
    <cellStyle name="Input 36 2 3 2 4" xfId="24089" xr:uid="{00000000-0005-0000-0000-0000B55A0000}"/>
    <cellStyle name="Input 36 2 3 2 5" xfId="26339" xr:uid="{00000000-0005-0000-0000-0000B65A0000}"/>
    <cellStyle name="Input 36 2 3 3" xfId="5804" xr:uid="{00000000-0005-0000-0000-0000B75A0000}"/>
    <cellStyle name="Input 36 2 3 3 2" xfId="12381" xr:uid="{00000000-0005-0000-0000-0000B85A0000}"/>
    <cellStyle name="Input 36 2 3 4" xfId="10708" xr:uid="{00000000-0005-0000-0000-0000B95A0000}"/>
    <cellStyle name="Input 36 2 3 5" xfId="17304" xr:uid="{00000000-0005-0000-0000-0000BA5A0000}"/>
    <cellStyle name="Input 36 2 3 6" xfId="22655" xr:uid="{00000000-0005-0000-0000-0000BB5A0000}"/>
    <cellStyle name="Input 36 2 3 7" xfId="21733" xr:uid="{00000000-0005-0000-0000-0000BC5A0000}"/>
    <cellStyle name="Input 36 2 4" xfId="4339" xr:uid="{00000000-0005-0000-0000-0000BD5A0000}"/>
    <cellStyle name="Input 36 2 4 2" xfId="7643" xr:uid="{00000000-0005-0000-0000-0000BE5A0000}"/>
    <cellStyle name="Input 36 2 4 2 2" xfId="14220" xr:uid="{00000000-0005-0000-0000-0000BF5A0000}"/>
    <cellStyle name="Input 36 2 4 2 3" xfId="21301" xr:uid="{00000000-0005-0000-0000-0000C05A0000}"/>
    <cellStyle name="Input 36 2 4 2 4" xfId="24305" xr:uid="{00000000-0005-0000-0000-0000C15A0000}"/>
    <cellStyle name="Input 36 2 4 2 5" xfId="26555" xr:uid="{00000000-0005-0000-0000-0000C25A0000}"/>
    <cellStyle name="Input 36 2 4 3" xfId="6020" xr:uid="{00000000-0005-0000-0000-0000C35A0000}"/>
    <cellStyle name="Input 36 2 4 3 2" xfId="12597" xr:uid="{00000000-0005-0000-0000-0000C45A0000}"/>
    <cellStyle name="Input 36 2 4 4" xfId="10924" xr:uid="{00000000-0005-0000-0000-0000C55A0000}"/>
    <cellStyle name="Input 36 2 4 5" xfId="17088" xr:uid="{00000000-0005-0000-0000-0000C65A0000}"/>
    <cellStyle name="Input 36 2 4 6" xfId="22871" xr:uid="{00000000-0005-0000-0000-0000C75A0000}"/>
    <cellStyle name="Input 36 2 4 7" xfId="19488" xr:uid="{00000000-0005-0000-0000-0000C85A0000}"/>
    <cellStyle name="Input 36 2 5" xfId="6443" xr:uid="{00000000-0005-0000-0000-0000C95A0000}"/>
    <cellStyle name="Input 36 2 5 2" xfId="13020" xr:uid="{00000000-0005-0000-0000-0000CA5A0000}"/>
    <cellStyle name="Input 36 2 5 3" xfId="20101" xr:uid="{00000000-0005-0000-0000-0000CB5A0000}"/>
    <cellStyle name="Input 36 2 5 4" xfId="23258" xr:uid="{00000000-0005-0000-0000-0000CC5A0000}"/>
    <cellStyle name="Input 36 2 5 5" xfId="25511" xr:uid="{00000000-0005-0000-0000-0000CD5A0000}"/>
    <cellStyle name="Input 36 2 6" xfId="4820" xr:uid="{00000000-0005-0000-0000-0000CE5A0000}"/>
    <cellStyle name="Input 36 2 6 2" xfId="11397" xr:uid="{00000000-0005-0000-0000-0000CF5A0000}"/>
    <cellStyle name="Input 36 2 7" xfId="9725" xr:uid="{00000000-0005-0000-0000-0000D05A0000}"/>
    <cellStyle name="Input 36 2 8" xfId="18375" xr:uid="{00000000-0005-0000-0000-0000D15A0000}"/>
    <cellStyle name="Input 36 2 9" xfId="18811" xr:uid="{00000000-0005-0000-0000-0000D25A0000}"/>
    <cellStyle name="Input 36 3" xfId="3308" xr:uid="{00000000-0005-0000-0000-0000D35A0000}"/>
    <cellStyle name="Input 36 3 10" xfId="25191" xr:uid="{00000000-0005-0000-0000-0000D45A0000}"/>
    <cellStyle name="Input 36 3 2" xfId="4004" xr:uid="{00000000-0005-0000-0000-0000D55A0000}"/>
    <cellStyle name="Input 36 3 2 2" xfId="7308" xr:uid="{00000000-0005-0000-0000-0000D65A0000}"/>
    <cellStyle name="Input 36 3 2 2 2" xfId="13885" xr:uid="{00000000-0005-0000-0000-0000D75A0000}"/>
    <cellStyle name="Input 36 3 2 2 3" xfId="20966" xr:uid="{00000000-0005-0000-0000-0000D85A0000}"/>
    <cellStyle name="Input 36 3 2 2 4" xfId="23970" xr:uid="{00000000-0005-0000-0000-0000D95A0000}"/>
    <cellStyle name="Input 36 3 2 2 5" xfId="26220" xr:uid="{00000000-0005-0000-0000-0000DA5A0000}"/>
    <cellStyle name="Input 36 3 2 3" xfId="5685" xr:uid="{00000000-0005-0000-0000-0000DB5A0000}"/>
    <cellStyle name="Input 36 3 2 3 2" xfId="12262" xr:uid="{00000000-0005-0000-0000-0000DC5A0000}"/>
    <cellStyle name="Input 36 3 2 4" xfId="10589" xr:uid="{00000000-0005-0000-0000-0000DD5A0000}"/>
    <cellStyle name="Input 36 3 2 5" xfId="17423" xr:uid="{00000000-0005-0000-0000-0000DE5A0000}"/>
    <cellStyle name="Input 36 3 2 6" xfId="22536" xr:uid="{00000000-0005-0000-0000-0000DF5A0000}"/>
    <cellStyle name="Input 36 3 2 7" xfId="18470" xr:uid="{00000000-0005-0000-0000-0000E05A0000}"/>
    <cellStyle name="Input 36 3 3" xfId="4258" xr:uid="{00000000-0005-0000-0000-0000E15A0000}"/>
    <cellStyle name="Input 36 3 3 2" xfId="7562" xr:uid="{00000000-0005-0000-0000-0000E25A0000}"/>
    <cellStyle name="Input 36 3 3 2 2" xfId="14139" xr:uid="{00000000-0005-0000-0000-0000E35A0000}"/>
    <cellStyle name="Input 36 3 3 2 3" xfId="21220" xr:uid="{00000000-0005-0000-0000-0000E45A0000}"/>
    <cellStyle name="Input 36 3 3 2 4" xfId="24224" xr:uid="{00000000-0005-0000-0000-0000E55A0000}"/>
    <cellStyle name="Input 36 3 3 2 5" xfId="26474" xr:uid="{00000000-0005-0000-0000-0000E65A0000}"/>
    <cellStyle name="Input 36 3 3 3" xfId="5939" xr:uid="{00000000-0005-0000-0000-0000E75A0000}"/>
    <cellStyle name="Input 36 3 3 3 2" xfId="12516" xr:uid="{00000000-0005-0000-0000-0000E85A0000}"/>
    <cellStyle name="Input 36 3 3 4" xfId="10843" xr:uid="{00000000-0005-0000-0000-0000E95A0000}"/>
    <cellStyle name="Input 36 3 3 5" xfId="17169" xr:uid="{00000000-0005-0000-0000-0000EA5A0000}"/>
    <cellStyle name="Input 36 3 3 6" xfId="22790" xr:uid="{00000000-0005-0000-0000-0000EB5A0000}"/>
    <cellStyle name="Input 36 3 3 7" xfId="22267" xr:uid="{00000000-0005-0000-0000-0000EC5A0000}"/>
    <cellStyle name="Input 36 3 4" xfId="4472" xr:uid="{00000000-0005-0000-0000-0000ED5A0000}"/>
    <cellStyle name="Input 36 3 4 2" xfId="7776" xr:uid="{00000000-0005-0000-0000-0000EE5A0000}"/>
    <cellStyle name="Input 36 3 4 2 2" xfId="14353" xr:uid="{00000000-0005-0000-0000-0000EF5A0000}"/>
    <cellStyle name="Input 36 3 4 2 3" xfId="21434" xr:uid="{00000000-0005-0000-0000-0000F05A0000}"/>
    <cellStyle name="Input 36 3 4 2 4" xfId="24438" xr:uid="{00000000-0005-0000-0000-0000F15A0000}"/>
    <cellStyle name="Input 36 3 4 2 5" xfId="26688" xr:uid="{00000000-0005-0000-0000-0000F25A0000}"/>
    <cellStyle name="Input 36 3 4 3" xfId="6153" xr:uid="{00000000-0005-0000-0000-0000F35A0000}"/>
    <cellStyle name="Input 36 3 4 3 2" xfId="12730" xr:uid="{00000000-0005-0000-0000-0000F45A0000}"/>
    <cellStyle name="Input 36 3 4 4" xfId="11057" xr:uid="{00000000-0005-0000-0000-0000F55A0000}"/>
    <cellStyle name="Input 36 3 4 5" xfId="16955" xr:uid="{00000000-0005-0000-0000-0000F65A0000}"/>
    <cellStyle name="Input 36 3 4 6" xfId="23004" xr:uid="{00000000-0005-0000-0000-0000F75A0000}"/>
    <cellStyle name="Input 36 3 4 7" xfId="19121" xr:uid="{00000000-0005-0000-0000-0000F85A0000}"/>
    <cellStyle name="Input 36 3 5" xfId="6647" xr:uid="{00000000-0005-0000-0000-0000F95A0000}"/>
    <cellStyle name="Input 36 3 5 2" xfId="13224" xr:uid="{00000000-0005-0000-0000-0000FA5A0000}"/>
    <cellStyle name="Input 36 3 5 3" xfId="20305" xr:uid="{00000000-0005-0000-0000-0000FB5A0000}"/>
    <cellStyle name="Input 36 3 5 4" xfId="23405" xr:uid="{00000000-0005-0000-0000-0000FC5A0000}"/>
    <cellStyle name="Input 36 3 5 5" xfId="25660" xr:uid="{00000000-0005-0000-0000-0000FD5A0000}"/>
    <cellStyle name="Input 36 3 6" xfId="5024" xr:uid="{00000000-0005-0000-0000-0000FE5A0000}"/>
    <cellStyle name="Input 36 3 6 2" xfId="11601" xr:uid="{00000000-0005-0000-0000-0000FF5A0000}"/>
    <cellStyle name="Input 36 3 7" xfId="9928" xr:uid="{00000000-0005-0000-0000-0000005B0000}"/>
    <cellStyle name="Input 36 3 8" xfId="18117" xr:uid="{00000000-0005-0000-0000-0000015B0000}"/>
    <cellStyle name="Input 36 3 9" xfId="19730" xr:uid="{00000000-0005-0000-0000-0000025B0000}"/>
    <cellStyle name="Input 36 4" xfId="3663" xr:uid="{00000000-0005-0000-0000-0000035B0000}"/>
    <cellStyle name="Input 36 4 2" xfId="6967" xr:uid="{00000000-0005-0000-0000-0000045B0000}"/>
    <cellStyle name="Input 36 4 2 2" xfId="13544" xr:uid="{00000000-0005-0000-0000-0000055B0000}"/>
    <cellStyle name="Input 36 4 2 3" xfId="20625" xr:uid="{00000000-0005-0000-0000-0000065B0000}"/>
    <cellStyle name="Input 36 4 2 4" xfId="23676" xr:uid="{00000000-0005-0000-0000-0000075B0000}"/>
    <cellStyle name="Input 36 4 2 5" xfId="25929" xr:uid="{00000000-0005-0000-0000-0000085B0000}"/>
    <cellStyle name="Input 36 4 3" xfId="5344" xr:uid="{00000000-0005-0000-0000-0000095B0000}"/>
    <cellStyle name="Input 36 4 3 2" xfId="11921" xr:uid="{00000000-0005-0000-0000-00000A5B0000}"/>
    <cellStyle name="Input 36 4 4" xfId="10248" xr:uid="{00000000-0005-0000-0000-00000B5B0000}"/>
    <cellStyle name="Input 36 4 5" xfId="17764" xr:uid="{00000000-0005-0000-0000-00000C5B0000}"/>
    <cellStyle name="Input 36 4 6" xfId="19875" xr:uid="{00000000-0005-0000-0000-00000D5B0000}"/>
    <cellStyle name="Input 36 4 7" xfId="25066" xr:uid="{00000000-0005-0000-0000-00000E5B0000}"/>
    <cellStyle name="Input 36 5" xfId="3445" xr:uid="{00000000-0005-0000-0000-00000F5B0000}"/>
    <cellStyle name="Input 36 5 2" xfId="6784" xr:uid="{00000000-0005-0000-0000-0000105B0000}"/>
    <cellStyle name="Input 36 5 2 2" xfId="13361" xr:uid="{00000000-0005-0000-0000-0000115B0000}"/>
    <cellStyle name="Input 36 5 2 3" xfId="20442" xr:uid="{00000000-0005-0000-0000-0000125B0000}"/>
    <cellStyle name="Input 36 5 2 4" xfId="23493" xr:uid="{00000000-0005-0000-0000-0000135B0000}"/>
    <cellStyle name="Input 36 5 2 5" xfId="25746" xr:uid="{00000000-0005-0000-0000-0000145B0000}"/>
    <cellStyle name="Input 36 5 3" xfId="5161" xr:uid="{00000000-0005-0000-0000-0000155B0000}"/>
    <cellStyle name="Input 36 5 3 2" xfId="11738" xr:uid="{00000000-0005-0000-0000-0000165B0000}"/>
    <cellStyle name="Input 36 5 4" xfId="10065" xr:uid="{00000000-0005-0000-0000-0000175B0000}"/>
    <cellStyle name="Input 36 5 5" xfId="17969" xr:uid="{00000000-0005-0000-0000-0000185B0000}"/>
    <cellStyle name="Input 36 5 6" xfId="18898" xr:uid="{00000000-0005-0000-0000-0000195B0000}"/>
    <cellStyle name="Input 36 5 7" xfId="25125" xr:uid="{00000000-0005-0000-0000-00001A5B0000}"/>
    <cellStyle name="Input 36 6" xfId="3477" xr:uid="{00000000-0005-0000-0000-00001B5B0000}"/>
    <cellStyle name="Input 36 6 2" xfId="6816" xr:uid="{00000000-0005-0000-0000-00001C5B0000}"/>
    <cellStyle name="Input 36 6 2 2" xfId="13393" xr:uid="{00000000-0005-0000-0000-00001D5B0000}"/>
    <cellStyle name="Input 36 6 2 3" xfId="20474" xr:uid="{00000000-0005-0000-0000-00001E5B0000}"/>
    <cellStyle name="Input 36 6 2 4" xfId="23525" xr:uid="{00000000-0005-0000-0000-00001F5B0000}"/>
    <cellStyle name="Input 36 6 2 5" xfId="25778" xr:uid="{00000000-0005-0000-0000-0000205B0000}"/>
    <cellStyle name="Input 36 6 3" xfId="5193" xr:uid="{00000000-0005-0000-0000-0000215B0000}"/>
    <cellStyle name="Input 36 6 3 2" xfId="11770" xr:uid="{00000000-0005-0000-0000-0000225B0000}"/>
    <cellStyle name="Input 36 6 4" xfId="10097" xr:uid="{00000000-0005-0000-0000-0000235B0000}"/>
    <cellStyle name="Input 36 6 5" xfId="17937" xr:uid="{00000000-0005-0000-0000-0000245B0000}"/>
    <cellStyle name="Input 36 6 6" xfId="19791" xr:uid="{00000000-0005-0000-0000-0000255B0000}"/>
    <cellStyle name="Input 36 6 7" xfId="19302" xr:uid="{00000000-0005-0000-0000-0000265B0000}"/>
    <cellStyle name="Input 36 7" xfId="6292" xr:uid="{00000000-0005-0000-0000-0000275B0000}"/>
    <cellStyle name="Input 36 7 2" xfId="12869" xr:uid="{00000000-0005-0000-0000-0000285B0000}"/>
    <cellStyle name="Input 36 7 3" xfId="16770" xr:uid="{00000000-0005-0000-0000-0000295B0000}"/>
    <cellStyle name="Input 36 7 4" xfId="23148" xr:uid="{00000000-0005-0000-0000-00002A5B0000}"/>
    <cellStyle name="Input 36 7 5" xfId="22074" xr:uid="{00000000-0005-0000-0000-00002B5B0000}"/>
    <cellStyle name="Input 36 8" xfId="4661" xr:uid="{00000000-0005-0000-0000-00002C5B0000}"/>
    <cellStyle name="Input 36 8 2" xfId="11238" xr:uid="{00000000-0005-0000-0000-00002D5B0000}"/>
    <cellStyle name="Input 36 8 3" xfId="21614" xr:uid="{00000000-0005-0000-0000-00002E5B0000}"/>
    <cellStyle name="Input 36 8 4" xfId="24575" xr:uid="{00000000-0005-0000-0000-00002F5B0000}"/>
    <cellStyle name="Input 36 8 5" xfId="26811" xr:uid="{00000000-0005-0000-0000-0000305B0000}"/>
    <cellStyle name="Input 36 9" xfId="9418" xr:uid="{00000000-0005-0000-0000-0000315B0000}"/>
    <cellStyle name="Input 36 9 2" xfId="14587" xr:uid="{00000000-0005-0000-0000-0000325B0000}"/>
    <cellStyle name="Input 36 9 3" xfId="21636" xr:uid="{00000000-0005-0000-0000-0000335B0000}"/>
    <cellStyle name="Input 36 9 4" xfId="24596" xr:uid="{00000000-0005-0000-0000-0000345B0000}"/>
    <cellStyle name="Input 36 9 5" xfId="26832" xr:uid="{00000000-0005-0000-0000-0000355B0000}"/>
    <cellStyle name="Input 37" xfId="2357" xr:uid="{00000000-0005-0000-0000-0000365B0000}"/>
    <cellStyle name="Input 37 10" xfId="7889" xr:uid="{00000000-0005-0000-0000-0000375B0000}"/>
    <cellStyle name="Input 37 10 2" xfId="14400" xr:uid="{00000000-0005-0000-0000-0000385B0000}"/>
    <cellStyle name="Input 37 11" xfId="9121" xr:uid="{00000000-0005-0000-0000-0000395B0000}"/>
    <cellStyle name="Input 37 11 2" xfId="14499" xr:uid="{00000000-0005-0000-0000-00003A5B0000}"/>
    <cellStyle name="Input 37 12" xfId="18295" xr:uid="{00000000-0005-0000-0000-00003B5B0000}"/>
    <cellStyle name="Input 37 13" xfId="18712" xr:uid="{00000000-0005-0000-0000-00003C5B0000}"/>
    <cellStyle name="Input 37 14" xfId="22382" xr:uid="{00000000-0005-0000-0000-00003D5B0000}"/>
    <cellStyle name="Input 37 2" xfId="3083" xr:uid="{00000000-0005-0000-0000-00003E5B0000}"/>
    <cellStyle name="Input 37 2 10" xfId="18655" xr:uid="{00000000-0005-0000-0000-00003F5B0000}"/>
    <cellStyle name="Input 37 2 2" xfId="3813" xr:uid="{00000000-0005-0000-0000-0000405B0000}"/>
    <cellStyle name="Input 37 2 2 2" xfId="7117" xr:uid="{00000000-0005-0000-0000-0000415B0000}"/>
    <cellStyle name="Input 37 2 2 2 2" xfId="13694" xr:uid="{00000000-0005-0000-0000-0000425B0000}"/>
    <cellStyle name="Input 37 2 2 2 3" xfId="20775" xr:uid="{00000000-0005-0000-0000-0000435B0000}"/>
    <cellStyle name="Input 37 2 2 2 4" xfId="23824" xr:uid="{00000000-0005-0000-0000-0000445B0000}"/>
    <cellStyle name="Input 37 2 2 2 5" xfId="26078" xr:uid="{00000000-0005-0000-0000-0000455B0000}"/>
    <cellStyle name="Input 37 2 2 3" xfId="5494" xr:uid="{00000000-0005-0000-0000-0000465B0000}"/>
    <cellStyle name="Input 37 2 2 3 2" xfId="12071" xr:uid="{00000000-0005-0000-0000-0000475B0000}"/>
    <cellStyle name="Input 37 2 2 4" xfId="10398" xr:uid="{00000000-0005-0000-0000-0000485B0000}"/>
    <cellStyle name="Input 37 2 2 5" xfId="17614" xr:uid="{00000000-0005-0000-0000-0000495B0000}"/>
    <cellStyle name="Input 37 2 2 6" xfId="22176" xr:uid="{00000000-0005-0000-0000-00004A5B0000}"/>
    <cellStyle name="Input 37 2 2 7" xfId="22060" xr:uid="{00000000-0005-0000-0000-00004B5B0000}"/>
    <cellStyle name="Input 37 2 3" xfId="4124" xr:uid="{00000000-0005-0000-0000-00004C5B0000}"/>
    <cellStyle name="Input 37 2 3 2" xfId="7428" xr:uid="{00000000-0005-0000-0000-00004D5B0000}"/>
    <cellStyle name="Input 37 2 3 2 2" xfId="14005" xr:uid="{00000000-0005-0000-0000-00004E5B0000}"/>
    <cellStyle name="Input 37 2 3 2 3" xfId="21086" xr:uid="{00000000-0005-0000-0000-00004F5B0000}"/>
    <cellStyle name="Input 37 2 3 2 4" xfId="24090" xr:uid="{00000000-0005-0000-0000-0000505B0000}"/>
    <cellStyle name="Input 37 2 3 2 5" xfId="26340" xr:uid="{00000000-0005-0000-0000-0000515B0000}"/>
    <cellStyle name="Input 37 2 3 3" xfId="5805" xr:uid="{00000000-0005-0000-0000-0000525B0000}"/>
    <cellStyle name="Input 37 2 3 3 2" xfId="12382" xr:uid="{00000000-0005-0000-0000-0000535B0000}"/>
    <cellStyle name="Input 37 2 3 4" xfId="10709" xr:uid="{00000000-0005-0000-0000-0000545B0000}"/>
    <cellStyle name="Input 37 2 3 5" xfId="17303" xr:uid="{00000000-0005-0000-0000-0000555B0000}"/>
    <cellStyle name="Input 37 2 3 6" xfId="22656" xr:uid="{00000000-0005-0000-0000-0000565B0000}"/>
    <cellStyle name="Input 37 2 3 7" xfId="19558" xr:uid="{00000000-0005-0000-0000-0000575B0000}"/>
    <cellStyle name="Input 37 2 4" xfId="4340" xr:uid="{00000000-0005-0000-0000-0000585B0000}"/>
    <cellStyle name="Input 37 2 4 2" xfId="7644" xr:uid="{00000000-0005-0000-0000-0000595B0000}"/>
    <cellStyle name="Input 37 2 4 2 2" xfId="14221" xr:uid="{00000000-0005-0000-0000-00005A5B0000}"/>
    <cellStyle name="Input 37 2 4 2 3" xfId="21302" xr:uid="{00000000-0005-0000-0000-00005B5B0000}"/>
    <cellStyle name="Input 37 2 4 2 4" xfId="24306" xr:uid="{00000000-0005-0000-0000-00005C5B0000}"/>
    <cellStyle name="Input 37 2 4 2 5" xfId="26556" xr:uid="{00000000-0005-0000-0000-00005D5B0000}"/>
    <cellStyle name="Input 37 2 4 3" xfId="6021" xr:uid="{00000000-0005-0000-0000-00005E5B0000}"/>
    <cellStyle name="Input 37 2 4 3 2" xfId="12598" xr:uid="{00000000-0005-0000-0000-00005F5B0000}"/>
    <cellStyle name="Input 37 2 4 4" xfId="10925" xr:uid="{00000000-0005-0000-0000-0000605B0000}"/>
    <cellStyle name="Input 37 2 4 5" xfId="17087" xr:uid="{00000000-0005-0000-0000-0000615B0000}"/>
    <cellStyle name="Input 37 2 4 6" xfId="22872" xr:uid="{00000000-0005-0000-0000-0000625B0000}"/>
    <cellStyle name="Input 37 2 4 7" xfId="19487" xr:uid="{00000000-0005-0000-0000-0000635B0000}"/>
    <cellStyle name="Input 37 2 5" xfId="6444" xr:uid="{00000000-0005-0000-0000-0000645B0000}"/>
    <cellStyle name="Input 37 2 5 2" xfId="13021" xr:uid="{00000000-0005-0000-0000-0000655B0000}"/>
    <cellStyle name="Input 37 2 5 3" xfId="20102" xr:uid="{00000000-0005-0000-0000-0000665B0000}"/>
    <cellStyle name="Input 37 2 5 4" xfId="23259" xr:uid="{00000000-0005-0000-0000-0000675B0000}"/>
    <cellStyle name="Input 37 2 5 5" xfId="25512" xr:uid="{00000000-0005-0000-0000-0000685B0000}"/>
    <cellStyle name="Input 37 2 6" xfId="4821" xr:uid="{00000000-0005-0000-0000-0000695B0000}"/>
    <cellStyle name="Input 37 2 6 2" xfId="11398" xr:uid="{00000000-0005-0000-0000-00006A5B0000}"/>
    <cellStyle name="Input 37 2 7" xfId="9726" xr:uid="{00000000-0005-0000-0000-00006B5B0000}"/>
    <cellStyle name="Input 37 2 8" xfId="18374" xr:uid="{00000000-0005-0000-0000-00006C5B0000}"/>
    <cellStyle name="Input 37 2 9" xfId="19645" xr:uid="{00000000-0005-0000-0000-00006D5B0000}"/>
    <cellStyle name="Input 37 3" xfId="3309" xr:uid="{00000000-0005-0000-0000-00006E5B0000}"/>
    <cellStyle name="Input 37 3 10" xfId="25190" xr:uid="{00000000-0005-0000-0000-00006F5B0000}"/>
    <cellStyle name="Input 37 3 2" xfId="4005" xr:uid="{00000000-0005-0000-0000-0000705B0000}"/>
    <cellStyle name="Input 37 3 2 2" xfId="7309" xr:uid="{00000000-0005-0000-0000-0000715B0000}"/>
    <cellStyle name="Input 37 3 2 2 2" xfId="13886" xr:uid="{00000000-0005-0000-0000-0000725B0000}"/>
    <cellStyle name="Input 37 3 2 2 3" xfId="20967" xr:uid="{00000000-0005-0000-0000-0000735B0000}"/>
    <cellStyle name="Input 37 3 2 2 4" xfId="23971" xr:uid="{00000000-0005-0000-0000-0000745B0000}"/>
    <cellStyle name="Input 37 3 2 2 5" xfId="26221" xr:uid="{00000000-0005-0000-0000-0000755B0000}"/>
    <cellStyle name="Input 37 3 2 3" xfId="5686" xr:uid="{00000000-0005-0000-0000-0000765B0000}"/>
    <cellStyle name="Input 37 3 2 3 2" xfId="12263" xr:uid="{00000000-0005-0000-0000-0000775B0000}"/>
    <cellStyle name="Input 37 3 2 4" xfId="10590" xr:uid="{00000000-0005-0000-0000-0000785B0000}"/>
    <cellStyle name="Input 37 3 2 5" xfId="17422" xr:uid="{00000000-0005-0000-0000-0000795B0000}"/>
    <cellStyle name="Input 37 3 2 6" xfId="22537" xr:uid="{00000000-0005-0000-0000-00007A5B0000}"/>
    <cellStyle name="Input 37 3 2 7" xfId="19202" xr:uid="{00000000-0005-0000-0000-00007B5B0000}"/>
    <cellStyle name="Input 37 3 3" xfId="4259" xr:uid="{00000000-0005-0000-0000-00007C5B0000}"/>
    <cellStyle name="Input 37 3 3 2" xfId="7563" xr:uid="{00000000-0005-0000-0000-00007D5B0000}"/>
    <cellStyle name="Input 37 3 3 2 2" xfId="14140" xr:uid="{00000000-0005-0000-0000-00007E5B0000}"/>
    <cellStyle name="Input 37 3 3 2 3" xfId="21221" xr:uid="{00000000-0005-0000-0000-00007F5B0000}"/>
    <cellStyle name="Input 37 3 3 2 4" xfId="24225" xr:uid="{00000000-0005-0000-0000-0000805B0000}"/>
    <cellStyle name="Input 37 3 3 2 5" xfId="26475" xr:uid="{00000000-0005-0000-0000-0000815B0000}"/>
    <cellStyle name="Input 37 3 3 3" xfId="5940" xr:uid="{00000000-0005-0000-0000-0000825B0000}"/>
    <cellStyle name="Input 37 3 3 3 2" xfId="12517" xr:uid="{00000000-0005-0000-0000-0000835B0000}"/>
    <cellStyle name="Input 37 3 3 4" xfId="10844" xr:uid="{00000000-0005-0000-0000-0000845B0000}"/>
    <cellStyle name="Input 37 3 3 5" xfId="17168" xr:uid="{00000000-0005-0000-0000-0000855B0000}"/>
    <cellStyle name="Input 37 3 3 6" xfId="22791" xr:uid="{00000000-0005-0000-0000-0000865B0000}"/>
    <cellStyle name="Input 37 3 3 7" xfId="17860" xr:uid="{00000000-0005-0000-0000-0000875B0000}"/>
    <cellStyle name="Input 37 3 4" xfId="4473" xr:uid="{00000000-0005-0000-0000-0000885B0000}"/>
    <cellStyle name="Input 37 3 4 2" xfId="7777" xr:uid="{00000000-0005-0000-0000-0000895B0000}"/>
    <cellStyle name="Input 37 3 4 2 2" xfId="14354" xr:uid="{00000000-0005-0000-0000-00008A5B0000}"/>
    <cellStyle name="Input 37 3 4 2 3" xfId="21435" xr:uid="{00000000-0005-0000-0000-00008B5B0000}"/>
    <cellStyle name="Input 37 3 4 2 4" xfId="24439" xr:uid="{00000000-0005-0000-0000-00008C5B0000}"/>
    <cellStyle name="Input 37 3 4 2 5" xfId="26689" xr:uid="{00000000-0005-0000-0000-00008D5B0000}"/>
    <cellStyle name="Input 37 3 4 3" xfId="6154" xr:uid="{00000000-0005-0000-0000-00008E5B0000}"/>
    <cellStyle name="Input 37 3 4 3 2" xfId="12731" xr:uid="{00000000-0005-0000-0000-00008F5B0000}"/>
    <cellStyle name="Input 37 3 4 4" xfId="11058" xr:uid="{00000000-0005-0000-0000-0000905B0000}"/>
    <cellStyle name="Input 37 3 4 5" xfId="16954" xr:uid="{00000000-0005-0000-0000-0000915B0000}"/>
    <cellStyle name="Input 37 3 4 6" xfId="23005" xr:uid="{00000000-0005-0000-0000-0000925B0000}"/>
    <cellStyle name="Input 37 3 4 7" xfId="19436" xr:uid="{00000000-0005-0000-0000-0000935B0000}"/>
    <cellStyle name="Input 37 3 5" xfId="6648" xr:uid="{00000000-0005-0000-0000-0000945B0000}"/>
    <cellStyle name="Input 37 3 5 2" xfId="13225" xr:uid="{00000000-0005-0000-0000-0000955B0000}"/>
    <cellStyle name="Input 37 3 5 3" xfId="20306" xr:uid="{00000000-0005-0000-0000-0000965B0000}"/>
    <cellStyle name="Input 37 3 5 4" xfId="23406" xr:uid="{00000000-0005-0000-0000-0000975B0000}"/>
    <cellStyle name="Input 37 3 5 5" xfId="25661" xr:uid="{00000000-0005-0000-0000-0000985B0000}"/>
    <cellStyle name="Input 37 3 6" xfId="5025" xr:uid="{00000000-0005-0000-0000-0000995B0000}"/>
    <cellStyle name="Input 37 3 6 2" xfId="11602" xr:uid="{00000000-0005-0000-0000-00009A5B0000}"/>
    <cellStyle name="Input 37 3 7" xfId="9929" xr:uid="{00000000-0005-0000-0000-00009B5B0000}"/>
    <cellStyle name="Input 37 3 8" xfId="18116" xr:uid="{00000000-0005-0000-0000-00009C5B0000}"/>
    <cellStyle name="Input 37 3 9" xfId="18848" xr:uid="{00000000-0005-0000-0000-00009D5B0000}"/>
    <cellStyle name="Input 37 4" xfId="3664" xr:uid="{00000000-0005-0000-0000-00009E5B0000}"/>
    <cellStyle name="Input 37 4 2" xfId="6968" xr:uid="{00000000-0005-0000-0000-00009F5B0000}"/>
    <cellStyle name="Input 37 4 2 2" xfId="13545" xr:uid="{00000000-0005-0000-0000-0000A05B0000}"/>
    <cellStyle name="Input 37 4 2 3" xfId="20626" xr:uid="{00000000-0005-0000-0000-0000A15B0000}"/>
    <cellStyle name="Input 37 4 2 4" xfId="23677" xr:uid="{00000000-0005-0000-0000-0000A25B0000}"/>
    <cellStyle name="Input 37 4 2 5" xfId="25930" xr:uid="{00000000-0005-0000-0000-0000A35B0000}"/>
    <cellStyle name="Input 37 4 3" xfId="5345" xr:uid="{00000000-0005-0000-0000-0000A45B0000}"/>
    <cellStyle name="Input 37 4 3 2" xfId="11922" xr:uid="{00000000-0005-0000-0000-0000A55B0000}"/>
    <cellStyle name="Input 37 4 4" xfId="10249" xr:uid="{00000000-0005-0000-0000-0000A65B0000}"/>
    <cellStyle name="Input 37 4 5" xfId="17763" xr:uid="{00000000-0005-0000-0000-0000A75B0000}"/>
    <cellStyle name="Input 37 4 6" xfId="18991" xr:uid="{00000000-0005-0000-0000-0000A85B0000}"/>
    <cellStyle name="Input 37 4 7" xfId="21796" xr:uid="{00000000-0005-0000-0000-0000A95B0000}"/>
    <cellStyle name="Input 37 5" xfId="3444" xr:uid="{00000000-0005-0000-0000-0000AA5B0000}"/>
    <cellStyle name="Input 37 5 2" xfId="6783" xr:uid="{00000000-0005-0000-0000-0000AB5B0000}"/>
    <cellStyle name="Input 37 5 2 2" xfId="13360" xr:uid="{00000000-0005-0000-0000-0000AC5B0000}"/>
    <cellStyle name="Input 37 5 2 3" xfId="20441" xr:uid="{00000000-0005-0000-0000-0000AD5B0000}"/>
    <cellStyle name="Input 37 5 2 4" xfId="23492" xr:uid="{00000000-0005-0000-0000-0000AE5B0000}"/>
    <cellStyle name="Input 37 5 2 5" xfId="25745" xr:uid="{00000000-0005-0000-0000-0000AF5B0000}"/>
    <cellStyle name="Input 37 5 3" xfId="5160" xr:uid="{00000000-0005-0000-0000-0000B05B0000}"/>
    <cellStyle name="Input 37 5 3 2" xfId="11737" xr:uid="{00000000-0005-0000-0000-0000B15B0000}"/>
    <cellStyle name="Input 37 5 4" xfId="10064" xr:uid="{00000000-0005-0000-0000-0000B25B0000}"/>
    <cellStyle name="Input 37 5 5" xfId="17970" xr:uid="{00000000-0005-0000-0000-0000B35B0000}"/>
    <cellStyle name="Input 37 5 6" xfId="19777" xr:uid="{00000000-0005-0000-0000-0000B45B0000}"/>
    <cellStyle name="Input 37 5 7" xfId="25126" xr:uid="{00000000-0005-0000-0000-0000B55B0000}"/>
    <cellStyle name="Input 37 6" xfId="3696" xr:uid="{00000000-0005-0000-0000-0000B65B0000}"/>
    <cellStyle name="Input 37 6 2" xfId="7000" xr:uid="{00000000-0005-0000-0000-0000B75B0000}"/>
    <cellStyle name="Input 37 6 2 2" xfId="13577" xr:uid="{00000000-0005-0000-0000-0000B85B0000}"/>
    <cellStyle name="Input 37 6 2 3" xfId="20658" xr:uid="{00000000-0005-0000-0000-0000B95B0000}"/>
    <cellStyle name="Input 37 6 2 4" xfId="23709" xr:uid="{00000000-0005-0000-0000-0000BA5B0000}"/>
    <cellStyle name="Input 37 6 2 5" xfId="25962" xr:uid="{00000000-0005-0000-0000-0000BB5B0000}"/>
    <cellStyle name="Input 37 6 3" xfId="5377" xr:uid="{00000000-0005-0000-0000-0000BC5B0000}"/>
    <cellStyle name="Input 37 6 3 2" xfId="11954" xr:uid="{00000000-0005-0000-0000-0000BD5B0000}"/>
    <cellStyle name="Input 37 6 4" xfId="10281" xr:uid="{00000000-0005-0000-0000-0000BE5B0000}"/>
    <cellStyle name="Input 37 6 5" xfId="17731" xr:uid="{00000000-0005-0000-0000-0000BF5B0000}"/>
    <cellStyle name="Input 37 6 6" xfId="19890" xr:uid="{00000000-0005-0000-0000-0000C05B0000}"/>
    <cellStyle name="Input 37 6 7" xfId="24780" xr:uid="{00000000-0005-0000-0000-0000C15B0000}"/>
    <cellStyle name="Input 37 7" xfId="6293" xr:uid="{00000000-0005-0000-0000-0000C25B0000}"/>
    <cellStyle name="Input 37 7 2" xfId="12870" xr:uid="{00000000-0005-0000-0000-0000C35B0000}"/>
    <cellStyle name="Input 37 7 3" xfId="16769" xr:uid="{00000000-0005-0000-0000-0000C45B0000}"/>
    <cellStyle name="Input 37 7 4" xfId="23149" xr:uid="{00000000-0005-0000-0000-0000C55B0000}"/>
    <cellStyle name="Input 37 7 5" xfId="25404" xr:uid="{00000000-0005-0000-0000-0000C65B0000}"/>
    <cellStyle name="Input 37 8" xfId="4662" xr:uid="{00000000-0005-0000-0000-0000C75B0000}"/>
    <cellStyle name="Input 37 8 2" xfId="11239" xr:uid="{00000000-0005-0000-0000-0000C85B0000}"/>
    <cellStyle name="Input 37 8 3" xfId="21615" xr:uid="{00000000-0005-0000-0000-0000C95B0000}"/>
    <cellStyle name="Input 37 8 4" xfId="24576" xr:uid="{00000000-0005-0000-0000-0000CA5B0000}"/>
    <cellStyle name="Input 37 8 5" xfId="26812" xr:uid="{00000000-0005-0000-0000-0000CB5B0000}"/>
    <cellStyle name="Input 37 9" xfId="9417" xr:uid="{00000000-0005-0000-0000-0000CC5B0000}"/>
    <cellStyle name="Input 37 9 2" xfId="14586" xr:uid="{00000000-0005-0000-0000-0000CD5B0000}"/>
    <cellStyle name="Input 37 9 3" xfId="21635" xr:uid="{00000000-0005-0000-0000-0000CE5B0000}"/>
    <cellStyle name="Input 37 9 4" xfId="24595" xr:uid="{00000000-0005-0000-0000-0000CF5B0000}"/>
    <cellStyle name="Input 37 9 5" xfId="26831" xr:uid="{00000000-0005-0000-0000-0000D05B0000}"/>
    <cellStyle name="Input 38" xfId="3022" xr:uid="{00000000-0005-0000-0000-0000D15B0000}"/>
    <cellStyle name="Input 38 10" xfId="7884" xr:uid="{00000000-0005-0000-0000-0000D25B0000}"/>
    <cellStyle name="Input 38 10 2" xfId="14398" xr:uid="{00000000-0005-0000-0000-0000D35B0000}"/>
    <cellStyle name="Input 38 11" xfId="7887" xr:uid="{00000000-0005-0000-0000-0000D45B0000}"/>
    <cellStyle name="Input 38 11 2" xfId="14399" xr:uid="{00000000-0005-0000-0000-0000D55B0000}"/>
    <cellStyle name="Input 38 12" xfId="9526" xr:uid="{00000000-0005-0000-0000-0000D65B0000}"/>
    <cellStyle name="Input 38 12 2" xfId="14695" xr:uid="{00000000-0005-0000-0000-0000D75B0000}"/>
    <cellStyle name="Input 38 13" xfId="9666" xr:uid="{00000000-0005-0000-0000-0000D85B0000}"/>
    <cellStyle name="Input 38 14" xfId="9575" xr:uid="{00000000-0005-0000-0000-0000D95B0000}"/>
    <cellStyle name="Input 38 15" xfId="18296" xr:uid="{00000000-0005-0000-0000-0000DA5B0000}"/>
    <cellStyle name="Input 38 16" xfId="18432" xr:uid="{00000000-0005-0000-0000-0000DB5B0000}"/>
    <cellStyle name="Input 38 17" xfId="19615" xr:uid="{00000000-0005-0000-0000-0000DC5B0000}"/>
    <cellStyle name="Input 38 18" xfId="24688" xr:uid="{00000000-0005-0000-0000-0000DD5B0000}"/>
    <cellStyle name="Input 38 19" xfId="25542" xr:uid="{00000000-0005-0000-0000-0000DE5B0000}"/>
    <cellStyle name="Input 38 2" xfId="3752" xr:uid="{00000000-0005-0000-0000-0000DF5B0000}"/>
    <cellStyle name="Input 38 2 2" xfId="7056" xr:uid="{00000000-0005-0000-0000-0000E05B0000}"/>
    <cellStyle name="Input 38 2 2 2" xfId="13633" xr:uid="{00000000-0005-0000-0000-0000E15B0000}"/>
    <cellStyle name="Input 38 2 2 3" xfId="20714" xr:uid="{00000000-0005-0000-0000-0000E25B0000}"/>
    <cellStyle name="Input 38 2 2 4" xfId="23763" xr:uid="{00000000-0005-0000-0000-0000E35B0000}"/>
    <cellStyle name="Input 38 2 2 5" xfId="26017" xr:uid="{00000000-0005-0000-0000-0000E45B0000}"/>
    <cellStyle name="Input 38 2 3" xfId="5433" xr:uid="{00000000-0005-0000-0000-0000E55B0000}"/>
    <cellStyle name="Input 38 2 3 2" xfId="12010" xr:uid="{00000000-0005-0000-0000-0000E65B0000}"/>
    <cellStyle name="Input 38 2 4" xfId="10337" xr:uid="{00000000-0005-0000-0000-0000E75B0000}"/>
    <cellStyle name="Input 38 2 5" xfId="17675" xr:uid="{00000000-0005-0000-0000-0000E85B0000}"/>
    <cellStyle name="Input 38 2 6" xfId="19944" xr:uid="{00000000-0005-0000-0000-0000E95B0000}"/>
    <cellStyle name="Input 38 2 7" xfId="21749" xr:uid="{00000000-0005-0000-0000-0000EA5B0000}"/>
    <cellStyle name="Input 38 3" xfId="4063" xr:uid="{00000000-0005-0000-0000-0000EB5B0000}"/>
    <cellStyle name="Input 38 3 2" xfId="7367" xr:uid="{00000000-0005-0000-0000-0000EC5B0000}"/>
    <cellStyle name="Input 38 3 2 2" xfId="13944" xr:uid="{00000000-0005-0000-0000-0000ED5B0000}"/>
    <cellStyle name="Input 38 3 2 3" xfId="21025" xr:uid="{00000000-0005-0000-0000-0000EE5B0000}"/>
    <cellStyle name="Input 38 3 2 4" xfId="24029" xr:uid="{00000000-0005-0000-0000-0000EF5B0000}"/>
    <cellStyle name="Input 38 3 2 5" xfId="26279" xr:uid="{00000000-0005-0000-0000-0000F05B0000}"/>
    <cellStyle name="Input 38 3 3" xfId="5744" xr:uid="{00000000-0005-0000-0000-0000F15B0000}"/>
    <cellStyle name="Input 38 3 3 2" xfId="12321" xr:uid="{00000000-0005-0000-0000-0000F25B0000}"/>
    <cellStyle name="Input 38 3 4" xfId="10648" xr:uid="{00000000-0005-0000-0000-0000F35B0000}"/>
    <cellStyle name="Input 38 3 5" xfId="17364" xr:uid="{00000000-0005-0000-0000-0000F45B0000}"/>
    <cellStyle name="Input 38 3 6" xfId="22595" xr:uid="{00000000-0005-0000-0000-0000F55B0000}"/>
    <cellStyle name="Input 38 3 7" xfId="19578" xr:uid="{00000000-0005-0000-0000-0000F65B0000}"/>
    <cellStyle name="Input 38 4" xfId="3604" xr:uid="{00000000-0005-0000-0000-0000F75B0000}"/>
    <cellStyle name="Input 38 4 2" xfId="6908" xr:uid="{00000000-0005-0000-0000-0000F85B0000}"/>
    <cellStyle name="Input 38 4 2 2" xfId="13485" xr:uid="{00000000-0005-0000-0000-0000F95B0000}"/>
    <cellStyle name="Input 38 4 2 3" xfId="20566" xr:uid="{00000000-0005-0000-0000-0000FA5B0000}"/>
    <cellStyle name="Input 38 4 2 4" xfId="23617" xr:uid="{00000000-0005-0000-0000-0000FB5B0000}"/>
    <cellStyle name="Input 38 4 2 5" xfId="25870" xr:uid="{00000000-0005-0000-0000-0000FC5B0000}"/>
    <cellStyle name="Input 38 4 3" xfId="5285" xr:uid="{00000000-0005-0000-0000-0000FD5B0000}"/>
    <cellStyle name="Input 38 4 3 2" xfId="11862" xr:uid="{00000000-0005-0000-0000-0000FE5B0000}"/>
    <cellStyle name="Input 38 4 4" xfId="10189" xr:uid="{00000000-0005-0000-0000-0000FF5B0000}"/>
    <cellStyle name="Input 38 4 5" xfId="17823" xr:uid="{00000000-0005-0000-0000-0000005C0000}"/>
    <cellStyle name="Input 38 4 6" xfId="19847" xr:uid="{00000000-0005-0000-0000-0000015C0000}"/>
    <cellStyle name="Input 38 4 7" xfId="24751" xr:uid="{00000000-0005-0000-0000-0000025C0000}"/>
    <cellStyle name="Input 38 5" xfId="6383" xr:uid="{00000000-0005-0000-0000-0000035C0000}"/>
    <cellStyle name="Input 38 5 2" xfId="12960" xr:uid="{00000000-0005-0000-0000-0000045C0000}"/>
    <cellStyle name="Input 38 5 3" xfId="20041" xr:uid="{00000000-0005-0000-0000-0000055C0000}"/>
    <cellStyle name="Input 38 5 4" xfId="23198" xr:uid="{00000000-0005-0000-0000-0000065C0000}"/>
    <cellStyle name="Input 38 5 5" xfId="25451" xr:uid="{00000000-0005-0000-0000-0000075C0000}"/>
    <cellStyle name="Input 38 6" xfId="4760" xr:uid="{00000000-0005-0000-0000-0000085C0000}"/>
    <cellStyle name="Input 38 6 2" xfId="11337" xr:uid="{00000000-0005-0000-0000-0000095C0000}"/>
    <cellStyle name="Input 38 7" xfId="8217" xr:uid="{00000000-0005-0000-0000-00000A5C0000}"/>
    <cellStyle name="Input 38 7 2" xfId="14466" xr:uid="{00000000-0005-0000-0000-00000B5C0000}"/>
    <cellStyle name="Input 38 8" xfId="9416" xr:uid="{00000000-0005-0000-0000-00000C5C0000}"/>
    <cellStyle name="Input 38 8 2" xfId="14585" xr:uid="{00000000-0005-0000-0000-00000D5C0000}"/>
    <cellStyle name="Input 38 9" xfId="9450" xr:uid="{00000000-0005-0000-0000-00000E5C0000}"/>
    <cellStyle name="Input 38 9 2" xfId="14619" xr:uid="{00000000-0005-0000-0000-00000F5C0000}"/>
    <cellStyle name="Input 39" xfId="3196" xr:uid="{00000000-0005-0000-0000-0000105C0000}"/>
    <cellStyle name="Input 39 10" xfId="25257" xr:uid="{00000000-0005-0000-0000-0000115C0000}"/>
    <cellStyle name="Input 39 2" xfId="3915" xr:uid="{00000000-0005-0000-0000-0000125C0000}"/>
    <cellStyle name="Input 39 2 2" xfId="7219" xr:uid="{00000000-0005-0000-0000-0000135C0000}"/>
    <cellStyle name="Input 39 2 2 2" xfId="13796" xr:uid="{00000000-0005-0000-0000-0000145C0000}"/>
    <cellStyle name="Input 39 2 2 3" xfId="20877" xr:uid="{00000000-0005-0000-0000-0000155C0000}"/>
    <cellStyle name="Input 39 2 2 4" xfId="23881" xr:uid="{00000000-0005-0000-0000-0000165C0000}"/>
    <cellStyle name="Input 39 2 2 5" xfId="26131" xr:uid="{00000000-0005-0000-0000-0000175C0000}"/>
    <cellStyle name="Input 39 2 3" xfId="5596" xr:uid="{00000000-0005-0000-0000-0000185C0000}"/>
    <cellStyle name="Input 39 2 3 2" xfId="12173" xr:uid="{00000000-0005-0000-0000-0000195C0000}"/>
    <cellStyle name="Input 39 2 4" xfId="10500" xr:uid="{00000000-0005-0000-0000-00001A5C0000}"/>
    <cellStyle name="Input 39 2 5" xfId="17512" xr:uid="{00000000-0005-0000-0000-00001B5C0000}"/>
    <cellStyle name="Input 39 2 6" xfId="22447" xr:uid="{00000000-0005-0000-0000-00001C5C0000}"/>
    <cellStyle name="Input 39 2 7" xfId="19229" xr:uid="{00000000-0005-0000-0000-00001D5C0000}"/>
    <cellStyle name="Input 39 3" xfId="4171" xr:uid="{00000000-0005-0000-0000-00001E5C0000}"/>
    <cellStyle name="Input 39 3 2" xfId="7475" xr:uid="{00000000-0005-0000-0000-00001F5C0000}"/>
    <cellStyle name="Input 39 3 2 2" xfId="14052" xr:uid="{00000000-0005-0000-0000-0000205C0000}"/>
    <cellStyle name="Input 39 3 2 3" xfId="21133" xr:uid="{00000000-0005-0000-0000-0000215C0000}"/>
    <cellStyle name="Input 39 3 2 4" xfId="24137" xr:uid="{00000000-0005-0000-0000-0000225C0000}"/>
    <cellStyle name="Input 39 3 2 5" xfId="26387" xr:uid="{00000000-0005-0000-0000-0000235C0000}"/>
    <cellStyle name="Input 39 3 3" xfId="5852" xr:uid="{00000000-0005-0000-0000-0000245C0000}"/>
    <cellStyle name="Input 39 3 3 2" xfId="12429" xr:uid="{00000000-0005-0000-0000-0000255C0000}"/>
    <cellStyle name="Input 39 3 4" xfId="10756" xr:uid="{00000000-0005-0000-0000-0000265C0000}"/>
    <cellStyle name="Input 39 3 5" xfId="17256" xr:uid="{00000000-0005-0000-0000-0000275C0000}"/>
    <cellStyle name="Input 39 3 6" xfId="22703" xr:uid="{00000000-0005-0000-0000-0000285C0000}"/>
    <cellStyle name="Input 39 3 7" xfId="19540" xr:uid="{00000000-0005-0000-0000-0000295C0000}"/>
    <cellStyle name="Input 39 4" xfId="4387" xr:uid="{00000000-0005-0000-0000-00002A5C0000}"/>
    <cellStyle name="Input 39 4 2" xfId="7691" xr:uid="{00000000-0005-0000-0000-00002B5C0000}"/>
    <cellStyle name="Input 39 4 2 2" xfId="14268" xr:uid="{00000000-0005-0000-0000-00002C5C0000}"/>
    <cellStyle name="Input 39 4 2 3" xfId="21349" xr:uid="{00000000-0005-0000-0000-00002D5C0000}"/>
    <cellStyle name="Input 39 4 2 4" xfId="24353" xr:uid="{00000000-0005-0000-0000-00002E5C0000}"/>
    <cellStyle name="Input 39 4 2 5" xfId="26603" xr:uid="{00000000-0005-0000-0000-00002F5C0000}"/>
    <cellStyle name="Input 39 4 3" xfId="6068" xr:uid="{00000000-0005-0000-0000-0000305C0000}"/>
    <cellStyle name="Input 39 4 3 2" xfId="12645" xr:uid="{00000000-0005-0000-0000-0000315C0000}"/>
    <cellStyle name="Input 39 4 4" xfId="10972" xr:uid="{00000000-0005-0000-0000-0000325C0000}"/>
    <cellStyle name="Input 39 4 5" xfId="17040" xr:uid="{00000000-0005-0000-0000-0000335C0000}"/>
    <cellStyle name="Input 39 4 6" xfId="22919" xr:uid="{00000000-0005-0000-0000-0000345C0000}"/>
    <cellStyle name="Input 39 4 7" xfId="19471" xr:uid="{00000000-0005-0000-0000-0000355C0000}"/>
    <cellStyle name="Input 39 5" xfId="6546" xr:uid="{00000000-0005-0000-0000-0000365C0000}"/>
    <cellStyle name="Input 39 5 2" xfId="13123" xr:uid="{00000000-0005-0000-0000-0000375C0000}"/>
    <cellStyle name="Input 39 5 3" xfId="20204" xr:uid="{00000000-0005-0000-0000-0000385C0000}"/>
    <cellStyle name="Input 39 5 4" xfId="23309" xr:uid="{00000000-0005-0000-0000-0000395C0000}"/>
    <cellStyle name="Input 39 5 5" xfId="25564" xr:uid="{00000000-0005-0000-0000-00003A5C0000}"/>
    <cellStyle name="Input 39 6" xfId="4923" xr:uid="{00000000-0005-0000-0000-00003B5C0000}"/>
    <cellStyle name="Input 39 6 2" xfId="11500" xr:uid="{00000000-0005-0000-0000-00003C5C0000}"/>
    <cellStyle name="Input 39 7" xfId="9827" xr:uid="{00000000-0005-0000-0000-00003D5C0000}"/>
    <cellStyle name="Input 39 8" xfId="18228" xr:uid="{00000000-0005-0000-0000-00003E5C0000}"/>
    <cellStyle name="Input 39 9" xfId="21917" xr:uid="{00000000-0005-0000-0000-00003F5C0000}"/>
    <cellStyle name="Input 4" xfId="731" xr:uid="{00000000-0005-0000-0000-0000405C0000}"/>
    <cellStyle name="Input 4 2" xfId="8218" xr:uid="{00000000-0005-0000-0000-0000415C0000}"/>
    <cellStyle name="Input 4 3" xfId="15196" xr:uid="{00000000-0005-0000-0000-0000425C0000}"/>
    <cellStyle name="Input 40" xfId="3182" xr:uid="{00000000-0005-0000-0000-0000435C0000}"/>
    <cellStyle name="Input 40 10" xfId="25271" xr:uid="{00000000-0005-0000-0000-0000445C0000}"/>
    <cellStyle name="Input 40 2" xfId="3901" xr:uid="{00000000-0005-0000-0000-0000455C0000}"/>
    <cellStyle name="Input 40 2 2" xfId="7205" xr:uid="{00000000-0005-0000-0000-0000465C0000}"/>
    <cellStyle name="Input 40 2 2 2" xfId="13782" xr:uid="{00000000-0005-0000-0000-0000475C0000}"/>
    <cellStyle name="Input 40 2 2 3" xfId="20863" xr:uid="{00000000-0005-0000-0000-0000485C0000}"/>
    <cellStyle name="Input 40 2 2 4" xfId="23867" xr:uid="{00000000-0005-0000-0000-0000495C0000}"/>
    <cellStyle name="Input 40 2 2 5" xfId="26117" xr:uid="{00000000-0005-0000-0000-00004A5C0000}"/>
    <cellStyle name="Input 40 2 3" xfId="5582" xr:uid="{00000000-0005-0000-0000-00004B5C0000}"/>
    <cellStyle name="Input 40 2 3 2" xfId="12159" xr:uid="{00000000-0005-0000-0000-00004C5C0000}"/>
    <cellStyle name="Input 40 2 4" xfId="10486" xr:uid="{00000000-0005-0000-0000-00004D5C0000}"/>
    <cellStyle name="Input 40 2 5" xfId="17526" xr:uid="{00000000-0005-0000-0000-00004E5C0000}"/>
    <cellStyle name="Input 40 2 6" xfId="22433" xr:uid="{00000000-0005-0000-0000-00004F5C0000}"/>
    <cellStyle name="Input 40 2 7" xfId="19233" xr:uid="{00000000-0005-0000-0000-0000505C0000}"/>
    <cellStyle name="Input 40 3" xfId="4157" xr:uid="{00000000-0005-0000-0000-0000515C0000}"/>
    <cellStyle name="Input 40 3 2" xfId="7461" xr:uid="{00000000-0005-0000-0000-0000525C0000}"/>
    <cellStyle name="Input 40 3 2 2" xfId="14038" xr:uid="{00000000-0005-0000-0000-0000535C0000}"/>
    <cellStyle name="Input 40 3 2 3" xfId="21119" xr:uid="{00000000-0005-0000-0000-0000545C0000}"/>
    <cellStyle name="Input 40 3 2 4" xfId="24123" xr:uid="{00000000-0005-0000-0000-0000555C0000}"/>
    <cellStyle name="Input 40 3 2 5" xfId="26373" xr:uid="{00000000-0005-0000-0000-0000565C0000}"/>
    <cellStyle name="Input 40 3 3" xfId="5838" xr:uid="{00000000-0005-0000-0000-0000575C0000}"/>
    <cellStyle name="Input 40 3 3 2" xfId="12415" xr:uid="{00000000-0005-0000-0000-0000585C0000}"/>
    <cellStyle name="Input 40 3 4" xfId="10742" xr:uid="{00000000-0005-0000-0000-0000595C0000}"/>
    <cellStyle name="Input 40 3 5" xfId="17270" xr:uid="{00000000-0005-0000-0000-00005A5C0000}"/>
    <cellStyle name="Input 40 3 6" xfId="22689" xr:uid="{00000000-0005-0000-0000-00005B5C0000}"/>
    <cellStyle name="Input 40 3 7" xfId="19546" xr:uid="{00000000-0005-0000-0000-00005C5C0000}"/>
    <cellStyle name="Input 40 4" xfId="4373" xr:uid="{00000000-0005-0000-0000-00005D5C0000}"/>
    <cellStyle name="Input 40 4 2" xfId="7677" xr:uid="{00000000-0005-0000-0000-00005E5C0000}"/>
    <cellStyle name="Input 40 4 2 2" xfId="14254" xr:uid="{00000000-0005-0000-0000-00005F5C0000}"/>
    <cellStyle name="Input 40 4 2 3" xfId="21335" xr:uid="{00000000-0005-0000-0000-0000605C0000}"/>
    <cellStyle name="Input 40 4 2 4" xfId="24339" xr:uid="{00000000-0005-0000-0000-0000615C0000}"/>
    <cellStyle name="Input 40 4 2 5" xfId="26589" xr:uid="{00000000-0005-0000-0000-0000625C0000}"/>
    <cellStyle name="Input 40 4 3" xfId="6054" xr:uid="{00000000-0005-0000-0000-0000635C0000}"/>
    <cellStyle name="Input 40 4 3 2" xfId="12631" xr:uid="{00000000-0005-0000-0000-0000645C0000}"/>
    <cellStyle name="Input 40 4 4" xfId="10958" xr:uid="{00000000-0005-0000-0000-0000655C0000}"/>
    <cellStyle name="Input 40 4 5" xfId="17054" xr:uid="{00000000-0005-0000-0000-0000665C0000}"/>
    <cellStyle name="Input 40 4 6" xfId="22905" xr:uid="{00000000-0005-0000-0000-0000675C0000}"/>
    <cellStyle name="Input 40 4 7" xfId="19478" xr:uid="{00000000-0005-0000-0000-0000685C0000}"/>
    <cellStyle name="Input 40 5" xfId="6532" xr:uid="{00000000-0005-0000-0000-0000695C0000}"/>
    <cellStyle name="Input 40 5 2" xfId="13109" xr:uid="{00000000-0005-0000-0000-00006A5C0000}"/>
    <cellStyle name="Input 40 5 3" xfId="20190" xr:uid="{00000000-0005-0000-0000-00006B5C0000}"/>
    <cellStyle name="Input 40 5 4" xfId="23295" xr:uid="{00000000-0005-0000-0000-00006C5C0000}"/>
    <cellStyle name="Input 40 5 5" xfId="25550" xr:uid="{00000000-0005-0000-0000-00006D5C0000}"/>
    <cellStyle name="Input 40 6" xfId="4909" xr:uid="{00000000-0005-0000-0000-00006E5C0000}"/>
    <cellStyle name="Input 40 6 2" xfId="11486" xr:uid="{00000000-0005-0000-0000-00006F5C0000}"/>
    <cellStyle name="Input 40 7" xfId="9813" xr:uid="{00000000-0005-0000-0000-0000705C0000}"/>
    <cellStyle name="Input 40 8" xfId="18242" xr:uid="{00000000-0005-0000-0000-0000715C0000}"/>
    <cellStyle name="Input 40 9" xfId="18821" xr:uid="{00000000-0005-0000-0000-0000725C0000}"/>
    <cellStyle name="Input 41" xfId="3186" xr:uid="{00000000-0005-0000-0000-0000735C0000}"/>
    <cellStyle name="Input 41 10" xfId="25267" xr:uid="{00000000-0005-0000-0000-0000745C0000}"/>
    <cellStyle name="Input 41 2" xfId="3905" xr:uid="{00000000-0005-0000-0000-0000755C0000}"/>
    <cellStyle name="Input 41 2 2" xfId="7209" xr:uid="{00000000-0005-0000-0000-0000765C0000}"/>
    <cellStyle name="Input 41 2 2 2" xfId="13786" xr:uid="{00000000-0005-0000-0000-0000775C0000}"/>
    <cellStyle name="Input 41 2 2 3" xfId="20867" xr:uid="{00000000-0005-0000-0000-0000785C0000}"/>
    <cellStyle name="Input 41 2 2 4" xfId="23871" xr:uid="{00000000-0005-0000-0000-0000795C0000}"/>
    <cellStyle name="Input 41 2 2 5" xfId="26121" xr:uid="{00000000-0005-0000-0000-00007A5C0000}"/>
    <cellStyle name="Input 41 2 3" xfId="5586" xr:uid="{00000000-0005-0000-0000-00007B5C0000}"/>
    <cellStyle name="Input 41 2 3 2" xfId="12163" xr:uid="{00000000-0005-0000-0000-00007C5C0000}"/>
    <cellStyle name="Input 41 2 4" xfId="10490" xr:uid="{00000000-0005-0000-0000-00007D5C0000}"/>
    <cellStyle name="Input 41 2 5" xfId="17522" xr:uid="{00000000-0005-0000-0000-00007E5C0000}"/>
    <cellStyle name="Input 41 2 6" xfId="22437" xr:uid="{00000000-0005-0000-0000-00007F5C0000}"/>
    <cellStyle name="Input 41 2 7" xfId="19232" xr:uid="{00000000-0005-0000-0000-0000805C0000}"/>
    <cellStyle name="Input 41 3" xfId="4161" xr:uid="{00000000-0005-0000-0000-0000815C0000}"/>
    <cellStyle name="Input 41 3 2" xfId="7465" xr:uid="{00000000-0005-0000-0000-0000825C0000}"/>
    <cellStyle name="Input 41 3 2 2" xfId="14042" xr:uid="{00000000-0005-0000-0000-0000835C0000}"/>
    <cellStyle name="Input 41 3 2 3" xfId="21123" xr:uid="{00000000-0005-0000-0000-0000845C0000}"/>
    <cellStyle name="Input 41 3 2 4" xfId="24127" xr:uid="{00000000-0005-0000-0000-0000855C0000}"/>
    <cellStyle name="Input 41 3 2 5" xfId="26377" xr:uid="{00000000-0005-0000-0000-0000865C0000}"/>
    <cellStyle name="Input 41 3 3" xfId="5842" xr:uid="{00000000-0005-0000-0000-0000875C0000}"/>
    <cellStyle name="Input 41 3 3 2" xfId="12419" xr:uid="{00000000-0005-0000-0000-0000885C0000}"/>
    <cellStyle name="Input 41 3 4" xfId="10746" xr:uid="{00000000-0005-0000-0000-0000895C0000}"/>
    <cellStyle name="Input 41 3 5" xfId="17266" xr:uid="{00000000-0005-0000-0000-00008A5C0000}"/>
    <cellStyle name="Input 41 3 6" xfId="22693" xr:uid="{00000000-0005-0000-0000-00008B5C0000}"/>
    <cellStyle name="Input 41 3 7" xfId="19544" xr:uid="{00000000-0005-0000-0000-00008C5C0000}"/>
    <cellStyle name="Input 41 4" xfId="4377" xr:uid="{00000000-0005-0000-0000-00008D5C0000}"/>
    <cellStyle name="Input 41 4 2" xfId="7681" xr:uid="{00000000-0005-0000-0000-00008E5C0000}"/>
    <cellStyle name="Input 41 4 2 2" xfId="14258" xr:uid="{00000000-0005-0000-0000-00008F5C0000}"/>
    <cellStyle name="Input 41 4 2 3" xfId="21339" xr:uid="{00000000-0005-0000-0000-0000905C0000}"/>
    <cellStyle name="Input 41 4 2 4" xfId="24343" xr:uid="{00000000-0005-0000-0000-0000915C0000}"/>
    <cellStyle name="Input 41 4 2 5" xfId="26593" xr:uid="{00000000-0005-0000-0000-0000925C0000}"/>
    <cellStyle name="Input 41 4 3" xfId="6058" xr:uid="{00000000-0005-0000-0000-0000935C0000}"/>
    <cellStyle name="Input 41 4 3 2" xfId="12635" xr:uid="{00000000-0005-0000-0000-0000945C0000}"/>
    <cellStyle name="Input 41 4 4" xfId="10962" xr:uid="{00000000-0005-0000-0000-0000955C0000}"/>
    <cellStyle name="Input 41 4 5" xfId="17050" xr:uid="{00000000-0005-0000-0000-0000965C0000}"/>
    <cellStyle name="Input 41 4 6" xfId="22909" xr:uid="{00000000-0005-0000-0000-0000975C0000}"/>
    <cellStyle name="Input 41 4 7" xfId="18741" xr:uid="{00000000-0005-0000-0000-0000985C0000}"/>
    <cellStyle name="Input 41 5" xfId="6536" xr:uid="{00000000-0005-0000-0000-0000995C0000}"/>
    <cellStyle name="Input 41 5 2" xfId="13113" xr:uid="{00000000-0005-0000-0000-00009A5C0000}"/>
    <cellStyle name="Input 41 5 3" xfId="20194" xr:uid="{00000000-0005-0000-0000-00009B5C0000}"/>
    <cellStyle name="Input 41 5 4" xfId="23299" xr:uid="{00000000-0005-0000-0000-00009C5C0000}"/>
    <cellStyle name="Input 41 5 5" xfId="25554" xr:uid="{00000000-0005-0000-0000-00009D5C0000}"/>
    <cellStyle name="Input 41 6" xfId="4913" xr:uid="{00000000-0005-0000-0000-00009E5C0000}"/>
    <cellStyle name="Input 41 6 2" xfId="11490" xr:uid="{00000000-0005-0000-0000-00009F5C0000}"/>
    <cellStyle name="Input 41 7" xfId="9817" xr:uid="{00000000-0005-0000-0000-0000A05C0000}"/>
    <cellStyle name="Input 41 8" xfId="18238" xr:uid="{00000000-0005-0000-0000-0000A15C0000}"/>
    <cellStyle name="Input 41 9" xfId="19667" xr:uid="{00000000-0005-0000-0000-0000A25C0000}"/>
    <cellStyle name="Input 42" xfId="3181" xr:uid="{00000000-0005-0000-0000-0000A35C0000}"/>
    <cellStyle name="Input 42 10" xfId="25272" xr:uid="{00000000-0005-0000-0000-0000A45C0000}"/>
    <cellStyle name="Input 42 2" xfId="3900" xr:uid="{00000000-0005-0000-0000-0000A55C0000}"/>
    <cellStyle name="Input 42 2 2" xfId="7204" xr:uid="{00000000-0005-0000-0000-0000A65C0000}"/>
    <cellStyle name="Input 42 2 2 2" xfId="13781" xr:uid="{00000000-0005-0000-0000-0000A75C0000}"/>
    <cellStyle name="Input 42 2 2 3" xfId="20862" xr:uid="{00000000-0005-0000-0000-0000A85C0000}"/>
    <cellStyle name="Input 42 2 2 4" xfId="23866" xr:uid="{00000000-0005-0000-0000-0000A95C0000}"/>
    <cellStyle name="Input 42 2 2 5" xfId="26116" xr:uid="{00000000-0005-0000-0000-0000AA5C0000}"/>
    <cellStyle name="Input 42 2 3" xfId="5581" xr:uid="{00000000-0005-0000-0000-0000AB5C0000}"/>
    <cellStyle name="Input 42 2 3 2" xfId="12158" xr:uid="{00000000-0005-0000-0000-0000AC5C0000}"/>
    <cellStyle name="Input 42 2 4" xfId="10485" xr:uid="{00000000-0005-0000-0000-0000AD5C0000}"/>
    <cellStyle name="Input 42 2 5" xfId="17527" xr:uid="{00000000-0005-0000-0000-0000AE5C0000}"/>
    <cellStyle name="Input 42 2 6" xfId="22432" xr:uid="{00000000-0005-0000-0000-0000AF5C0000}"/>
    <cellStyle name="Input 42 2 7" xfId="19234" xr:uid="{00000000-0005-0000-0000-0000B05C0000}"/>
    <cellStyle name="Input 42 3" xfId="4156" xr:uid="{00000000-0005-0000-0000-0000B15C0000}"/>
    <cellStyle name="Input 42 3 2" xfId="7460" xr:uid="{00000000-0005-0000-0000-0000B25C0000}"/>
    <cellStyle name="Input 42 3 2 2" xfId="14037" xr:uid="{00000000-0005-0000-0000-0000B35C0000}"/>
    <cellStyle name="Input 42 3 2 3" xfId="21118" xr:uid="{00000000-0005-0000-0000-0000B45C0000}"/>
    <cellStyle name="Input 42 3 2 4" xfId="24122" xr:uid="{00000000-0005-0000-0000-0000B55C0000}"/>
    <cellStyle name="Input 42 3 2 5" xfId="26372" xr:uid="{00000000-0005-0000-0000-0000B65C0000}"/>
    <cellStyle name="Input 42 3 3" xfId="5837" xr:uid="{00000000-0005-0000-0000-0000B75C0000}"/>
    <cellStyle name="Input 42 3 3 2" xfId="12414" xr:uid="{00000000-0005-0000-0000-0000B85C0000}"/>
    <cellStyle name="Input 42 3 4" xfId="10741" xr:uid="{00000000-0005-0000-0000-0000B95C0000}"/>
    <cellStyle name="Input 42 3 5" xfId="17271" xr:uid="{00000000-0005-0000-0000-0000BA5C0000}"/>
    <cellStyle name="Input 42 3 6" xfId="22688" xr:uid="{00000000-0005-0000-0000-0000BB5C0000}"/>
    <cellStyle name="Input 42 3 7" xfId="21724" xr:uid="{00000000-0005-0000-0000-0000BC5C0000}"/>
    <cellStyle name="Input 42 4" xfId="4372" xr:uid="{00000000-0005-0000-0000-0000BD5C0000}"/>
    <cellStyle name="Input 42 4 2" xfId="7676" xr:uid="{00000000-0005-0000-0000-0000BE5C0000}"/>
    <cellStyle name="Input 42 4 2 2" xfId="14253" xr:uid="{00000000-0005-0000-0000-0000BF5C0000}"/>
    <cellStyle name="Input 42 4 2 3" xfId="21334" xr:uid="{00000000-0005-0000-0000-0000C05C0000}"/>
    <cellStyle name="Input 42 4 2 4" xfId="24338" xr:uid="{00000000-0005-0000-0000-0000C15C0000}"/>
    <cellStyle name="Input 42 4 2 5" xfId="26588" xr:uid="{00000000-0005-0000-0000-0000C25C0000}"/>
    <cellStyle name="Input 42 4 3" xfId="6053" xr:uid="{00000000-0005-0000-0000-0000C35C0000}"/>
    <cellStyle name="Input 42 4 3 2" xfId="12630" xr:uid="{00000000-0005-0000-0000-0000C45C0000}"/>
    <cellStyle name="Input 42 4 4" xfId="10957" xr:uid="{00000000-0005-0000-0000-0000C55C0000}"/>
    <cellStyle name="Input 42 4 5" xfId="17055" xr:uid="{00000000-0005-0000-0000-0000C65C0000}"/>
    <cellStyle name="Input 42 4 6" xfId="22904" xr:uid="{00000000-0005-0000-0000-0000C75C0000}"/>
    <cellStyle name="Input 42 4 7" xfId="19479" xr:uid="{00000000-0005-0000-0000-0000C85C0000}"/>
    <cellStyle name="Input 42 5" xfId="6531" xr:uid="{00000000-0005-0000-0000-0000C95C0000}"/>
    <cellStyle name="Input 42 5 2" xfId="13108" xr:uid="{00000000-0005-0000-0000-0000CA5C0000}"/>
    <cellStyle name="Input 42 5 3" xfId="20189" xr:uid="{00000000-0005-0000-0000-0000CB5C0000}"/>
    <cellStyle name="Input 42 5 4" xfId="23294" xr:uid="{00000000-0005-0000-0000-0000CC5C0000}"/>
    <cellStyle name="Input 42 5 5" xfId="25549" xr:uid="{00000000-0005-0000-0000-0000CD5C0000}"/>
    <cellStyle name="Input 42 6" xfId="4908" xr:uid="{00000000-0005-0000-0000-0000CE5C0000}"/>
    <cellStyle name="Input 42 6 2" xfId="11485" xr:uid="{00000000-0005-0000-0000-0000CF5C0000}"/>
    <cellStyle name="Input 42 7" xfId="9812" xr:uid="{00000000-0005-0000-0000-0000D05C0000}"/>
    <cellStyle name="Input 42 8" xfId="18243" xr:uid="{00000000-0005-0000-0000-0000D15C0000}"/>
    <cellStyle name="Input 42 9" xfId="18820" xr:uid="{00000000-0005-0000-0000-0000D25C0000}"/>
    <cellStyle name="Input 43" xfId="3178" xr:uid="{00000000-0005-0000-0000-0000D35C0000}"/>
    <cellStyle name="Input 43 10" xfId="25275" xr:uid="{00000000-0005-0000-0000-0000D45C0000}"/>
    <cellStyle name="Input 43 2" xfId="3897" xr:uid="{00000000-0005-0000-0000-0000D55C0000}"/>
    <cellStyle name="Input 43 2 2" xfId="7201" xr:uid="{00000000-0005-0000-0000-0000D65C0000}"/>
    <cellStyle name="Input 43 2 2 2" xfId="13778" xr:uid="{00000000-0005-0000-0000-0000D75C0000}"/>
    <cellStyle name="Input 43 2 2 3" xfId="20859" xr:uid="{00000000-0005-0000-0000-0000D85C0000}"/>
    <cellStyle name="Input 43 2 2 4" xfId="23863" xr:uid="{00000000-0005-0000-0000-0000D95C0000}"/>
    <cellStyle name="Input 43 2 2 5" xfId="26113" xr:uid="{00000000-0005-0000-0000-0000DA5C0000}"/>
    <cellStyle name="Input 43 2 3" xfId="5578" xr:uid="{00000000-0005-0000-0000-0000DB5C0000}"/>
    <cellStyle name="Input 43 2 3 2" xfId="12155" xr:uid="{00000000-0005-0000-0000-0000DC5C0000}"/>
    <cellStyle name="Input 43 2 4" xfId="10482" xr:uid="{00000000-0005-0000-0000-0000DD5C0000}"/>
    <cellStyle name="Input 43 2 5" xfId="17530" xr:uid="{00000000-0005-0000-0000-0000DE5C0000}"/>
    <cellStyle name="Input 43 2 6" xfId="22429" xr:uid="{00000000-0005-0000-0000-0000DF5C0000}"/>
    <cellStyle name="Input 43 2 7" xfId="25057" xr:uid="{00000000-0005-0000-0000-0000E05C0000}"/>
    <cellStyle name="Input 43 3" xfId="4153" xr:uid="{00000000-0005-0000-0000-0000E15C0000}"/>
    <cellStyle name="Input 43 3 2" xfId="7457" xr:uid="{00000000-0005-0000-0000-0000E25C0000}"/>
    <cellStyle name="Input 43 3 2 2" xfId="14034" xr:uid="{00000000-0005-0000-0000-0000E35C0000}"/>
    <cellStyle name="Input 43 3 2 3" xfId="21115" xr:uid="{00000000-0005-0000-0000-0000E45C0000}"/>
    <cellStyle name="Input 43 3 2 4" xfId="24119" xr:uid="{00000000-0005-0000-0000-0000E55C0000}"/>
    <cellStyle name="Input 43 3 2 5" xfId="26369" xr:uid="{00000000-0005-0000-0000-0000E65C0000}"/>
    <cellStyle name="Input 43 3 3" xfId="5834" xr:uid="{00000000-0005-0000-0000-0000E75C0000}"/>
    <cellStyle name="Input 43 3 3 2" xfId="12411" xr:uid="{00000000-0005-0000-0000-0000E85C0000}"/>
    <cellStyle name="Input 43 3 4" xfId="10738" xr:uid="{00000000-0005-0000-0000-0000E95C0000}"/>
    <cellStyle name="Input 43 3 5" xfId="17274" xr:uid="{00000000-0005-0000-0000-0000EA5C0000}"/>
    <cellStyle name="Input 43 3 6" xfId="22685" xr:uid="{00000000-0005-0000-0000-0000EB5C0000}"/>
    <cellStyle name="Input 43 3 7" xfId="22261" xr:uid="{00000000-0005-0000-0000-0000EC5C0000}"/>
    <cellStyle name="Input 43 4" xfId="4369" xr:uid="{00000000-0005-0000-0000-0000ED5C0000}"/>
    <cellStyle name="Input 43 4 2" xfId="7673" xr:uid="{00000000-0005-0000-0000-0000EE5C0000}"/>
    <cellStyle name="Input 43 4 2 2" xfId="14250" xr:uid="{00000000-0005-0000-0000-0000EF5C0000}"/>
    <cellStyle name="Input 43 4 2 3" xfId="21331" xr:uid="{00000000-0005-0000-0000-0000F05C0000}"/>
    <cellStyle name="Input 43 4 2 4" xfId="24335" xr:uid="{00000000-0005-0000-0000-0000F15C0000}"/>
    <cellStyle name="Input 43 4 2 5" xfId="26585" xr:uid="{00000000-0005-0000-0000-0000F25C0000}"/>
    <cellStyle name="Input 43 4 3" xfId="6050" xr:uid="{00000000-0005-0000-0000-0000F35C0000}"/>
    <cellStyle name="Input 43 4 3 2" xfId="12627" xr:uid="{00000000-0005-0000-0000-0000F45C0000}"/>
    <cellStyle name="Input 43 4 4" xfId="10954" xr:uid="{00000000-0005-0000-0000-0000F55C0000}"/>
    <cellStyle name="Input 43 4 5" xfId="17058" xr:uid="{00000000-0005-0000-0000-0000F65C0000}"/>
    <cellStyle name="Input 43 4 6" xfId="22901" xr:uid="{00000000-0005-0000-0000-0000F75C0000}"/>
    <cellStyle name="Input 43 4 7" xfId="19143" xr:uid="{00000000-0005-0000-0000-0000F85C0000}"/>
    <cellStyle name="Input 43 5" xfId="6528" xr:uid="{00000000-0005-0000-0000-0000F95C0000}"/>
    <cellStyle name="Input 43 5 2" xfId="13105" xr:uid="{00000000-0005-0000-0000-0000FA5C0000}"/>
    <cellStyle name="Input 43 5 3" xfId="20186" xr:uid="{00000000-0005-0000-0000-0000FB5C0000}"/>
    <cellStyle name="Input 43 5 4" xfId="23291" xr:uid="{00000000-0005-0000-0000-0000FC5C0000}"/>
    <cellStyle name="Input 43 5 5" xfId="25546" xr:uid="{00000000-0005-0000-0000-0000FD5C0000}"/>
    <cellStyle name="Input 43 6" xfId="4905" xr:uid="{00000000-0005-0000-0000-0000FE5C0000}"/>
    <cellStyle name="Input 43 6 2" xfId="11482" xr:uid="{00000000-0005-0000-0000-0000FF5C0000}"/>
    <cellStyle name="Input 43 7" xfId="9809" xr:uid="{00000000-0005-0000-0000-0000005D0000}"/>
    <cellStyle name="Input 43 8" xfId="18246" xr:uid="{00000000-0005-0000-0000-0000015D0000}"/>
    <cellStyle name="Input 43 9" xfId="19663" xr:uid="{00000000-0005-0000-0000-0000025D0000}"/>
    <cellStyle name="Input 44" xfId="3179" xr:uid="{00000000-0005-0000-0000-0000035D0000}"/>
    <cellStyle name="Input 44 10" xfId="25274" xr:uid="{00000000-0005-0000-0000-0000045D0000}"/>
    <cellStyle name="Input 44 2" xfId="3898" xr:uid="{00000000-0005-0000-0000-0000055D0000}"/>
    <cellStyle name="Input 44 2 2" xfId="7202" xr:uid="{00000000-0005-0000-0000-0000065D0000}"/>
    <cellStyle name="Input 44 2 2 2" xfId="13779" xr:uid="{00000000-0005-0000-0000-0000075D0000}"/>
    <cellStyle name="Input 44 2 2 3" xfId="20860" xr:uid="{00000000-0005-0000-0000-0000085D0000}"/>
    <cellStyle name="Input 44 2 2 4" xfId="23864" xr:uid="{00000000-0005-0000-0000-0000095D0000}"/>
    <cellStyle name="Input 44 2 2 5" xfId="26114" xr:uid="{00000000-0005-0000-0000-00000A5D0000}"/>
    <cellStyle name="Input 44 2 3" xfId="5579" xr:uid="{00000000-0005-0000-0000-00000B5D0000}"/>
    <cellStyle name="Input 44 2 3 2" xfId="12156" xr:uid="{00000000-0005-0000-0000-00000C5D0000}"/>
    <cellStyle name="Input 44 2 4" xfId="10483" xr:uid="{00000000-0005-0000-0000-00000D5D0000}"/>
    <cellStyle name="Input 44 2 5" xfId="17529" xr:uid="{00000000-0005-0000-0000-00000E5D0000}"/>
    <cellStyle name="Input 44 2 6" xfId="22430" xr:uid="{00000000-0005-0000-0000-00000F5D0000}"/>
    <cellStyle name="Input 44 2 7" xfId="19236" xr:uid="{00000000-0005-0000-0000-0000105D0000}"/>
    <cellStyle name="Input 44 3" xfId="4154" xr:uid="{00000000-0005-0000-0000-0000115D0000}"/>
    <cellStyle name="Input 44 3 2" xfId="7458" xr:uid="{00000000-0005-0000-0000-0000125D0000}"/>
    <cellStyle name="Input 44 3 2 2" xfId="14035" xr:uid="{00000000-0005-0000-0000-0000135D0000}"/>
    <cellStyle name="Input 44 3 2 3" xfId="21116" xr:uid="{00000000-0005-0000-0000-0000145D0000}"/>
    <cellStyle name="Input 44 3 2 4" xfId="24120" xr:uid="{00000000-0005-0000-0000-0000155D0000}"/>
    <cellStyle name="Input 44 3 2 5" xfId="26370" xr:uid="{00000000-0005-0000-0000-0000165D0000}"/>
    <cellStyle name="Input 44 3 3" xfId="5835" xr:uid="{00000000-0005-0000-0000-0000175D0000}"/>
    <cellStyle name="Input 44 3 3 2" xfId="12412" xr:uid="{00000000-0005-0000-0000-0000185D0000}"/>
    <cellStyle name="Input 44 3 4" xfId="10739" xr:uid="{00000000-0005-0000-0000-0000195D0000}"/>
    <cellStyle name="Input 44 3 5" xfId="17273" xr:uid="{00000000-0005-0000-0000-00001A5D0000}"/>
    <cellStyle name="Input 44 3 6" xfId="22686" xr:uid="{00000000-0005-0000-0000-00001B5D0000}"/>
    <cellStyle name="Input 44 3 7" xfId="19548" xr:uid="{00000000-0005-0000-0000-00001C5D0000}"/>
    <cellStyle name="Input 44 4" xfId="4370" xr:uid="{00000000-0005-0000-0000-00001D5D0000}"/>
    <cellStyle name="Input 44 4 2" xfId="7674" xr:uid="{00000000-0005-0000-0000-00001E5D0000}"/>
    <cellStyle name="Input 44 4 2 2" xfId="14251" xr:uid="{00000000-0005-0000-0000-00001F5D0000}"/>
    <cellStyle name="Input 44 4 2 3" xfId="21332" xr:uid="{00000000-0005-0000-0000-0000205D0000}"/>
    <cellStyle name="Input 44 4 2 4" xfId="24336" xr:uid="{00000000-0005-0000-0000-0000215D0000}"/>
    <cellStyle name="Input 44 4 2 5" xfId="26586" xr:uid="{00000000-0005-0000-0000-0000225D0000}"/>
    <cellStyle name="Input 44 4 3" xfId="6051" xr:uid="{00000000-0005-0000-0000-0000235D0000}"/>
    <cellStyle name="Input 44 4 3 2" xfId="12628" xr:uid="{00000000-0005-0000-0000-0000245D0000}"/>
    <cellStyle name="Input 44 4 4" xfId="10955" xr:uid="{00000000-0005-0000-0000-0000255D0000}"/>
    <cellStyle name="Input 44 4 5" xfId="17057" xr:uid="{00000000-0005-0000-0000-0000265D0000}"/>
    <cellStyle name="Input 44 4 6" xfId="22902" xr:uid="{00000000-0005-0000-0000-0000275D0000}"/>
    <cellStyle name="Input 44 4 7" xfId="19480" xr:uid="{00000000-0005-0000-0000-0000285D0000}"/>
    <cellStyle name="Input 44 5" xfId="6529" xr:uid="{00000000-0005-0000-0000-0000295D0000}"/>
    <cellStyle name="Input 44 5 2" xfId="13106" xr:uid="{00000000-0005-0000-0000-00002A5D0000}"/>
    <cellStyle name="Input 44 5 3" xfId="20187" xr:uid="{00000000-0005-0000-0000-00002B5D0000}"/>
    <cellStyle name="Input 44 5 4" xfId="23292" xr:uid="{00000000-0005-0000-0000-00002C5D0000}"/>
    <cellStyle name="Input 44 5 5" xfId="25547" xr:uid="{00000000-0005-0000-0000-00002D5D0000}"/>
    <cellStyle name="Input 44 6" xfId="4906" xr:uid="{00000000-0005-0000-0000-00002E5D0000}"/>
    <cellStyle name="Input 44 6 2" xfId="11483" xr:uid="{00000000-0005-0000-0000-00002F5D0000}"/>
    <cellStyle name="Input 44 7" xfId="9810" xr:uid="{00000000-0005-0000-0000-0000305D0000}"/>
    <cellStyle name="Input 44 8" xfId="18245" xr:uid="{00000000-0005-0000-0000-0000315D0000}"/>
    <cellStyle name="Input 44 9" xfId="19664" xr:uid="{00000000-0005-0000-0000-0000325D0000}"/>
    <cellStyle name="Input 45" xfId="3220" xr:uid="{00000000-0005-0000-0000-0000335D0000}"/>
    <cellStyle name="Input 45 10" xfId="25251" xr:uid="{00000000-0005-0000-0000-0000345D0000}"/>
    <cellStyle name="Input 45 2" xfId="3927" xr:uid="{00000000-0005-0000-0000-0000355D0000}"/>
    <cellStyle name="Input 45 2 2" xfId="7231" xr:uid="{00000000-0005-0000-0000-0000365D0000}"/>
    <cellStyle name="Input 45 2 2 2" xfId="13808" xr:uid="{00000000-0005-0000-0000-0000375D0000}"/>
    <cellStyle name="Input 45 2 2 3" xfId="20889" xr:uid="{00000000-0005-0000-0000-0000385D0000}"/>
    <cellStyle name="Input 45 2 2 4" xfId="23893" xr:uid="{00000000-0005-0000-0000-0000395D0000}"/>
    <cellStyle name="Input 45 2 2 5" xfId="26143" xr:uid="{00000000-0005-0000-0000-00003A5D0000}"/>
    <cellStyle name="Input 45 2 3" xfId="5608" xr:uid="{00000000-0005-0000-0000-00003B5D0000}"/>
    <cellStyle name="Input 45 2 3 2" xfId="12185" xr:uid="{00000000-0005-0000-0000-00003C5D0000}"/>
    <cellStyle name="Input 45 2 4" xfId="10512" xr:uid="{00000000-0005-0000-0000-00003D5D0000}"/>
    <cellStyle name="Input 45 2 5" xfId="17500" xr:uid="{00000000-0005-0000-0000-00003E5D0000}"/>
    <cellStyle name="Input 45 2 6" xfId="22459" xr:uid="{00000000-0005-0000-0000-00003F5D0000}"/>
    <cellStyle name="Input 45 2 7" xfId="24512" xr:uid="{00000000-0005-0000-0000-0000405D0000}"/>
    <cellStyle name="Input 45 3" xfId="4181" xr:uid="{00000000-0005-0000-0000-0000415D0000}"/>
    <cellStyle name="Input 45 3 2" xfId="7485" xr:uid="{00000000-0005-0000-0000-0000425D0000}"/>
    <cellStyle name="Input 45 3 2 2" xfId="14062" xr:uid="{00000000-0005-0000-0000-0000435D0000}"/>
    <cellStyle name="Input 45 3 2 3" xfId="21143" xr:uid="{00000000-0005-0000-0000-0000445D0000}"/>
    <cellStyle name="Input 45 3 2 4" xfId="24147" xr:uid="{00000000-0005-0000-0000-0000455D0000}"/>
    <cellStyle name="Input 45 3 2 5" xfId="26397" xr:uid="{00000000-0005-0000-0000-0000465D0000}"/>
    <cellStyle name="Input 45 3 3" xfId="5862" xr:uid="{00000000-0005-0000-0000-0000475D0000}"/>
    <cellStyle name="Input 45 3 3 2" xfId="12439" xr:uid="{00000000-0005-0000-0000-0000485D0000}"/>
    <cellStyle name="Input 45 3 4" xfId="10766" xr:uid="{00000000-0005-0000-0000-0000495D0000}"/>
    <cellStyle name="Input 45 3 5" xfId="17246" xr:uid="{00000000-0005-0000-0000-00004A5D0000}"/>
    <cellStyle name="Input 45 3 6" xfId="22713" xr:uid="{00000000-0005-0000-0000-00004B5D0000}"/>
    <cellStyle name="Input 45 3 7" xfId="18766" xr:uid="{00000000-0005-0000-0000-00004C5D0000}"/>
    <cellStyle name="Input 45 4" xfId="4395" xr:uid="{00000000-0005-0000-0000-00004D5D0000}"/>
    <cellStyle name="Input 45 4 2" xfId="7699" xr:uid="{00000000-0005-0000-0000-00004E5D0000}"/>
    <cellStyle name="Input 45 4 2 2" xfId="14276" xr:uid="{00000000-0005-0000-0000-00004F5D0000}"/>
    <cellStyle name="Input 45 4 2 3" xfId="21357" xr:uid="{00000000-0005-0000-0000-0000505D0000}"/>
    <cellStyle name="Input 45 4 2 4" xfId="24361" xr:uid="{00000000-0005-0000-0000-0000515D0000}"/>
    <cellStyle name="Input 45 4 2 5" xfId="26611" xr:uid="{00000000-0005-0000-0000-0000525D0000}"/>
    <cellStyle name="Input 45 4 3" xfId="6076" xr:uid="{00000000-0005-0000-0000-0000535D0000}"/>
    <cellStyle name="Input 45 4 3 2" xfId="12653" xr:uid="{00000000-0005-0000-0000-0000545D0000}"/>
    <cellStyle name="Input 45 4 4" xfId="10980" xr:uid="{00000000-0005-0000-0000-0000555D0000}"/>
    <cellStyle name="Input 45 4 5" xfId="17032" xr:uid="{00000000-0005-0000-0000-0000565D0000}"/>
    <cellStyle name="Input 45 4 6" xfId="22927" xr:uid="{00000000-0005-0000-0000-0000575D0000}"/>
    <cellStyle name="Input 45 4 7" xfId="19468" xr:uid="{00000000-0005-0000-0000-0000585D0000}"/>
    <cellStyle name="Input 45 5" xfId="6559" xr:uid="{00000000-0005-0000-0000-0000595D0000}"/>
    <cellStyle name="Input 45 5 2" xfId="13136" xr:uid="{00000000-0005-0000-0000-00005A5D0000}"/>
    <cellStyle name="Input 45 5 3" xfId="20217" xr:uid="{00000000-0005-0000-0000-00005B5D0000}"/>
    <cellStyle name="Input 45 5 4" xfId="23317" xr:uid="{00000000-0005-0000-0000-00005C5D0000}"/>
    <cellStyle name="Input 45 5 5" xfId="25572" xr:uid="{00000000-0005-0000-0000-00005D5D0000}"/>
    <cellStyle name="Input 45 6" xfId="4936" xr:uid="{00000000-0005-0000-0000-00005E5D0000}"/>
    <cellStyle name="Input 45 6 2" xfId="11513" xr:uid="{00000000-0005-0000-0000-00005F5D0000}"/>
    <cellStyle name="Input 45 7" xfId="9840" xr:uid="{00000000-0005-0000-0000-0000605D0000}"/>
    <cellStyle name="Input 45 8" xfId="18208" xr:uid="{00000000-0005-0000-0000-0000615D0000}"/>
    <cellStyle name="Input 45 9" xfId="19687" xr:uid="{00000000-0005-0000-0000-0000625D0000}"/>
    <cellStyle name="Input 46" xfId="3183" xr:uid="{00000000-0005-0000-0000-0000635D0000}"/>
    <cellStyle name="Input 46 10" xfId="25270" xr:uid="{00000000-0005-0000-0000-0000645D0000}"/>
    <cellStyle name="Input 46 2" xfId="3902" xr:uid="{00000000-0005-0000-0000-0000655D0000}"/>
    <cellStyle name="Input 46 2 2" xfId="7206" xr:uid="{00000000-0005-0000-0000-0000665D0000}"/>
    <cellStyle name="Input 46 2 2 2" xfId="13783" xr:uid="{00000000-0005-0000-0000-0000675D0000}"/>
    <cellStyle name="Input 46 2 2 3" xfId="20864" xr:uid="{00000000-0005-0000-0000-0000685D0000}"/>
    <cellStyle name="Input 46 2 2 4" xfId="23868" xr:uid="{00000000-0005-0000-0000-0000695D0000}"/>
    <cellStyle name="Input 46 2 2 5" xfId="26118" xr:uid="{00000000-0005-0000-0000-00006A5D0000}"/>
    <cellStyle name="Input 46 2 3" xfId="5583" xr:uid="{00000000-0005-0000-0000-00006B5D0000}"/>
    <cellStyle name="Input 46 2 3 2" xfId="12160" xr:uid="{00000000-0005-0000-0000-00006C5D0000}"/>
    <cellStyle name="Input 46 2 4" xfId="10487" xr:uid="{00000000-0005-0000-0000-00006D5D0000}"/>
    <cellStyle name="Input 46 2 5" xfId="17525" xr:uid="{00000000-0005-0000-0000-00006E5D0000}"/>
    <cellStyle name="Input 46 2 6" xfId="22434" xr:uid="{00000000-0005-0000-0000-00006F5D0000}"/>
    <cellStyle name="Input 46 2 7" xfId="24975" xr:uid="{00000000-0005-0000-0000-0000705D0000}"/>
    <cellStyle name="Input 46 3" xfId="4158" xr:uid="{00000000-0005-0000-0000-0000715D0000}"/>
    <cellStyle name="Input 46 3 2" xfId="7462" xr:uid="{00000000-0005-0000-0000-0000725D0000}"/>
    <cellStyle name="Input 46 3 2 2" xfId="14039" xr:uid="{00000000-0005-0000-0000-0000735D0000}"/>
    <cellStyle name="Input 46 3 2 3" xfId="21120" xr:uid="{00000000-0005-0000-0000-0000745D0000}"/>
    <cellStyle name="Input 46 3 2 4" xfId="24124" xr:uid="{00000000-0005-0000-0000-0000755D0000}"/>
    <cellStyle name="Input 46 3 2 5" xfId="26374" xr:uid="{00000000-0005-0000-0000-0000765D0000}"/>
    <cellStyle name="Input 46 3 3" xfId="5839" xr:uid="{00000000-0005-0000-0000-0000775D0000}"/>
    <cellStyle name="Input 46 3 3 2" xfId="12416" xr:uid="{00000000-0005-0000-0000-0000785D0000}"/>
    <cellStyle name="Input 46 3 4" xfId="10743" xr:uid="{00000000-0005-0000-0000-0000795D0000}"/>
    <cellStyle name="Input 46 3 5" xfId="17269" xr:uid="{00000000-0005-0000-0000-00007A5D0000}"/>
    <cellStyle name="Input 46 3 6" xfId="22690" xr:uid="{00000000-0005-0000-0000-00007B5D0000}"/>
    <cellStyle name="Input 46 3 7" xfId="21723" xr:uid="{00000000-0005-0000-0000-00007C5D0000}"/>
    <cellStyle name="Input 46 4" xfId="4374" xr:uid="{00000000-0005-0000-0000-00007D5D0000}"/>
    <cellStyle name="Input 46 4 2" xfId="7678" xr:uid="{00000000-0005-0000-0000-00007E5D0000}"/>
    <cellStyle name="Input 46 4 2 2" xfId="14255" xr:uid="{00000000-0005-0000-0000-00007F5D0000}"/>
    <cellStyle name="Input 46 4 2 3" xfId="21336" xr:uid="{00000000-0005-0000-0000-0000805D0000}"/>
    <cellStyle name="Input 46 4 2 4" xfId="24340" xr:uid="{00000000-0005-0000-0000-0000815D0000}"/>
    <cellStyle name="Input 46 4 2 5" xfId="26590" xr:uid="{00000000-0005-0000-0000-0000825D0000}"/>
    <cellStyle name="Input 46 4 3" xfId="6055" xr:uid="{00000000-0005-0000-0000-0000835D0000}"/>
    <cellStyle name="Input 46 4 3 2" xfId="12632" xr:uid="{00000000-0005-0000-0000-0000845D0000}"/>
    <cellStyle name="Input 46 4 4" xfId="10959" xr:uid="{00000000-0005-0000-0000-0000855D0000}"/>
    <cellStyle name="Input 46 4 5" xfId="17053" xr:uid="{00000000-0005-0000-0000-0000865D0000}"/>
    <cellStyle name="Input 46 4 6" xfId="22906" xr:uid="{00000000-0005-0000-0000-0000875D0000}"/>
    <cellStyle name="Input 46 4 7" xfId="19477" xr:uid="{00000000-0005-0000-0000-0000885D0000}"/>
    <cellStyle name="Input 46 5" xfId="6533" xr:uid="{00000000-0005-0000-0000-0000895D0000}"/>
    <cellStyle name="Input 46 5 2" xfId="13110" xr:uid="{00000000-0005-0000-0000-00008A5D0000}"/>
    <cellStyle name="Input 46 5 3" xfId="20191" xr:uid="{00000000-0005-0000-0000-00008B5D0000}"/>
    <cellStyle name="Input 46 5 4" xfId="23296" xr:uid="{00000000-0005-0000-0000-00008C5D0000}"/>
    <cellStyle name="Input 46 5 5" xfId="25551" xr:uid="{00000000-0005-0000-0000-00008D5D0000}"/>
    <cellStyle name="Input 46 6" xfId="4910" xr:uid="{00000000-0005-0000-0000-00008E5D0000}"/>
    <cellStyle name="Input 46 6 2" xfId="11487" xr:uid="{00000000-0005-0000-0000-00008F5D0000}"/>
    <cellStyle name="Input 46 7" xfId="9814" xr:uid="{00000000-0005-0000-0000-0000905D0000}"/>
    <cellStyle name="Input 46 8" xfId="18241" xr:uid="{00000000-0005-0000-0000-0000915D0000}"/>
    <cellStyle name="Input 46 9" xfId="18822" xr:uid="{00000000-0005-0000-0000-0000925D0000}"/>
    <cellStyle name="Input 47" xfId="3221" xr:uid="{00000000-0005-0000-0000-0000935D0000}"/>
    <cellStyle name="Input 47 10" xfId="18639" xr:uid="{00000000-0005-0000-0000-0000945D0000}"/>
    <cellStyle name="Input 47 2" xfId="3928" xr:uid="{00000000-0005-0000-0000-0000955D0000}"/>
    <cellStyle name="Input 47 2 2" xfId="7232" xr:uid="{00000000-0005-0000-0000-0000965D0000}"/>
    <cellStyle name="Input 47 2 2 2" xfId="13809" xr:uid="{00000000-0005-0000-0000-0000975D0000}"/>
    <cellStyle name="Input 47 2 2 3" xfId="20890" xr:uid="{00000000-0005-0000-0000-0000985D0000}"/>
    <cellStyle name="Input 47 2 2 4" xfId="23894" xr:uid="{00000000-0005-0000-0000-0000995D0000}"/>
    <cellStyle name="Input 47 2 2 5" xfId="26144" xr:uid="{00000000-0005-0000-0000-00009A5D0000}"/>
    <cellStyle name="Input 47 2 3" xfId="5609" xr:uid="{00000000-0005-0000-0000-00009B5D0000}"/>
    <cellStyle name="Input 47 2 3 2" xfId="12186" xr:uid="{00000000-0005-0000-0000-00009C5D0000}"/>
    <cellStyle name="Input 47 2 4" xfId="10513" xr:uid="{00000000-0005-0000-0000-00009D5D0000}"/>
    <cellStyle name="Input 47 2 5" xfId="17499" xr:uid="{00000000-0005-0000-0000-00009E5D0000}"/>
    <cellStyle name="Input 47 2 6" xfId="22460" xr:uid="{00000000-0005-0000-0000-00009F5D0000}"/>
    <cellStyle name="Input 47 2 7" xfId="22091" xr:uid="{00000000-0005-0000-0000-0000A05D0000}"/>
    <cellStyle name="Input 47 3" xfId="4182" xr:uid="{00000000-0005-0000-0000-0000A15D0000}"/>
    <cellStyle name="Input 47 3 2" xfId="7486" xr:uid="{00000000-0005-0000-0000-0000A25D0000}"/>
    <cellStyle name="Input 47 3 2 2" xfId="14063" xr:uid="{00000000-0005-0000-0000-0000A35D0000}"/>
    <cellStyle name="Input 47 3 2 3" xfId="21144" xr:uid="{00000000-0005-0000-0000-0000A45D0000}"/>
    <cellStyle name="Input 47 3 2 4" xfId="24148" xr:uid="{00000000-0005-0000-0000-0000A55D0000}"/>
    <cellStyle name="Input 47 3 2 5" xfId="26398" xr:uid="{00000000-0005-0000-0000-0000A65D0000}"/>
    <cellStyle name="Input 47 3 3" xfId="5863" xr:uid="{00000000-0005-0000-0000-0000A75D0000}"/>
    <cellStyle name="Input 47 3 3 2" xfId="12440" xr:uid="{00000000-0005-0000-0000-0000A85D0000}"/>
    <cellStyle name="Input 47 3 4" xfId="10767" xr:uid="{00000000-0005-0000-0000-0000A95D0000}"/>
    <cellStyle name="Input 47 3 5" xfId="17245" xr:uid="{00000000-0005-0000-0000-0000AA5D0000}"/>
    <cellStyle name="Input 47 3 6" xfId="22714" xr:uid="{00000000-0005-0000-0000-0000AB5D0000}"/>
    <cellStyle name="Input 47 3 7" xfId="22106" xr:uid="{00000000-0005-0000-0000-0000AC5D0000}"/>
    <cellStyle name="Input 47 4" xfId="4396" xr:uid="{00000000-0005-0000-0000-0000AD5D0000}"/>
    <cellStyle name="Input 47 4 2" xfId="7700" xr:uid="{00000000-0005-0000-0000-0000AE5D0000}"/>
    <cellStyle name="Input 47 4 2 2" xfId="14277" xr:uid="{00000000-0005-0000-0000-0000AF5D0000}"/>
    <cellStyle name="Input 47 4 2 3" xfId="21358" xr:uid="{00000000-0005-0000-0000-0000B05D0000}"/>
    <cellStyle name="Input 47 4 2 4" xfId="24362" xr:uid="{00000000-0005-0000-0000-0000B15D0000}"/>
    <cellStyle name="Input 47 4 2 5" xfId="26612" xr:uid="{00000000-0005-0000-0000-0000B25D0000}"/>
    <cellStyle name="Input 47 4 3" xfId="6077" xr:uid="{00000000-0005-0000-0000-0000B35D0000}"/>
    <cellStyle name="Input 47 4 3 2" xfId="12654" xr:uid="{00000000-0005-0000-0000-0000B45D0000}"/>
    <cellStyle name="Input 47 4 4" xfId="10981" xr:uid="{00000000-0005-0000-0000-0000B55D0000}"/>
    <cellStyle name="Input 47 4 5" xfId="17031" xr:uid="{00000000-0005-0000-0000-0000B65D0000}"/>
    <cellStyle name="Input 47 4 6" xfId="22928" xr:uid="{00000000-0005-0000-0000-0000B75D0000}"/>
    <cellStyle name="Input 47 4 7" xfId="22394" xr:uid="{00000000-0005-0000-0000-0000B85D0000}"/>
    <cellStyle name="Input 47 5" xfId="6560" xr:uid="{00000000-0005-0000-0000-0000B95D0000}"/>
    <cellStyle name="Input 47 5 2" xfId="13137" xr:uid="{00000000-0005-0000-0000-0000BA5D0000}"/>
    <cellStyle name="Input 47 5 3" xfId="20218" xr:uid="{00000000-0005-0000-0000-0000BB5D0000}"/>
    <cellStyle name="Input 47 5 4" xfId="23318" xr:uid="{00000000-0005-0000-0000-0000BC5D0000}"/>
    <cellStyle name="Input 47 5 5" xfId="25573" xr:uid="{00000000-0005-0000-0000-0000BD5D0000}"/>
    <cellStyle name="Input 47 6" xfId="4937" xr:uid="{00000000-0005-0000-0000-0000BE5D0000}"/>
    <cellStyle name="Input 47 6 2" xfId="11514" xr:uid="{00000000-0005-0000-0000-0000BF5D0000}"/>
    <cellStyle name="Input 47 7" xfId="9841" xr:uid="{00000000-0005-0000-0000-0000C05D0000}"/>
    <cellStyle name="Input 47 8" xfId="18207" xr:uid="{00000000-0005-0000-0000-0000C15D0000}"/>
    <cellStyle name="Input 47 9" xfId="19688" xr:uid="{00000000-0005-0000-0000-0000C25D0000}"/>
    <cellStyle name="Input 48" xfId="3184" xr:uid="{00000000-0005-0000-0000-0000C35D0000}"/>
    <cellStyle name="Input 48 10" xfId="25269" xr:uid="{00000000-0005-0000-0000-0000C45D0000}"/>
    <cellStyle name="Input 48 2" xfId="3903" xr:uid="{00000000-0005-0000-0000-0000C55D0000}"/>
    <cellStyle name="Input 48 2 2" xfId="7207" xr:uid="{00000000-0005-0000-0000-0000C65D0000}"/>
    <cellStyle name="Input 48 2 2 2" xfId="13784" xr:uid="{00000000-0005-0000-0000-0000C75D0000}"/>
    <cellStyle name="Input 48 2 2 3" xfId="20865" xr:uid="{00000000-0005-0000-0000-0000C85D0000}"/>
    <cellStyle name="Input 48 2 2 4" xfId="23869" xr:uid="{00000000-0005-0000-0000-0000C95D0000}"/>
    <cellStyle name="Input 48 2 2 5" xfId="26119" xr:uid="{00000000-0005-0000-0000-0000CA5D0000}"/>
    <cellStyle name="Input 48 2 3" xfId="5584" xr:uid="{00000000-0005-0000-0000-0000CB5D0000}"/>
    <cellStyle name="Input 48 2 3 2" xfId="12161" xr:uid="{00000000-0005-0000-0000-0000CC5D0000}"/>
    <cellStyle name="Input 48 2 4" xfId="10488" xr:uid="{00000000-0005-0000-0000-0000CD5D0000}"/>
    <cellStyle name="Input 48 2 5" xfId="17524" xr:uid="{00000000-0005-0000-0000-0000CE5D0000}"/>
    <cellStyle name="Input 48 2 6" xfId="22435" xr:uid="{00000000-0005-0000-0000-0000CF5D0000}"/>
    <cellStyle name="Input 48 2 7" xfId="24964" xr:uid="{00000000-0005-0000-0000-0000D05D0000}"/>
    <cellStyle name="Input 48 3" xfId="4159" xr:uid="{00000000-0005-0000-0000-0000D15D0000}"/>
    <cellStyle name="Input 48 3 2" xfId="7463" xr:uid="{00000000-0005-0000-0000-0000D25D0000}"/>
    <cellStyle name="Input 48 3 2 2" xfId="14040" xr:uid="{00000000-0005-0000-0000-0000D35D0000}"/>
    <cellStyle name="Input 48 3 2 3" xfId="21121" xr:uid="{00000000-0005-0000-0000-0000D45D0000}"/>
    <cellStyle name="Input 48 3 2 4" xfId="24125" xr:uid="{00000000-0005-0000-0000-0000D55D0000}"/>
    <cellStyle name="Input 48 3 2 5" xfId="26375" xr:uid="{00000000-0005-0000-0000-0000D65D0000}"/>
    <cellStyle name="Input 48 3 3" xfId="5840" xr:uid="{00000000-0005-0000-0000-0000D75D0000}"/>
    <cellStyle name="Input 48 3 3 2" xfId="12417" xr:uid="{00000000-0005-0000-0000-0000D85D0000}"/>
    <cellStyle name="Input 48 3 4" xfId="10744" xr:uid="{00000000-0005-0000-0000-0000D95D0000}"/>
    <cellStyle name="Input 48 3 5" xfId="17268" xr:uid="{00000000-0005-0000-0000-0000DA5D0000}"/>
    <cellStyle name="Input 48 3 6" xfId="22691" xr:uid="{00000000-0005-0000-0000-0000DB5D0000}"/>
    <cellStyle name="Input 48 3 7" xfId="19545" xr:uid="{00000000-0005-0000-0000-0000DC5D0000}"/>
    <cellStyle name="Input 48 4" xfId="4375" xr:uid="{00000000-0005-0000-0000-0000DD5D0000}"/>
    <cellStyle name="Input 48 4 2" xfId="7679" xr:uid="{00000000-0005-0000-0000-0000DE5D0000}"/>
    <cellStyle name="Input 48 4 2 2" xfId="14256" xr:uid="{00000000-0005-0000-0000-0000DF5D0000}"/>
    <cellStyle name="Input 48 4 2 3" xfId="21337" xr:uid="{00000000-0005-0000-0000-0000E05D0000}"/>
    <cellStyle name="Input 48 4 2 4" xfId="24341" xr:uid="{00000000-0005-0000-0000-0000E15D0000}"/>
    <cellStyle name="Input 48 4 2 5" xfId="26591" xr:uid="{00000000-0005-0000-0000-0000E25D0000}"/>
    <cellStyle name="Input 48 4 3" xfId="6056" xr:uid="{00000000-0005-0000-0000-0000E35D0000}"/>
    <cellStyle name="Input 48 4 3 2" xfId="12633" xr:uid="{00000000-0005-0000-0000-0000E45D0000}"/>
    <cellStyle name="Input 48 4 4" xfId="10960" xr:uid="{00000000-0005-0000-0000-0000E55D0000}"/>
    <cellStyle name="Input 48 4 5" xfId="17052" xr:uid="{00000000-0005-0000-0000-0000E65D0000}"/>
    <cellStyle name="Input 48 4 6" xfId="22907" xr:uid="{00000000-0005-0000-0000-0000E75D0000}"/>
    <cellStyle name="Input 48 4 7" xfId="19475" xr:uid="{00000000-0005-0000-0000-0000E85D0000}"/>
    <cellStyle name="Input 48 5" xfId="6534" xr:uid="{00000000-0005-0000-0000-0000E95D0000}"/>
    <cellStyle name="Input 48 5 2" xfId="13111" xr:uid="{00000000-0005-0000-0000-0000EA5D0000}"/>
    <cellStyle name="Input 48 5 3" xfId="20192" xr:uid="{00000000-0005-0000-0000-0000EB5D0000}"/>
    <cellStyle name="Input 48 5 4" xfId="23297" xr:uid="{00000000-0005-0000-0000-0000EC5D0000}"/>
    <cellStyle name="Input 48 5 5" xfId="25552" xr:uid="{00000000-0005-0000-0000-0000ED5D0000}"/>
    <cellStyle name="Input 48 6" xfId="4911" xr:uid="{00000000-0005-0000-0000-0000EE5D0000}"/>
    <cellStyle name="Input 48 6 2" xfId="11488" xr:uid="{00000000-0005-0000-0000-0000EF5D0000}"/>
    <cellStyle name="Input 48 7" xfId="9815" xr:uid="{00000000-0005-0000-0000-0000F05D0000}"/>
    <cellStyle name="Input 48 8" xfId="18240" xr:uid="{00000000-0005-0000-0000-0000F15D0000}"/>
    <cellStyle name="Input 48 9" xfId="19665" xr:uid="{00000000-0005-0000-0000-0000F25D0000}"/>
    <cellStyle name="Input 49" xfId="3222" xr:uid="{00000000-0005-0000-0000-0000F35D0000}"/>
    <cellStyle name="Input 49 10" xfId="24716" xr:uid="{00000000-0005-0000-0000-0000F45D0000}"/>
    <cellStyle name="Input 49 2" xfId="3929" xr:uid="{00000000-0005-0000-0000-0000F55D0000}"/>
    <cellStyle name="Input 49 2 2" xfId="7233" xr:uid="{00000000-0005-0000-0000-0000F65D0000}"/>
    <cellStyle name="Input 49 2 2 2" xfId="13810" xr:uid="{00000000-0005-0000-0000-0000F75D0000}"/>
    <cellStyle name="Input 49 2 2 3" xfId="20891" xr:uid="{00000000-0005-0000-0000-0000F85D0000}"/>
    <cellStyle name="Input 49 2 2 4" xfId="23895" xr:uid="{00000000-0005-0000-0000-0000F95D0000}"/>
    <cellStyle name="Input 49 2 2 5" xfId="26145" xr:uid="{00000000-0005-0000-0000-0000FA5D0000}"/>
    <cellStyle name="Input 49 2 3" xfId="5610" xr:uid="{00000000-0005-0000-0000-0000FB5D0000}"/>
    <cellStyle name="Input 49 2 3 2" xfId="12187" xr:uid="{00000000-0005-0000-0000-0000FC5D0000}"/>
    <cellStyle name="Input 49 2 4" xfId="10514" xr:uid="{00000000-0005-0000-0000-0000FD5D0000}"/>
    <cellStyle name="Input 49 2 5" xfId="17498" xr:uid="{00000000-0005-0000-0000-0000FE5D0000}"/>
    <cellStyle name="Input 49 2 6" xfId="22461" xr:uid="{00000000-0005-0000-0000-0000FF5D0000}"/>
    <cellStyle name="Input 49 2 7" xfId="19225" xr:uid="{00000000-0005-0000-0000-0000005E0000}"/>
    <cellStyle name="Input 49 3" xfId="4183" xr:uid="{00000000-0005-0000-0000-0000015E0000}"/>
    <cellStyle name="Input 49 3 2" xfId="7487" xr:uid="{00000000-0005-0000-0000-0000025E0000}"/>
    <cellStyle name="Input 49 3 2 2" xfId="14064" xr:uid="{00000000-0005-0000-0000-0000035E0000}"/>
    <cellStyle name="Input 49 3 2 3" xfId="21145" xr:uid="{00000000-0005-0000-0000-0000045E0000}"/>
    <cellStyle name="Input 49 3 2 4" xfId="24149" xr:uid="{00000000-0005-0000-0000-0000055E0000}"/>
    <cellStyle name="Input 49 3 2 5" xfId="26399" xr:uid="{00000000-0005-0000-0000-0000065E0000}"/>
    <cellStyle name="Input 49 3 3" xfId="5864" xr:uid="{00000000-0005-0000-0000-0000075E0000}"/>
    <cellStyle name="Input 49 3 3 2" xfId="12441" xr:uid="{00000000-0005-0000-0000-0000085E0000}"/>
    <cellStyle name="Input 49 3 4" xfId="10768" xr:uid="{00000000-0005-0000-0000-0000095E0000}"/>
    <cellStyle name="Input 49 3 5" xfId="17244" xr:uid="{00000000-0005-0000-0000-00000A5E0000}"/>
    <cellStyle name="Input 49 3 6" xfId="22715" xr:uid="{00000000-0005-0000-0000-00000B5E0000}"/>
    <cellStyle name="Input 49 3 7" xfId="17923" xr:uid="{00000000-0005-0000-0000-00000C5E0000}"/>
    <cellStyle name="Input 49 4" xfId="4397" xr:uid="{00000000-0005-0000-0000-00000D5E0000}"/>
    <cellStyle name="Input 49 4 2" xfId="7701" xr:uid="{00000000-0005-0000-0000-00000E5E0000}"/>
    <cellStyle name="Input 49 4 2 2" xfId="14278" xr:uid="{00000000-0005-0000-0000-00000F5E0000}"/>
    <cellStyle name="Input 49 4 2 3" xfId="21359" xr:uid="{00000000-0005-0000-0000-0000105E0000}"/>
    <cellStyle name="Input 49 4 2 4" xfId="24363" xr:uid="{00000000-0005-0000-0000-0000115E0000}"/>
    <cellStyle name="Input 49 4 2 5" xfId="26613" xr:uid="{00000000-0005-0000-0000-0000125E0000}"/>
    <cellStyle name="Input 49 4 3" xfId="6078" xr:uid="{00000000-0005-0000-0000-0000135E0000}"/>
    <cellStyle name="Input 49 4 3 2" xfId="12655" xr:uid="{00000000-0005-0000-0000-0000145E0000}"/>
    <cellStyle name="Input 49 4 4" xfId="10982" xr:uid="{00000000-0005-0000-0000-0000155E0000}"/>
    <cellStyle name="Input 49 4 5" xfId="17030" xr:uid="{00000000-0005-0000-0000-0000165E0000}"/>
    <cellStyle name="Input 49 4 6" xfId="22929" xr:uid="{00000000-0005-0000-0000-0000175E0000}"/>
    <cellStyle name="Input 49 4 7" xfId="19467" xr:uid="{00000000-0005-0000-0000-0000185E0000}"/>
    <cellStyle name="Input 49 5" xfId="6561" xr:uid="{00000000-0005-0000-0000-0000195E0000}"/>
    <cellStyle name="Input 49 5 2" xfId="13138" xr:uid="{00000000-0005-0000-0000-00001A5E0000}"/>
    <cellStyle name="Input 49 5 3" xfId="20219" xr:uid="{00000000-0005-0000-0000-00001B5E0000}"/>
    <cellStyle name="Input 49 5 4" xfId="23319" xr:uid="{00000000-0005-0000-0000-00001C5E0000}"/>
    <cellStyle name="Input 49 5 5" xfId="25574" xr:uid="{00000000-0005-0000-0000-00001D5E0000}"/>
    <cellStyle name="Input 49 6" xfId="4938" xr:uid="{00000000-0005-0000-0000-00001E5E0000}"/>
    <cellStyle name="Input 49 6 2" xfId="11515" xr:uid="{00000000-0005-0000-0000-00001F5E0000}"/>
    <cellStyle name="Input 49 7" xfId="9842" xr:uid="{00000000-0005-0000-0000-0000205E0000}"/>
    <cellStyle name="Input 49 8" xfId="18204" xr:uid="{00000000-0005-0000-0000-0000215E0000}"/>
    <cellStyle name="Input 49 9" xfId="19689" xr:uid="{00000000-0005-0000-0000-0000225E0000}"/>
    <cellStyle name="Input 5" xfId="2358" xr:uid="{00000000-0005-0000-0000-0000235E0000}"/>
    <cellStyle name="Input 5 2" xfId="8219" xr:uid="{00000000-0005-0000-0000-0000245E0000}"/>
    <cellStyle name="Input 50" xfId="3185" xr:uid="{00000000-0005-0000-0000-0000255E0000}"/>
    <cellStyle name="Input 50 10" xfId="25268" xr:uid="{00000000-0005-0000-0000-0000265E0000}"/>
    <cellStyle name="Input 50 2" xfId="3904" xr:uid="{00000000-0005-0000-0000-0000275E0000}"/>
    <cellStyle name="Input 50 2 2" xfId="7208" xr:uid="{00000000-0005-0000-0000-0000285E0000}"/>
    <cellStyle name="Input 50 2 2 2" xfId="13785" xr:uid="{00000000-0005-0000-0000-0000295E0000}"/>
    <cellStyle name="Input 50 2 2 3" xfId="20866" xr:uid="{00000000-0005-0000-0000-00002A5E0000}"/>
    <cellStyle name="Input 50 2 2 4" xfId="23870" xr:uid="{00000000-0005-0000-0000-00002B5E0000}"/>
    <cellStyle name="Input 50 2 2 5" xfId="26120" xr:uid="{00000000-0005-0000-0000-00002C5E0000}"/>
    <cellStyle name="Input 50 2 3" xfId="5585" xr:uid="{00000000-0005-0000-0000-00002D5E0000}"/>
    <cellStyle name="Input 50 2 3 2" xfId="12162" xr:uid="{00000000-0005-0000-0000-00002E5E0000}"/>
    <cellStyle name="Input 50 2 4" xfId="10489" xr:uid="{00000000-0005-0000-0000-00002F5E0000}"/>
    <cellStyle name="Input 50 2 5" xfId="17523" xr:uid="{00000000-0005-0000-0000-0000305E0000}"/>
    <cellStyle name="Input 50 2 6" xfId="22436" xr:uid="{00000000-0005-0000-0000-0000315E0000}"/>
    <cellStyle name="Input 50 2 7" xfId="24952" xr:uid="{00000000-0005-0000-0000-0000325E0000}"/>
    <cellStyle name="Input 50 3" xfId="4160" xr:uid="{00000000-0005-0000-0000-0000335E0000}"/>
    <cellStyle name="Input 50 3 2" xfId="7464" xr:uid="{00000000-0005-0000-0000-0000345E0000}"/>
    <cellStyle name="Input 50 3 2 2" xfId="14041" xr:uid="{00000000-0005-0000-0000-0000355E0000}"/>
    <cellStyle name="Input 50 3 2 3" xfId="21122" xr:uid="{00000000-0005-0000-0000-0000365E0000}"/>
    <cellStyle name="Input 50 3 2 4" xfId="24126" xr:uid="{00000000-0005-0000-0000-0000375E0000}"/>
    <cellStyle name="Input 50 3 2 5" xfId="26376" xr:uid="{00000000-0005-0000-0000-0000385E0000}"/>
    <cellStyle name="Input 50 3 3" xfId="5841" xr:uid="{00000000-0005-0000-0000-0000395E0000}"/>
    <cellStyle name="Input 50 3 3 2" xfId="12418" xr:uid="{00000000-0005-0000-0000-00003A5E0000}"/>
    <cellStyle name="Input 50 3 4" xfId="10745" xr:uid="{00000000-0005-0000-0000-00003B5E0000}"/>
    <cellStyle name="Input 50 3 5" xfId="17267" xr:uid="{00000000-0005-0000-0000-00003C5E0000}"/>
    <cellStyle name="Input 50 3 6" xfId="22692" xr:uid="{00000000-0005-0000-0000-00003D5E0000}"/>
    <cellStyle name="Input 50 3 7" xfId="21722" xr:uid="{00000000-0005-0000-0000-00003E5E0000}"/>
    <cellStyle name="Input 50 4" xfId="4376" xr:uid="{00000000-0005-0000-0000-00003F5E0000}"/>
    <cellStyle name="Input 50 4 2" xfId="7680" xr:uid="{00000000-0005-0000-0000-0000405E0000}"/>
    <cellStyle name="Input 50 4 2 2" xfId="14257" xr:uid="{00000000-0005-0000-0000-0000415E0000}"/>
    <cellStyle name="Input 50 4 2 3" xfId="21338" xr:uid="{00000000-0005-0000-0000-0000425E0000}"/>
    <cellStyle name="Input 50 4 2 4" xfId="24342" xr:uid="{00000000-0005-0000-0000-0000435E0000}"/>
    <cellStyle name="Input 50 4 2 5" xfId="26592" xr:uid="{00000000-0005-0000-0000-0000445E0000}"/>
    <cellStyle name="Input 50 4 3" xfId="6057" xr:uid="{00000000-0005-0000-0000-0000455E0000}"/>
    <cellStyle name="Input 50 4 3 2" xfId="12634" xr:uid="{00000000-0005-0000-0000-0000465E0000}"/>
    <cellStyle name="Input 50 4 4" xfId="10961" xr:uid="{00000000-0005-0000-0000-0000475E0000}"/>
    <cellStyle name="Input 50 4 5" xfId="17051" xr:uid="{00000000-0005-0000-0000-0000485E0000}"/>
    <cellStyle name="Input 50 4 6" xfId="22908" xr:uid="{00000000-0005-0000-0000-0000495E0000}"/>
    <cellStyle name="Input 50 4 7" xfId="22393" xr:uid="{00000000-0005-0000-0000-00004A5E0000}"/>
    <cellStyle name="Input 50 5" xfId="6535" xr:uid="{00000000-0005-0000-0000-00004B5E0000}"/>
    <cellStyle name="Input 50 5 2" xfId="13112" xr:uid="{00000000-0005-0000-0000-00004C5E0000}"/>
    <cellStyle name="Input 50 5 3" xfId="20193" xr:uid="{00000000-0005-0000-0000-00004D5E0000}"/>
    <cellStyle name="Input 50 5 4" xfId="23298" xr:uid="{00000000-0005-0000-0000-00004E5E0000}"/>
    <cellStyle name="Input 50 5 5" xfId="25553" xr:uid="{00000000-0005-0000-0000-00004F5E0000}"/>
    <cellStyle name="Input 50 6" xfId="4912" xr:uid="{00000000-0005-0000-0000-0000505E0000}"/>
    <cellStyle name="Input 50 6 2" xfId="11489" xr:uid="{00000000-0005-0000-0000-0000515E0000}"/>
    <cellStyle name="Input 50 7" xfId="9816" xr:uid="{00000000-0005-0000-0000-0000525E0000}"/>
    <cellStyle name="Input 50 8" xfId="18239" xr:uid="{00000000-0005-0000-0000-0000535E0000}"/>
    <cellStyle name="Input 50 9" xfId="19666" xr:uid="{00000000-0005-0000-0000-0000545E0000}"/>
    <cellStyle name="Input 51" xfId="3223" xr:uid="{00000000-0005-0000-0000-0000555E0000}"/>
    <cellStyle name="Input 51 10" xfId="18638" xr:uid="{00000000-0005-0000-0000-0000565E0000}"/>
    <cellStyle name="Input 51 2" xfId="3930" xr:uid="{00000000-0005-0000-0000-0000575E0000}"/>
    <cellStyle name="Input 51 2 2" xfId="7234" xr:uid="{00000000-0005-0000-0000-0000585E0000}"/>
    <cellStyle name="Input 51 2 2 2" xfId="13811" xr:uid="{00000000-0005-0000-0000-0000595E0000}"/>
    <cellStyle name="Input 51 2 2 3" xfId="20892" xr:uid="{00000000-0005-0000-0000-00005A5E0000}"/>
    <cellStyle name="Input 51 2 2 4" xfId="23896" xr:uid="{00000000-0005-0000-0000-00005B5E0000}"/>
    <cellStyle name="Input 51 2 2 5" xfId="26146" xr:uid="{00000000-0005-0000-0000-00005C5E0000}"/>
    <cellStyle name="Input 51 2 3" xfId="5611" xr:uid="{00000000-0005-0000-0000-00005D5E0000}"/>
    <cellStyle name="Input 51 2 3 2" xfId="12188" xr:uid="{00000000-0005-0000-0000-00005E5E0000}"/>
    <cellStyle name="Input 51 2 4" xfId="10515" xr:uid="{00000000-0005-0000-0000-00005F5E0000}"/>
    <cellStyle name="Input 51 2 5" xfId="17497" xr:uid="{00000000-0005-0000-0000-0000605E0000}"/>
    <cellStyle name="Input 51 2 6" xfId="22462" xr:uid="{00000000-0005-0000-0000-0000615E0000}"/>
    <cellStyle name="Input 51 2 7" xfId="24967" xr:uid="{00000000-0005-0000-0000-0000625E0000}"/>
    <cellStyle name="Input 51 3" xfId="4184" xr:uid="{00000000-0005-0000-0000-0000635E0000}"/>
    <cellStyle name="Input 51 3 2" xfId="7488" xr:uid="{00000000-0005-0000-0000-0000645E0000}"/>
    <cellStyle name="Input 51 3 2 2" xfId="14065" xr:uid="{00000000-0005-0000-0000-0000655E0000}"/>
    <cellStyle name="Input 51 3 2 3" xfId="21146" xr:uid="{00000000-0005-0000-0000-0000665E0000}"/>
    <cellStyle name="Input 51 3 2 4" xfId="24150" xr:uid="{00000000-0005-0000-0000-0000675E0000}"/>
    <cellStyle name="Input 51 3 2 5" xfId="26400" xr:uid="{00000000-0005-0000-0000-0000685E0000}"/>
    <cellStyle name="Input 51 3 3" xfId="5865" xr:uid="{00000000-0005-0000-0000-0000695E0000}"/>
    <cellStyle name="Input 51 3 3 2" xfId="12442" xr:uid="{00000000-0005-0000-0000-00006A5E0000}"/>
    <cellStyle name="Input 51 3 4" xfId="10769" xr:uid="{00000000-0005-0000-0000-00006B5E0000}"/>
    <cellStyle name="Input 51 3 5" xfId="17243" xr:uid="{00000000-0005-0000-0000-00006C5E0000}"/>
    <cellStyle name="Input 51 3 6" xfId="22716" xr:uid="{00000000-0005-0000-0000-00006D5E0000}"/>
    <cellStyle name="Input 51 3 7" xfId="21717" xr:uid="{00000000-0005-0000-0000-00006E5E0000}"/>
    <cellStyle name="Input 51 4" xfId="4398" xr:uid="{00000000-0005-0000-0000-00006F5E0000}"/>
    <cellStyle name="Input 51 4 2" xfId="7702" xr:uid="{00000000-0005-0000-0000-0000705E0000}"/>
    <cellStyle name="Input 51 4 2 2" xfId="14279" xr:uid="{00000000-0005-0000-0000-0000715E0000}"/>
    <cellStyle name="Input 51 4 2 3" xfId="21360" xr:uid="{00000000-0005-0000-0000-0000725E0000}"/>
    <cellStyle name="Input 51 4 2 4" xfId="24364" xr:uid="{00000000-0005-0000-0000-0000735E0000}"/>
    <cellStyle name="Input 51 4 2 5" xfId="26614" xr:uid="{00000000-0005-0000-0000-0000745E0000}"/>
    <cellStyle name="Input 51 4 3" xfId="6079" xr:uid="{00000000-0005-0000-0000-0000755E0000}"/>
    <cellStyle name="Input 51 4 3 2" xfId="12656" xr:uid="{00000000-0005-0000-0000-0000765E0000}"/>
    <cellStyle name="Input 51 4 4" xfId="10983" xr:uid="{00000000-0005-0000-0000-0000775E0000}"/>
    <cellStyle name="Input 51 4 5" xfId="17029" xr:uid="{00000000-0005-0000-0000-0000785E0000}"/>
    <cellStyle name="Input 51 4 6" xfId="22930" xr:uid="{00000000-0005-0000-0000-0000795E0000}"/>
    <cellStyle name="Input 51 4 7" xfId="19135" xr:uid="{00000000-0005-0000-0000-00007A5E0000}"/>
    <cellStyle name="Input 51 5" xfId="6562" xr:uid="{00000000-0005-0000-0000-00007B5E0000}"/>
    <cellStyle name="Input 51 5 2" xfId="13139" xr:uid="{00000000-0005-0000-0000-00007C5E0000}"/>
    <cellStyle name="Input 51 5 3" xfId="20220" xr:uid="{00000000-0005-0000-0000-00007D5E0000}"/>
    <cellStyle name="Input 51 5 4" xfId="23320" xr:uid="{00000000-0005-0000-0000-00007E5E0000}"/>
    <cellStyle name="Input 51 5 5" xfId="25575" xr:uid="{00000000-0005-0000-0000-00007F5E0000}"/>
    <cellStyle name="Input 51 6" xfId="4939" xr:uid="{00000000-0005-0000-0000-0000805E0000}"/>
    <cellStyle name="Input 51 6 2" xfId="11516" xr:uid="{00000000-0005-0000-0000-0000815E0000}"/>
    <cellStyle name="Input 51 7" xfId="9843" xr:uid="{00000000-0005-0000-0000-0000825E0000}"/>
    <cellStyle name="Input 51 8" xfId="18203" xr:uid="{00000000-0005-0000-0000-0000835E0000}"/>
    <cellStyle name="Input 51 9" xfId="19690" xr:uid="{00000000-0005-0000-0000-0000845E0000}"/>
    <cellStyle name="Input 52" xfId="3188" xr:uid="{00000000-0005-0000-0000-0000855E0000}"/>
    <cellStyle name="Input 52 10" xfId="25265" xr:uid="{00000000-0005-0000-0000-0000865E0000}"/>
    <cellStyle name="Input 52 2" xfId="3907" xr:uid="{00000000-0005-0000-0000-0000875E0000}"/>
    <cellStyle name="Input 52 2 2" xfId="7211" xr:uid="{00000000-0005-0000-0000-0000885E0000}"/>
    <cellStyle name="Input 52 2 2 2" xfId="13788" xr:uid="{00000000-0005-0000-0000-0000895E0000}"/>
    <cellStyle name="Input 52 2 2 3" xfId="20869" xr:uid="{00000000-0005-0000-0000-00008A5E0000}"/>
    <cellStyle name="Input 52 2 2 4" xfId="23873" xr:uid="{00000000-0005-0000-0000-00008B5E0000}"/>
    <cellStyle name="Input 52 2 2 5" xfId="26123" xr:uid="{00000000-0005-0000-0000-00008C5E0000}"/>
    <cellStyle name="Input 52 2 3" xfId="5588" xr:uid="{00000000-0005-0000-0000-00008D5E0000}"/>
    <cellStyle name="Input 52 2 3 2" xfId="12165" xr:uid="{00000000-0005-0000-0000-00008E5E0000}"/>
    <cellStyle name="Input 52 2 4" xfId="10492" xr:uid="{00000000-0005-0000-0000-00008F5E0000}"/>
    <cellStyle name="Input 52 2 5" xfId="17520" xr:uid="{00000000-0005-0000-0000-0000905E0000}"/>
    <cellStyle name="Input 52 2 6" xfId="22439" xr:uid="{00000000-0005-0000-0000-0000915E0000}"/>
    <cellStyle name="Input 52 2 7" xfId="21775" xr:uid="{00000000-0005-0000-0000-0000925E0000}"/>
    <cellStyle name="Input 52 3" xfId="4163" xr:uid="{00000000-0005-0000-0000-0000935E0000}"/>
    <cellStyle name="Input 52 3 2" xfId="7467" xr:uid="{00000000-0005-0000-0000-0000945E0000}"/>
    <cellStyle name="Input 52 3 2 2" xfId="14044" xr:uid="{00000000-0005-0000-0000-0000955E0000}"/>
    <cellStyle name="Input 52 3 2 3" xfId="21125" xr:uid="{00000000-0005-0000-0000-0000965E0000}"/>
    <cellStyle name="Input 52 3 2 4" xfId="24129" xr:uid="{00000000-0005-0000-0000-0000975E0000}"/>
    <cellStyle name="Input 52 3 2 5" xfId="26379" xr:uid="{00000000-0005-0000-0000-0000985E0000}"/>
    <cellStyle name="Input 52 3 3" xfId="5844" xr:uid="{00000000-0005-0000-0000-0000995E0000}"/>
    <cellStyle name="Input 52 3 3 2" xfId="12421" xr:uid="{00000000-0005-0000-0000-00009A5E0000}"/>
    <cellStyle name="Input 52 3 4" xfId="10748" xr:uid="{00000000-0005-0000-0000-00009B5E0000}"/>
    <cellStyle name="Input 52 3 5" xfId="17264" xr:uid="{00000000-0005-0000-0000-00009C5E0000}"/>
    <cellStyle name="Input 52 3 6" xfId="22695" xr:uid="{00000000-0005-0000-0000-00009D5E0000}"/>
    <cellStyle name="Input 52 3 7" xfId="19543" xr:uid="{00000000-0005-0000-0000-00009E5E0000}"/>
    <cellStyle name="Input 52 4" xfId="4379" xr:uid="{00000000-0005-0000-0000-00009F5E0000}"/>
    <cellStyle name="Input 52 4 2" xfId="7683" xr:uid="{00000000-0005-0000-0000-0000A05E0000}"/>
    <cellStyle name="Input 52 4 2 2" xfId="14260" xr:uid="{00000000-0005-0000-0000-0000A15E0000}"/>
    <cellStyle name="Input 52 4 2 3" xfId="21341" xr:uid="{00000000-0005-0000-0000-0000A25E0000}"/>
    <cellStyle name="Input 52 4 2 4" xfId="24345" xr:uid="{00000000-0005-0000-0000-0000A35E0000}"/>
    <cellStyle name="Input 52 4 2 5" xfId="26595" xr:uid="{00000000-0005-0000-0000-0000A45E0000}"/>
    <cellStyle name="Input 52 4 3" xfId="6060" xr:uid="{00000000-0005-0000-0000-0000A55E0000}"/>
    <cellStyle name="Input 52 4 3 2" xfId="12637" xr:uid="{00000000-0005-0000-0000-0000A65E0000}"/>
    <cellStyle name="Input 52 4 4" xfId="10964" xr:uid="{00000000-0005-0000-0000-0000A75E0000}"/>
    <cellStyle name="Input 52 4 5" xfId="17048" xr:uid="{00000000-0005-0000-0000-0000A85E0000}"/>
    <cellStyle name="Input 52 4 6" xfId="22911" xr:uid="{00000000-0005-0000-0000-0000A95E0000}"/>
    <cellStyle name="Input 52 4 7" xfId="18740" xr:uid="{00000000-0005-0000-0000-0000AA5E0000}"/>
    <cellStyle name="Input 52 5" xfId="6538" xr:uid="{00000000-0005-0000-0000-0000AB5E0000}"/>
    <cellStyle name="Input 52 5 2" xfId="13115" xr:uid="{00000000-0005-0000-0000-0000AC5E0000}"/>
    <cellStyle name="Input 52 5 3" xfId="20196" xr:uid="{00000000-0005-0000-0000-0000AD5E0000}"/>
    <cellStyle name="Input 52 5 4" xfId="23301" xr:uid="{00000000-0005-0000-0000-0000AE5E0000}"/>
    <cellStyle name="Input 52 5 5" xfId="25556" xr:uid="{00000000-0005-0000-0000-0000AF5E0000}"/>
    <cellStyle name="Input 52 6" xfId="4915" xr:uid="{00000000-0005-0000-0000-0000B05E0000}"/>
    <cellStyle name="Input 52 6 2" xfId="11492" xr:uid="{00000000-0005-0000-0000-0000B15E0000}"/>
    <cellStyle name="Input 52 7" xfId="9819" xr:uid="{00000000-0005-0000-0000-0000B25E0000}"/>
    <cellStyle name="Input 52 8" xfId="18236" xr:uid="{00000000-0005-0000-0000-0000B35E0000}"/>
    <cellStyle name="Input 52 9" xfId="21819" xr:uid="{00000000-0005-0000-0000-0000B45E0000}"/>
    <cellStyle name="Input 53" xfId="3224" xr:uid="{00000000-0005-0000-0000-0000B55E0000}"/>
    <cellStyle name="Input 53 10" xfId="24717" xr:uid="{00000000-0005-0000-0000-0000B65E0000}"/>
    <cellStyle name="Input 53 2" xfId="3931" xr:uid="{00000000-0005-0000-0000-0000B75E0000}"/>
    <cellStyle name="Input 53 2 2" xfId="7235" xr:uid="{00000000-0005-0000-0000-0000B85E0000}"/>
    <cellStyle name="Input 53 2 2 2" xfId="13812" xr:uid="{00000000-0005-0000-0000-0000B95E0000}"/>
    <cellStyle name="Input 53 2 2 3" xfId="20893" xr:uid="{00000000-0005-0000-0000-0000BA5E0000}"/>
    <cellStyle name="Input 53 2 2 4" xfId="23897" xr:uid="{00000000-0005-0000-0000-0000BB5E0000}"/>
    <cellStyle name="Input 53 2 2 5" xfId="26147" xr:uid="{00000000-0005-0000-0000-0000BC5E0000}"/>
    <cellStyle name="Input 53 2 3" xfId="5612" xr:uid="{00000000-0005-0000-0000-0000BD5E0000}"/>
    <cellStyle name="Input 53 2 3 2" xfId="12189" xr:uid="{00000000-0005-0000-0000-0000BE5E0000}"/>
    <cellStyle name="Input 53 2 4" xfId="10516" xr:uid="{00000000-0005-0000-0000-0000BF5E0000}"/>
    <cellStyle name="Input 53 2 5" xfId="17496" xr:uid="{00000000-0005-0000-0000-0000C05E0000}"/>
    <cellStyle name="Input 53 2 6" xfId="22463" xr:uid="{00000000-0005-0000-0000-0000C15E0000}"/>
    <cellStyle name="Input 53 2 7" xfId="24956" xr:uid="{00000000-0005-0000-0000-0000C25E0000}"/>
    <cellStyle name="Input 53 3" xfId="4185" xr:uid="{00000000-0005-0000-0000-0000C35E0000}"/>
    <cellStyle name="Input 53 3 2" xfId="7489" xr:uid="{00000000-0005-0000-0000-0000C45E0000}"/>
    <cellStyle name="Input 53 3 2 2" xfId="14066" xr:uid="{00000000-0005-0000-0000-0000C55E0000}"/>
    <cellStyle name="Input 53 3 2 3" xfId="21147" xr:uid="{00000000-0005-0000-0000-0000C65E0000}"/>
    <cellStyle name="Input 53 3 2 4" xfId="24151" xr:uid="{00000000-0005-0000-0000-0000C75E0000}"/>
    <cellStyle name="Input 53 3 2 5" xfId="26401" xr:uid="{00000000-0005-0000-0000-0000C85E0000}"/>
    <cellStyle name="Input 53 3 3" xfId="5866" xr:uid="{00000000-0005-0000-0000-0000C95E0000}"/>
    <cellStyle name="Input 53 3 3 2" xfId="12443" xr:uid="{00000000-0005-0000-0000-0000CA5E0000}"/>
    <cellStyle name="Input 53 3 4" xfId="10770" xr:uid="{00000000-0005-0000-0000-0000CB5E0000}"/>
    <cellStyle name="Input 53 3 5" xfId="17242" xr:uid="{00000000-0005-0000-0000-0000CC5E0000}"/>
    <cellStyle name="Input 53 3 6" xfId="22717" xr:uid="{00000000-0005-0000-0000-0000CD5E0000}"/>
    <cellStyle name="Input 53 3 7" xfId="19537" xr:uid="{00000000-0005-0000-0000-0000CE5E0000}"/>
    <cellStyle name="Input 53 4" xfId="4399" xr:uid="{00000000-0005-0000-0000-0000CF5E0000}"/>
    <cellStyle name="Input 53 4 2" xfId="7703" xr:uid="{00000000-0005-0000-0000-0000D05E0000}"/>
    <cellStyle name="Input 53 4 2 2" xfId="14280" xr:uid="{00000000-0005-0000-0000-0000D15E0000}"/>
    <cellStyle name="Input 53 4 2 3" xfId="21361" xr:uid="{00000000-0005-0000-0000-0000D25E0000}"/>
    <cellStyle name="Input 53 4 2 4" xfId="24365" xr:uid="{00000000-0005-0000-0000-0000D35E0000}"/>
    <cellStyle name="Input 53 4 2 5" xfId="26615" xr:uid="{00000000-0005-0000-0000-0000D45E0000}"/>
    <cellStyle name="Input 53 4 3" xfId="6080" xr:uid="{00000000-0005-0000-0000-0000D55E0000}"/>
    <cellStyle name="Input 53 4 3 2" xfId="12657" xr:uid="{00000000-0005-0000-0000-0000D65E0000}"/>
    <cellStyle name="Input 53 4 4" xfId="10984" xr:uid="{00000000-0005-0000-0000-0000D75E0000}"/>
    <cellStyle name="Input 53 4 5" xfId="17028" xr:uid="{00000000-0005-0000-0000-0000D85E0000}"/>
    <cellStyle name="Input 53 4 6" xfId="22931" xr:uid="{00000000-0005-0000-0000-0000D95E0000}"/>
    <cellStyle name="Input 53 4 7" xfId="19466" xr:uid="{00000000-0005-0000-0000-0000DA5E0000}"/>
    <cellStyle name="Input 53 5" xfId="6563" xr:uid="{00000000-0005-0000-0000-0000DB5E0000}"/>
    <cellStyle name="Input 53 5 2" xfId="13140" xr:uid="{00000000-0005-0000-0000-0000DC5E0000}"/>
    <cellStyle name="Input 53 5 3" xfId="20221" xr:uid="{00000000-0005-0000-0000-0000DD5E0000}"/>
    <cellStyle name="Input 53 5 4" xfId="23321" xr:uid="{00000000-0005-0000-0000-0000DE5E0000}"/>
    <cellStyle name="Input 53 5 5" xfId="25576" xr:uid="{00000000-0005-0000-0000-0000DF5E0000}"/>
    <cellStyle name="Input 53 6" xfId="4940" xr:uid="{00000000-0005-0000-0000-0000E05E0000}"/>
    <cellStyle name="Input 53 6 2" xfId="11517" xr:uid="{00000000-0005-0000-0000-0000E15E0000}"/>
    <cellStyle name="Input 53 7" xfId="9844" xr:uid="{00000000-0005-0000-0000-0000E25E0000}"/>
    <cellStyle name="Input 53 8" xfId="18202" xr:uid="{00000000-0005-0000-0000-0000E35E0000}"/>
    <cellStyle name="Input 53 9" xfId="19691" xr:uid="{00000000-0005-0000-0000-0000E45E0000}"/>
    <cellStyle name="Input 54" xfId="3225" xr:uid="{00000000-0005-0000-0000-0000E55E0000}"/>
    <cellStyle name="Input 54 10" xfId="18637" xr:uid="{00000000-0005-0000-0000-0000E65E0000}"/>
    <cellStyle name="Input 54 2" xfId="3932" xr:uid="{00000000-0005-0000-0000-0000E75E0000}"/>
    <cellStyle name="Input 54 2 2" xfId="7236" xr:uid="{00000000-0005-0000-0000-0000E85E0000}"/>
    <cellStyle name="Input 54 2 2 2" xfId="13813" xr:uid="{00000000-0005-0000-0000-0000E95E0000}"/>
    <cellStyle name="Input 54 2 2 3" xfId="20894" xr:uid="{00000000-0005-0000-0000-0000EA5E0000}"/>
    <cellStyle name="Input 54 2 2 4" xfId="23898" xr:uid="{00000000-0005-0000-0000-0000EB5E0000}"/>
    <cellStyle name="Input 54 2 2 5" xfId="26148" xr:uid="{00000000-0005-0000-0000-0000EC5E0000}"/>
    <cellStyle name="Input 54 2 3" xfId="5613" xr:uid="{00000000-0005-0000-0000-0000ED5E0000}"/>
    <cellStyle name="Input 54 2 3 2" xfId="12190" xr:uid="{00000000-0005-0000-0000-0000EE5E0000}"/>
    <cellStyle name="Input 54 2 4" xfId="10517" xr:uid="{00000000-0005-0000-0000-0000EF5E0000}"/>
    <cellStyle name="Input 54 2 5" xfId="17495" xr:uid="{00000000-0005-0000-0000-0000F05E0000}"/>
    <cellStyle name="Input 54 2 6" xfId="22464" xr:uid="{00000000-0005-0000-0000-0000F15E0000}"/>
    <cellStyle name="Input 54 2 7" xfId="24941" xr:uid="{00000000-0005-0000-0000-0000F25E0000}"/>
    <cellStyle name="Input 54 3" xfId="4186" xr:uid="{00000000-0005-0000-0000-0000F35E0000}"/>
    <cellStyle name="Input 54 3 2" xfId="7490" xr:uid="{00000000-0005-0000-0000-0000F45E0000}"/>
    <cellStyle name="Input 54 3 2 2" xfId="14067" xr:uid="{00000000-0005-0000-0000-0000F55E0000}"/>
    <cellStyle name="Input 54 3 2 3" xfId="21148" xr:uid="{00000000-0005-0000-0000-0000F65E0000}"/>
    <cellStyle name="Input 54 3 2 4" xfId="24152" xr:uid="{00000000-0005-0000-0000-0000F75E0000}"/>
    <cellStyle name="Input 54 3 2 5" xfId="26402" xr:uid="{00000000-0005-0000-0000-0000F85E0000}"/>
    <cellStyle name="Input 54 3 3" xfId="5867" xr:uid="{00000000-0005-0000-0000-0000F95E0000}"/>
    <cellStyle name="Input 54 3 3 2" xfId="12444" xr:uid="{00000000-0005-0000-0000-0000FA5E0000}"/>
    <cellStyle name="Input 54 3 4" xfId="10771" xr:uid="{00000000-0005-0000-0000-0000FB5E0000}"/>
    <cellStyle name="Input 54 3 5" xfId="17241" xr:uid="{00000000-0005-0000-0000-0000FC5E0000}"/>
    <cellStyle name="Input 54 3 6" xfId="22718" xr:uid="{00000000-0005-0000-0000-0000FD5E0000}"/>
    <cellStyle name="Input 54 3 7" xfId="20005" xr:uid="{00000000-0005-0000-0000-0000FE5E0000}"/>
    <cellStyle name="Input 54 4" xfId="4400" xr:uid="{00000000-0005-0000-0000-0000FF5E0000}"/>
    <cellStyle name="Input 54 4 2" xfId="7704" xr:uid="{00000000-0005-0000-0000-0000005F0000}"/>
    <cellStyle name="Input 54 4 2 2" xfId="14281" xr:uid="{00000000-0005-0000-0000-0000015F0000}"/>
    <cellStyle name="Input 54 4 2 3" xfId="21362" xr:uid="{00000000-0005-0000-0000-0000025F0000}"/>
    <cellStyle name="Input 54 4 2 4" xfId="24366" xr:uid="{00000000-0005-0000-0000-0000035F0000}"/>
    <cellStyle name="Input 54 4 2 5" xfId="26616" xr:uid="{00000000-0005-0000-0000-0000045F0000}"/>
    <cellStyle name="Input 54 4 3" xfId="6081" xr:uid="{00000000-0005-0000-0000-0000055F0000}"/>
    <cellStyle name="Input 54 4 3 2" xfId="12658" xr:uid="{00000000-0005-0000-0000-0000065F0000}"/>
    <cellStyle name="Input 54 4 4" xfId="10985" xr:uid="{00000000-0005-0000-0000-0000075F0000}"/>
    <cellStyle name="Input 54 4 5" xfId="17027" xr:uid="{00000000-0005-0000-0000-0000085F0000}"/>
    <cellStyle name="Input 54 4 6" xfId="22932" xr:uid="{00000000-0005-0000-0000-0000095F0000}"/>
    <cellStyle name="Input 54 4 7" xfId="18507" xr:uid="{00000000-0005-0000-0000-00000A5F0000}"/>
    <cellStyle name="Input 54 5" xfId="6564" xr:uid="{00000000-0005-0000-0000-00000B5F0000}"/>
    <cellStyle name="Input 54 5 2" xfId="13141" xr:uid="{00000000-0005-0000-0000-00000C5F0000}"/>
    <cellStyle name="Input 54 5 3" xfId="20222" xr:uid="{00000000-0005-0000-0000-00000D5F0000}"/>
    <cellStyle name="Input 54 5 4" xfId="23322" xr:uid="{00000000-0005-0000-0000-00000E5F0000}"/>
    <cellStyle name="Input 54 5 5" xfId="25577" xr:uid="{00000000-0005-0000-0000-00000F5F0000}"/>
    <cellStyle name="Input 54 6" xfId="4941" xr:uid="{00000000-0005-0000-0000-0000105F0000}"/>
    <cellStyle name="Input 54 6 2" xfId="11518" xr:uid="{00000000-0005-0000-0000-0000115F0000}"/>
    <cellStyle name="Input 54 7" xfId="9845" xr:uid="{00000000-0005-0000-0000-0000125F0000}"/>
    <cellStyle name="Input 54 8" xfId="18201" xr:uid="{00000000-0005-0000-0000-0000135F0000}"/>
    <cellStyle name="Input 54 9" xfId="21820" xr:uid="{00000000-0005-0000-0000-0000145F0000}"/>
    <cellStyle name="Input 55" xfId="3234" xr:uid="{00000000-0005-0000-0000-0000155F0000}"/>
    <cellStyle name="Input 55 10" xfId="24722" xr:uid="{00000000-0005-0000-0000-0000165F0000}"/>
    <cellStyle name="Input 55 2" xfId="3941" xr:uid="{00000000-0005-0000-0000-0000175F0000}"/>
    <cellStyle name="Input 55 2 2" xfId="7245" xr:uid="{00000000-0005-0000-0000-0000185F0000}"/>
    <cellStyle name="Input 55 2 2 2" xfId="13822" xr:uid="{00000000-0005-0000-0000-0000195F0000}"/>
    <cellStyle name="Input 55 2 2 3" xfId="20903" xr:uid="{00000000-0005-0000-0000-00001A5F0000}"/>
    <cellStyle name="Input 55 2 2 4" xfId="23907" xr:uid="{00000000-0005-0000-0000-00001B5F0000}"/>
    <cellStyle name="Input 55 2 2 5" xfId="26157" xr:uid="{00000000-0005-0000-0000-00001C5F0000}"/>
    <cellStyle name="Input 55 2 3" xfId="5622" xr:uid="{00000000-0005-0000-0000-00001D5F0000}"/>
    <cellStyle name="Input 55 2 3 2" xfId="12199" xr:uid="{00000000-0005-0000-0000-00001E5F0000}"/>
    <cellStyle name="Input 55 2 4" xfId="10526" xr:uid="{00000000-0005-0000-0000-00001F5F0000}"/>
    <cellStyle name="Input 55 2 5" xfId="17486" xr:uid="{00000000-0005-0000-0000-0000205F0000}"/>
    <cellStyle name="Input 55 2 6" xfId="22473" xr:uid="{00000000-0005-0000-0000-0000215F0000}"/>
    <cellStyle name="Input 55 2 7" xfId="24510" xr:uid="{00000000-0005-0000-0000-0000225F0000}"/>
    <cellStyle name="Input 55 3" xfId="4195" xr:uid="{00000000-0005-0000-0000-0000235F0000}"/>
    <cellStyle name="Input 55 3 2" xfId="7499" xr:uid="{00000000-0005-0000-0000-0000245F0000}"/>
    <cellStyle name="Input 55 3 2 2" xfId="14076" xr:uid="{00000000-0005-0000-0000-0000255F0000}"/>
    <cellStyle name="Input 55 3 2 3" xfId="21157" xr:uid="{00000000-0005-0000-0000-0000265F0000}"/>
    <cellStyle name="Input 55 3 2 4" xfId="24161" xr:uid="{00000000-0005-0000-0000-0000275F0000}"/>
    <cellStyle name="Input 55 3 2 5" xfId="26411" xr:uid="{00000000-0005-0000-0000-0000285F0000}"/>
    <cellStyle name="Input 55 3 3" xfId="5876" xr:uid="{00000000-0005-0000-0000-0000295F0000}"/>
    <cellStyle name="Input 55 3 3 2" xfId="12453" xr:uid="{00000000-0005-0000-0000-00002A5F0000}"/>
    <cellStyle name="Input 55 3 4" xfId="10780" xr:uid="{00000000-0005-0000-0000-00002B5F0000}"/>
    <cellStyle name="Input 55 3 5" xfId="17232" xr:uid="{00000000-0005-0000-0000-00002C5F0000}"/>
    <cellStyle name="Input 55 3 6" xfId="22727" xr:uid="{00000000-0005-0000-0000-00002D5F0000}"/>
    <cellStyle name="Input 55 3 7" xfId="19531" xr:uid="{00000000-0005-0000-0000-00002E5F0000}"/>
    <cellStyle name="Input 55 4" xfId="4409" xr:uid="{00000000-0005-0000-0000-00002F5F0000}"/>
    <cellStyle name="Input 55 4 2" xfId="7713" xr:uid="{00000000-0005-0000-0000-0000305F0000}"/>
    <cellStyle name="Input 55 4 2 2" xfId="14290" xr:uid="{00000000-0005-0000-0000-0000315F0000}"/>
    <cellStyle name="Input 55 4 2 3" xfId="21371" xr:uid="{00000000-0005-0000-0000-0000325F0000}"/>
    <cellStyle name="Input 55 4 2 4" xfId="24375" xr:uid="{00000000-0005-0000-0000-0000335F0000}"/>
    <cellStyle name="Input 55 4 2 5" xfId="26625" xr:uid="{00000000-0005-0000-0000-0000345F0000}"/>
    <cellStyle name="Input 55 4 3" xfId="6090" xr:uid="{00000000-0005-0000-0000-0000355F0000}"/>
    <cellStyle name="Input 55 4 3 2" xfId="12667" xr:uid="{00000000-0005-0000-0000-0000365F0000}"/>
    <cellStyle name="Input 55 4 4" xfId="10994" xr:uid="{00000000-0005-0000-0000-0000375F0000}"/>
    <cellStyle name="Input 55 4 5" xfId="17018" xr:uid="{00000000-0005-0000-0000-0000385F0000}"/>
    <cellStyle name="Input 55 4 6" xfId="22941" xr:uid="{00000000-0005-0000-0000-0000395F0000}"/>
    <cellStyle name="Input 55 4 7" xfId="18705" xr:uid="{00000000-0005-0000-0000-00003A5F0000}"/>
    <cellStyle name="Input 55 5" xfId="6573" xr:uid="{00000000-0005-0000-0000-00003B5F0000}"/>
    <cellStyle name="Input 55 5 2" xfId="13150" xr:uid="{00000000-0005-0000-0000-00003C5F0000}"/>
    <cellStyle name="Input 55 5 3" xfId="20231" xr:uid="{00000000-0005-0000-0000-00003D5F0000}"/>
    <cellStyle name="Input 55 5 4" xfId="23331" xr:uid="{00000000-0005-0000-0000-00003E5F0000}"/>
    <cellStyle name="Input 55 5 5" xfId="25586" xr:uid="{00000000-0005-0000-0000-00003F5F0000}"/>
    <cellStyle name="Input 55 6" xfId="4950" xr:uid="{00000000-0005-0000-0000-0000405F0000}"/>
    <cellStyle name="Input 55 6 2" xfId="11527" xr:uid="{00000000-0005-0000-0000-0000415F0000}"/>
    <cellStyle name="Input 55 7" xfId="9854" xr:uid="{00000000-0005-0000-0000-0000425F0000}"/>
    <cellStyle name="Input 55 8" xfId="18191" xr:uid="{00000000-0005-0000-0000-0000435F0000}"/>
    <cellStyle name="Input 55 9" xfId="21827" xr:uid="{00000000-0005-0000-0000-0000445F0000}"/>
    <cellStyle name="Input 56" xfId="3275" xr:uid="{00000000-0005-0000-0000-0000455F0000}"/>
    <cellStyle name="Input 56 10" xfId="25216" xr:uid="{00000000-0005-0000-0000-0000465F0000}"/>
    <cellStyle name="Input 56 2" xfId="3971" xr:uid="{00000000-0005-0000-0000-0000475F0000}"/>
    <cellStyle name="Input 56 2 2" xfId="7275" xr:uid="{00000000-0005-0000-0000-0000485F0000}"/>
    <cellStyle name="Input 56 2 2 2" xfId="13852" xr:uid="{00000000-0005-0000-0000-0000495F0000}"/>
    <cellStyle name="Input 56 2 2 3" xfId="20933" xr:uid="{00000000-0005-0000-0000-00004A5F0000}"/>
    <cellStyle name="Input 56 2 2 4" xfId="23937" xr:uid="{00000000-0005-0000-0000-00004B5F0000}"/>
    <cellStyle name="Input 56 2 2 5" xfId="26187" xr:uid="{00000000-0005-0000-0000-00004C5F0000}"/>
    <cellStyle name="Input 56 2 3" xfId="5652" xr:uid="{00000000-0005-0000-0000-00004D5F0000}"/>
    <cellStyle name="Input 56 2 3 2" xfId="12229" xr:uid="{00000000-0005-0000-0000-00004E5F0000}"/>
    <cellStyle name="Input 56 2 4" xfId="10556" xr:uid="{00000000-0005-0000-0000-00004F5F0000}"/>
    <cellStyle name="Input 56 2 5" xfId="17456" xr:uid="{00000000-0005-0000-0000-0000505F0000}"/>
    <cellStyle name="Input 56 2 6" xfId="22503" xr:uid="{00000000-0005-0000-0000-0000515F0000}"/>
    <cellStyle name="Input 56 2 7" xfId="21941" xr:uid="{00000000-0005-0000-0000-0000525F0000}"/>
    <cellStyle name="Input 56 3" xfId="4225" xr:uid="{00000000-0005-0000-0000-0000535F0000}"/>
    <cellStyle name="Input 56 3 2" xfId="7529" xr:uid="{00000000-0005-0000-0000-0000545F0000}"/>
    <cellStyle name="Input 56 3 2 2" xfId="14106" xr:uid="{00000000-0005-0000-0000-0000555F0000}"/>
    <cellStyle name="Input 56 3 2 3" xfId="21187" xr:uid="{00000000-0005-0000-0000-0000565F0000}"/>
    <cellStyle name="Input 56 3 2 4" xfId="24191" xr:uid="{00000000-0005-0000-0000-0000575F0000}"/>
    <cellStyle name="Input 56 3 2 5" xfId="26441" xr:uid="{00000000-0005-0000-0000-0000585F0000}"/>
    <cellStyle name="Input 56 3 3" xfId="5906" xr:uid="{00000000-0005-0000-0000-0000595F0000}"/>
    <cellStyle name="Input 56 3 3 2" xfId="12483" xr:uid="{00000000-0005-0000-0000-00005A5F0000}"/>
    <cellStyle name="Input 56 3 4" xfId="10810" xr:uid="{00000000-0005-0000-0000-00005B5F0000}"/>
    <cellStyle name="Input 56 3 5" xfId="17202" xr:uid="{00000000-0005-0000-0000-00005C5F0000}"/>
    <cellStyle name="Input 56 3 6" xfId="22757" xr:uid="{00000000-0005-0000-0000-00005D5F0000}"/>
    <cellStyle name="Input 56 3 7" xfId="19521" xr:uid="{00000000-0005-0000-0000-00005E5F0000}"/>
    <cellStyle name="Input 56 4" xfId="4439" xr:uid="{00000000-0005-0000-0000-00005F5F0000}"/>
    <cellStyle name="Input 56 4 2" xfId="7743" xr:uid="{00000000-0005-0000-0000-0000605F0000}"/>
    <cellStyle name="Input 56 4 2 2" xfId="14320" xr:uid="{00000000-0005-0000-0000-0000615F0000}"/>
    <cellStyle name="Input 56 4 2 3" xfId="21401" xr:uid="{00000000-0005-0000-0000-0000625F0000}"/>
    <cellStyle name="Input 56 4 2 4" xfId="24405" xr:uid="{00000000-0005-0000-0000-0000635F0000}"/>
    <cellStyle name="Input 56 4 2 5" xfId="26655" xr:uid="{00000000-0005-0000-0000-0000645F0000}"/>
    <cellStyle name="Input 56 4 3" xfId="6120" xr:uid="{00000000-0005-0000-0000-0000655F0000}"/>
    <cellStyle name="Input 56 4 3 2" xfId="12697" xr:uid="{00000000-0005-0000-0000-0000665F0000}"/>
    <cellStyle name="Input 56 4 4" xfId="11024" xr:uid="{00000000-0005-0000-0000-0000675F0000}"/>
    <cellStyle name="Input 56 4 5" xfId="16988" xr:uid="{00000000-0005-0000-0000-0000685F0000}"/>
    <cellStyle name="Input 56 4 6" xfId="22971" xr:uid="{00000000-0005-0000-0000-0000695F0000}"/>
    <cellStyle name="Input 56 4 7" xfId="19125" xr:uid="{00000000-0005-0000-0000-00006A5F0000}"/>
    <cellStyle name="Input 56 5" xfId="6614" xr:uid="{00000000-0005-0000-0000-00006B5F0000}"/>
    <cellStyle name="Input 56 5 2" xfId="13191" xr:uid="{00000000-0005-0000-0000-00006C5F0000}"/>
    <cellStyle name="Input 56 5 3" xfId="20272" xr:uid="{00000000-0005-0000-0000-00006D5F0000}"/>
    <cellStyle name="Input 56 5 4" xfId="23372" xr:uid="{00000000-0005-0000-0000-00006E5F0000}"/>
    <cellStyle name="Input 56 5 5" xfId="25627" xr:uid="{00000000-0005-0000-0000-00006F5F0000}"/>
    <cellStyle name="Input 56 6" xfId="4991" xr:uid="{00000000-0005-0000-0000-0000705F0000}"/>
    <cellStyle name="Input 56 6 2" xfId="11568" xr:uid="{00000000-0005-0000-0000-0000715F0000}"/>
    <cellStyle name="Input 56 7" xfId="9895" xr:uid="{00000000-0005-0000-0000-0000725F0000}"/>
    <cellStyle name="Input 56 8" xfId="18150" xr:uid="{00000000-0005-0000-0000-0000735F0000}"/>
    <cellStyle name="Input 56 9" xfId="19716" xr:uid="{00000000-0005-0000-0000-0000745F0000}"/>
    <cellStyle name="Input 57" xfId="3356" xr:uid="{00000000-0005-0000-0000-0000755F0000}"/>
    <cellStyle name="Input 57 10" xfId="18629" xr:uid="{00000000-0005-0000-0000-0000765F0000}"/>
    <cellStyle name="Input 57 2" xfId="4027" xr:uid="{00000000-0005-0000-0000-0000775F0000}"/>
    <cellStyle name="Input 57 2 2" xfId="7331" xr:uid="{00000000-0005-0000-0000-0000785F0000}"/>
    <cellStyle name="Input 57 2 2 2" xfId="13908" xr:uid="{00000000-0005-0000-0000-0000795F0000}"/>
    <cellStyle name="Input 57 2 2 3" xfId="20989" xr:uid="{00000000-0005-0000-0000-00007A5F0000}"/>
    <cellStyle name="Input 57 2 2 4" xfId="23993" xr:uid="{00000000-0005-0000-0000-00007B5F0000}"/>
    <cellStyle name="Input 57 2 2 5" xfId="26243" xr:uid="{00000000-0005-0000-0000-00007C5F0000}"/>
    <cellStyle name="Input 57 2 3" xfId="5708" xr:uid="{00000000-0005-0000-0000-00007D5F0000}"/>
    <cellStyle name="Input 57 2 3 2" xfId="12285" xr:uid="{00000000-0005-0000-0000-00007E5F0000}"/>
    <cellStyle name="Input 57 2 4" xfId="10612" xr:uid="{00000000-0005-0000-0000-00007F5F0000}"/>
    <cellStyle name="Input 57 2 5" xfId="17400" xr:uid="{00000000-0005-0000-0000-0000805F0000}"/>
    <cellStyle name="Input 57 2 6" xfId="22559" xr:uid="{00000000-0005-0000-0000-0000815F0000}"/>
    <cellStyle name="Input 57 2 7" xfId="25005" xr:uid="{00000000-0005-0000-0000-0000825F0000}"/>
    <cellStyle name="Input 57 3" xfId="4281" xr:uid="{00000000-0005-0000-0000-0000835F0000}"/>
    <cellStyle name="Input 57 3 2" xfId="7585" xr:uid="{00000000-0005-0000-0000-0000845F0000}"/>
    <cellStyle name="Input 57 3 2 2" xfId="14162" xr:uid="{00000000-0005-0000-0000-0000855F0000}"/>
    <cellStyle name="Input 57 3 2 3" xfId="21243" xr:uid="{00000000-0005-0000-0000-0000865F0000}"/>
    <cellStyle name="Input 57 3 2 4" xfId="24247" xr:uid="{00000000-0005-0000-0000-0000875F0000}"/>
    <cellStyle name="Input 57 3 2 5" xfId="26497" xr:uid="{00000000-0005-0000-0000-0000885F0000}"/>
    <cellStyle name="Input 57 3 3" xfId="5962" xr:uid="{00000000-0005-0000-0000-0000895F0000}"/>
    <cellStyle name="Input 57 3 3 2" xfId="12539" xr:uid="{00000000-0005-0000-0000-00008A5F0000}"/>
    <cellStyle name="Input 57 3 4" xfId="10866" xr:uid="{00000000-0005-0000-0000-00008B5F0000}"/>
    <cellStyle name="Input 57 3 5" xfId="17146" xr:uid="{00000000-0005-0000-0000-00008C5F0000}"/>
    <cellStyle name="Input 57 3 6" xfId="22813" xr:uid="{00000000-0005-0000-0000-00008D5F0000}"/>
    <cellStyle name="Input 57 3 7" xfId="17859" xr:uid="{00000000-0005-0000-0000-00008E5F0000}"/>
    <cellStyle name="Input 57 4" xfId="4495" xr:uid="{00000000-0005-0000-0000-00008F5F0000}"/>
    <cellStyle name="Input 57 4 2" xfId="7799" xr:uid="{00000000-0005-0000-0000-0000905F0000}"/>
    <cellStyle name="Input 57 4 2 2" xfId="14376" xr:uid="{00000000-0005-0000-0000-0000915F0000}"/>
    <cellStyle name="Input 57 4 2 3" xfId="21457" xr:uid="{00000000-0005-0000-0000-0000925F0000}"/>
    <cellStyle name="Input 57 4 2 4" xfId="24461" xr:uid="{00000000-0005-0000-0000-0000935F0000}"/>
    <cellStyle name="Input 57 4 2 5" xfId="26711" xr:uid="{00000000-0005-0000-0000-0000945F0000}"/>
    <cellStyle name="Input 57 4 3" xfId="6176" xr:uid="{00000000-0005-0000-0000-0000955F0000}"/>
    <cellStyle name="Input 57 4 3 2" xfId="12753" xr:uid="{00000000-0005-0000-0000-0000965F0000}"/>
    <cellStyle name="Input 57 4 4" xfId="11080" xr:uid="{00000000-0005-0000-0000-0000975F0000}"/>
    <cellStyle name="Input 57 4 5" xfId="16932" xr:uid="{00000000-0005-0000-0000-0000985F0000}"/>
    <cellStyle name="Input 57 4 6" xfId="23027" xr:uid="{00000000-0005-0000-0000-0000995F0000}"/>
    <cellStyle name="Input 57 4 7" xfId="17835" xr:uid="{00000000-0005-0000-0000-00009A5F0000}"/>
    <cellStyle name="Input 57 5" xfId="6695" xr:uid="{00000000-0005-0000-0000-00009B5F0000}"/>
    <cellStyle name="Input 57 5 2" xfId="13272" xr:uid="{00000000-0005-0000-0000-00009C5F0000}"/>
    <cellStyle name="Input 57 5 3" xfId="20353" xr:uid="{00000000-0005-0000-0000-00009D5F0000}"/>
    <cellStyle name="Input 57 5 4" xfId="23431" xr:uid="{00000000-0005-0000-0000-00009E5F0000}"/>
    <cellStyle name="Input 57 5 5" xfId="25685" xr:uid="{00000000-0005-0000-0000-00009F5F0000}"/>
    <cellStyle name="Input 57 6" xfId="5072" xr:uid="{00000000-0005-0000-0000-0000A05F0000}"/>
    <cellStyle name="Input 57 6 2" xfId="11649" xr:uid="{00000000-0005-0000-0000-0000A15F0000}"/>
    <cellStyle name="Input 57 7" xfId="9976" xr:uid="{00000000-0005-0000-0000-0000A25F0000}"/>
    <cellStyle name="Input 57 8" xfId="18069" xr:uid="{00000000-0005-0000-0000-0000A35F0000}"/>
    <cellStyle name="Input 57 9" xfId="18863" xr:uid="{00000000-0005-0000-0000-0000A45F0000}"/>
    <cellStyle name="Input 58" xfId="3351" xr:uid="{00000000-0005-0000-0000-0000A55F0000}"/>
    <cellStyle name="Input 58 10" xfId="18630" xr:uid="{00000000-0005-0000-0000-0000A65F0000}"/>
    <cellStyle name="Input 58 2" xfId="4026" xr:uid="{00000000-0005-0000-0000-0000A75F0000}"/>
    <cellStyle name="Input 58 2 2" xfId="7330" xr:uid="{00000000-0005-0000-0000-0000A85F0000}"/>
    <cellStyle name="Input 58 2 2 2" xfId="13907" xr:uid="{00000000-0005-0000-0000-0000A95F0000}"/>
    <cellStyle name="Input 58 2 2 3" xfId="20988" xr:uid="{00000000-0005-0000-0000-0000AA5F0000}"/>
    <cellStyle name="Input 58 2 2 4" xfId="23992" xr:uid="{00000000-0005-0000-0000-0000AB5F0000}"/>
    <cellStyle name="Input 58 2 2 5" xfId="26242" xr:uid="{00000000-0005-0000-0000-0000AC5F0000}"/>
    <cellStyle name="Input 58 2 3" xfId="5707" xr:uid="{00000000-0005-0000-0000-0000AD5F0000}"/>
    <cellStyle name="Input 58 2 3 2" xfId="12284" xr:uid="{00000000-0005-0000-0000-0000AE5F0000}"/>
    <cellStyle name="Input 58 2 4" xfId="10611" xr:uid="{00000000-0005-0000-0000-0000AF5F0000}"/>
    <cellStyle name="Input 58 2 5" xfId="17401" xr:uid="{00000000-0005-0000-0000-0000B05F0000}"/>
    <cellStyle name="Input 58 2 6" xfId="22558" xr:uid="{00000000-0005-0000-0000-0000B15F0000}"/>
    <cellStyle name="Input 58 2 7" xfId="24823" xr:uid="{00000000-0005-0000-0000-0000B25F0000}"/>
    <cellStyle name="Input 58 3" xfId="4280" xr:uid="{00000000-0005-0000-0000-0000B35F0000}"/>
    <cellStyle name="Input 58 3 2" xfId="7584" xr:uid="{00000000-0005-0000-0000-0000B45F0000}"/>
    <cellStyle name="Input 58 3 2 2" xfId="14161" xr:uid="{00000000-0005-0000-0000-0000B55F0000}"/>
    <cellStyle name="Input 58 3 2 3" xfId="21242" xr:uid="{00000000-0005-0000-0000-0000B65F0000}"/>
    <cellStyle name="Input 58 3 2 4" xfId="24246" xr:uid="{00000000-0005-0000-0000-0000B75F0000}"/>
    <cellStyle name="Input 58 3 2 5" xfId="26496" xr:uid="{00000000-0005-0000-0000-0000B85F0000}"/>
    <cellStyle name="Input 58 3 3" xfId="5961" xr:uid="{00000000-0005-0000-0000-0000B95F0000}"/>
    <cellStyle name="Input 58 3 3 2" xfId="12538" xr:uid="{00000000-0005-0000-0000-0000BA5F0000}"/>
    <cellStyle name="Input 58 3 4" xfId="10865" xr:uid="{00000000-0005-0000-0000-0000BB5F0000}"/>
    <cellStyle name="Input 58 3 5" xfId="17147" xr:uid="{00000000-0005-0000-0000-0000BC5F0000}"/>
    <cellStyle name="Input 58 3 6" xfId="22812" xr:uid="{00000000-0005-0000-0000-0000BD5F0000}"/>
    <cellStyle name="Input 58 3 7" xfId="25043" xr:uid="{00000000-0005-0000-0000-0000BE5F0000}"/>
    <cellStyle name="Input 58 4" xfId="4494" xr:uid="{00000000-0005-0000-0000-0000BF5F0000}"/>
    <cellStyle name="Input 58 4 2" xfId="7798" xr:uid="{00000000-0005-0000-0000-0000C05F0000}"/>
    <cellStyle name="Input 58 4 2 2" xfId="14375" xr:uid="{00000000-0005-0000-0000-0000C15F0000}"/>
    <cellStyle name="Input 58 4 2 3" xfId="21456" xr:uid="{00000000-0005-0000-0000-0000C25F0000}"/>
    <cellStyle name="Input 58 4 2 4" xfId="24460" xr:uid="{00000000-0005-0000-0000-0000C35F0000}"/>
    <cellStyle name="Input 58 4 2 5" xfId="26710" xr:uid="{00000000-0005-0000-0000-0000C45F0000}"/>
    <cellStyle name="Input 58 4 3" xfId="6175" xr:uid="{00000000-0005-0000-0000-0000C55F0000}"/>
    <cellStyle name="Input 58 4 3 2" xfId="12752" xr:uid="{00000000-0005-0000-0000-0000C65F0000}"/>
    <cellStyle name="Input 58 4 4" xfId="11079" xr:uid="{00000000-0005-0000-0000-0000C75F0000}"/>
    <cellStyle name="Input 58 4 5" xfId="16933" xr:uid="{00000000-0005-0000-0000-0000C85F0000}"/>
    <cellStyle name="Input 58 4 6" xfId="23026" xr:uid="{00000000-0005-0000-0000-0000C95F0000}"/>
    <cellStyle name="Input 58 4 7" xfId="18212" xr:uid="{00000000-0005-0000-0000-0000CA5F0000}"/>
    <cellStyle name="Input 58 5" xfId="6690" xr:uid="{00000000-0005-0000-0000-0000CB5F0000}"/>
    <cellStyle name="Input 58 5 2" xfId="13267" xr:uid="{00000000-0005-0000-0000-0000CC5F0000}"/>
    <cellStyle name="Input 58 5 3" xfId="20348" xr:uid="{00000000-0005-0000-0000-0000CD5F0000}"/>
    <cellStyle name="Input 58 5 4" xfId="23429" xr:uid="{00000000-0005-0000-0000-0000CE5F0000}"/>
    <cellStyle name="Input 58 5 5" xfId="25684" xr:uid="{00000000-0005-0000-0000-0000CF5F0000}"/>
    <cellStyle name="Input 58 6" xfId="5067" xr:uid="{00000000-0005-0000-0000-0000D05F0000}"/>
    <cellStyle name="Input 58 6 2" xfId="11644" xr:uid="{00000000-0005-0000-0000-0000D15F0000}"/>
    <cellStyle name="Input 58 7" xfId="9971" xr:uid="{00000000-0005-0000-0000-0000D25F0000}"/>
    <cellStyle name="Input 58 8" xfId="18074" xr:uid="{00000000-0005-0000-0000-0000D35F0000}"/>
    <cellStyle name="Input 58 9" xfId="19741" xr:uid="{00000000-0005-0000-0000-0000D45F0000}"/>
    <cellStyle name="Input 59" xfId="3263" xr:uid="{00000000-0005-0000-0000-0000D55F0000}"/>
    <cellStyle name="Input 59 10" xfId="25226" xr:uid="{00000000-0005-0000-0000-0000D65F0000}"/>
    <cellStyle name="Input 59 2" xfId="3967" xr:uid="{00000000-0005-0000-0000-0000D75F0000}"/>
    <cellStyle name="Input 59 2 2" xfId="7271" xr:uid="{00000000-0005-0000-0000-0000D85F0000}"/>
    <cellStyle name="Input 59 2 2 2" xfId="13848" xr:uid="{00000000-0005-0000-0000-0000D95F0000}"/>
    <cellStyle name="Input 59 2 2 3" xfId="20929" xr:uid="{00000000-0005-0000-0000-0000DA5F0000}"/>
    <cellStyle name="Input 59 2 2 4" xfId="23933" xr:uid="{00000000-0005-0000-0000-0000DB5F0000}"/>
    <cellStyle name="Input 59 2 2 5" xfId="26183" xr:uid="{00000000-0005-0000-0000-0000DC5F0000}"/>
    <cellStyle name="Input 59 2 3" xfId="5648" xr:uid="{00000000-0005-0000-0000-0000DD5F0000}"/>
    <cellStyle name="Input 59 2 3 2" xfId="12225" xr:uid="{00000000-0005-0000-0000-0000DE5F0000}"/>
    <cellStyle name="Input 59 2 4" xfId="10552" xr:uid="{00000000-0005-0000-0000-0000DF5F0000}"/>
    <cellStyle name="Input 59 2 5" xfId="17460" xr:uid="{00000000-0005-0000-0000-0000E05F0000}"/>
    <cellStyle name="Input 59 2 6" xfId="22499" xr:uid="{00000000-0005-0000-0000-0000E15F0000}"/>
    <cellStyle name="Input 59 2 7" xfId="21768" xr:uid="{00000000-0005-0000-0000-0000E25F0000}"/>
    <cellStyle name="Input 59 3" xfId="4221" xr:uid="{00000000-0005-0000-0000-0000E35F0000}"/>
    <cellStyle name="Input 59 3 2" xfId="7525" xr:uid="{00000000-0005-0000-0000-0000E45F0000}"/>
    <cellStyle name="Input 59 3 2 2" xfId="14102" xr:uid="{00000000-0005-0000-0000-0000E55F0000}"/>
    <cellStyle name="Input 59 3 2 3" xfId="21183" xr:uid="{00000000-0005-0000-0000-0000E65F0000}"/>
    <cellStyle name="Input 59 3 2 4" xfId="24187" xr:uid="{00000000-0005-0000-0000-0000E75F0000}"/>
    <cellStyle name="Input 59 3 2 5" xfId="26437" xr:uid="{00000000-0005-0000-0000-0000E85F0000}"/>
    <cellStyle name="Input 59 3 3" xfId="5902" xr:uid="{00000000-0005-0000-0000-0000E95F0000}"/>
    <cellStyle name="Input 59 3 3 2" xfId="12479" xr:uid="{00000000-0005-0000-0000-0000EA5F0000}"/>
    <cellStyle name="Input 59 3 4" xfId="10806" xr:uid="{00000000-0005-0000-0000-0000EB5F0000}"/>
    <cellStyle name="Input 59 3 5" xfId="17206" xr:uid="{00000000-0005-0000-0000-0000EC5F0000}"/>
    <cellStyle name="Input 59 3 6" xfId="22753" xr:uid="{00000000-0005-0000-0000-0000ED5F0000}"/>
    <cellStyle name="Input 59 3 7" xfId="22097" xr:uid="{00000000-0005-0000-0000-0000EE5F0000}"/>
    <cellStyle name="Input 59 4" xfId="4435" xr:uid="{00000000-0005-0000-0000-0000EF5F0000}"/>
    <cellStyle name="Input 59 4 2" xfId="7739" xr:uid="{00000000-0005-0000-0000-0000F05F0000}"/>
    <cellStyle name="Input 59 4 2 2" xfId="14316" xr:uid="{00000000-0005-0000-0000-0000F15F0000}"/>
    <cellStyle name="Input 59 4 2 3" xfId="21397" xr:uid="{00000000-0005-0000-0000-0000F25F0000}"/>
    <cellStyle name="Input 59 4 2 4" xfId="24401" xr:uid="{00000000-0005-0000-0000-0000F35F0000}"/>
    <cellStyle name="Input 59 4 2 5" xfId="26651" xr:uid="{00000000-0005-0000-0000-0000F45F0000}"/>
    <cellStyle name="Input 59 4 3" xfId="6116" xr:uid="{00000000-0005-0000-0000-0000F55F0000}"/>
    <cellStyle name="Input 59 4 3 2" xfId="12693" xr:uid="{00000000-0005-0000-0000-0000F65F0000}"/>
    <cellStyle name="Input 59 4 4" xfId="11020" xr:uid="{00000000-0005-0000-0000-0000F75F0000}"/>
    <cellStyle name="Input 59 4 5" xfId="16992" xr:uid="{00000000-0005-0000-0000-0000F85F0000}"/>
    <cellStyle name="Input 59 4 6" xfId="22967" xr:uid="{00000000-0005-0000-0000-0000F95F0000}"/>
    <cellStyle name="Input 59 4 7" xfId="21965" xr:uid="{00000000-0005-0000-0000-0000FA5F0000}"/>
    <cellStyle name="Input 59 5" xfId="6602" xr:uid="{00000000-0005-0000-0000-0000FB5F0000}"/>
    <cellStyle name="Input 59 5 2" xfId="13179" xr:uid="{00000000-0005-0000-0000-0000FC5F0000}"/>
    <cellStyle name="Input 59 5 3" xfId="20260" xr:uid="{00000000-0005-0000-0000-0000FD5F0000}"/>
    <cellStyle name="Input 59 5 4" xfId="23360" xr:uid="{00000000-0005-0000-0000-0000FE5F0000}"/>
    <cellStyle name="Input 59 5 5" xfId="25615" xr:uid="{00000000-0005-0000-0000-0000FF5F0000}"/>
    <cellStyle name="Input 59 6" xfId="4979" xr:uid="{00000000-0005-0000-0000-000000600000}"/>
    <cellStyle name="Input 59 6 2" xfId="11556" xr:uid="{00000000-0005-0000-0000-000001600000}"/>
    <cellStyle name="Input 59 7" xfId="9883" xr:uid="{00000000-0005-0000-0000-000002600000}"/>
    <cellStyle name="Input 59 8" xfId="18162" xr:uid="{00000000-0005-0000-0000-000003600000}"/>
    <cellStyle name="Input 59 9" xfId="21847" xr:uid="{00000000-0005-0000-0000-000004600000}"/>
    <cellStyle name="Input 6" xfId="2359" xr:uid="{00000000-0005-0000-0000-000005600000}"/>
    <cellStyle name="Input 6 10" xfId="7883" xr:uid="{00000000-0005-0000-0000-000006600000}"/>
    <cellStyle name="Input 6 10 2" xfId="14397" xr:uid="{00000000-0005-0000-0000-000007600000}"/>
    <cellStyle name="Input 6 11" xfId="8016" xr:uid="{00000000-0005-0000-0000-000008600000}"/>
    <cellStyle name="Input 6 11 2" xfId="14439" xr:uid="{00000000-0005-0000-0000-000009600000}"/>
    <cellStyle name="Input 6 12" xfId="18301" xr:uid="{00000000-0005-0000-0000-00000A600000}"/>
    <cellStyle name="Input 6 13" xfId="18710" xr:uid="{00000000-0005-0000-0000-00000B600000}"/>
    <cellStyle name="Input 6 14" xfId="19333" xr:uid="{00000000-0005-0000-0000-00000C600000}"/>
    <cellStyle name="Input 6 2" xfId="3084" xr:uid="{00000000-0005-0000-0000-00000D600000}"/>
    <cellStyle name="Input 6 2 10" xfId="19646" xr:uid="{00000000-0005-0000-0000-00000E600000}"/>
    <cellStyle name="Input 6 2 11" xfId="18654" xr:uid="{00000000-0005-0000-0000-00000F600000}"/>
    <cellStyle name="Input 6 2 2" xfId="3814" xr:uid="{00000000-0005-0000-0000-000010600000}"/>
    <cellStyle name="Input 6 2 2 2" xfId="7118" xr:uid="{00000000-0005-0000-0000-000011600000}"/>
    <cellStyle name="Input 6 2 2 2 2" xfId="13695" xr:uid="{00000000-0005-0000-0000-000012600000}"/>
    <cellStyle name="Input 6 2 2 2 3" xfId="20776" xr:uid="{00000000-0005-0000-0000-000013600000}"/>
    <cellStyle name="Input 6 2 2 2 4" xfId="23825" xr:uid="{00000000-0005-0000-0000-000014600000}"/>
    <cellStyle name="Input 6 2 2 2 5" xfId="26079" xr:uid="{00000000-0005-0000-0000-000015600000}"/>
    <cellStyle name="Input 6 2 2 3" xfId="5495" xr:uid="{00000000-0005-0000-0000-000016600000}"/>
    <cellStyle name="Input 6 2 2 3 2" xfId="12072" xr:uid="{00000000-0005-0000-0000-000017600000}"/>
    <cellStyle name="Input 6 2 2 4" xfId="10399" xr:uid="{00000000-0005-0000-0000-000018600000}"/>
    <cellStyle name="Input 6 2 2 5" xfId="17613" xr:uid="{00000000-0005-0000-0000-000019600000}"/>
    <cellStyle name="Input 6 2 2 6" xfId="22175" xr:uid="{00000000-0005-0000-0000-00001A600000}"/>
    <cellStyle name="Input 6 2 2 7" xfId="24972" xr:uid="{00000000-0005-0000-0000-00001B600000}"/>
    <cellStyle name="Input 6 2 3" xfId="4125" xr:uid="{00000000-0005-0000-0000-00001C600000}"/>
    <cellStyle name="Input 6 2 3 2" xfId="7429" xr:uid="{00000000-0005-0000-0000-00001D600000}"/>
    <cellStyle name="Input 6 2 3 2 2" xfId="14006" xr:uid="{00000000-0005-0000-0000-00001E600000}"/>
    <cellStyle name="Input 6 2 3 2 3" xfId="21087" xr:uid="{00000000-0005-0000-0000-00001F600000}"/>
    <cellStyle name="Input 6 2 3 2 4" xfId="24091" xr:uid="{00000000-0005-0000-0000-000020600000}"/>
    <cellStyle name="Input 6 2 3 2 5" xfId="26341" xr:uid="{00000000-0005-0000-0000-000021600000}"/>
    <cellStyle name="Input 6 2 3 3" xfId="5806" xr:uid="{00000000-0005-0000-0000-000022600000}"/>
    <cellStyle name="Input 6 2 3 3 2" xfId="12383" xr:uid="{00000000-0005-0000-0000-000023600000}"/>
    <cellStyle name="Input 6 2 3 4" xfId="10710" xr:uid="{00000000-0005-0000-0000-000024600000}"/>
    <cellStyle name="Input 6 2 3 5" xfId="17302" xr:uid="{00000000-0005-0000-0000-000025600000}"/>
    <cellStyle name="Input 6 2 3 6" xfId="22657" xr:uid="{00000000-0005-0000-0000-000026600000}"/>
    <cellStyle name="Input 6 2 3 7" xfId="21732" xr:uid="{00000000-0005-0000-0000-000027600000}"/>
    <cellStyle name="Input 6 2 4" xfId="4341" xr:uid="{00000000-0005-0000-0000-000028600000}"/>
    <cellStyle name="Input 6 2 4 2" xfId="7645" xr:uid="{00000000-0005-0000-0000-000029600000}"/>
    <cellStyle name="Input 6 2 4 2 2" xfId="14222" xr:uid="{00000000-0005-0000-0000-00002A600000}"/>
    <cellStyle name="Input 6 2 4 2 3" xfId="21303" xr:uid="{00000000-0005-0000-0000-00002B600000}"/>
    <cellStyle name="Input 6 2 4 2 4" xfId="24307" xr:uid="{00000000-0005-0000-0000-00002C600000}"/>
    <cellStyle name="Input 6 2 4 2 5" xfId="26557" xr:uid="{00000000-0005-0000-0000-00002D600000}"/>
    <cellStyle name="Input 6 2 4 3" xfId="6022" xr:uid="{00000000-0005-0000-0000-00002E600000}"/>
    <cellStyle name="Input 6 2 4 3 2" xfId="12599" xr:uid="{00000000-0005-0000-0000-00002F600000}"/>
    <cellStyle name="Input 6 2 4 4" xfId="10926" xr:uid="{00000000-0005-0000-0000-000030600000}"/>
    <cellStyle name="Input 6 2 4 5" xfId="17086" xr:uid="{00000000-0005-0000-0000-000031600000}"/>
    <cellStyle name="Input 6 2 4 6" xfId="22873" xr:uid="{00000000-0005-0000-0000-000032600000}"/>
    <cellStyle name="Input 6 2 4 7" xfId="18510" xr:uid="{00000000-0005-0000-0000-000033600000}"/>
    <cellStyle name="Input 6 2 5" xfId="6445" xr:uid="{00000000-0005-0000-0000-000034600000}"/>
    <cellStyle name="Input 6 2 5 2" xfId="13022" xr:uid="{00000000-0005-0000-0000-000035600000}"/>
    <cellStyle name="Input 6 2 5 3" xfId="20103" xr:uid="{00000000-0005-0000-0000-000036600000}"/>
    <cellStyle name="Input 6 2 5 4" xfId="23260" xr:uid="{00000000-0005-0000-0000-000037600000}"/>
    <cellStyle name="Input 6 2 5 5" xfId="25513" xr:uid="{00000000-0005-0000-0000-000038600000}"/>
    <cellStyle name="Input 6 2 6" xfId="4822" xr:uid="{00000000-0005-0000-0000-000039600000}"/>
    <cellStyle name="Input 6 2 6 2" xfId="11399" xr:uid="{00000000-0005-0000-0000-00003A600000}"/>
    <cellStyle name="Input 6 2 7" xfId="8220" xr:uid="{00000000-0005-0000-0000-00003B600000}"/>
    <cellStyle name="Input 6 2 8" xfId="9727" xr:uid="{00000000-0005-0000-0000-00003C600000}"/>
    <cellStyle name="Input 6 2 9" xfId="18373" xr:uid="{00000000-0005-0000-0000-00003D600000}"/>
    <cellStyle name="Input 6 3" xfId="3310" xr:uid="{00000000-0005-0000-0000-00003E600000}"/>
    <cellStyle name="Input 6 3 10" xfId="25189" xr:uid="{00000000-0005-0000-0000-00003F600000}"/>
    <cellStyle name="Input 6 3 2" xfId="4006" xr:uid="{00000000-0005-0000-0000-000040600000}"/>
    <cellStyle name="Input 6 3 2 2" xfId="7310" xr:uid="{00000000-0005-0000-0000-000041600000}"/>
    <cellStyle name="Input 6 3 2 2 2" xfId="13887" xr:uid="{00000000-0005-0000-0000-000042600000}"/>
    <cellStyle name="Input 6 3 2 2 3" xfId="20968" xr:uid="{00000000-0005-0000-0000-000043600000}"/>
    <cellStyle name="Input 6 3 2 2 4" xfId="23972" xr:uid="{00000000-0005-0000-0000-000044600000}"/>
    <cellStyle name="Input 6 3 2 2 5" xfId="26222" xr:uid="{00000000-0005-0000-0000-000045600000}"/>
    <cellStyle name="Input 6 3 2 3" xfId="5687" xr:uid="{00000000-0005-0000-0000-000046600000}"/>
    <cellStyle name="Input 6 3 2 3 2" xfId="12264" xr:uid="{00000000-0005-0000-0000-000047600000}"/>
    <cellStyle name="Input 6 3 2 4" xfId="10591" xr:uid="{00000000-0005-0000-0000-000048600000}"/>
    <cellStyle name="Input 6 3 2 5" xfId="17421" xr:uid="{00000000-0005-0000-0000-000049600000}"/>
    <cellStyle name="Input 6 3 2 6" xfId="22538" xr:uid="{00000000-0005-0000-0000-00004A600000}"/>
    <cellStyle name="Input 6 3 2 7" xfId="19201" xr:uid="{00000000-0005-0000-0000-00004B600000}"/>
    <cellStyle name="Input 6 3 3" xfId="4260" xr:uid="{00000000-0005-0000-0000-00004C600000}"/>
    <cellStyle name="Input 6 3 3 2" xfId="7564" xr:uid="{00000000-0005-0000-0000-00004D600000}"/>
    <cellStyle name="Input 6 3 3 2 2" xfId="14141" xr:uid="{00000000-0005-0000-0000-00004E600000}"/>
    <cellStyle name="Input 6 3 3 2 3" xfId="21222" xr:uid="{00000000-0005-0000-0000-00004F600000}"/>
    <cellStyle name="Input 6 3 3 2 4" xfId="24226" xr:uid="{00000000-0005-0000-0000-000050600000}"/>
    <cellStyle name="Input 6 3 3 2 5" xfId="26476" xr:uid="{00000000-0005-0000-0000-000051600000}"/>
    <cellStyle name="Input 6 3 3 3" xfId="5941" xr:uid="{00000000-0005-0000-0000-000052600000}"/>
    <cellStyle name="Input 6 3 3 3 2" xfId="12518" xr:uid="{00000000-0005-0000-0000-000053600000}"/>
    <cellStyle name="Input 6 3 3 4" xfId="10845" xr:uid="{00000000-0005-0000-0000-000054600000}"/>
    <cellStyle name="Input 6 3 3 5" xfId="17167" xr:uid="{00000000-0005-0000-0000-000055600000}"/>
    <cellStyle name="Input 6 3 3 6" xfId="22792" xr:uid="{00000000-0005-0000-0000-000056600000}"/>
    <cellStyle name="Input 6 3 3 7" xfId="18757" xr:uid="{00000000-0005-0000-0000-000057600000}"/>
    <cellStyle name="Input 6 3 4" xfId="4474" xr:uid="{00000000-0005-0000-0000-000058600000}"/>
    <cellStyle name="Input 6 3 4 2" xfId="7778" xr:uid="{00000000-0005-0000-0000-000059600000}"/>
    <cellStyle name="Input 6 3 4 2 2" xfId="14355" xr:uid="{00000000-0005-0000-0000-00005A600000}"/>
    <cellStyle name="Input 6 3 4 2 3" xfId="21436" xr:uid="{00000000-0005-0000-0000-00005B600000}"/>
    <cellStyle name="Input 6 3 4 2 4" xfId="24440" xr:uid="{00000000-0005-0000-0000-00005C600000}"/>
    <cellStyle name="Input 6 3 4 2 5" xfId="26690" xr:uid="{00000000-0005-0000-0000-00005D600000}"/>
    <cellStyle name="Input 6 3 4 3" xfId="6155" xr:uid="{00000000-0005-0000-0000-00005E600000}"/>
    <cellStyle name="Input 6 3 4 3 2" xfId="12732" xr:uid="{00000000-0005-0000-0000-00005F600000}"/>
    <cellStyle name="Input 6 3 4 4" xfId="11059" xr:uid="{00000000-0005-0000-0000-000060600000}"/>
    <cellStyle name="Input 6 3 4 5" xfId="16953" xr:uid="{00000000-0005-0000-0000-000061600000}"/>
    <cellStyle name="Input 6 3 4 6" xfId="23006" xr:uid="{00000000-0005-0000-0000-000062600000}"/>
    <cellStyle name="Input 6 3 4 7" xfId="19064" xr:uid="{00000000-0005-0000-0000-000063600000}"/>
    <cellStyle name="Input 6 3 5" xfId="6649" xr:uid="{00000000-0005-0000-0000-000064600000}"/>
    <cellStyle name="Input 6 3 5 2" xfId="13226" xr:uid="{00000000-0005-0000-0000-000065600000}"/>
    <cellStyle name="Input 6 3 5 3" xfId="20307" xr:uid="{00000000-0005-0000-0000-000066600000}"/>
    <cellStyle name="Input 6 3 5 4" xfId="23407" xr:uid="{00000000-0005-0000-0000-000067600000}"/>
    <cellStyle name="Input 6 3 5 5" xfId="25662" xr:uid="{00000000-0005-0000-0000-000068600000}"/>
    <cellStyle name="Input 6 3 6" xfId="5026" xr:uid="{00000000-0005-0000-0000-000069600000}"/>
    <cellStyle name="Input 6 3 6 2" xfId="11603" xr:uid="{00000000-0005-0000-0000-00006A600000}"/>
    <cellStyle name="Input 6 3 7" xfId="9930" xr:uid="{00000000-0005-0000-0000-00006B600000}"/>
    <cellStyle name="Input 6 3 8" xfId="18115" xr:uid="{00000000-0005-0000-0000-00006C600000}"/>
    <cellStyle name="Input 6 3 9" xfId="19731" xr:uid="{00000000-0005-0000-0000-00006D600000}"/>
    <cellStyle name="Input 6 4" xfId="3665" xr:uid="{00000000-0005-0000-0000-00006E600000}"/>
    <cellStyle name="Input 6 4 2" xfId="6969" xr:uid="{00000000-0005-0000-0000-00006F600000}"/>
    <cellStyle name="Input 6 4 2 2" xfId="13546" xr:uid="{00000000-0005-0000-0000-000070600000}"/>
    <cellStyle name="Input 6 4 2 3" xfId="20627" xr:uid="{00000000-0005-0000-0000-000071600000}"/>
    <cellStyle name="Input 6 4 2 4" xfId="23678" xr:uid="{00000000-0005-0000-0000-000072600000}"/>
    <cellStyle name="Input 6 4 2 5" xfId="25931" xr:uid="{00000000-0005-0000-0000-000073600000}"/>
    <cellStyle name="Input 6 4 3" xfId="5346" xr:uid="{00000000-0005-0000-0000-000074600000}"/>
    <cellStyle name="Input 6 4 3 2" xfId="11923" xr:uid="{00000000-0005-0000-0000-000075600000}"/>
    <cellStyle name="Input 6 4 4" xfId="10250" xr:uid="{00000000-0005-0000-0000-000076600000}"/>
    <cellStyle name="Input 6 4 5" xfId="17762" xr:uid="{00000000-0005-0000-0000-000077600000}"/>
    <cellStyle name="Input 6 4 6" xfId="18992" xr:uid="{00000000-0005-0000-0000-000078600000}"/>
    <cellStyle name="Input 6 4 7" xfId="22240" xr:uid="{00000000-0005-0000-0000-000079600000}"/>
    <cellStyle name="Input 6 5" xfId="3443" xr:uid="{00000000-0005-0000-0000-00007A600000}"/>
    <cellStyle name="Input 6 5 2" xfId="6782" xr:uid="{00000000-0005-0000-0000-00007B600000}"/>
    <cellStyle name="Input 6 5 2 2" xfId="13359" xr:uid="{00000000-0005-0000-0000-00007C600000}"/>
    <cellStyle name="Input 6 5 2 3" xfId="20440" xr:uid="{00000000-0005-0000-0000-00007D600000}"/>
    <cellStyle name="Input 6 5 2 4" xfId="23491" xr:uid="{00000000-0005-0000-0000-00007E600000}"/>
    <cellStyle name="Input 6 5 2 5" xfId="25744" xr:uid="{00000000-0005-0000-0000-00007F600000}"/>
    <cellStyle name="Input 6 5 3" xfId="5159" xr:uid="{00000000-0005-0000-0000-000080600000}"/>
    <cellStyle name="Input 6 5 3 2" xfId="11736" xr:uid="{00000000-0005-0000-0000-000081600000}"/>
    <cellStyle name="Input 6 5 4" xfId="10063" xr:uid="{00000000-0005-0000-0000-000082600000}"/>
    <cellStyle name="Input 6 5 5" xfId="17971" xr:uid="{00000000-0005-0000-0000-000083600000}"/>
    <cellStyle name="Input 6 5 6" xfId="18897" xr:uid="{00000000-0005-0000-0000-000084600000}"/>
    <cellStyle name="Input 6 5 7" xfId="25127" xr:uid="{00000000-0005-0000-0000-000085600000}"/>
    <cellStyle name="Input 6 6" xfId="3552" xr:uid="{00000000-0005-0000-0000-000086600000}"/>
    <cellStyle name="Input 6 6 2" xfId="6876" xr:uid="{00000000-0005-0000-0000-000087600000}"/>
    <cellStyle name="Input 6 6 2 2" xfId="13453" xr:uid="{00000000-0005-0000-0000-000088600000}"/>
    <cellStyle name="Input 6 6 2 3" xfId="20534" xr:uid="{00000000-0005-0000-0000-000089600000}"/>
    <cellStyle name="Input 6 6 2 4" xfId="23585" xr:uid="{00000000-0005-0000-0000-00008A600000}"/>
    <cellStyle name="Input 6 6 2 5" xfId="25838" xr:uid="{00000000-0005-0000-0000-00008B600000}"/>
    <cellStyle name="Input 6 6 3" xfId="5253" xr:uid="{00000000-0005-0000-0000-00008C600000}"/>
    <cellStyle name="Input 6 6 3 2" xfId="11830" xr:uid="{00000000-0005-0000-0000-00008D600000}"/>
    <cellStyle name="Input 6 6 4" xfId="10157" xr:uid="{00000000-0005-0000-0000-00008E600000}"/>
    <cellStyle name="Input 6 6 5" xfId="17874" xr:uid="{00000000-0005-0000-0000-00008F600000}"/>
    <cellStyle name="Input 6 6 6" xfId="19833" xr:uid="{00000000-0005-0000-0000-000090600000}"/>
    <cellStyle name="Input 6 6 7" xfId="19296" xr:uid="{00000000-0005-0000-0000-000091600000}"/>
    <cellStyle name="Input 6 7" xfId="6294" xr:uid="{00000000-0005-0000-0000-000092600000}"/>
    <cellStyle name="Input 6 7 2" xfId="12871" xr:uid="{00000000-0005-0000-0000-000093600000}"/>
    <cellStyle name="Input 6 7 3" xfId="16768" xr:uid="{00000000-0005-0000-0000-000094600000}"/>
    <cellStyle name="Input 6 7 4" xfId="23150" xr:uid="{00000000-0005-0000-0000-000095600000}"/>
    <cellStyle name="Input 6 7 5" xfId="25405" xr:uid="{00000000-0005-0000-0000-000096600000}"/>
    <cellStyle name="Input 6 8" xfId="4663" xr:uid="{00000000-0005-0000-0000-000097600000}"/>
    <cellStyle name="Input 6 8 2" xfId="11240" xr:uid="{00000000-0005-0000-0000-000098600000}"/>
    <cellStyle name="Input 6 8 3" xfId="21616" xr:uid="{00000000-0005-0000-0000-000099600000}"/>
    <cellStyle name="Input 6 8 4" xfId="24577" xr:uid="{00000000-0005-0000-0000-00009A600000}"/>
    <cellStyle name="Input 6 8 5" xfId="26813" xr:uid="{00000000-0005-0000-0000-00009B600000}"/>
    <cellStyle name="Input 6 9" xfId="9415" xr:uid="{00000000-0005-0000-0000-00009C600000}"/>
    <cellStyle name="Input 6 9 2" xfId="14584" xr:uid="{00000000-0005-0000-0000-00009D600000}"/>
    <cellStyle name="Input 6 9 3" xfId="21634" xr:uid="{00000000-0005-0000-0000-00009E600000}"/>
    <cellStyle name="Input 6 9 4" xfId="24594" xr:uid="{00000000-0005-0000-0000-00009F600000}"/>
    <cellStyle name="Input 6 9 5" xfId="26830" xr:uid="{00000000-0005-0000-0000-0000A0600000}"/>
    <cellStyle name="Input 60" xfId="3360" xr:uid="{00000000-0005-0000-0000-0000A1600000}"/>
    <cellStyle name="Input 60 10" xfId="18627" xr:uid="{00000000-0005-0000-0000-0000A2600000}"/>
    <cellStyle name="Input 60 2" xfId="4028" xr:uid="{00000000-0005-0000-0000-0000A3600000}"/>
    <cellStyle name="Input 60 2 2" xfId="7332" xr:uid="{00000000-0005-0000-0000-0000A4600000}"/>
    <cellStyle name="Input 60 2 2 2" xfId="13909" xr:uid="{00000000-0005-0000-0000-0000A5600000}"/>
    <cellStyle name="Input 60 2 2 3" xfId="20990" xr:uid="{00000000-0005-0000-0000-0000A6600000}"/>
    <cellStyle name="Input 60 2 2 4" xfId="23994" xr:uid="{00000000-0005-0000-0000-0000A7600000}"/>
    <cellStyle name="Input 60 2 2 5" xfId="26244" xr:uid="{00000000-0005-0000-0000-0000A8600000}"/>
    <cellStyle name="Input 60 2 3" xfId="5709" xr:uid="{00000000-0005-0000-0000-0000A9600000}"/>
    <cellStyle name="Input 60 2 3 2" xfId="12286" xr:uid="{00000000-0005-0000-0000-0000AA600000}"/>
    <cellStyle name="Input 60 2 4" xfId="10613" xr:uid="{00000000-0005-0000-0000-0000AB600000}"/>
    <cellStyle name="Input 60 2 5" xfId="17399" xr:uid="{00000000-0005-0000-0000-0000AC600000}"/>
    <cellStyle name="Input 60 2 6" xfId="22560" xr:uid="{00000000-0005-0000-0000-0000AD600000}"/>
    <cellStyle name="Input 60 2 7" xfId="19199" xr:uid="{00000000-0005-0000-0000-0000AE600000}"/>
    <cellStyle name="Input 60 3" xfId="4282" xr:uid="{00000000-0005-0000-0000-0000AF600000}"/>
    <cellStyle name="Input 60 3 2" xfId="7586" xr:uid="{00000000-0005-0000-0000-0000B0600000}"/>
    <cellStyle name="Input 60 3 2 2" xfId="14163" xr:uid="{00000000-0005-0000-0000-0000B1600000}"/>
    <cellStyle name="Input 60 3 2 3" xfId="21244" xr:uid="{00000000-0005-0000-0000-0000B2600000}"/>
    <cellStyle name="Input 60 3 2 4" xfId="24248" xr:uid="{00000000-0005-0000-0000-0000B3600000}"/>
    <cellStyle name="Input 60 3 2 5" xfId="26498" xr:uid="{00000000-0005-0000-0000-0000B4600000}"/>
    <cellStyle name="Input 60 3 3" xfId="5963" xr:uid="{00000000-0005-0000-0000-0000B5600000}"/>
    <cellStyle name="Input 60 3 3 2" xfId="12540" xr:uid="{00000000-0005-0000-0000-0000B6600000}"/>
    <cellStyle name="Input 60 3 4" xfId="10867" xr:uid="{00000000-0005-0000-0000-0000B7600000}"/>
    <cellStyle name="Input 60 3 5" xfId="17145" xr:uid="{00000000-0005-0000-0000-0000B8600000}"/>
    <cellStyle name="Input 60 3 6" xfId="22814" xr:uid="{00000000-0005-0000-0000-0000B9600000}"/>
    <cellStyle name="Input 60 3 7" xfId="19162" xr:uid="{00000000-0005-0000-0000-0000BA600000}"/>
    <cellStyle name="Input 60 4" xfId="4496" xr:uid="{00000000-0005-0000-0000-0000BB600000}"/>
    <cellStyle name="Input 60 4 2" xfId="7800" xr:uid="{00000000-0005-0000-0000-0000BC600000}"/>
    <cellStyle name="Input 60 4 2 2" xfId="14377" xr:uid="{00000000-0005-0000-0000-0000BD600000}"/>
    <cellStyle name="Input 60 4 2 3" xfId="21458" xr:uid="{00000000-0005-0000-0000-0000BE600000}"/>
    <cellStyle name="Input 60 4 2 4" xfId="24462" xr:uid="{00000000-0005-0000-0000-0000BF600000}"/>
    <cellStyle name="Input 60 4 2 5" xfId="26712" xr:uid="{00000000-0005-0000-0000-0000C0600000}"/>
    <cellStyle name="Input 60 4 3" xfId="6177" xr:uid="{00000000-0005-0000-0000-0000C1600000}"/>
    <cellStyle name="Input 60 4 3 2" xfId="12754" xr:uid="{00000000-0005-0000-0000-0000C2600000}"/>
    <cellStyle name="Input 60 4 4" xfId="11081" xr:uid="{00000000-0005-0000-0000-0000C3600000}"/>
    <cellStyle name="Input 60 4 5" xfId="16931" xr:uid="{00000000-0005-0000-0000-0000C4600000}"/>
    <cellStyle name="Input 60 4 6" xfId="23028" xr:uid="{00000000-0005-0000-0000-0000C5600000}"/>
    <cellStyle name="Input 60 4 7" xfId="22062" xr:uid="{00000000-0005-0000-0000-0000C6600000}"/>
    <cellStyle name="Input 60 5" xfId="6699" xr:uid="{00000000-0005-0000-0000-0000C7600000}"/>
    <cellStyle name="Input 60 5 2" xfId="13276" xr:uid="{00000000-0005-0000-0000-0000C8600000}"/>
    <cellStyle name="Input 60 5 3" xfId="20357" xr:uid="{00000000-0005-0000-0000-0000C9600000}"/>
    <cellStyle name="Input 60 5 4" xfId="23433" xr:uid="{00000000-0005-0000-0000-0000CA600000}"/>
    <cellStyle name="Input 60 5 5" xfId="25687" xr:uid="{00000000-0005-0000-0000-0000CB600000}"/>
    <cellStyle name="Input 60 6" xfId="5076" xr:uid="{00000000-0005-0000-0000-0000CC600000}"/>
    <cellStyle name="Input 60 6 2" xfId="11653" xr:uid="{00000000-0005-0000-0000-0000CD600000}"/>
    <cellStyle name="Input 60 7" xfId="9980" xr:uid="{00000000-0005-0000-0000-0000CE600000}"/>
    <cellStyle name="Input 60 8" xfId="18065" xr:uid="{00000000-0005-0000-0000-0000CF600000}"/>
    <cellStyle name="Input 60 9" xfId="18864" xr:uid="{00000000-0005-0000-0000-0000D0600000}"/>
    <cellStyle name="Input 61" xfId="3262" xr:uid="{00000000-0005-0000-0000-0000D1600000}"/>
    <cellStyle name="Input 61 10" xfId="25227" xr:uid="{00000000-0005-0000-0000-0000D2600000}"/>
    <cellStyle name="Input 61 2" xfId="3966" xr:uid="{00000000-0005-0000-0000-0000D3600000}"/>
    <cellStyle name="Input 61 2 2" xfId="7270" xr:uid="{00000000-0005-0000-0000-0000D4600000}"/>
    <cellStyle name="Input 61 2 2 2" xfId="13847" xr:uid="{00000000-0005-0000-0000-0000D5600000}"/>
    <cellStyle name="Input 61 2 2 3" xfId="20928" xr:uid="{00000000-0005-0000-0000-0000D6600000}"/>
    <cellStyle name="Input 61 2 2 4" xfId="23932" xr:uid="{00000000-0005-0000-0000-0000D7600000}"/>
    <cellStyle name="Input 61 2 2 5" xfId="26182" xr:uid="{00000000-0005-0000-0000-0000D8600000}"/>
    <cellStyle name="Input 61 2 3" xfId="5647" xr:uid="{00000000-0005-0000-0000-0000D9600000}"/>
    <cellStyle name="Input 61 2 3 2" xfId="12224" xr:uid="{00000000-0005-0000-0000-0000DA600000}"/>
    <cellStyle name="Input 61 2 4" xfId="10551" xr:uid="{00000000-0005-0000-0000-0000DB600000}"/>
    <cellStyle name="Input 61 2 5" xfId="17461" xr:uid="{00000000-0005-0000-0000-0000DC600000}"/>
    <cellStyle name="Input 61 2 6" xfId="22498" xr:uid="{00000000-0005-0000-0000-0000DD600000}"/>
    <cellStyle name="Input 61 2 7" xfId="21769" xr:uid="{00000000-0005-0000-0000-0000DE600000}"/>
    <cellStyle name="Input 61 3" xfId="4220" xr:uid="{00000000-0005-0000-0000-0000DF600000}"/>
    <cellStyle name="Input 61 3 2" xfId="7524" xr:uid="{00000000-0005-0000-0000-0000E0600000}"/>
    <cellStyle name="Input 61 3 2 2" xfId="14101" xr:uid="{00000000-0005-0000-0000-0000E1600000}"/>
    <cellStyle name="Input 61 3 2 3" xfId="21182" xr:uid="{00000000-0005-0000-0000-0000E2600000}"/>
    <cellStyle name="Input 61 3 2 4" xfId="24186" xr:uid="{00000000-0005-0000-0000-0000E3600000}"/>
    <cellStyle name="Input 61 3 2 5" xfId="26436" xr:uid="{00000000-0005-0000-0000-0000E4600000}"/>
    <cellStyle name="Input 61 3 3" xfId="5901" xr:uid="{00000000-0005-0000-0000-0000E5600000}"/>
    <cellStyle name="Input 61 3 3 2" xfId="12478" xr:uid="{00000000-0005-0000-0000-0000E6600000}"/>
    <cellStyle name="Input 61 3 4" xfId="10805" xr:uid="{00000000-0005-0000-0000-0000E7600000}"/>
    <cellStyle name="Input 61 3 5" xfId="17207" xr:uid="{00000000-0005-0000-0000-0000E8600000}"/>
    <cellStyle name="Input 61 3 6" xfId="22752" xr:uid="{00000000-0005-0000-0000-0000E9600000}"/>
    <cellStyle name="Input 61 3 7" xfId="18257" xr:uid="{00000000-0005-0000-0000-0000EA600000}"/>
    <cellStyle name="Input 61 4" xfId="4434" xr:uid="{00000000-0005-0000-0000-0000EB600000}"/>
    <cellStyle name="Input 61 4 2" xfId="7738" xr:uid="{00000000-0005-0000-0000-0000EC600000}"/>
    <cellStyle name="Input 61 4 2 2" xfId="14315" xr:uid="{00000000-0005-0000-0000-0000ED600000}"/>
    <cellStyle name="Input 61 4 2 3" xfId="21396" xr:uid="{00000000-0005-0000-0000-0000EE600000}"/>
    <cellStyle name="Input 61 4 2 4" xfId="24400" xr:uid="{00000000-0005-0000-0000-0000EF600000}"/>
    <cellStyle name="Input 61 4 2 5" xfId="26650" xr:uid="{00000000-0005-0000-0000-0000F0600000}"/>
    <cellStyle name="Input 61 4 3" xfId="6115" xr:uid="{00000000-0005-0000-0000-0000F1600000}"/>
    <cellStyle name="Input 61 4 3 2" xfId="12692" xr:uid="{00000000-0005-0000-0000-0000F2600000}"/>
    <cellStyle name="Input 61 4 4" xfId="11019" xr:uid="{00000000-0005-0000-0000-0000F3600000}"/>
    <cellStyle name="Input 61 4 5" xfId="16993" xr:uid="{00000000-0005-0000-0000-0000F4600000}"/>
    <cellStyle name="Input 61 4 6" xfId="22966" xr:uid="{00000000-0005-0000-0000-0000F5600000}"/>
    <cellStyle name="Input 61 4 7" xfId="19451" xr:uid="{00000000-0005-0000-0000-0000F6600000}"/>
    <cellStyle name="Input 61 5" xfId="6601" xr:uid="{00000000-0005-0000-0000-0000F7600000}"/>
    <cellStyle name="Input 61 5 2" xfId="13178" xr:uid="{00000000-0005-0000-0000-0000F8600000}"/>
    <cellStyle name="Input 61 5 3" xfId="20259" xr:uid="{00000000-0005-0000-0000-0000F9600000}"/>
    <cellStyle name="Input 61 5 4" xfId="23359" xr:uid="{00000000-0005-0000-0000-0000FA600000}"/>
    <cellStyle name="Input 61 5 5" xfId="25614" xr:uid="{00000000-0005-0000-0000-0000FB600000}"/>
    <cellStyle name="Input 61 6" xfId="4978" xr:uid="{00000000-0005-0000-0000-0000FC600000}"/>
    <cellStyle name="Input 61 6 2" xfId="11555" xr:uid="{00000000-0005-0000-0000-0000FD600000}"/>
    <cellStyle name="Input 61 7" xfId="9882" xr:uid="{00000000-0005-0000-0000-0000FE600000}"/>
    <cellStyle name="Input 61 8" xfId="18163" xr:uid="{00000000-0005-0000-0000-0000FF600000}"/>
    <cellStyle name="Input 61 9" xfId="22127" xr:uid="{00000000-0005-0000-0000-000000610000}"/>
    <cellStyle name="Input 62" xfId="3264" xr:uid="{00000000-0005-0000-0000-000001610000}"/>
    <cellStyle name="Input 62 10" xfId="25225" xr:uid="{00000000-0005-0000-0000-000002610000}"/>
    <cellStyle name="Input 62 2" xfId="3968" xr:uid="{00000000-0005-0000-0000-000003610000}"/>
    <cellStyle name="Input 62 2 2" xfId="7272" xr:uid="{00000000-0005-0000-0000-000004610000}"/>
    <cellStyle name="Input 62 2 2 2" xfId="13849" xr:uid="{00000000-0005-0000-0000-000005610000}"/>
    <cellStyle name="Input 62 2 2 3" xfId="20930" xr:uid="{00000000-0005-0000-0000-000006610000}"/>
    <cellStyle name="Input 62 2 2 4" xfId="23934" xr:uid="{00000000-0005-0000-0000-000007610000}"/>
    <cellStyle name="Input 62 2 2 5" xfId="26184" xr:uid="{00000000-0005-0000-0000-000008610000}"/>
    <cellStyle name="Input 62 2 3" xfId="5649" xr:uid="{00000000-0005-0000-0000-000009610000}"/>
    <cellStyle name="Input 62 2 3 2" xfId="12226" xr:uid="{00000000-0005-0000-0000-00000A610000}"/>
    <cellStyle name="Input 62 2 4" xfId="10553" xr:uid="{00000000-0005-0000-0000-00000B610000}"/>
    <cellStyle name="Input 62 2 5" xfId="17459" xr:uid="{00000000-0005-0000-0000-00000C610000}"/>
    <cellStyle name="Input 62 2 6" xfId="22500" xr:uid="{00000000-0005-0000-0000-00000D610000}"/>
    <cellStyle name="Input 62 2 7" xfId="21767" xr:uid="{00000000-0005-0000-0000-00000E610000}"/>
    <cellStyle name="Input 62 3" xfId="4222" xr:uid="{00000000-0005-0000-0000-00000F610000}"/>
    <cellStyle name="Input 62 3 2" xfId="7526" xr:uid="{00000000-0005-0000-0000-000010610000}"/>
    <cellStyle name="Input 62 3 2 2" xfId="14103" xr:uid="{00000000-0005-0000-0000-000011610000}"/>
    <cellStyle name="Input 62 3 2 3" xfId="21184" xr:uid="{00000000-0005-0000-0000-000012610000}"/>
    <cellStyle name="Input 62 3 2 4" xfId="24188" xr:uid="{00000000-0005-0000-0000-000013610000}"/>
    <cellStyle name="Input 62 3 2 5" xfId="26438" xr:uid="{00000000-0005-0000-0000-000014610000}"/>
    <cellStyle name="Input 62 3 3" xfId="5903" xr:uid="{00000000-0005-0000-0000-000015610000}"/>
    <cellStyle name="Input 62 3 3 2" xfId="12480" xr:uid="{00000000-0005-0000-0000-000016610000}"/>
    <cellStyle name="Input 62 3 4" xfId="10807" xr:uid="{00000000-0005-0000-0000-000017610000}"/>
    <cellStyle name="Input 62 3 5" xfId="17205" xr:uid="{00000000-0005-0000-0000-000018610000}"/>
    <cellStyle name="Input 62 3 6" xfId="22754" xr:uid="{00000000-0005-0000-0000-000019610000}"/>
    <cellStyle name="Input 62 3 7" xfId="18254" xr:uid="{00000000-0005-0000-0000-00001A610000}"/>
    <cellStyle name="Input 62 4" xfId="4436" xr:uid="{00000000-0005-0000-0000-00001B610000}"/>
    <cellStyle name="Input 62 4 2" xfId="7740" xr:uid="{00000000-0005-0000-0000-00001C610000}"/>
    <cellStyle name="Input 62 4 2 2" xfId="14317" xr:uid="{00000000-0005-0000-0000-00001D610000}"/>
    <cellStyle name="Input 62 4 2 3" xfId="21398" xr:uid="{00000000-0005-0000-0000-00001E610000}"/>
    <cellStyle name="Input 62 4 2 4" xfId="24402" xr:uid="{00000000-0005-0000-0000-00001F610000}"/>
    <cellStyle name="Input 62 4 2 5" xfId="26652" xr:uid="{00000000-0005-0000-0000-000020610000}"/>
    <cellStyle name="Input 62 4 3" xfId="6117" xr:uid="{00000000-0005-0000-0000-000021610000}"/>
    <cellStyle name="Input 62 4 3 2" xfId="12694" xr:uid="{00000000-0005-0000-0000-000022610000}"/>
    <cellStyle name="Input 62 4 4" xfId="11021" xr:uid="{00000000-0005-0000-0000-000023610000}"/>
    <cellStyle name="Input 62 4 5" xfId="16991" xr:uid="{00000000-0005-0000-0000-000024610000}"/>
    <cellStyle name="Input 62 4 6" xfId="22968" xr:uid="{00000000-0005-0000-0000-000025610000}"/>
    <cellStyle name="Input 62 4 7" xfId="19450" xr:uid="{00000000-0005-0000-0000-000026610000}"/>
    <cellStyle name="Input 62 5" xfId="6603" xr:uid="{00000000-0005-0000-0000-000027610000}"/>
    <cellStyle name="Input 62 5 2" xfId="13180" xr:uid="{00000000-0005-0000-0000-000028610000}"/>
    <cellStyle name="Input 62 5 3" xfId="20261" xr:uid="{00000000-0005-0000-0000-000029610000}"/>
    <cellStyle name="Input 62 5 4" xfId="23361" xr:uid="{00000000-0005-0000-0000-00002A610000}"/>
    <cellStyle name="Input 62 5 5" xfId="25616" xr:uid="{00000000-0005-0000-0000-00002B610000}"/>
    <cellStyle name="Input 62 6" xfId="4980" xr:uid="{00000000-0005-0000-0000-00002C610000}"/>
    <cellStyle name="Input 62 6 2" xfId="11557" xr:uid="{00000000-0005-0000-0000-00002D610000}"/>
    <cellStyle name="Input 62 7" xfId="9884" xr:uid="{00000000-0005-0000-0000-00002E610000}"/>
    <cellStyle name="Input 62 8" xfId="18161" xr:uid="{00000000-0005-0000-0000-00002F610000}"/>
    <cellStyle name="Input 62 9" xfId="21848" xr:uid="{00000000-0005-0000-0000-000030610000}"/>
    <cellStyle name="Input 63" xfId="3266" xr:uid="{00000000-0005-0000-0000-000031610000}"/>
    <cellStyle name="Input 63 10" xfId="25223" xr:uid="{00000000-0005-0000-0000-000032610000}"/>
    <cellStyle name="Input 63 2" xfId="3969" xr:uid="{00000000-0005-0000-0000-000033610000}"/>
    <cellStyle name="Input 63 2 2" xfId="7273" xr:uid="{00000000-0005-0000-0000-000034610000}"/>
    <cellStyle name="Input 63 2 2 2" xfId="13850" xr:uid="{00000000-0005-0000-0000-000035610000}"/>
    <cellStyle name="Input 63 2 2 3" xfId="20931" xr:uid="{00000000-0005-0000-0000-000036610000}"/>
    <cellStyle name="Input 63 2 2 4" xfId="23935" xr:uid="{00000000-0005-0000-0000-000037610000}"/>
    <cellStyle name="Input 63 2 2 5" xfId="26185" xr:uid="{00000000-0005-0000-0000-000038610000}"/>
    <cellStyle name="Input 63 2 3" xfId="5650" xr:uid="{00000000-0005-0000-0000-000039610000}"/>
    <cellStyle name="Input 63 2 3 2" xfId="12227" xr:uid="{00000000-0005-0000-0000-00003A610000}"/>
    <cellStyle name="Input 63 2 4" xfId="10554" xr:uid="{00000000-0005-0000-0000-00003B610000}"/>
    <cellStyle name="Input 63 2 5" xfId="17458" xr:uid="{00000000-0005-0000-0000-00003C610000}"/>
    <cellStyle name="Input 63 2 6" xfId="22501" xr:uid="{00000000-0005-0000-0000-00003D610000}"/>
    <cellStyle name="Input 63 2 7" xfId="25051" xr:uid="{00000000-0005-0000-0000-00003E610000}"/>
    <cellStyle name="Input 63 3" xfId="4223" xr:uid="{00000000-0005-0000-0000-00003F610000}"/>
    <cellStyle name="Input 63 3 2" xfId="7527" xr:uid="{00000000-0005-0000-0000-000040610000}"/>
    <cellStyle name="Input 63 3 2 2" xfId="14104" xr:uid="{00000000-0005-0000-0000-000041610000}"/>
    <cellStyle name="Input 63 3 2 3" xfId="21185" xr:uid="{00000000-0005-0000-0000-000042610000}"/>
    <cellStyle name="Input 63 3 2 4" xfId="24189" xr:uid="{00000000-0005-0000-0000-000043610000}"/>
    <cellStyle name="Input 63 3 2 5" xfId="26439" xr:uid="{00000000-0005-0000-0000-000044610000}"/>
    <cellStyle name="Input 63 3 3" xfId="5904" xr:uid="{00000000-0005-0000-0000-000045610000}"/>
    <cellStyle name="Input 63 3 3 2" xfId="12481" xr:uid="{00000000-0005-0000-0000-000046610000}"/>
    <cellStyle name="Input 63 3 4" xfId="10808" xr:uid="{00000000-0005-0000-0000-000047610000}"/>
    <cellStyle name="Input 63 3 5" xfId="17204" xr:uid="{00000000-0005-0000-0000-000048610000}"/>
    <cellStyle name="Input 63 3 6" xfId="22755" xr:uid="{00000000-0005-0000-0000-000049610000}"/>
    <cellStyle name="Input 63 3 7" xfId="19522" xr:uid="{00000000-0005-0000-0000-00004A610000}"/>
    <cellStyle name="Input 63 4" xfId="4437" xr:uid="{00000000-0005-0000-0000-00004B610000}"/>
    <cellStyle name="Input 63 4 2" xfId="7741" xr:uid="{00000000-0005-0000-0000-00004C610000}"/>
    <cellStyle name="Input 63 4 2 2" xfId="14318" xr:uid="{00000000-0005-0000-0000-00004D610000}"/>
    <cellStyle name="Input 63 4 2 3" xfId="21399" xr:uid="{00000000-0005-0000-0000-00004E610000}"/>
    <cellStyle name="Input 63 4 2 4" xfId="24403" xr:uid="{00000000-0005-0000-0000-00004F610000}"/>
    <cellStyle name="Input 63 4 2 5" xfId="26653" xr:uid="{00000000-0005-0000-0000-000050610000}"/>
    <cellStyle name="Input 63 4 3" xfId="6118" xr:uid="{00000000-0005-0000-0000-000051610000}"/>
    <cellStyle name="Input 63 4 3 2" xfId="12695" xr:uid="{00000000-0005-0000-0000-000052610000}"/>
    <cellStyle name="Input 63 4 4" xfId="11022" xr:uid="{00000000-0005-0000-0000-000053610000}"/>
    <cellStyle name="Input 63 4 5" xfId="16990" xr:uid="{00000000-0005-0000-0000-000054610000}"/>
    <cellStyle name="Input 63 4 6" xfId="22969" xr:uid="{00000000-0005-0000-0000-000055610000}"/>
    <cellStyle name="Input 63 4 7" xfId="19126" xr:uid="{00000000-0005-0000-0000-000056610000}"/>
    <cellStyle name="Input 63 5" xfId="6605" xr:uid="{00000000-0005-0000-0000-000057610000}"/>
    <cellStyle name="Input 63 5 2" xfId="13182" xr:uid="{00000000-0005-0000-0000-000058610000}"/>
    <cellStyle name="Input 63 5 3" xfId="20263" xr:uid="{00000000-0005-0000-0000-000059610000}"/>
    <cellStyle name="Input 63 5 4" xfId="23363" xr:uid="{00000000-0005-0000-0000-00005A610000}"/>
    <cellStyle name="Input 63 5 5" xfId="25618" xr:uid="{00000000-0005-0000-0000-00005B610000}"/>
    <cellStyle name="Input 63 6" xfId="4982" xr:uid="{00000000-0005-0000-0000-00005C610000}"/>
    <cellStyle name="Input 63 6 2" xfId="11559" xr:uid="{00000000-0005-0000-0000-00005D610000}"/>
    <cellStyle name="Input 63 7" xfId="9886" xr:uid="{00000000-0005-0000-0000-00005E610000}"/>
    <cellStyle name="Input 63 8" xfId="18159" xr:uid="{00000000-0005-0000-0000-00005F610000}"/>
    <cellStyle name="Input 63 9" xfId="19697" xr:uid="{00000000-0005-0000-0000-000060610000}"/>
    <cellStyle name="Input 64" xfId="3265" xr:uid="{00000000-0005-0000-0000-000061610000}"/>
    <cellStyle name="Input 64 2" xfId="6604" xr:uid="{00000000-0005-0000-0000-000062610000}"/>
    <cellStyle name="Input 64 2 2" xfId="13181" xr:uid="{00000000-0005-0000-0000-000063610000}"/>
    <cellStyle name="Input 64 2 3" xfId="20262" xr:uid="{00000000-0005-0000-0000-000064610000}"/>
    <cellStyle name="Input 64 2 4" xfId="23362" xr:uid="{00000000-0005-0000-0000-000065610000}"/>
    <cellStyle name="Input 64 2 5" xfId="25617" xr:uid="{00000000-0005-0000-0000-000066610000}"/>
    <cellStyle name="Input 64 3" xfId="4981" xr:uid="{00000000-0005-0000-0000-000067610000}"/>
    <cellStyle name="Input 64 3 2" xfId="11558" xr:uid="{00000000-0005-0000-0000-000068610000}"/>
    <cellStyle name="Input 64 4" xfId="9885" xr:uid="{00000000-0005-0000-0000-000069610000}"/>
    <cellStyle name="Input 64 5" xfId="18160" xr:uid="{00000000-0005-0000-0000-00006A610000}"/>
    <cellStyle name="Input 64 6" xfId="22126" xr:uid="{00000000-0005-0000-0000-00006B610000}"/>
    <cellStyle name="Input 64 7" xfId="25224" xr:uid="{00000000-0005-0000-0000-00006C610000}"/>
    <cellStyle name="Input 65" xfId="3603" xr:uid="{00000000-0005-0000-0000-00006D610000}"/>
    <cellStyle name="Input 65 2" xfId="6907" xr:uid="{00000000-0005-0000-0000-00006E610000}"/>
    <cellStyle name="Input 65 2 2" xfId="13484" xr:uid="{00000000-0005-0000-0000-00006F610000}"/>
    <cellStyle name="Input 65 2 3" xfId="20565" xr:uid="{00000000-0005-0000-0000-000070610000}"/>
    <cellStyle name="Input 65 2 4" xfId="23616" xr:uid="{00000000-0005-0000-0000-000071610000}"/>
    <cellStyle name="Input 65 2 5" xfId="25869" xr:uid="{00000000-0005-0000-0000-000072610000}"/>
    <cellStyle name="Input 65 3" xfId="5284" xr:uid="{00000000-0005-0000-0000-000073610000}"/>
    <cellStyle name="Input 65 3 2" xfId="11861" xr:uid="{00000000-0005-0000-0000-000074610000}"/>
    <cellStyle name="Input 65 4" xfId="10188" xr:uid="{00000000-0005-0000-0000-000075610000}"/>
    <cellStyle name="Input 65 5" xfId="17824" xr:uid="{00000000-0005-0000-0000-000076610000}"/>
    <cellStyle name="Input 65 6" xfId="18958" xr:uid="{00000000-0005-0000-0000-000077610000}"/>
    <cellStyle name="Input 65 7" xfId="18593" xr:uid="{00000000-0005-0000-0000-000078610000}"/>
    <cellStyle name="Input 66" xfId="3489" xr:uid="{00000000-0005-0000-0000-000079610000}"/>
    <cellStyle name="Input 66 2" xfId="6828" xr:uid="{00000000-0005-0000-0000-00007A610000}"/>
    <cellStyle name="Input 66 2 2" xfId="13405" xr:uid="{00000000-0005-0000-0000-00007B610000}"/>
    <cellStyle name="Input 66 2 3" xfId="20486" xr:uid="{00000000-0005-0000-0000-00007C610000}"/>
    <cellStyle name="Input 66 2 4" xfId="23537" xr:uid="{00000000-0005-0000-0000-00007D610000}"/>
    <cellStyle name="Input 66 2 5" xfId="25790" xr:uid="{00000000-0005-0000-0000-00007E610000}"/>
    <cellStyle name="Input 66 3" xfId="5205" xr:uid="{00000000-0005-0000-0000-00007F610000}"/>
    <cellStyle name="Input 66 3 2" xfId="11782" xr:uid="{00000000-0005-0000-0000-000080610000}"/>
    <cellStyle name="Input 66 4" xfId="10109" xr:uid="{00000000-0005-0000-0000-000081610000}"/>
    <cellStyle name="Input 66 5" xfId="17925" xr:uid="{00000000-0005-0000-0000-000082610000}"/>
    <cellStyle name="Input 66 6" xfId="18923" xr:uid="{00000000-0005-0000-0000-000083610000}"/>
    <cellStyle name="Input 66 7" xfId="25108" xr:uid="{00000000-0005-0000-0000-000084610000}"/>
    <cellStyle name="Input 67" xfId="4511" xr:uid="{00000000-0005-0000-0000-000085610000}"/>
    <cellStyle name="Input 67 2" xfId="6213" xr:uid="{00000000-0005-0000-0000-000086610000}"/>
    <cellStyle name="Input 67 2 2" xfId="12790" xr:uid="{00000000-0005-0000-0000-000087610000}"/>
    <cellStyle name="Input 67 2 3" xfId="21473" xr:uid="{00000000-0005-0000-0000-000088610000}"/>
    <cellStyle name="Input 67 2 4" xfId="24475" xr:uid="{00000000-0005-0000-0000-000089610000}"/>
    <cellStyle name="Input 67 2 5" xfId="26725" xr:uid="{00000000-0005-0000-0000-00008A610000}"/>
    <cellStyle name="Input 67 3" xfId="11096" xr:uid="{00000000-0005-0000-0000-00008B610000}"/>
    <cellStyle name="Input 67 4" xfId="16916" xr:uid="{00000000-0005-0000-0000-00008C610000}"/>
    <cellStyle name="Input 67 5" xfId="23040" xr:uid="{00000000-0005-0000-0000-00008D610000}"/>
    <cellStyle name="Input 67 6" xfId="18502" xr:uid="{00000000-0005-0000-0000-00008E610000}"/>
    <cellStyle name="Input 68" xfId="4510" xr:uid="{00000000-0005-0000-0000-00008F610000}"/>
    <cellStyle name="Input 68 2" xfId="6206" xr:uid="{00000000-0005-0000-0000-000090610000}"/>
    <cellStyle name="Input 68 2 2" xfId="12783" xr:uid="{00000000-0005-0000-0000-000091610000}"/>
    <cellStyle name="Input 68 2 3" xfId="21472" xr:uid="{00000000-0005-0000-0000-000092610000}"/>
    <cellStyle name="Input 68 2 4" xfId="24474" xr:uid="{00000000-0005-0000-0000-000093610000}"/>
    <cellStyle name="Input 68 2 5" xfId="26724" xr:uid="{00000000-0005-0000-0000-000094610000}"/>
    <cellStyle name="Input 68 3" xfId="11095" xr:uid="{00000000-0005-0000-0000-000095610000}"/>
    <cellStyle name="Input 68 4" xfId="16917" xr:uid="{00000000-0005-0000-0000-000096610000}"/>
    <cellStyle name="Input 68 5" xfId="23039" xr:uid="{00000000-0005-0000-0000-000097610000}"/>
    <cellStyle name="Input 68 6" xfId="19429" xr:uid="{00000000-0005-0000-0000-000098610000}"/>
    <cellStyle name="Input 69" xfId="4520" xr:uid="{00000000-0005-0000-0000-000099610000}"/>
    <cellStyle name="Input 69 2" xfId="6204" xr:uid="{00000000-0005-0000-0000-00009A610000}"/>
    <cellStyle name="Input 69 2 2" xfId="12781" xr:uid="{00000000-0005-0000-0000-00009B610000}"/>
    <cellStyle name="Input 69 2 3" xfId="21482" xr:uid="{00000000-0005-0000-0000-00009C610000}"/>
    <cellStyle name="Input 69 2 4" xfId="24480" xr:uid="{00000000-0005-0000-0000-00009D610000}"/>
    <cellStyle name="Input 69 2 5" xfId="26729" xr:uid="{00000000-0005-0000-0000-00009E610000}"/>
    <cellStyle name="Input 69 3" xfId="11105" xr:uid="{00000000-0005-0000-0000-00009F610000}"/>
    <cellStyle name="Input 69 4" xfId="16907" xr:uid="{00000000-0005-0000-0000-0000A0610000}"/>
    <cellStyle name="Input 69 5" xfId="23044" xr:uid="{00000000-0005-0000-0000-0000A1610000}"/>
    <cellStyle name="Input 69 6" xfId="19058" xr:uid="{00000000-0005-0000-0000-0000A2610000}"/>
    <cellStyle name="Input 7" xfId="2360" xr:uid="{00000000-0005-0000-0000-0000A3610000}"/>
    <cellStyle name="Input 7 10" xfId="7881" xr:uid="{00000000-0005-0000-0000-0000A4610000}"/>
    <cellStyle name="Input 7 10 2" xfId="14396" xr:uid="{00000000-0005-0000-0000-0000A5610000}"/>
    <cellStyle name="Input 7 11" xfId="9540" xr:uid="{00000000-0005-0000-0000-0000A6610000}"/>
    <cellStyle name="Input 7 11 2" xfId="14709" xr:uid="{00000000-0005-0000-0000-0000A7610000}"/>
    <cellStyle name="Input 7 12" xfId="18303" xr:uid="{00000000-0005-0000-0000-0000A8610000}"/>
    <cellStyle name="Input 7 13" xfId="18709" xr:uid="{00000000-0005-0000-0000-0000A9610000}"/>
    <cellStyle name="Input 7 14" xfId="19332" xr:uid="{00000000-0005-0000-0000-0000AA610000}"/>
    <cellStyle name="Input 7 2" xfId="3085" xr:uid="{00000000-0005-0000-0000-0000AB610000}"/>
    <cellStyle name="Input 7 2 10" xfId="18653" xr:uid="{00000000-0005-0000-0000-0000AC610000}"/>
    <cellStyle name="Input 7 2 2" xfId="3815" xr:uid="{00000000-0005-0000-0000-0000AD610000}"/>
    <cellStyle name="Input 7 2 2 2" xfId="7119" xr:uid="{00000000-0005-0000-0000-0000AE610000}"/>
    <cellStyle name="Input 7 2 2 2 2" xfId="13696" xr:uid="{00000000-0005-0000-0000-0000AF610000}"/>
    <cellStyle name="Input 7 2 2 2 3" xfId="20777" xr:uid="{00000000-0005-0000-0000-0000B0610000}"/>
    <cellStyle name="Input 7 2 2 2 4" xfId="23826" xr:uid="{00000000-0005-0000-0000-0000B1610000}"/>
    <cellStyle name="Input 7 2 2 2 5" xfId="26080" xr:uid="{00000000-0005-0000-0000-0000B2610000}"/>
    <cellStyle name="Input 7 2 2 3" xfId="5496" xr:uid="{00000000-0005-0000-0000-0000B3610000}"/>
    <cellStyle name="Input 7 2 2 3 2" xfId="12073" xr:uid="{00000000-0005-0000-0000-0000B4610000}"/>
    <cellStyle name="Input 7 2 2 4" xfId="10400" xr:uid="{00000000-0005-0000-0000-0000B5610000}"/>
    <cellStyle name="Input 7 2 2 5" xfId="17612" xr:uid="{00000000-0005-0000-0000-0000B6610000}"/>
    <cellStyle name="Input 7 2 2 6" xfId="22174" xr:uid="{00000000-0005-0000-0000-0000B7610000}"/>
    <cellStyle name="Input 7 2 2 7" xfId="24961" xr:uid="{00000000-0005-0000-0000-0000B8610000}"/>
    <cellStyle name="Input 7 2 3" xfId="4126" xr:uid="{00000000-0005-0000-0000-0000B9610000}"/>
    <cellStyle name="Input 7 2 3 2" xfId="7430" xr:uid="{00000000-0005-0000-0000-0000BA610000}"/>
    <cellStyle name="Input 7 2 3 2 2" xfId="14007" xr:uid="{00000000-0005-0000-0000-0000BB610000}"/>
    <cellStyle name="Input 7 2 3 2 3" xfId="21088" xr:uid="{00000000-0005-0000-0000-0000BC610000}"/>
    <cellStyle name="Input 7 2 3 2 4" xfId="24092" xr:uid="{00000000-0005-0000-0000-0000BD610000}"/>
    <cellStyle name="Input 7 2 3 2 5" xfId="26342" xr:uid="{00000000-0005-0000-0000-0000BE610000}"/>
    <cellStyle name="Input 7 2 3 3" xfId="5807" xr:uid="{00000000-0005-0000-0000-0000BF610000}"/>
    <cellStyle name="Input 7 2 3 3 2" xfId="12384" xr:uid="{00000000-0005-0000-0000-0000C0610000}"/>
    <cellStyle name="Input 7 2 3 4" xfId="10711" xr:uid="{00000000-0005-0000-0000-0000C1610000}"/>
    <cellStyle name="Input 7 2 3 5" xfId="17301" xr:uid="{00000000-0005-0000-0000-0000C2610000}"/>
    <cellStyle name="Input 7 2 3 6" xfId="22658" xr:uid="{00000000-0005-0000-0000-0000C3610000}"/>
    <cellStyle name="Input 7 2 3 7" xfId="18544" xr:uid="{00000000-0005-0000-0000-0000C4610000}"/>
    <cellStyle name="Input 7 2 4" xfId="4342" xr:uid="{00000000-0005-0000-0000-0000C5610000}"/>
    <cellStyle name="Input 7 2 4 2" xfId="7646" xr:uid="{00000000-0005-0000-0000-0000C6610000}"/>
    <cellStyle name="Input 7 2 4 2 2" xfId="14223" xr:uid="{00000000-0005-0000-0000-0000C7610000}"/>
    <cellStyle name="Input 7 2 4 2 3" xfId="21304" xr:uid="{00000000-0005-0000-0000-0000C8610000}"/>
    <cellStyle name="Input 7 2 4 2 4" xfId="24308" xr:uid="{00000000-0005-0000-0000-0000C9610000}"/>
    <cellStyle name="Input 7 2 4 2 5" xfId="26558" xr:uid="{00000000-0005-0000-0000-0000CA610000}"/>
    <cellStyle name="Input 7 2 4 3" xfId="6023" xr:uid="{00000000-0005-0000-0000-0000CB610000}"/>
    <cellStyle name="Input 7 2 4 3 2" xfId="12600" xr:uid="{00000000-0005-0000-0000-0000CC610000}"/>
    <cellStyle name="Input 7 2 4 4" xfId="10927" xr:uid="{00000000-0005-0000-0000-0000CD610000}"/>
    <cellStyle name="Input 7 2 4 5" xfId="17085" xr:uid="{00000000-0005-0000-0000-0000CE610000}"/>
    <cellStyle name="Input 7 2 4 6" xfId="22874" xr:uid="{00000000-0005-0000-0000-0000CF610000}"/>
    <cellStyle name="Input 7 2 4 7" xfId="18747" xr:uid="{00000000-0005-0000-0000-0000D0610000}"/>
    <cellStyle name="Input 7 2 5" xfId="6446" xr:uid="{00000000-0005-0000-0000-0000D1610000}"/>
    <cellStyle name="Input 7 2 5 2" xfId="13023" xr:uid="{00000000-0005-0000-0000-0000D2610000}"/>
    <cellStyle name="Input 7 2 5 3" xfId="20104" xr:uid="{00000000-0005-0000-0000-0000D3610000}"/>
    <cellStyle name="Input 7 2 5 4" xfId="23261" xr:uid="{00000000-0005-0000-0000-0000D4610000}"/>
    <cellStyle name="Input 7 2 5 5" xfId="25514" xr:uid="{00000000-0005-0000-0000-0000D5610000}"/>
    <cellStyle name="Input 7 2 6" xfId="4823" xr:uid="{00000000-0005-0000-0000-0000D6610000}"/>
    <cellStyle name="Input 7 2 6 2" xfId="11400" xr:uid="{00000000-0005-0000-0000-0000D7610000}"/>
    <cellStyle name="Input 7 2 7" xfId="9728" xr:uid="{00000000-0005-0000-0000-0000D8610000}"/>
    <cellStyle name="Input 7 2 8" xfId="18372" xr:uid="{00000000-0005-0000-0000-0000D9610000}"/>
    <cellStyle name="Input 7 2 9" xfId="21558" xr:uid="{00000000-0005-0000-0000-0000DA610000}"/>
    <cellStyle name="Input 7 3" xfId="3311" xr:uid="{00000000-0005-0000-0000-0000DB610000}"/>
    <cellStyle name="Input 7 3 10" xfId="25188" xr:uid="{00000000-0005-0000-0000-0000DC610000}"/>
    <cellStyle name="Input 7 3 2" xfId="4007" xr:uid="{00000000-0005-0000-0000-0000DD610000}"/>
    <cellStyle name="Input 7 3 2 2" xfId="7311" xr:uid="{00000000-0005-0000-0000-0000DE610000}"/>
    <cellStyle name="Input 7 3 2 2 2" xfId="13888" xr:uid="{00000000-0005-0000-0000-0000DF610000}"/>
    <cellStyle name="Input 7 3 2 2 3" xfId="20969" xr:uid="{00000000-0005-0000-0000-0000E0610000}"/>
    <cellStyle name="Input 7 3 2 2 4" xfId="23973" xr:uid="{00000000-0005-0000-0000-0000E1610000}"/>
    <cellStyle name="Input 7 3 2 2 5" xfId="26223" xr:uid="{00000000-0005-0000-0000-0000E2610000}"/>
    <cellStyle name="Input 7 3 2 3" xfId="5688" xr:uid="{00000000-0005-0000-0000-0000E3610000}"/>
    <cellStyle name="Input 7 3 2 3 2" xfId="12265" xr:uid="{00000000-0005-0000-0000-0000E4610000}"/>
    <cellStyle name="Input 7 3 2 4" xfId="10592" xr:uid="{00000000-0005-0000-0000-0000E5610000}"/>
    <cellStyle name="Input 7 3 2 5" xfId="17420" xr:uid="{00000000-0005-0000-0000-0000E6610000}"/>
    <cellStyle name="Input 7 3 2 6" xfId="22539" xr:uid="{00000000-0005-0000-0000-0000E7610000}"/>
    <cellStyle name="Input 7 3 2 7" xfId="18562" xr:uid="{00000000-0005-0000-0000-0000E8610000}"/>
    <cellStyle name="Input 7 3 3" xfId="4261" xr:uid="{00000000-0005-0000-0000-0000E9610000}"/>
    <cellStyle name="Input 7 3 3 2" xfId="7565" xr:uid="{00000000-0005-0000-0000-0000EA610000}"/>
    <cellStyle name="Input 7 3 3 2 2" xfId="14142" xr:uid="{00000000-0005-0000-0000-0000EB610000}"/>
    <cellStyle name="Input 7 3 3 2 3" xfId="21223" xr:uid="{00000000-0005-0000-0000-0000EC610000}"/>
    <cellStyle name="Input 7 3 3 2 4" xfId="24227" xr:uid="{00000000-0005-0000-0000-0000ED610000}"/>
    <cellStyle name="Input 7 3 3 2 5" xfId="26477" xr:uid="{00000000-0005-0000-0000-0000EE610000}"/>
    <cellStyle name="Input 7 3 3 3" xfId="5942" xr:uid="{00000000-0005-0000-0000-0000EF610000}"/>
    <cellStyle name="Input 7 3 3 3 2" xfId="12519" xr:uid="{00000000-0005-0000-0000-0000F0610000}"/>
    <cellStyle name="Input 7 3 3 4" xfId="10846" xr:uid="{00000000-0005-0000-0000-0000F1610000}"/>
    <cellStyle name="Input 7 3 3 5" xfId="17166" xr:uid="{00000000-0005-0000-0000-0000F2610000}"/>
    <cellStyle name="Input 7 3 3 6" xfId="22793" xr:uid="{00000000-0005-0000-0000-0000F3610000}"/>
    <cellStyle name="Input 7 3 3 7" xfId="21957" xr:uid="{00000000-0005-0000-0000-0000F4610000}"/>
    <cellStyle name="Input 7 3 4" xfId="4475" xr:uid="{00000000-0005-0000-0000-0000F5610000}"/>
    <cellStyle name="Input 7 3 4 2" xfId="7779" xr:uid="{00000000-0005-0000-0000-0000F6610000}"/>
    <cellStyle name="Input 7 3 4 2 2" xfId="14356" xr:uid="{00000000-0005-0000-0000-0000F7610000}"/>
    <cellStyle name="Input 7 3 4 2 3" xfId="21437" xr:uid="{00000000-0005-0000-0000-0000F8610000}"/>
    <cellStyle name="Input 7 3 4 2 4" xfId="24441" xr:uid="{00000000-0005-0000-0000-0000F9610000}"/>
    <cellStyle name="Input 7 3 4 2 5" xfId="26691" xr:uid="{00000000-0005-0000-0000-0000FA610000}"/>
    <cellStyle name="Input 7 3 4 3" xfId="6156" xr:uid="{00000000-0005-0000-0000-0000FB610000}"/>
    <cellStyle name="Input 7 3 4 3 2" xfId="12733" xr:uid="{00000000-0005-0000-0000-0000FC610000}"/>
    <cellStyle name="Input 7 3 4 4" xfId="11060" xr:uid="{00000000-0005-0000-0000-0000FD610000}"/>
    <cellStyle name="Input 7 3 4 5" xfId="16952" xr:uid="{00000000-0005-0000-0000-0000FE610000}"/>
    <cellStyle name="Input 7 3 4 6" xfId="23007" xr:uid="{00000000-0005-0000-0000-0000FF610000}"/>
    <cellStyle name="Input 7 3 4 7" xfId="19435" xr:uid="{00000000-0005-0000-0000-000000620000}"/>
    <cellStyle name="Input 7 3 5" xfId="6650" xr:uid="{00000000-0005-0000-0000-000001620000}"/>
    <cellStyle name="Input 7 3 5 2" xfId="13227" xr:uid="{00000000-0005-0000-0000-000002620000}"/>
    <cellStyle name="Input 7 3 5 3" xfId="20308" xr:uid="{00000000-0005-0000-0000-000003620000}"/>
    <cellStyle name="Input 7 3 5 4" xfId="23408" xr:uid="{00000000-0005-0000-0000-000004620000}"/>
    <cellStyle name="Input 7 3 5 5" xfId="25663" xr:uid="{00000000-0005-0000-0000-000005620000}"/>
    <cellStyle name="Input 7 3 6" xfId="5027" xr:uid="{00000000-0005-0000-0000-000006620000}"/>
    <cellStyle name="Input 7 3 6 2" xfId="11604" xr:uid="{00000000-0005-0000-0000-000007620000}"/>
    <cellStyle name="Input 7 3 7" xfId="9931" xr:uid="{00000000-0005-0000-0000-000008620000}"/>
    <cellStyle name="Input 7 3 8" xfId="18114" xr:uid="{00000000-0005-0000-0000-000009620000}"/>
    <cellStyle name="Input 7 3 9" xfId="18849" xr:uid="{00000000-0005-0000-0000-00000A620000}"/>
    <cellStyle name="Input 7 4" xfId="3666" xr:uid="{00000000-0005-0000-0000-00000B620000}"/>
    <cellStyle name="Input 7 4 2" xfId="6970" xr:uid="{00000000-0005-0000-0000-00000C620000}"/>
    <cellStyle name="Input 7 4 2 2" xfId="13547" xr:uid="{00000000-0005-0000-0000-00000D620000}"/>
    <cellStyle name="Input 7 4 2 3" xfId="20628" xr:uid="{00000000-0005-0000-0000-00000E620000}"/>
    <cellStyle name="Input 7 4 2 4" xfId="23679" xr:uid="{00000000-0005-0000-0000-00000F620000}"/>
    <cellStyle name="Input 7 4 2 5" xfId="25932" xr:uid="{00000000-0005-0000-0000-000010620000}"/>
    <cellStyle name="Input 7 4 3" xfId="5347" xr:uid="{00000000-0005-0000-0000-000011620000}"/>
    <cellStyle name="Input 7 4 3 2" xfId="11924" xr:uid="{00000000-0005-0000-0000-000012620000}"/>
    <cellStyle name="Input 7 4 4" xfId="10251" xr:uid="{00000000-0005-0000-0000-000013620000}"/>
    <cellStyle name="Input 7 4 5" xfId="17761" xr:uid="{00000000-0005-0000-0000-000014620000}"/>
    <cellStyle name="Input 7 4 6" xfId="18993" xr:uid="{00000000-0005-0000-0000-000015620000}"/>
    <cellStyle name="Input 7 4 7" xfId="22241" xr:uid="{00000000-0005-0000-0000-000016620000}"/>
    <cellStyle name="Input 7 5" xfId="3442" xr:uid="{00000000-0005-0000-0000-000017620000}"/>
    <cellStyle name="Input 7 5 2" xfId="6781" xr:uid="{00000000-0005-0000-0000-000018620000}"/>
    <cellStyle name="Input 7 5 2 2" xfId="13358" xr:uid="{00000000-0005-0000-0000-000019620000}"/>
    <cellStyle name="Input 7 5 2 3" xfId="20439" xr:uid="{00000000-0005-0000-0000-00001A620000}"/>
    <cellStyle name="Input 7 5 2 4" xfId="23490" xr:uid="{00000000-0005-0000-0000-00001B620000}"/>
    <cellStyle name="Input 7 5 2 5" xfId="25743" xr:uid="{00000000-0005-0000-0000-00001C620000}"/>
    <cellStyle name="Input 7 5 3" xfId="5158" xr:uid="{00000000-0005-0000-0000-00001D620000}"/>
    <cellStyle name="Input 7 5 3 2" xfId="11735" xr:uid="{00000000-0005-0000-0000-00001E620000}"/>
    <cellStyle name="Input 7 5 4" xfId="10062" xr:uid="{00000000-0005-0000-0000-00001F620000}"/>
    <cellStyle name="Input 7 5 5" xfId="17972" xr:uid="{00000000-0005-0000-0000-000020620000}"/>
    <cellStyle name="Input 7 5 6" xfId="19776" xr:uid="{00000000-0005-0000-0000-000021620000}"/>
    <cellStyle name="Input 7 5 7" xfId="25128" xr:uid="{00000000-0005-0000-0000-000022620000}"/>
    <cellStyle name="Input 7 6" xfId="3403" xr:uid="{00000000-0005-0000-0000-000023620000}"/>
    <cellStyle name="Input 7 6 2" xfId="6742" xr:uid="{00000000-0005-0000-0000-000024620000}"/>
    <cellStyle name="Input 7 6 2 2" xfId="13319" xr:uid="{00000000-0005-0000-0000-000025620000}"/>
    <cellStyle name="Input 7 6 2 3" xfId="20400" xr:uid="{00000000-0005-0000-0000-000026620000}"/>
    <cellStyle name="Input 7 6 2 4" xfId="23451" xr:uid="{00000000-0005-0000-0000-000027620000}"/>
    <cellStyle name="Input 7 6 2 5" xfId="25704" xr:uid="{00000000-0005-0000-0000-000028620000}"/>
    <cellStyle name="Input 7 6 3" xfId="5119" xr:uid="{00000000-0005-0000-0000-000029620000}"/>
    <cellStyle name="Input 7 6 3 2" xfId="11696" xr:uid="{00000000-0005-0000-0000-00002A620000}"/>
    <cellStyle name="Input 7 6 4" xfId="10023" xr:uid="{00000000-0005-0000-0000-00002B620000}"/>
    <cellStyle name="Input 7 6 5" xfId="18012" xr:uid="{00000000-0005-0000-0000-00002C620000}"/>
    <cellStyle name="Input 7 6 6" xfId="18873" xr:uid="{00000000-0005-0000-0000-00002D620000}"/>
    <cellStyle name="Input 7 6 7" xfId="25167" xr:uid="{00000000-0005-0000-0000-00002E620000}"/>
    <cellStyle name="Input 7 7" xfId="6295" xr:uid="{00000000-0005-0000-0000-00002F620000}"/>
    <cellStyle name="Input 7 7 2" xfId="12872" xr:uid="{00000000-0005-0000-0000-000030620000}"/>
    <cellStyle name="Input 7 7 3" xfId="16767" xr:uid="{00000000-0005-0000-0000-000031620000}"/>
    <cellStyle name="Input 7 7 4" xfId="23151" xr:uid="{00000000-0005-0000-0000-000032620000}"/>
    <cellStyle name="Input 7 7 5" xfId="25406" xr:uid="{00000000-0005-0000-0000-000033620000}"/>
    <cellStyle name="Input 7 8" xfId="4664" xr:uid="{00000000-0005-0000-0000-000034620000}"/>
    <cellStyle name="Input 7 8 2" xfId="11241" xr:uid="{00000000-0005-0000-0000-000035620000}"/>
    <cellStyle name="Input 7 8 3" xfId="21617" xr:uid="{00000000-0005-0000-0000-000036620000}"/>
    <cellStyle name="Input 7 8 4" xfId="24578" xr:uid="{00000000-0005-0000-0000-000037620000}"/>
    <cellStyle name="Input 7 8 5" xfId="26814" xr:uid="{00000000-0005-0000-0000-000038620000}"/>
    <cellStyle name="Input 7 9" xfId="9414" xr:uid="{00000000-0005-0000-0000-000039620000}"/>
    <cellStyle name="Input 7 9 2" xfId="14583" xr:uid="{00000000-0005-0000-0000-00003A620000}"/>
    <cellStyle name="Input 7 9 3" xfId="21633" xr:uid="{00000000-0005-0000-0000-00003B620000}"/>
    <cellStyle name="Input 7 9 4" xfId="24593" xr:uid="{00000000-0005-0000-0000-00003C620000}"/>
    <cellStyle name="Input 7 9 5" xfId="26829" xr:uid="{00000000-0005-0000-0000-00003D620000}"/>
    <cellStyle name="Input 70" xfId="4521" xr:uid="{00000000-0005-0000-0000-00003E620000}"/>
    <cellStyle name="Input 70 2" xfId="6205" xr:uid="{00000000-0005-0000-0000-00003F620000}"/>
    <cellStyle name="Input 70 2 2" xfId="12782" xr:uid="{00000000-0005-0000-0000-000040620000}"/>
    <cellStyle name="Input 70 2 3" xfId="21483" xr:uid="{00000000-0005-0000-0000-000041620000}"/>
    <cellStyle name="Input 70 2 4" xfId="24481" xr:uid="{00000000-0005-0000-0000-000042620000}"/>
    <cellStyle name="Input 70 2 5" xfId="26730" xr:uid="{00000000-0005-0000-0000-000043620000}"/>
    <cellStyle name="Input 70 3" xfId="11106" xr:uid="{00000000-0005-0000-0000-000044620000}"/>
    <cellStyle name="Input 70 4" xfId="16906" xr:uid="{00000000-0005-0000-0000-000045620000}"/>
    <cellStyle name="Input 70 5" xfId="23045" xr:uid="{00000000-0005-0000-0000-000046620000}"/>
    <cellStyle name="Input 70 6" xfId="19057" xr:uid="{00000000-0005-0000-0000-000047620000}"/>
    <cellStyle name="Input 71" xfId="4527" xr:uid="{00000000-0005-0000-0000-000048620000}"/>
    <cellStyle name="Input 71 2" xfId="6201" xr:uid="{00000000-0005-0000-0000-000049620000}"/>
    <cellStyle name="Input 71 2 2" xfId="12778" xr:uid="{00000000-0005-0000-0000-00004A620000}"/>
    <cellStyle name="Input 71 2 3" xfId="21489" xr:uid="{00000000-0005-0000-0000-00004B620000}"/>
    <cellStyle name="Input 71 2 4" xfId="24485" xr:uid="{00000000-0005-0000-0000-00004C620000}"/>
    <cellStyle name="Input 71 2 5" xfId="26734" xr:uid="{00000000-0005-0000-0000-00004D620000}"/>
    <cellStyle name="Input 71 3" xfId="11112" xr:uid="{00000000-0005-0000-0000-00004E620000}"/>
    <cellStyle name="Input 71 4" xfId="16900" xr:uid="{00000000-0005-0000-0000-00004F620000}"/>
    <cellStyle name="Input 71 5" xfId="23049" xr:uid="{00000000-0005-0000-0000-000050620000}"/>
    <cellStyle name="Input 71 6" xfId="19054" xr:uid="{00000000-0005-0000-0000-000051620000}"/>
    <cellStyle name="Input 72" xfId="4544" xr:uid="{00000000-0005-0000-0000-000052620000}"/>
    <cellStyle name="Input 72 2" xfId="6207" xr:uid="{00000000-0005-0000-0000-000053620000}"/>
    <cellStyle name="Input 72 2 2" xfId="12784" xr:uid="{00000000-0005-0000-0000-000054620000}"/>
    <cellStyle name="Input 72 2 3" xfId="21506" xr:uid="{00000000-0005-0000-0000-000055620000}"/>
    <cellStyle name="Input 72 2 4" xfId="24494" xr:uid="{00000000-0005-0000-0000-000056620000}"/>
    <cellStyle name="Input 72 2 5" xfId="26744" xr:uid="{00000000-0005-0000-0000-000057620000}"/>
    <cellStyle name="Input 72 3" xfId="11129" xr:uid="{00000000-0005-0000-0000-000058620000}"/>
    <cellStyle name="Input 72 4" xfId="16883" xr:uid="{00000000-0005-0000-0000-000059620000}"/>
    <cellStyle name="Input 72 5" xfId="23058" xr:uid="{00000000-0005-0000-0000-00005A620000}"/>
    <cellStyle name="Input 72 6" xfId="19049" xr:uid="{00000000-0005-0000-0000-00005B620000}"/>
    <cellStyle name="Input 73" xfId="4542" xr:uid="{00000000-0005-0000-0000-00005C620000}"/>
    <cellStyle name="Input 73 2" xfId="6200" xr:uid="{00000000-0005-0000-0000-00005D620000}"/>
    <cellStyle name="Input 73 2 2" xfId="12777" xr:uid="{00000000-0005-0000-0000-00005E620000}"/>
    <cellStyle name="Input 73 2 3" xfId="21504" xr:uid="{00000000-0005-0000-0000-00005F620000}"/>
    <cellStyle name="Input 73 2 4" xfId="24492" xr:uid="{00000000-0005-0000-0000-000060620000}"/>
    <cellStyle name="Input 73 2 5" xfId="26742" xr:uid="{00000000-0005-0000-0000-000061620000}"/>
    <cellStyle name="Input 73 3" xfId="11127" xr:uid="{00000000-0005-0000-0000-000062620000}"/>
    <cellStyle name="Input 73 4" xfId="16885" xr:uid="{00000000-0005-0000-0000-000063620000}"/>
    <cellStyle name="Input 73 5" xfId="23056" xr:uid="{00000000-0005-0000-0000-000064620000}"/>
    <cellStyle name="Input 73 6" xfId="19051" xr:uid="{00000000-0005-0000-0000-000065620000}"/>
    <cellStyle name="Input 74" xfId="4540" xr:uid="{00000000-0005-0000-0000-000066620000}"/>
    <cellStyle name="Input 74 2" xfId="6208" xr:uid="{00000000-0005-0000-0000-000067620000}"/>
    <cellStyle name="Input 74 2 2" xfId="12785" xr:uid="{00000000-0005-0000-0000-000068620000}"/>
    <cellStyle name="Input 74 2 3" xfId="21502" xr:uid="{00000000-0005-0000-0000-000069620000}"/>
    <cellStyle name="Input 74 2 4" xfId="24490" xr:uid="{00000000-0005-0000-0000-00006A620000}"/>
    <cellStyle name="Input 74 2 5" xfId="26740" xr:uid="{00000000-0005-0000-0000-00006B620000}"/>
    <cellStyle name="Input 74 3" xfId="11125" xr:uid="{00000000-0005-0000-0000-00006C620000}"/>
    <cellStyle name="Input 74 4" xfId="16887" xr:uid="{00000000-0005-0000-0000-00006D620000}"/>
    <cellStyle name="Input 74 5" xfId="23054" xr:uid="{00000000-0005-0000-0000-00006E620000}"/>
    <cellStyle name="Input 74 6" xfId="22100" xr:uid="{00000000-0005-0000-0000-00006F620000}"/>
    <cellStyle name="Input 75" xfId="6199" xr:uid="{00000000-0005-0000-0000-000070620000}"/>
    <cellStyle name="Input 75 2" xfId="12776" xr:uid="{00000000-0005-0000-0000-000071620000}"/>
    <cellStyle name="Input 75 2 2" xfId="21528" xr:uid="{00000000-0005-0000-0000-000072620000}"/>
    <cellStyle name="Input 75 2 3" xfId="24508" xr:uid="{00000000-0005-0000-0000-000073620000}"/>
    <cellStyle name="Input 75 2 4" xfId="26758" xr:uid="{00000000-0005-0000-0000-000074620000}"/>
    <cellStyle name="Input 75 3" xfId="16860" xr:uid="{00000000-0005-0000-0000-000075620000}"/>
    <cellStyle name="Input 75 4" xfId="23071" xr:uid="{00000000-0005-0000-0000-000076620000}"/>
    <cellStyle name="Input 75 5" xfId="17832" xr:uid="{00000000-0005-0000-0000-000077620000}"/>
    <cellStyle name="Input 76" xfId="6209" xr:uid="{00000000-0005-0000-0000-000078620000}"/>
    <cellStyle name="Input 76 2" xfId="12786" xr:uid="{00000000-0005-0000-0000-000079620000}"/>
    <cellStyle name="Input 76 2 2" xfId="21527" xr:uid="{00000000-0005-0000-0000-00007A620000}"/>
    <cellStyle name="Input 76 2 3" xfId="24507" xr:uid="{00000000-0005-0000-0000-00007B620000}"/>
    <cellStyle name="Input 76 2 4" xfId="26757" xr:uid="{00000000-0005-0000-0000-00007C620000}"/>
    <cellStyle name="Input 76 3" xfId="16861" xr:uid="{00000000-0005-0000-0000-00007D620000}"/>
    <cellStyle name="Input 76 4" xfId="23070" xr:uid="{00000000-0005-0000-0000-00007E620000}"/>
    <cellStyle name="Input 76 5" xfId="19419" xr:uid="{00000000-0005-0000-0000-00007F620000}"/>
    <cellStyle name="Input 77" xfId="6198" xr:uid="{00000000-0005-0000-0000-000080620000}"/>
    <cellStyle name="Input 77 2" xfId="12775" xr:uid="{00000000-0005-0000-0000-000081620000}"/>
    <cellStyle name="Input 77 3" xfId="16828" xr:uid="{00000000-0005-0000-0000-000082620000}"/>
    <cellStyle name="Input 77 4" xfId="23090" xr:uid="{00000000-0005-0000-0000-000083620000}"/>
    <cellStyle name="Input 77 5" xfId="22405" xr:uid="{00000000-0005-0000-0000-000084620000}"/>
    <cellStyle name="Input 78" xfId="6210" xr:uid="{00000000-0005-0000-0000-000085620000}"/>
    <cellStyle name="Input 78 2" xfId="12787" xr:uid="{00000000-0005-0000-0000-000086620000}"/>
    <cellStyle name="Input 78 3" xfId="21586" xr:uid="{00000000-0005-0000-0000-000087620000}"/>
    <cellStyle name="Input 78 4" xfId="24547" xr:uid="{00000000-0005-0000-0000-000088620000}"/>
    <cellStyle name="Input 78 5" xfId="26783" xr:uid="{00000000-0005-0000-0000-000089620000}"/>
    <cellStyle name="Input 79" xfId="6203" xr:uid="{00000000-0005-0000-0000-00008A620000}"/>
    <cellStyle name="Input 79 2" xfId="12780" xr:uid="{00000000-0005-0000-0000-00008B620000}"/>
    <cellStyle name="Input 79 3" xfId="21668" xr:uid="{00000000-0005-0000-0000-00008C620000}"/>
    <cellStyle name="Input 79 4" xfId="24628" xr:uid="{00000000-0005-0000-0000-00008D620000}"/>
    <cellStyle name="Input 79 5" xfId="26864" xr:uid="{00000000-0005-0000-0000-00008E620000}"/>
    <cellStyle name="Input 8" xfId="2361" xr:uid="{00000000-0005-0000-0000-00008F620000}"/>
    <cellStyle name="Input 8 10" xfId="7880" xr:uid="{00000000-0005-0000-0000-000090620000}"/>
    <cellStyle name="Input 8 10 2" xfId="14395" xr:uid="{00000000-0005-0000-0000-000091620000}"/>
    <cellStyle name="Input 8 11" xfId="9509" xr:uid="{00000000-0005-0000-0000-000092620000}"/>
    <cellStyle name="Input 8 11 2" xfId="14678" xr:uid="{00000000-0005-0000-0000-000093620000}"/>
    <cellStyle name="Input 8 12" xfId="18304" xr:uid="{00000000-0005-0000-0000-000094620000}"/>
    <cellStyle name="Input 8 13" xfId="18708" xr:uid="{00000000-0005-0000-0000-000095620000}"/>
    <cellStyle name="Input 8 14" xfId="18498" xr:uid="{00000000-0005-0000-0000-000096620000}"/>
    <cellStyle name="Input 8 2" xfId="3086" xr:uid="{00000000-0005-0000-0000-000097620000}"/>
    <cellStyle name="Input 8 2 10" xfId="18652" xr:uid="{00000000-0005-0000-0000-000098620000}"/>
    <cellStyle name="Input 8 2 2" xfId="3816" xr:uid="{00000000-0005-0000-0000-000099620000}"/>
    <cellStyle name="Input 8 2 2 2" xfId="7120" xr:uid="{00000000-0005-0000-0000-00009A620000}"/>
    <cellStyle name="Input 8 2 2 2 2" xfId="13697" xr:uid="{00000000-0005-0000-0000-00009B620000}"/>
    <cellStyle name="Input 8 2 2 2 3" xfId="20778" xr:uid="{00000000-0005-0000-0000-00009C620000}"/>
    <cellStyle name="Input 8 2 2 2 4" xfId="23827" xr:uid="{00000000-0005-0000-0000-00009D620000}"/>
    <cellStyle name="Input 8 2 2 2 5" xfId="26081" xr:uid="{00000000-0005-0000-0000-00009E620000}"/>
    <cellStyle name="Input 8 2 2 3" xfId="5497" xr:uid="{00000000-0005-0000-0000-00009F620000}"/>
    <cellStyle name="Input 8 2 2 3 2" xfId="12074" xr:uid="{00000000-0005-0000-0000-0000A0620000}"/>
    <cellStyle name="Input 8 2 2 4" xfId="10401" xr:uid="{00000000-0005-0000-0000-0000A1620000}"/>
    <cellStyle name="Input 8 2 2 5" xfId="17611" xr:uid="{00000000-0005-0000-0000-0000A2620000}"/>
    <cellStyle name="Input 8 2 2 6" xfId="22173" xr:uid="{00000000-0005-0000-0000-0000A3620000}"/>
    <cellStyle name="Input 8 2 2 7" xfId="24947" xr:uid="{00000000-0005-0000-0000-0000A4620000}"/>
    <cellStyle name="Input 8 2 3" xfId="4127" xr:uid="{00000000-0005-0000-0000-0000A5620000}"/>
    <cellStyle name="Input 8 2 3 2" xfId="7431" xr:uid="{00000000-0005-0000-0000-0000A6620000}"/>
    <cellStyle name="Input 8 2 3 2 2" xfId="14008" xr:uid="{00000000-0005-0000-0000-0000A7620000}"/>
    <cellStyle name="Input 8 2 3 2 3" xfId="21089" xr:uid="{00000000-0005-0000-0000-0000A8620000}"/>
    <cellStyle name="Input 8 2 3 2 4" xfId="24093" xr:uid="{00000000-0005-0000-0000-0000A9620000}"/>
    <cellStyle name="Input 8 2 3 2 5" xfId="26343" xr:uid="{00000000-0005-0000-0000-0000AA620000}"/>
    <cellStyle name="Input 8 2 3 3" xfId="5808" xr:uid="{00000000-0005-0000-0000-0000AB620000}"/>
    <cellStyle name="Input 8 2 3 3 2" xfId="12385" xr:uid="{00000000-0005-0000-0000-0000AC620000}"/>
    <cellStyle name="Input 8 2 3 4" xfId="10712" xr:uid="{00000000-0005-0000-0000-0000AD620000}"/>
    <cellStyle name="Input 8 2 3 5" xfId="17300" xr:uid="{00000000-0005-0000-0000-0000AE620000}"/>
    <cellStyle name="Input 8 2 3 6" xfId="22659" xr:uid="{00000000-0005-0000-0000-0000AF620000}"/>
    <cellStyle name="Input 8 2 3 7" xfId="19178" xr:uid="{00000000-0005-0000-0000-0000B0620000}"/>
    <cellStyle name="Input 8 2 4" xfId="4343" xr:uid="{00000000-0005-0000-0000-0000B1620000}"/>
    <cellStyle name="Input 8 2 4 2" xfId="7647" xr:uid="{00000000-0005-0000-0000-0000B2620000}"/>
    <cellStyle name="Input 8 2 4 2 2" xfId="14224" xr:uid="{00000000-0005-0000-0000-0000B3620000}"/>
    <cellStyle name="Input 8 2 4 2 3" xfId="21305" xr:uid="{00000000-0005-0000-0000-0000B4620000}"/>
    <cellStyle name="Input 8 2 4 2 4" xfId="24309" xr:uid="{00000000-0005-0000-0000-0000B5620000}"/>
    <cellStyle name="Input 8 2 4 2 5" xfId="26559" xr:uid="{00000000-0005-0000-0000-0000B6620000}"/>
    <cellStyle name="Input 8 2 4 3" xfId="6024" xr:uid="{00000000-0005-0000-0000-0000B7620000}"/>
    <cellStyle name="Input 8 2 4 3 2" xfId="12601" xr:uid="{00000000-0005-0000-0000-0000B8620000}"/>
    <cellStyle name="Input 8 2 4 4" xfId="10928" xr:uid="{00000000-0005-0000-0000-0000B9620000}"/>
    <cellStyle name="Input 8 2 4 5" xfId="17084" xr:uid="{00000000-0005-0000-0000-0000BA620000}"/>
    <cellStyle name="Input 8 2 4 6" xfId="22875" xr:uid="{00000000-0005-0000-0000-0000BB620000}"/>
    <cellStyle name="Input 8 2 4 7" xfId="18746" xr:uid="{00000000-0005-0000-0000-0000BC620000}"/>
    <cellStyle name="Input 8 2 5" xfId="6447" xr:uid="{00000000-0005-0000-0000-0000BD620000}"/>
    <cellStyle name="Input 8 2 5 2" xfId="13024" xr:uid="{00000000-0005-0000-0000-0000BE620000}"/>
    <cellStyle name="Input 8 2 5 3" xfId="20105" xr:uid="{00000000-0005-0000-0000-0000BF620000}"/>
    <cellStyle name="Input 8 2 5 4" xfId="23262" xr:uid="{00000000-0005-0000-0000-0000C0620000}"/>
    <cellStyle name="Input 8 2 5 5" xfId="25515" xr:uid="{00000000-0005-0000-0000-0000C1620000}"/>
    <cellStyle name="Input 8 2 6" xfId="4824" xr:uid="{00000000-0005-0000-0000-0000C2620000}"/>
    <cellStyle name="Input 8 2 6 2" xfId="11401" xr:uid="{00000000-0005-0000-0000-0000C3620000}"/>
    <cellStyle name="Input 8 2 7" xfId="9729" xr:uid="{00000000-0005-0000-0000-0000C4620000}"/>
    <cellStyle name="Input 8 2 8" xfId="18371" xr:uid="{00000000-0005-0000-0000-0000C5620000}"/>
    <cellStyle name="Input 8 2 9" xfId="18812" xr:uid="{00000000-0005-0000-0000-0000C6620000}"/>
    <cellStyle name="Input 8 3" xfId="3312" xr:uid="{00000000-0005-0000-0000-0000C7620000}"/>
    <cellStyle name="Input 8 3 10" xfId="25187" xr:uid="{00000000-0005-0000-0000-0000C8620000}"/>
    <cellStyle name="Input 8 3 2" xfId="4008" xr:uid="{00000000-0005-0000-0000-0000C9620000}"/>
    <cellStyle name="Input 8 3 2 2" xfId="7312" xr:uid="{00000000-0005-0000-0000-0000CA620000}"/>
    <cellStyle name="Input 8 3 2 2 2" xfId="13889" xr:uid="{00000000-0005-0000-0000-0000CB620000}"/>
    <cellStyle name="Input 8 3 2 2 3" xfId="20970" xr:uid="{00000000-0005-0000-0000-0000CC620000}"/>
    <cellStyle name="Input 8 3 2 2 4" xfId="23974" xr:uid="{00000000-0005-0000-0000-0000CD620000}"/>
    <cellStyle name="Input 8 3 2 2 5" xfId="26224" xr:uid="{00000000-0005-0000-0000-0000CE620000}"/>
    <cellStyle name="Input 8 3 2 3" xfId="5689" xr:uid="{00000000-0005-0000-0000-0000CF620000}"/>
    <cellStyle name="Input 8 3 2 3 2" xfId="12266" xr:uid="{00000000-0005-0000-0000-0000D0620000}"/>
    <cellStyle name="Input 8 3 2 4" xfId="10593" xr:uid="{00000000-0005-0000-0000-0000D1620000}"/>
    <cellStyle name="Input 8 3 2 5" xfId="17419" xr:uid="{00000000-0005-0000-0000-0000D2620000}"/>
    <cellStyle name="Input 8 3 2 6" xfId="22540" xr:uid="{00000000-0005-0000-0000-0000D3620000}"/>
    <cellStyle name="Input 8 3 2 7" xfId="21946" xr:uid="{00000000-0005-0000-0000-0000D4620000}"/>
    <cellStyle name="Input 8 3 3" xfId="4262" xr:uid="{00000000-0005-0000-0000-0000D5620000}"/>
    <cellStyle name="Input 8 3 3 2" xfId="7566" xr:uid="{00000000-0005-0000-0000-0000D6620000}"/>
    <cellStyle name="Input 8 3 3 2 2" xfId="14143" xr:uid="{00000000-0005-0000-0000-0000D7620000}"/>
    <cellStyle name="Input 8 3 3 2 3" xfId="21224" xr:uid="{00000000-0005-0000-0000-0000D8620000}"/>
    <cellStyle name="Input 8 3 3 2 4" xfId="24228" xr:uid="{00000000-0005-0000-0000-0000D9620000}"/>
    <cellStyle name="Input 8 3 3 2 5" xfId="26478" xr:uid="{00000000-0005-0000-0000-0000DA620000}"/>
    <cellStyle name="Input 8 3 3 3" xfId="5943" xr:uid="{00000000-0005-0000-0000-0000DB620000}"/>
    <cellStyle name="Input 8 3 3 3 2" xfId="12520" xr:uid="{00000000-0005-0000-0000-0000DC620000}"/>
    <cellStyle name="Input 8 3 3 4" xfId="10847" xr:uid="{00000000-0005-0000-0000-0000DD620000}"/>
    <cellStyle name="Input 8 3 3 5" xfId="17165" xr:uid="{00000000-0005-0000-0000-0000DE620000}"/>
    <cellStyle name="Input 8 3 3 6" xfId="22794" xr:uid="{00000000-0005-0000-0000-0000DF620000}"/>
    <cellStyle name="Input 8 3 3 7" xfId="19507" xr:uid="{00000000-0005-0000-0000-0000E0620000}"/>
    <cellStyle name="Input 8 3 4" xfId="4476" xr:uid="{00000000-0005-0000-0000-0000E1620000}"/>
    <cellStyle name="Input 8 3 4 2" xfId="7780" xr:uid="{00000000-0005-0000-0000-0000E2620000}"/>
    <cellStyle name="Input 8 3 4 2 2" xfId="14357" xr:uid="{00000000-0005-0000-0000-0000E3620000}"/>
    <cellStyle name="Input 8 3 4 2 3" xfId="21438" xr:uid="{00000000-0005-0000-0000-0000E4620000}"/>
    <cellStyle name="Input 8 3 4 2 4" xfId="24442" xr:uid="{00000000-0005-0000-0000-0000E5620000}"/>
    <cellStyle name="Input 8 3 4 2 5" xfId="26692" xr:uid="{00000000-0005-0000-0000-0000E6620000}"/>
    <cellStyle name="Input 8 3 4 3" xfId="6157" xr:uid="{00000000-0005-0000-0000-0000E7620000}"/>
    <cellStyle name="Input 8 3 4 3 2" xfId="12734" xr:uid="{00000000-0005-0000-0000-0000E8620000}"/>
    <cellStyle name="Input 8 3 4 4" xfId="11061" xr:uid="{00000000-0005-0000-0000-0000E9620000}"/>
    <cellStyle name="Input 8 3 4 5" xfId="16951" xr:uid="{00000000-0005-0000-0000-0000EA620000}"/>
    <cellStyle name="Input 8 3 4 6" xfId="23008" xr:uid="{00000000-0005-0000-0000-0000EB620000}"/>
    <cellStyle name="Input 8 3 4 7" xfId="19063" xr:uid="{00000000-0005-0000-0000-0000EC620000}"/>
    <cellStyle name="Input 8 3 5" xfId="6651" xr:uid="{00000000-0005-0000-0000-0000ED620000}"/>
    <cellStyle name="Input 8 3 5 2" xfId="13228" xr:uid="{00000000-0005-0000-0000-0000EE620000}"/>
    <cellStyle name="Input 8 3 5 3" xfId="20309" xr:uid="{00000000-0005-0000-0000-0000EF620000}"/>
    <cellStyle name="Input 8 3 5 4" xfId="23409" xr:uid="{00000000-0005-0000-0000-0000F0620000}"/>
    <cellStyle name="Input 8 3 5 5" xfId="25664" xr:uid="{00000000-0005-0000-0000-0000F1620000}"/>
    <cellStyle name="Input 8 3 6" xfId="5028" xr:uid="{00000000-0005-0000-0000-0000F2620000}"/>
    <cellStyle name="Input 8 3 6 2" xfId="11605" xr:uid="{00000000-0005-0000-0000-0000F3620000}"/>
    <cellStyle name="Input 8 3 7" xfId="9932" xr:uid="{00000000-0005-0000-0000-0000F4620000}"/>
    <cellStyle name="Input 8 3 8" xfId="18113" xr:uid="{00000000-0005-0000-0000-0000F5620000}"/>
    <cellStyle name="Input 8 3 9" xfId="19732" xr:uid="{00000000-0005-0000-0000-0000F6620000}"/>
    <cellStyle name="Input 8 4" xfId="3667" xr:uid="{00000000-0005-0000-0000-0000F7620000}"/>
    <cellStyle name="Input 8 4 2" xfId="6971" xr:uid="{00000000-0005-0000-0000-0000F8620000}"/>
    <cellStyle name="Input 8 4 2 2" xfId="13548" xr:uid="{00000000-0005-0000-0000-0000F9620000}"/>
    <cellStyle name="Input 8 4 2 3" xfId="20629" xr:uid="{00000000-0005-0000-0000-0000FA620000}"/>
    <cellStyle name="Input 8 4 2 4" xfId="23680" xr:uid="{00000000-0005-0000-0000-0000FB620000}"/>
    <cellStyle name="Input 8 4 2 5" xfId="25933" xr:uid="{00000000-0005-0000-0000-0000FC620000}"/>
    <cellStyle name="Input 8 4 3" xfId="5348" xr:uid="{00000000-0005-0000-0000-0000FD620000}"/>
    <cellStyle name="Input 8 4 3 2" xfId="11925" xr:uid="{00000000-0005-0000-0000-0000FE620000}"/>
    <cellStyle name="Input 8 4 4" xfId="10252" xr:uid="{00000000-0005-0000-0000-0000FF620000}"/>
    <cellStyle name="Input 8 4 5" xfId="17760" xr:uid="{00000000-0005-0000-0000-000000630000}"/>
    <cellStyle name="Input 8 4 6" xfId="18994" xr:uid="{00000000-0005-0000-0000-000001630000}"/>
    <cellStyle name="Input 8 4 7" xfId="18577" xr:uid="{00000000-0005-0000-0000-000002630000}"/>
    <cellStyle name="Input 8 5" xfId="3441" xr:uid="{00000000-0005-0000-0000-000003630000}"/>
    <cellStyle name="Input 8 5 2" xfId="6780" xr:uid="{00000000-0005-0000-0000-000004630000}"/>
    <cellStyle name="Input 8 5 2 2" xfId="13357" xr:uid="{00000000-0005-0000-0000-000005630000}"/>
    <cellStyle name="Input 8 5 2 3" xfId="20438" xr:uid="{00000000-0005-0000-0000-000006630000}"/>
    <cellStyle name="Input 8 5 2 4" xfId="23489" xr:uid="{00000000-0005-0000-0000-000007630000}"/>
    <cellStyle name="Input 8 5 2 5" xfId="25742" xr:uid="{00000000-0005-0000-0000-000008630000}"/>
    <cellStyle name="Input 8 5 3" xfId="5157" xr:uid="{00000000-0005-0000-0000-000009630000}"/>
    <cellStyle name="Input 8 5 3 2" xfId="11734" xr:uid="{00000000-0005-0000-0000-00000A630000}"/>
    <cellStyle name="Input 8 5 4" xfId="10061" xr:uid="{00000000-0005-0000-0000-00000B630000}"/>
    <cellStyle name="Input 8 5 5" xfId="17973" xr:uid="{00000000-0005-0000-0000-00000C630000}"/>
    <cellStyle name="Input 8 5 6" xfId="18896" xr:uid="{00000000-0005-0000-0000-00000D630000}"/>
    <cellStyle name="Input 8 5 7" xfId="25129" xr:uid="{00000000-0005-0000-0000-00000E630000}"/>
    <cellStyle name="Input 8 6" xfId="3626" xr:uid="{00000000-0005-0000-0000-00000F630000}"/>
    <cellStyle name="Input 8 6 2" xfId="6930" xr:uid="{00000000-0005-0000-0000-000010630000}"/>
    <cellStyle name="Input 8 6 2 2" xfId="13507" xr:uid="{00000000-0005-0000-0000-000011630000}"/>
    <cellStyle name="Input 8 6 2 3" xfId="20588" xr:uid="{00000000-0005-0000-0000-000012630000}"/>
    <cellStyle name="Input 8 6 2 4" xfId="23639" xr:uid="{00000000-0005-0000-0000-000013630000}"/>
    <cellStyle name="Input 8 6 2 5" xfId="25892" xr:uid="{00000000-0005-0000-0000-000014630000}"/>
    <cellStyle name="Input 8 6 3" xfId="5307" xr:uid="{00000000-0005-0000-0000-000015630000}"/>
    <cellStyle name="Input 8 6 3 2" xfId="11884" xr:uid="{00000000-0005-0000-0000-000016630000}"/>
    <cellStyle name="Input 8 6 4" xfId="10211" xr:uid="{00000000-0005-0000-0000-000017630000}"/>
    <cellStyle name="Input 8 6 5" xfId="17801" xr:uid="{00000000-0005-0000-0000-000018630000}"/>
    <cellStyle name="Input 8 6 6" xfId="19858" xr:uid="{00000000-0005-0000-0000-000019630000}"/>
    <cellStyle name="Input 8 6 7" xfId="24754" xr:uid="{00000000-0005-0000-0000-00001A630000}"/>
    <cellStyle name="Input 8 7" xfId="6296" xr:uid="{00000000-0005-0000-0000-00001B630000}"/>
    <cellStyle name="Input 8 7 2" xfId="12873" xr:uid="{00000000-0005-0000-0000-00001C630000}"/>
    <cellStyle name="Input 8 7 3" xfId="16766" xr:uid="{00000000-0005-0000-0000-00001D630000}"/>
    <cellStyle name="Input 8 7 4" xfId="23152" xr:uid="{00000000-0005-0000-0000-00001E630000}"/>
    <cellStyle name="Input 8 7 5" xfId="25407" xr:uid="{00000000-0005-0000-0000-00001F630000}"/>
    <cellStyle name="Input 8 8" xfId="4665" xr:uid="{00000000-0005-0000-0000-000020630000}"/>
    <cellStyle name="Input 8 8 2" xfId="11242" xr:uid="{00000000-0005-0000-0000-000021630000}"/>
    <cellStyle name="Input 8 8 3" xfId="21618" xr:uid="{00000000-0005-0000-0000-000022630000}"/>
    <cellStyle name="Input 8 8 4" xfId="24579" xr:uid="{00000000-0005-0000-0000-000023630000}"/>
    <cellStyle name="Input 8 8 5" xfId="26815" xr:uid="{00000000-0005-0000-0000-000024630000}"/>
    <cellStyle name="Input 8 9" xfId="9413" xr:uid="{00000000-0005-0000-0000-000025630000}"/>
    <cellStyle name="Input 8 9 2" xfId="14582" xr:uid="{00000000-0005-0000-0000-000026630000}"/>
    <cellStyle name="Input 8 9 3" xfId="21632" xr:uid="{00000000-0005-0000-0000-000027630000}"/>
    <cellStyle name="Input 8 9 4" xfId="24592" xr:uid="{00000000-0005-0000-0000-000028630000}"/>
    <cellStyle name="Input 8 9 5" xfId="26828" xr:uid="{00000000-0005-0000-0000-000029630000}"/>
    <cellStyle name="Input 80" xfId="6211" xr:uid="{00000000-0005-0000-0000-00002A630000}"/>
    <cellStyle name="Input 80 2" xfId="12788" xr:uid="{00000000-0005-0000-0000-00002B630000}"/>
    <cellStyle name="Input 80 3" xfId="21571" xr:uid="{00000000-0005-0000-0000-00002C630000}"/>
    <cellStyle name="Input 80 4" xfId="24535" xr:uid="{00000000-0005-0000-0000-00002D630000}"/>
    <cellStyle name="Input 80 5" xfId="26776" xr:uid="{00000000-0005-0000-0000-00002E630000}"/>
    <cellStyle name="Input 81" xfId="6202" xr:uid="{00000000-0005-0000-0000-00002F630000}"/>
    <cellStyle name="Input 81 2" xfId="12779" xr:uid="{00000000-0005-0000-0000-000030630000}"/>
    <cellStyle name="Input 81 3" xfId="21667" xr:uid="{00000000-0005-0000-0000-000031630000}"/>
    <cellStyle name="Input 81 4" xfId="24627" xr:uid="{00000000-0005-0000-0000-000032630000}"/>
    <cellStyle name="Input 81 5" xfId="26863" xr:uid="{00000000-0005-0000-0000-000033630000}"/>
    <cellStyle name="Input 82" xfId="6212" xr:uid="{00000000-0005-0000-0000-000034630000}"/>
    <cellStyle name="Input 82 2" xfId="12789" xr:uid="{00000000-0005-0000-0000-000035630000}"/>
    <cellStyle name="Input 82 3" xfId="21565" xr:uid="{00000000-0005-0000-0000-000036630000}"/>
    <cellStyle name="Input 82 4" xfId="24529" xr:uid="{00000000-0005-0000-0000-000037630000}"/>
    <cellStyle name="Input 82 5" xfId="26771" xr:uid="{00000000-0005-0000-0000-000038630000}"/>
    <cellStyle name="Input 83" xfId="6233" xr:uid="{00000000-0005-0000-0000-000039630000}"/>
    <cellStyle name="Input 83 2" xfId="12810" xr:uid="{00000000-0005-0000-0000-00003A630000}"/>
    <cellStyle name="Input 83 3" xfId="21676" xr:uid="{00000000-0005-0000-0000-00003B630000}"/>
    <cellStyle name="Input 83 4" xfId="24636" xr:uid="{00000000-0005-0000-0000-00003C630000}"/>
    <cellStyle name="Input 83 5" xfId="26872" xr:uid="{00000000-0005-0000-0000-00003D630000}"/>
    <cellStyle name="Input 84" xfId="6258" xr:uid="{00000000-0005-0000-0000-00003E630000}"/>
    <cellStyle name="Input 84 2" xfId="12835" xr:uid="{00000000-0005-0000-0000-00003F630000}"/>
    <cellStyle name="Input 84 3" xfId="21564" xr:uid="{00000000-0005-0000-0000-000040630000}"/>
    <cellStyle name="Input 84 4" xfId="24528" xr:uid="{00000000-0005-0000-0000-000041630000}"/>
    <cellStyle name="Input 84 5" xfId="26770" xr:uid="{00000000-0005-0000-0000-000042630000}"/>
    <cellStyle name="Input 85" xfId="6255" xr:uid="{00000000-0005-0000-0000-000043630000}"/>
    <cellStyle name="Input 85 2" xfId="12832" xr:uid="{00000000-0005-0000-0000-000044630000}"/>
    <cellStyle name="Input 85 3" xfId="22330" xr:uid="{00000000-0005-0000-0000-000045630000}"/>
    <cellStyle name="Input 85 4" xfId="25372" xr:uid="{00000000-0005-0000-0000-000046630000}"/>
    <cellStyle name="Input 85 5" xfId="27147" xr:uid="{00000000-0005-0000-0000-000047630000}"/>
    <cellStyle name="Input 86" xfId="6257" xr:uid="{00000000-0005-0000-0000-000048630000}"/>
    <cellStyle name="Input 86 2" xfId="12834" xr:uid="{00000000-0005-0000-0000-000049630000}"/>
    <cellStyle name="Input 86 3" xfId="22331" xr:uid="{00000000-0005-0000-0000-00004A630000}"/>
    <cellStyle name="Input 86 4" xfId="25373" xr:uid="{00000000-0005-0000-0000-00004B630000}"/>
    <cellStyle name="Input 86 5" xfId="27148" xr:uid="{00000000-0005-0000-0000-00004C630000}"/>
    <cellStyle name="Input 87" xfId="6254" xr:uid="{00000000-0005-0000-0000-00004D630000}"/>
    <cellStyle name="Input 87 2" xfId="12831" xr:uid="{00000000-0005-0000-0000-00004E630000}"/>
    <cellStyle name="Input 87 3" xfId="22332" xr:uid="{00000000-0005-0000-0000-00004F630000}"/>
    <cellStyle name="Input 87 4" xfId="25374" xr:uid="{00000000-0005-0000-0000-000050630000}"/>
    <cellStyle name="Input 87 5" xfId="27149" xr:uid="{00000000-0005-0000-0000-000051630000}"/>
    <cellStyle name="Input 88" xfId="6259" xr:uid="{00000000-0005-0000-0000-000052630000}"/>
    <cellStyle name="Input 88 2" xfId="12836" xr:uid="{00000000-0005-0000-0000-000053630000}"/>
    <cellStyle name="Input 88 3" xfId="22333" xr:uid="{00000000-0005-0000-0000-000054630000}"/>
    <cellStyle name="Input 88 4" xfId="25375" xr:uid="{00000000-0005-0000-0000-000055630000}"/>
    <cellStyle name="Input 88 5" xfId="27150" xr:uid="{00000000-0005-0000-0000-000056630000}"/>
    <cellStyle name="Input 89" xfId="6256" xr:uid="{00000000-0005-0000-0000-000057630000}"/>
    <cellStyle name="Input 89 2" xfId="12833" xr:uid="{00000000-0005-0000-0000-000058630000}"/>
    <cellStyle name="Input 89 3" xfId="22334" xr:uid="{00000000-0005-0000-0000-000059630000}"/>
    <cellStyle name="Input 89 4" xfId="25376" xr:uid="{00000000-0005-0000-0000-00005A630000}"/>
    <cellStyle name="Input 89 5" xfId="27151" xr:uid="{00000000-0005-0000-0000-00005B630000}"/>
    <cellStyle name="Input 9" xfId="2362" xr:uid="{00000000-0005-0000-0000-00005C630000}"/>
    <cellStyle name="Input 9 10" xfId="7879" xr:uid="{00000000-0005-0000-0000-00005D630000}"/>
    <cellStyle name="Input 9 10 2" xfId="14394" xr:uid="{00000000-0005-0000-0000-00005E630000}"/>
    <cellStyle name="Input 9 11" xfId="8013" xr:uid="{00000000-0005-0000-0000-00005F630000}"/>
    <cellStyle name="Input 9 11 2" xfId="14438" xr:uid="{00000000-0005-0000-0000-000060630000}"/>
    <cellStyle name="Input 9 12" xfId="18305" xr:uid="{00000000-0005-0000-0000-000061630000}"/>
    <cellStyle name="Input 9 13" xfId="18707" xr:uid="{00000000-0005-0000-0000-000062630000}"/>
    <cellStyle name="Input 9 14" xfId="18499" xr:uid="{00000000-0005-0000-0000-000063630000}"/>
    <cellStyle name="Input 9 2" xfId="3087" xr:uid="{00000000-0005-0000-0000-000064630000}"/>
    <cellStyle name="Input 9 2 10" xfId="18651" xr:uid="{00000000-0005-0000-0000-000065630000}"/>
    <cellStyle name="Input 9 2 2" xfId="3817" xr:uid="{00000000-0005-0000-0000-000066630000}"/>
    <cellStyle name="Input 9 2 2 2" xfId="7121" xr:uid="{00000000-0005-0000-0000-000067630000}"/>
    <cellStyle name="Input 9 2 2 2 2" xfId="13698" xr:uid="{00000000-0005-0000-0000-000068630000}"/>
    <cellStyle name="Input 9 2 2 2 3" xfId="20779" xr:uid="{00000000-0005-0000-0000-000069630000}"/>
    <cellStyle name="Input 9 2 2 2 4" xfId="23828" xr:uid="{00000000-0005-0000-0000-00006A630000}"/>
    <cellStyle name="Input 9 2 2 2 5" xfId="26082" xr:uid="{00000000-0005-0000-0000-00006B630000}"/>
    <cellStyle name="Input 9 2 2 3" xfId="5498" xr:uid="{00000000-0005-0000-0000-00006C630000}"/>
    <cellStyle name="Input 9 2 2 3 2" xfId="12075" xr:uid="{00000000-0005-0000-0000-00006D630000}"/>
    <cellStyle name="Input 9 2 2 4" xfId="10402" xr:uid="{00000000-0005-0000-0000-00006E630000}"/>
    <cellStyle name="Input 9 2 2 5" xfId="17610" xr:uid="{00000000-0005-0000-0000-00006F630000}"/>
    <cellStyle name="Input 9 2 2 6" xfId="22172" xr:uid="{00000000-0005-0000-0000-000070630000}"/>
    <cellStyle name="Input 9 2 2 7" xfId="22111" xr:uid="{00000000-0005-0000-0000-000071630000}"/>
    <cellStyle name="Input 9 2 3" xfId="4128" xr:uid="{00000000-0005-0000-0000-000072630000}"/>
    <cellStyle name="Input 9 2 3 2" xfId="7432" xr:uid="{00000000-0005-0000-0000-000073630000}"/>
    <cellStyle name="Input 9 2 3 2 2" xfId="14009" xr:uid="{00000000-0005-0000-0000-000074630000}"/>
    <cellStyle name="Input 9 2 3 2 3" xfId="21090" xr:uid="{00000000-0005-0000-0000-000075630000}"/>
    <cellStyle name="Input 9 2 3 2 4" xfId="24094" xr:uid="{00000000-0005-0000-0000-000076630000}"/>
    <cellStyle name="Input 9 2 3 2 5" xfId="26344" xr:uid="{00000000-0005-0000-0000-000077630000}"/>
    <cellStyle name="Input 9 2 3 3" xfId="5809" xr:uid="{00000000-0005-0000-0000-000078630000}"/>
    <cellStyle name="Input 9 2 3 3 2" xfId="12386" xr:uid="{00000000-0005-0000-0000-000079630000}"/>
    <cellStyle name="Input 9 2 3 4" xfId="10713" xr:uid="{00000000-0005-0000-0000-00007A630000}"/>
    <cellStyle name="Input 9 2 3 5" xfId="17299" xr:uid="{00000000-0005-0000-0000-00007B630000}"/>
    <cellStyle name="Input 9 2 3 6" xfId="22660" xr:uid="{00000000-0005-0000-0000-00007C630000}"/>
    <cellStyle name="Input 9 2 3 7" xfId="18545" xr:uid="{00000000-0005-0000-0000-00007D630000}"/>
    <cellStyle name="Input 9 2 4" xfId="4344" xr:uid="{00000000-0005-0000-0000-00007E630000}"/>
    <cellStyle name="Input 9 2 4 2" xfId="7648" xr:uid="{00000000-0005-0000-0000-00007F630000}"/>
    <cellStyle name="Input 9 2 4 2 2" xfId="14225" xr:uid="{00000000-0005-0000-0000-000080630000}"/>
    <cellStyle name="Input 9 2 4 2 3" xfId="21306" xr:uid="{00000000-0005-0000-0000-000081630000}"/>
    <cellStyle name="Input 9 2 4 2 4" xfId="24310" xr:uid="{00000000-0005-0000-0000-000082630000}"/>
    <cellStyle name="Input 9 2 4 2 5" xfId="26560" xr:uid="{00000000-0005-0000-0000-000083630000}"/>
    <cellStyle name="Input 9 2 4 3" xfId="6025" xr:uid="{00000000-0005-0000-0000-000084630000}"/>
    <cellStyle name="Input 9 2 4 3 2" xfId="12602" xr:uid="{00000000-0005-0000-0000-000085630000}"/>
    <cellStyle name="Input 9 2 4 4" xfId="10929" xr:uid="{00000000-0005-0000-0000-000086630000}"/>
    <cellStyle name="Input 9 2 4 5" xfId="17083" xr:uid="{00000000-0005-0000-0000-000087630000}"/>
    <cellStyle name="Input 9 2 4 6" xfId="22876" xr:uid="{00000000-0005-0000-0000-000088630000}"/>
    <cellStyle name="Input 9 2 4 7" xfId="18745" xr:uid="{00000000-0005-0000-0000-000089630000}"/>
    <cellStyle name="Input 9 2 5" xfId="6448" xr:uid="{00000000-0005-0000-0000-00008A630000}"/>
    <cellStyle name="Input 9 2 5 2" xfId="13025" xr:uid="{00000000-0005-0000-0000-00008B630000}"/>
    <cellStyle name="Input 9 2 5 3" xfId="20106" xr:uid="{00000000-0005-0000-0000-00008C630000}"/>
    <cellStyle name="Input 9 2 5 4" xfId="23263" xr:uid="{00000000-0005-0000-0000-00008D630000}"/>
    <cellStyle name="Input 9 2 5 5" xfId="25516" xr:uid="{00000000-0005-0000-0000-00008E630000}"/>
    <cellStyle name="Input 9 2 6" xfId="4825" xr:uid="{00000000-0005-0000-0000-00008F630000}"/>
    <cellStyle name="Input 9 2 6 2" xfId="11402" xr:uid="{00000000-0005-0000-0000-000090630000}"/>
    <cellStyle name="Input 9 2 7" xfId="9730" xr:uid="{00000000-0005-0000-0000-000091630000}"/>
    <cellStyle name="Input 9 2 8" xfId="18370" xr:uid="{00000000-0005-0000-0000-000092630000}"/>
    <cellStyle name="Input 9 2 9" xfId="19647" xr:uid="{00000000-0005-0000-0000-000093630000}"/>
    <cellStyle name="Input 9 3" xfId="3313" xr:uid="{00000000-0005-0000-0000-000094630000}"/>
    <cellStyle name="Input 9 3 10" xfId="25186" xr:uid="{00000000-0005-0000-0000-000095630000}"/>
    <cellStyle name="Input 9 3 2" xfId="4009" xr:uid="{00000000-0005-0000-0000-000096630000}"/>
    <cellStyle name="Input 9 3 2 2" xfId="7313" xr:uid="{00000000-0005-0000-0000-000097630000}"/>
    <cellStyle name="Input 9 3 2 2 2" xfId="13890" xr:uid="{00000000-0005-0000-0000-000098630000}"/>
    <cellStyle name="Input 9 3 2 2 3" xfId="20971" xr:uid="{00000000-0005-0000-0000-000099630000}"/>
    <cellStyle name="Input 9 3 2 2 4" xfId="23975" xr:uid="{00000000-0005-0000-0000-00009A630000}"/>
    <cellStyle name="Input 9 3 2 2 5" xfId="26225" xr:uid="{00000000-0005-0000-0000-00009B630000}"/>
    <cellStyle name="Input 9 3 2 3" xfId="5690" xr:uid="{00000000-0005-0000-0000-00009C630000}"/>
    <cellStyle name="Input 9 3 2 3 2" xfId="12267" xr:uid="{00000000-0005-0000-0000-00009D630000}"/>
    <cellStyle name="Input 9 3 2 4" xfId="10594" xr:uid="{00000000-0005-0000-0000-00009E630000}"/>
    <cellStyle name="Input 9 3 2 5" xfId="17418" xr:uid="{00000000-0005-0000-0000-00009F630000}"/>
    <cellStyle name="Input 9 3 2 6" xfId="22541" xr:uid="{00000000-0005-0000-0000-0000A0630000}"/>
    <cellStyle name="Input 9 3 2 7" xfId="24809" xr:uid="{00000000-0005-0000-0000-0000A1630000}"/>
    <cellStyle name="Input 9 3 3" xfId="4263" xr:uid="{00000000-0005-0000-0000-0000A2630000}"/>
    <cellStyle name="Input 9 3 3 2" xfId="7567" xr:uid="{00000000-0005-0000-0000-0000A3630000}"/>
    <cellStyle name="Input 9 3 3 2 2" xfId="14144" xr:uid="{00000000-0005-0000-0000-0000A4630000}"/>
    <cellStyle name="Input 9 3 3 2 3" xfId="21225" xr:uid="{00000000-0005-0000-0000-0000A5630000}"/>
    <cellStyle name="Input 9 3 3 2 4" xfId="24229" xr:uid="{00000000-0005-0000-0000-0000A6630000}"/>
    <cellStyle name="Input 9 3 3 2 5" xfId="26479" xr:uid="{00000000-0005-0000-0000-0000A7630000}"/>
    <cellStyle name="Input 9 3 3 3" xfId="5944" xr:uid="{00000000-0005-0000-0000-0000A8630000}"/>
    <cellStyle name="Input 9 3 3 3 2" xfId="12521" xr:uid="{00000000-0005-0000-0000-0000A9630000}"/>
    <cellStyle name="Input 9 3 3 4" xfId="10848" xr:uid="{00000000-0005-0000-0000-0000AA630000}"/>
    <cellStyle name="Input 9 3 3 5" xfId="17164" xr:uid="{00000000-0005-0000-0000-0000AB630000}"/>
    <cellStyle name="Input 9 3 3 6" xfId="22795" xr:uid="{00000000-0005-0000-0000-0000AC630000}"/>
    <cellStyle name="Input 9 3 3 7" xfId="19164" xr:uid="{00000000-0005-0000-0000-0000AD630000}"/>
    <cellStyle name="Input 9 3 4" xfId="4477" xr:uid="{00000000-0005-0000-0000-0000AE630000}"/>
    <cellStyle name="Input 9 3 4 2" xfId="7781" xr:uid="{00000000-0005-0000-0000-0000AF630000}"/>
    <cellStyle name="Input 9 3 4 2 2" xfId="14358" xr:uid="{00000000-0005-0000-0000-0000B0630000}"/>
    <cellStyle name="Input 9 3 4 2 3" xfId="21439" xr:uid="{00000000-0005-0000-0000-0000B1630000}"/>
    <cellStyle name="Input 9 3 4 2 4" xfId="24443" xr:uid="{00000000-0005-0000-0000-0000B2630000}"/>
    <cellStyle name="Input 9 3 4 2 5" xfId="26693" xr:uid="{00000000-0005-0000-0000-0000B3630000}"/>
    <cellStyle name="Input 9 3 4 3" xfId="6158" xr:uid="{00000000-0005-0000-0000-0000B4630000}"/>
    <cellStyle name="Input 9 3 4 3 2" xfId="12735" xr:uid="{00000000-0005-0000-0000-0000B5630000}"/>
    <cellStyle name="Input 9 3 4 4" xfId="11062" xr:uid="{00000000-0005-0000-0000-0000B6630000}"/>
    <cellStyle name="Input 9 3 4 5" xfId="16950" xr:uid="{00000000-0005-0000-0000-0000B7630000}"/>
    <cellStyle name="Input 9 3 4 6" xfId="23009" xr:uid="{00000000-0005-0000-0000-0000B8630000}"/>
    <cellStyle name="Input 9 3 4 7" xfId="19434" xr:uid="{00000000-0005-0000-0000-0000B9630000}"/>
    <cellStyle name="Input 9 3 5" xfId="6652" xr:uid="{00000000-0005-0000-0000-0000BA630000}"/>
    <cellStyle name="Input 9 3 5 2" xfId="13229" xr:uid="{00000000-0005-0000-0000-0000BB630000}"/>
    <cellStyle name="Input 9 3 5 3" xfId="20310" xr:uid="{00000000-0005-0000-0000-0000BC630000}"/>
    <cellStyle name="Input 9 3 5 4" xfId="23410" xr:uid="{00000000-0005-0000-0000-0000BD630000}"/>
    <cellStyle name="Input 9 3 5 5" xfId="25665" xr:uid="{00000000-0005-0000-0000-0000BE630000}"/>
    <cellStyle name="Input 9 3 6" xfId="5029" xr:uid="{00000000-0005-0000-0000-0000BF630000}"/>
    <cellStyle name="Input 9 3 6 2" xfId="11606" xr:uid="{00000000-0005-0000-0000-0000C0630000}"/>
    <cellStyle name="Input 9 3 7" xfId="9933" xr:uid="{00000000-0005-0000-0000-0000C1630000}"/>
    <cellStyle name="Input 9 3 8" xfId="18112" xr:uid="{00000000-0005-0000-0000-0000C2630000}"/>
    <cellStyle name="Input 9 3 9" xfId="18850" xr:uid="{00000000-0005-0000-0000-0000C3630000}"/>
    <cellStyle name="Input 9 4" xfId="3668" xr:uid="{00000000-0005-0000-0000-0000C4630000}"/>
    <cellStyle name="Input 9 4 2" xfId="6972" xr:uid="{00000000-0005-0000-0000-0000C5630000}"/>
    <cellStyle name="Input 9 4 2 2" xfId="13549" xr:uid="{00000000-0005-0000-0000-0000C6630000}"/>
    <cellStyle name="Input 9 4 2 3" xfId="20630" xr:uid="{00000000-0005-0000-0000-0000C7630000}"/>
    <cellStyle name="Input 9 4 2 4" xfId="23681" xr:uid="{00000000-0005-0000-0000-0000C8630000}"/>
    <cellStyle name="Input 9 4 2 5" xfId="25934" xr:uid="{00000000-0005-0000-0000-0000C9630000}"/>
    <cellStyle name="Input 9 4 3" xfId="5349" xr:uid="{00000000-0005-0000-0000-0000CA630000}"/>
    <cellStyle name="Input 9 4 3 2" xfId="11926" xr:uid="{00000000-0005-0000-0000-0000CB630000}"/>
    <cellStyle name="Input 9 4 4" xfId="10253" xr:uid="{00000000-0005-0000-0000-0000CC630000}"/>
    <cellStyle name="Input 9 4 5" xfId="17759" xr:uid="{00000000-0005-0000-0000-0000CD630000}"/>
    <cellStyle name="Input 9 4 6" xfId="19877" xr:uid="{00000000-0005-0000-0000-0000CE630000}"/>
    <cellStyle name="Input 9 4 7" xfId="19266" xr:uid="{00000000-0005-0000-0000-0000CF630000}"/>
    <cellStyle name="Input 9 5" xfId="3440" xr:uid="{00000000-0005-0000-0000-0000D0630000}"/>
    <cellStyle name="Input 9 5 2" xfId="6779" xr:uid="{00000000-0005-0000-0000-0000D1630000}"/>
    <cellStyle name="Input 9 5 2 2" xfId="13356" xr:uid="{00000000-0005-0000-0000-0000D2630000}"/>
    <cellStyle name="Input 9 5 2 3" xfId="20437" xr:uid="{00000000-0005-0000-0000-0000D3630000}"/>
    <cellStyle name="Input 9 5 2 4" xfId="23488" xr:uid="{00000000-0005-0000-0000-0000D4630000}"/>
    <cellStyle name="Input 9 5 2 5" xfId="25741" xr:uid="{00000000-0005-0000-0000-0000D5630000}"/>
    <cellStyle name="Input 9 5 3" xfId="5156" xr:uid="{00000000-0005-0000-0000-0000D6630000}"/>
    <cellStyle name="Input 9 5 3 2" xfId="11733" xr:uid="{00000000-0005-0000-0000-0000D7630000}"/>
    <cellStyle name="Input 9 5 4" xfId="10060" xr:uid="{00000000-0005-0000-0000-0000D8630000}"/>
    <cellStyle name="Input 9 5 5" xfId="17974" xr:uid="{00000000-0005-0000-0000-0000D9630000}"/>
    <cellStyle name="Input 9 5 6" xfId="19775" xr:uid="{00000000-0005-0000-0000-0000DA630000}"/>
    <cellStyle name="Input 9 5 7" xfId="25130" xr:uid="{00000000-0005-0000-0000-0000DB630000}"/>
    <cellStyle name="Input 9 6" xfId="3478" xr:uid="{00000000-0005-0000-0000-0000DC630000}"/>
    <cellStyle name="Input 9 6 2" xfId="6817" xr:uid="{00000000-0005-0000-0000-0000DD630000}"/>
    <cellStyle name="Input 9 6 2 2" xfId="13394" xr:uid="{00000000-0005-0000-0000-0000DE630000}"/>
    <cellStyle name="Input 9 6 2 3" xfId="20475" xr:uid="{00000000-0005-0000-0000-0000DF630000}"/>
    <cellStyle name="Input 9 6 2 4" xfId="23526" xr:uid="{00000000-0005-0000-0000-0000E0630000}"/>
    <cellStyle name="Input 9 6 2 5" xfId="25779" xr:uid="{00000000-0005-0000-0000-0000E1630000}"/>
    <cellStyle name="Input 9 6 3" xfId="5194" xr:uid="{00000000-0005-0000-0000-0000E2630000}"/>
    <cellStyle name="Input 9 6 3 2" xfId="11771" xr:uid="{00000000-0005-0000-0000-0000E3630000}"/>
    <cellStyle name="Input 9 6 4" xfId="10098" xr:uid="{00000000-0005-0000-0000-0000E4630000}"/>
    <cellStyle name="Input 9 6 5" xfId="17936" xr:uid="{00000000-0005-0000-0000-0000E5630000}"/>
    <cellStyle name="Input 9 6 6" xfId="18917" xr:uid="{00000000-0005-0000-0000-0000E6630000}"/>
    <cellStyle name="Input 9 6 7" xfId="18609" xr:uid="{00000000-0005-0000-0000-0000E7630000}"/>
    <cellStyle name="Input 9 7" xfId="6297" xr:uid="{00000000-0005-0000-0000-0000E8630000}"/>
    <cellStyle name="Input 9 7 2" xfId="12874" xr:uid="{00000000-0005-0000-0000-0000E9630000}"/>
    <cellStyle name="Input 9 7 3" xfId="16765" xr:uid="{00000000-0005-0000-0000-0000EA630000}"/>
    <cellStyle name="Input 9 7 4" xfId="23153" xr:uid="{00000000-0005-0000-0000-0000EB630000}"/>
    <cellStyle name="Input 9 7 5" xfId="25408" xr:uid="{00000000-0005-0000-0000-0000EC630000}"/>
    <cellStyle name="Input 9 8" xfId="4666" xr:uid="{00000000-0005-0000-0000-0000ED630000}"/>
    <cellStyle name="Input 9 8 2" xfId="11243" xr:uid="{00000000-0005-0000-0000-0000EE630000}"/>
    <cellStyle name="Input 9 8 3" xfId="21619" xr:uid="{00000000-0005-0000-0000-0000EF630000}"/>
    <cellStyle name="Input 9 8 4" xfId="24580" xr:uid="{00000000-0005-0000-0000-0000F0630000}"/>
    <cellStyle name="Input 9 8 5" xfId="26816" xr:uid="{00000000-0005-0000-0000-0000F1630000}"/>
    <cellStyle name="Input 9 9" xfId="9412" xr:uid="{00000000-0005-0000-0000-0000F2630000}"/>
    <cellStyle name="Input 9 9 2" xfId="14581" xr:uid="{00000000-0005-0000-0000-0000F3630000}"/>
    <cellStyle name="Input 9 9 3" xfId="21631" xr:uid="{00000000-0005-0000-0000-0000F4630000}"/>
    <cellStyle name="Input 9 9 4" xfId="24591" xr:uid="{00000000-0005-0000-0000-0000F5630000}"/>
    <cellStyle name="Input 9 9 5" xfId="26827" xr:uid="{00000000-0005-0000-0000-0000F6630000}"/>
    <cellStyle name="Input 90" xfId="6222" xr:uid="{00000000-0005-0000-0000-0000F7630000}"/>
    <cellStyle name="Input 90 2" xfId="12799" xr:uid="{00000000-0005-0000-0000-0000F8630000}"/>
    <cellStyle name="Input 90 3" xfId="22335" xr:uid="{00000000-0005-0000-0000-0000F9630000}"/>
    <cellStyle name="Input 90 4" xfId="25377" xr:uid="{00000000-0005-0000-0000-0000FA630000}"/>
    <cellStyle name="Input 90 5" xfId="27152" xr:uid="{00000000-0005-0000-0000-0000FB630000}"/>
    <cellStyle name="Input 91" xfId="6214" xr:uid="{00000000-0005-0000-0000-0000FC630000}"/>
    <cellStyle name="Input 91 2" xfId="12791" xr:uid="{00000000-0005-0000-0000-0000FD630000}"/>
    <cellStyle name="Input 91 3" xfId="22336" xr:uid="{00000000-0005-0000-0000-0000FE630000}"/>
    <cellStyle name="Input 91 4" xfId="25378" xr:uid="{00000000-0005-0000-0000-0000FF630000}"/>
    <cellStyle name="Input 91 5" xfId="27153" xr:uid="{00000000-0005-0000-0000-000000640000}"/>
    <cellStyle name="Input 92" xfId="6224" xr:uid="{00000000-0005-0000-0000-000001640000}"/>
    <cellStyle name="Input 92 2" xfId="12801" xr:uid="{00000000-0005-0000-0000-000002640000}"/>
    <cellStyle name="Input 92 3" xfId="22337" xr:uid="{00000000-0005-0000-0000-000003640000}"/>
    <cellStyle name="Input 92 4" xfId="25379" xr:uid="{00000000-0005-0000-0000-000004640000}"/>
    <cellStyle name="Input 92 5" xfId="27154" xr:uid="{00000000-0005-0000-0000-000005640000}"/>
    <cellStyle name="Input 93" xfId="6194" xr:uid="{00000000-0005-0000-0000-000006640000}"/>
    <cellStyle name="Input 93 2" xfId="12771" xr:uid="{00000000-0005-0000-0000-000007640000}"/>
    <cellStyle name="Input 93 3" xfId="22338" xr:uid="{00000000-0005-0000-0000-000008640000}"/>
    <cellStyle name="Input 93 4" xfId="25380" xr:uid="{00000000-0005-0000-0000-000009640000}"/>
    <cellStyle name="Input 93 5" xfId="27155" xr:uid="{00000000-0005-0000-0000-00000A640000}"/>
    <cellStyle name="Input 94" xfId="6189" xr:uid="{00000000-0005-0000-0000-00000B640000}"/>
    <cellStyle name="Input 94 2" xfId="12766" xr:uid="{00000000-0005-0000-0000-00000C640000}"/>
    <cellStyle name="Input 94 3" xfId="22339" xr:uid="{00000000-0005-0000-0000-00000D640000}"/>
    <cellStyle name="Input 94 4" xfId="25381" xr:uid="{00000000-0005-0000-0000-00000E640000}"/>
    <cellStyle name="Input 94 5" xfId="27156" xr:uid="{00000000-0005-0000-0000-00000F640000}"/>
    <cellStyle name="Input 95" xfId="6228" xr:uid="{00000000-0005-0000-0000-000010640000}"/>
    <cellStyle name="Input 95 2" xfId="12805" xr:uid="{00000000-0005-0000-0000-000011640000}"/>
    <cellStyle name="Input 95 3" xfId="22340" xr:uid="{00000000-0005-0000-0000-000012640000}"/>
    <cellStyle name="Input 95 4" xfId="25382" xr:uid="{00000000-0005-0000-0000-000013640000}"/>
    <cellStyle name="Input 95 5" xfId="27157" xr:uid="{00000000-0005-0000-0000-000014640000}"/>
    <cellStyle name="Input 96" xfId="4604" xr:uid="{00000000-0005-0000-0000-000015640000}"/>
    <cellStyle name="Input 96 2" xfId="11181" xr:uid="{00000000-0005-0000-0000-000016640000}"/>
    <cellStyle name="Input 96 3" xfId="22341" xr:uid="{00000000-0005-0000-0000-000017640000}"/>
    <cellStyle name="Input 96 4" xfId="25383" xr:uid="{00000000-0005-0000-0000-000018640000}"/>
    <cellStyle name="Input 96 5" xfId="27158" xr:uid="{00000000-0005-0000-0000-000019640000}"/>
    <cellStyle name="Input 97" xfId="9567" xr:uid="{00000000-0005-0000-0000-00001A640000}"/>
    <cellStyle name="Input 97 2" xfId="22342" xr:uid="{00000000-0005-0000-0000-00001B640000}"/>
    <cellStyle name="Input 97 3" xfId="25384" xr:uid="{00000000-0005-0000-0000-00001C640000}"/>
    <cellStyle name="Input 97 4" xfId="27159" xr:uid="{00000000-0005-0000-0000-00001D640000}"/>
    <cellStyle name="Input 98" xfId="14863" xr:uid="{00000000-0005-0000-0000-00001E640000}"/>
    <cellStyle name="Input 98 2" xfId="22343" xr:uid="{00000000-0005-0000-0000-00001F640000}"/>
    <cellStyle name="Input 98 3" xfId="25385" xr:uid="{00000000-0005-0000-0000-000020640000}"/>
    <cellStyle name="Input 98 4" xfId="27160" xr:uid="{00000000-0005-0000-0000-000021640000}"/>
    <cellStyle name="Input 99" xfId="16002" xr:uid="{00000000-0005-0000-0000-000022640000}"/>
    <cellStyle name="Input 99 2" xfId="22344" xr:uid="{00000000-0005-0000-0000-000023640000}"/>
    <cellStyle name="Input 99 3" xfId="25386" xr:uid="{00000000-0005-0000-0000-000024640000}"/>
    <cellStyle name="Input 99 4" xfId="27161" xr:uid="{00000000-0005-0000-0000-000025640000}"/>
    <cellStyle name="Input Cells" xfId="31887" xr:uid="{00000000-0005-0000-0000-000026640000}"/>
    <cellStyle name="Input_(Pool A,B)_110125" xfId="16459" xr:uid="{00000000-0005-0000-0000-000027640000}"/>
    <cellStyle name="InputBlueFont" xfId="732" xr:uid="{00000000-0005-0000-0000-000028640000}"/>
    <cellStyle name="KTY" xfId="733" xr:uid="{00000000-0005-0000-0000-000029640000}"/>
    <cellStyle name="KWE標準" xfId="31888" xr:uid="{00000000-0005-0000-0000-00002A640000}"/>
    <cellStyle name="left" xfId="734" xr:uid="{00000000-0005-0000-0000-00002B640000}"/>
    <cellStyle name="les" xfId="31889" xr:uid="{00000000-0005-0000-0000-00002C640000}"/>
    <cellStyle name="LineItemPrompt" xfId="31890" xr:uid="{00000000-0005-0000-0000-00002D640000}"/>
    <cellStyle name="LineItemValue" xfId="31891" xr:uid="{00000000-0005-0000-0000-00002E640000}"/>
    <cellStyle name="Link Currency (0)" xfId="31892" xr:uid="{00000000-0005-0000-0000-00002F640000}"/>
    <cellStyle name="Link Currency (2)" xfId="31893" xr:uid="{00000000-0005-0000-0000-000030640000}"/>
    <cellStyle name="Link Units (0)" xfId="31894" xr:uid="{00000000-0005-0000-0000-000031640000}"/>
    <cellStyle name="Link Units (1)" xfId="31895" xr:uid="{00000000-0005-0000-0000-000032640000}"/>
    <cellStyle name="Link Units (2)" xfId="31896" xr:uid="{00000000-0005-0000-0000-000033640000}"/>
    <cellStyle name="Linked Cell" xfId="735" xr:uid="{00000000-0005-0000-0000-000034640000}"/>
    <cellStyle name="Linked Cell 2" xfId="736" xr:uid="{00000000-0005-0000-0000-000035640000}"/>
    <cellStyle name="Linked Cell 2 2" xfId="737" xr:uid="{00000000-0005-0000-0000-000036640000}"/>
    <cellStyle name="Linked Cell 2 2 2" xfId="8222" xr:uid="{00000000-0005-0000-0000-000037640000}"/>
    <cellStyle name="Linked Cell 2 2 3" xfId="15197" xr:uid="{00000000-0005-0000-0000-000038640000}"/>
    <cellStyle name="Linked Cell 2 3" xfId="738" xr:uid="{00000000-0005-0000-0000-000039640000}"/>
    <cellStyle name="Linked Cell 2 4" xfId="8221" xr:uid="{00000000-0005-0000-0000-00003A640000}"/>
    <cellStyle name="Linked Cell 3" xfId="2363" xr:uid="{00000000-0005-0000-0000-00003B640000}"/>
    <cellStyle name="Linked Cell 4" xfId="2364" xr:uid="{00000000-0005-0000-0000-00003C640000}"/>
    <cellStyle name="Linked Cell 5" xfId="2365" xr:uid="{00000000-0005-0000-0000-00003D640000}"/>
    <cellStyle name="Linked Cell 6" xfId="8223" xr:uid="{00000000-0005-0000-0000-00003E640000}"/>
    <cellStyle name="Linked Cell 6 2" xfId="22345" xr:uid="{00000000-0005-0000-0000-00003F640000}"/>
    <cellStyle name="Linked Cell 7" xfId="14864" xr:uid="{00000000-0005-0000-0000-000040640000}"/>
    <cellStyle name="Linked Cell_2011-3차 매각 작업(실사팀 송부용)_0712" xfId="16561" xr:uid="{00000000-0005-0000-0000-000041640000}"/>
    <cellStyle name="Linked Cells" xfId="31897" xr:uid="{00000000-0005-0000-0000-000042640000}"/>
    <cellStyle name="MenuHeading" xfId="739" xr:uid="{00000000-0005-0000-0000-000043640000}"/>
    <cellStyle name="MGT-HEAD" xfId="31898" xr:uid="{00000000-0005-0000-0000-000044640000}"/>
    <cellStyle name="MGTHEAD1" xfId="31899" xr:uid="{00000000-0005-0000-0000-000045640000}"/>
    <cellStyle name="MGT-RUNN" xfId="31900" xr:uid="{00000000-0005-0000-0000-000046640000}"/>
    <cellStyle name="MGTTOTAL" xfId="31901" xr:uid="{00000000-0005-0000-0000-000047640000}"/>
    <cellStyle name="MGT-TXT" xfId="31902" xr:uid="{00000000-0005-0000-0000-000048640000}"/>
    <cellStyle name="Migliaia (0)_COUT" xfId="31903" xr:uid="{00000000-0005-0000-0000-000049640000}"/>
    <cellStyle name="Migliaia_COUT" xfId="31904" xr:uid="{00000000-0005-0000-0000-00004A640000}"/>
    <cellStyle name="Millares [0]_2AV_M_M " xfId="740" xr:uid="{00000000-0005-0000-0000-00004B640000}"/>
    <cellStyle name="Millares_2AV_M_M " xfId="741" xr:uid="{00000000-0005-0000-0000-00004C640000}"/>
    <cellStyle name="Milliers [0]" xfId="31905" xr:uid="{00000000-0005-0000-0000-00004D640000}"/>
    <cellStyle name="Milliers_A-BER-22" xfId="31906" xr:uid="{00000000-0005-0000-0000-00004E640000}"/>
    <cellStyle name="MLHeaderSection" xfId="742" xr:uid="{00000000-0005-0000-0000-00004F640000}"/>
    <cellStyle name="MLHeaderSection 2" xfId="31907" xr:uid="{00000000-0005-0000-0000-000050640000}"/>
    <cellStyle name="MLHeaderSection 3" xfId="31908" xr:uid="{00000000-0005-0000-0000-000051640000}"/>
    <cellStyle name="MLHeaderSection 4" xfId="31909" xr:uid="{00000000-0005-0000-0000-000052640000}"/>
    <cellStyle name="mma_CASH &amp; DSO" xfId="31910" xr:uid="{00000000-0005-0000-0000-000053640000}"/>
    <cellStyle name="Model" xfId="743" xr:uid="{00000000-0005-0000-0000-000054640000}"/>
    <cellStyle name="Model 2" xfId="2366" xr:uid="{00000000-0005-0000-0000-000055640000}"/>
    <cellStyle name="Mon?aire [0]_AR1194" xfId="31911" xr:uid="{00000000-0005-0000-0000-000056640000}"/>
    <cellStyle name="Mon?aire_AR1194" xfId="31912" xr:uid="{00000000-0005-0000-0000-000057640000}"/>
    <cellStyle name="Moneda [0]_2AV_M_M " xfId="744" xr:uid="{00000000-0005-0000-0000-000058640000}"/>
    <cellStyle name="Moneda_2AV_M_M " xfId="745" xr:uid="{00000000-0005-0000-0000-000059640000}"/>
    <cellStyle name="Monétaire [0]" xfId="31913" xr:uid="{00000000-0005-0000-0000-00005A640000}"/>
    <cellStyle name="Monetaire [0]_AR1194" xfId="31914" xr:uid="{00000000-0005-0000-0000-00005B640000}"/>
    <cellStyle name="Monétaire [0]_CTC" xfId="31915" xr:uid="{00000000-0005-0000-0000-00005C640000}"/>
    <cellStyle name="Monetaire [0]_DIRECTIONS" xfId="31916" xr:uid="{00000000-0005-0000-0000-00005D640000}"/>
    <cellStyle name="Monétaire [0]_DIRECTIONS" xfId="31917" xr:uid="{00000000-0005-0000-0000-00005E640000}"/>
    <cellStyle name="Monetaire [0]_Feuil1" xfId="31918" xr:uid="{00000000-0005-0000-0000-00005F640000}"/>
    <cellStyle name="Monétaire [0]_Feuil1" xfId="31919" xr:uid="{00000000-0005-0000-0000-000060640000}"/>
    <cellStyle name="Monetaire [0]_Feuil1 (2)" xfId="31920" xr:uid="{00000000-0005-0000-0000-000061640000}"/>
    <cellStyle name="Monétaire [0]_Feuil1 (2)" xfId="31921" xr:uid="{00000000-0005-0000-0000-000062640000}"/>
    <cellStyle name="Monetaire [0]_INTERC12" xfId="31922" xr:uid="{00000000-0005-0000-0000-000063640000}"/>
    <cellStyle name="Monétaire [0]_liste principale 1998" xfId="31923" xr:uid="{00000000-0005-0000-0000-000064640000}"/>
    <cellStyle name="Monetaire [0]_PREPAID" xfId="31924" xr:uid="{00000000-0005-0000-0000-000065640000}"/>
    <cellStyle name="Monétaire [0]_SPNEW" xfId="31925" xr:uid="{00000000-0005-0000-0000-000066640000}"/>
    <cellStyle name="Monétaire_A-BER-22" xfId="31926" xr:uid="{00000000-0005-0000-0000-000067640000}"/>
    <cellStyle name="Monetaire_AR1194" xfId="31927" xr:uid="{00000000-0005-0000-0000-000068640000}"/>
    <cellStyle name="Monétaire_CTC" xfId="31928" xr:uid="{00000000-0005-0000-0000-000069640000}"/>
    <cellStyle name="Monetaire_DIRECTIONS" xfId="31929" xr:uid="{00000000-0005-0000-0000-00006A640000}"/>
    <cellStyle name="Monétaire_DIRECTIONS" xfId="31930" xr:uid="{00000000-0005-0000-0000-00006B640000}"/>
    <cellStyle name="Monetaire_Feuil1" xfId="31931" xr:uid="{00000000-0005-0000-0000-00006C640000}"/>
    <cellStyle name="Monétaire_Feuil1" xfId="31932" xr:uid="{00000000-0005-0000-0000-00006D640000}"/>
    <cellStyle name="Monetaire_Feuil1 (2)" xfId="31933" xr:uid="{00000000-0005-0000-0000-00006E640000}"/>
    <cellStyle name="Monétaire_Feuil1 (2)" xfId="31934" xr:uid="{00000000-0005-0000-0000-00006F640000}"/>
    <cellStyle name="Monetaire_INTERC12" xfId="31935" xr:uid="{00000000-0005-0000-0000-000070640000}"/>
    <cellStyle name="Monétaire_liste principale 1998" xfId="31936" xr:uid="{00000000-0005-0000-0000-000071640000}"/>
    <cellStyle name="Monetaire_PREPAID" xfId="31937" xr:uid="{00000000-0005-0000-0000-000072640000}"/>
    <cellStyle name="Monétaire_SPNEW" xfId="31938" xr:uid="{00000000-0005-0000-0000-000073640000}"/>
    <cellStyle name="Monetaire_TBPL0195" xfId="31939" xr:uid="{00000000-0005-0000-0000-000074640000}"/>
    <cellStyle name="Multiple" xfId="746" xr:uid="{00000000-0005-0000-0000-000075640000}"/>
    <cellStyle name="Multiple [0]" xfId="31940" xr:uid="{00000000-0005-0000-0000-000076640000}"/>
    <cellStyle name="Multiple [1]" xfId="31941" xr:uid="{00000000-0005-0000-0000-000077640000}"/>
    <cellStyle name="Multiple0" xfId="747" xr:uid="{00000000-0005-0000-0000-000078640000}"/>
    <cellStyle name="n" xfId="31942" xr:uid="{00000000-0005-0000-0000-000079640000}"/>
    <cellStyle name="_x0003_n_x0007_" xfId="31943" xr:uid="{00000000-0005-0000-0000-00007A640000}"/>
    <cellStyle name="navbar" xfId="748" xr:uid="{00000000-0005-0000-0000-00007B640000}"/>
    <cellStyle name="Neutral" xfId="749" xr:uid="{00000000-0005-0000-0000-00007C640000}"/>
    <cellStyle name="Neutral 2" xfId="750" xr:uid="{00000000-0005-0000-0000-00007D640000}"/>
    <cellStyle name="Neutral 2 2" xfId="751" xr:uid="{00000000-0005-0000-0000-00007E640000}"/>
    <cellStyle name="Neutral 2 2 2" xfId="8225" xr:uid="{00000000-0005-0000-0000-00007F640000}"/>
    <cellStyle name="Neutral 2 2 3" xfId="15198" xr:uid="{00000000-0005-0000-0000-000080640000}"/>
    <cellStyle name="Neutral 2 3" xfId="752" xr:uid="{00000000-0005-0000-0000-000081640000}"/>
    <cellStyle name="Neutral 2 4" xfId="8224" xr:uid="{00000000-0005-0000-0000-000082640000}"/>
    <cellStyle name="Neutral 3" xfId="2367" xr:uid="{00000000-0005-0000-0000-000083640000}"/>
    <cellStyle name="Neutral 4" xfId="2368" xr:uid="{00000000-0005-0000-0000-000084640000}"/>
    <cellStyle name="Neutral 5" xfId="2369" xr:uid="{00000000-0005-0000-0000-000085640000}"/>
    <cellStyle name="Neutral 6" xfId="8226" xr:uid="{00000000-0005-0000-0000-000086640000}"/>
    <cellStyle name="Neutral 6 2" xfId="22346" xr:uid="{00000000-0005-0000-0000-000087640000}"/>
    <cellStyle name="Neutral 7" xfId="14865" xr:uid="{00000000-0005-0000-0000-000088640000}"/>
    <cellStyle name="Neutral_2011-3차 매각 작업(실사팀 송부용)_0712" xfId="15960" xr:uid="{00000000-0005-0000-0000-000089640000}"/>
    <cellStyle name="New" xfId="31944" xr:uid="{00000000-0005-0000-0000-00008A640000}"/>
    <cellStyle name="New 2" xfId="31945" xr:uid="{00000000-0005-0000-0000-00008B640000}"/>
    <cellStyle name="no dec" xfId="753" xr:uid="{00000000-0005-0000-0000-00008C640000}"/>
    <cellStyle name="nohs" xfId="31946" xr:uid="{00000000-0005-0000-0000-00008D640000}"/>
    <cellStyle name="nohs 2" xfId="31947" xr:uid="{00000000-0005-0000-0000-00008E640000}"/>
    <cellStyle name="Normal" xfId="754" xr:uid="{00000000-0005-0000-0000-00008F640000}"/>
    <cellStyle name="Normal - Style1" xfId="755" xr:uid="{00000000-0005-0000-0000-000090640000}"/>
    <cellStyle name="Normal - Style1 2" xfId="2370" xr:uid="{00000000-0005-0000-0000-000091640000}"/>
    <cellStyle name="Normal - Style1 2 2" xfId="16405" xr:uid="{00000000-0005-0000-0000-000092640000}"/>
    <cellStyle name="Normal - Style1 3" xfId="3500" xr:uid="{00000000-0005-0000-0000-000093640000}"/>
    <cellStyle name="Normal - Style1_Sheet1" xfId="31948" xr:uid="{00000000-0005-0000-0000-000094640000}"/>
    <cellStyle name="Normal - Style2" xfId="756" xr:uid="{00000000-0005-0000-0000-000095640000}"/>
    <cellStyle name="Normal - Style3" xfId="757" xr:uid="{00000000-0005-0000-0000-000096640000}"/>
    <cellStyle name="Normal - Style4" xfId="758" xr:uid="{00000000-0005-0000-0000-000097640000}"/>
    <cellStyle name="Normal - Style5" xfId="759" xr:uid="{00000000-0005-0000-0000-000098640000}"/>
    <cellStyle name="Normal - Style6" xfId="760" xr:uid="{00000000-0005-0000-0000-000099640000}"/>
    <cellStyle name="Normal - Style7" xfId="761" xr:uid="{00000000-0005-0000-0000-00009A640000}"/>
    <cellStyle name="Normal - Style8" xfId="762" xr:uid="{00000000-0005-0000-0000-00009B640000}"/>
    <cellStyle name="Normal - 유형1" xfId="31949" xr:uid="{00000000-0005-0000-0000-00009C640000}"/>
    <cellStyle name="Normal 10" xfId="763" xr:uid="{00000000-0005-0000-0000-00009D640000}"/>
    <cellStyle name="Normal 10 2" xfId="764" xr:uid="{00000000-0005-0000-0000-00009E640000}"/>
    <cellStyle name="Normal 10 2 2" xfId="8229" xr:uid="{00000000-0005-0000-0000-00009F640000}"/>
    <cellStyle name="Normal 10 2 2 2" xfId="15199" xr:uid="{00000000-0005-0000-0000-0000A0640000}"/>
    <cellStyle name="Normal 10 2 3" xfId="8228" xr:uid="{00000000-0005-0000-0000-0000A1640000}"/>
    <cellStyle name="Normal 10 3" xfId="8230" xr:uid="{00000000-0005-0000-0000-0000A2640000}"/>
    <cellStyle name="Normal 10 3 2" xfId="15200" xr:uid="{00000000-0005-0000-0000-0000A3640000}"/>
    <cellStyle name="Normal 10 4" xfId="8227" xr:uid="{00000000-0005-0000-0000-0000A4640000}"/>
    <cellStyle name="Normal 100" xfId="765" xr:uid="{00000000-0005-0000-0000-0000A5640000}"/>
    <cellStyle name="Normal 100 2" xfId="766" xr:uid="{00000000-0005-0000-0000-0000A6640000}"/>
    <cellStyle name="Normal 100 2 2" xfId="8233" xr:uid="{00000000-0005-0000-0000-0000A7640000}"/>
    <cellStyle name="Normal 100 2 2 2" xfId="15201" xr:uid="{00000000-0005-0000-0000-0000A8640000}"/>
    <cellStyle name="Normal 100 2 3" xfId="8232" xr:uid="{00000000-0005-0000-0000-0000A9640000}"/>
    <cellStyle name="Normal 100 3" xfId="8234" xr:uid="{00000000-0005-0000-0000-0000AA640000}"/>
    <cellStyle name="Normal 100 3 2" xfId="15202" xr:uid="{00000000-0005-0000-0000-0000AB640000}"/>
    <cellStyle name="Normal 100 4" xfId="8231" xr:uid="{00000000-0005-0000-0000-0000AC640000}"/>
    <cellStyle name="Normal 101" xfId="767" xr:uid="{00000000-0005-0000-0000-0000AD640000}"/>
    <cellStyle name="Normal 101 2" xfId="768" xr:uid="{00000000-0005-0000-0000-0000AE640000}"/>
    <cellStyle name="Normal 101 2 2" xfId="8237" xr:uid="{00000000-0005-0000-0000-0000AF640000}"/>
    <cellStyle name="Normal 101 2 2 2" xfId="15203" xr:uid="{00000000-0005-0000-0000-0000B0640000}"/>
    <cellStyle name="Normal 101 2 3" xfId="8236" xr:uid="{00000000-0005-0000-0000-0000B1640000}"/>
    <cellStyle name="Normal 101 3" xfId="8238" xr:uid="{00000000-0005-0000-0000-0000B2640000}"/>
    <cellStyle name="Normal 101 3 2" xfId="15204" xr:uid="{00000000-0005-0000-0000-0000B3640000}"/>
    <cellStyle name="Normal 101 4" xfId="8235" xr:uid="{00000000-0005-0000-0000-0000B4640000}"/>
    <cellStyle name="Normal 102" xfId="769" xr:uid="{00000000-0005-0000-0000-0000B5640000}"/>
    <cellStyle name="Normal 102 2" xfId="8240" xr:uid="{00000000-0005-0000-0000-0000B6640000}"/>
    <cellStyle name="Normal 102 2 2" xfId="15205" xr:uid="{00000000-0005-0000-0000-0000B7640000}"/>
    <cellStyle name="Normal 102 3" xfId="8239" xr:uid="{00000000-0005-0000-0000-0000B8640000}"/>
    <cellStyle name="Normal 103" xfId="770" xr:uid="{00000000-0005-0000-0000-0000B9640000}"/>
    <cellStyle name="Normal 103 2" xfId="771" xr:uid="{00000000-0005-0000-0000-0000BA640000}"/>
    <cellStyle name="Normal 103 2 2" xfId="8243" xr:uid="{00000000-0005-0000-0000-0000BB640000}"/>
    <cellStyle name="Normal 103 2 2 2" xfId="15206" xr:uid="{00000000-0005-0000-0000-0000BC640000}"/>
    <cellStyle name="Normal 103 2 3" xfId="8242" xr:uid="{00000000-0005-0000-0000-0000BD640000}"/>
    <cellStyle name="Normal 103 3" xfId="8244" xr:uid="{00000000-0005-0000-0000-0000BE640000}"/>
    <cellStyle name="Normal 103 3 2" xfId="15207" xr:uid="{00000000-0005-0000-0000-0000BF640000}"/>
    <cellStyle name="Normal 103 4" xfId="8241" xr:uid="{00000000-0005-0000-0000-0000C0640000}"/>
    <cellStyle name="Normal 104" xfId="772" xr:uid="{00000000-0005-0000-0000-0000C1640000}"/>
    <cellStyle name="Normal 104 2" xfId="773" xr:uid="{00000000-0005-0000-0000-0000C2640000}"/>
    <cellStyle name="Normal 104 2 2" xfId="8247" xr:uid="{00000000-0005-0000-0000-0000C3640000}"/>
    <cellStyle name="Normal 104 2 2 2" xfId="15208" xr:uid="{00000000-0005-0000-0000-0000C4640000}"/>
    <cellStyle name="Normal 104 2 3" xfId="8246" xr:uid="{00000000-0005-0000-0000-0000C5640000}"/>
    <cellStyle name="Normal 104 3" xfId="8248" xr:uid="{00000000-0005-0000-0000-0000C6640000}"/>
    <cellStyle name="Normal 104 3 2" xfId="15209" xr:uid="{00000000-0005-0000-0000-0000C7640000}"/>
    <cellStyle name="Normal 104 4" xfId="8245" xr:uid="{00000000-0005-0000-0000-0000C8640000}"/>
    <cellStyle name="Normal 105" xfId="774" xr:uid="{00000000-0005-0000-0000-0000C9640000}"/>
    <cellStyle name="Normal 105 2" xfId="8250" xr:uid="{00000000-0005-0000-0000-0000CA640000}"/>
    <cellStyle name="Normal 105 2 2" xfId="15210" xr:uid="{00000000-0005-0000-0000-0000CB640000}"/>
    <cellStyle name="Normal 105 3" xfId="8249" xr:uid="{00000000-0005-0000-0000-0000CC640000}"/>
    <cellStyle name="Normal 106" xfId="775" xr:uid="{00000000-0005-0000-0000-0000CD640000}"/>
    <cellStyle name="Normal 106 2" xfId="776" xr:uid="{00000000-0005-0000-0000-0000CE640000}"/>
    <cellStyle name="Normal 106 2 2" xfId="8253" xr:uid="{00000000-0005-0000-0000-0000CF640000}"/>
    <cellStyle name="Normal 106 2 2 2" xfId="15211" xr:uid="{00000000-0005-0000-0000-0000D0640000}"/>
    <cellStyle name="Normal 106 2 3" xfId="8252" xr:uid="{00000000-0005-0000-0000-0000D1640000}"/>
    <cellStyle name="Normal 106 3" xfId="8254" xr:uid="{00000000-0005-0000-0000-0000D2640000}"/>
    <cellStyle name="Normal 106 3 2" xfId="15212" xr:uid="{00000000-0005-0000-0000-0000D3640000}"/>
    <cellStyle name="Normal 106 4" xfId="8251" xr:uid="{00000000-0005-0000-0000-0000D4640000}"/>
    <cellStyle name="Normal 107" xfId="777" xr:uid="{00000000-0005-0000-0000-0000D5640000}"/>
    <cellStyle name="Normal 107 2" xfId="8256" xr:uid="{00000000-0005-0000-0000-0000D6640000}"/>
    <cellStyle name="Normal 107 2 2" xfId="15213" xr:uid="{00000000-0005-0000-0000-0000D7640000}"/>
    <cellStyle name="Normal 107 3" xfId="8255" xr:uid="{00000000-0005-0000-0000-0000D8640000}"/>
    <cellStyle name="Normal 108" xfId="778" xr:uid="{00000000-0005-0000-0000-0000D9640000}"/>
    <cellStyle name="Normal 108 2" xfId="779" xr:uid="{00000000-0005-0000-0000-0000DA640000}"/>
    <cellStyle name="Normal 108 2 2" xfId="8259" xr:uid="{00000000-0005-0000-0000-0000DB640000}"/>
    <cellStyle name="Normal 108 2 2 2" xfId="15214" xr:uid="{00000000-0005-0000-0000-0000DC640000}"/>
    <cellStyle name="Normal 108 2 3" xfId="8258" xr:uid="{00000000-0005-0000-0000-0000DD640000}"/>
    <cellStyle name="Normal 108 3" xfId="8260" xr:uid="{00000000-0005-0000-0000-0000DE640000}"/>
    <cellStyle name="Normal 108 3 2" xfId="15215" xr:uid="{00000000-0005-0000-0000-0000DF640000}"/>
    <cellStyle name="Normal 108 4" xfId="8257" xr:uid="{00000000-0005-0000-0000-0000E0640000}"/>
    <cellStyle name="Normal 109" xfId="780" xr:uid="{00000000-0005-0000-0000-0000E1640000}"/>
    <cellStyle name="Normal 109 2" xfId="781" xr:uid="{00000000-0005-0000-0000-0000E2640000}"/>
    <cellStyle name="Normal 109 2 2" xfId="8263" xr:uid="{00000000-0005-0000-0000-0000E3640000}"/>
    <cellStyle name="Normal 109 2 2 2" xfId="15216" xr:uid="{00000000-0005-0000-0000-0000E4640000}"/>
    <cellStyle name="Normal 109 2 3" xfId="8262" xr:uid="{00000000-0005-0000-0000-0000E5640000}"/>
    <cellStyle name="Normal 109 3" xfId="8264" xr:uid="{00000000-0005-0000-0000-0000E6640000}"/>
    <cellStyle name="Normal 109 3 2" xfId="15217" xr:uid="{00000000-0005-0000-0000-0000E7640000}"/>
    <cellStyle name="Normal 109 4" xfId="8261" xr:uid="{00000000-0005-0000-0000-0000E8640000}"/>
    <cellStyle name="Normal 11" xfId="782" xr:uid="{00000000-0005-0000-0000-0000E9640000}"/>
    <cellStyle name="Normal 110" xfId="783" xr:uid="{00000000-0005-0000-0000-0000EA640000}"/>
    <cellStyle name="Normal 110 2" xfId="784" xr:uid="{00000000-0005-0000-0000-0000EB640000}"/>
    <cellStyle name="Normal 110 2 2" xfId="8267" xr:uid="{00000000-0005-0000-0000-0000EC640000}"/>
    <cellStyle name="Normal 110 2 2 2" xfId="15218" xr:uid="{00000000-0005-0000-0000-0000ED640000}"/>
    <cellStyle name="Normal 110 2 3" xfId="8266" xr:uid="{00000000-0005-0000-0000-0000EE640000}"/>
    <cellStyle name="Normal 110 3" xfId="8268" xr:uid="{00000000-0005-0000-0000-0000EF640000}"/>
    <cellStyle name="Normal 110 3 2" xfId="15219" xr:uid="{00000000-0005-0000-0000-0000F0640000}"/>
    <cellStyle name="Normal 110 4" xfId="8265" xr:uid="{00000000-0005-0000-0000-0000F1640000}"/>
    <cellStyle name="Normal 111" xfId="785" xr:uid="{00000000-0005-0000-0000-0000F2640000}"/>
    <cellStyle name="Normal 111 2" xfId="2371" xr:uid="{00000000-0005-0000-0000-0000F3640000}"/>
    <cellStyle name="Normal 111 2 2" xfId="8270" xr:uid="{00000000-0005-0000-0000-0000F4640000}"/>
    <cellStyle name="Normal 111 3" xfId="8269" xr:uid="{00000000-0005-0000-0000-0000F5640000}"/>
    <cellStyle name="Normal 111 4" xfId="15220" xr:uid="{00000000-0005-0000-0000-0000F6640000}"/>
    <cellStyle name="Normal 112" xfId="786" xr:uid="{00000000-0005-0000-0000-0000F7640000}"/>
    <cellStyle name="Normal 112 2" xfId="787" xr:uid="{00000000-0005-0000-0000-0000F8640000}"/>
    <cellStyle name="Normal 112 2 2" xfId="8273" xr:uid="{00000000-0005-0000-0000-0000F9640000}"/>
    <cellStyle name="Normal 112 2 2 2" xfId="15221" xr:uid="{00000000-0005-0000-0000-0000FA640000}"/>
    <cellStyle name="Normal 112 2 3" xfId="8272" xr:uid="{00000000-0005-0000-0000-0000FB640000}"/>
    <cellStyle name="Normal 112 3" xfId="8274" xr:uid="{00000000-0005-0000-0000-0000FC640000}"/>
    <cellStyle name="Normal 112 3 2" xfId="15222" xr:uid="{00000000-0005-0000-0000-0000FD640000}"/>
    <cellStyle name="Normal 112 4" xfId="8271" xr:uid="{00000000-0005-0000-0000-0000FE640000}"/>
    <cellStyle name="Normal 113" xfId="788" xr:uid="{00000000-0005-0000-0000-0000FF640000}"/>
    <cellStyle name="Normal 113 2" xfId="789" xr:uid="{00000000-0005-0000-0000-000000650000}"/>
    <cellStyle name="Normal 113 2 2" xfId="8277" xr:uid="{00000000-0005-0000-0000-000001650000}"/>
    <cellStyle name="Normal 113 2 2 2" xfId="15223" xr:uid="{00000000-0005-0000-0000-000002650000}"/>
    <cellStyle name="Normal 113 2 3" xfId="8276" xr:uid="{00000000-0005-0000-0000-000003650000}"/>
    <cellStyle name="Normal 113 3" xfId="8278" xr:uid="{00000000-0005-0000-0000-000004650000}"/>
    <cellStyle name="Normal 113 3 2" xfId="15224" xr:uid="{00000000-0005-0000-0000-000005650000}"/>
    <cellStyle name="Normal 113 4" xfId="8275" xr:uid="{00000000-0005-0000-0000-000006650000}"/>
    <cellStyle name="Normal 114" xfId="790" xr:uid="{00000000-0005-0000-0000-000007650000}"/>
    <cellStyle name="Normal 114 2" xfId="8280" xr:uid="{00000000-0005-0000-0000-000008650000}"/>
    <cellStyle name="Normal 114 2 2" xfId="15225" xr:uid="{00000000-0005-0000-0000-000009650000}"/>
    <cellStyle name="Normal 114 3" xfId="8279" xr:uid="{00000000-0005-0000-0000-00000A650000}"/>
    <cellStyle name="Normal 115" xfId="791" xr:uid="{00000000-0005-0000-0000-00000B650000}"/>
    <cellStyle name="Normal 115 2" xfId="792" xr:uid="{00000000-0005-0000-0000-00000C650000}"/>
    <cellStyle name="Normal 115 2 2" xfId="8283" xr:uid="{00000000-0005-0000-0000-00000D650000}"/>
    <cellStyle name="Normal 115 2 2 2" xfId="15226" xr:uid="{00000000-0005-0000-0000-00000E650000}"/>
    <cellStyle name="Normal 115 2 3" xfId="8282" xr:uid="{00000000-0005-0000-0000-00000F650000}"/>
    <cellStyle name="Normal 115 3" xfId="8284" xr:uid="{00000000-0005-0000-0000-000010650000}"/>
    <cellStyle name="Normal 115 3 2" xfId="15227" xr:uid="{00000000-0005-0000-0000-000011650000}"/>
    <cellStyle name="Normal 115 4" xfId="8281" xr:uid="{00000000-0005-0000-0000-000012650000}"/>
    <cellStyle name="Normal 116" xfId="793" xr:uid="{00000000-0005-0000-0000-000013650000}"/>
    <cellStyle name="Normal 116 2" xfId="794" xr:uid="{00000000-0005-0000-0000-000014650000}"/>
    <cellStyle name="Normal 116 2 2" xfId="8286" xr:uid="{00000000-0005-0000-0000-000015650000}"/>
    <cellStyle name="Normal 116 2 3" xfId="15228" xr:uid="{00000000-0005-0000-0000-000016650000}"/>
    <cellStyle name="Normal 116 3" xfId="795" xr:uid="{00000000-0005-0000-0000-000017650000}"/>
    <cellStyle name="Normal 116 4" xfId="8285" xr:uid="{00000000-0005-0000-0000-000018650000}"/>
    <cellStyle name="Normal 117" xfId="796" xr:uid="{00000000-0005-0000-0000-000019650000}"/>
    <cellStyle name="Normal 117 2" xfId="797" xr:uid="{00000000-0005-0000-0000-00001A650000}"/>
    <cellStyle name="Normal 117 2 2" xfId="8289" xr:uid="{00000000-0005-0000-0000-00001B650000}"/>
    <cellStyle name="Normal 117 2 2 2" xfId="15229" xr:uid="{00000000-0005-0000-0000-00001C650000}"/>
    <cellStyle name="Normal 117 2 3" xfId="8288" xr:uid="{00000000-0005-0000-0000-00001D650000}"/>
    <cellStyle name="Normal 117 3" xfId="8290" xr:uid="{00000000-0005-0000-0000-00001E650000}"/>
    <cellStyle name="Normal 117 3 2" xfId="15230" xr:uid="{00000000-0005-0000-0000-00001F650000}"/>
    <cellStyle name="Normal 117 4" xfId="8287" xr:uid="{00000000-0005-0000-0000-000020650000}"/>
    <cellStyle name="Normal 118" xfId="798" xr:uid="{00000000-0005-0000-0000-000021650000}"/>
    <cellStyle name="Normal 118 2" xfId="799" xr:uid="{00000000-0005-0000-0000-000022650000}"/>
    <cellStyle name="Normal 118 2 2" xfId="8293" xr:uid="{00000000-0005-0000-0000-000023650000}"/>
    <cellStyle name="Normal 118 2 2 2" xfId="15231" xr:uid="{00000000-0005-0000-0000-000024650000}"/>
    <cellStyle name="Normal 118 2 3" xfId="8292" xr:uid="{00000000-0005-0000-0000-000025650000}"/>
    <cellStyle name="Normal 118 3" xfId="8294" xr:uid="{00000000-0005-0000-0000-000026650000}"/>
    <cellStyle name="Normal 118 3 2" xfId="15232" xr:uid="{00000000-0005-0000-0000-000027650000}"/>
    <cellStyle name="Normal 118 4" xfId="8291" xr:uid="{00000000-0005-0000-0000-000028650000}"/>
    <cellStyle name="Normal 119" xfId="800" xr:uid="{00000000-0005-0000-0000-000029650000}"/>
    <cellStyle name="Normal 119 2" xfId="801" xr:uid="{00000000-0005-0000-0000-00002A650000}"/>
    <cellStyle name="Normal 119 2 2" xfId="8297" xr:uid="{00000000-0005-0000-0000-00002B650000}"/>
    <cellStyle name="Normal 119 2 2 2" xfId="15233" xr:uid="{00000000-0005-0000-0000-00002C650000}"/>
    <cellStyle name="Normal 119 2 3" xfId="8296" xr:uid="{00000000-0005-0000-0000-00002D650000}"/>
    <cellStyle name="Normal 119 3" xfId="8298" xr:uid="{00000000-0005-0000-0000-00002E650000}"/>
    <cellStyle name="Normal 119 3 2" xfId="15234" xr:uid="{00000000-0005-0000-0000-00002F650000}"/>
    <cellStyle name="Normal 119 4" xfId="8295" xr:uid="{00000000-0005-0000-0000-000030650000}"/>
    <cellStyle name="Normal 12" xfId="802" xr:uid="{00000000-0005-0000-0000-000031650000}"/>
    <cellStyle name="Normal 12 2" xfId="803" xr:uid="{00000000-0005-0000-0000-000032650000}"/>
    <cellStyle name="Normal 12 2 2" xfId="8301" xr:uid="{00000000-0005-0000-0000-000033650000}"/>
    <cellStyle name="Normal 12 2 2 2" xfId="15235" xr:uid="{00000000-0005-0000-0000-000034650000}"/>
    <cellStyle name="Normal 12 2 3" xfId="8300" xr:uid="{00000000-0005-0000-0000-000035650000}"/>
    <cellStyle name="Normal 12 3" xfId="8302" xr:uid="{00000000-0005-0000-0000-000036650000}"/>
    <cellStyle name="Normal 12 3 2" xfId="15236" xr:uid="{00000000-0005-0000-0000-000037650000}"/>
    <cellStyle name="Normal 12 4" xfId="8299" xr:uid="{00000000-0005-0000-0000-000038650000}"/>
    <cellStyle name="Normal 120" xfId="804" xr:uid="{00000000-0005-0000-0000-000039650000}"/>
    <cellStyle name="Normal 120 2" xfId="805" xr:uid="{00000000-0005-0000-0000-00003A650000}"/>
    <cellStyle name="Normal 120 2 2" xfId="8304" xr:uid="{00000000-0005-0000-0000-00003B650000}"/>
    <cellStyle name="Normal 120 2 3" xfId="15237" xr:uid="{00000000-0005-0000-0000-00003C650000}"/>
    <cellStyle name="Normal 120 3" xfId="806" xr:uid="{00000000-0005-0000-0000-00003D650000}"/>
    <cellStyle name="Normal 120 4" xfId="8303" xr:uid="{00000000-0005-0000-0000-00003E650000}"/>
    <cellStyle name="Normal 121" xfId="807" xr:uid="{00000000-0005-0000-0000-00003F650000}"/>
    <cellStyle name="Normal 121 2" xfId="808" xr:uid="{00000000-0005-0000-0000-000040650000}"/>
    <cellStyle name="Normal 121 2 2" xfId="8305" xr:uid="{00000000-0005-0000-0000-000041650000}"/>
    <cellStyle name="Normal 121 2 3" xfId="15238" xr:uid="{00000000-0005-0000-0000-000042650000}"/>
    <cellStyle name="Normal 121 3" xfId="809" xr:uid="{00000000-0005-0000-0000-000043650000}"/>
    <cellStyle name="Normal 121 4" xfId="4565" xr:uid="{00000000-0005-0000-0000-000044650000}"/>
    <cellStyle name="Normal 122" xfId="810" xr:uid="{00000000-0005-0000-0000-000045650000}"/>
    <cellStyle name="Normal 122 2" xfId="811" xr:uid="{00000000-0005-0000-0000-000046650000}"/>
    <cellStyle name="Normal 122 2 2" xfId="8308" xr:uid="{00000000-0005-0000-0000-000047650000}"/>
    <cellStyle name="Normal 122 2 2 2" xfId="15239" xr:uid="{00000000-0005-0000-0000-000048650000}"/>
    <cellStyle name="Normal 122 2 3" xfId="8307" xr:uid="{00000000-0005-0000-0000-000049650000}"/>
    <cellStyle name="Normal 122 3" xfId="8309" xr:uid="{00000000-0005-0000-0000-00004A650000}"/>
    <cellStyle name="Normal 122 3 2" xfId="15240" xr:uid="{00000000-0005-0000-0000-00004B650000}"/>
    <cellStyle name="Normal 122 4" xfId="8306" xr:uid="{00000000-0005-0000-0000-00004C650000}"/>
    <cellStyle name="Normal 123" xfId="812" xr:uid="{00000000-0005-0000-0000-00004D650000}"/>
    <cellStyle name="Normal 123 2" xfId="813" xr:uid="{00000000-0005-0000-0000-00004E650000}"/>
    <cellStyle name="Normal 123 2 2" xfId="8312" xr:uid="{00000000-0005-0000-0000-00004F650000}"/>
    <cellStyle name="Normal 123 2 2 2" xfId="15241" xr:uid="{00000000-0005-0000-0000-000050650000}"/>
    <cellStyle name="Normal 123 2 3" xfId="8311" xr:uid="{00000000-0005-0000-0000-000051650000}"/>
    <cellStyle name="Normal 123 3" xfId="8313" xr:uid="{00000000-0005-0000-0000-000052650000}"/>
    <cellStyle name="Normal 123 3 2" xfId="15242" xr:uid="{00000000-0005-0000-0000-000053650000}"/>
    <cellStyle name="Normal 123 4" xfId="8310" xr:uid="{00000000-0005-0000-0000-000054650000}"/>
    <cellStyle name="Normal 124" xfId="814" xr:uid="{00000000-0005-0000-0000-000055650000}"/>
    <cellStyle name="Normal 124 2" xfId="815" xr:uid="{00000000-0005-0000-0000-000056650000}"/>
    <cellStyle name="Normal 124 2 2" xfId="8316" xr:uid="{00000000-0005-0000-0000-000057650000}"/>
    <cellStyle name="Normal 124 2 3" xfId="8315" xr:uid="{00000000-0005-0000-0000-000058650000}"/>
    <cellStyle name="Normal 124 3" xfId="816" xr:uid="{00000000-0005-0000-0000-000059650000}"/>
    <cellStyle name="Normal 124 4" xfId="8317" xr:uid="{00000000-0005-0000-0000-00005A650000}"/>
    <cellStyle name="Normal 124 5" xfId="8314" xr:uid="{00000000-0005-0000-0000-00005B650000}"/>
    <cellStyle name="Normal 125" xfId="817" xr:uid="{00000000-0005-0000-0000-00005C650000}"/>
    <cellStyle name="Normal 125 2" xfId="818" xr:uid="{00000000-0005-0000-0000-00005D650000}"/>
    <cellStyle name="Normal 125 2 2" xfId="8320" xr:uid="{00000000-0005-0000-0000-00005E650000}"/>
    <cellStyle name="Normal 125 2 2 2" xfId="15243" xr:uid="{00000000-0005-0000-0000-00005F650000}"/>
    <cellStyle name="Normal 125 2 3" xfId="8319" xr:uid="{00000000-0005-0000-0000-000060650000}"/>
    <cellStyle name="Normal 125 3" xfId="8321" xr:uid="{00000000-0005-0000-0000-000061650000}"/>
    <cellStyle name="Normal 125 3 2" xfId="15244" xr:uid="{00000000-0005-0000-0000-000062650000}"/>
    <cellStyle name="Normal 125 4" xfId="8318" xr:uid="{00000000-0005-0000-0000-000063650000}"/>
    <cellStyle name="Normal 126" xfId="819" xr:uid="{00000000-0005-0000-0000-000064650000}"/>
    <cellStyle name="Normal 126 2" xfId="820" xr:uid="{00000000-0005-0000-0000-000065650000}"/>
    <cellStyle name="Normal 126 2 2" xfId="8324" xr:uid="{00000000-0005-0000-0000-000066650000}"/>
    <cellStyle name="Normal 126 2 2 2" xfId="15245" xr:uid="{00000000-0005-0000-0000-000067650000}"/>
    <cellStyle name="Normal 126 2 3" xfId="8323" xr:uid="{00000000-0005-0000-0000-000068650000}"/>
    <cellStyle name="Normal 126 3" xfId="8325" xr:uid="{00000000-0005-0000-0000-000069650000}"/>
    <cellStyle name="Normal 126 3 2" xfId="15246" xr:uid="{00000000-0005-0000-0000-00006A650000}"/>
    <cellStyle name="Normal 126 4" xfId="8322" xr:uid="{00000000-0005-0000-0000-00006B650000}"/>
    <cellStyle name="Normal 127" xfId="821" xr:uid="{00000000-0005-0000-0000-00006C650000}"/>
    <cellStyle name="Normal 127 2" xfId="822" xr:uid="{00000000-0005-0000-0000-00006D650000}"/>
    <cellStyle name="Normal 127 2 2" xfId="8328" xr:uid="{00000000-0005-0000-0000-00006E650000}"/>
    <cellStyle name="Normal 127 2 3" xfId="8327" xr:uid="{00000000-0005-0000-0000-00006F650000}"/>
    <cellStyle name="Normal 127 3" xfId="823" xr:uid="{00000000-0005-0000-0000-000070650000}"/>
    <cellStyle name="Normal 127 4" xfId="8329" xr:uid="{00000000-0005-0000-0000-000071650000}"/>
    <cellStyle name="Normal 127 5" xfId="8326" xr:uid="{00000000-0005-0000-0000-000072650000}"/>
    <cellStyle name="Normal 128" xfId="824" xr:uid="{00000000-0005-0000-0000-000073650000}"/>
    <cellStyle name="Normal 128 2" xfId="825" xr:uid="{00000000-0005-0000-0000-000074650000}"/>
    <cellStyle name="Normal 128 2 2" xfId="8332" xr:uid="{00000000-0005-0000-0000-000075650000}"/>
    <cellStyle name="Normal 128 2 2 2" xfId="15247" xr:uid="{00000000-0005-0000-0000-000076650000}"/>
    <cellStyle name="Normal 128 2 3" xfId="8331" xr:uid="{00000000-0005-0000-0000-000077650000}"/>
    <cellStyle name="Normal 128 3" xfId="8333" xr:uid="{00000000-0005-0000-0000-000078650000}"/>
    <cellStyle name="Normal 128 3 2" xfId="15248" xr:uid="{00000000-0005-0000-0000-000079650000}"/>
    <cellStyle name="Normal 128 4" xfId="8330" xr:uid="{00000000-0005-0000-0000-00007A650000}"/>
    <cellStyle name="Normal 129" xfId="826" xr:uid="{00000000-0005-0000-0000-00007B650000}"/>
    <cellStyle name="Normal 129 2" xfId="827" xr:uid="{00000000-0005-0000-0000-00007C650000}"/>
    <cellStyle name="Normal 129 2 2" xfId="8336" xr:uid="{00000000-0005-0000-0000-00007D650000}"/>
    <cellStyle name="Normal 129 2 2 2" xfId="15250" xr:uid="{00000000-0005-0000-0000-00007E650000}"/>
    <cellStyle name="Normal 129 2 3" xfId="8335" xr:uid="{00000000-0005-0000-0000-00007F650000}"/>
    <cellStyle name="Normal 129 3" xfId="8337" xr:uid="{00000000-0005-0000-0000-000080650000}"/>
    <cellStyle name="Normal 129 3 2" xfId="15251" xr:uid="{00000000-0005-0000-0000-000081650000}"/>
    <cellStyle name="Normal 129 4" xfId="8334" xr:uid="{00000000-0005-0000-0000-000082650000}"/>
    <cellStyle name="Normal 13" xfId="828" xr:uid="{00000000-0005-0000-0000-000083650000}"/>
    <cellStyle name="Normal 130" xfId="829" xr:uid="{00000000-0005-0000-0000-000084650000}"/>
    <cellStyle name="Normal 130 2" xfId="830" xr:uid="{00000000-0005-0000-0000-000085650000}"/>
    <cellStyle name="Normal 130 2 2" xfId="8340" xr:uid="{00000000-0005-0000-0000-000086650000}"/>
    <cellStyle name="Normal 130 2 2 2" xfId="15252" xr:uid="{00000000-0005-0000-0000-000087650000}"/>
    <cellStyle name="Normal 130 2 3" xfId="8339" xr:uid="{00000000-0005-0000-0000-000088650000}"/>
    <cellStyle name="Normal 130 3" xfId="8341" xr:uid="{00000000-0005-0000-0000-000089650000}"/>
    <cellStyle name="Normal 130 3 2" xfId="15253" xr:uid="{00000000-0005-0000-0000-00008A650000}"/>
    <cellStyle name="Normal 130 4" xfId="8338" xr:uid="{00000000-0005-0000-0000-00008B650000}"/>
    <cellStyle name="Normal 131" xfId="831" xr:uid="{00000000-0005-0000-0000-00008C650000}"/>
    <cellStyle name="Normal 131 2" xfId="832" xr:uid="{00000000-0005-0000-0000-00008D650000}"/>
    <cellStyle name="Normal 131 2 2" xfId="8344" xr:uid="{00000000-0005-0000-0000-00008E650000}"/>
    <cellStyle name="Normal 131 2 2 2" xfId="15254" xr:uid="{00000000-0005-0000-0000-00008F650000}"/>
    <cellStyle name="Normal 131 2 3" xfId="8343" xr:uid="{00000000-0005-0000-0000-000090650000}"/>
    <cellStyle name="Normal 131 3" xfId="8345" xr:uid="{00000000-0005-0000-0000-000091650000}"/>
    <cellStyle name="Normal 131 3 2" xfId="15255" xr:uid="{00000000-0005-0000-0000-000092650000}"/>
    <cellStyle name="Normal 131 4" xfId="8342" xr:uid="{00000000-0005-0000-0000-000093650000}"/>
    <cellStyle name="Normal 132" xfId="833" xr:uid="{00000000-0005-0000-0000-000094650000}"/>
    <cellStyle name="Normal 132 2" xfId="834" xr:uid="{00000000-0005-0000-0000-000095650000}"/>
    <cellStyle name="Normal 132 2 2" xfId="8348" xr:uid="{00000000-0005-0000-0000-000096650000}"/>
    <cellStyle name="Normal 132 2 2 2" xfId="15256" xr:uid="{00000000-0005-0000-0000-000097650000}"/>
    <cellStyle name="Normal 132 2 3" xfId="8347" xr:uid="{00000000-0005-0000-0000-000098650000}"/>
    <cellStyle name="Normal 132 3" xfId="8349" xr:uid="{00000000-0005-0000-0000-000099650000}"/>
    <cellStyle name="Normal 132 3 2" xfId="15257" xr:uid="{00000000-0005-0000-0000-00009A650000}"/>
    <cellStyle name="Normal 132 4" xfId="8346" xr:uid="{00000000-0005-0000-0000-00009B650000}"/>
    <cellStyle name="Normal 133" xfId="835" xr:uid="{00000000-0005-0000-0000-00009C650000}"/>
    <cellStyle name="Normal 133 2" xfId="836" xr:uid="{00000000-0005-0000-0000-00009D650000}"/>
    <cellStyle name="Normal 133 2 2" xfId="8352" xr:uid="{00000000-0005-0000-0000-00009E650000}"/>
    <cellStyle name="Normal 133 2 2 2" xfId="15258" xr:uid="{00000000-0005-0000-0000-00009F650000}"/>
    <cellStyle name="Normal 133 2 3" xfId="8351" xr:uid="{00000000-0005-0000-0000-0000A0650000}"/>
    <cellStyle name="Normal 133 3" xfId="8353" xr:uid="{00000000-0005-0000-0000-0000A1650000}"/>
    <cellStyle name="Normal 133 3 2" xfId="15259" xr:uid="{00000000-0005-0000-0000-0000A2650000}"/>
    <cellStyle name="Normal 133 4" xfId="8350" xr:uid="{00000000-0005-0000-0000-0000A3650000}"/>
    <cellStyle name="Normal 134" xfId="837" xr:uid="{00000000-0005-0000-0000-0000A4650000}"/>
    <cellStyle name="Normal 135" xfId="838" xr:uid="{00000000-0005-0000-0000-0000A5650000}"/>
    <cellStyle name="Normal 135 2" xfId="839" xr:uid="{00000000-0005-0000-0000-0000A6650000}"/>
    <cellStyle name="Normal 135 2 2" xfId="8356" xr:uid="{00000000-0005-0000-0000-0000A7650000}"/>
    <cellStyle name="Normal 135 2 2 2" xfId="15260" xr:uid="{00000000-0005-0000-0000-0000A8650000}"/>
    <cellStyle name="Normal 135 2 3" xfId="8355" xr:uid="{00000000-0005-0000-0000-0000A9650000}"/>
    <cellStyle name="Normal 135 3" xfId="8357" xr:uid="{00000000-0005-0000-0000-0000AA650000}"/>
    <cellStyle name="Normal 135 3 2" xfId="15261" xr:uid="{00000000-0005-0000-0000-0000AB650000}"/>
    <cellStyle name="Normal 135 4" xfId="8354" xr:uid="{00000000-0005-0000-0000-0000AC650000}"/>
    <cellStyle name="Normal 136" xfId="840" xr:uid="{00000000-0005-0000-0000-0000AD650000}"/>
    <cellStyle name="Normal 136 2" xfId="841" xr:uid="{00000000-0005-0000-0000-0000AE650000}"/>
    <cellStyle name="Normal 136 2 2" xfId="8360" xr:uid="{00000000-0005-0000-0000-0000AF650000}"/>
    <cellStyle name="Normal 136 2 2 2" xfId="15262" xr:uid="{00000000-0005-0000-0000-0000B0650000}"/>
    <cellStyle name="Normal 136 2 3" xfId="8359" xr:uid="{00000000-0005-0000-0000-0000B1650000}"/>
    <cellStyle name="Normal 136 3" xfId="8361" xr:uid="{00000000-0005-0000-0000-0000B2650000}"/>
    <cellStyle name="Normal 136 3 2" xfId="15263" xr:uid="{00000000-0005-0000-0000-0000B3650000}"/>
    <cellStyle name="Normal 136 4" xfId="8358" xr:uid="{00000000-0005-0000-0000-0000B4650000}"/>
    <cellStyle name="Normal 137" xfId="842" xr:uid="{00000000-0005-0000-0000-0000B5650000}"/>
    <cellStyle name="Normal 138" xfId="843" xr:uid="{00000000-0005-0000-0000-0000B6650000}"/>
    <cellStyle name="Normal 138 2" xfId="844" xr:uid="{00000000-0005-0000-0000-0000B7650000}"/>
    <cellStyle name="Normal 138 2 2" xfId="8364" xr:uid="{00000000-0005-0000-0000-0000B8650000}"/>
    <cellStyle name="Normal 138 2 2 2" xfId="15264" xr:uid="{00000000-0005-0000-0000-0000B9650000}"/>
    <cellStyle name="Normal 138 2 3" xfId="8363" xr:uid="{00000000-0005-0000-0000-0000BA650000}"/>
    <cellStyle name="Normal 138 3" xfId="8365" xr:uid="{00000000-0005-0000-0000-0000BB650000}"/>
    <cellStyle name="Normal 138 3 2" xfId="15265" xr:uid="{00000000-0005-0000-0000-0000BC650000}"/>
    <cellStyle name="Normal 138 4" xfId="8362" xr:uid="{00000000-0005-0000-0000-0000BD650000}"/>
    <cellStyle name="Normal 139" xfId="845" xr:uid="{00000000-0005-0000-0000-0000BE650000}"/>
    <cellStyle name="Normal 139 2" xfId="846" xr:uid="{00000000-0005-0000-0000-0000BF650000}"/>
    <cellStyle name="Normal 139 2 2" xfId="8368" xr:uid="{00000000-0005-0000-0000-0000C0650000}"/>
    <cellStyle name="Normal 139 2 2 2" xfId="15266" xr:uid="{00000000-0005-0000-0000-0000C1650000}"/>
    <cellStyle name="Normal 139 2 3" xfId="8367" xr:uid="{00000000-0005-0000-0000-0000C2650000}"/>
    <cellStyle name="Normal 139 3" xfId="8369" xr:uid="{00000000-0005-0000-0000-0000C3650000}"/>
    <cellStyle name="Normal 139 3 2" xfId="15267" xr:uid="{00000000-0005-0000-0000-0000C4650000}"/>
    <cellStyle name="Normal 139 4" xfId="8366" xr:uid="{00000000-0005-0000-0000-0000C5650000}"/>
    <cellStyle name="Normal 14" xfId="847" xr:uid="{00000000-0005-0000-0000-0000C6650000}"/>
    <cellStyle name="Normal 14 2" xfId="848" xr:uid="{00000000-0005-0000-0000-0000C7650000}"/>
    <cellStyle name="Normal 14 2 2" xfId="8372" xr:uid="{00000000-0005-0000-0000-0000C8650000}"/>
    <cellStyle name="Normal 14 2 2 2" xfId="15268" xr:uid="{00000000-0005-0000-0000-0000C9650000}"/>
    <cellStyle name="Normal 14 2 3" xfId="8371" xr:uid="{00000000-0005-0000-0000-0000CA650000}"/>
    <cellStyle name="Normal 14 3" xfId="8373" xr:uid="{00000000-0005-0000-0000-0000CB650000}"/>
    <cellStyle name="Normal 14 3 2" xfId="15269" xr:uid="{00000000-0005-0000-0000-0000CC650000}"/>
    <cellStyle name="Normal 14 4" xfId="8370" xr:uid="{00000000-0005-0000-0000-0000CD650000}"/>
    <cellStyle name="Normal 140" xfId="849" xr:uid="{00000000-0005-0000-0000-0000CE650000}"/>
    <cellStyle name="Normal 140 2" xfId="850" xr:uid="{00000000-0005-0000-0000-0000CF650000}"/>
    <cellStyle name="Normal 140 2 2" xfId="8376" xr:uid="{00000000-0005-0000-0000-0000D0650000}"/>
    <cellStyle name="Normal 140 2 2 2" xfId="15270" xr:uid="{00000000-0005-0000-0000-0000D1650000}"/>
    <cellStyle name="Normal 140 2 3" xfId="8375" xr:uid="{00000000-0005-0000-0000-0000D2650000}"/>
    <cellStyle name="Normal 140 3" xfId="8377" xr:uid="{00000000-0005-0000-0000-0000D3650000}"/>
    <cellStyle name="Normal 140 3 2" xfId="15271" xr:uid="{00000000-0005-0000-0000-0000D4650000}"/>
    <cellStyle name="Normal 140 4" xfId="8374" xr:uid="{00000000-0005-0000-0000-0000D5650000}"/>
    <cellStyle name="Normal 141" xfId="851" xr:uid="{00000000-0005-0000-0000-0000D6650000}"/>
    <cellStyle name="Normal 141 2" xfId="852" xr:uid="{00000000-0005-0000-0000-0000D7650000}"/>
    <cellStyle name="Normal 141 2 2" xfId="8380" xr:uid="{00000000-0005-0000-0000-0000D8650000}"/>
    <cellStyle name="Normal 141 2 2 2" xfId="15272" xr:uid="{00000000-0005-0000-0000-0000D9650000}"/>
    <cellStyle name="Normal 141 2 3" xfId="8379" xr:uid="{00000000-0005-0000-0000-0000DA650000}"/>
    <cellStyle name="Normal 141 3" xfId="8381" xr:uid="{00000000-0005-0000-0000-0000DB650000}"/>
    <cellStyle name="Normal 141 3 2" xfId="15273" xr:uid="{00000000-0005-0000-0000-0000DC650000}"/>
    <cellStyle name="Normal 141 4" xfId="8378" xr:uid="{00000000-0005-0000-0000-0000DD650000}"/>
    <cellStyle name="Normal 142" xfId="853" xr:uid="{00000000-0005-0000-0000-0000DE650000}"/>
    <cellStyle name="Normal 142 2" xfId="854" xr:uid="{00000000-0005-0000-0000-0000DF650000}"/>
    <cellStyle name="Normal 142 2 2" xfId="8384" xr:uid="{00000000-0005-0000-0000-0000E0650000}"/>
    <cellStyle name="Normal 142 2 2 2" xfId="15274" xr:uid="{00000000-0005-0000-0000-0000E1650000}"/>
    <cellStyle name="Normal 142 2 3" xfId="8383" xr:uid="{00000000-0005-0000-0000-0000E2650000}"/>
    <cellStyle name="Normal 142 3" xfId="8385" xr:uid="{00000000-0005-0000-0000-0000E3650000}"/>
    <cellStyle name="Normal 142 3 2" xfId="15275" xr:uid="{00000000-0005-0000-0000-0000E4650000}"/>
    <cellStyle name="Normal 142 4" xfId="8382" xr:uid="{00000000-0005-0000-0000-0000E5650000}"/>
    <cellStyle name="Normal 143" xfId="855" xr:uid="{00000000-0005-0000-0000-0000E6650000}"/>
    <cellStyle name="Normal 144" xfId="856" xr:uid="{00000000-0005-0000-0000-0000E7650000}"/>
    <cellStyle name="Normal 144 2" xfId="857" xr:uid="{00000000-0005-0000-0000-0000E8650000}"/>
    <cellStyle name="Normal 144 2 2" xfId="8388" xr:uid="{00000000-0005-0000-0000-0000E9650000}"/>
    <cellStyle name="Normal 144 2 2 2" xfId="15276" xr:uid="{00000000-0005-0000-0000-0000EA650000}"/>
    <cellStyle name="Normal 144 2 3" xfId="8387" xr:uid="{00000000-0005-0000-0000-0000EB650000}"/>
    <cellStyle name="Normal 144 3" xfId="8389" xr:uid="{00000000-0005-0000-0000-0000EC650000}"/>
    <cellStyle name="Normal 144 3 2" xfId="15277" xr:uid="{00000000-0005-0000-0000-0000ED650000}"/>
    <cellStyle name="Normal 144 4" xfId="8386" xr:uid="{00000000-0005-0000-0000-0000EE650000}"/>
    <cellStyle name="Normal 145" xfId="858" xr:uid="{00000000-0005-0000-0000-0000EF650000}"/>
    <cellStyle name="Normal 145 2" xfId="859" xr:uid="{00000000-0005-0000-0000-0000F0650000}"/>
    <cellStyle name="Normal 145 2 2" xfId="8392" xr:uid="{00000000-0005-0000-0000-0000F1650000}"/>
    <cellStyle name="Normal 145 2 2 2" xfId="15278" xr:uid="{00000000-0005-0000-0000-0000F2650000}"/>
    <cellStyle name="Normal 145 2 3" xfId="8391" xr:uid="{00000000-0005-0000-0000-0000F3650000}"/>
    <cellStyle name="Normal 145 3" xfId="8393" xr:uid="{00000000-0005-0000-0000-0000F4650000}"/>
    <cellStyle name="Normal 145 3 2" xfId="15279" xr:uid="{00000000-0005-0000-0000-0000F5650000}"/>
    <cellStyle name="Normal 145 4" xfId="8390" xr:uid="{00000000-0005-0000-0000-0000F6650000}"/>
    <cellStyle name="Normal 146" xfId="860" xr:uid="{00000000-0005-0000-0000-0000F7650000}"/>
    <cellStyle name="Normal 146 2" xfId="861" xr:uid="{00000000-0005-0000-0000-0000F8650000}"/>
    <cellStyle name="Normal 146 2 2" xfId="8396" xr:uid="{00000000-0005-0000-0000-0000F9650000}"/>
    <cellStyle name="Normal 146 2 2 2" xfId="15280" xr:uid="{00000000-0005-0000-0000-0000FA650000}"/>
    <cellStyle name="Normal 146 2 3" xfId="8395" xr:uid="{00000000-0005-0000-0000-0000FB650000}"/>
    <cellStyle name="Normal 146 3" xfId="8397" xr:uid="{00000000-0005-0000-0000-0000FC650000}"/>
    <cellStyle name="Normal 146 3 2" xfId="15281" xr:uid="{00000000-0005-0000-0000-0000FD650000}"/>
    <cellStyle name="Normal 146 4" xfId="8394" xr:uid="{00000000-0005-0000-0000-0000FE650000}"/>
    <cellStyle name="Normal 147" xfId="862" xr:uid="{00000000-0005-0000-0000-0000FF650000}"/>
    <cellStyle name="Normal 147 2" xfId="863" xr:uid="{00000000-0005-0000-0000-000000660000}"/>
    <cellStyle name="Normal 147 2 2" xfId="8400" xr:uid="{00000000-0005-0000-0000-000001660000}"/>
    <cellStyle name="Normal 147 2 2 2" xfId="15282" xr:uid="{00000000-0005-0000-0000-000002660000}"/>
    <cellStyle name="Normal 147 2 3" xfId="8399" xr:uid="{00000000-0005-0000-0000-000003660000}"/>
    <cellStyle name="Normal 147 3" xfId="8401" xr:uid="{00000000-0005-0000-0000-000004660000}"/>
    <cellStyle name="Normal 147 3 2" xfId="15283" xr:uid="{00000000-0005-0000-0000-000005660000}"/>
    <cellStyle name="Normal 147 4" xfId="8398" xr:uid="{00000000-0005-0000-0000-000006660000}"/>
    <cellStyle name="Normal 148" xfId="864" xr:uid="{00000000-0005-0000-0000-000007660000}"/>
    <cellStyle name="Normal 148 2" xfId="865" xr:uid="{00000000-0005-0000-0000-000008660000}"/>
    <cellStyle name="Normal 148 2 2" xfId="8404" xr:uid="{00000000-0005-0000-0000-000009660000}"/>
    <cellStyle name="Normal 148 2 2 2" xfId="15284" xr:uid="{00000000-0005-0000-0000-00000A660000}"/>
    <cellStyle name="Normal 148 2 3" xfId="8403" xr:uid="{00000000-0005-0000-0000-00000B660000}"/>
    <cellStyle name="Normal 148 3" xfId="8405" xr:uid="{00000000-0005-0000-0000-00000C660000}"/>
    <cellStyle name="Normal 148 3 2" xfId="15285" xr:uid="{00000000-0005-0000-0000-00000D660000}"/>
    <cellStyle name="Normal 148 4" xfId="8402" xr:uid="{00000000-0005-0000-0000-00000E660000}"/>
    <cellStyle name="Normal 149" xfId="866" xr:uid="{00000000-0005-0000-0000-00000F660000}"/>
    <cellStyle name="Normal 149 2" xfId="867" xr:uid="{00000000-0005-0000-0000-000010660000}"/>
    <cellStyle name="Normal 149 2 2" xfId="8408" xr:uid="{00000000-0005-0000-0000-000011660000}"/>
    <cellStyle name="Normal 149 2 2 2" xfId="15286" xr:uid="{00000000-0005-0000-0000-000012660000}"/>
    <cellStyle name="Normal 149 2 3" xfId="8407" xr:uid="{00000000-0005-0000-0000-000013660000}"/>
    <cellStyle name="Normal 149 3" xfId="8409" xr:uid="{00000000-0005-0000-0000-000014660000}"/>
    <cellStyle name="Normal 149 3 2" xfId="15287" xr:uid="{00000000-0005-0000-0000-000015660000}"/>
    <cellStyle name="Normal 149 4" xfId="8406" xr:uid="{00000000-0005-0000-0000-000016660000}"/>
    <cellStyle name="Normal 15" xfId="868" xr:uid="{00000000-0005-0000-0000-000017660000}"/>
    <cellStyle name="Normal 15 2" xfId="869" xr:uid="{00000000-0005-0000-0000-000018660000}"/>
    <cellStyle name="Normal 15 2 2" xfId="8412" xr:uid="{00000000-0005-0000-0000-000019660000}"/>
    <cellStyle name="Normal 15 2 2 2" xfId="15288" xr:uid="{00000000-0005-0000-0000-00001A660000}"/>
    <cellStyle name="Normal 15 2 3" xfId="8411" xr:uid="{00000000-0005-0000-0000-00001B660000}"/>
    <cellStyle name="Normal 15 3" xfId="8413" xr:uid="{00000000-0005-0000-0000-00001C660000}"/>
    <cellStyle name="Normal 15 3 2" xfId="15289" xr:uid="{00000000-0005-0000-0000-00001D660000}"/>
    <cellStyle name="Normal 15 4" xfId="8410" xr:uid="{00000000-0005-0000-0000-00001E660000}"/>
    <cellStyle name="Normal 150" xfId="870" xr:uid="{00000000-0005-0000-0000-00001F660000}"/>
    <cellStyle name="Normal 151" xfId="871" xr:uid="{00000000-0005-0000-0000-000020660000}"/>
    <cellStyle name="Normal 151 2" xfId="872" xr:uid="{00000000-0005-0000-0000-000021660000}"/>
    <cellStyle name="Normal 151 2 2" xfId="8416" xr:uid="{00000000-0005-0000-0000-000022660000}"/>
    <cellStyle name="Normal 151 2 2 2" xfId="15290" xr:uid="{00000000-0005-0000-0000-000023660000}"/>
    <cellStyle name="Normal 151 2 3" xfId="8415" xr:uid="{00000000-0005-0000-0000-000024660000}"/>
    <cellStyle name="Normal 151 3" xfId="8417" xr:uid="{00000000-0005-0000-0000-000025660000}"/>
    <cellStyle name="Normal 151 3 2" xfId="15291" xr:uid="{00000000-0005-0000-0000-000026660000}"/>
    <cellStyle name="Normal 151 4" xfId="8414" xr:uid="{00000000-0005-0000-0000-000027660000}"/>
    <cellStyle name="Normal 152" xfId="873" xr:uid="{00000000-0005-0000-0000-000028660000}"/>
    <cellStyle name="Normal 152 2" xfId="874" xr:uid="{00000000-0005-0000-0000-000029660000}"/>
    <cellStyle name="Normal 152 2 2" xfId="8420" xr:uid="{00000000-0005-0000-0000-00002A660000}"/>
    <cellStyle name="Normal 152 2 2 2" xfId="15292" xr:uid="{00000000-0005-0000-0000-00002B660000}"/>
    <cellStyle name="Normal 152 2 3" xfId="8419" xr:uid="{00000000-0005-0000-0000-00002C660000}"/>
    <cellStyle name="Normal 152 3" xfId="8421" xr:uid="{00000000-0005-0000-0000-00002D660000}"/>
    <cellStyle name="Normal 152 3 2" xfId="15293" xr:uid="{00000000-0005-0000-0000-00002E660000}"/>
    <cellStyle name="Normal 152 4" xfId="8418" xr:uid="{00000000-0005-0000-0000-00002F660000}"/>
    <cellStyle name="Normal 153" xfId="875" xr:uid="{00000000-0005-0000-0000-000030660000}"/>
    <cellStyle name="Normal 153 2" xfId="876" xr:uid="{00000000-0005-0000-0000-000031660000}"/>
    <cellStyle name="Normal 153 2 2" xfId="8424" xr:uid="{00000000-0005-0000-0000-000032660000}"/>
    <cellStyle name="Normal 153 2 2 2" xfId="15294" xr:uid="{00000000-0005-0000-0000-000033660000}"/>
    <cellStyle name="Normal 153 2 3" xfId="8423" xr:uid="{00000000-0005-0000-0000-000034660000}"/>
    <cellStyle name="Normal 153 3" xfId="8425" xr:uid="{00000000-0005-0000-0000-000035660000}"/>
    <cellStyle name="Normal 153 3 2" xfId="15295" xr:uid="{00000000-0005-0000-0000-000036660000}"/>
    <cellStyle name="Normal 153 4" xfId="8422" xr:uid="{00000000-0005-0000-0000-000037660000}"/>
    <cellStyle name="Normal 154" xfId="877" xr:uid="{00000000-0005-0000-0000-000038660000}"/>
    <cellStyle name="Normal 154 2" xfId="878" xr:uid="{00000000-0005-0000-0000-000039660000}"/>
    <cellStyle name="Normal 154 2 2" xfId="8428" xr:uid="{00000000-0005-0000-0000-00003A660000}"/>
    <cellStyle name="Normal 154 2 2 2" xfId="15296" xr:uid="{00000000-0005-0000-0000-00003B660000}"/>
    <cellStyle name="Normal 154 2 3" xfId="8427" xr:uid="{00000000-0005-0000-0000-00003C660000}"/>
    <cellStyle name="Normal 154 3" xfId="8429" xr:uid="{00000000-0005-0000-0000-00003D660000}"/>
    <cellStyle name="Normal 154 3 2" xfId="15297" xr:uid="{00000000-0005-0000-0000-00003E660000}"/>
    <cellStyle name="Normal 154 4" xfId="8426" xr:uid="{00000000-0005-0000-0000-00003F660000}"/>
    <cellStyle name="Normal 155" xfId="879" xr:uid="{00000000-0005-0000-0000-000040660000}"/>
    <cellStyle name="Normal 155 2" xfId="880" xr:uid="{00000000-0005-0000-0000-000041660000}"/>
    <cellStyle name="Normal 155 2 2" xfId="8432" xr:uid="{00000000-0005-0000-0000-000042660000}"/>
    <cellStyle name="Normal 155 2 2 2" xfId="15299" xr:uid="{00000000-0005-0000-0000-000043660000}"/>
    <cellStyle name="Normal 155 2 3" xfId="8431" xr:uid="{00000000-0005-0000-0000-000044660000}"/>
    <cellStyle name="Normal 155 3" xfId="8433" xr:uid="{00000000-0005-0000-0000-000045660000}"/>
    <cellStyle name="Normal 155 3 2" xfId="15300" xr:uid="{00000000-0005-0000-0000-000046660000}"/>
    <cellStyle name="Normal 155 4" xfId="8430" xr:uid="{00000000-0005-0000-0000-000047660000}"/>
    <cellStyle name="Normal 156" xfId="881" xr:uid="{00000000-0005-0000-0000-000048660000}"/>
    <cellStyle name="Normal 156 2" xfId="882" xr:uid="{00000000-0005-0000-0000-000049660000}"/>
    <cellStyle name="Normal 156 2 2" xfId="8436" xr:uid="{00000000-0005-0000-0000-00004A660000}"/>
    <cellStyle name="Normal 156 2 2 2" xfId="15301" xr:uid="{00000000-0005-0000-0000-00004B660000}"/>
    <cellStyle name="Normal 156 2 3" xfId="8435" xr:uid="{00000000-0005-0000-0000-00004C660000}"/>
    <cellStyle name="Normal 156 3" xfId="8437" xr:uid="{00000000-0005-0000-0000-00004D660000}"/>
    <cellStyle name="Normal 156 3 2" xfId="15302" xr:uid="{00000000-0005-0000-0000-00004E660000}"/>
    <cellStyle name="Normal 156 4" xfId="8434" xr:uid="{00000000-0005-0000-0000-00004F660000}"/>
    <cellStyle name="Normal 157" xfId="883" xr:uid="{00000000-0005-0000-0000-000050660000}"/>
    <cellStyle name="Normal 157 2" xfId="884" xr:uid="{00000000-0005-0000-0000-000051660000}"/>
    <cellStyle name="Normal 157 2 2" xfId="8440" xr:uid="{00000000-0005-0000-0000-000052660000}"/>
    <cellStyle name="Normal 157 2 2 2" xfId="15303" xr:uid="{00000000-0005-0000-0000-000053660000}"/>
    <cellStyle name="Normal 157 2 3" xfId="8439" xr:uid="{00000000-0005-0000-0000-000054660000}"/>
    <cellStyle name="Normal 157 3" xfId="8441" xr:uid="{00000000-0005-0000-0000-000055660000}"/>
    <cellStyle name="Normal 157 3 2" xfId="15304" xr:uid="{00000000-0005-0000-0000-000056660000}"/>
    <cellStyle name="Normal 157 4" xfId="8438" xr:uid="{00000000-0005-0000-0000-000057660000}"/>
    <cellStyle name="Normal 158" xfId="885" xr:uid="{00000000-0005-0000-0000-000058660000}"/>
    <cellStyle name="Normal 158 2" xfId="886" xr:uid="{00000000-0005-0000-0000-000059660000}"/>
    <cellStyle name="Normal 158 2 2" xfId="8444" xr:uid="{00000000-0005-0000-0000-00005A660000}"/>
    <cellStyle name="Normal 158 2 2 2" xfId="15305" xr:uid="{00000000-0005-0000-0000-00005B660000}"/>
    <cellStyle name="Normal 158 2 3" xfId="8443" xr:uid="{00000000-0005-0000-0000-00005C660000}"/>
    <cellStyle name="Normal 158 3" xfId="8445" xr:uid="{00000000-0005-0000-0000-00005D660000}"/>
    <cellStyle name="Normal 158 3 2" xfId="15306" xr:uid="{00000000-0005-0000-0000-00005E660000}"/>
    <cellStyle name="Normal 158 4" xfId="8442" xr:uid="{00000000-0005-0000-0000-00005F660000}"/>
    <cellStyle name="Normal 159" xfId="887" xr:uid="{00000000-0005-0000-0000-000060660000}"/>
    <cellStyle name="Normal 159 2" xfId="888" xr:uid="{00000000-0005-0000-0000-000061660000}"/>
    <cellStyle name="Normal 159 2 2" xfId="8448" xr:uid="{00000000-0005-0000-0000-000062660000}"/>
    <cellStyle name="Normal 159 2 2 2" xfId="15307" xr:uid="{00000000-0005-0000-0000-000063660000}"/>
    <cellStyle name="Normal 159 2 3" xfId="8447" xr:uid="{00000000-0005-0000-0000-000064660000}"/>
    <cellStyle name="Normal 159 3" xfId="8449" xr:uid="{00000000-0005-0000-0000-000065660000}"/>
    <cellStyle name="Normal 159 3 2" xfId="15308" xr:uid="{00000000-0005-0000-0000-000066660000}"/>
    <cellStyle name="Normal 159 4" xfId="8446" xr:uid="{00000000-0005-0000-0000-000067660000}"/>
    <cellStyle name="Normal 16" xfId="889" xr:uid="{00000000-0005-0000-0000-000068660000}"/>
    <cellStyle name="Normal 16 2" xfId="890" xr:uid="{00000000-0005-0000-0000-000069660000}"/>
    <cellStyle name="Normal 16 2 2" xfId="8452" xr:uid="{00000000-0005-0000-0000-00006A660000}"/>
    <cellStyle name="Normal 16 2 2 2" xfId="15309" xr:uid="{00000000-0005-0000-0000-00006B660000}"/>
    <cellStyle name="Normal 16 2 3" xfId="8451" xr:uid="{00000000-0005-0000-0000-00006C660000}"/>
    <cellStyle name="Normal 16 3" xfId="8453" xr:uid="{00000000-0005-0000-0000-00006D660000}"/>
    <cellStyle name="Normal 16 3 2" xfId="15310" xr:uid="{00000000-0005-0000-0000-00006E660000}"/>
    <cellStyle name="Normal 16 4" xfId="8450" xr:uid="{00000000-0005-0000-0000-00006F660000}"/>
    <cellStyle name="Normal 160" xfId="891" xr:uid="{00000000-0005-0000-0000-000070660000}"/>
    <cellStyle name="Normal 160 2" xfId="892" xr:uid="{00000000-0005-0000-0000-000071660000}"/>
    <cellStyle name="Normal 160 2 2" xfId="8456" xr:uid="{00000000-0005-0000-0000-000072660000}"/>
    <cellStyle name="Normal 160 2 2 2" xfId="15311" xr:uid="{00000000-0005-0000-0000-000073660000}"/>
    <cellStyle name="Normal 160 2 3" xfId="8455" xr:uid="{00000000-0005-0000-0000-000074660000}"/>
    <cellStyle name="Normal 160 3" xfId="8457" xr:uid="{00000000-0005-0000-0000-000075660000}"/>
    <cellStyle name="Normal 160 3 2" xfId="15312" xr:uid="{00000000-0005-0000-0000-000076660000}"/>
    <cellStyle name="Normal 160 4" xfId="8454" xr:uid="{00000000-0005-0000-0000-000077660000}"/>
    <cellStyle name="Normal 161" xfId="893" xr:uid="{00000000-0005-0000-0000-000078660000}"/>
    <cellStyle name="Normal 161 2" xfId="894" xr:uid="{00000000-0005-0000-0000-000079660000}"/>
    <cellStyle name="Normal 161 2 2" xfId="8460" xr:uid="{00000000-0005-0000-0000-00007A660000}"/>
    <cellStyle name="Normal 161 2 2 2" xfId="15313" xr:uid="{00000000-0005-0000-0000-00007B660000}"/>
    <cellStyle name="Normal 161 2 3" xfId="8459" xr:uid="{00000000-0005-0000-0000-00007C660000}"/>
    <cellStyle name="Normal 161 3" xfId="8461" xr:uid="{00000000-0005-0000-0000-00007D660000}"/>
    <cellStyle name="Normal 161 3 2" xfId="15314" xr:uid="{00000000-0005-0000-0000-00007E660000}"/>
    <cellStyle name="Normal 161 4" xfId="8458" xr:uid="{00000000-0005-0000-0000-00007F660000}"/>
    <cellStyle name="Normal 162" xfId="895" xr:uid="{00000000-0005-0000-0000-000080660000}"/>
    <cellStyle name="Normal 162 2" xfId="896" xr:uid="{00000000-0005-0000-0000-000081660000}"/>
    <cellStyle name="Normal 162 2 2" xfId="8464" xr:uid="{00000000-0005-0000-0000-000082660000}"/>
    <cellStyle name="Normal 162 2 3" xfId="8463" xr:uid="{00000000-0005-0000-0000-000083660000}"/>
    <cellStyle name="Normal 162 3" xfId="897" xr:uid="{00000000-0005-0000-0000-000084660000}"/>
    <cellStyle name="Normal 162 4" xfId="8465" xr:uid="{00000000-0005-0000-0000-000085660000}"/>
    <cellStyle name="Normal 162 5" xfId="8462" xr:uid="{00000000-0005-0000-0000-000086660000}"/>
    <cellStyle name="Normal 163" xfId="898" xr:uid="{00000000-0005-0000-0000-000087660000}"/>
    <cellStyle name="Normal 163 2" xfId="899" xr:uid="{00000000-0005-0000-0000-000088660000}"/>
    <cellStyle name="Normal 163 2 2" xfId="8468" xr:uid="{00000000-0005-0000-0000-000089660000}"/>
    <cellStyle name="Normal 163 2 2 2" xfId="15315" xr:uid="{00000000-0005-0000-0000-00008A660000}"/>
    <cellStyle name="Normal 163 2 3" xfId="8467" xr:uid="{00000000-0005-0000-0000-00008B660000}"/>
    <cellStyle name="Normal 163 3" xfId="8469" xr:uid="{00000000-0005-0000-0000-00008C660000}"/>
    <cellStyle name="Normal 163 3 2" xfId="15316" xr:uid="{00000000-0005-0000-0000-00008D660000}"/>
    <cellStyle name="Normal 163 4" xfId="8466" xr:uid="{00000000-0005-0000-0000-00008E660000}"/>
    <cellStyle name="Normal 164" xfId="900" xr:uid="{00000000-0005-0000-0000-00008F660000}"/>
    <cellStyle name="Normal 164 2" xfId="901" xr:uid="{00000000-0005-0000-0000-000090660000}"/>
    <cellStyle name="Normal 164 2 2" xfId="902" xr:uid="{00000000-0005-0000-0000-000091660000}"/>
    <cellStyle name="Normal 164 2 2 2" xfId="2372" xr:uid="{00000000-0005-0000-0000-000092660000}"/>
    <cellStyle name="Normal 164 2 2 2 2" xfId="8473" xr:uid="{00000000-0005-0000-0000-000093660000}"/>
    <cellStyle name="Normal 164 2 2 3" xfId="8474" xr:uid="{00000000-0005-0000-0000-000094660000}"/>
    <cellStyle name="Normal 164 2 2 4" xfId="8472" xr:uid="{00000000-0005-0000-0000-000095660000}"/>
    <cellStyle name="Normal 164 2 3" xfId="2373" xr:uid="{00000000-0005-0000-0000-000096660000}"/>
    <cellStyle name="Normal 164 2 3 2" xfId="8475" xr:uid="{00000000-0005-0000-0000-000097660000}"/>
    <cellStyle name="Normal 164 2 4" xfId="8476" xr:uid="{00000000-0005-0000-0000-000098660000}"/>
    <cellStyle name="Normal 164 2 5" xfId="8471" xr:uid="{00000000-0005-0000-0000-000099660000}"/>
    <cellStyle name="Normal 164 3" xfId="903" xr:uid="{00000000-0005-0000-0000-00009A660000}"/>
    <cellStyle name="Normal 164 4" xfId="904" xr:uid="{00000000-0005-0000-0000-00009B660000}"/>
    <cellStyle name="Normal 164 4 2" xfId="2374" xr:uid="{00000000-0005-0000-0000-00009C660000}"/>
    <cellStyle name="Normal 164 4 2 2" xfId="8478" xr:uid="{00000000-0005-0000-0000-00009D660000}"/>
    <cellStyle name="Normal 164 4 3" xfId="8479" xr:uid="{00000000-0005-0000-0000-00009E660000}"/>
    <cellStyle name="Normal 164 4 4" xfId="8477" xr:uid="{00000000-0005-0000-0000-00009F660000}"/>
    <cellStyle name="Normal 164 5" xfId="2375" xr:uid="{00000000-0005-0000-0000-0000A0660000}"/>
    <cellStyle name="Normal 164 5 2" xfId="8480" xr:uid="{00000000-0005-0000-0000-0000A1660000}"/>
    <cellStyle name="Normal 164 6" xfId="8481" xr:uid="{00000000-0005-0000-0000-0000A2660000}"/>
    <cellStyle name="Normal 164 7" xfId="8470" xr:uid="{00000000-0005-0000-0000-0000A3660000}"/>
    <cellStyle name="Normal 165" xfId="905" xr:uid="{00000000-0005-0000-0000-0000A4660000}"/>
    <cellStyle name="Normal 165 2" xfId="906" xr:uid="{00000000-0005-0000-0000-0000A5660000}"/>
    <cellStyle name="Normal 165 2 2" xfId="8484" xr:uid="{00000000-0005-0000-0000-0000A6660000}"/>
    <cellStyle name="Normal 165 2 2 2" xfId="15317" xr:uid="{00000000-0005-0000-0000-0000A7660000}"/>
    <cellStyle name="Normal 165 2 3" xfId="8483" xr:uid="{00000000-0005-0000-0000-0000A8660000}"/>
    <cellStyle name="Normal 165 3" xfId="8485" xr:uid="{00000000-0005-0000-0000-0000A9660000}"/>
    <cellStyle name="Normal 165 3 2" xfId="15318" xr:uid="{00000000-0005-0000-0000-0000AA660000}"/>
    <cellStyle name="Normal 165 4" xfId="8482" xr:uid="{00000000-0005-0000-0000-0000AB660000}"/>
    <cellStyle name="Normal 166" xfId="907" xr:uid="{00000000-0005-0000-0000-0000AC660000}"/>
    <cellStyle name="Normal 166 2" xfId="908" xr:uid="{00000000-0005-0000-0000-0000AD660000}"/>
    <cellStyle name="Normal 166 2 2" xfId="8488" xr:uid="{00000000-0005-0000-0000-0000AE660000}"/>
    <cellStyle name="Normal 166 2 2 2" xfId="15319" xr:uid="{00000000-0005-0000-0000-0000AF660000}"/>
    <cellStyle name="Normal 166 2 3" xfId="8487" xr:uid="{00000000-0005-0000-0000-0000B0660000}"/>
    <cellStyle name="Normal 166 3" xfId="8489" xr:uid="{00000000-0005-0000-0000-0000B1660000}"/>
    <cellStyle name="Normal 166 3 2" xfId="15320" xr:uid="{00000000-0005-0000-0000-0000B2660000}"/>
    <cellStyle name="Normal 166 4" xfId="8486" xr:uid="{00000000-0005-0000-0000-0000B3660000}"/>
    <cellStyle name="Normal 167" xfId="909" xr:uid="{00000000-0005-0000-0000-0000B4660000}"/>
    <cellStyle name="Normal 167 2" xfId="910" xr:uid="{00000000-0005-0000-0000-0000B5660000}"/>
    <cellStyle name="Normal 167 2 2" xfId="8492" xr:uid="{00000000-0005-0000-0000-0000B6660000}"/>
    <cellStyle name="Normal 167 2 2 2" xfId="15321" xr:uid="{00000000-0005-0000-0000-0000B7660000}"/>
    <cellStyle name="Normal 167 2 3" xfId="8491" xr:uid="{00000000-0005-0000-0000-0000B8660000}"/>
    <cellStyle name="Normal 167 3" xfId="8493" xr:uid="{00000000-0005-0000-0000-0000B9660000}"/>
    <cellStyle name="Normal 167 3 2" xfId="15322" xr:uid="{00000000-0005-0000-0000-0000BA660000}"/>
    <cellStyle name="Normal 167 4" xfId="8490" xr:uid="{00000000-0005-0000-0000-0000BB660000}"/>
    <cellStyle name="Normal 168" xfId="911" xr:uid="{00000000-0005-0000-0000-0000BC660000}"/>
    <cellStyle name="Normal 168 2" xfId="912" xr:uid="{00000000-0005-0000-0000-0000BD660000}"/>
    <cellStyle name="Normal 168 2 2" xfId="8496" xr:uid="{00000000-0005-0000-0000-0000BE660000}"/>
    <cellStyle name="Normal 168 2 2 2" xfId="15323" xr:uid="{00000000-0005-0000-0000-0000BF660000}"/>
    <cellStyle name="Normal 168 2 3" xfId="8495" xr:uid="{00000000-0005-0000-0000-0000C0660000}"/>
    <cellStyle name="Normal 168 3" xfId="8497" xr:uid="{00000000-0005-0000-0000-0000C1660000}"/>
    <cellStyle name="Normal 168 3 2" xfId="15324" xr:uid="{00000000-0005-0000-0000-0000C2660000}"/>
    <cellStyle name="Normal 168 4" xfId="8494" xr:uid="{00000000-0005-0000-0000-0000C3660000}"/>
    <cellStyle name="Normal 169" xfId="913" xr:uid="{00000000-0005-0000-0000-0000C4660000}"/>
    <cellStyle name="Normal 169 2" xfId="914" xr:uid="{00000000-0005-0000-0000-0000C5660000}"/>
    <cellStyle name="Normal 169 2 2" xfId="8500" xr:uid="{00000000-0005-0000-0000-0000C6660000}"/>
    <cellStyle name="Normal 169 2 2 2" xfId="15325" xr:uid="{00000000-0005-0000-0000-0000C7660000}"/>
    <cellStyle name="Normal 169 2 3" xfId="8499" xr:uid="{00000000-0005-0000-0000-0000C8660000}"/>
    <cellStyle name="Normal 169 3" xfId="8501" xr:uid="{00000000-0005-0000-0000-0000C9660000}"/>
    <cellStyle name="Normal 169 3 2" xfId="15326" xr:uid="{00000000-0005-0000-0000-0000CA660000}"/>
    <cellStyle name="Normal 169 4" xfId="8498" xr:uid="{00000000-0005-0000-0000-0000CB660000}"/>
    <cellStyle name="Normal 17" xfId="915" xr:uid="{00000000-0005-0000-0000-0000CC660000}"/>
    <cellStyle name="Normal 17 2" xfId="916" xr:uid="{00000000-0005-0000-0000-0000CD660000}"/>
    <cellStyle name="Normal 17 2 2" xfId="8504" xr:uid="{00000000-0005-0000-0000-0000CE660000}"/>
    <cellStyle name="Normal 17 2 2 2" xfId="15327" xr:uid="{00000000-0005-0000-0000-0000CF660000}"/>
    <cellStyle name="Normal 17 2 3" xfId="8503" xr:uid="{00000000-0005-0000-0000-0000D0660000}"/>
    <cellStyle name="Normal 17 3" xfId="8505" xr:uid="{00000000-0005-0000-0000-0000D1660000}"/>
    <cellStyle name="Normal 17 3 2" xfId="15328" xr:uid="{00000000-0005-0000-0000-0000D2660000}"/>
    <cellStyle name="Normal 17 4" xfId="8502" xr:uid="{00000000-0005-0000-0000-0000D3660000}"/>
    <cellStyle name="Normal 170" xfId="917" xr:uid="{00000000-0005-0000-0000-0000D4660000}"/>
    <cellStyle name="Normal 170 2" xfId="918" xr:uid="{00000000-0005-0000-0000-0000D5660000}"/>
    <cellStyle name="Normal 170 2 2" xfId="8508" xr:uid="{00000000-0005-0000-0000-0000D6660000}"/>
    <cellStyle name="Normal 170 2 2 2" xfId="15329" xr:uid="{00000000-0005-0000-0000-0000D7660000}"/>
    <cellStyle name="Normal 170 2 3" xfId="8507" xr:uid="{00000000-0005-0000-0000-0000D8660000}"/>
    <cellStyle name="Normal 170 3" xfId="8509" xr:uid="{00000000-0005-0000-0000-0000D9660000}"/>
    <cellStyle name="Normal 170 3 2" xfId="15330" xr:uid="{00000000-0005-0000-0000-0000DA660000}"/>
    <cellStyle name="Normal 170 4" xfId="8506" xr:uid="{00000000-0005-0000-0000-0000DB660000}"/>
    <cellStyle name="Normal 171" xfId="919" xr:uid="{00000000-0005-0000-0000-0000DC660000}"/>
    <cellStyle name="Normal 172" xfId="920" xr:uid="{00000000-0005-0000-0000-0000DD660000}"/>
    <cellStyle name="Normal 172 2" xfId="921" xr:uid="{00000000-0005-0000-0000-0000DE660000}"/>
    <cellStyle name="Normal 172 2 2" xfId="8512" xr:uid="{00000000-0005-0000-0000-0000DF660000}"/>
    <cellStyle name="Normal 172 2 2 2" xfId="15331" xr:uid="{00000000-0005-0000-0000-0000E0660000}"/>
    <cellStyle name="Normal 172 2 3" xfId="8511" xr:uid="{00000000-0005-0000-0000-0000E1660000}"/>
    <cellStyle name="Normal 172 3" xfId="8513" xr:uid="{00000000-0005-0000-0000-0000E2660000}"/>
    <cellStyle name="Normal 172 3 2" xfId="15332" xr:uid="{00000000-0005-0000-0000-0000E3660000}"/>
    <cellStyle name="Normal 172 4" xfId="8510" xr:uid="{00000000-0005-0000-0000-0000E4660000}"/>
    <cellStyle name="Normal 173" xfId="922" xr:uid="{00000000-0005-0000-0000-0000E5660000}"/>
    <cellStyle name="Normal 173 2" xfId="923" xr:uid="{00000000-0005-0000-0000-0000E6660000}"/>
    <cellStyle name="Normal 173 2 2" xfId="8516" xr:uid="{00000000-0005-0000-0000-0000E7660000}"/>
    <cellStyle name="Normal 173 2 2 2" xfId="15333" xr:uid="{00000000-0005-0000-0000-0000E8660000}"/>
    <cellStyle name="Normal 173 2 3" xfId="8515" xr:uid="{00000000-0005-0000-0000-0000E9660000}"/>
    <cellStyle name="Normal 173 3" xfId="8517" xr:uid="{00000000-0005-0000-0000-0000EA660000}"/>
    <cellStyle name="Normal 173 3 2" xfId="15334" xr:uid="{00000000-0005-0000-0000-0000EB660000}"/>
    <cellStyle name="Normal 173 4" xfId="8514" xr:uid="{00000000-0005-0000-0000-0000EC660000}"/>
    <cellStyle name="Normal 174" xfId="924" xr:uid="{00000000-0005-0000-0000-0000ED660000}"/>
    <cellStyle name="Normal 175" xfId="925" xr:uid="{00000000-0005-0000-0000-0000EE660000}"/>
    <cellStyle name="Normal 175 2" xfId="926" xr:uid="{00000000-0005-0000-0000-0000EF660000}"/>
    <cellStyle name="Normal 175 2 2" xfId="8520" xr:uid="{00000000-0005-0000-0000-0000F0660000}"/>
    <cellStyle name="Normal 175 2 2 2" xfId="15336" xr:uid="{00000000-0005-0000-0000-0000F1660000}"/>
    <cellStyle name="Normal 175 2 3" xfId="8519" xr:uid="{00000000-0005-0000-0000-0000F2660000}"/>
    <cellStyle name="Normal 175 3" xfId="8521" xr:uid="{00000000-0005-0000-0000-0000F3660000}"/>
    <cellStyle name="Normal 175 3 2" xfId="15337" xr:uid="{00000000-0005-0000-0000-0000F4660000}"/>
    <cellStyle name="Normal 175 4" xfId="8518" xr:uid="{00000000-0005-0000-0000-0000F5660000}"/>
    <cellStyle name="Normal 176" xfId="927" xr:uid="{00000000-0005-0000-0000-0000F6660000}"/>
    <cellStyle name="Normal 176 2" xfId="928" xr:uid="{00000000-0005-0000-0000-0000F7660000}"/>
    <cellStyle name="Normal 176 2 2" xfId="8524" xr:uid="{00000000-0005-0000-0000-0000F8660000}"/>
    <cellStyle name="Normal 176 2 2 2" xfId="15338" xr:uid="{00000000-0005-0000-0000-0000F9660000}"/>
    <cellStyle name="Normal 176 2 3" xfId="8523" xr:uid="{00000000-0005-0000-0000-0000FA660000}"/>
    <cellStyle name="Normal 176 3" xfId="8525" xr:uid="{00000000-0005-0000-0000-0000FB660000}"/>
    <cellStyle name="Normal 176 3 2" xfId="15339" xr:uid="{00000000-0005-0000-0000-0000FC660000}"/>
    <cellStyle name="Normal 176 4" xfId="8522" xr:uid="{00000000-0005-0000-0000-0000FD660000}"/>
    <cellStyle name="Normal 177" xfId="929" xr:uid="{00000000-0005-0000-0000-0000FE660000}"/>
    <cellStyle name="Normal 177 2" xfId="930" xr:uid="{00000000-0005-0000-0000-0000FF660000}"/>
    <cellStyle name="Normal 177 2 2" xfId="8528" xr:uid="{00000000-0005-0000-0000-000000670000}"/>
    <cellStyle name="Normal 177 2 2 2" xfId="15340" xr:uid="{00000000-0005-0000-0000-000001670000}"/>
    <cellStyle name="Normal 177 2 3" xfId="8527" xr:uid="{00000000-0005-0000-0000-000002670000}"/>
    <cellStyle name="Normal 177 3" xfId="8529" xr:uid="{00000000-0005-0000-0000-000003670000}"/>
    <cellStyle name="Normal 177 3 2" xfId="15341" xr:uid="{00000000-0005-0000-0000-000004670000}"/>
    <cellStyle name="Normal 177 4" xfId="8526" xr:uid="{00000000-0005-0000-0000-000005670000}"/>
    <cellStyle name="Normal 178" xfId="931" xr:uid="{00000000-0005-0000-0000-000006670000}"/>
    <cellStyle name="Normal 178 2" xfId="932" xr:uid="{00000000-0005-0000-0000-000007670000}"/>
    <cellStyle name="Normal 178 2 2" xfId="8532" xr:uid="{00000000-0005-0000-0000-000008670000}"/>
    <cellStyle name="Normal 178 2 2 2" xfId="15342" xr:uid="{00000000-0005-0000-0000-000009670000}"/>
    <cellStyle name="Normal 178 2 3" xfId="8531" xr:uid="{00000000-0005-0000-0000-00000A670000}"/>
    <cellStyle name="Normal 178 3" xfId="8533" xr:uid="{00000000-0005-0000-0000-00000B670000}"/>
    <cellStyle name="Normal 178 3 2" xfId="15343" xr:uid="{00000000-0005-0000-0000-00000C670000}"/>
    <cellStyle name="Normal 178 4" xfId="8530" xr:uid="{00000000-0005-0000-0000-00000D670000}"/>
    <cellStyle name="Normal 179" xfId="933" xr:uid="{00000000-0005-0000-0000-00000E670000}"/>
    <cellStyle name="Normal 179 2" xfId="934" xr:uid="{00000000-0005-0000-0000-00000F670000}"/>
    <cellStyle name="Normal 179 2 2" xfId="8536" xr:uid="{00000000-0005-0000-0000-000010670000}"/>
    <cellStyle name="Normal 179 2 2 2" xfId="15344" xr:uid="{00000000-0005-0000-0000-000011670000}"/>
    <cellStyle name="Normal 179 2 3" xfId="8535" xr:uid="{00000000-0005-0000-0000-000012670000}"/>
    <cellStyle name="Normal 179 3" xfId="8537" xr:uid="{00000000-0005-0000-0000-000013670000}"/>
    <cellStyle name="Normal 179 3 2" xfId="15345" xr:uid="{00000000-0005-0000-0000-000014670000}"/>
    <cellStyle name="Normal 179 4" xfId="8534" xr:uid="{00000000-0005-0000-0000-000015670000}"/>
    <cellStyle name="Normal 18" xfId="935" xr:uid="{00000000-0005-0000-0000-000016670000}"/>
    <cellStyle name="Normal 180" xfId="936" xr:uid="{00000000-0005-0000-0000-000017670000}"/>
    <cellStyle name="Normal 181" xfId="937" xr:uid="{00000000-0005-0000-0000-000018670000}"/>
    <cellStyle name="Normal 181 2" xfId="938" xr:uid="{00000000-0005-0000-0000-000019670000}"/>
    <cellStyle name="Normal 181 2 2" xfId="8540" xr:uid="{00000000-0005-0000-0000-00001A670000}"/>
    <cellStyle name="Normal 181 2 2 2" xfId="15346" xr:uid="{00000000-0005-0000-0000-00001B670000}"/>
    <cellStyle name="Normal 181 2 3" xfId="8539" xr:uid="{00000000-0005-0000-0000-00001C670000}"/>
    <cellStyle name="Normal 181 3" xfId="8541" xr:uid="{00000000-0005-0000-0000-00001D670000}"/>
    <cellStyle name="Normal 181 3 2" xfId="15347" xr:uid="{00000000-0005-0000-0000-00001E670000}"/>
    <cellStyle name="Normal 181 4" xfId="8538" xr:uid="{00000000-0005-0000-0000-00001F670000}"/>
    <cellStyle name="Normal 182" xfId="939" xr:uid="{00000000-0005-0000-0000-000020670000}"/>
    <cellStyle name="Normal 182 2" xfId="940" xr:uid="{00000000-0005-0000-0000-000021670000}"/>
    <cellStyle name="Normal 182 2 2" xfId="8544" xr:uid="{00000000-0005-0000-0000-000022670000}"/>
    <cellStyle name="Normal 182 2 2 2" xfId="15348" xr:uid="{00000000-0005-0000-0000-000023670000}"/>
    <cellStyle name="Normal 182 2 3" xfId="8543" xr:uid="{00000000-0005-0000-0000-000024670000}"/>
    <cellStyle name="Normal 182 3" xfId="8545" xr:uid="{00000000-0005-0000-0000-000025670000}"/>
    <cellStyle name="Normal 182 3 2" xfId="15349" xr:uid="{00000000-0005-0000-0000-000026670000}"/>
    <cellStyle name="Normal 182 4" xfId="8542" xr:uid="{00000000-0005-0000-0000-000027670000}"/>
    <cellStyle name="Normal 183" xfId="941" xr:uid="{00000000-0005-0000-0000-000028670000}"/>
    <cellStyle name="Normal 184" xfId="942" xr:uid="{00000000-0005-0000-0000-000029670000}"/>
    <cellStyle name="Normal 185" xfId="943" xr:uid="{00000000-0005-0000-0000-00002A670000}"/>
    <cellStyle name="Normal 185 2" xfId="944" xr:uid="{00000000-0005-0000-0000-00002B670000}"/>
    <cellStyle name="Normal 185 2 2" xfId="8547" xr:uid="{00000000-0005-0000-0000-00002C670000}"/>
    <cellStyle name="Normal 185 2 3" xfId="15350" xr:uid="{00000000-0005-0000-0000-00002D670000}"/>
    <cellStyle name="Normal 185 3" xfId="2376" xr:uid="{00000000-0005-0000-0000-00002E670000}"/>
    <cellStyle name="Normal 185 3 2" xfId="2377" xr:uid="{00000000-0005-0000-0000-00002F670000}"/>
    <cellStyle name="Normal 185 3 2 2" xfId="8549" xr:uid="{00000000-0005-0000-0000-000030670000}"/>
    <cellStyle name="Normal 185 3 3" xfId="8550" xr:uid="{00000000-0005-0000-0000-000031670000}"/>
    <cellStyle name="Normal 185 3 4" xfId="8548" xr:uid="{00000000-0005-0000-0000-000032670000}"/>
    <cellStyle name="Normal 185 4" xfId="2378" xr:uid="{00000000-0005-0000-0000-000033670000}"/>
    <cellStyle name="Normal 185 4 2" xfId="8551" xr:uid="{00000000-0005-0000-0000-000034670000}"/>
    <cellStyle name="Normal 185 5" xfId="8552" xr:uid="{00000000-0005-0000-0000-000035670000}"/>
    <cellStyle name="Normal 185 6" xfId="8546" xr:uid="{00000000-0005-0000-0000-000036670000}"/>
    <cellStyle name="Normal 186" xfId="945" xr:uid="{00000000-0005-0000-0000-000037670000}"/>
    <cellStyle name="Normal 187" xfId="946" xr:uid="{00000000-0005-0000-0000-000038670000}"/>
    <cellStyle name="Normal 187 2" xfId="947" xr:uid="{00000000-0005-0000-0000-000039670000}"/>
    <cellStyle name="Normal 187 2 2" xfId="8555" xr:uid="{00000000-0005-0000-0000-00003A670000}"/>
    <cellStyle name="Normal 187 2 2 2" xfId="15351" xr:uid="{00000000-0005-0000-0000-00003B670000}"/>
    <cellStyle name="Normal 187 2 3" xfId="8554" xr:uid="{00000000-0005-0000-0000-00003C670000}"/>
    <cellStyle name="Normal 187 3" xfId="8556" xr:uid="{00000000-0005-0000-0000-00003D670000}"/>
    <cellStyle name="Normal 187 3 2" xfId="15352" xr:uid="{00000000-0005-0000-0000-00003E670000}"/>
    <cellStyle name="Normal 187 4" xfId="8553" xr:uid="{00000000-0005-0000-0000-00003F670000}"/>
    <cellStyle name="Normal 188" xfId="948" xr:uid="{00000000-0005-0000-0000-000040670000}"/>
    <cellStyle name="Normal 188 2" xfId="8557" xr:uid="{00000000-0005-0000-0000-000041670000}"/>
    <cellStyle name="Normal 188 3" xfId="15353" xr:uid="{00000000-0005-0000-0000-000042670000}"/>
    <cellStyle name="Normal 189" xfId="949" xr:uid="{00000000-0005-0000-0000-000043670000}"/>
    <cellStyle name="Normal 189 2" xfId="950" xr:uid="{00000000-0005-0000-0000-000044670000}"/>
    <cellStyle name="Normal 189 2 2" xfId="8560" xr:uid="{00000000-0005-0000-0000-000045670000}"/>
    <cellStyle name="Normal 189 2 2 2" xfId="15354" xr:uid="{00000000-0005-0000-0000-000046670000}"/>
    <cellStyle name="Normal 189 2 3" xfId="8559" xr:uid="{00000000-0005-0000-0000-000047670000}"/>
    <cellStyle name="Normal 189 3" xfId="8561" xr:uid="{00000000-0005-0000-0000-000048670000}"/>
    <cellStyle name="Normal 189 3 2" xfId="15355" xr:uid="{00000000-0005-0000-0000-000049670000}"/>
    <cellStyle name="Normal 189 4" xfId="8558" xr:uid="{00000000-0005-0000-0000-00004A670000}"/>
    <cellStyle name="Normal 19" xfId="951" xr:uid="{00000000-0005-0000-0000-00004B670000}"/>
    <cellStyle name="Normal 19 2" xfId="952" xr:uid="{00000000-0005-0000-0000-00004C670000}"/>
    <cellStyle name="Normal 19 2 2" xfId="8564" xr:uid="{00000000-0005-0000-0000-00004D670000}"/>
    <cellStyle name="Normal 19 2 2 2" xfId="15356" xr:uid="{00000000-0005-0000-0000-00004E670000}"/>
    <cellStyle name="Normal 19 2 3" xfId="8563" xr:uid="{00000000-0005-0000-0000-00004F670000}"/>
    <cellStyle name="Normal 19 3" xfId="8565" xr:uid="{00000000-0005-0000-0000-000050670000}"/>
    <cellStyle name="Normal 19 3 2" xfId="15357" xr:uid="{00000000-0005-0000-0000-000051670000}"/>
    <cellStyle name="Normal 19 4" xfId="8562" xr:uid="{00000000-0005-0000-0000-000052670000}"/>
    <cellStyle name="Normal 190" xfId="953" xr:uid="{00000000-0005-0000-0000-000053670000}"/>
    <cellStyle name="Normal 190 2" xfId="954" xr:uid="{00000000-0005-0000-0000-000054670000}"/>
    <cellStyle name="Normal 190 2 2" xfId="8568" xr:uid="{00000000-0005-0000-0000-000055670000}"/>
    <cellStyle name="Normal 190 2 2 2" xfId="15358" xr:uid="{00000000-0005-0000-0000-000056670000}"/>
    <cellStyle name="Normal 190 2 3" xfId="8567" xr:uid="{00000000-0005-0000-0000-000057670000}"/>
    <cellStyle name="Normal 190 3" xfId="8569" xr:uid="{00000000-0005-0000-0000-000058670000}"/>
    <cellStyle name="Normal 190 3 2" xfId="15359" xr:uid="{00000000-0005-0000-0000-000059670000}"/>
    <cellStyle name="Normal 190 4" xfId="8566" xr:uid="{00000000-0005-0000-0000-00005A670000}"/>
    <cellStyle name="Normal 191" xfId="955" xr:uid="{00000000-0005-0000-0000-00005B670000}"/>
    <cellStyle name="Normal 191 2" xfId="956" xr:uid="{00000000-0005-0000-0000-00005C670000}"/>
    <cellStyle name="Normal 191 2 2" xfId="8572" xr:uid="{00000000-0005-0000-0000-00005D670000}"/>
    <cellStyle name="Normal 191 2 2 2" xfId="15360" xr:uid="{00000000-0005-0000-0000-00005E670000}"/>
    <cellStyle name="Normal 191 2 3" xfId="8571" xr:uid="{00000000-0005-0000-0000-00005F670000}"/>
    <cellStyle name="Normal 191 3" xfId="8573" xr:uid="{00000000-0005-0000-0000-000060670000}"/>
    <cellStyle name="Normal 191 3 2" xfId="15361" xr:uid="{00000000-0005-0000-0000-000061670000}"/>
    <cellStyle name="Normal 191 4" xfId="8570" xr:uid="{00000000-0005-0000-0000-000062670000}"/>
    <cellStyle name="Normal 192" xfId="957" xr:uid="{00000000-0005-0000-0000-000063670000}"/>
    <cellStyle name="Normal 192 2" xfId="958" xr:uid="{00000000-0005-0000-0000-000064670000}"/>
    <cellStyle name="Normal 192 2 2" xfId="8576" xr:uid="{00000000-0005-0000-0000-000065670000}"/>
    <cellStyle name="Normal 192 2 2 2" xfId="15365" xr:uid="{00000000-0005-0000-0000-000066670000}"/>
    <cellStyle name="Normal 192 2 3" xfId="8575" xr:uid="{00000000-0005-0000-0000-000067670000}"/>
    <cellStyle name="Normal 192 3" xfId="8577" xr:uid="{00000000-0005-0000-0000-000068670000}"/>
    <cellStyle name="Normal 192 3 2" xfId="15366" xr:uid="{00000000-0005-0000-0000-000069670000}"/>
    <cellStyle name="Normal 192 4" xfId="8574" xr:uid="{00000000-0005-0000-0000-00006A670000}"/>
    <cellStyle name="Normal 193" xfId="959" xr:uid="{00000000-0005-0000-0000-00006B670000}"/>
    <cellStyle name="Normal 193 2" xfId="8579" xr:uid="{00000000-0005-0000-0000-00006C670000}"/>
    <cellStyle name="Normal 193 3" xfId="8578" xr:uid="{00000000-0005-0000-0000-00006D670000}"/>
    <cellStyle name="Normal 193 4" xfId="15367" xr:uid="{00000000-0005-0000-0000-00006E670000}"/>
    <cellStyle name="Normal 194" xfId="960" xr:uid="{00000000-0005-0000-0000-00006F670000}"/>
    <cellStyle name="Normal 195" xfId="961" xr:uid="{00000000-0005-0000-0000-000070670000}"/>
    <cellStyle name="Normal 195 2" xfId="962" xr:uid="{00000000-0005-0000-0000-000071670000}"/>
    <cellStyle name="Normal 195 2 2" xfId="8582" xr:uid="{00000000-0005-0000-0000-000072670000}"/>
    <cellStyle name="Normal 195 2 2 2" xfId="15368" xr:uid="{00000000-0005-0000-0000-000073670000}"/>
    <cellStyle name="Normal 195 2 3" xfId="8581" xr:uid="{00000000-0005-0000-0000-000074670000}"/>
    <cellStyle name="Normal 195 3" xfId="8583" xr:uid="{00000000-0005-0000-0000-000075670000}"/>
    <cellStyle name="Normal 195 3 2" xfId="15369" xr:uid="{00000000-0005-0000-0000-000076670000}"/>
    <cellStyle name="Normal 195 4" xfId="8580" xr:uid="{00000000-0005-0000-0000-000077670000}"/>
    <cellStyle name="Normal 196" xfId="963" xr:uid="{00000000-0005-0000-0000-000078670000}"/>
    <cellStyle name="Normal 196 2" xfId="964" xr:uid="{00000000-0005-0000-0000-000079670000}"/>
    <cellStyle name="Normal 196 2 2" xfId="8586" xr:uid="{00000000-0005-0000-0000-00007A670000}"/>
    <cellStyle name="Normal 196 2 2 2" xfId="15370" xr:uid="{00000000-0005-0000-0000-00007B670000}"/>
    <cellStyle name="Normal 196 2 3" xfId="8585" xr:uid="{00000000-0005-0000-0000-00007C670000}"/>
    <cellStyle name="Normal 196 3" xfId="8587" xr:uid="{00000000-0005-0000-0000-00007D670000}"/>
    <cellStyle name="Normal 196 3 2" xfId="15371" xr:uid="{00000000-0005-0000-0000-00007E670000}"/>
    <cellStyle name="Normal 196 4" xfId="8584" xr:uid="{00000000-0005-0000-0000-00007F670000}"/>
    <cellStyle name="Normal 197" xfId="2379" xr:uid="{00000000-0005-0000-0000-000080670000}"/>
    <cellStyle name="Normal 198" xfId="2380" xr:uid="{00000000-0005-0000-0000-000081670000}"/>
    <cellStyle name="Normal 199" xfId="2381" xr:uid="{00000000-0005-0000-0000-000082670000}"/>
    <cellStyle name="Normal 199 2" xfId="8588" xr:uid="{00000000-0005-0000-0000-000083670000}"/>
    <cellStyle name="Normal 2" xfId="965" xr:uid="{00000000-0005-0000-0000-000084670000}"/>
    <cellStyle name="Normal 2 2" xfId="966" xr:uid="{00000000-0005-0000-0000-000085670000}"/>
    <cellStyle name="Normal 2 2 2" xfId="16601" xr:uid="{00000000-0005-0000-0000-000086670000}"/>
    <cellStyle name="Normal 2 2 2 2" xfId="38928" xr:uid="{622ED661-89AC-42C9-8C1D-2EC763BC27CB}"/>
    <cellStyle name="Normal 2 3" xfId="967" xr:uid="{00000000-0005-0000-0000-000087670000}"/>
    <cellStyle name="Normal 2 4" xfId="2382" xr:uid="{00000000-0005-0000-0000-000088670000}"/>
    <cellStyle name="Normal 2 4 2" xfId="8590" xr:uid="{00000000-0005-0000-0000-000089670000}"/>
    <cellStyle name="Normal 2 4 3" xfId="8589" xr:uid="{00000000-0005-0000-0000-00008A670000}"/>
    <cellStyle name="Normal 2 5" xfId="2383" xr:uid="{00000000-0005-0000-0000-00008B670000}"/>
    <cellStyle name="Normal 2 6" xfId="2384" xr:uid="{00000000-0005-0000-0000-00008C670000}"/>
    <cellStyle name="Normal 2 7" xfId="27257" xr:uid="{00000000-0005-0000-0000-00008D670000}"/>
    <cellStyle name="Normal 20" xfId="968" xr:uid="{00000000-0005-0000-0000-00008E670000}"/>
    <cellStyle name="Normal 20 2" xfId="969" xr:uid="{00000000-0005-0000-0000-00008F670000}"/>
    <cellStyle name="Normal 20 2 2" xfId="8593" xr:uid="{00000000-0005-0000-0000-000090670000}"/>
    <cellStyle name="Normal 20 2 2 2" xfId="15381" xr:uid="{00000000-0005-0000-0000-000091670000}"/>
    <cellStyle name="Normal 20 2 3" xfId="8592" xr:uid="{00000000-0005-0000-0000-000092670000}"/>
    <cellStyle name="Normal 20 3" xfId="8594" xr:uid="{00000000-0005-0000-0000-000093670000}"/>
    <cellStyle name="Normal 20 3 2" xfId="15382" xr:uid="{00000000-0005-0000-0000-000094670000}"/>
    <cellStyle name="Normal 20 4" xfId="8591" xr:uid="{00000000-0005-0000-0000-000095670000}"/>
    <cellStyle name="Normal 200" xfId="970" xr:uid="{00000000-0005-0000-0000-000096670000}"/>
    <cellStyle name="Normal 200 2" xfId="971" xr:uid="{00000000-0005-0000-0000-000097670000}"/>
    <cellStyle name="Normal 200 2 2" xfId="8597" xr:uid="{00000000-0005-0000-0000-000098670000}"/>
    <cellStyle name="Normal 200 2 2 2" xfId="15383" xr:uid="{00000000-0005-0000-0000-000099670000}"/>
    <cellStyle name="Normal 200 2 3" xfId="8596" xr:uid="{00000000-0005-0000-0000-00009A670000}"/>
    <cellStyle name="Normal 200 3" xfId="8598" xr:uid="{00000000-0005-0000-0000-00009B670000}"/>
    <cellStyle name="Normal 200 3 2" xfId="15384" xr:uid="{00000000-0005-0000-0000-00009C670000}"/>
    <cellStyle name="Normal 200 4" xfId="8595" xr:uid="{00000000-0005-0000-0000-00009D670000}"/>
    <cellStyle name="Normal 201" xfId="2385" xr:uid="{00000000-0005-0000-0000-00009E670000}"/>
    <cellStyle name="Normal 202" xfId="972" xr:uid="{00000000-0005-0000-0000-00009F670000}"/>
    <cellStyle name="Normal 202 2" xfId="973" xr:uid="{00000000-0005-0000-0000-0000A0670000}"/>
    <cellStyle name="Normal 202 2 2" xfId="8601" xr:uid="{00000000-0005-0000-0000-0000A1670000}"/>
    <cellStyle name="Normal 202 2 2 2" xfId="15388" xr:uid="{00000000-0005-0000-0000-0000A2670000}"/>
    <cellStyle name="Normal 202 2 3" xfId="8600" xr:uid="{00000000-0005-0000-0000-0000A3670000}"/>
    <cellStyle name="Normal 202 3" xfId="8602" xr:uid="{00000000-0005-0000-0000-0000A4670000}"/>
    <cellStyle name="Normal 202 3 2" xfId="15391" xr:uid="{00000000-0005-0000-0000-0000A5670000}"/>
    <cellStyle name="Normal 202 4" xfId="8599" xr:uid="{00000000-0005-0000-0000-0000A6670000}"/>
    <cellStyle name="Normal 203" xfId="2386" xr:uid="{00000000-0005-0000-0000-0000A7670000}"/>
    <cellStyle name="Normal 204" xfId="974" xr:uid="{00000000-0005-0000-0000-0000A8670000}"/>
    <cellStyle name="Normal 204 2" xfId="975" xr:uid="{00000000-0005-0000-0000-0000A9670000}"/>
    <cellStyle name="Normal 204 2 2" xfId="8605" xr:uid="{00000000-0005-0000-0000-0000AA670000}"/>
    <cellStyle name="Normal 204 2 2 2" xfId="15393" xr:uid="{00000000-0005-0000-0000-0000AB670000}"/>
    <cellStyle name="Normal 204 2 3" xfId="8604" xr:uid="{00000000-0005-0000-0000-0000AC670000}"/>
    <cellStyle name="Normal 204 3" xfId="8606" xr:uid="{00000000-0005-0000-0000-0000AD670000}"/>
    <cellStyle name="Normal 204 3 2" xfId="15395" xr:uid="{00000000-0005-0000-0000-0000AE670000}"/>
    <cellStyle name="Normal 204 4" xfId="8603" xr:uid="{00000000-0005-0000-0000-0000AF670000}"/>
    <cellStyle name="Normal 205" xfId="976" xr:uid="{00000000-0005-0000-0000-0000B0670000}"/>
    <cellStyle name="Normal 205 2" xfId="977" xr:uid="{00000000-0005-0000-0000-0000B1670000}"/>
    <cellStyle name="Normal 205 2 2" xfId="8609" xr:uid="{00000000-0005-0000-0000-0000B2670000}"/>
    <cellStyle name="Normal 205 2 2 2" xfId="15396" xr:uid="{00000000-0005-0000-0000-0000B3670000}"/>
    <cellStyle name="Normal 205 2 3" xfId="8608" xr:uid="{00000000-0005-0000-0000-0000B4670000}"/>
    <cellStyle name="Normal 205 3" xfId="8610" xr:uid="{00000000-0005-0000-0000-0000B5670000}"/>
    <cellStyle name="Normal 205 3 2" xfId="15397" xr:uid="{00000000-0005-0000-0000-0000B6670000}"/>
    <cellStyle name="Normal 205 4" xfId="8607" xr:uid="{00000000-0005-0000-0000-0000B7670000}"/>
    <cellStyle name="Normal 206" xfId="978" xr:uid="{00000000-0005-0000-0000-0000B8670000}"/>
    <cellStyle name="Normal 206 2" xfId="979" xr:uid="{00000000-0005-0000-0000-0000B9670000}"/>
    <cellStyle name="Normal 206 2 2" xfId="8613" xr:uid="{00000000-0005-0000-0000-0000BA670000}"/>
    <cellStyle name="Normal 206 2 2 2" xfId="15398" xr:uid="{00000000-0005-0000-0000-0000BB670000}"/>
    <cellStyle name="Normal 206 2 3" xfId="8612" xr:uid="{00000000-0005-0000-0000-0000BC670000}"/>
    <cellStyle name="Normal 206 3" xfId="8614" xr:uid="{00000000-0005-0000-0000-0000BD670000}"/>
    <cellStyle name="Normal 206 3 2" xfId="15399" xr:uid="{00000000-0005-0000-0000-0000BE670000}"/>
    <cellStyle name="Normal 206 4" xfId="8611" xr:uid="{00000000-0005-0000-0000-0000BF670000}"/>
    <cellStyle name="Normal 207" xfId="980" xr:uid="{00000000-0005-0000-0000-0000C0670000}"/>
    <cellStyle name="Normal 207 2" xfId="981" xr:uid="{00000000-0005-0000-0000-0000C1670000}"/>
    <cellStyle name="Normal 207 2 2" xfId="8617" xr:uid="{00000000-0005-0000-0000-0000C2670000}"/>
    <cellStyle name="Normal 207 2 2 2" xfId="15404" xr:uid="{00000000-0005-0000-0000-0000C3670000}"/>
    <cellStyle name="Normal 207 2 3" xfId="8616" xr:uid="{00000000-0005-0000-0000-0000C4670000}"/>
    <cellStyle name="Normal 207 3" xfId="8618" xr:uid="{00000000-0005-0000-0000-0000C5670000}"/>
    <cellStyle name="Normal 207 3 2" xfId="15406" xr:uid="{00000000-0005-0000-0000-0000C6670000}"/>
    <cellStyle name="Normal 207 4" xfId="8615" xr:uid="{00000000-0005-0000-0000-0000C7670000}"/>
    <cellStyle name="Normal 208" xfId="2387" xr:uid="{00000000-0005-0000-0000-0000C8670000}"/>
    <cellStyle name="Normal 208 2" xfId="2388" xr:uid="{00000000-0005-0000-0000-0000C9670000}"/>
    <cellStyle name="Normal 208 2 2" xfId="2389" xr:uid="{00000000-0005-0000-0000-0000CA670000}"/>
    <cellStyle name="Normal 208 2 2 2" xfId="8621" xr:uid="{00000000-0005-0000-0000-0000CB670000}"/>
    <cellStyle name="Normal 208 2 3" xfId="8620" xr:uid="{00000000-0005-0000-0000-0000CC670000}"/>
    <cellStyle name="Normal 208 3" xfId="2390" xr:uid="{00000000-0005-0000-0000-0000CD670000}"/>
    <cellStyle name="Normal 208 3 2" xfId="8622" xr:uid="{00000000-0005-0000-0000-0000CE670000}"/>
    <cellStyle name="Normal 208 4" xfId="8619" xr:uid="{00000000-0005-0000-0000-0000CF670000}"/>
    <cellStyle name="Normal 209" xfId="982" xr:uid="{00000000-0005-0000-0000-0000D0670000}"/>
    <cellStyle name="Normal 209 2" xfId="983" xr:uid="{00000000-0005-0000-0000-0000D1670000}"/>
    <cellStyle name="Normal 209 2 2" xfId="8625" xr:uid="{00000000-0005-0000-0000-0000D2670000}"/>
    <cellStyle name="Normal 209 2 2 2" xfId="15407" xr:uid="{00000000-0005-0000-0000-0000D3670000}"/>
    <cellStyle name="Normal 209 2 3" xfId="8624" xr:uid="{00000000-0005-0000-0000-0000D4670000}"/>
    <cellStyle name="Normal 209 3" xfId="8626" xr:uid="{00000000-0005-0000-0000-0000D5670000}"/>
    <cellStyle name="Normal 209 3 2" xfId="15409" xr:uid="{00000000-0005-0000-0000-0000D6670000}"/>
    <cellStyle name="Normal 209 4" xfId="8623" xr:uid="{00000000-0005-0000-0000-0000D7670000}"/>
    <cellStyle name="Normal 21" xfId="984" xr:uid="{00000000-0005-0000-0000-0000D8670000}"/>
    <cellStyle name="Normal 210" xfId="985" xr:uid="{00000000-0005-0000-0000-0000D9670000}"/>
    <cellStyle name="Normal 210 2" xfId="986" xr:uid="{00000000-0005-0000-0000-0000DA670000}"/>
    <cellStyle name="Normal 210 2 2" xfId="8629" xr:uid="{00000000-0005-0000-0000-0000DB670000}"/>
    <cellStyle name="Normal 210 2 2 2" xfId="15410" xr:uid="{00000000-0005-0000-0000-0000DC670000}"/>
    <cellStyle name="Normal 210 2 3" xfId="8628" xr:uid="{00000000-0005-0000-0000-0000DD670000}"/>
    <cellStyle name="Normal 210 3" xfId="8630" xr:uid="{00000000-0005-0000-0000-0000DE670000}"/>
    <cellStyle name="Normal 210 3 2" xfId="15411" xr:uid="{00000000-0005-0000-0000-0000DF670000}"/>
    <cellStyle name="Normal 210 4" xfId="8627" xr:uid="{00000000-0005-0000-0000-0000E0670000}"/>
    <cellStyle name="Normal 211" xfId="987" xr:uid="{00000000-0005-0000-0000-0000E1670000}"/>
    <cellStyle name="Normal 211 2" xfId="988" xr:uid="{00000000-0005-0000-0000-0000E2670000}"/>
    <cellStyle name="Normal 211 2 2" xfId="8633" xr:uid="{00000000-0005-0000-0000-0000E3670000}"/>
    <cellStyle name="Normal 211 2 2 2" xfId="15412" xr:uid="{00000000-0005-0000-0000-0000E4670000}"/>
    <cellStyle name="Normal 211 2 3" xfId="8632" xr:uid="{00000000-0005-0000-0000-0000E5670000}"/>
    <cellStyle name="Normal 211 3" xfId="8634" xr:uid="{00000000-0005-0000-0000-0000E6670000}"/>
    <cellStyle name="Normal 211 3 2" xfId="15414" xr:uid="{00000000-0005-0000-0000-0000E7670000}"/>
    <cellStyle name="Normal 211 4" xfId="8631" xr:uid="{00000000-0005-0000-0000-0000E8670000}"/>
    <cellStyle name="Normal 212" xfId="989" xr:uid="{00000000-0005-0000-0000-0000E9670000}"/>
    <cellStyle name="Normal 212 2" xfId="990" xr:uid="{00000000-0005-0000-0000-0000EA670000}"/>
    <cellStyle name="Normal 212 2 2" xfId="8637" xr:uid="{00000000-0005-0000-0000-0000EB670000}"/>
    <cellStyle name="Normal 212 2 2 2" xfId="15418" xr:uid="{00000000-0005-0000-0000-0000EC670000}"/>
    <cellStyle name="Normal 212 2 3" xfId="8636" xr:uid="{00000000-0005-0000-0000-0000ED670000}"/>
    <cellStyle name="Normal 212 3" xfId="8638" xr:uid="{00000000-0005-0000-0000-0000EE670000}"/>
    <cellStyle name="Normal 212 3 2" xfId="15419" xr:uid="{00000000-0005-0000-0000-0000EF670000}"/>
    <cellStyle name="Normal 212 4" xfId="8635" xr:uid="{00000000-0005-0000-0000-0000F0670000}"/>
    <cellStyle name="Normal 213" xfId="2391" xr:uid="{00000000-0005-0000-0000-0000F1670000}"/>
    <cellStyle name="Normal 213 2" xfId="15421" xr:uid="{00000000-0005-0000-0000-0000F2670000}"/>
    <cellStyle name="Normal 213 3" xfId="15420" xr:uid="{00000000-0005-0000-0000-0000F3670000}"/>
    <cellStyle name="Normal 214" xfId="2392" xr:uid="{00000000-0005-0000-0000-0000F4670000}"/>
    <cellStyle name="Normal 215" xfId="991" xr:uid="{00000000-0005-0000-0000-0000F5670000}"/>
    <cellStyle name="Normal 215 2" xfId="992" xr:uid="{00000000-0005-0000-0000-0000F6670000}"/>
    <cellStyle name="Normal 215 2 2" xfId="8641" xr:uid="{00000000-0005-0000-0000-0000F7670000}"/>
    <cellStyle name="Normal 215 2 2 2" xfId="15423" xr:uid="{00000000-0005-0000-0000-0000F8670000}"/>
    <cellStyle name="Normal 215 2 3" xfId="8640" xr:uid="{00000000-0005-0000-0000-0000F9670000}"/>
    <cellStyle name="Normal 215 3" xfId="8642" xr:uid="{00000000-0005-0000-0000-0000FA670000}"/>
    <cellStyle name="Normal 215 3 2" xfId="15424" xr:uid="{00000000-0005-0000-0000-0000FB670000}"/>
    <cellStyle name="Normal 215 4" xfId="8639" xr:uid="{00000000-0005-0000-0000-0000FC670000}"/>
    <cellStyle name="Normal 216" xfId="993" xr:uid="{00000000-0005-0000-0000-0000FD670000}"/>
    <cellStyle name="Normal 216 2" xfId="994" xr:uid="{00000000-0005-0000-0000-0000FE670000}"/>
    <cellStyle name="Normal 216 2 2" xfId="8645" xr:uid="{00000000-0005-0000-0000-0000FF670000}"/>
    <cellStyle name="Normal 216 2 2 2" xfId="15425" xr:uid="{00000000-0005-0000-0000-000000680000}"/>
    <cellStyle name="Normal 216 2 3" xfId="8644" xr:uid="{00000000-0005-0000-0000-000001680000}"/>
    <cellStyle name="Normal 216 3" xfId="8646" xr:uid="{00000000-0005-0000-0000-000002680000}"/>
    <cellStyle name="Normal 216 3 2" xfId="15426" xr:uid="{00000000-0005-0000-0000-000003680000}"/>
    <cellStyle name="Normal 216 4" xfId="8643" xr:uid="{00000000-0005-0000-0000-000004680000}"/>
    <cellStyle name="Normal 217" xfId="995" xr:uid="{00000000-0005-0000-0000-000005680000}"/>
    <cellStyle name="Normal 217 2" xfId="996" xr:uid="{00000000-0005-0000-0000-000006680000}"/>
    <cellStyle name="Normal 217 2 2" xfId="8649" xr:uid="{00000000-0005-0000-0000-000007680000}"/>
    <cellStyle name="Normal 217 2 2 2" xfId="15427" xr:uid="{00000000-0005-0000-0000-000008680000}"/>
    <cellStyle name="Normal 217 2 3" xfId="8648" xr:uid="{00000000-0005-0000-0000-000009680000}"/>
    <cellStyle name="Normal 217 3" xfId="8650" xr:uid="{00000000-0005-0000-0000-00000A680000}"/>
    <cellStyle name="Normal 217 3 2" xfId="15428" xr:uid="{00000000-0005-0000-0000-00000B680000}"/>
    <cellStyle name="Normal 217 4" xfId="8647" xr:uid="{00000000-0005-0000-0000-00000C680000}"/>
    <cellStyle name="Normal 218" xfId="2393" xr:uid="{00000000-0005-0000-0000-00000D680000}"/>
    <cellStyle name="Normal 219" xfId="2394" xr:uid="{00000000-0005-0000-0000-00000E680000}"/>
    <cellStyle name="Normal 219 2" xfId="2395" xr:uid="{00000000-0005-0000-0000-00000F680000}"/>
    <cellStyle name="Normal 219 2 2" xfId="8652" xr:uid="{00000000-0005-0000-0000-000010680000}"/>
    <cellStyle name="Normal 219 3" xfId="8651" xr:uid="{00000000-0005-0000-0000-000011680000}"/>
    <cellStyle name="Normal 22" xfId="997" xr:uid="{00000000-0005-0000-0000-000012680000}"/>
    <cellStyle name="Normal 220" xfId="2396" xr:uid="{00000000-0005-0000-0000-000013680000}"/>
    <cellStyle name="Normal 221" xfId="2397" xr:uid="{00000000-0005-0000-0000-000014680000}"/>
    <cellStyle name="Normal 222" xfId="2398" xr:uid="{00000000-0005-0000-0000-000015680000}"/>
    <cellStyle name="Normal 223" xfId="2399" xr:uid="{00000000-0005-0000-0000-000016680000}"/>
    <cellStyle name="Normal 224" xfId="2400" xr:uid="{00000000-0005-0000-0000-000017680000}"/>
    <cellStyle name="Normal 225" xfId="2401" xr:uid="{00000000-0005-0000-0000-000018680000}"/>
    <cellStyle name="Normal 226" xfId="2402" xr:uid="{00000000-0005-0000-0000-000019680000}"/>
    <cellStyle name="Normal 227" xfId="2403" xr:uid="{00000000-0005-0000-0000-00001A680000}"/>
    <cellStyle name="Normal 228" xfId="2404" xr:uid="{00000000-0005-0000-0000-00001B680000}"/>
    <cellStyle name="Normal 229" xfId="2405" xr:uid="{00000000-0005-0000-0000-00001C680000}"/>
    <cellStyle name="Normal 229 2" xfId="8653" xr:uid="{00000000-0005-0000-0000-00001D680000}"/>
    <cellStyle name="Normal 23" xfId="998" xr:uid="{00000000-0005-0000-0000-00001E680000}"/>
    <cellStyle name="Normal 230" xfId="2406" xr:uid="{00000000-0005-0000-0000-00001F680000}"/>
    <cellStyle name="Normal 230 2" xfId="8654" xr:uid="{00000000-0005-0000-0000-000020680000}"/>
    <cellStyle name="Normal 231" xfId="2407" xr:uid="{00000000-0005-0000-0000-000021680000}"/>
    <cellStyle name="Normal 231 2" xfId="8655" xr:uid="{00000000-0005-0000-0000-000022680000}"/>
    <cellStyle name="Normal 232" xfId="2408" xr:uid="{00000000-0005-0000-0000-000023680000}"/>
    <cellStyle name="Normal 232 2" xfId="8656" xr:uid="{00000000-0005-0000-0000-000024680000}"/>
    <cellStyle name="Normal 233" xfId="2409" xr:uid="{00000000-0005-0000-0000-000025680000}"/>
    <cellStyle name="Normal 233 2" xfId="8657" xr:uid="{00000000-0005-0000-0000-000026680000}"/>
    <cellStyle name="Normal 234" xfId="2410" xr:uid="{00000000-0005-0000-0000-000027680000}"/>
    <cellStyle name="Normal 234 2" xfId="8658" xr:uid="{00000000-0005-0000-0000-000028680000}"/>
    <cellStyle name="Normal 235" xfId="2411" xr:uid="{00000000-0005-0000-0000-000029680000}"/>
    <cellStyle name="Normal 235 2" xfId="8659" xr:uid="{00000000-0005-0000-0000-00002A680000}"/>
    <cellStyle name="Normal 236" xfId="2412" xr:uid="{00000000-0005-0000-0000-00002B680000}"/>
    <cellStyle name="Normal 236 2" xfId="8660" xr:uid="{00000000-0005-0000-0000-00002C680000}"/>
    <cellStyle name="Normal 237" xfId="2413" xr:uid="{00000000-0005-0000-0000-00002D680000}"/>
    <cellStyle name="Normal 238" xfId="2414" xr:uid="{00000000-0005-0000-0000-00002E680000}"/>
    <cellStyle name="Normal 239" xfId="2415" xr:uid="{00000000-0005-0000-0000-00002F680000}"/>
    <cellStyle name="Normal 24" xfId="999" xr:uid="{00000000-0005-0000-0000-000030680000}"/>
    <cellStyle name="Normal 24 2" xfId="1000" xr:uid="{00000000-0005-0000-0000-000031680000}"/>
    <cellStyle name="Normal 24 2 2" xfId="8663" xr:uid="{00000000-0005-0000-0000-000032680000}"/>
    <cellStyle name="Normal 24 2 2 2" xfId="15434" xr:uid="{00000000-0005-0000-0000-000033680000}"/>
    <cellStyle name="Normal 24 2 3" xfId="8662" xr:uid="{00000000-0005-0000-0000-000034680000}"/>
    <cellStyle name="Normal 24 3" xfId="8664" xr:uid="{00000000-0005-0000-0000-000035680000}"/>
    <cellStyle name="Normal 24 3 2" xfId="15435" xr:uid="{00000000-0005-0000-0000-000036680000}"/>
    <cellStyle name="Normal 24 4" xfId="8661" xr:uid="{00000000-0005-0000-0000-000037680000}"/>
    <cellStyle name="Normal 240" xfId="2416" xr:uid="{00000000-0005-0000-0000-000038680000}"/>
    <cellStyle name="Normal 241" xfId="2417" xr:uid="{00000000-0005-0000-0000-000039680000}"/>
    <cellStyle name="Normal 242" xfId="2418" xr:uid="{00000000-0005-0000-0000-00003A680000}"/>
    <cellStyle name="Normal 243" xfId="2419" xr:uid="{00000000-0005-0000-0000-00003B680000}"/>
    <cellStyle name="Normal 244" xfId="2420" xr:uid="{00000000-0005-0000-0000-00003C680000}"/>
    <cellStyle name="Normal 245" xfId="2421" xr:uid="{00000000-0005-0000-0000-00003D680000}"/>
    <cellStyle name="Normal 246" xfId="2422" xr:uid="{00000000-0005-0000-0000-00003E680000}"/>
    <cellStyle name="Normal 247" xfId="2423" xr:uid="{00000000-0005-0000-0000-00003F680000}"/>
    <cellStyle name="Normal 248" xfId="2424" xr:uid="{00000000-0005-0000-0000-000040680000}"/>
    <cellStyle name="Normal 249" xfId="2425" xr:uid="{00000000-0005-0000-0000-000041680000}"/>
    <cellStyle name="Normal 25" xfId="1001" xr:uid="{00000000-0005-0000-0000-000042680000}"/>
    <cellStyle name="Normal 25 2" xfId="1002" xr:uid="{00000000-0005-0000-0000-000043680000}"/>
    <cellStyle name="Normal 25 2 2" xfId="8667" xr:uid="{00000000-0005-0000-0000-000044680000}"/>
    <cellStyle name="Normal 25 2 2 2" xfId="15440" xr:uid="{00000000-0005-0000-0000-000045680000}"/>
    <cellStyle name="Normal 25 2 3" xfId="8666" xr:uid="{00000000-0005-0000-0000-000046680000}"/>
    <cellStyle name="Normal 25 3" xfId="8668" xr:uid="{00000000-0005-0000-0000-000047680000}"/>
    <cellStyle name="Normal 25 3 2" xfId="15441" xr:uid="{00000000-0005-0000-0000-000048680000}"/>
    <cellStyle name="Normal 25 4" xfId="8665" xr:uid="{00000000-0005-0000-0000-000049680000}"/>
    <cellStyle name="Normal 250" xfId="2426" xr:uid="{00000000-0005-0000-0000-00004A680000}"/>
    <cellStyle name="Normal 251" xfId="2427" xr:uid="{00000000-0005-0000-0000-00004B680000}"/>
    <cellStyle name="Normal 252" xfId="2428" xr:uid="{00000000-0005-0000-0000-00004C680000}"/>
    <cellStyle name="Normal 253" xfId="2429" xr:uid="{00000000-0005-0000-0000-00004D680000}"/>
    <cellStyle name="Normal 254" xfId="2430" xr:uid="{00000000-0005-0000-0000-00004E680000}"/>
    <cellStyle name="Normal 255" xfId="2431" xr:uid="{00000000-0005-0000-0000-00004F680000}"/>
    <cellStyle name="Normal 256" xfId="2432" xr:uid="{00000000-0005-0000-0000-000050680000}"/>
    <cellStyle name="Normal 257" xfId="2433" xr:uid="{00000000-0005-0000-0000-000051680000}"/>
    <cellStyle name="Normal 258" xfId="2434" xr:uid="{00000000-0005-0000-0000-000052680000}"/>
    <cellStyle name="Normal 259" xfId="2435" xr:uid="{00000000-0005-0000-0000-000053680000}"/>
    <cellStyle name="Normal 259 2" xfId="8669" xr:uid="{00000000-0005-0000-0000-000054680000}"/>
    <cellStyle name="Normal 26" xfId="1003" xr:uid="{00000000-0005-0000-0000-000055680000}"/>
    <cellStyle name="Normal 26 2" xfId="1004" xr:uid="{00000000-0005-0000-0000-000056680000}"/>
    <cellStyle name="Normal 26 2 2" xfId="8672" xr:uid="{00000000-0005-0000-0000-000057680000}"/>
    <cellStyle name="Normal 26 2 2 2" xfId="15443" xr:uid="{00000000-0005-0000-0000-000058680000}"/>
    <cellStyle name="Normal 26 2 3" xfId="8671" xr:uid="{00000000-0005-0000-0000-000059680000}"/>
    <cellStyle name="Normal 26 3" xfId="8673" xr:uid="{00000000-0005-0000-0000-00005A680000}"/>
    <cellStyle name="Normal 26 3 2" xfId="15444" xr:uid="{00000000-0005-0000-0000-00005B680000}"/>
    <cellStyle name="Normal 26 4" xfId="8670" xr:uid="{00000000-0005-0000-0000-00005C680000}"/>
    <cellStyle name="Normal 260" xfId="2436" xr:uid="{00000000-0005-0000-0000-00005D680000}"/>
    <cellStyle name="Normal 260 2" xfId="8674" xr:uid="{00000000-0005-0000-0000-00005E680000}"/>
    <cellStyle name="Normal 261" xfId="2437" xr:uid="{00000000-0005-0000-0000-00005F680000}"/>
    <cellStyle name="Normal 261 2" xfId="8675" xr:uid="{00000000-0005-0000-0000-000060680000}"/>
    <cellStyle name="Normal 262" xfId="2438" xr:uid="{00000000-0005-0000-0000-000061680000}"/>
    <cellStyle name="Normal 262 2" xfId="8676" xr:uid="{00000000-0005-0000-0000-000062680000}"/>
    <cellStyle name="Normal 263" xfId="2439" xr:uid="{00000000-0005-0000-0000-000063680000}"/>
    <cellStyle name="Normal 263 2" xfId="8677" xr:uid="{00000000-0005-0000-0000-000064680000}"/>
    <cellStyle name="Normal 264" xfId="8678" xr:uid="{00000000-0005-0000-0000-000065680000}"/>
    <cellStyle name="Normal 265" xfId="8679" xr:uid="{00000000-0005-0000-0000-000066680000}"/>
    <cellStyle name="Normal 266" xfId="8680" xr:uid="{00000000-0005-0000-0000-000067680000}"/>
    <cellStyle name="Normal 267" xfId="8681" xr:uid="{00000000-0005-0000-0000-000068680000}"/>
    <cellStyle name="Normal 268" xfId="1005" xr:uid="{00000000-0005-0000-0000-000069680000}"/>
    <cellStyle name="Normal 269" xfId="31950" xr:uid="{00000000-0005-0000-0000-00006A680000}"/>
    <cellStyle name="Normal 27" xfId="1006" xr:uid="{00000000-0005-0000-0000-00006B680000}"/>
    <cellStyle name="Normal 27 2" xfId="1007" xr:uid="{00000000-0005-0000-0000-00006C680000}"/>
    <cellStyle name="Normal 27 2 2" xfId="8684" xr:uid="{00000000-0005-0000-0000-00006D680000}"/>
    <cellStyle name="Normal 27 2 2 2" xfId="15445" xr:uid="{00000000-0005-0000-0000-00006E680000}"/>
    <cellStyle name="Normal 27 2 3" xfId="8683" xr:uid="{00000000-0005-0000-0000-00006F680000}"/>
    <cellStyle name="Normal 27 3" xfId="8685" xr:uid="{00000000-0005-0000-0000-000070680000}"/>
    <cellStyle name="Normal 27 3 2" xfId="15447" xr:uid="{00000000-0005-0000-0000-000071680000}"/>
    <cellStyle name="Normal 27 4" xfId="8682" xr:uid="{00000000-0005-0000-0000-000072680000}"/>
    <cellStyle name="Normal 28" xfId="1008" xr:uid="{00000000-0005-0000-0000-000073680000}"/>
    <cellStyle name="Normal 29" xfId="1009" xr:uid="{00000000-0005-0000-0000-000074680000}"/>
    <cellStyle name="Normal 29 2" xfId="1010" xr:uid="{00000000-0005-0000-0000-000075680000}"/>
    <cellStyle name="Normal 29 2 2" xfId="8688" xr:uid="{00000000-0005-0000-0000-000076680000}"/>
    <cellStyle name="Normal 29 2 2 2" xfId="15448" xr:uid="{00000000-0005-0000-0000-000077680000}"/>
    <cellStyle name="Normal 29 2 3" xfId="8687" xr:uid="{00000000-0005-0000-0000-000078680000}"/>
    <cellStyle name="Normal 29 3" xfId="8689" xr:uid="{00000000-0005-0000-0000-000079680000}"/>
    <cellStyle name="Normal 29 3 2" xfId="15449" xr:uid="{00000000-0005-0000-0000-00007A680000}"/>
    <cellStyle name="Normal 29 4" xfId="8686" xr:uid="{00000000-0005-0000-0000-00007B680000}"/>
    <cellStyle name="Normal 3" xfId="1011" xr:uid="{00000000-0005-0000-0000-00007C680000}"/>
    <cellStyle name="Normal 3 10" xfId="38819" xr:uid="{4A57B3A0-F0DE-4875-800E-F239D8272008}"/>
    <cellStyle name="Normal 3 11" xfId="39078" xr:uid="{1D338B8B-F9E7-4F9F-8586-CFBC70E36646}"/>
    <cellStyle name="Normal 3 2" xfId="1012" xr:uid="{00000000-0005-0000-0000-00007D680000}"/>
    <cellStyle name="Normal 3 2 2" xfId="8690" xr:uid="{00000000-0005-0000-0000-00007E680000}"/>
    <cellStyle name="Normal 3 2 3" xfId="15450" xr:uid="{00000000-0005-0000-0000-00007F680000}"/>
    <cellStyle name="Normal 3 3" xfId="1013" xr:uid="{00000000-0005-0000-0000-000080680000}"/>
    <cellStyle name="Normal 3 3 2" xfId="31951" xr:uid="{00000000-0005-0000-0000-000081680000}"/>
    <cellStyle name="Normal 3 4" xfId="1014" xr:uid="{00000000-0005-0000-0000-000082680000}"/>
    <cellStyle name="Normal 3 5" xfId="2867" xr:uid="{00000000-0005-0000-0000-000083680000}"/>
    <cellStyle name="Normal 3 5 2" xfId="3104" xr:uid="{00000000-0005-0000-0000-000084680000}"/>
    <cellStyle name="Normal 3 5 2 2" xfId="3834" xr:uid="{00000000-0005-0000-0000-000085680000}"/>
    <cellStyle name="Normal 3 5 2 2 2" xfId="7138" xr:uid="{00000000-0005-0000-0000-000086680000}"/>
    <cellStyle name="Normal 3 5 2 2 2 2" xfId="13715" xr:uid="{00000000-0005-0000-0000-000087680000}"/>
    <cellStyle name="Normal 3 5 2 2 2 3" xfId="20796" xr:uid="{00000000-0005-0000-0000-000088680000}"/>
    <cellStyle name="Normal 3 5 2 2 3" xfId="5515" xr:uid="{00000000-0005-0000-0000-000089680000}"/>
    <cellStyle name="Normal 3 5 2 2 3 2" xfId="12092" xr:uid="{00000000-0005-0000-0000-00008A680000}"/>
    <cellStyle name="Normal 3 5 2 2 4" xfId="10419" xr:uid="{00000000-0005-0000-0000-00008B680000}"/>
    <cellStyle name="Normal 3 5 2 2 5" xfId="17593" xr:uid="{00000000-0005-0000-0000-00008C680000}"/>
    <cellStyle name="Normal 3 5 2 3" xfId="6465" xr:uid="{00000000-0005-0000-0000-00008D680000}"/>
    <cellStyle name="Normal 3 5 2 3 2" xfId="13042" xr:uid="{00000000-0005-0000-0000-00008E680000}"/>
    <cellStyle name="Normal 3 5 2 3 3" xfId="20123" xr:uid="{00000000-0005-0000-0000-00008F680000}"/>
    <cellStyle name="Normal 3 5 2 4" xfId="4842" xr:uid="{00000000-0005-0000-0000-000090680000}"/>
    <cellStyle name="Normal 3 5 2 4 2" xfId="11419" xr:uid="{00000000-0005-0000-0000-000091680000}"/>
    <cellStyle name="Normal 3 5 2 5" xfId="9747" xr:uid="{00000000-0005-0000-0000-000092680000}"/>
    <cellStyle name="Normal 3 5 2 6" xfId="18353" xr:uid="{00000000-0005-0000-0000-000093680000}"/>
    <cellStyle name="Normal 3 5 3" xfId="3333" xr:uid="{00000000-0005-0000-0000-000094680000}"/>
    <cellStyle name="Normal 3 5 3 2" xfId="6672" xr:uid="{00000000-0005-0000-0000-000095680000}"/>
    <cellStyle name="Normal 3 5 3 2 2" xfId="13249" xr:uid="{00000000-0005-0000-0000-000096680000}"/>
    <cellStyle name="Normal 3 5 3 2 3" xfId="20330" xr:uid="{00000000-0005-0000-0000-000097680000}"/>
    <cellStyle name="Normal 3 5 3 3" xfId="5049" xr:uid="{00000000-0005-0000-0000-000098680000}"/>
    <cellStyle name="Normal 3 5 3 3 2" xfId="11626" xr:uid="{00000000-0005-0000-0000-000099680000}"/>
    <cellStyle name="Normal 3 5 3 4" xfId="9953" xr:uid="{00000000-0005-0000-0000-00009A680000}"/>
    <cellStyle name="Normal 3 5 3 5" xfId="18092" xr:uid="{00000000-0005-0000-0000-00009B680000}"/>
    <cellStyle name="Normal 3 5 4" xfId="6313" xr:uid="{00000000-0005-0000-0000-00009C680000}"/>
    <cellStyle name="Normal 3 5 4 2" xfId="12890" xr:uid="{00000000-0005-0000-0000-00009D680000}"/>
    <cellStyle name="Normal 3 5 4 3" xfId="16749" xr:uid="{00000000-0005-0000-0000-00009E680000}"/>
    <cellStyle name="Normal 3 5 5" xfId="4683" xr:uid="{00000000-0005-0000-0000-00009F680000}"/>
    <cellStyle name="Normal 3 5 5 2" xfId="11260" xr:uid="{00000000-0005-0000-0000-0000A0680000}"/>
    <cellStyle name="Normal 3 5 6" xfId="9589" xr:uid="{00000000-0005-0000-0000-0000A1680000}"/>
    <cellStyle name="Normal 3 5 7" xfId="18539" xr:uid="{00000000-0005-0000-0000-0000A2680000}"/>
    <cellStyle name="Normal 3 6" xfId="2955" xr:uid="{00000000-0005-0000-0000-0000A3680000}"/>
    <cellStyle name="Normal 3 6 2" xfId="3132" xr:uid="{00000000-0005-0000-0000-0000A4680000}"/>
    <cellStyle name="Normal 3 6 2 2" xfId="3862" xr:uid="{00000000-0005-0000-0000-0000A5680000}"/>
    <cellStyle name="Normal 3 6 2 2 2" xfId="7166" xr:uid="{00000000-0005-0000-0000-0000A6680000}"/>
    <cellStyle name="Normal 3 6 2 2 2 2" xfId="13743" xr:uid="{00000000-0005-0000-0000-0000A7680000}"/>
    <cellStyle name="Normal 3 6 2 2 2 3" xfId="20824" xr:uid="{00000000-0005-0000-0000-0000A8680000}"/>
    <cellStyle name="Normal 3 6 2 2 3" xfId="5543" xr:uid="{00000000-0005-0000-0000-0000A9680000}"/>
    <cellStyle name="Normal 3 6 2 2 3 2" xfId="12120" xr:uid="{00000000-0005-0000-0000-0000AA680000}"/>
    <cellStyle name="Normal 3 6 2 2 4" xfId="10447" xr:uid="{00000000-0005-0000-0000-0000AB680000}"/>
    <cellStyle name="Normal 3 6 2 2 5" xfId="17565" xr:uid="{00000000-0005-0000-0000-0000AC680000}"/>
    <cellStyle name="Normal 3 6 2 3" xfId="6493" xr:uid="{00000000-0005-0000-0000-0000AD680000}"/>
    <cellStyle name="Normal 3 6 2 3 2" xfId="13070" xr:uid="{00000000-0005-0000-0000-0000AE680000}"/>
    <cellStyle name="Normal 3 6 2 3 3" xfId="20151" xr:uid="{00000000-0005-0000-0000-0000AF680000}"/>
    <cellStyle name="Normal 3 6 2 4" xfId="4870" xr:uid="{00000000-0005-0000-0000-0000B0680000}"/>
    <cellStyle name="Normal 3 6 2 4 2" xfId="11447" xr:uid="{00000000-0005-0000-0000-0000B1680000}"/>
    <cellStyle name="Normal 3 6 2 5" xfId="9775" xr:uid="{00000000-0005-0000-0000-0000B2680000}"/>
    <cellStyle name="Normal 3 6 2 6" xfId="18325" xr:uid="{00000000-0005-0000-0000-0000B3680000}"/>
    <cellStyle name="Normal 3 6 3" xfId="3365" xr:uid="{00000000-0005-0000-0000-0000B4680000}"/>
    <cellStyle name="Normal 3 6 3 2" xfId="6704" xr:uid="{00000000-0005-0000-0000-0000B5680000}"/>
    <cellStyle name="Normal 3 6 3 2 2" xfId="13281" xr:uid="{00000000-0005-0000-0000-0000B6680000}"/>
    <cellStyle name="Normal 3 6 3 2 3" xfId="20362" xr:uid="{00000000-0005-0000-0000-0000B7680000}"/>
    <cellStyle name="Normal 3 6 3 3" xfId="5081" xr:uid="{00000000-0005-0000-0000-0000B8680000}"/>
    <cellStyle name="Normal 3 6 3 3 2" xfId="11658" xr:uid="{00000000-0005-0000-0000-0000B9680000}"/>
    <cellStyle name="Normal 3 6 3 4" xfId="9985" xr:uid="{00000000-0005-0000-0000-0000BA680000}"/>
    <cellStyle name="Normal 3 6 3 5" xfId="18060" xr:uid="{00000000-0005-0000-0000-0000BB680000}"/>
    <cellStyle name="Normal 3 6 4" xfId="6338" xr:uid="{00000000-0005-0000-0000-0000BC680000}"/>
    <cellStyle name="Normal 3 6 4 2" xfId="12915" xr:uid="{00000000-0005-0000-0000-0000BD680000}"/>
    <cellStyle name="Normal 3 6 4 3" xfId="16721" xr:uid="{00000000-0005-0000-0000-0000BE680000}"/>
    <cellStyle name="Normal 3 6 5" xfId="4711" xr:uid="{00000000-0005-0000-0000-0000BF680000}"/>
    <cellStyle name="Normal 3 6 5 2" xfId="11288" xr:uid="{00000000-0005-0000-0000-0000C0680000}"/>
    <cellStyle name="Normal 3 6 6" xfId="9617" xr:uid="{00000000-0005-0000-0000-0000C1680000}"/>
    <cellStyle name="Normal 3 6 7" xfId="18490" xr:uid="{00000000-0005-0000-0000-0000C2680000}"/>
    <cellStyle name="Normal 3 7" xfId="3198" xr:uid="{00000000-0005-0000-0000-0000C3680000}"/>
    <cellStyle name="Normal 3 8" xfId="3502" xr:uid="{00000000-0005-0000-0000-0000C4680000}"/>
    <cellStyle name="Normal 3 9" xfId="15446" xr:uid="{00000000-0005-0000-0000-0000C5680000}"/>
    <cellStyle name="Normal 30" xfId="1015" xr:uid="{00000000-0005-0000-0000-0000C6680000}"/>
    <cellStyle name="Normal 309" xfId="8691" xr:uid="{00000000-0005-0000-0000-0000C7680000}"/>
    <cellStyle name="Normal 31" xfId="1016" xr:uid="{00000000-0005-0000-0000-0000C8680000}"/>
    <cellStyle name="Normal 31 2" xfId="1017" xr:uid="{00000000-0005-0000-0000-0000C9680000}"/>
    <cellStyle name="Normal 31 2 2" xfId="8694" xr:uid="{00000000-0005-0000-0000-0000CA680000}"/>
    <cellStyle name="Normal 31 2 2 2" xfId="15454" xr:uid="{00000000-0005-0000-0000-0000CB680000}"/>
    <cellStyle name="Normal 31 2 3" xfId="8693" xr:uid="{00000000-0005-0000-0000-0000CC680000}"/>
    <cellStyle name="Normal 31 3" xfId="8695" xr:uid="{00000000-0005-0000-0000-0000CD680000}"/>
    <cellStyle name="Normal 31 3 2" xfId="15457" xr:uid="{00000000-0005-0000-0000-0000CE680000}"/>
    <cellStyle name="Normal 31 4" xfId="8692" xr:uid="{00000000-0005-0000-0000-0000CF680000}"/>
    <cellStyle name="Normal 310" xfId="8696" xr:uid="{00000000-0005-0000-0000-0000D0680000}"/>
    <cellStyle name="Normal 313" xfId="1018" xr:uid="{00000000-0005-0000-0000-0000D1680000}"/>
    <cellStyle name="Normal 313 2" xfId="8697" xr:uid="{00000000-0005-0000-0000-0000D2680000}"/>
    <cellStyle name="Normal 314" xfId="8698" xr:uid="{00000000-0005-0000-0000-0000D3680000}"/>
    <cellStyle name="Normal 316" xfId="8699" xr:uid="{00000000-0005-0000-0000-0000D4680000}"/>
    <cellStyle name="Normal 318" xfId="8700" xr:uid="{00000000-0005-0000-0000-0000D5680000}"/>
    <cellStyle name="Normal 319" xfId="1019" xr:uid="{00000000-0005-0000-0000-0000D6680000}"/>
    <cellStyle name="Normal 319 2" xfId="8701" xr:uid="{00000000-0005-0000-0000-0000D7680000}"/>
    <cellStyle name="Normal 32" xfId="1020" xr:uid="{00000000-0005-0000-0000-0000D8680000}"/>
    <cellStyle name="Normal 320" xfId="1021" xr:uid="{00000000-0005-0000-0000-0000D9680000}"/>
    <cellStyle name="Normal 320 2" xfId="8702" xr:uid="{00000000-0005-0000-0000-0000DA680000}"/>
    <cellStyle name="Normal 321" xfId="1022" xr:uid="{00000000-0005-0000-0000-0000DB680000}"/>
    <cellStyle name="Normal 321 2" xfId="8703" xr:uid="{00000000-0005-0000-0000-0000DC680000}"/>
    <cellStyle name="Normal 324" xfId="8704" xr:uid="{00000000-0005-0000-0000-0000DD680000}"/>
    <cellStyle name="Normal 325" xfId="8705" xr:uid="{00000000-0005-0000-0000-0000DE680000}"/>
    <cellStyle name="Normal 326" xfId="1023" xr:uid="{00000000-0005-0000-0000-0000DF680000}"/>
    <cellStyle name="Normal 326 2" xfId="4566" xr:uid="{00000000-0005-0000-0000-0000E0680000}"/>
    <cellStyle name="Normal 327" xfId="8706" xr:uid="{00000000-0005-0000-0000-0000E1680000}"/>
    <cellStyle name="Normal 328" xfId="8707" xr:uid="{00000000-0005-0000-0000-0000E2680000}"/>
    <cellStyle name="Normal 33" xfId="1024" xr:uid="{00000000-0005-0000-0000-0000E3680000}"/>
    <cellStyle name="Normal 331" xfId="1025" xr:uid="{00000000-0005-0000-0000-0000E4680000}"/>
    <cellStyle name="Normal 331 2" xfId="8708" xr:uid="{00000000-0005-0000-0000-0000E5680000}"/>
    <cellStyle name="Normal 332" xfId="1026" xr:uid="{00000000-0005-0000-0000-0000E6680000}"/>
    <cellStyle name="Normal 332 2" xfId="8709" xr:uid="{00000000-0005-0000-0000-0000E7680000}"/>
    <cellStyle name="Normal 334" xfId="8710" xr:uid="{00000000-0005-0000-0000-0000E8680000}"/>
    <cellStyle name="Normal 335" xfId="1027" xr:uid="{00000000-0005-0000-0000-0000E9680000}"/>
    <cellStyle name="Normal 335 2" xfId="8711" xr:uid="{00000000-0005-0000-0000-0000EA680000}"/>
    <cellStyle name="Normal 336" xfId="1028" xr:uid="{00000000-0005-0000-0000-0000EB680000}"/>
    <cellStyle name="Normal 336 2" xfId="8712" xr:uid="{00000000-0005-0000-0000-0000EC680000}"/>
    <cellStyle name="Normal 337" xfId="1029" xr:uid="{00000000-0005-0000-0000-0000ED680000}"/>
    <cellStyle name="Normal 337 2" xfId="8713" xr:uid="{00000000-0005-0000-0000-0000EE680000}"/>
    <cellStyle name="Normal 338" xfId="8714" xr:uid="{00000000-0005-0000-0000-0000EF680000}"/>
    <cellStyle name="Normal 339" xfId="8715" xr:uid="{00000000-0005-0000-0000-0000F0680000}"/>
    <cellStyle name="Normal 34" xfId="1030" xr:uid="{00000000-0005-0000-0000-0000F1680000}"/>
    <cellStyle name="Normal 34 2" xfId="1031" xr:uid="{00000000-0005-0000-0000-0000F2680000}"/>
    <cellStyle name="Normal 34 2 2" xfId="8718" xr:uid="{00000000-0005-0000-0000-0000F3680000}"/>
    <cellStyle name="Normal 34 2 2 2" xfId="15466" xr:uid="{00000000-0005-0000-0000-0000F4680000}"/>
    <cellStyle name="Normal 34 2 3" xfId="8717" xr:uid="{00000000-0005-0000-0000-0000F5680000}"/>
    <cellStyle name="Normal 34 3" xfId="8719" xr:uid="{00000000-0005-0000-0000-0000F6680000}"/>
    <cellStyle name="Normal 34 3 2" xfId="15467" xr:uid="{00000000-0005-0000-0000-0000F7680000}"/>
    <cellStyle name="Normal 34 4" xfId="8716" xr:uid="{00000000-0005-0000-0000-0000F8680000}"/>
    <cellStyle name="Normal 341" xfId="8720" xr:uid="{00000000-0005-0000-0000-0000F9680000}"/>
    <cellStyle name="Normal 35" xfId="1032" xr:uid="{00000000-0005-0000-0000-0000FA680000}"/>
    <cellStyle name="Normal 35 2" xfId="1033" xr:uid="{00000000-0005-0000-0000-0000FB680000}"/>
    <cellStyle name="Normal 35 2 2" xfId="8723" xr:uid="{00000000-0005-0000-0000-0000FC680000}"/>
    <cellStyle name="Normal 35 2 2 2" xfId="15470" xr:uid="{00000000-0005-0000-0000-0000FD680000}"/>
    <cellStyle name="Normal 35 2 3" xfId="8722" xr:uid="{00000000-0005-0000-0000-0000FE680000}"/>
    <cellStyle name="Normal 35 3" xfId="8724" xr:uid="{00000000-0005-0000-0000-0000FF680000}"/>
    <cellStyle name="Normal 35 3 2" xfId="15472" xr:uid="{00000000-0005-0000-0000-000000690000}"/>
    <cellStyle name="Normal 35 4" xfId="8721" xr:uid="{00000000-0005-0000-0000-000001690000}"/>
    <cellStyle name="Normal 36" xfId="1034" xr:uid="{00000000-0005-0000-0000-000002690000}"/>
    <cellStyle name="Normal 36 2" xfId="1035" xr:uid="{00000000-0005-0000-0000-000003690000}"/>
    <cellStyle name="Normal 36 2 2" xfId="8727" xr:uid="{00000000-0005-0000-0000-000004690000}"/>
    <cellStyle name="Normal 36 2 2 2" xfId="15474" xr:uid="{00000000-0005-0000-0000-000005690000}"/>
    <cellStyle name="Normal 36 2 3" xfId="8726" xr:uid="{00000000-0005-0000-0000-000006690000}"/>
    <cellStyle name="Normal 36 3" xfId="8728" xr:uid="{00000000-0005-0000-0000-000007690000}"/>
    <cellStyle name="Normal 36 3 2" xfId="15475" xr:uid="{00000000-0005-0000-0000-000008690000}"/>
    <cellStyle name="Normal 36 4" xfId="8725" xr:uid="{00000000-0005-0000-0000-000009690000}"/>
    <cellStyle name="Normal 37" xfId="1036" xr:uid="{00000000-0005-0000-0000-00000A690000}"/>
    <cellStyle name="Normal 38" xfId="1037" xr:uid="{00000000-0005-0000-0000-00000B690000}"/>
    <cellStyle name="Normal 38 2" xfId="1038" xr:uid="{00000000-0005-0000-0000-00000C690000}"/>
    <cellStyle name="Normal 38 2 2" xfId="8731" xr:uid="{00000000-0005-0000-0000-00000D690000}"/>
    <cellStyle name="Normal 38 2 2 2" xfId="15477" xr:uid="{00000000-0005-0000-0000-00000E690000}"/>
    <cellStyle name="Normal 38 2 3" xfId="8730" xr:uid="{00000000-0005-0000-0000-00000F690000}"/>
    <cellStyle name="Normal 38 3" xfId="8732" xr:uid="{00000000-0005-0000-0000-000010690000}"/>
    <cellStyle name="Normal 38 3 2" xfId="15478" xr:uid="{00000000-0005-0000-0000-000011690000}"/>
    <cellStyle name="Normal 38 4" xfId="8729" xr:uid="{00000000-0005-0000-0000-000012690000}"/>
    <cellStyle name="Normal 39" xfId="1039" xr:uid="{00000000-0005-0000-0000-000013690000}"/>
    <cellStyle name="Normal 39 2" xfId="1040" xr:uid="{00000000-0005-0000-0000-000014690000}"/>
    <cellStyle name="Normal 39 2 2" xfId="8735" xr:uid="{00000000-0005-0000-0000-000015690000}"/>
    <cellStyle name="Normal 39 2 2 2" xfId="15482" xr:uid="{00000000-0005-0000-0000-000016690000}"/>
    <cellStyle name="Normal 39 2 3" xfId="8734" xr:uid="{00000000-0005-0000-0000-000017690000}"/>
    <cellStyle name="Normal 39 3" xfId="8736" xr:uid="{00000000-0005-0000-0000-000018690000}"/>
    <cellStyle name="Normal 39 3 2" xfId="15483" xr:uid="{00000000-0005-0000-0000-000019690000}"/>
    <cellStyle name="Normal 39 4" xfId="8733" xr:uid="{00000000-0005-0000-0000-00001A690000}"/>
    <cellStyle name="Normal 4" xfId="1041" xr:uid="{00000000-0005-0000-0000-00001B690000}"/>
    <cellStyle name="Normal 4 2" xfId="1042" xr:uid="{00000000-0005-0000-0000-00001C690000}"/>
    <cellStyle name="Normal 4 2 2" xfId="8739" xr:uid="{00000000-0005-0000-0000-00001D690000}"/>
    <cellStyle name="Normal 4 2 2 2" xfId="15484" xr:uid="{00000000-0005-0000-0000-00001E690000}"/>
    <cellStyle name="Normal 4 2 3" xfId="8738" xr:uid="{00000000-0005-0000-0000-00001F690000}"/>
    <cellStyle name="Normal 4 3" xfId="1043" xr:uid="{00000000-0005-0000-0000-000020690000}"/>
    <cellStyle name="Normal 4 3 2" xfId="8741" xr:uid="{00000000-0005-0000-0000-000021690000}"/>
    <cellStyle name="Normal 4 3 3" xfId="8740" xr:uid="{00000000-0005-0000-0000-000022690000}"/>
    <cellStyle name="Normal 4 4" xfId="1044" xr:uid="{00000000-0005-0000-0000-000023690000}"/>
    <cellStyle name="Normal 4 5" xfId="2440" xr:uid="{00000000-0005-0000-0000-000024690000}"/>
    <cellStyle name="Normal 4 5 2" xfId="8742" xr:uid="{00000000-0005-0000-0000-000025690000}"/>
    <cellStyle name="Normal 4 6" xfId="2868" xr:uid="{00000000-0005-0000-0000-000026690000}"/>
    <cellStyle name="Normal 4 6 2" xfId="3105" xr:uid="{00000000-0005-0000-0000-000027690000}"/>
    <cellStyle name="Normal 4 6 2 2" xfId="3835" xr:uid="{00000000-0005-0000-0000-000028690000}"/>
    <cellStyle name="Normal 4 6 2 2 2" xfId="7139" xr:uid="{00000000-0005-0000-0000-000029690000}"/>
    <cellStyle name="Normal 4 6 2 2 2 2" xfId="13716" xr:uid="{00000000-0005-0000-0000-00002A690000}"/>
    <cellStyle name="Normal 4 6 2 2 2 3" xfId="20797" xr:uid="{00000000-0005-0000-0000-00002B690000}"/>
    <cellStyle name="Normal 4 6 2 2 3" xfId="5516" xr:uid="{00000000-0005-0000-0000-00002C690000}"/>
    <cellStyle name="Normal 4 6 2 2 3 2" xfId="12093" xr:uid="{00000000-0005-0000-0000-00002D690000}"/>
    <cellStyle name="Normal 4 6 2 2 4" xfId="10420" xr:uid="{00000000-0005-0000-0000-00002E690000}"/>
    <cellStyle name="Normal 4 6 2 2 5" xfId="17592" xr:uid="{00000000-0005-0000-0000-00002F690000}"/>
    <cellStyle name="Normal 4 6 2 3" xfId="6466" xr:uid="{00000000-0005-0000-0000-000030690000}"/>
    <cellStyle name="Normal 4 6 2 3 2" xfId="13043" xr:uid="{00000000-0005-0000-0000-000031690000}"/>
    <cellStyle name="Normal 4 6 2 3 3" xfId="20124" xr:uid="{00000000-0005-0000-0000-000032690000}"/>
    <cellStyle name="Normal 4 6 2 4" xfId="4843" xr:uid="{00000000-0005-0000-0000-000033690000}"/>
    <cellStyle name="Normal 4 6 2 4 2" xfId="11420" xr:uid="{00000000-0005-0000-0000-000034690000}"/>
    <cellStyle name="Normal 4 6 2 5" xfId="9748" xr:uid="{00000000-0005-0000-0000-000035690000}"/>
    <cellStyle name="Normal 4 6 2 6" xfId="18352" xr:uid="{00000000-0005-0000-0000-000036690000}"/>
    <cellStyle name="Normal 4 6 3" xfId="3334" xr:uid="{00000000-0005-0000-0000-000037690000}"/>
    <cellStyle name="Normal 4 6 3 2" xfId="6673" xr:uid="{00000000-0005-0000-0000-000038690000}"/>
    <cellStyle name="Normal 4 6 3 2 2" xfId="13250" xr:uid="{00000000-0005-0000-0000-000039690000}"/>
    <cellStyle name="Normal 4 6 3 2 3" xfId="20331" xr:uid="{00000000-0005-0000-0000-00003A690000}"/>
    <cellStyle name="Normal 4 6 3 3" xfId="5050" xr:uid="{00000000-0005-0000-0000-00003B690000}"/>
    <cellStyle name="Normal 4 6 3 3 2" xfId="11627" xr:uid="{00000000-0005-0000-0000-00003C690000}"/>
    <cellStyle name="Normal 4 6 3 4" xfId="9954" xr:uid="{00000000-0005-0000-0000-00003D690000}"/>
    <cellStyle name="Normal 4 6 3 5" xfId="18091" xr:uid="{00000000-0005-0000-0000-00003E690000}"/>
    <cellStyle name="Normal 4 6 4" xfId="6314" xr:uid="{00000000-0005-0000-0000-00003F690000}"/>
    <cellStyle name="Normal 4 6 4 2" xfId="12891" xr:uid="{00000000-0005-0000-0000-000040690000}"/>
    <cellStyle name="Normal 4 6 4 3" xfId="16748" xr:uid="{00000000-0005-0000-0000-000041690000}"/>
    <cellStyle name="Normal 4 6 5" xfId="4684" xr:uid="{00000000-0005-0000-0000-000042690000}"/>
    <cellStyle name="Normal 4 6 5 2" xfId="11261" xr:uid="{00000000-0005-0000-0000-000043690000}"/>
    <cellStyle name="Normal 4 6 6" xfId="9590" xr:uid="{00000000-0005-0000-0000-000044690000}"/>
    <cellStyle name="Normal 4 6 7" xfId="15488" xr:uid="{00000000-0005-0000-0000-000045690000}"/>
    <cellStyle name="Normal 4 6 8" xfId="18538" xr:uid="{00000000-0005-0000-0000-000046690000}"/>
    <cellStyle name="Normal 4 7" xfId="2956" xr:uid="{00000000-0005-0000-0000-000047690000}"/>
    <cellStyle name="Normal 4 7 2" xfId="3133" xr:uid="{00000000-0005-0000-0000-000048690000}"/>
    <cellStyle name="Normal 4 7 2 2" xfId="3863" xr:uid="{00000000-0005-0000-0000-000049690000}"/>
    <cellStyle name="Normal 4 7 2 2 2" xfId="7167" xr:uid="{00000000-0005-0000-0000-00004A690000}"/>
    <cellStyle name="Normal 4 7 2 2 2 2" xfId="13744" xr:uid="{00000000-0005-0000-0000-00004B690000}"/>
    <cellStyle name="Normal 4 7 2 2 2 3" xfId="20825" xr:uid="{00000000-0005-0000-0000-00004C690000}"/>
    <cellStyle name="Normal 4 7 2 2 3" xfId="5544" xr:uid="{00000000-0005-0000-0000-00004D690000}"/>
    <cellStyle name="Normal 4 7 2 2 3 2" xfId="12121" xr:uid="{00000000-0005-0000-0000-00004E690000}"/>
    <cellStyle name="Normal 4 7 2 2 4" xfId="10448" xr:uid="{00000000-0005-0000-0000-00004F690000}"/>
    <cellStyle name="Normal 4 7 2 2 5" xfId="17564" xr:uid="{00000000-0005-0000-0000-000050690000}"/>
    <cellStyle name="Normal 4 7 2 3" xfId="6494" xr:uid="{00000000-0005-0000-0000-000051690000}"/>
    <cellStyle name="Normal 4 7 2 3 2" xfId="13071" xr:uid="{00000000-0005-0000-0000-000052690000}"/>
    <cellStyle name="Normal 4 7 2 3 3" xfId="20152" xr:uid="{00000000-0005-0000-0000-000053690000}"/>
    <cellStyle name="Normal 4 7 2 4" xfId="4871" xr:uid="{00000000-0005-0000-0000-000054690000}"/>
    <cellStyle name="Normal 4 7 2 4 2" xfId="11448" xr:uid="{00000000-0005-0000-0000-000055690000}"/>
    <cellStyle name="Normal 4 7 2 5" xfId="9776" xr:uid="{00000000-0005-0000-0000-000056690000}"/>
    <cellStyle name="Normal 4 7 2 6" xfId="18324" xr:uid="{00000000-0005-0000-0000-000057690000}"/>
    <cellStyle name="Normal 4 7 3" xfId="3366" xr:uid="{00000000-0005-0000-0000-000058690000}"/>
    <cellStyle name="Normal 4 7 3 2" xfId="6705" xr:uid="{00000000-0005-0000-0000-000059690000}"/>
    <cellStyle name="Normal 4 7 3 2 2" xfId="13282" xr:uid="{00000000-0005-0000-0000-00005A690000}"/>
    <cellStyle name="Normal 4 7 3 2 3" xfId="20363" xr:uid="{00000000-0005-0000-0000-00005B690000}"/>
    <cellStyle name="Normal 4 7 3 3" xfId="5082" xr:uid="{00000000-0005-0000-0000-00005C690000}"/>
    <cellStyle name="Normal 4 7 3 3 2" xfId="11659" xr:uid="{00000000-0005-0000-0000-00005D690000}"/>
    <cellStyle name="Normal 4 7 3 4" xfId="9986" xr:uid="{00000000-0005-0000-0000-00005E690000}"/>
    <cellStyle name="Normal 4 7 3 5" xfId="18059" xr:uid="{00000000-0005-0000-0000-00005F690000}"/>
    <cellStyle name="Normal 4 7 4" xfId="6339" xr:uid="{00000000-0005-0000-0000-000060690000}"/>
    <cellStyle name="Normal 4 7 4 2" xfId="12916" xr:uid="{00000000-0005-0000-0000-000061690000}"/>
    <cellStyle name="Normal 4 7 4 3" xfId="16720" xr:uid="{00000000-0005-0000-0000-000062690000}"/>
    <cellStyle name="Normal 4 7 5" xfId="4712" xr:uid="{00000000-0005-0000-0000-000063690000}"/>
    <cellStyle name="Normal 4 7 5 2" xfId="11289" xr:uid="{00000000-0005-0000-0000-000064690000}"/>
    <cellStyle name="Normal 4 7 6" xfId="9618" xr:uid="{00000000-0005-0000-0000-000065690000}"/>
    <cellStyle name="Normal 4 7 7" xfId="18489" xr:uid="{00000000-0005-0000-0000-000066690000}"/>
    <cellStyle name="Normal 4 8" xfId="8737" xr:uid="{00000000-0005-0000-0000-000067690000}"/>
    <cellStyle name="Normal 40" xfId="1045" xr:uid="{00000000-0005-0000-0000-000068690000}"/>
    <cellStyle name="Normal 41" xfId="1046" xr:uid="{00000000-0005-0000-0000-000069690000}"/>
    <cellStyle name="Normal 42" xfId="1047" xr:uid="{00000000-0005-0000-0000-00006A690000}"/>
    <cellStyle name="Normal 42 2" xfId="1048" xr:uid="{00000000-0005-0000-0000-00006B690000}"/>
    <cellStyle name="Normal 42 2 2" xfId="8745" xr:uid="{00000000-0005-0000-0000-00006C690000}"/>
    <cellStyle name="Normal 42 2 2 2" xfId="15491" xr:uid="{00000000-0005-0000-0000-00006D690000}"/>
    <cellStyle name="Normal 42 2 3" xfId="8744" xr:uid="{00000000-0005-0000-0000-00006E690000}"/>
    <cellStyle name="Normal 42 3" xfId="8746" xr:uid="{00000000-0005-0000-0000-00006F690000}"/>
    <cellStyle name="Normal 42 3 2" xfId="15492" xr:uid="{00000000-0005-0000-0000-000070690000}"/>
    <cellStyle name="Normal 42 4" xfId="8743" xr:uid="{00000000-0005-0000-0000-000071690000}"/>
    <cellStyle name="Normal 43" xfId="1049" xr:uid="{00000000-0005-0000-0000-000072690000}"/>
    <cellStyle name="Normal 43 2" xfId="1050" xr:uid="{00000000-0005-0000-0000-000073690000}"/>
    <cellStyle name="Normal 43 2 2" xfId="8749" xr:uid="{00000000-0005-0000-0000-000074690000}"/>
    <cellStyle name="Normal 43 2 2 2" xfId="15493" xr:uid="{00000000-0005-0000-0000-000075690000}"/>
    <cellStyle name="Normal 43 2 3" xfId="8748" xr:uid="{00000000-0005-0000-0000-000076690000}"/>
    <cellStyle name="Normal 43 3" xfId="8750" xr:uid="{00000000-0005-0000-0000-000077690000}"/>
    <cellStyle name="Normal 43 3 2" xfId="15494" xr:uid="{00000000-0005-0000-0000-000078690000}"/>
    <cellStyle name="Normal 43 4" xfId="8747" xr:uid="{00000000-0005-0000-0000-000079690000}"/>
    <cellStyle name="Normal 44" xfId="1051" xr:uid="{00000000-0005-0000-0000-00007A690000}"/>
    <cellStyle name="Normal 44 2" xfId="1052" xr:uid="{00000000-0005-0000-0000-00007B690000}"/>
    <cellStyle name="Normal 44 2 2" xfId="8753" xr:uid="{00000000-0005-0000-0000-00007C690000}"/>
    <cellStyle name="Normal 44 2 2 2" xfId="15496" xr:uid="{00000000-0005-0000-0000-00007D690000}"/>
    <cellStyle name="Normal 44 2 3" xfId="8752" xr:uid="{00000000-0005-0000-0000-00007E690000}"/>
    <cellStyle name="Normal 44 3" xfId="8754" xr:uid="{00000000-0005-0000-0000-00007F690000}"/>
    <cellStyle name="Normal 44 3 2" xfId="15497" xr:uid="{00000000-0005-0000-0000-000080690000}"/>
    <cellStyle name="Normal 44 4" xfId="8751" xr:uid="{00000000-0005-0000-0000-000081690000}"/>
    <cellStyle name="Normal 45" xfId="1053" xr:uid="{00000000-0005-0000-0000-000082690000}"/>
    <cellStyle name="Normal 45 2" xfId="1054" xr:uid="{00000000-0005-0000-0000-000083690000}"/>
    <cellStyle name="Normal 45 2 2" xfId="8757" xr:uid="{00000000-0005-0000-0000-000084690000}"/>
    <cellStyle name="Normal 45 2 2 2" xfId="15498" xr:uid="{00000000-0005-0000-0000-000085690000}"/>
    <cellStyle name="Normal 45 2 3" xfId="8756" xr:uid="{00000000-0005-0000-0000-000086690000}"/>
    <cellStyle name="Normal 45 3" xfId="8758" xr:uid="{00000000-0005-0000-0000-000087690000}"/>
    <cellStyle name="Normal 45 3 2" xfId="15500" xr:uid="{00000000-0005-0000-0000-000088690000}"/>
    <cellStyle name="Normal 45 4" xfId="8755" xr:uid="{00000000-0005-0000-0000-000089690000}"/>
    <cellStyle name="Normal 46" xfId="1055" xr:uid="{00000000-0005-0000-0000-00008A690000}"/>
    <cellStyle name="Normal 46 2" xfId="1056" xr:uid="{00000000-0005-0000-0000-00008B690000}"/>
    <cellStyle name="Normal 46 2 2" xfId="8761" xr:uid="{00000000-0005-0000-0000-00008C690000}"/>
    <cellStyle name="Normal 46 2 2 2" xfId="15501" xr:uid="{00000000-0005-0000-0000-00008D690000}"/>
    <cellStyle name="Normal 46 2 3" xfId="8760" xr:uid="{00000000-0005-0000-0000-00008E690000}"/>
    <cellStyle name="Normal 46 3" xfId="8762" xr:uid="{00000000-0005-0000-0000-00008F690000}"/>
    <cellStyle name="Normal 46 3 2" xfId="15502" xr:uid="{00000000-0005-0000-0000-000090690000}"/>
    <cellStyle name="Normal 46 4" xfId="8759" xr:uid="{00000000-0005-0000-0000-000091690000}"/>
    <cellStyle name="Normal 47" xfId="1057" xr:uid="{00000000-0005-0000-0000-000092690000}"/>
    <cellStyle name="Normal 47 2" xfId="1058" xr:uid="{00000000-0005-0000-0000-000093690000}"/>
    <cellStyle name="Normal 47 2 2" xfId="8765" xr:uid="{00000000-0005-0000-0000-000094690000}"/>
    <cellStyle name="Normal 47 2 2 2" xfId="15503" xr:uid="{00000000-0005-0000-0000-000095690000}"/>
    <cellStyle name="Normal 47 2 3" xfId="8764" xr:uid="{00000000-0005-0000-0000-000096690000}"/>
    <cellStyle name="Normal 47 3" xfId="8766" xr:uid="{00000000-0005-0000-0000-000097690000}"/>
    <cellStyle name="Normal 47 3 2" xfId="15504" xr:uid="{00000000-0005-0000-0000-000098690000}"/>
    <cellStyle name="Normal 47 4" xfId="8763" xr:uid="{00000000-0005-0000-0000-000099690000}"/>
    <cellStyle name="Normal 48" xfId="1059" xr:uid="{00000000-0005-0000-0000-00009A690000}"/>
    <cellStyle name="Normal 48 2" xfId="1060" xr:uid="{00000000-0005-0000-0000-00009B690000}"/>
    <cellStyle name="Normal 48 2 2" xfId="8769" xr:uid="{00000000-0005-0000-0000-00009C690000}"/>
    <cellStyle name="Normal 48 2 2 2" xfId="15506" xr:uid="{00000000-0005-0000-0000-00009D690000}"/>
    <cellStyle name="Normal 48 2 3" xfId="8768" xr:uid="{00000000-0005-0000-0000-00009E690000}"/>
    <cellStyle name="Normal 48 3" xfId="8770" xr:uid="{00000000-0005-0000-0000-00009F690000}"/>
    <cellStyle name="Normal 48 3 2" xfId="15507" xr:uid="{00000000-0005-0000-0000-0000A0690000}"/>
    <cellStyle name="Normal 48 4" xfId="8767" xr:uid="{00000000-0005-0000-0000-0000A1690000}"/>
    <cellStyle name="Normal 49" xfId="1061" xr:uid="{00000000-0005-0000-0000-0000A2690000}"/>
    <cellStyle name="Normal 49 2" xfId="1062" xr:uid="{00000000-0005-0000-0000-0000A3690000}"/>
    <cellStyle name="Normal 49 2 2" xfId="8773" xr:uid="{00000000-0005-0000-0000-0000A4690000}"/>
    <cellStyle name="Normal 49 2 2 2" xfId="15508" xr:uid="{00000000-0005-0000-0000-0000A5690000}"/>
    <cellStyle name="Normal 49 2 3" xfId="8772" xr:uid="{00000000-0005-0000-0000-0000A6690000}"/>
    <cellStyle name="Normal 49 3" xfId="8774" xr:uid="{00000000-0005-0000-0000-0000A7690000}"/>
    <cellStyle name="Normal 49 3 2" xfId="15509" xr:uid="{00000000-0005-0000-0000-0000A8690000}"/>
    <cellStyle name="Normal 49 4" xfId="8771" xr:uid="{00000000-0005-0000-0000-0000A9690000}"/>
    <cellStyle name="Normal 5" xfId="1063" xr:uid="{00000000-0005-0000-0000-0000AA690000}"/>
    <cellStyle name="Normal 5 2" xfId="1064" xr:uid="{00000000-0005-0000-0000-0000AB690000}"/>
    <cellStyle name="Normal 5 2 2" xfId="8777" xr:uid="{00000000-0005-0000-0000-0000AC690000}"/>
    <cellStyle name="Normal 5 2 2 2" xfId="15511" xr:uid="{00000000-0005-0000-0000-0000AD690000}"/>
    <cellStyle name="Normal 5 2 3" xfId="8776" xr:uid="{00000000-0005-0000-0000-0000AE690000}"/>
    <cellStyle name="Normal 5 3" xfId="2869" xr:uid="{00000000-0005-0000-0000-0000AF690000}"/>
    <cellStyle name="Normal 5 3 2" xfId="3106" xr:uid="{00000000-0005-0000-0000-0000B0690000}"/>
    <cellStyle name="Normal 5 3 2 2" xfId="3836" xr:uid="{00000000-0005-0000-0000-0000B1690000}"/>
    <cellStyle name="Normal 5 3 2 2 2" xfId="7140" xr:uid="{00000000-0005-0000-0000-0000B2690000}"/>
    <cellStyle name="Normal 5 3 2 2 2 2" xfId="13717" xr:uid="{00000000-0005-0000-0000-0000B3690000}"/>
    <cellStyle name="Normal 5 3 2 2 2 3" xfId="20798" xr:uid="{00000000-0005-0000-0000-0000B4690000}"/>
    <cellStyle name="Normal 5 3 2 2 3" xfId="5517" xr:uid="{00000000-0005-0000-0000-0000B5690000}"/>
    <cellStyle name="Normal 5 3 2 2 3 2" xfId="12094" xr:uid="{00000000-0005-0000-0000-0000B6690000}"/>
    <cellStyle name="Normal 5 3 2 2 4" xfId="10421" xr:uid="{00000000-0005-0000-0000-0000B7690000}"/>
    <cellStyle name="Normal 5 3 2 2 5" xfId="17591" xr:uid="{00000000-0005-0000-0000-0000B8690000}"/>
    <cellStyle name="Normal 5 3 2 3" xfId="6467" xr:uid="{00000000-0005-0000-0000-0000B9690000}"/>
    <cellStyle name="Normal 5 3 2 3 2" xfId="13044" xr:uid="{00000000-0005-0000-0000-0000BA690000}"/>
    <cellStyle name="Normal 5 3 2 3 3" xfId="20125" xr:uid="{00000000-0005-0000-0000-0000BB690000}"/>
    <cellStyle name="Normal 5 3 2 4" xfId="4844" xr:uid="{00000000-0005-0000-0000-0000BC690000}"/>
    <cellStyle name="Normal 5 3 2 4 2" xfId="11421" xr:uid="{00000000-0005-0000-0000-0000BD690000}"/>
    <cellStyle name="Normal 5 3 2 5" xfId="9749" xr:uid="{00000000-0005-0000-0000-0000BE690000}"/>
    <cellStyle name="Normal 5 3 2 6" xfId="15514" xr:uid="{00000000-0005-0000-0000-0000BF690000}"/>
    <cellStyle name="Normal 5 3 2 7" xfId="18351" xr:uid="{00000000-0005-0000-0000-0000C0690000}"/>
    <cellStyle name="Normal 5 3 3" xfId="3335" xr:uid="{00000000-0005-0000-0000-0000C1690000}"/>
    <cellStyle name="Normal 5 3 3 2" xfId="6674" xr:uid="{00000000-0005-0000-0000-0000C2690000}"/>
    <cellStyle name="Normal 5 3 3 2 2" xfId="13251" xr:uid="{00000000-0005-0000-0000-0000C3690000}"/>
    <cellStyle name="Normal 5 3 3 2 3" xfId="20332" xr:uid="{00000000-0005-0000-0000-0000C4690000}"/>
    <cellStyle name="Normal 5 3 3 3" xfId="5051" xr:uid="{00000000-0005-0000-0000-0000C5690000}"/>
    <cellStyle name="Normal 5 3 3 3 2" xfId="11628" xr:uid="{00000000-0005-0000-0000-0000C6690000}"/>
    <cellStyle name="Normal 5 3 3 4" xfId="9955" xr:uid="{00000000-0005-0000-0000-0000C7690000}"/>
    <cellStyle name="Normal 5 3 3 5" xfId="18090" xr:uid="{00000000-0005-0000-0000-0000C8690000}"/>
    <cellStyle name="Normal 5 3 4" xfId="6315" xr:uid="{00000000-0005-0000-0000-0000C9690000}"/>
    <cellStyle name="Normal 5 3 4 2" xfId="12892" xr:uid="{00000000-0005-0000-0000-0000CA690000}"/>
    <cellStyle name="Normal 5 3 4 3" xfId="16747" xr:uid="{00000000-0005-0000-0000-0000CB690000}"/>
    <cellStyle name="Normal 5 3 5" xfId="4685" xr:uid="{00000000-0005-0000-0000-0000CC690000}"/>
    <cellStyle name="Normal 5 3 5 2" xfId="11262" xr:uid="{00000000-0005-0000-0000-0000CD690000}"/>
    <cellStyle name="Normal 5 3 6" xfId="8778" xr:uid="{00000000-0005-0000-0000-0000CE690000}"/>
    <cellStyle name="Normal 5 3 7" xfId="9591" xr:uid="{00000000-0005-0000-0000-0000CF690000}"/>
    <cellStyle name="Normal 5 3 8" xfId="18537" xr:uid="{00000000-0005-0000-0000-0000D0690000}"/>
    <cellStyle name="Normal 5 4" xfId="2957" xr:uid="{00000000-0005-0000-0000-0000D1690000}"/>
    <cellStyle name="Normal 5 4 2" xfId="3134" xr:uid="{00000000-0005-0000-0000-0000D2690000}"/>
    <cellStyle name="Normal 5 4 2 2" xfId="3864" xr:uid="{00000000-0005-0000-0000-0000D3690000}"/>
    <cellStyle name="Normal 5 4 2 2 2" xfId="7168" xr:uid="{00000000-0005-0000-0000-0000D4690000}"/>
    <cellStyle name="Normal 5 4 2 2 2 2" xfId="13745" xr:uid="{00000000-0005-0000-0000-0000D5690000}"/>
    <cellStyle name="Normal 5 4 2 2 2 3" xfId="20826" xr:uid="{00000000-0005-0000-0000-0000D6690000}"/>
    <cellStyle name="Normal 5 4 2 2 3" xfId="5545" xr:uid="{00000000-0005-0000-0000-0000D7690000}"/>
    <cellStyle name="Normal 5 4 2 2 3 2" xfId="12122" xr:uid="{00000000-0005-0000-0000-0000D8690000}"/>
    <cellStyle name="Normal 5 4 2 2 4" xfId="10449" xr:uid="{00000000-0005-0000-0000-0000D9690000}"/>
    <cellStyle name="Normal 5 4 2 2 5" xfId="17563" xr:uid="{00000000-0005-0000-0000-0000DA690000}"/>
    <cellStyle name="Normal 5 4 2 3" xfId="6495" xr:uid="{00000000-0005-0000-0000-0000DB690000}"/>
    <cellStyle name="Normal 5 4 2 3 2" xfId="13072" xr:uid="{00000000-0005-0000-0000-0000DC690000}"/>
    <cellStyle name="Normal 5 4 2 3 3" xfId="20153" xr:uid="{00000000-0005-0000-0000-0000DD690000}"/>
    <cellStyle name="Normal 5 4 2 4" xfId="4872" xr:uid="{00000000-0005-0000-0000-0000DE690000}"/>
    <cellStyle name="Normal 5 4 2 4 2" xfId="11449" xr:uid="{00000000-0005-0000-0000-0000DF690000}"/>
    <cellStyle name="Normal 5 4 2 5" xfId="9777" xr:uid="{00000000-0005-0000-0000-0000E0690000}"/>
    <cellStyle name="Normal 5 4 2 6" xfId="18323" xr:uid="{00000000-0005-0000-0000-0000E1690000}"/>
    <cellStyle name="Normal 5 4 3" xfId="3367" xr:uid="{00000000-0005-0000-0000-0000E2690000}"/>
    <cellStyle name="Normal 5 4 3 2" xfId="6706" xr:uid="{00000000-0005-0000-0000-0000E3690000}"/>
    <cellStyle name="Normal 5 4 3 2 2" xfId="13283" xr:uid="{00000000-0005-0000-0000-0000E4690000}"/>
    <cellStyle name="Normal 5 4 3 2 3" xfId="20364" xr:uid="{00000000-0005-0000-0000-0000E5690000}"/>
    <cellStyle name="Normal 5 4 3 3" xfId="5083" xr:uid="{00000000-0005-0000-0000-0000E6690000}"/>
    <cellStyle name="Normal 5 4 3 3 2" xfId="11660" xr:uid="{00000000-0005-0000-0000-0000E7690000}"/>
    <cellStyle name="Normal 5 4 3 4" xfId="9987" xr:uid="{00000000-0005-0000-0000-0000E8690000}"/>
    <cellStyle name="Normal 5 4 3 5" xfId="18054" xr:uid="{00000000-0005-0000-0000-0000E9690000}"/>
    <cellStyle name="Normal 5 4 4" xfId="6340" xr:uid="{00000000-0005-0000-0000-0000EA690000}"/>
    <cellStyle name="Normal 5 4 4 2" xfId="12917" xr:uid="{00000000-0005-0000-0000-0000EB690000}"/>
    <cellStyle name="Normal 5 4 4 3" xfId="16719" xr:uid="{00000000-0005-0000-0000-0000EC690000}"/>
    <cellStyle name="Normal 5 4 5" xfId="4713" xr:uid="{00000000-0005-0000-0000-0000ED690000}"/>
    <cellStyle name="Normal 5 4 5 2" xfId="11290" xr:uid="{00000000-0005-0000-0000-0000EE690000}"/>
    <cellStyle name="Normal 5 4 6" xfId="9619" xr:uid="{00000000-0005-0000-0000-0000EF690000}"/>
    <cellStyle name="Normal 5 4 7" xfId="15515" xr:uid="{00000000-0005-0000-0000-0000F0690000}"/>
    <cellStyle name="Normal 5 4 8" xfId="18488" xr:uid="{00000000-0005-0000-0000-0000F1690000}"/>
    <cellStyle name="Normal 5 5" xfId="8775" xr:uid="{00000000-0005-0000-0000-0000F2690000}"/>
    <cellStyle name="Normal 50" xfId="1065" xr:uid="{00000000-0005-0000-0000-0000F3690000}"/>
    <cellStyle name="Normal 50 2" xfId="1066" xr:uid="{00000000-0005-0000-0000-0000F4690000}"/>
    <cellStyle name="Normal 50 2 2" xfId="8781" xr:uid="{00000000-0005-0000-0000-0000F5690000}"/>
    <cellStyle name="Normal 50 2 2 2" xfId="15517" xr:uid="{00000000-0005-0000-0000-0000F6690000}"/>
    <cellStyle name="Normal 50 2 3" xfId="8780" xr:uid="{00000000-0005-0000-0000-0000F7690000}"/>
    <cellStyle name="Normal 50 3" xfId="8782" xr:uid="{00000000-0005-0000-0000-0000F8690000}"/>
    <cellStyle name="Normal 50 3 2" xfId="15518" xr:uid="{00000000-0005-0000-0000-0000F9690000}"/>
    <cellStyle name="Normal 50 4" xfId="8779" xr:uid="{00000000-0005-0000-0000-0000FA690000}"/>
    <cellStyle name="Normal 51" xfId="1067" xr:uid="{00000000-0005-0000-0000-0000FB690000}"/>
    <cellStyle name="Normal 51 2" xfId="1068" xr:uid="{00000000-0005-0000-0000-0000FC690000}"/>
    <cellStyle name="Normal 51 2 2" xfId="8785" xr:uid="{00000000-0005-0000-0000-0000FD690000}"/>
    <cellStyle name="Normal 51 2 2 2" xfId="15519" xr:uid="{00000000-0005-0000-0000-0000FE690000}"/>
    <cellStyle name="Normal 51 2 3" xfId="8784" xr:uid="{00000000-0005-0000-0000-0000FF690000}"/>
    <cellStyle name="Normal 51 3" xfId="8786" xr:uid="{00000000-0005-0000-0000-0000006A0000}"/>
    <cellStyle name="Normal 51 3 2" xfId="15522" xr:uid="{00000000-0005-0000-0000-0000016A0000}"/>
    <cellStyle name="Normal 51 4" xfId="8783" xr:uid="{00000000-0005-0000-0000-0000026A0000}"/>
    <cellStyle name="Normal 52" xfId="1069" xr:uid="{00000000-0005-0000-0000-0000036A0000}"/>
    <cellStyle name="Normal 52 2" xfId="1070" xr:uid="{00000000-0005-0000-0000-0000046A0000}"/>
    <cellStyle name="Normal 52 2 2" xfId="8789" xr:uid="{00000000-0005-0000-0000-0000056A0000}"/>
    <cellStyle name="Normal 52 2 2 2" xfId="15523" xr:uid="{00000000-0005-0000-0000-0000066A0000}"/>
    <cellStyle name="Normal 52 2 3" xfId="8788" xr:uid="{00000000-0005-0000-0000-0000076A0000}"/>
    <cellStyle name="Normal 52 3" xfId="8790" xr:uid="{00000000-0005-0000-0000-0000086A0000}"/>
    <cellStyle name="Normal 52 3 2" xfId="15524" xr:uid="{00000000-0005-0000-0000-0000096A0000}"/>
    <cellStyle name="Normal 52 4" xfId="8787" xr:uid="{00000000-0005-0000-0000-00000A6A0000}"/>
    <cellStyle name="Normal 53" xfId="1071" xr:uid="{00000000-0005-0000-0000-00000B6A0000}"/>
    <cellStyle name="Normal 53 2" xfId="1072" xr:uid="{00000000-0005-0000-0000-00000C6A0000}"/>
    <cellStyle name="Normal 53 2 2" xfId="8793" xr:uid="{00000000-0005-0000-0000-00000D6A0000}"/>
    <cellStyle name="Normal 53 2 2 2" xfId="15526" xr:uid="{00000000-0005-0000-0000-00000E6A0000}"/>
    <cellStyle name="Normal 53 2 3" xfId="8792" xr:uid="{00000000-0005-0000-0000-00000F6A0000}"/>
    <cellStyle name="Normal 53 3" xfId="8794" xr:uid="{00000000-0005-0000-0000-0000106A0000}"/>
    <cellStyle name="Normal 53 3 2" xfId="15527" xr:uid="{00000000-0005-0000-0000-0000116A0000}"/>
    <cellStyle name="Normal 53 4" xfId="8791" xr:uid="{00000000-0005-0000-0000-0000126A0000}"/>
    <cellStyle name="Normal 54" xfId="1073" xr:uid="{00000000-0005-0000-0000-0000136A0000}"/>
    <cellStyle name="Normal 54 2" xfId="1074" xr:uid="{00000000-0005-0000-0000-0000146A0000}"/>
    <cellStyle name="Normal 54 2 2" xfId="8797" xr:uid="{00000000-0005-0000-0000-0000156A0000}"/>
    <cellStyle name="Normal 54 2 2 2" xfId="15528" xr:uid="{00000000-0005-0000-0000-0000166A0000}"/>
    <cellStyle name="Normal 54 2 3" xfId="8796" xr:uid="{00000000-0005-0000-0000-0000176A0000}"/>
    <cellStyle name="Normal 54 3" xfId="8798" xr:uid="{00000000-0005-0000-0000-0000186A0000}"/>
    <cellStyle name="Normal 54 3 2" xfId="15529" xr:uid="{00000000-0005-0000-0000-0000196A0000}"/>
    <cellStyle name="Normal 54 4" xfId="8795" xr:uid="{00000000-0005-0000-0000-00001A6A0000}"/>
    <cellStyle name="Normal 55" xfId="1075" xr:uid="{00000000-0005-0000-0000-00001B6A0000}"/>
    <cellStyle name="Normal 55 2" xfId="1076" xr:uid="{00000000-0005-0000-0000-00001C6A0000}"/>
    <cellStyle name="Normal 55 2 2" xfId="8801" xr:uid="{00000000-0005-0000-0000-00001D6A0000}"/>
    <cellStyle name="Normal 55 2 2 2" xfId="15531" xr:uid="{00000000-0005-0000-0000-00001E6A0000}"/>
    <cellStyle name="Normal 55 2 3" xfId="8800" xr:uid="{00000000-0005-0000-0000-00001F6A0000}"/>
    <cellStyle name="Normal 55 3" xfId="8802" xr:uid="{00000000-0005-0000-0000-0000206A0000}"/>
    <cellStyle name="Normal 55 3 2" xfId="15534" xr:uid="{00000000-0005-0000-0000-0000216A0000}"/>
    <cellStyle name="Normal 55 4" xfId="8799" xr:uid="{00000000-0005-0000-0000-0000226A0000}"/>
    <cellStyle name="Normal 56" xfId="1077" xr:uid="{00000000-0005-0000-0000-0000236A0000}"/>
    <cellStyle name="Normal 56 2" xfId="1078" xr:uid="{00000000-0005-0000-0000-0000246A0000}"/>
    <cellStyle name="Normal 56 2 2" xfId="8805" xr:uid="{00000000-0005-0000-0000-0000256A0000}"/>
    <cellStyle name="Normal 56 2 2 2" xfId="15537" xr:uid="{00000000-0005-0000-0000-0000266A0000}"/>
    <cellStyle name="Normal 56 2 3" xfId="8804" xr:uid="{00000000-0005-0000-0000-0000276A0000}"/>
    <cellStyle name="Normal 56 3" xfId="8806" xr:uid="{00000000-0005-0000-0000-0000286A0000}"/>
    <cellStyle name="Normal 56 3 2" xfId="15538" xr:uid="{00000000-0005-0000-0000-0000296A0000}"/>
    <cellStyle name="Normal 56 4" xfId="8803" xr:uid="{00000000-0005-0000-0000-00002A6A0000}"/>
    <cellStyle name="Normal 57" xfId="1079" xr:uid="{00000000-0005-0000-0000-00002B6A0000}"/>
    <cellStyle name="Normal 57 2" xfId="1080" xr:uid="{00000000-0005-0000-0000-00002C6A0000}"/>
    <cellStyle name="Normal 57 2 2" xfId="8809" xr:uid="{00000000-0005-0000-0000-00002D6A0000}"/>
    <cellStyle name="Normal 57 2 2 2" xfId="15541" xr:uid="{00000000-0005-0000-0000-00002E6A0000}"/>
    <cellStyle name="Normal 57 2 3" xfId="8808" xr:uid="{00000000-0005-0000-0000-00002F6A0000}"/>
    <cellStyle name="Normal 57 3" xfId="8810" xr:uid="{00000000-0005-0000-0000-0000306A0000}"/>
    <cellStyle name="Normal 57 3 2" xfId="15542" xr:uid="{00000000-0005-0000-0000-0000316A0000}"/>
    <cellStyle name="Normal 57 4" xfId="8807" xr:uid="{00000000-0005-0000-0000-0000326A0000}"/>
    <cellStyle name="Normal 58" xfId="1081" xr:uid="{00000000-0005-0000-0000-0000336A0000}"/>
    <cellStyle name="Normal 58 2" xfId="1082" xr:uid="{00000000-0005-0000-0000-0000346A0000}"/>
    <cellStyle name="Normal 58 2 2" xfId="8813" xr:uid="{00000000-0005-0000-0000-0000356A0000}"/>
    <cellStyle name="Normal 58 2 2 2" xfId="15544" xr:uid="{00000000-0005-0000-0000-0000366A0000}"/>
    <cellStyle name="Normal 58 2 3" xfId="8812" xr:uid="{00000000-0005-0000-0000-0000376A0000}"/>
    <cellStyle name="Normal 58 3" xfId="1083" xr:uid="{00000000-0005-0000-0000-0000386A0000}"/>
    <cellStyle name="Normal 58 4" xfId="8814" xr:uid="{00000000-0005-0000-0000-0000396A0000}"/>
    <cellStyle name="Normal 58 4 2" xfId="15546" xr:uid="{00000000-0005-0000-0000-00003A6A0000}"/>
    <cellStyle name="Normal 58 5" xfId="8811" xr:uid="{00000000-0005-0000-0000-00003B6A0000}"/>
    <cellStyle name="Normal 59" xfId="1084" xr:uid="{00000000-0005-0000-0000-00003C6A0000}"/>
    <cellStyle name="Normal 59 2" xfId="1085" xr:uid="{00000000-0005-0000-0000-00003D6A0000}"/>
    <cellStyle name="Normal 59 2 2" xfId="8817" xr:uid="{00000000-0005-0000-0000-00003E6A0000}"/>
    <cellStyle name="Normal 59 2 2 2" xfId="15549" xr:uid="{00000000-0005-0000-0000-00003F6A0000}"/>
    <cellStyle name="Normal 59 2 3" xfId="8816" xr:uid="{00000000-0005-0000-0000-0000406A0000}"/>
    <cellStyle name="Normal 59 3" xfId="8818" xr:uid="{00000000-0005-0000-0000-0000416A0000}"/>
    <cellStyle name="Normal 59 3 2" xfId="15551" xr:uid="{00000000-0005-0000-0000-0000426A0000}"/>
    <cellStyle name="Normal 59 4" xfId="8815" xr:uid="{00000000-0005-0000-0000-0000436A0000}"/>
    <cellStyle name="Normal 6" xfId="1086" xr:uid="{00000000-0005-0000-0000-0000446A0000}"/>
    <cellStyle name="Normal 6 2" xfId="2870" xr:uid="{00000000-0005-0000-0000-0000456A0000}"/>
    <cellStyle name="Normal 6 2 2" xfId="3107" xr:uid="{00000000-0005-0000-0000-0000466A0000}"/>
    <cellStyle name="Normal 6 2 2 2" xfId="3837" xr:uid="{00000000-0005-0000-0000-0000476A0000}"/>
    <cellStyle name="Normal 6 2 2 2 2" xfId="7141" xr:uid="{00000000-0005-0000-0000-0000486A0000}"/>
    <cellStyle name="Normal 6 2 2 2 2 2" xfId="13718" xr:uid="{00000000-0005-0000-0000-0000496A0000}"/>
    <cellStyle name="Normal 6 2 2 2 2 3" xfId="20799" xr:uid="{00000000-0005-0000-0000-00004A6A0000}"/>
    <cellStyle name="Normal 6 2 2 2 3" xfId="5518" xr:uid="{00000000-0005-0000-0000-00004B6A0000}"/>
    <cellStyle name="Normal 6 2 2 2 3 2" xfId="12095" xr:uid="{00000000-0005-0000-0000-00004C6A0000}"/>
    <cellStyle name="Normal 6 2 2 2 4" xfId="10422" xr:uid="{00000000-0005-0000-0000-00004D6A0000}"/>
    <cellStyle name="Normal 6 2 2 2 5" xfId="17590" xr:uid="{00000000-0005-0000-0000-00004E6A0000}"/>
    <cellStyle name="Normal 6 2 2 3" xfId="6468" xr:uid="{00000000-0005-0000-0000-00004F6A0000}"/>
    <cellStyle name="Normal 6 2 2 3 2" xfId="13045" xr:uid="{00000000-0005-0000-0000-0000506A0000}"/>
    <cellStyle name="Normal 6 2 2 3 3" xfId="20126" xr:uid="{00000000-0005-0000-0000-0000516A0000}"/>
    <cellStyle name="Normal 6 2 2 4" xfId="4845" xr:uid="{00000000-0005-0000-0000-0000526A0000}"/>
    <cellStyle name="Normal 6 2 2 4 2" xfId="11422" xr:uid="{00000000-0005-0000-0000-0000536A0000}"/>
    <cellStyle name="Normal 6 2 2 5" xfId="9750" xr:uid="{00000000-0005-0000-0000-0000546A0000}"/>
    <cellStyle name="Normal 6 2 2 6" xfId="18350" xr:uid="{00000000-0005-0000-0000-0000556A0000}"/>
    <cellStyle name="Normal 6 2 3" xfId="3336" xr:uid="{00000000-0005-0000-0000-0000566A0000}"/>
    <cellStyle name="Normal 6 2 3 2" xfId="6675" xr:uid="{00000000-0005-0000-0000-0000576A0000}"/>
    <cellStyle name="Normal 6 2 3 2 2" xfId="13252" xr:uid="{00000000-0005-0000-0000-0000586A0000}"/>
    <cellStyle name="Normal 6 2 3 2 3" xfId="20333" xr:uid="{00000000-0005-0000-0000-0000596A0000}"/>
    <cellStyle name="Normal 6 2 3 3" xfId="5052" xr:uid="{00000000-0005-0000-0000-00005A6A0000}"/>
    <cellStyle name="Normal 6 2 3 3 2" xfId="11629" xr:uid="{00000000-0005-0000-0000-00005B6A0000}"/>
    <cellStyle name="Normal 6 2 3 4" xfId="9956" xr:uid="{00000000-0005-0000-0000-00005C6A0000}"/>
    <cellStyle name="Normal 6 2 3 5" xfId="18089" xr:uid="{00000000-0005-0000-0000-00005D6A0000}"/>
    <cellStyle name="Normal 6 2 4" xfId="6316" xr:uid="{00000000-0005-0000-0000-00005E6A0000}"/>
    <cellStyle name="Normal 6 2 4 2" xfId="12893" xr:uid="{00000000-0005-0000-0000-00005F6A0000}"/>
    <cellStyle name="Normal 6 2 4 3" xfId="16746" xr:uid="{00000000-0005-0000-0000-0000606A0000}"/>
    <cellStyle name="Normal 6 2 5" xfId="4686" xr:uid="{00000000-0005-0000-0000-0000616A0000}"/>
    <cellStyle name="Normal 6 2 5 2" xfId="11263" xr:uid="{00000000-0005-0000-0000-0000626A0000}"/>
    <cellStyle name="Normal 6 2 6" xfId="9592" xr:uid="{00000000-0005-0000-0000-0000636A0000}"/>
    <cellStyle name="Normal 6 2 7" xfId="18536" xr:uid="{00000000-0005-0000-0000-0000646A0000}"/>
    <cellStyle name="Normal 6 3" xfId="2958" xr:uid="{00000000-0005-0000-0000-0000656A0000}"/>
    <cellStyle name="Normal 6 3 2" xfId="3135" xr:uid="{00000000-0005-0000-0000-0000666A0000}"/>
    <cellStyle name="Normal 6 3 2 2" xfId="3865" xr:uid="{00000000-0005-0000-0000-0000676A0000}"/>
    <cellStyle name="Normal 6 3 2 2 2" xfId="7169" xr:uid="{00000000-0005-0000-0000-0000686A0000}"/>
    <cellStyle name="Normal 6 3 2 2 2 2" xfId="13746" xr:uid="{00000000-0005-0000-0000-0000696A0000}"/>
    <cellStyle name="Normal 6 3 2 2 2 3" xfId="20827" xr:uid="{00000000-0005-0000-0000-00006A6A0000}"/>
    <cellStyle name="Normal 6 3 2 2 3" xfId="5546" xr:uid="{00000000-0005-0000-0000-00006B6A0000}"/>
    <cellStyle name="Normal 6 3 2 2 3 2" xfId="12123" xr:uid="{00000000-0005-0000-0000-00006C6A0000}"/>
    <cellStyle name="Normal 6 3 2 2 4" xfId="10450" xr:uid="{00000000-0005-0000-0000-00006D6A0000}"/>
    <cellStyle name="Normal 6 3 2 2 5" xfId="17562" xr:uid="{00000000-0005-0000-0000-00006E6A0000}"/>
    <cellStyle name="Normal 6 3 2 3" xfId="6496" xr:uid="{00000000-0005-0000-0000-00006F6A0000}"/>
    <cellStyle name="Normal 6 3 2 3 2" xfId="13073" xr:uid="{00000000-0005-0000-0000-0000706A0000}"/>
    <cellStyle name="Normal 6 3 2 3 3" xfId="20154" xr:uid="{00000000-0005-0000-0000-0000716A0000}"/>
    <cellStyle name="Normal 6 3 2 4" xfId="4873" xr:uid="{00000000-0005-0000-0000-0000726A0000}"/>
    <cellStyle name="Normal 6 3 2 4 2" xfId="11450" xr:uid="{00000000-0005-0000-0000-0000736A0000}"/>
    <cellStyle name="Normal 6 3 2 5" xfId="9778" xr:uid="{00000000-0005-0000-0000-0000746A0000}"/>
    <cellStyle name="Normal 6 3 2 6" xfId="18322" xr:uid="{00000000-0005-0000-0000-0000756A0000}"/>
    <cellStyle name="Normal 6 3 3" xfId="3368" xr:uid="{00000000-0005-0000-0000-0000766A0000}"/>
    <cellStyle name="Normal 6 3 3 2" xfId="6707" xr:uid="{00000000-0005-0000-0000-0000776A0000}"/>
    <cellStyle name="Normal 6 3 3 2 2" xfId="13284" xr:uid="{00000000-0005-0000-0000-0000786A0000}"/>
    <cellStyle name="Normal 6 3 3 2 3" xfId="20365" xr:uid="{00000000-0005-0000-0000-0000796A0000}"/>
    <cellStyle name="Normal 6 3 3 3" xfId="5084" xr:uid="{00000000-0005-0000-0000-00007A6A0000}"/>
    <cellStyle name="Normal 6 3 3 3 2" xfId="11661" xr:uid="{00000000-0005-0000-0000-00007B6A0000}"/>
    <cellStyle name="Normal 6 3 3 4" xfId="9988" xr:uid="{00000000-0005-0000-0000-00007C6A0000}"/>
    <cellStyle name="Normal 6 3 3 5" xfId="18052" xr:uid="{00000000-0005-0000-0000-00007D6A0000}"/>
    <cellStyle name="Normal 6 3 4" xfId="6341" xr:uid="{00000000-0005-0000-0000-00007E6A0000}"/>
    <cellStyle name="Normal 6 3 4 2" xfId="12918" xr:uid="{00000000-0005-0000-0000-00007F6A0000}"/>
    <cellStyle name="Normal 6 3 4 3" xfId="16718" xr:uid="{00000000-0005-0000-0000-0000806A0000}"/>
    <cellStyle name="Normal 6 3 5" xfId="4714" xr:uid="{00000000-0005-0000-0000-0000816A0000}"/>
    <cellStyle name="Normal 6 3 5 2" xfId="11291" xr:uid="{00000000-0005-0000-0000-0000826A0000}"/>
    <cellStyle name="Normal 6 3 6" xfId="9620" xr:uid="{00000000-0005-0000-0000-0000836A0000}"/>
    <cellStyle name="Normal 6 3 7" xfId="18487" xr:uid="{00000000-0005-0000-0000-0000846A0000}"/>
    <cellStyle name="Normal 60" xfId="1087" xr:uid="{00000000-0005-0000-0000-0000856A0000}"/>
    <cellStyle name="Normal 60 2" xfId="1088" xr:uid="{00000000-0005-0000-0000-0000866A0000}"/>
    <cellStyle name="Normal 60 2 2" xfId="8821" xr:uid="{00000000-0005-0000-0000-0000876A0000}"/>
    <cellStyle name="Normal 60 2 2 2" xfId="15554" xr:uid="{00000000-0005-0000-0000-0000886A0000}"/>
    <cellStyle name="Normal 60 2 3" xfId="8820" xr:uid="{00000000-0005-0000-0000-0000896A0000}"/>
    <cellStyle name="Normal 60 3" xfId="8822" xr:uid="{00000000-0005-0000-0000-00008A6A0000}"/>
    <cellStyle name="Normal 60 3 2" xfId="15555" xr:uid="{00000000-0005-0000-0000-00008B6A0000}"/>
    <cellStyle name="Normal 60 4" xfId="8819" xr:uid="{00000000-0005-0000-0000-00008C6A0000}"/>
    <cellStyle name="Normal 61" xfId="1089" xr:uid="{00000000-0005-0000-0000-00008D6A0000}"/>
    <cellStyle name="Normal 61 2" xfId="1090" xr:uid="{00000000-0005-0000-0000-00008E6A0000}"/>
    <cellStyle name="Normal 61 2 2" xfId="8825" xr:uid="{00000000-0005-0000-0000-00008F6A0000}"/>
    <cellStyle name="Normal 61 2 2 2" xfId="15556" xr:uid="{00000000-0005-0000-0000-0000906A0000}"/>
    <cellStyle name="Normal 61 2 3" xfId="8824" xr:uid="{00000000-0005-0000-0000-0000916A0000}"/>
    <cellStyle name="Normal 61 3" xfId="8826" xr:uid="{00000000-0005-0000-0000-0000926A0000}"/>
    <cellStyle name="Normal 61 3 2" xfId="15557" xr:uid="{00000000-0005-0000-0000-0000936A0000}"/>
    <cellStyle name="Normal 61 4" xfId="8823" xr:uid="{00000000-0005-0000-0000-0000946A0000}"/>
    <cellStyle name="Normal 62" xfId="1091" xr:uid="{00000000-0005-0000-0000-0000956A0000}"/>
    <cellStyle name="Normal 62 2" xfId="1092" xr:uid="{00000000-0005-0000-0000-0000966A0000}"/>
    <cellStyle name="Normal 62 2 2" xfId="8829" xr:uid="{00000000-0005-0000-0000-0000976A0000}"/>
    <cellStyle name="Normal 62 2 2 2" xfId="15558" xr:uid="{00000000-0005-0000-0000-0000986A0000}"/>
    <cellStyle name="Normal 62 2 3" xfId="8828" xr:uid="{00000000-0005-0000-0000-0000996A0000}"/>
    <cellStyle name="Normal 62 3" xfId="1093" xr:uid="{00000000-0005-0000-0000-00009A6A0000}"/>
    <cellStyle name="Normal 62 4" xfId="8830" xr:uid="{00000000-0005-0000-0000-00009B6A0000}"/>
    <cellStyle name="Normal 62 4 2" xfId="15560" xr:uid="{00000000-0005-0000-0000-00009C6A0000}"/>
    <cellStyle name="Normal 62 5" xfId="8827" xr:uid="{00000000-0005-0000-0000-00009D6A0000}"/>
    <cellStyle name="Normal 63" xfId="1094" xr:uid="{00000000-0005-0000-0000-00009E6A0000}"/>
    <cellStyle name="Normal 63 2" xfId="1095" xr:uid="{00000000-0005-0000-0000-00009F6A0000}"/>
    <cellStyle name="Normal 63 2 2" xfId="8833" xr:uid="{00000000-0005-0000-0000-0000A06A0000}"/>
    <cellStyle name="Normal 63 2 2 2" xfId="15561" xr:uid="{00000000-0005-0000-0000-0000A16A0000}"/>
    <cellStyle name="Normal 63 2 3" xfId="8832" xr:uid="{00000000-0005-0000-0000-0000A26A0000}"/>
    <cellStyle name="Normal 63 3" xfId="8834" xr:uid="{00000000-0005-0000-0000-0000A36A0000}"/>
    <cellStyle name="Normal 63 3 2" xfId="15562" xr:uid="{00000000-0005-0000-0000-0000A46A0000}"/>
    <cellStyle name="Normal 63 4" xfId="8831" xr:uid="{00000000-0005-0000-0000-0000A56A0000}"/>
    <cellStyle name="Normal 64" xfId="1096" xr:uid="{00000000-0005-0000-0000-0000A66A0000}"/>
    <cellStyle name="Normal 64 2" xfId="1097" xr:uid="{00000000-0005-0000-0000-0000A76A0000}"/>
    <cellStyle name="Normal 64 2 2" xfId="8837" xr:uid="{00000000-0005-0000-0000-0000A86A0000}"/>
    <cellStyle name="Normal 64 2 2 2" xfId="15563" xr:uid="{00000000-0005-0000-0000-0000A96A0000}"/>
    <cellStyle name="Normal 64 2 3" xfId="8836" xr:uid="{00000000-0005-0000-0000-0000AA6A0000}"/>
    <cellStyle name="Normal 64 3" xfId="8838" xr:uid="{00000000-0005-0000-0000-0000AB6A0000}"/>
    <cellStyle name="Normal 64 3 2" xfId="15564" xr:uid="{00000000-0005-0000-0000-0000AC6A0000}"/>
    <cellStyle name="Normal 64 4" xfId="8835" xr:uid="{00000000-0005-0000-0000-0000AD6A0000}"/>
    <cellStyle name="Normal 65" xfId="1098" xr:uid="{00000000-0005-0000-0000-0000AE6A0000}"/>
    <cellStyle name="Normal 65 2" xfId="1099" xr:uid="{00000000-0005-0000-0000-0000AF6A0000}"/>
    <cellStyle name="Normal 65 2 2" xfId="8841" xr:uid="{00000000-0005-0000-0000-0000B06A0000}"/>
    <cellStyle name="Normal 65 2 2 2" xfId="15565" xr:uid="{00000000-0005-0000-0000-0000B16A0000}"/>
    <cellStyle name="Normal 65 2 3" xfId="8840" xr:uid="{00000000-0005-0000-0000-0000B26A0000}"/>
    <cellStyle name="Normal 65 3" xfId="8842" xr:uid="{00000000-0005-0000-0000-0000B36A0000}"/>
    <cellStyle name="Normal 65 3 2" xfId="15567" xr:uid="{00000000-0005-0000-0000-0000B46A0000}"/>
    <cellStyle name="Normal 65 4" xfId="8839" xr:uid="{00000000-0005-0000-0000-0000B56A0000}"/>
    <cellStyle name="Normal 66" xfId="1100" xr:uid="{00000000-0005-0000-0000-0000B66A0000}"/>
    <cellStyle name="Normal 66 2" xfId="1101" xr:uid="{00000000-0005-0000-0000-0000B76A0000}"/>
    <cellStyle name="Normal 66 2 2" xfId="8845" xr:uid="{00000000-0005-0000-0000-0000B86A0000}"/>
    <cellStyle name="Normal 66 2 2 2" xfId="15572" xr:uid="{00000000-0005-0000-0000-0000B96A0000}"/>
    <cellStyle name="Normal 66 2 3" xfId="8844" xr:uid="{00000000-0005-0000-0000-0000BA6A0000}"/>
    <cellStyle name="Normal 66 3" xfId="8846" xr:uid="{00000000-0005-0000-0000-0000BB6A0000}"/>
    <cellStyle name="Normal 66 3 2" xfId="15574" xr:uid="{00000000-0005-0000-0000-0000BC6A0000}"/>
    <cellStyle name="Normal 66 4" xfId="8843" xr:uid="{00000000-0005-0000-0000-0000BD6A0000}"/>
    <cellStyle name="Normal 67" xfId="1102" xr:uid="{00000000-0005-0000-0000-0000BE6A0000}"/>
    <cellStyle name="Normal 67 2" xfId="1103" xr:uid="{00000000-0005-0000-0000-0000BF6A0000}"/>
    <cellStyle name="Normal 67 2 2" xfId="8849" xr:uid="{00000000-0005-0000-0000-0000C06A0000}"/>
    <cellStyle name="Normal 67 2 2 2" xfId="15578" xr:uid="{00000000-0005-0000-0000-0000C16A0000}"/>
    <cellStyle name="Normal 67 2 3" xfId="8848" xr:uid="{00000000-0005-0000-0000-0000C26A0000}"/>
    <cellStyle name="Normal 67 3" xfId="8850" xr:uid="{00000000-0005-0000-0000-0000C36A0000}"/>
    <cellStyle name="Normal 67 3 2" xfId="15581" xr:uid="{00000000-0005-0000-0000-0000C46A0000}"/>
    <cellStyle name="Normal 67 4" xfId="8847" xr:uid="{00000000-0005-0000-0000-0000C56A0000}"/>
    <cellStyle name="Normal 68" xfId="1104" xr:uid="{00000000-0005-0000-0000-0000C66A0000}"/>
    <cellStyle name="Normal 68 2" xfId="1105" xr:uid="{00000000-0005-0000-0000-0000C76A0000}"/>
    <cellStyle name="Normal 68 2 2" xfId="8853" xr:uid="{00000000-0005-0000-0000-0000C86A0000}"/>
    <cellStyle name="Normal 68 2 2 2" xfId="15583" xr:uid="{00000000-0005-0000-0000-0000C96A0000}"/>
    <cellStyle name="Normal 68 2 3" xfId="8852" xr:uid="{00000000-0005-0000-0000-0000CA6A0000}"/>
    <cellStyle name="Normal 68 3" xfId="8854" xr:uid="{00000000-0005-0000-0000-0000CB6A0000}"/>
    <cellStyle name="Normal 68 3 2" xfId="15584" xr:uid="{00000000-0005-0000-0000-0000CC6A0000}"/>
    <cellStyle name="Normal 68 4" xfId="8851" xr:uid="{00000000-0005-0000-0000-0000CD6A0000}"/>
    <cellStyle name="Normal 69" xfId="1106" xr:uid="{00000000-0005-0000-0000-0000CE6A0000}"/>
    <cellStyle name="Normal 69 2" xfId="1107" xr:uid="{00000000-0005-0000-0000-0000CF6A0000}"/>
    <cellStyle name="Normal 69 2 2" xfId="8857" xr:uid="{00000000-0005-0000-0000-0000D06A0000}"/>
    <cellStyle name="Normal 69 2 2 2" xfId="15586" xr:uid="{00000000-0005-0000-0000-0000D16A0000}"/>
    <cellStyle name="Normal 69 2 3" xfId="8856" xr:uid="{00000000-0005-0000-0000-0000D26A0000}"/>
    <cellStyle name="Normal 69 3" xfId="8858" xr:uid="{00000000-0005-0000-0000-0000D36A0000}"/>
    <cellStyle name="Normal 69 3 2" xfId="15588" xr:uid="{00000000-0005-0000-0000-0000D46A0000}"/>
    <cellStyle name="Normal 69 4" xfId="8855" xr:uid="{00000000-0005-0000-0000-0000D56A0000}"/>
    <cellStyle name="Normal 7" xfId="1108" xr:uid="{00000000-0005-0000-0000-0000D66A0000}"/>
    <cellStyle name="Normal 7 2" xfId="2871" xr:uid="{00000000-0005-0000-0000-0000D76A0000}"/>
    <cellStyle name="Normal 7 2 2" xfId="3108" xr:uid="{00000000-0005-0000-0000-0000D86A0000}"/>
    <cellStyle name="Normal 7 2 2 2" xfId="3838" xr:uid="{00000000-0005-0000-0000-0000D96A0000}"/>
    <cellStyle name="Normal 7 2 2 2 2" xfId="7142" xr:uid="{00000000-0005-0000-0000-0000DA6A0000}"/>
    <cellStyle name="Normal 7 2 2 2 2 2" xfId="13719" xr:uid="{00000000-0005-0000-0000-0000DB6A0000}"/>
    <cellStyle name="Normal 7 2 2 2 2 3" xfId="20800" xr:uid="{00000000-0005-0000-0000-0000DC6A0000}"/>
    <cellStyle name="Normal 7 2 2 2 3" xfId="5519" xr:uid="{00000000-0005-0000-0000-0000DD6A0000}"/>
    <cellStyle name="Normal 7 2 2 2 3 2" xfId="12096" xr:uid="{00000000-0005-0000-0000-0000DE6A0000}"/>
    <cellStyle name="Normal 7 2 2 2 4" xfId="10423" xr:uid="{00000000-0005-0000-0000-0000DF6A0000}"/>
    <cellStyle name="Normal 7 2 2 2 5" xfId="17589" xr:uid="{00000000-0005-0000-0000-0000E06A0000}"/>
    <cellStyle name="Normal 7 2 2 3" xfId="6469" xr:uid="{00000000-0005-0000-0000-0000E16A0000}"/>
    <cellStyle name="Normal 7 2 2 3 2" xfId="13046" xr:uid="{00000000-0005-0000-0000-0000E26A0000}"/>
    <cellStyle name="Normal 7 2 2 3 3" xfId="20127" xr:uid="{00000000-0005-0000-0000-0000E36A0000}"/>
    <cellStyle name="Normal 7 2 2 4" xfId="4846" xr:uid="{00000000-0005-0000-0000-0000E46A0000}"/>
    <cellStyle name="Normal 7 2 2 4 2" xfId="11423" xr:uid="{00000000-0005-0000-0000-0000E56A0000}"/>
    <cellStyle name="Normal 7 2 2 5" xfId="9751" xr:uid="{00000000-0005-0000-0000-0000E66A0000}"/>
    <cellStyle name="Normal 7 2 2 6" xfId="18349" xr:uid="{00000000-0005-0000-0000-0000E76A0000}"/>
    <cellStyle name="Normal 7 2 3" xfId="3337" xr:uid="{00000000-0005-0000-0000-0000E86A0000}"/>
    <cellStyle name="Normal 7 2 3 2" xfId="6676" xr:uid="{00000000-0005-0000-0000-0000E96A0000}"/>
    <cellStyle name="Normal 7 2 3 2 2" xfId="13253" xr:uid="{00000000-0005-0000-0000-0000EA6A0000}"/>
    <cellStyle name="Normal 7 2 3 2 3" xfId="20334" xr:uid="{00000000-0005-0000-0000-0000EB6A0000}"/>
    <cellStyle name="Normal 7 2 3 3" xfId="5053" xr:uid="{00000000-0005-0000-0000-0000EC6A0000}"/>
    <cellStyle name="Normal 7 2 3 3 2" xfId="11630" xr:uid="{00000000-0005-0000-0000-0000ED6A0000}"/>
    <cellStyle name="Normal 7 2 3 4" xfId="9957" xr:uid="{00000000-0005-0000-0000-0000EE6A0000}"/>
    <cellStyle name="Normal 7 2 3 5" xfId="18088" xr:uid="{00000000-0005-0000-0000-0000EF6A0000}"/>
    <cellStyle name="Normal 7 2 4" xfId="6317" xr:uid="{00000000-0005-0000-0000-0000F06A0000}"/>
    <cellStyle name="Normal 7 2 4 2" xfId="12894" xr:uid="{00000000-0005-0000-0000-0000F16A0000}"/>
    <cellStyle name="Normal 7 2 4 3" xfId="16745" xr:uid="{00000000-0005-0000-0000-0000F26A0000}"/>
    <cellStyle name="Normal 7 2 5" xfId="4687" xr:uid="{00000000-0005-0000-0000-0000F36A0000}"/>
    <cellStyle name="Normal 7 2 5 2" xfId="11264" xr:uid="{00000000-0005-0000-0000-0000F46A0000}"/>
    <cellStyle name="Normal 7 2 6" xfId="9593" xr:uid="{00000000-0005-0000-0000-0000F56A0000}"/>
    <cellStyle name="Normal 7 2 7" xfId="18535" xr:uid="{00000000-0005-0000-0000-0000F66A0000}"/>
    <cellStyle name="Normal 7 3" xfId="2959" xr:uid="{00000000-0005-0000-0000-0000F76A0000}"/>
    <cellStyle name="Normal 7 3 2" xfId="3136" xr:uid="{00000000-0005-0000-0000-0000F86A0000}"/>
    <cellStyle name="Normal 7 3 2 2" xfId="3866" xr:uid="{00000000-0005-0000-0000-0000F96A0000}"/>
    <cellStyle name="Normal 7 3 2 2 2" xfId="7170" xr:uid="{00000000-0005-0000-0000-0000FA6A0000}"/>
    <cellStyle name="Normal 7 3 2 2 2 2" xfId="13747" xr:uid="{00000000-0005-0000-0000-0000FB6A0000}"/>
    <cellStyle name="Normal 7 3 2 2 2 3" xfId="20828" xr:uid="{00000000-0005-0000-0000-0000FC6A0000}"/>
    <cellStyle name="Normal 7 3 2 2 3" xfId="5547" xr:uid="{00000000-0005-0000-0000-0000FD6A0000}"/>
    <cellStyle name="Normal 7 3 2 2 3 2" xfId="12124" xr:uid="{00000000-0005-0000-0000-0000FE6A0000}"/>
    <cellStyle name="Normal 7 3 2 2 4" xfId="10451" xr:uid="{00000000-0005-0000-0000-0000FF6A0000}"/>
    <cellStyle name="Normal 7 3 2 2 5" xfId="17561" xr:uid="{00000000-0005-0000-0000-0000006B0000}"/>
    <cellStyle name="Normal 7 3 2 3" xfId="6497" xr:uid="{00000000-0005-0000-0000-0000016B0000}"/>
    <cellStyle name="Normal 7 3 2 3 2" xfId="13074" xr:uid="{00000000-0005-0000-0000-0000026B0000}"/>
    <cellStyle name="Normal 7 3 2 3 3" xfId="20155" xr:uid="{00000000-0005-0000-0000-0000036B0000}"/>
    <cellStyle name="Normal 7 3 2 4" xfId="4874" xr:uid="{00000000-0005-0000-0000-0000046B0000}"/>
    <cellStyle name="Normal 7 3 2 4 2" xfId="11451" xr:uid="{00000000-0005-0000-0000-0000056B0000}"/>
    <cellStyle name="Normal 7 3 2 5" xfId="9779" xr:uid="{00000000-0005-0000-0000-0000066B0000}"/>
    <cellStyle name="Normal 7 3 2 6" xfId="18321" xr:uid="{00000000-0005-0000-0000-0000076B0000}"/>
    <cellStyle name="Normal 7 3 3" xfId="3369" xr:uid="{00000000-0005-0000-0000-0000086B0000}"/>
    <cellStyle name="Normal 7 3 3 2" xfId="6708" xr:uid="{00000000-0005-0000-0000-0000096B0000}"/>
    <cellStyle name="Normal 7 3 3 2 2" xfId="13285" xr:uid="{00000000-0005-0000-0000-00000A6B0000}"/>
    <cellStyle name="Normal 7 3 3 2 3" xfId="20366" xr:uid="{00000000-0005-0000-0000-00000B6B0000}"/>
    <cellStyle name="Normal 7 3 3 3" xfId="5085" xr:uid="{00000000-0005-0000-0000-00000C6B0000}"/>
    <cellStyle name="Normal 7 3 3 3 2" xfId="11662" xr:uid="{00000000-0005-0000-0000-00000D6B0000}"/>
    <cellStyle name="Normal 7 3 3 4" xfId="9989" xr:uid="{00000000-0005-0000-0000-00000E6B0000}"/>
    <cellStyle name="Normal 7 3 3 5" xfId="18051" xr:uid="{00000000-0005-0000-0000-00000F6B0000}"/>
    <cellStyle name="Normal 7 3 4" xfId="6342" xr:uid="{00000000-0005-0000-0000-0000106B0000}"/>
    <cellStyle name="Normal 7 3 4 2" xfId="12919" xr:uid="{00000000-0005-0000-0000-0000116B0000}"/>
    <cellStyle name="Normal 7 3 4 3" xfId="16717" xr:uid="{00000000-0005-0000-0000-0000126B0000}"/>
    <cellStyle name="Normal 7 3 5" xfId="4715" xr:uid="{00000000-0005-0000-0000-0000136B0000}"/>
    <cellStyle name="Normal 7 3 5 2" xfId="11292" xr:uid="{00000000-0005-0000-0000-0000146B0000}"/>
    <cellStyle name="Normal 7 3 6" xfId="9621" xr:uid="{00000000-0005-0000-0000-0000156B0000}"/>
    <cellStyle name="Normal 7 3 7" xfId="18486" xr:uid="{00000000-0005-0000-0000-0000166B0000}"/>
    <cellStyle name="Normal 70" xfId="1109" xr:uid="{00000000-0005-0000-0000-0000176B0000}"/>
    <cellStyle name="Normal 70 2" xfId="1110" xr:uid="{00000000-0005-0000-0000-0000186B0000}"/>
    <cellStyle name="Normal 70 2 2" xfId="8861" xr:uid="{00000000-0005-0000-0000-0000196B0000}"/>
    <cellStyle name="Normal 70 2 2 2" xfId="15591" xr:uid="{00000000-0005-0000-0000-00001A6B0000}"/>
    <cellStyle name="Normal 70 2 3" xfId="8860" xr:uid="{00000000-0005-0000-0000-00001B6B0000}"/>
    <cellStyle name="Normal 70 3" xfId="8862" xr:uid="{00000000-0005-0000-0000-00001C6B0000}"/>
    <cellStyle name="Normal 70 3 2" xfId="15592" xr:uid="{00000000-0005-0000-0000-00001D6B0000}"/>
    <cellStyle name="Normal 70 4" xfId="8859" xr:uid="{00000000-0005-0000-0000-00001E6B0000}"/>
    <cellStyle name="Normal 71" xfId="1111" xr:uid="{00000000-0005-0000-0000-00001F6B0000}"/>
    <cellStyle name="Normal 71 2" xfId="1112" xr:uid="{00000000-0005-0000-0000-0000206B0000}"/>
    <cellStyle name="Normal 71 2 2" xfId="8865" xr:uid="{00000000-0005-0000-0000-0000216B0000}"/>
    <cellStyle name="Normal 71 2 2 2" xfId="15593" xr:uid="{00000000-0005-0000-0000-0000226B0000}"/>
    <cellStyle name="Normal 71 2 3" xfId="8864" xr:uid="{00000000-0005-0000-0000-0000236B0000}"/>
    <cellStyle name="Normal 71 3" xfId="8866" xr:uid="{00000000-0005-0000-0000-0000246B0000}"/>
    <cellStyle name="Normal 71 3 2" xfId="15595" xr:uid="{00000000-0005-0000-0000-0000256B0000}"/>
    <cellStyle name="Normal 71 4" xfId="8863" xr:uid="{00000000-0005-0000-0000-0000266B0000}"/>
    <cellStyle name="Normal 72" xfId="1113" xr:uid="{00000000-0005-0000-0000-0000276B0000}"/>
    <cellStyle name="Normal 73" xfId="1114" xr:uid="{00000000-0005-0000-0000-0000286B0000}"/>
    <cellStyle name="Normal 73 2" xfId="1115" xr:uid="{00000000-0005-0000-0000-0000296B0000}"/>
    <cellStyle name="Normal 73 2 2" xfId="8869" xr:uid="{00000000-0005-0000-0000-00002A6B0000}"/>
    <cellStyle name="Normal 73 2 2 2" xfId="15597" xr:uid="{00000000-0005-0000-0000-00002B6B0000}"/>
    <cellStyle name="Normal 73 2 3" xfId="8868" xr:uid="{00000000-0005-0000-0000-00002C6B0000}"/>
    <cellStyle name="Normal 73 3" xfId="1116" xr:uid="{00000000-0005-0000-0000-00002D6B0000}"/>
    <cellStyle name="Normal 73 4" xfId="8870" xr:uid="{00000000-0005-0000-0000-00002E6B0000}"/>
    <cellStyle name="Normal 73 4 2" xfId="15599" xr:uid="{00000000-0005-0000-0000-00002F6B0000}"/>
    <cellStyle name="Normal 73 5" xfId="8867" xr:uid="{00000000-0005-0000-0000-0000306B0000}"/>
    <cellStyle name="Normal 74" xfId="1117" xr:uid="{00000000-0005-0000-0000-0000316B0000}"/>
    <cellStyle name="Normal 74 2" xfId="1118" xr:uid="{00000000-0005-0000-0000-0000326B0000}"/>
    <cellStyle name="Normal 74 2 2" xfId="8873" xr:uid="{00000000-0005-0000-0000-0000336B0000}"/>
    <cellStyle name="Normal 74 2 2 2" xfId="15602" xr:uid="{00000000-0005-0000-0000-0000346B0000}"/>
    <cellStyle name="Normal 74 2 3" xfId="8872" xr:uid="{00000000-0005-0000-0000-0000356B0000}"/>
    <cellStyle name="Normal 74 3" xfId="1119" xr:uid="{00000000-0005-0000-0000-0000366B0000}"/>
    <cellStyle name="Normal 74 4" xfId="8874" xr:uid="{00000000-0005-0000-0000-0000376B0000}"/>
    <cellStyle name="Normal 74 4 2" xfId="15604" xr:uid="{00000000-0005-0000-0000-0000386B0000}"/>
    <cellStyle name="Normal 74 5" xfId="8871" xr:uid="{00000000-0005-0000-0000-0000396B0000}"/>
    <cellStyle name="Normal 75" xfId="1120" xr:uid="{00000000-0005-0000-0000-00003A6B0000}"/>
    <cellStyle name="Normal 75 2" xfId="1121" xr:uid="{00000000-0005-0000-0000-00003B6B0000}"/>
    <cellStyle name="Normal 75 2 2" xfId="8877" xr:uid="{00000000-0005-0000-0000-00003C6B0000}"/>
    <cellStyle name="Normal 75 2 2 2" xfId="15607" xr:uid="{00000000-0005-0000-0000-00003D6B0000}"/>
    <cellStyle name="Normal 75 2 3" xfId="8876" xr:uid="{00000000-0005-0000-0000-00003E6B0000}"/>
    <cellStyle name="Normal 75 3" xfId="1122" xr:uid="{00000000-0005-0000-0000-00003F6B0000}"/>
    <cellStyle name="Normal 75 4" xfId="8878" xr:uid="{00000000-0005-0000-0000-0000406B0000}"/>
    <cellStyle name="Normal 75 4 2" xfId="15608" xr:uid="{00000000-0005-0000-0000-0000416B0000}"/>
    <cellStyle name="Normal 75 5" xfId="8875" xr:uid="{00000000-0005-0000-0000-0000426B0000}"/>
    <cellStyle name="Normal 76" xfId="1123" xr:uid="{00000000-0005-0000-0000-0000436B0000}"/>
    <cellStyle name="Normal 76 2" xfId="1124" xr:uid="{00000000-0005-0000-0000-0000446B0000}"/>
    <cellStyle name="Normal 76 2 2" xfId="8881" xr:uid="{00000000-0005-0000-0000-0000456B0000}"/>
    <cellStyle name="Normal 76 2 2 2" xfId="15610" xr:uid="{00000000-0005-0000-0000-0000466B0000}"/>
    <cellStyle name="Normal 76 2 3" xfId="8880" xr:uid="{00000000-0005-0000-0000-0000476B0000}"/>
    <cellStyle name="Normal 76 3" xfId="1125" xr:uid="{00000000-0005-0000-0000-0000486B0000}"/>
    <cellStyle name="Normal 76 4" xfId="8882" xr:uid="{00000000-0005-0000-0000-0000496B0000}"/>
    <cellStyle name="Normal 76 4 2" xfId="15613" xr:uid="{00000000-0005-0000-0000-00004A6B0000}"/>
    <cellStyle name="Normal 76 5" xfId="8879" xr:uid="{00000000-0005-0000-0000-00004B6B0000}"/>
    <cellStyle name="Normal 77" xfId="1126" xr:uid="{00000000-0005-0000-0000-00004C6B0000}"/>
    <cellStyle name="Normal 78" xfId="1127" xr:uid="{00000000-0005-0000-0000-00004D6B0000}"/>
    <cellStyle name="Normal 79" xfId="1128" xr:uid="{00000000-0005-0000-0000-00004E6B0000}"/>
    <cellStyle name="Normal 8" xfId="1129" xr:uid="{00000000-0005-0000-0000-00004F6B0000}"/>
    <cellStyle name="Normal 8 2" xfId="1130" xr:uid="{00000000-0005-0000-0000-0000506B0000}"/>
    <cellStyle name="Normal 8 2 2" xfId="8885" xr:uid="{00000000-0005-0000-0000-0000516B0000}"/>
    <cellStyle name="Normal 8 2 2 2" xfId="15614" xr:uid="{00000000-0005-0000-0000-0000526B0000}"/>
    <cellStyle name="Normal 8 2 3" xfId="8884" xr:uid="{00000000-0005-0000-0000-0000536B0000}"/>
    <cellStyle name="Normal 8 3" xfId="8886" xr:uid="{00000000-0005-0000-0000-0000546B0000}"/>
    <cellStyle name="Normal 8 3 2" xfId="15615" xr:uid="{00000000-0005-0000-0000-0000556B0000}"/>
    <cellStyle name="Normal 8 4" xfId="8883" xr:uid="{00000000-0005-0000-0000-0000566B0000}"/>
    <cellStyle name="Normal 80" xfId="1131" xr:uid="{00000000-0005-0000-0000-0000576B0000}"/>
    <cellStyle name="Normal 81" xfId="1132" xr:uid="{00000000-0005-0000-0000-0000586B0000}"/>
    <cellStyle name="Normal 82" xfId="1133" xr:uid="{00000000-0005-0000-0000-0000596B0000}"/>
    <cellStyle name="Normal 83" xfId="1134" xr:uid="{00000000-0005-0000-0000-00005A6B0000}"/>
    <cellStyle name="Normal 84" xfId="1135" xr:uid="{00000000-0005-0000-0000-00005B6B0000}"/>
    <cellStyle name="Normal 85" xfId="1136" xr:uid="{00000000-0005-0000-0000-00005C6B0000}"/>
    <cellStyle name="Normal 86" xfId="1137" xr:uid="{00000000-0005-0000-0000-00005D6B0000}"/>
    <cellStyle name="Normal 87" xfId="1138" xr:uid="{00000000-0005-0000-0000-00005E6B0000}"/>
    <cellStyle name="Normal 88" xfId="1139" xr:uid="{00000000-0005-0000-0000-00005F6B0000}"/>
    <cellStyle name="Normal 89" xfId="1140" xr:uid="{00000000-0005-0000-0000-0000606B0000}"/>
    <cellStyle name="Normal 9" xfId="1141" xr:uid="{00000000-0005-0000-0000-0000616B0000}"/>
    <cellStyle name="Normal 9 2" xfId="1142" xr:uid="{00000000-0005-0000-0000-0000626B0000}"/>
    <cellStyle name="Normal 9 2 2" xfId="8889" xr:uid="{00000000-0005-0000-0000-0000636B0000}"/>
    <cellStyle name="Normal 9 2 2 2" xfId="15620" xr:uid="{00000000-0005-0000-0000-0000646B0000}"/>
    <cellStyle name="Normal 9 2 3" xfId="8888" xr:uid="{00000000-0005-0000-0000-0000656B0000}"/>
    <cellStyle name="Normal 9 3" xfId="8890" xr:uid="{00000000-0005-0000-0000-0000666B0000}"/>
    <cellStyle name="Normal 9 3 2" xfId="15621" xr:uid="{00000000-0005-0000-0000-0000676B0000}"/>
    <cellStyle name="Normal 9 4" xfId="8887" xr:uid="{00000000-0005-0000-0000-0000686B0000}"/>
    <cellStyle name="Normal 90" xfId="1143" xr:uid="{00000000-0005-0000-0000-0000696B0000}"/>
    <cellStyle name="Normal 91" xfId="1144" xr:uid="{00000000-0005-0000-0000-00006A6B0000}"/>
    <cellStyle name="Normal 92" xfId="1145" xr:uid="{00000000-0005-0000-0000-00006B6B0000}"/>
    <cellStyle name="Normal 93" xfId="1146" xr:uid="{00000000-0005-0000-0000-00006C6B0000}"/>
    <cellStyle name="Normal 94" xfId="1147" xr:uid="{00000000-0005-0000-0000-00006D6B0000}"/>
    <cellStyle name="Normal 95" xfId="1148" xr:uid="{00000000-0005-0000-0000-00006E6B0000}"/>
    <cellStyle name="Normal 96" xfId="1149" xr:uid="{00000000-0005-0000-0000-00006F6B0000}"/>
    <cellStyle name="Normal 97" xfId="1150" xr:uid="{00000000-0005-0000-0000-0000706B0000}"/>
    <cellStyle name="Normal 97 2" xfId="1151" xr:uid="{00000000-0005-0000-0000-0000716B0000}"/>
    <cellStyle name="Normal 97 2 2" xfId="8893" xr:uid="{00000000-0005-0000-0000-0000726B0000}"/>
    <cellStyle name="Normal 97 2 2 2" xfId="15623" xr:uid="{00000000-0005-0000-0000-0000736B0000}"/>
    <cellStyle name="Normal 97 2 3" xfId="8892" xr:uid="{00000000-0005-0000-0000-0000746B0000}"/>
    <cellStyle name="Normal 97 3" xfId="8894" xr:uid="{00000000-0005-0000-0000-0000756B0000}"/>
    <cellStyle name="Normal 97 3 2" xfId="15625" xr:uid="{00000000-0005-0000-0000-0000766B0000}"/>
    <cellStyle name="Normal 97 4" xfId="8891" xr:uid="{00000000-0005-0000-0000-0000776B0000}"/>
    <cellStyle name="Normal 98" xfId="1152" xr:uid="{00000000-0005-0000-0000-0000786B0000}"/>
    <cellStyle name="Normal 98 2" xfId="1153" xr:uid="{00000000-0005-0000-0000-0000796B0000}"/>
    <cellStyle name="Normal 98 2 2" xfId="8897" xr:uid="{00000000-0005-0000-0000-00007A6B0000}"/>
    <cellStyle name="Normal 98 2 2 2" xfId="15626" xr:uid="{00000000-0005-0000-0000-00007B6B0000}"/>
    <cellStyle name="Normal 98 2 3" xfId="8896" xr:uid="{00000000-0005-0000-0000-00007C6B0000}"/>
    <cellStyle name="Normal 98 3" xfId="8898" xr:uid="{00000000-0005-0000-0000-00007D6B0000}"/>
    <cellStyle name="Normal 98 3 2" xfId="15627" xr:uid="{00000000-0005-0000-0000-00007E6B0000}"/>
    <cellStyle name="Normal 98 4" xfId="8895" xr:uid="{00000000-0005-0000-0000-00007F6B0000}"/>
    <cellStyle name="Normal 99" xfId="1154" xr:uid="{00000000-0005-0000-0000-0000806B0000}"/>
    <cellStyle name="Normal 99 2" xfId="1155" xr:uid="{00000000-0005-0000-0000-0000816B0000}"/>
    <cellStyle name="Normal 99 2 2" xfId="8901" xr:uid="{00000000-0005-0000-0000-0000826B0000}"/>
    <cellStyle name="Normal 99 2 2 2" xfId="15629" xr:uid="{00000000-0005-0000-0000-0000836B0000}"/>
    <cellStyle name="Normal 99 2 3" xfId="8900" xr:uid="{00000000-0005-0000-0000-0000846B0000}"/>
    <cellStyle name="Normal 99 3" xfId="8902" xr:uid="{00000000-0005-0000-0000-0000856B0000}"/>
    <cellStyle name="Normal 99 3 2" xfId="15630" xr:uid="{00000000-0005-0000-0000-0000866B0000}"/>
    <cellStyle name="Normal 99 4" xfId="8899" xr:uid="{00000000-0005-0000-0000-0000876B0000}"/>
    <cellStyle name="Normal_ sg&amp;a b" xfId="1156" xr:uid="{00000000-0005-0000-0000-0000886B0000}"/>
    <cellStyle name="Normal1" xfId="1157" xr:uid="{00000000-0005-0000-0000-0000896B0000}"/>
    <cellStyle name="Normal1 2" xfId="8903" xr:uid="{00000000-0005-0000-0000-00008A6B0000}"/>
    <cellStyle name="Normal1 3" xfId="15631" xr:uid="{00000000-0005-0000-0000-00008B6B0000}"/>
    <cellStyle name="Normal2" xfId="1158" xr:uid="{00000000-0005-0000-0000-00008C6B0000}"/>
    <cellStyle name="Normal3" xfId="1159" xr:uid="{00000000-0005-0000-0000-00008D6B0000}"/>
    <cellStyle name="Normal4" xfId="1160" xr:uid="{00000000-0005-0000-0000-00008E6B0000}"/>
    <cellStyle name="Normale_FS1.XLS" xfId="1161" xr:uid="{00000000-0005-0000-0000-00008F6B0000}"/>
    <cellStyle name="Note" xfId="1162" xr:uid="{00000000-0005-0000-0000-0000906B0000}"/>
    <cellStyle name="Note 10" xfId="3329" xr:uid="{00000000-0005-0000-0000-0000916B0000}"/>
    <cellStyle name="Note 10 2" xfId="6668" xr:uid="{00000000-0005-0000-0000-0000926B0000}"/>
    <cellStyle name="Note 10 2 2" xfId="13245" xr:uid="{00000000-0005-0000-0000-0000936B0000}"/>
    <cellStyle name="Note 10 2 3" xfId="20326" xr:uid="{00000000-0005-0000-0000-0000946B0000}"/>
    <cellStyle name="Note 10 2 4" xfId="23426" xr:uid="{00000000-0005-0000-0000-0000956B0000}"/>
    <cellStyle name="Note 10 2 5" xfId="25681" xr:uid="{00000000-0005-0000-0000-0000966B0000}"/>
    <cellStyle name="Note 10 3" xfId="5045" xr:uid="{00000000-0005-0000-0000-0000976B0000}"/>
    <cellStyle name="Note 10 3 2" xfId="11622" xr:uid="{00000000-0005-0000-0000-0000986B0000}"/>
    <cellStyle name="Note 10 4" xfId="9949" xr:uid="{00000000-0005-0000-0000-0000996B0000}"/>
    <cellStyle name="Note 10 5" xfId="18096" xr:uid="{00000000-0005-0000-0000-00009A6B0000}"/>
    <cellStyle name="Note 10 6" xfId="19739" xr:uid="{00000000-0005-0000-0000-00009B6B0000}"/>
    <cellStyle name="Note 10 7" xfId="19406" xr:uid="{00000000-0005-0000-0000-00009C6B0000}"/>
    <cellStyle name="Note 11" xfId="4512" xr:uid="{00000000-0005-0000-0000-00009D6B0000}"/>
    <cellStyle name="Note 11 2" xfId="11097" xr:uid="{00000000-0005-0000-0000-00009E6B0000}"/>
    <cellStyle name="Note 11 2 2" xfId="21474" xr:uid="{00000000-0005-0000-0000-00009F6B0000}"/>
    <cellStyle name="Note 11 2 3" xfId="24476" xr:uid="{00000000-0005-0000-0000-0000A06B0000}"/>
    <cellStyle name="Note 11 2 4" xfId="26726" xr:uid="{00000000-0005-0000-0000-0000A16B0000}"/>
    <cellStyle name="Note 11 3" xfId="16915" xr:uid="{00000000-0005-0000-0000-0000A26B0000}"/>
    <cellStyle name="Note 11 4" xfId="23041" xr:uid="{00000000-0005-0000-0000-0000A36B0000}"/>
    <cellStyle name="Note 11 5" xfId="19428" xr:uid="{00000000-0005-0000-0000-0000A46B0000}"/>
    <cellStyle name="Note 12" xfId="4529" xr:uid="{00000000-0005-0000-0000-0000A56B0000}"/>
    <cellStyle name="Note 12 2" xfId="11114" xr:uid="{00000000-0005-0000-0000-0000A66B0000}"/>
    <cellStyle name="Note 12 2 2" xfId="21491" xr:uid="{00000000-0005-0000-0000-0000A76B0000}"/>
    <cellStyle name="Note 12 2 3" xfId="24487" xr:uid="{00000000-0005-0000-0000-0000A86B0000}"/>
    <cellStyle name="Note 12 2 4" xfId="26736" xr:uid="{00000000-0005-0000-0000-0000A96B0000}"/>
    <cellStyle name="Note 12 3" xfId="16898" xr:uid="{00000000-0005-0000-0000-0000AA6B0000}"/>
    <cellStyle name="Note 12 4" xfId="23051" xr:uid="{00000000-0005-0000-0000-0000AB6B0000}"/>
    <cellStyle name="Note 12 5" xfId="19115" xr:uid="{00000000-0005-0000-0000-0000AC6B0000}"/>
    <cellStyle name="Note 13" xfId="4546" xr:uid="{00000000-0005-0000-0000-0000AD6B0000}"/>
    <cellStyle name="Note 13 2" xfId="11131" xr:uid="{00000000-0005-0000-0000-0000AE6B0000}"/>
    <cellStyle name="Note 13 2 2" xfId="21508" xr:uid="{00000000-0005-0000-0000-0000AF6B0000}"/>
    <cellStyle name="Note 13 2 3" xfId="24496" xr:uid="{00000000-0005-0000-0000-0000B06B0000}"/>
    <cellStyle name="Note 13 2 4" xfId="26746" xr:uid="{00000000-0005-0000-0000-0000B16B0000}"/>
    <cellStyle name="Note 13 3" xfId="16881" xr:uid="{00000000-0005-0000-0000-0000B26B0000}"/>
    <cellStyle name="Note 13 4" xfId="23060" xr:uid="{00000000-0005-0000-0000-0000B36B0000}"/>
    <cellStyle name="Note 13 5" xfId="19425" xr:uid="{00000000-0005-0000-0000-0000B46B0000}"/>
    <cellStyle name="Note 14" xfId="14868" xr:uid="{00000000-0005-0000-0000-0000B56B0000}"/>
    <cellStyle name="Note 14 2" xfId="16480" xr:uid="{00000000-0005-0000-0000-0000B66B0000}"/>
    <cellStyle name="Note 14 2 2" xfId="21524" xr:uid="{00000000-0005-0000-0000-0000B76B0000}"/>
    <cellStyle name="Note 14 2 3" xfId="24504" xr:uid="{00000000-0005-0000-0000-0000B86B0000}"/>
    <cellStyle name="Note 14 2 4" xfId="26754" xr:uid="{00000000-0005-0000-0000-0000B96B0000}"/>
    <cellStyle name="Note 14 3" xfId="16864" xr:uid="{00000000-0005-0000-0000-0000BA6B0000}"/>
    <cellStyle name="Note 14 4" xfId="23067" xr:uid="{00000000-0005-0000-0000-0000BB6B0000}"/>
    <cellStyle name="Note 14 5" xfId="19111" xr:uid="{00000000-0005-0000-0000-0000BC6B0000}"/>
    <cellStyle name="Note 15" xfId="16689" xr:uid="{00000000-0005-0000-0000-0000BD6B0000}"/>
    <cellStyle name="Note 15 2" xfId="21621" xr:uid="{00000000-0005-0000-0000-0000BE6B0000}"/>
    <cellStyle name="Note 15 3" xfId="24581" xr:uid="{00000000-0005-0000-0000-0000BF6B0000}"/>
    <cellStyle name="Note 15 4" xfId="26817" xr:uid="{00000000-0005-0000-0000-0000C06B0000}"/>
    <cellStyle name="Note 16" xfId="19238" xr:uid="{00000000-0005-0000-0000-0000C16B0000}"/>
    <cellStyle name="Note 2" xfId="1163" xr:uid="{00000000-0005-0000-0000-0000C26B0000}"/>
    <cellStyle name="Note 2 10" xfId="4607" xr:uid="{00000000-0005-0000-0000-0000C36B0000}"/>
    <cellStyle name="Note 2 10 2" xfId="11184" xr:uid="{00000000-0005-0000-0000-0000C46B0000}"/>
    <cellStyle name="Note 2 11" xfId="8904" xr:uid="{00000000-0005-0000-0000-0000C56B0000}"/>
    <cellStyle name="Note 2 12" xfId="19382" xr:uid="{00000000-0005-0000-0000-0000C66B0000}"/>
    <cellStyle name="Note 2 2" xfId="1164" xr:uid="{00000000-0005-0000-0000-0000C76B0000}"/>
    <cellStyle name="Note 2 2 2" xfId="8905" xr:uid="{00000000-0005-0000-0000-0000C86B0000}"/>
    <cellStyle name="Note 2 2 3" xfId="15633" xr:uid="{00000000-0005-0000-0000-0000C96B0000}"/>
    <cellStyle name="Note 2 3" xfId="1165" xr:uid="{00000000-0005-0000-0000-0000CA6B0000}"/>
    <cellStyle name="Note 2 3 10" xfId="7909" xr:uid="{00000000-0005-0000-0000-0000CB6B0000}"/>
    <cellStyle name="Note 2 3 10 2" xfId="14410" xr:uid="{00000000-0005-0000-0000-0000CC6B0000}"/>
    <cellStyle name="Note 2 3 11" xfId="9215" xr:uid="{00000000-0005-0000-0000-0000CD6B0000}"/>
    <cellStyle name="Note 2 3 11 2" xfId="14528" xr:uid="{00000000-0005-0000-0000-0000CE6B0000}"/>
    <cellStyle name="Note 2 3 12" xfId="9513" xr:uid="{00000000-0005-0000-0000-0000CF6B0000}"/>
    <cellStyle name="Note 2 3 12 2" xfId="14682" xr:uid="{00000000-0005-0000-0000-0000D06B0000}"/>
    <cellStyle name="Note 2 3 13" xfId="9482" xr:uid="{00000000-0005-0000-0000-0000D16B0000}"/>
    <cellStyle name="Note 2 3 13 2" xfId="14651" xr:uid="{00000000-0005-0000-0000-0000D26B0000}"/>
    <cellStyle name="Note 2 3 14" xfId="19240" xr:uid="{00000000-0005-0000-0000-0000D36B0000}"/>
    <cellStyle name="Note 2 3 15" xfId="24657" xr:uid="{00000000-0005-0000-0000-0000D46B0000}"/>
    <cellStyle name="Note 2 3 16" xfId="24675" xr:uid="{00000000-0005-0000-0000-0000D56B0000}"/>
    <cellStyle name="Note 2 3 2" xfId="3028" xr:uid="{00000000-0005-0000-0000-0000D66B0000}"/>
    <cellStyle name="Note 2 3 2 10" xfId="24693" xr:uid="{00000000-0005-0000-0000-0000D76B0000}"/>
    <cellStyle name="Note 2 3 2 2" xfId="3758" xr:uid="{00000000-0005-0000-0000-0000D86B0000}"/>
    <cellStyle name="Note 2 3 2 2 2" xfId="7062" xr:uid="{00000000-0005-0000-0000-0000D96B0000}"/>
    <cellStyle name="Note 2 3 2 2 2 2" xfId="13639" xr:uid="{00000000-0005-0000-0000-0000DA6B0000}"/>
    <cellStyle name="Note 2 3 2 2 2 3" xfId="20720" xr:uid="{00000000-0005-0000-0000-0000DB6B0000}"/>
    <cellStyle name="Note 2 3 2 2 2 4" xfId="23769" xr:uid="{00000000-0005-0000-0000-0000DC6B0000}"/>
    <cellStyle name="Note 2 3 2 2 2 5" xfId="26023" xr:uid="{00000000-0005-0000-0000-0000DD6B0000}"/>
    <cellStyle name="Note 2 3 2 2 3" xfId="5439" xr:uid="{00000000-0005-0000-0000-0000DE6B0000}"/>
    <cellStyle name="Note 2 3 2 2 3 2" xfId="12016" xr:uid="{00000000-0005-0000-0000-0000DF6B0000}"/>
    <cellStyle name="Note 2 3 2 2 4" xfId="10343" xr:uid="{00000000-0005-0000-0000-0000E06B0000}"/>
    <cellStyle name="Note 2 3 2 2 5" xfId="17669" xr:uid="{00000000-0005-0000-0000-0000E16B0000}"/>
    <cellStyle name="Note 2 3 2 2 6" xfId="19950" xr:uid="{00000000-0005-0000-0000-0000E26B0000}"/>
    <cellStyle name="Note 2 3 2 2 7" xfId="22252" xr:uid="{00000000-0005-0000-0000-0000E36B0000}"/>
    <cellStyle name="Note 2 3 2 3" xfId="4069" xr:uid="{00000000-0005-0000-0000-0000E46B0000}"/>
    <cellStyle name="Note 2 3 2 3 2" xfId="7373" xr:uid="{00000000-0005-0000-0000-0000E56B0000}"/>
    <cellStyle name="Note 2 3 2 3 2 2" xfId="13950" xr:uid="{00000000-0005-0000-0000-0000E66B0000}"/>
    <cellStyle name="Note 2 3 2 3 2 3" xfId="21031" xr:uid="{00000000-0005-0000-0000-0000E76B0000}"/>
    <cellStyle name="Note 2 3 2 3 2 4" xfId="24035" xr:uid="{00000000-0005-0000-0000-0000E86B0000}"/>
    <cellStyle name="Note 2 3 2 3 2 5" xfId="26285" xr:uid="{00000000-0005-0000-0000-0000E96B0000}"/>
    <cellStyle name="Note 2 3 2 3 3" xfId="5750" xr:uid="{00000000-0005-0000-0000-0000EA6B0000}"/>
    <cellStyle name="Note 2 3 2 3 3 2" xfId="12327" xr:uid="{00000000-0005-0000-0000-0000EB6B0000}"/>
    <cellStyle name="Note 2 3 2 3 4" xfId="10654" xr:uid="{00000000-0005-0000-0000-0000EC6B0000}"/>
    <cellStyle name="Note 2 3 2 3 5" xfId="17358" xr:uid="{00000000-0005-0000-0000-0000ED6B0000}"/>
    <cellStyle name="Note 2 3 2 3 6" xfId="22601" xr:uid="{00000000-0005-0000-0000-0000EE6B0000}"/>
    <cellStyle name="Note 2 3 2 3 7" xfId="21952" xr:uid="{00000000-0005-0000-0000-0000EF6B0000}"/>
    <cellStyle name="Note 2 3 2 4" xfId="3581" xr:uid="{00000000-0005-0000-0000-0000F06B0000}"/>
    <cellStyle name="Note 2 3 2 4 2" xfId="6896" xr:uid="{00000000-0005-0000-0000-0000F16B0000}"/>
    <cellStyle name="Note 2 3 2 4 2 2" xfId="13473" xr:uid="{00000000-0005-0000-0000-0000F26B0000}"/>
    <cellStyle name="Note 2 3 2 4 2 3" xfId="20554" xr:uid="{00000000-0005-0000-0000-0000F36B0000}"/>
    <cellStyle name="Note 2 3 2 4 2 4" xfId="23605" xr:uid="{00000000-0005-0000-0000-0000F46B0000}"/>
    <cellStyle name="Note 2 3 2 4 2 5" xfId="25858" xr:uid="{00000000-0005-0000-0000-0000F56B0000}"/>
    <cellStyle name="Note 2 3 2 4 3" xfId="5273" xr:uid="{00000000-0005-0000-0000-0000F66B0000}"/>
    <cellStyle name="Note 2 3 2 4 3 2" xfId="11850" xr:uid="{00000000-0005-0000-0000-0000F76B0000}"/>
    <cellStyle name="Note 2 3 2 4 4" xfId="10177" xr:uid="{00000000-0005-0000-0000-0000F86B0000}"/>
    <cellStyle name="Note 2 3 2 4 5" xfId="17845" xr:uid="{00000000-0005-0000-0000-0000F96B0000}"/>
    <cellStyle name="Note 2 3 2 4 6" xfId="19841" xr:uid="{00000000-0005-0000-0000-0000FA6B0000}"/>
    <cellStyle name="Note 2 3 2 4 7" xfId="19287" xr:uid="{00000000-0005-0000-0000-0000FB6B0000}"/>
    <cellStyle name="Note 2 3 2 5" xfId="6389" xr:uid="{00000000-0005-0000-0000-0000FC6B0000}"/>
    <cellStyle name="Note 2 3 2 5 2" xfId="12966" xr:uid="{00000000-0005-0000-0000-0000FD6B0000}"/>
    <cellStyle name="Note 2 3 2 5 3" xfId="20047" xr:uid="{00000000-0005-0000-0000-0000FE6B0000}"/>
    <cellStyle name="Note 2 3 2 5 4" xfId="23204" xr:uid="{00000000-0005-0000-0000-0000FF6B0000}"/>
    <cellStyle name="Note 2 3 2 5 5" xfId="25457" xr:uid="{00000000-0005-0000-0000-0000006C0000}"/>
    <cellStyle name="Note 2 3 2 6" xfId="4766" xr:uid="{00000000-0005-0000-0000-0000016C0000}"/>
    <cellStyle name="Note 2 3 2 6 2" xfId="11343" xr:uid="{00000000-0005-0000-0000-0000026C0000}"/>
    <cellStyle name="Note 2 3 2 7" xfId="9672" xr:uid="{00000000-0005-0000-0000-0000036C0000}"/>
    <cellStyle name="Note 2 3 2 8" xfId="18426" xr:uid="{00000000-0005-0000-0000-0000046C0000}"/>
    <cellStyle name="Note 2 3 2 9" xfId="21810" xr:uid="{00000000-0005-0000-0000-0000056C0000}"/>
    <cellStyle name="Note 2 3 3" xfId="3238" xr:uid="{00000000-0005-0000-0000-0000066C0000}"/>
    <cellStyle name="Note 2 3 3 10" xfId="24726" xr:uid="{00000000-0005-0000-0000-0000076C0000}"/>
    <cellStyle name="Note 2 3 3 2" xfId="3945" xr:uid="{00000000-0005-0000-0000-0000086C0000}"/>
    <cellStyle name="Note 2 3 3 2 2" xfId="7249" xr:uid="{00000000-0005-0000-0000-0000096C0000}"/>
    <cellStyle name="Note 2 3 3 2 2 2" xfId="13826" xr:uid="{00000000-0005-0000-0000-00000A6C0000}"/>
    <cellStyle name="Note 2 3 3 2 2 3" xfId="20907" xr:uid="{00000000-0005-0000-0000-00000B6C0000}"/>
    <cellStyle name="Note 2 3 3 2 2 4" xfId="23911" xr:uid="{00000000-0005-0000-0000-00000C6C0000}"/>
    <cellStyle name="Note 2 3 3 2 2 5" xfId="26161" xr:uid="{00000000-0005-0000-0000-00000D6C0000}"/>
    <cellStyle name="Note 2 3 3 2 3" xfId="5626" xr:uid="{00000000-0005-0000-0000-00000E6C0000}"/>
    <cellStyle name="Note 2 3 3 2 3 2" xfId="12203" xr:uid="{00000000-0005-0000-0000-00000F6C0000}"/>
    <cellStyle name="Note 2 3 3 2 4" xfId="10530" xr:uid="{00000000-0005-0000-0000-0000106C0000}"/>
    <cellStyle name="Note 2 3 3 2 5" xfId="17482" xr:uid="{00000000-0005-0000-0000-0000116C0000}"/>
    <cellStyle name="Note 2 3 3 2 6" xfId="22477" xr:uid="{00000000-0005-0000-0000-0000126C0000}"/>
    <cellStyle name="Note 2 3 3 2 7" xfId="25056" xr:uid="{00000000-0005-0000-0000-0000136C0000}"/>
    <cellStyle name="Note 2 3 3 3" xfId="4199" xr:uid="{00000000-0005-0000-0000-0000146C0000}"/>
    <cellStyle name="Note 2 3 3 3 2" xfId="7503" xr:uid="{00000000-0005-0000-0000-0000156C0000}"/>
    <cellStyle name="Note 2 3 3 3 2 2" xfId="14080" xr:uid="{00000000-0005-0000-0000-0000166C0000}"/>
    <cellStyle name="Note 2 3 3 3 2 3" xfId="21161" xr:uid="{00000000-0005-0000-0000-0000176C0000}"/>
    <cellStyle name="Note 2 3 3 3 2 4" xfId="24165" xr:uid="{00000000-0005-0000-0000-0000186C0000}"/>
    <cellStyle name="Note 2 3 3 3 2 5" xfId="26415" xr:uid="{00000000-0005-0000-0000-0000196C0000}"/>
    <cellStyle name="Note 2 3 3 3 3" xfId="5880" xr:uid="{00000000-0005-0000-0000-00001A6C0000}"/>
    <cellStyle name="Note 2 3 3 3 3 2" xfId="12457" xr:uid="{00000000-0005-0000-0000-00001B6C0000}"/>
    <cellStyle name="Note 2 3 3 3 4" xfId="10784" xr:uid="{00000000-0005-0000-0000-00001C6C0000}"/>
    <cellStyle name="Note 2 3 3 3 5" xfId="17228" xr:uid="{00000000-0005-0000-0000-00001D6C0000}"/>
    <cellStyle name="Note 2 3 3 3 6" xfId="22731" xr:uid="{00000000-0005-0000-0000-00001E6C0000}"/>
    <cellStyle name="Note 2 3 3 3 7" xfId="19530" xr:uid="{00000000-0005-0000-0000-00001F6C0000}"/>
    <cellStyle name="Note 2 3 3 4" xfId="4413" xr:uid="{00000000-0005-0000-0000-0000206C0000}"/>
    <cellStyle name="Note 2 3 3 4 2" xfId="7717" xr:uid="{00000000-0005-0000-0000-0000216C0000}"/>
    <cellStyle name="Note 2 3 3 4 2 2" xfId="14294" xr:uid="{00000000-0005-0000-0000-0000226C0000}"/>
    <cellStyle name="Note 2 3 3 4 2 3" xfId="21375" xr:uid="{00000000-0005-0000-0000-0000236C0000}"/>
    <cellStyle name="Note 2 3 3 4 2 4" xfId="24379" xr:uid="{00000000-0005-0000-0000-0000246C0000}"/>
    <cellStyle name="Note 2 3 3 4 2 5" xfId="26629" xr:uid="{00000000-0005-0000-0000-0000256C0000}"/>
    <cellStyle name="Note 2 3 3 4 3" xfId="6094" xr:uid="{00000000-0005-0000-0000-0000266C0000}"/>
    <cellStyle name="Note 2 3 3 4 3 2" xfId="12671" xr:uid="{00000000-0005-0000-0000-0000276C0000}"/>
    <cellStyle name="Note 2 3 3 4 4" xfId="10998" xr:uid="{00000000-0005-0000-0000-0000286C0000}"/>
    <cellStyle name="Note 2 3 3 4 5" xfId="17014" xr:uid="{00000000-0005-0000-0000-0000296C0000}"/>
    <cellStyle name="Note 2 3 3 4 6" xfId="22945" xr:uid="{00000000-0005-0000-0000-00002A6C0000}"/>
    <cellStyle name="Note 2 3 3 4 7" xfId="22099" xr:uid="{00000000-0005-0000-0000-00002B6C0000}"/>
    <cellStyle name="Note 2 3 3 5" xfId="6577" xr:uid="{00000000-0005-0000-0000-00002C6C0000}"/>
    <cellStyle name="Note 2 3 3 5 2" xfId="13154" xr:uid="{00000000-0005-0000-0000-00002D6C0000}"/>
    <cellStyle name="Note 2 3 3 5 3" xfId="20235" xr:uid="{00000000-0005-0000-0000-00002E6C0000}"/>
    <cellStyle name="Note 2 3 3 5 4" xfId="23335" xr:uid="{00000000-0005-0000-0000-00002F6C0000}"/>
    <cellStyle name="Note 2 3 3 5 5" xfId="25590" xr:uid="{00000000-0005-0000-0000-0000306C0000}"/>
    <cellStyle name="Note 2 3 3 6" xfId="4954" xr:uid="{00000000-0005-0000-0000-0000316C0000}"/>
    <cellStyle name="Note 2 3 3 6 2" xfId="11531" xr:uid="{00000000-0005-0000-0000-0000326C0000}"/>
    <cellStyle name="Note 2 3 3 7" xfId="9858" xr:uid="{00000000-0005-0000-0000-0000336C0000}"/>
    <cellStyle name="Note 2 3 3 8" xfId="18187" xr:uid="{00000000-0005-0000-0000-0000346C0000}"/>
    <cellStyle name="Note 2 3 3 9" xfId="21830" xr:uid="{00000000-0005-0000-0000-0000356C0000}"/>
    <cellStyle name="Note 2 3 4" xfId="3512" xr:uid="{00000000-0005-0000-0000-0000366C0000}"/>
    <cellStyle name="Note 2 3 4 2" xfId="6848" xr:uid="{00000000-0005-0000-0000-0000376C0000}"/>
    <cellStyle name="Note 2 3 4 2 2" xfId="13425" xr:uid="{00000000-0005-0000-0000-0000386C0000}"/>
    <cellStyle name="Note 2 3 4 2 3" xfId="20506" xr:uid="{00000000-0005-0000-0000-0000396C0000}"/>
    <cellStyle name="Note 2 3 4 2 4" xfId="23557" xr:uid="{00000000-0005-0000-0000-00003A6C0000}"/>
    <cellStyle name="Note 2 3 4 2 5" xfId="25810" xr:uid="{00000000-0005-0000-0000-00003B6C0000}"/>
    <cellStyle name="Note 2 3 4 3" xfId="5225" xr:uid="{00000000-0005-0000-0000-00003C6C0000}"/>
    <cellStyle name="Note 2 3 4 3 2" xfId="11802" xr:uid="{00000000-0005-0000-0000-00003D6C0000}"/>
    <cellStyle name="Note 2 3 4 4" xfId="10129" xr:uid="{00000000-0005-0000-0000-00003E6C0000}"/>
    <cellStyle name="Note 2 3 4 5" xfId="17903" xr:uid="{00000000-0005-0000-0000-00003F6C0000}"/>
    <cellStyle name="Note 2 3 4 6" xfId="19811" xr:uid="{00000000-0005-0000-0000-0000406C0000}"/>
    <cellStyle name="Note 2 3 4 7" xfId="25088" xr:uid="{00000000-0005-0000-0000-0000416C0000}"/>
    <cellStyle name="Note 2 3 5" xfId="3517" xr:uid="{00000000-0005-0000-0000-0000426C0000}"/>
    <cellStyle name="Note 2 3 5 2" xfId="6853" xr:uid="{00000000-0005-0000-0000-0000436C0000}"/>
    <cellStyle name="Note 2 3 5 2 2" xfId="13430" xr:uid="{00000000-0005-0000-0000-0000446C0000}"/>
    <cellStyle name="Note 2 3 5 2 3" xfId="20511" xr:uid="{00000000-0005-0000-0000-0000456C0000}"/>
    <cellStyle name="Note 2 3 5 2 4" xfId="23562" xr:uid="{00000000-0005-0000-0000-0000466C0000}"/>
    <cellStyle name="Note 2 3 5 2 5" xfId="25815" xr:uid="{00000000-0005-0000-0000-0000476C0000}"/>
    <cellStyle name="Note 2 3 5 3" xfId="5230" xr:uid="{00000000-0005-0000-0000-0000486C0000}"/>
    <cellStyle name="Note 2 3 5 3 2" xfId="11807" xr:uid="{00000000-0005-0000-0000-0000496C0000}"/>
    <cellStyle name="Note 2 3 5 4" xfId="10134" xr:uid="{00000000-0005-0000-0000-00004A6C0000}"/>
    <cellStyle name="Note 2 3 5 5" xfId="17898" xr:uid="{00000000-0005-0000-0000-00004B6C0000}"/>
    <cellStyle name="Note 2 3 5 6" xfId="18929" xr:uid="{00000000-0005-0000-0000-00004C6C0000}"/>
    <cellStyle name="Note 2 3 5 7" xfId="25083" xr:uid="{00000000-0005-0000-0000-00004D6C0000}"/>
    <cellStyle name="Note 2 3 6" xfId="4285" xr:uid="{00000000-0005-0000-0000-00004E6C0000}"/>
    <cellStyle name="Note 2 3 6 2" xfId="7589" xr:uid="{00000000-0005-0000-0000-00004F6C0000}"/>
    <cellStyle name="Note 2 3 6 2 2" xfId="14166" xr:uid="{00000000-0005-0000-0000-0000506C0000}"/>
    <cellStyle name="Note 2 3 6 2 3" xfId="21247" xr:uid="{00000000-0005-0000-0000-0000516C0000}"/>
    <cellStyle name="Note 2 3 6 2 4" xfId="24251" xr:uid="{00000000-0005-0000-0000-0000526C0000}"/>
    <cellStyle name="Note 2 3 6 2 5" xfId="26501" xr:uid="{00000000-0005-0000-0000-0000536C0000}"/>
    <cellStyle name="Note 2 3 6 3" xfId="5966" xr:uid="{00000000-0005-0000-0000-0000546C0000}"/>
    <cellStyle name="Note 2 3 6 3 2" xfId="12543" xr:uid="{00000000-0005-0000-0000-0000556C0000}"/>
    <cellStyle name="Note 2 3 6 4" xfId="10870" xr:uid="{00000000-0005-0000-0000-0000566C0000}"/>
    <cellStyle name="Note 2 3 6 5" xfId="17142" xr:uid="{00000000-0005-0000-0000-0000576C0000}"/>
    <cellStyle name="Note 2 3 6 6" xfId="22817" xr:uid="{00000000-0005-0000-0000-0000586C0000}"/>
    <cellStyle name="Note 2 3 6 7" xfId="19160" xr:uid="{00000000-0005-0000-0000-0000596C0000}"/>
    <cellStyle name="Note 2 3 7" xfId="6237" xr:uid="{00000000-0005-0000-0000-00005A6C0000}"/>
    <cellStyle name="Note 2 3 7 2" xfId="12814" xr:uid="{00000000-0005-0000-0000-00005B6C0000}"/>
    <cellStyle name="Note 2 3 7 3" xfId="16823" xr:uid="{00000000-0005-0000-0000-00005C6C0000}"/>
    <cellStyle name="Note 2 3 7 4" xfId="23095" xr:uid="{00000000-0005-0000-0000-00005D6C0000}"/>
    <cellStyle name="Note 2 3 7 5" xfId="18553" xr:uid="{00000000-0005-0000-0000-00005E6C0000}"/>
    <cellStyle name="Note 2 3 8" xfId="4608" xr:uid="{00000000-0005-0000-0000-00005F6C0000}"/>
    <cellStyle name="Note 2 3 8 2" xfId="11185" xr:uid="{00000000-0005-0000-0000-0000606C0000}"/>
    <cellStyle name="Note 2 3 8 3" xfId="21622" xr:uid="{00000000-0005-0000-0000-0000616C0000}"/>
    <cellStyle name="Note 2 3 8 4" xfId="24582" xr:uid="{00000000-0005-0000-0000-0000626C0000}"/>
    <cellStyle name="Note 2 3 8 5" xfId="26818" xr:uid="{00000000-0005-0000-0000-0000636C0000}"/>
    <cellStyle name="Note 2 3 9" xfId="8906" xr:uid="{00000000-0005-0000-0000-0000646C0000}"/>
    <cellStyle name="Note 2 3 9 2" xfId="14471" xr:uid="{00000000-0005-0000-0000-0000656C0000}"/>
    <cellStyle name="Note 2 4" xfId="3027" xr:uid="{00000000-0005-0000-0000-0000666C0000}"/>
    <cellStyle name="Note 2 4 10" xfId="19617" xr:uid="{00000000-0005-0000-0000-0000676C0000}"/>
    <cellStyle name="Note 2 4 11" xfId="24692" xr:uid="{00000000-0005-0000-0000-0000686C0000}"/>
    <cellStyle name="Note 2 4 2" xfId="3757" xr:uid="{00000000-0005-0000-0000-0000696C0000}"/>
    <cellStyle name="Note 2 4 2 2" xfId="7061" xr:uid="{00000000-0005-0000-0000-00006A6C0000}"/>
    <cellStyle name="Note 2 4 2 2 2" xfId="13638" xr:uid="{00000000-0005-0000-0000-00006B6C0000}"/>
    <cellStyle name="Note 2 4 2 2 3" xfId="20719" xr:uid="{00000000-0005-0000-0000-00006C6C0000}"/>
    <cellStyle name="Note 2 4 2 2 4" xfId="23768" xr:uid="{00000000-0005-0000-0000-00006D6C0000}"/>
    <cellStyle name="Note 2 4 2 2 5" xfId="26022" xr:uid="{00000000-0005-0000-0000-00006E6C0000}"/>
    <cellStyle name="Note 2 4 2 3" xfId="5438" xr:uid="{00000000-0005-0000-0000-00006F6C0000}"/>
    <cellStyle name="Note 2 4 2 3 2" xfId="12015" xr:uid="{00000000-0005-0000-0000-0000706C0000}"/>
    <cellStyle name="Note 2 4 2 4" xfId="10342" xr:uid="{00000000-0005-0000-0000-0000716C0000}"/>
    <cellStyle name="Note 2 4 2 5" xfId="17670" xr:uid="{00000000-0005-0000-0000-0000726C0000}"/>
    <cellStyle name="Note 2 4 2 6" xfId="19949" xr:uid="{00000000-0005-0000-0000-0000736C0000}"/>
    <cellStyle name="Note 2 4 2 7" xfId="22251" xr:uid="{00000000-0005-0000-0000-0000746C0000}"/>
    <cellStyle name="Note 2 4 3" xfId="4068" xr:uid="{00000000-0005-0000-0000-0000756C0000}"/>
    <cellStyle name="Note 2 4 3 2" xfId="7372" xr:uid="{00000000-0005-0000-0000-0000766C0000}"/>
    <cellStyle name="Note 2 4 3 2 2" xfId="13949" xr:uid="{00000000-0005-0000-0000-0000776C0000}"/>
    <cellStyle name="Note 2 4 3 2 3" xfId="21030" xr:uid="{00000000-0005-0000-0000-0000786C0000}"/>
    <cellStyle name="Note 2 4 3 2 4" xfId="24034" xr:uid="{00000000-0005-0000-0000-0000796C0000}"/>
    <cellStyle name="Note 2 4 3 2 5" xfId="26284" xr:uid="{00000000-0005-0000-0000-00007A6C0000}"/>
    <cellStyle name="Note 2 4 3 3" xfId="5749" xr:uid="{00000000-0005-0000-0000-00007B6C0000}"/>
    <cellStyle name="Note 2 4 3 3 2" xfId="12326" xr:uid="{00000000-0005-0000-0000-00007C6C0000}"/>
    <cellStyle name="Note 2 4 3 4" xfId="10653" xr:uid="{00000000-0005-0000-0000-00007D6C0000}"/>
    <cellStyle name="Note 2 4 3 5" xfId="17359" xr:uid="{00000000-0005-0000-0000-00007E6C0000}"/>
    <cellStyle name="Note 2 4 3 6" xfId="22600" xr:uid="{00000000-0005-0000-0000-00007F6C0000}"/>
    <cellStyle name="Note 2 4 3 7" xfId="19185" xr:uid="{00000000-0005-0000-0000-0000806C0000}"/>
    <cellStyle name="Note 2 4 4" xfId="3715" xr:uid="{00000000-0005-0000-0000-0000816C0000}"/>
    <cellStyle name="Note 2 4 4 2" xfId="7019" xr:uid="{00000000-0005-0000-0000-0000826C0000}"/>
    <cellStyle name="Note 2 4 4 2 2" xfId="13596" xr:uid="{00000000-0005-0000-0000-0000836C0000}"/>
    <cellStyle name="Note 2 4 4 2 3" xfId="20677" xr:uid="{00000000-0005-0000-0000-0000846C0000}"/>
    <cellStyle name="Note 2 4 4 2 4" xfId="23728" xr:uid="{00000000-0005-0000-0000-0000856C0000}"/>
    <cellStyle name="Note 2 4 4 2 5" xfId="25981" xr:uid="{00000000-0005-0000-0000-0000866C0000}"/>
    <cellStyle name="Note 2 4 4 3" xfId="5396" xr:uid="{00000000-0005-0000-0000-0000876C0000}"/>
    <cellStyle name="Note 2 4 4 3 2" xfId="11973" xr:uid="{00000000-0005-0000-0000-0000886C0000}"/>
    <cellStyle name="Note 2 4 4 4" xfId="10300" xr:uid="{00000000-0005-0000-0000-0000896C0000}"/>
    <cellStyle name="Note 2 4 4 5" xfId="17712" xr:uid="{00000000-0005-0000-0000-00008A6C0000}"/>
    <cellStyle name="Note 2 4 4 6" xfId="19911" xr:uid="{00000000-0005-0000-0000-00008B6C0000}"/>
    <cellStyle name="Note 2 4 4 7" xfId="24954" xr:uid="{00000000-0005-0000-0000-00008C6C0000}"/>
    <cellStyle name="Note 2 4 5" xfId="6388" xr:uid="{00000000-0005-0000-0000-00008D6C0000}"/>
    <cellStyle name="Note 2 4 5 2" xfId="12965" xr:uid="{00000000-0005-0000-0000-00008E6C0000}"/>
    <cellStyle name="Note 2 4 5 3" xfId="20046" xr:uid="{00000000-0005-0000-0000-00008F6C0000}"/>
    <cellStyle name="Note 2 4 5 4" xfId="23203" xr:uid="{00000000-0005-0000-0000-0000906C0000}"/>
    <cellStyle name="Note 2 4 5 5" xfId="25456" xr:uid="{00000000-0005-0000-0000-0000916C0000}"/>
    <cellStyle name="Note 2 4 6" xfId="4765" xr:uid="{00000000-0005-0000-0000-0000926C0000}"/>
    <cellStyle name="Note 2 4 6 2" xfId="11342" xr:uid="{00000000-0005-0000-0000-0000936C0000}"/>
    <cellStyle name="Note 2 4 7" xfId="9671" xr:uid="{00000000-0005-0000-0000-0000946C0000}"/>
    <cellStyle name="Note 2 4 8" xfId="15635" xr:uid="{00000000-0005-0000-0000-0000956C0000}"/>
    <cellStyle name="Note 2 4 9" xfId="18427" xr:uid="{00000000-0005-0000-0000-0000966C0000}"/>
    <cellStyle name="Note 2 5" xfId="3237" xr:uid="{00000000-0005-0000-0000-0000976C0000}"/>
    <cellStyle name="Note 2 5 10" xfId="24725" xr:uid="{00000000-0005-0000-0000-0000986C0000}"/>
    <cellStyle name="Note 2 5 2" xfId="3944" xr:uid="{00000000-0005-0000-0000-0000996C0000}"/>
    <cellStyle name="Note 2 5 2 2" xfId="7248" xr:uid="{00000000-0005-0000-0000-00009A6C0000}"/>
    <cellStyle name="Note 2 5 2 2 2" xfId="13825" xr:uid="{00000000-0005-0000-0000-00009B6C0000}"/>
    <cellStyle name="Note 2 5 2 2 3" xfId="20906" xr:uid="{00000000-0005-0000-0000-00009C6C0000}"/>
    <cellStyle name="Note 2 5 2 2 4" xfId="23910" xr:uid="{00000000-0005-0000-0000-00009D6C0000}"/>
    <cellStyle name="Note 2 5 2 2 5" xfId="26160" xr:uid="{00000000-0005-0000-0000-00009E6C0000}"/>
    <cellStyle name="Note 2 5 2 3" xfId="5625" xr:uid="{00000000-0005-0000-0000-00009F6C0000}"/>
    <cellStyle name="Note 2 5 2 3 2" xfId="12202" xr:uid="{00000000-0005-0000-0000-0000A06C0000}"/>
    <cellStyle name="Note 2 5 2 4" xfId="10529" xr:uid="{00000000-0005-0000-0000-0000A16C0000}"/>
    <cellStyle name="Note 2 5 2 5" xfId="17483" xr:uid="{00000000-0005-0000-0000-0000A26C0000}"/>
    <cellStyle name="Note 2 5 2 6" xfId="22476" xr:uid="{00000000-0005-0000-0000-0000A36C0000}"/>
    <cellStyle name="Note 2 5 2 7" xfId="24804" xr:uid="{00000000-0005-0000-0000-0000A46C0000}"/>
    <cellStyle name="Note 2 5 3" xfId="4198" xr:uid="{00000000-0005-0000-0000-0000A56C0000}"/>
    <cellStyle name="Note 2 5 3 2" xfId="7502" xr:uid="{00000000-0005-0000-0000-0000A66C0000}"/>
    <cellStyle name="Note 2 5 3 2 2" xfId="14079" xr:uid="{00000000-0005-0000-0000-0000A76C0000}"/>
    <cellStyle name="Note 2 5 3 2 3" xfId="21160" xr:uid="{00000000-0005-0000-0000-0000A86C0000}"/>
    <cellStyle name="Note 2 5 3 2 4" xfId="24164" xr:uid="{00000000-0005-0000-0000-0000A96C0000}"/>
    <cellStyle name="Note 2 5 3 2 5" xfId="26414" xr:uid="{00000000-0005-0000-0000-0000AA6C0000}"/>
    <cellStyle name="Note 2 5 3 3" xfId="5879" xr:uid="{00000000-0005-0000-0000-0000AB6C0000}"/>
    <cellStyle name="Note 2 5 3 3 2" xfId="12456" xr:uid="{00000000-0005-0000-0000-0000AC6C0000}"/>
    <cellStyle name="Note 2 5 3 4" xfId="10783" xr:uid="{00000000-0005-0000-0000-0000AD6C0000}"/>
    <cellStyle name="Note 2 5 3 5" xfId="17229" xr:uid="{00000000-0005-0000-0000-0000AE6C0000}"/>
    <cellStyle name="Note 2 5 3 6" xfId="22730" xr:uid="{00000000-0005-0000-0000-0000AF6C0000}"/>
    <cellStyle name="Note 2 5 3 7" xfId="19076" xr:uid="{00000000-0005-0000-0000-0000B06C0000}"/>
    <cellStyle name="Note 2 5 4" xfId="4412" xr:uid="{00000000-0005-0000-0000-0000B16C0000}"/>
    <cellStyle name="Note 2 5 4 2" xfId="7716" xr:uid="{00000000-0005-0000-0000-0000B26C0000}"/>
    <cellStyle name="Note 2 5 4 2 2" xfId="14293" xr:uid="{00000000-0005-0000-0000-0000B36C0000}"/>
    <cellStyle name="Note 2 5 4 2 3" xfId="21374" xr:uid="{00000000-0005-0000-0000-0000B46C0000}"/>
    <cellStyle name="Note 2 5 4 2 4" xfId="24378" xr:uid="{00000000-0005-0000-0000-0000B56C0000}"/>
    <cellStyle name="Note 2 5 4 2 5" xfId="26628" xr:uid="{00000000-0005-0000-0000-0000B66C0000}"/>
    <cellStyle name="Note 2 5 4 3" xfId="6093" xr:uid="{00000000-0005-0000-0000-0000B76C0000}"/>
    <cellStyle name="Note 2 5 4 3 2" xfId="12670" xr:uid="{00000000-0005-0000-0000-0000B86C0000}"/>
    <cellStyle name="Note 2 5 4 4" xfId="10997" xr:uid="{00000000-0005-0000-0000-0000B96C0000}"/>
    <cellStyle name="Note 2 5 4 5" xfId="17015" xr:uid="{00000000-0005-0000-0000-0000BA6C0000}"/>
    <cellStyle name="Note 2 5 4 6" xfId="22944" xr:uid="{00000000-0005-0000-0000-0000BB6C0000}"/>
    <cellStyle name="Note 2 5 4 7" xfId="19129" xr:uid="{00000000-0005-0000-0000-0000BC6C0000}"/>
    <cellStyle name="Note 2 5 5" xfId="6576" xr:uid="{00000000-0005-0000-0000-0000BD6C0000}"/>
    <cellStyle name="Note 2 5 5 2" xfId="13153" xr:uid="{00000000-0005-0000-0000-0000BE6C0000}"/>
    <cellStyle name="Note 2 5 5 3" xfId="20234" xr:uid="{00000000-0005-0000-0000-0000BF6C0000}"/>
    <cellStyle name="Note 2 5 5 4" xfId="23334" xr:uid="{00000000-0005-0000-0000-0000C06C0000}"/>
    <cellStyle name="Note 2 5 5 5" xfId="25589" xr:uid="{00000000-0005-0000-0000-0000C16C0000}"/>
    <cellStyle name="Note 2 5 6" xfId="4953" xr:uid="{00000000-0005-0000-0000-0000C26C0000}"/>
    <cellStyle name="Note 2 5 6 2" xfId="11530" xr:uid="{00000000-0005-0000-0000-0000C36C0000}"/>
    <cellStyle name="Note 2 5 7" xfId="9857" xr:uid="{00000000-0005-0000-0000-0000C46C0000}"/>
    <cellStyle name="Note 2 5 8" xfId="18188" xr:uid="{00000000-0005-0000-0000-0000C56C0000}"/>
    <cellStyle name="Note 2 5 9" xfId="21829" xr:uid="{00000000-0005-0000-0000-0000C66C0000}"/>
    <cellStyle name="Note 2 6" xfId="3511" xr:uid="{00000000-0005-0000-0000-0000C76C0000}"/>
    <cellStyle name="Note 2 6 2" xfId="6847" xr:uid="{00000000-0005-0000-0000-0000C86C0000}"/>
    <cellStyle name="Note 2 6 2 2" xfId="13424" xr:uid="{00000000-0005-0000-0000-0000C96C0000}"/>
    <cellStyle name="Note 2 6 2 3" xfId="20505" xr:uid="{00000000-0005-0000-0000-0000CA6C0000}"/>
    <cellStyle name="Note 2 6 2 4" xfId="23556" xr:uid="{00000000-0005-0000-0000-0000CB6C0000}"/>
    <cellStyle name="Note 2 6 2 5" xfId="25809" xr:uid="{00000000-0005-0000-0000-0000CC6C0000}"/>
    <cellStyle name="Note 2 6 3" xfId="5224" xr:uid="{00000000-0005-0000-0000-0000CD6C0000}"/>
    <cellStyle name="Note 2 6 3 2" xfId="11801" xr:uid="{00000000-0005-0000-0000-0000CE6C0000}"/>
    <cellStyle name="Note 2 6 4" xfId="10128" xr:uid="{00000000-0005-0000-0000-0000CF6C0000}"/>
    <cellStyle name="Note 2 6 5" xfId="17904" xr:uid="{00000000-0005-0000-0000-0000D06C0000}"/>
    <cellStyle name="Note 2 6 6" xfId="19810" xr:uid="{00000000-0005-0000-0000-0000D16C0000}"/>
    <cellStyle name="Note 2 6 7" xfId="25089" xr:uid="{00000000-0005-0000-0000-0000D26C0000}"/>
    <cellStyle name="Note 2 7" xfId="3518" xr:uid="{00000000-0005-0000-0000-0000D36C0000}"/>
    <cellStyle name="Note 2 7 2" xfId="6854" xr:uid="{00000000-0005-0000-0000-0000D46C0000}"/>
    <cellStyle name="Note 2 7 2 2" xfId="13431" xr:uid="{00000000-0005-0000-0000-0000D56C0000}"/>
    <cellStyle name="Note 2 7 2 3" xfId="20512" xr:uid="{00000000-0005-0000-0000-0000D66C0000}"/>
    <cellStyle name="Note 2 7 2 4" xfId="23563" xr:uid="{00000000-0005-0000-0000-0000D76C0000}"/>
    <cellStyle name="Note 2 7 2 5" xfId="25816" xr:uid="{00000000-0005-0000-0000-0000D86C0000}"/>
    <cellStyle name="Note 2 7 3" xfId="5231" xr:uid="{00000000-0005-0000-0000-0000D96C0000}"/>
    <cellStyle name="Note 2 7 3 2" xfId="11808" xr:uid="{00000000-0005-0000-0000-0000DA6C0000}"/>
    <cellStyle name="Note 2 7 4" xfId="10135" xr:uid="{00000000-0005-0000-0000-0000DB6C0000}"/>
    <cellStyle name="Note 2 7 5" xfId="17897" xr:uid="{00000000-0005-0000-0000-0000DC6C0000}"/>
    <cellStyle name="Note 2 7 6" xfId="18930" xr:uid="{00000000-0005-0000-0000-0000DD6C0000}"/>
    <cellStyle name="Note 2 7 7" xfId="25082" xr:uid="{00000000-0005-0000-0000-0000DE6C0000}"/>
    <cellStyle name="Note 2 8" xfId="3436" xr:uid="{00000000-0005-0000-0000-0000DF6C0000}"/>
    <cellStyle name="Note 2 8 2" xfId="6775" xr:uid="{00000000-0005-0000-0000-0000E06C0000}"/>
    <cellStyle name="Note 2 8 2 2" xfId="13352" xr:uid="{00000000-0005-0000-0000-0000E16C0000}"/>
    <cellStyle name="Note 2 8 2 3" xfId="20433" xr:uid="{00000000-0005-0000-0000-0000E26C0000}"/>
    <cellStyle name="Note 2 8 2 4" xfId="23484" xr:uid="{00000000-0005-0000-0000-0000E36C0000}"/>
    <cellStyle name="Note 2 8 2 5" xfId="25737" xr:uid="{00000000-0005-0000-0000-0000E46C0000}"/>
    <cellStyle name="Note 2 8 3" xfId="5152" xr:uid="{00000000-0005-0000-0000-0000E56C0000}"/>
    <cellStyle name="Note 2 8 3 2" xfId="11729" xr:uid="{00000000-0005-0000-0000-0000E66C0000}"/>
    <cellStyle name="Note 2 8 4" xfId="10056" xr:uid="{00000000-0005-0000-0000-0000E76C0000}"/>
    <cellStyle name="Note 2 8 5" xfId="17978" xr:uid="{00000000-0005-0000-0000-0000E86C0000}"/>
    <cellStyle name="Note 2 8 6" xfId="19773" xr:uid="{00000000-0005-0000-0000-0000E96C0000}"/>
    <cellStyle name="Note 2 8 7" xfId="25134" xr:uid="{00000000-0005-0000-0000-0000EA6C0000}"/>
    <cellStyle name="Note 2 9" xfId="6236" xr:uid="{00000000-0005-0000-0000-0000EB6C0000}"/>
    <cellStyle name="Note 2 9 2" xfId="12813" xr:uid="{00000000-0005-0000-0000-0000EC6C0000}"/>
    <cellStyle name="Note 2 9 3" xfId="16824" xr:uid="{00000000-0005-0000-0000-0000ED6C0000}"/>
    <cellStyle name="Note 2 9 4" xfId="23094" xr:uid="{00000000-0005-0000-0000-0000EE6C0000}"/>
    <cellStyle name="Note 2 9 5" xfId="19043" xr:uid="{00000000-0005-0000-0000-0000EF6C0000}"/>
    <cellStyle name="Note 3" xfId="2441" xr:uid="{00000000-0005-0000-0000-0000F06C0000}"/>
    <cellStyle name="Note 3 10" xfId="7911" xr:uid="{00000000-0005-0000-0000-0000F16C0000}"/>
    <cellStyle name="Note 3 10 2" xfId="14411" xr:uid="{00000000-0005-0000-0000-0000F26C0000}"/>
    <cellStyle name="Note 3 11" xfId="9213" xr:uid="{00000000-0005-0000-0000-0000F36C0000}"/>
    <cellStyle name="Note 3 11 2" xfId="14527" xr:uid="{00000000-0005-0000-0000-0000F46C0000}"/>
    <cellStyle name="Note 3 12" xfId="9508" xr:uid="{00000000-0005-0000-0000-0000F56C0000}"/>
    <cellStyle name="Note 3 12 2" xfId="14677" xr:uid="{00000000-0005-0000-0000-0000F66C0000}"/>
    <cellStyle name="Note 3 13" xfId="9481" xr:uid="{00000000-0005-0000-0000-0000F76C0000}"/>
    <cellStyle name="Note 3 13 2" xfId="14650" xr:uid="{00000000-0005-0000-0000-0000F86C0000}"/>
    <cellStyle name="Note 3 14" xfId="19241" xr:uid="{00000000-0005-0000-0000-0000F96C0000}"/>
    <cellStyle name="Note 3 15" xfId="19331" xr:uid="{00000000-0005-0000-0000-0000FA6C0000}"/>
    <cellStyle name="Note 3 16" xfId="26897" xr:uid="{00000000-0005-0000-0000-0000FB6C0000}"/>
    <cellStyle name="Note 3 2" xfId="3088" xr:uid="{00000000-0005-0000-0000-0000FC6C0000}"/>
    <cellStyle name="Note 3 2 10" xfId="19317" xr:uid="{00000000-0005-0000-0000-0000FD6C0000}"/>
    <cellStyle name="Note 3 2 2" xfId="3818" xr:uid="{00000000-0005-0000-0000-0000FE6C0000}"/>
    <cellStyle name="Note 3 2 2 2" xfId="7122" xr:uid="{00000000-0005-0000-0000-0000FF6C0000}"/>
    <cellStyle name="Note 3 2 2 2 2" xfId="13699" xr:uid="{00000000-0005-0000-0000-0000006D0000}"/>
    <cellStyle name="Note 3 2 2 2 3" xfId="20780" xr:uid="{00000000-0005-0000-0000-0000016D0000}"/>
    <cellStyle name="Note 3 2 2 2 4" xfId="23829" xr:uid="{00000000-0005-0000-0000-0000026D0000}"/>
    <cellStyle name="Note 3 2 2 2 5" xfId="26083" xr:uid="{00000000-0005-0000-0000-0000036D0000}"/>
    <cellStyle name="Note 3 2 2 3" xfId="5499" xr:uid="{00000000-0005-0000-0000-0000046D0000}"/>
    <cellStyle name="Note 3 2 2 3 2" xfId="12076" xr:uid="{00000000-0005-0000-0000-0000056D0000}"/>
    <cellStyle name="Note 3 2 2 4" xfId="10403" xr:uid="{00000000-0005-0000-0000-0000066D0000}"/>
    <cellStyle name="Note 3 2 2 5" xfId="17609" xr:uid="{00000000-0005-0000-0000-0000076D0000}"/>
    <cellStyle name="Note 3 2 2 6" xfId="19984" xr:uid="{00000000-0005-0000-0000-0000086D0000}"/>
    <cellStyle name="Note 3 2 2 7" xfId="24522" xr:uid="{00000000-0005-0000-0000-0000096D0000}"/>
    <cellStyle name="Note 3 2 3" xfId="4129" xr:uid="{00000000-0005-0000-0000-00000A6D0000}"/>
    <cellStyle name="Note 3 2 3 2" xfId="7433" xr:uid="{00000000-0005-0000-0000-00000B6D0000}"/>
    <cellStyle name="Note 3 2 3 2 2" xfId="14010" xr:uid="{00000000-0005-0000-0000-00000C6D0000}"/>
    <cellStyle name="Note 3 2 3 2 3" xfId="21091" xr:uid="{00000000-0005-0000-0000-00000D6D0000}"/>
    <cellStyle name="Note 3 2 3 2 4" xfId="24095" xr:uid="{00000000-0005-0000-0000-00000E6D0000}"/>
    <cellStyle name="Note 3 2 3 2 5" xfId="26345" xr:uid="{00000000-0005-0000-0000-00000F6D0000}"/>
    <cellStyle name="Note 3 2 3 3" xfId="5810" xr:uid="{00000000-0005-0000-0000-0000106D0000}"/>
    <cellStyle name="Note 3 2 3 3 2" xfId="12387" xr:uid="{00000000-0005-0000-0000-0000116D0000}"/>
    <cellStyle name="Note 3 2 3 4" xfId="10714" xr:uid="{00000000-0005-0000-0000-0000126D0000}"/>
    <cellStyle name="Note 3 2 3 5" xfId="17298" xr:uid="{00000000-0005-0000-0000-0000136D0000}"/>
    <cellStyle name="Note 3 2 3 6" xfId="22661" xr:uid="{00000000-0005-0000-0000-0000146D0000}"/>
    <cellStyle name="Note 3 2 3 7" xfId="21731" xr:uid="{00000000-0005-0000-0000-0000156D0000}"/>
    <cellStyle name="Note 3 2 4" xfId="4345" xr:uid="{00000000-0005-0000-0000-0000166D0000}"/>
    <cellStyle name="Note 3 2 4 2" xfId="7649" xr:uid="{00000000-0005-0000-0000-0000176D0000}"/>
    <cellStyle name="Note 3 2 4 2 2" xfId="14226" xr:uid="{00000000-0005-0000-0000-0000186D0000}"/>
    <cellStyle name="Note 3 2 4 2 3" xfId="21307" xr:uid="{00000000-0005-0000-0000-0000196D0000}"/>
    <cellStyle name="Note 3 2 4 2 4" xfId="24311" xr:uid="{00000000-0005-0000-0000-00001A6D0000}"/>
    <cellStyle name="Note 3 2 4 2 5" xfId="26561" xr:uid="{00000000-0005-0000-0000-00001B6D0000}"/>
    <cellStyle name="Note 3 2 4 3" xfId="6026" xr:uid="{00000000-0005-0000-0000-00001C6D0000}"/>
    <cellStyle name="Note 3 2 4 3 2" xfId="12603" xr:uid="{00000000-0005-0000-0000-00001D6D0000}"/>
    <cellStyle name="Note 3 2 4 4" xfId="10930" xr:uid="{00000000-0005-0000-0000-00001E6D0000}"/>
    <cellStyle name="Note 3 2 4 5" xfId="17082" xr:uid="{00000000-0005-0000-0000-00001F6D0000}"/>
    <cellStyle name="Note 3 2 4 6" xfId="22877" xr:uid="{00000000-0005-0000-0000-0000206D0000}"/>
    <cellStyle name="Note 3 2 4 7" xfId="18214" xr:uid="{00000000-0005-0000-0000-0000216D0000}"/>
    <cellStyle name="Note 3 2 5" xfId="6449" xr:uid="{00000000-0005-0000-0000-0000226D0000}"/>
    <cellStyle name="Note 3 2 5 2" xfId="13026" xr:uid="{00000000-0005-0000-0000-0000236D0000}"/>
    <cellStyle name="Note 3 2 5 3" xfId="20107" xr:uid="{00000000-0005-0000-0000-0000246D0000}"/>
    <cellStyle name="Note 3 2 5 4" xfId="23264" xr:uid="{00000000-0005-0000-0000-0000256D0000}"/>
    <cellStyle name="Note 3 2 5 5" xfId="25517" xr:uid="{00000000-0005-0000-0000-0000266D0000}"/>
    <cellStyle name="Note 3 2 6" xfId="4826" xr:uid="{00000000-0005-0000-0000-0000276D0000}"/>
    <cellStyle name="Note 3 2 6 2" xfId="11403" xr:uid="{00000000-0005-0000-0000-0000286D0000}"/>
    <cellStyle name="Note 3 2 7" xfId="9731" xr:uid="{00000000-0005-0000-0000-0000296D0000}"/>
    <cellStyle name="Note 3 2 8" xfId="18369" xr:uid="{00000000-0005-0000-0000-00002A6D0000}"/>
    <cellStyle name="Note 3 2 9" xfId="19648" xr:uid="{00000000-0005-0000-0000-00002B6D0000}"/>
    <cellStyle name="Note 3 3" xfId="3314" xr:uid="{00000000-0005-0000-0000-00002C6D0000}"/>
    <cellStyle name="Note 3 3 10" xfId="25185" xr:uid="{00000000-0005-0000-0000-00002D6D0000}"/>
    <cellStyle name="Note 3 3 2" xfId="4010" xr:uid="{00000000-0005-0000-0000-00002E6D0000}"/>
    <cellStyle name="Note 3 3 2 2" xfId="7314" xr:uid="{00000000-0005-0000-0000-00002F6D0000}"/>
    <cellStyle name="Note 3 3 2 2 2" xfId="13891" xr:uid="{00000000-0005-0000-0000-0000306D0000}"/>
    <cellStyle name="Note 3 3 2 2 3" xfId="20972" xr:uid="{00000000-0005-0000-0000-0000316D0000}"/>
    <cellStyle name="Note 3 3 2 2 4" xfId="23976" xr:uid="{00000000-0005-0000-0000-0000326D0000}"/>
    <cellStyle name="Note 3 3 2 2 5" xfId="26226" xr:uid="{00000000-0005-0000-0000-0000336D0000}"/>
    <cellStyle name="Note 3 3 2 3" xfId="5691" xr:uid="{00000000-0005-0000-0000-0000346D0000}"/>
    <cellStyle name="Note 3 3 2 3 2" xfId="12268" xr:uid="{00000000-0005-0000-0000-0000356D0000}"/>
    <cellStyle name="Note 3 3 2 4" xfId="10595" xr:uid="{00000000-0005-0000-0000-0000366D0000}"/>
    <cellStyle name="Note 3 3 2 5" xfId="17417" xr:uid="{00000000-0005-0000-0000-0000376D0000}"/>
    <cellStyle name="Note 3 3 2 6" xfId="22542" xr:uid="{00000000-0005-0000-0000-0000386D0000}"/>
    <cellStyle name="Note 3 3 2 7" xfId="24810" xr:uid="{00000000-0005-0000-0000-0000396D0000}"/>
    <cellStyle name="Note 3 3 3" xfId="4264" xr:uid="{00000000-0005-0000-0000-00003A6D0000}"/>
    <cellStyle name="Note 3 3 3 2" xfId="7568" xr:uid="{00000000-0005-0000-0000-00003B6D0000}"/>
    <cellStyle name="Note 3 3 3 2 2" xfId="14145" xr:uid="{00000000-0005-0000-0000-00003C6D0000}"/>
    <cellStyle name="Note 3 3 3 2 3" xfId="21226" xr:uid="{00000000-0005-0000-0000-00003D6D0000}"/>
    <cellStyle name="Note 3 3 3 2 4" xfId="24230" xr:uid="{00000000-0005-0000-0000-00003E6D0000}"/>
    <cellStyle name="Note 3 3 3 2 5" xfId="26480" xr:uid="{00000000-0005-0000-0000-00003F6D0000}"/>
    <cellStyle name="Note 3 3 3 3" xfId="5945" xr:uid="{00000000-0005-0000-0000-0000406D0000}"/>
    <cellStyle name="Note 3 3 3 3 2" xfId="12522" xr:uid="{00000000-0005-0000-0000-0000416D0000}"/>
    <cellStyle name="Note 3 3 3 4" xfId="10849" xr:uid="{00000000-0005-0000-0000-0000426D0000}"/>
    <cellStyle name="Note 3 3 3 5" xfId="17163" xr:uid="{00000000-0005-0000-0000-0000436D0000}"/>
    <cellStyle name="Note 3 3 3 6" xfId="22796" xr:uid="{00000000-0005-0000-0000-0000446D0000}"/>
    <cellStyle name="Note 3 3 3 7" xfId="19506" xr:uid="{00000000-0005-0000-0000-0000456D0000}"/>
    <cellStyle name="Note 3 3 4" xfId="4478" xr:uid="{00000000-0005-0000-0000-0000466D0000}"/>
    <cellStyle name="Note 3 3 4 2" xfId="7782" xr:uid="{00000000-0005-0000-0000-0000476D0000}"/>
    <cellStyle name="Note 3 3 4 2 2" xfId="14359" xr:uid="{00000000-0005-0000-0000-0000486D0000}"/>
    <cellStyle name="Note 3 3 4 2 3" xfId="21440" xr:uid="{00000000-0005-0000-0000-0000496D0000}"/>
    <cellStyle name="Note 3 3 4 2 4" xfId="24444" xr:uid="{00000000-0005-0000-0000-00004A6D0000}"/>
    <cellStyle name="Note 3 3 4 2 5" xfId="26694" xr:uid="{00000000-0005-0000-0000-00004B6D0000}"/>
    <cellStyle name="Note 3 3 4 3" xfId="6159" xr:uid="{00000000-0005-0000-0000-00004C6D0000}"/>
    <cellStyle name="Note 3 3 4 3 2" xfId="12736" xr:uid="{00000000-0005-0000-0000-00004D6D0000}"/>
    <cellStyle name="Note 3 3 4 4" xfId="11063" xr:uid="{00000000-0005-0000-0000-00004E6D0000}"/>
    <cellStyle name="Note 3 3 4 5" xfId="16949" xr:uid="{00000000-0005-0000-0000-00004F6D0000}"/>
    <cellStyle name="Note 3 3 4 6" xfId="23010" xr:uid="{00000000-0005-0000-0000-0000506D0000}"/>
    <cellStyle name="Note 3 3 4 7" xfId="19062" xr:uid="{00000000-0005-0000-0000-0000516D0000}"/>
    <cellStyle name="Note 3 3 5" xfId="6653" xr:uid="{00000000-0005-0000-0000-0000526D0000}"/>
    <cellStyle name="Note 3 3 5 2" xfId="13230" xr:uid="{00000000-0005-0000-0000-0000536D0000}"/>
    <cellStyle name="Note 3 3 5 3" xfId="20311" xr:uid="{00000000-0005-0000-0000-0000546D0000}"/>
    <cellStyle name="Note 3 3 5 4" xfId="23411" xr:uid="{00000000-0005-0000-0000-0000556D0000}"/>
    <cellStyle name="Note 3 3 5 5" xfId="25666" xr:uid="{00000000-0005-0000-0000-0000566D0000}"/>
    <cellStyle name="Note 3 3 6" xfId="5030" xr:uid="{00000000-0005-0000-0000-0000576D0000}"/>
    <cellStyle name="Note 3 3 6 2" xfId="11607" xr:uid="{00000000-0005-0000-0000-0000586D0000}"/>
    <cellStyle name="Note 3 3 7" xfId="9934" xr:uid="{00000000-0005-0000-0000-0000596D0000}"/>
    <cellStyle name="Note 3 3 8" xfId="18111" xr:uid="{00000000-0005-0000-0000-00005A6D0000}"/>
    <cellStyle name="Note 3 3 9" xfId="19733" xr:uid="{00000000-0005-0000-0000-00005B6D0000}"/>
    <cellStyle name="Note 3 4" xfId="3671" xr:uid="{00000000-0005-0000-0000-00005C6D0000}"/>
    <cellStyle name="Note 3 4 2" xfId="6975" xr:uid="{00000000-0005-0000-0000-00005D6D0000}"/>
    <cellStyle name="Note 3 4 2 2" xfId="13552" xr:uid="{00000000-0005-0000-0000-00005E6D0000}"/>
    <cellStyle name="Note 3 4 2 3" xfId="20633" xr:uid="{00000000-0005-0000-0000-00005F6D0000}"/>
    <cellStyle name="Note 3 4 2 4" xfId="23684" xr:uid="{00000000-0005-0000-0000-0000606D0000}"/>
    <cellStyle name="Note 3 4 2 5" xfId="25937" xr:uid="{00000000-0005-0000-0000-0000616D0000}"/>
    <cellStyle name="Note 3 4 3" xfId="5352" xr:uid="{00000000-0005-0000-0000-0000626D0000}"/>
    <cellStyle name="Note 3 4 3 2" xfId="11929" xr:uid="{00000000-0005-0000-0000-0000636D0000}"/>
    <cellStyle name="Note 3 4 4" xfId="10256" xr:uid="{00000000-0005-0000-0000-0000646D0000}"/>
    <cellStyle name="Note 3 4 5" xfId="17756" xr:uid="{00000000-0005-0000-0000-0000656D0000}"/>
    <cellStyle name="Note 3 4 6" xfId="18997" xr:uid="{00000000-0005-0000-0000-0000666D0000}"/>
    <cellStyle name="Note 3 4 7" xfId="18575" xr:uid="{00000000-0005-0000-0000-0000676D0000}"/>
    <cellStyle name="Note 3 5" xfId="3439" xr:uid="{00000000-0005-0000-0000-0000686D0000}"/>
    <cellStyle name="Note 3 5 2" xfId="6778" xr:uid="{00000000-0005-0000-0000-0000696D0000}"/>
    <cellStyle name="Note 3 5 2 2" xfId="13355" xr:uid="{00000000-0005-0000-0000-00006A6D0000}"/>
    <cellStyle name="Note 3 5 2 3" xfId="20436" xr:uid="{00000000-0005-0000-0000-00006B6D0000}"/>
    <cellStyle name="Note 3 5 2 4" xfId="23487" xr:uid="{00000000-0005-0000-0000-00006C6D0000}"/>
    <cellStyle name="Note 3 5 2 5" xfId="25740" xr:uid="{00000000-0005-0000-0000-00006D6D0000}"/>
    <cellStyle name="Note 3 5 3" xfId="5155" xr:uid="{00000000-0005-0000-0000-00006E6D0000}"/>
    <cellStyle name="Note 3 5 3 2" xfId="11732" xr:uid="{00000000-0005-0000-0000-00006F6D0000}"/>
    <cellStyle name="Note 3 5 4" xfId="10059" xr:uid="{00000000-0005-0000-0000-0000706D0000}"/>
    <cellStyle name="Note 3 5 5" xfId="17975" xr:uid="{00000000-0005-0000-0000-0000716D0000}"/>
    <cellStyle name="Note 3 5 6" xfId="18895" xr:uid="{00000000-0005-0000-0000-0000726D0000}"/>
    <cellStyle name="Note 3 5 7" xfId="25131" xr:uid="{00000000-0005-0000-0000-0000736D0000}"/>
    <cellStyle name="Note 3 6" xfId="3598" xr:uid="{00000000-0005-0000-0000-0000746D0000}"/>
    <cellStyle name="Note 3 6 2" xfId="6903" xr:uid="{00000000-0005-0000-0000-0000756D0000}"/>
    <cellStyle name="Note 3 6 2 2" xfId="13480" xr:uid="{00000000-0005-0000-0000-0000766D0000}"/>
    <cellStyle name="Note 3 6 2 3" xfId="20561" xr:uid="{00000000-0005-0000-0000-0000776D0000}"/>
    <cellStyle name="Note 3 6 2 4" xfId="23612" xr:uid="{00000000-0005-0000-0000-0000786D0000}"/>
    <cellStyle name="Note 3 6 2 5" xfId="25865" xr:uid="{00000000-0005-0000-0000-0000796D0000}"/>
    <cellStyle name="Note 3 6 3" xfId="5280" xr:uid="{00000000-0005-0000-0000-00007A6D0000}"/>
    <cellStyle name="Note 3 6 3 2" xfId="11857" xr:uid="{00000000-0005-0000-0000-00007B6D0000}"/>
    <cellStyle name="Note 3 6 4" xfId="10184" xr:uid="{00000000-0005-0000-0000-00007C6D0000}"/>
    <cellStyle name="Note 3 6 5" xfId="17829" xr:uid="{00000000-0005-0000-0000-00007D6D0000}"/>
    <cellStyle name="Note 3 6 6" xfId="19844" xr:uid="{00000000-0005-0000-0000-00007E6D0000}"/>
    <cellStyle name="Note 3 6 7" xfId="24749" xr:uid="{00000000-0005-0000-0000-00007F6D0000}"/>
    <cellStyle name="Note 3 7" xfId="6298" xr:uid="{00000000-0005-0000-0000-0000806D0000}"/>
    <cellStyle name="Note 3 7 2" xfId="12875" xr:uid="{00000000-0005-0000-0000-0000816D0000}"/>
    <cellStyle name="Note 3 7 3" xfId="16764" xr:uid="{00000000-0005-0000-0000-0000826D0000}"/>
    <cellStyle name="Note 3 7 4" xfId="23154" xr:uid="{00000000-0005-0000-0000-0000836D0000}"/>
    <cellStyle name="Note 3 7 5" xfId="25409" xr:uid="{00000000-0005-0000-0000-0000846D0000}"/>
    <cellStyle name="Note 3 8" xfId="4667" xr:uid="{00000000-0005-0000-0000-0000856D0000}"/>
    <cellStyle name="Note 3 8 2" xfId="11244" xr:uid="{00000000-0005-0000-0000-0000866D0000}"/>
    <cellStyle name="Note 3 8 3" xfId="21623" xr:uid="{00000000-0005-0000-0000-0000876D0000}"/>
    <cellStyle name="Note 3 8 4" xfId="24583" xr:uid="{00000000-0005-0000-0000-0000886D0000}"/>
    <cellStyle name="Note 3 8 5" xfId="26819" xr:uid="{00000000-0005-0000-0000-0000896D0000}"/>
    <cellStyle name="Note 3 9" xfId="8907" xr:uid="{00000000-0005-0000-0000-00008A6D0000}"/>
    <cellStyle name="Note 3 9 2" xfId="14472" xr:uid="{00000000-0005-0000-0000-00008B6D0000}"/>
    <cellStyle name="Note 4" xfId="2442" xr:uid="{00000000-0005-0000-0000-00008C6D0000}"/>
    <cellStyle name="Note 4 10" xfId="7912" xr:uid="{00000000-0005-0000-0000-00008D6D0000}"/>
    <cellStyle name="Note 4 10 2" xfId="14412" xr:uid="{00000000-0005-0000-0000-00008E6D0000}"/>
    <cellStyle name="Note 4 11" xfId="7858" xr:uid="{00000000-0005-0000-0000-00008F6D0000}"/>
    <cellStyle name="Note 4 11 2" xfId="14390" xr:uid="{00000000-0005-0000-0000-0000906D0000}"/>
    <cellStyle name="Note 4 12" xfId="9406" xr:uid="{00000000-0005-0000-0000-0000916D0000}"/>
    <cellStyle name="Note 4 12 2" xfId="14575" xr:uid="{00000000-0005-0000-0000-0000926D0000}"/>
    <cellStyle name="Note 4 13" xfId="9390" xr:uid="{00000000-0005-0000-0000-0000936D0000}"/>
    <cellStyle name="Note 4 13 2" xfId="14559" xr:uid="{00000000-0005-0000-0000-0000946D0000}"/>
    <cellStyle name="Note 4 14" xfId="19242" xr:uid="{00000000-0005-0000-0000-0000956D0000}"/>
    <cellStyle name="Note 4 15" xfId="18673" xr:uid="{00000000-0005-0000-0000-0000966D0000}"/>
    <cellStyle name="Note 4 16" xfId="26898" xr:uid="{00000000-0005-0000-0000-0000976D0000}"/>
    <cellStyle name="Note 4 2" xfId="3089" xr:uid="{00000000-0005-0000-0000-0000986D0000}"/>
    <cellStyle name="Note 4 2 10" xfId="18650" xr:uid="{00000000-0005-0000-0000-0000996D0000}"/>
    <cellStyle name="Note 4 2 2" xfId="3819" xr:uid="{00000000-0005-0000-0000-00009A6D0000}"/>
    <cellStyle name="Note 4 2 2 2" xfId="7123" xr:uid="{00000000-0005-0000-0000-00009B6D0000}"/>
    <cellStyle name="Note 4 2 2 2 2" xfId="13700" xr:uid="{00000000-0005-0000-0000-00009C6D0000}"/>
    <cellStyle name="Note 4 2 2 2 3" xfId="20781" xr:uid="{00000000-0005-0000-0000-00009D6D0000}"/>
    <cellStyle name="Note 4 2 2 2 4" xfId="23830" xr:uid="{00000000-0005-0000-0000-00009E6D0000}"/>
    <cellStyle name="Note 4 2 2 2 5" xfId="26084" xr:uid="{00000000-0005-0000-0000-00009F6D0000}"/>
    <cellStyle name="Note 4 2 2 3" xfId="5500" xr:uid="{00000000-0005-0000-0000-0000A06D0000}"/>
    <cellStyle name="Note 4 2 2 3 2" xfId="12077" xr:uid="{00000000-0005-0000-0000-0000A16D0000}"/>
    <cellStyle name="Note 4 2 2 4" xfId="10404" xr:uid="{00000000-0005-0000-0000-0000A26D0000}"/>
    <cellStyle name="Note 4 2 2 5" xfId="17608" xr:uid="{00000000-0005-0000-0000-0000A36D0000}"/>
    <cellStyle name="Note 4 2 2 6" xfId="19985" xr:uid="{00000000-0005-0000-0000-0000A46D0000}"/>
    <cellStyle name="Note 4 2 2 7" xfId="21783" xr:uid="{00000000-0005-0000-0000-0000A56D0000}"/>
    <cellStyle name="Note 4 2 3" xfId="4130" xr:uid="{00000000-0005-0000-0000-0000A66D0000}"/>
    <cellStyle name="Note 4 2 3 2" xfId="7434" xr:uid="{00000000-0005-0000-0000-0000A76D0000}"/>
    <cellStyle name="Note 4 2 3 2 2" xfId="14011" xr:uid="{00000000-0005-0000-0000-0000A86D0000}"/>
    <cellStyle name="Note 4 2 3 2 3" xfId="21092" xr:uid="{00000000-0005-0000-0000-0000A96D0000}"/>
    <cellStyle name="Note 4 2 3 2 4" xfId="24096" xr:uid="{00000000-0005-0000-0000-0000AA6D0000}"/>
    <cellStyle name="Note 4 2 3 2 5" xfId="26346" xr:uid="{00000000-0005-0000-0000-0000AB6D0000}"/>
    <cellStyle name="Note 4 2 3 3" xfId="5811" xr:uid="{00000000-0005-0000-0000-0000AC6D0000}"/>
    <cellStyle name="Note 4 2 3 3 2" xfId="12388" xr:uid="{00000000-0005-0000-0000-0000AD6D0000}"/>
    <cellStyle name="Note 4 2 3 4" xfId="10715" xr:uid="{00000000-0005-0000-0000-0000AE6D0000}"/>
    <cellStyle name="Note 4 2 3 5" xfId="17297" xr:uid="{00000000-0005-0000-0000-0000AF6D0000}"/>
    <cellStyle name="Note 4 2 3 6" xfId="22662" xr:uid="{00000000-0005-0000-0000-0000B06D0000}"/>
    <cellStyle name="Note 4 2 3 7" xfId="19557" xr:uid="{00000000-0005-0000-0000-0000B16D0000}"/>
    <cellStyle name="Note 4 2 4" xfId="4346" xr:uid="{00000000-0005-0000-0000-0000B26D0000}"/>
    <cellStyle name="Note 4 2 4 2" xfId="7650" xr:uid="{00000000-0005-0000-0000-0000B36D0000}"/>
    <cellStyle name="Note 4 2 4 2 2" xfId="14227" xr:uid="{00000000-0005-0000-0000-0000B46D0000}"/>
    <cellStyle name="Note 4 2 4 2 3" xfId="21308" xr:uid="{00000000-0005-0000-0000-0000B56D0000}"/>
    <cellStyle name="Note 4 2 4 2 4" xfId="24312" xr:uid="{00000000-0005-0000-0000-0000B66D0000}"/>
    <cellStyle name="Note 4 2 4 2 5" xfId="26562" xr:uid="{00000000-0005-0000-0000-0000B76D0000}"/>
    <cellStyle name="Note 4 2 4 3" xfId="6027" xr:uid="{00000000-0005-0000-0000-0000B86D0000}"/>
    <cellStyle name="Note 4 2 4 3 2" xfId="12604" xr:uid="{00000000-0005-0000-0000-0000B96D0000}"/>
    <cellStyle name="Note 4 2 4 4" xfId="10931" xr:uid="{00000000-0005-0000-0000-0000BA6D0000}"/>
    <cellStyle name="Note 4 2 4 5" xfId="17081" xr:uid="{00000000-0005-0000-0000-0000BB6D0000}"/>
    <cellStyle name="Note 4 2 4 6" xfId="22878" xr:uid="{00000000-0005-0000-0000-0000BC6D0000}"/>
    <cellStyle name="Note 4 2 4 7" xfId="21759" xr:uid="{00000000-0005-0000-0000-0000BD6D0000}"/>
    <cellStyle name="Note 4 2 5" xfId="6450" xr:uid="{00000000-0005-0000-0000-0000BE6D0000}"/>
    <cellStyle name="Note 4 2 5 2" xfId="13027" xr:uid="{00000000-0005-0000-0000-0000BF6D0000}"/>
    <cellStyle name="Note 4 2 5 3" xfId="20108" xr:uid="{00000000-0005-0000-0000-0000C06D0000}"/>
    <cellStyle name="Note 4 2 5 4" xfId="23265" xr:uid="{00000000-0005-0000-0000-0000C16D0000}"/>
    <cellStyle name="Note 4 2 5 5" xfId="25518" xr:uid="{00000000-0005-0000-0000-0000C26D0000}"/>
    <cellStyle name="Note 4 2 6" xfId="4827" xr:uid="{00000000-0005-0000-0000-0000C36D0000}"/>
    <cellStyle name="Note 4 2 6 2" xfId="11404" xr:uid="{00000000-0005-0000-0000-0000C46D0000}"/>
    <cellStyle name="Note 4 2 7" xfId="9732" xr:uid="{00000000-0005-0000-0000-0000C56D0000}"/>
    <cellStyle name="Note 4 2 8" xfId="18368" xr:uid="{00000000-0005-0000-0000-0000C66D0000}"/>
    <cellStyle name="Note 4 2 9" xfId="21557" xr:uid="{00000000-0005-0000-0000-0000C76D0000}"/>
    <cellStyle name="Note 4 3" xfId="3315" xr:uid="{00000000-0005-0000-0000-0000C86D0000}"/>
    <cellStyle name="Note 4 3 10" xfId="25184" xr:uid="{00000000-0005-0000-0000-0000C96D0000}"/>
    <cellStyle name="Note 4 3 2" xfId="4011" xr:uid="{00000000-0005-0000-0000-0000CA6D0000}"/>
    <cellStyle name="Note 4 3 2 2" xfId="7315" xr:uid="{00000000-0005-0000-0000-0000CB6D0000}"/>
    <cellStyle name="Note 4 3 2 2 2" xfId="13892" xr:uid="{00000000-0005-0000-0000-0000CC6D0000}"/>
    <cellStyle name="Note 4 3 2 2 3" xfId="20973" xr:uid="{00000000-0005-0000-0000-0000CD6D0000}"/>
    <cellStyle name="Note 4 3 2 2 4" xfId="23977" xr:uid="{00000000-0005-0000-0000-0000CE6D0000}"/>
    <cellStyle name="Note 4 3 2 2 5" xfId="26227" xr:uid="{00000000-0005-0000-0000-0000CF6D0000}"/>
    <cellStyle name="Note 4 3 2 3" xfId="5692" xr:uid="{00000000-0005-0000-0000-0000D06D0000}"/>
    <cellStyle name="Note 4 3 2 3 2" xfId="12269" xr:uid="{00000000-0005-0000-0000-0000D16D0000}"/>
    <cellStyle name="Note 4 3 2 4" xfId="10596" xr:uid="{00000000-0005-0000-0000-0000D26D0000}"/>
    <cellStyle name="Note 4 3 2 5" xfId="17416" xr:uid="{00000000-0005-0000-0000-0000D36D0000}"/>
    <cellStyle name="Note 4 3 2 6" xfId="22543" xr:uid="{00000000-0005-0000-0000-0000D46D0000}"/>
    <cellStyle name="Note 4 3 2 7" xfId="24811" xr:uid="{00000000-0005-0000-0000-0000D56D0000}"/>
    <cellStyle name="Note 4 3 3" xfId="4265" xr:uid="{00000000-0005-0000-0000-0000D66D0000}"/>
    <cellStyle name="Note 4 3 3 2" xfId="7569" xr:uid="{00000000-0005-0000-0000-0000D76D0000}"/>
    <cellStyle name="Note 4 3 3 2 2" xfId="14146" xr:uid="{00000000-0005-0000-0000-0000D86D0000}"/>
    <cellStyle name="Note 4 3 3 2 3" xfId="21227" xr:uid="{00000000-0005-0000-0000-0000D96D0000}"/>
    <cellStyle name="Note 4 3 3 2 4" xfId="24231" xr:uid="{00000000-0005-0000-0000-0000DA6D0000}"/>
    <cellStyle name="Note 4 3 3 2 5" xfId="26481" xr:uid="{00000000-0005-0000-0000-0000DB6D0000}"/>
    <cellStyle name="Note 4 3 3 3" xfId="5946" xr:uid="{00000000-0005-0000-0000-0000DC6D0000}"/>
    <cellStyle name="Note 4 3 3 3 2" xfId="12523" xr:uid="{00000000-0005-0000-0000-0000DD6D0000}"/>
    <cellStyle name="Note 4 3 3 4" xfId="10850" xr:uid="{00000000-0005-0000-0000-0000DE6D0000}"/>
    <cellStyle name="Note 4 3 3 5" xfId="17162" xr:uid="{00000000-0005-0000-0000-0000DF6D0000}"/>
    <cellStyle name="Note 4 3 3 6" xfId="22797" xr:uid="{00000000-0005-0000-0000-0000E06D0000}"/>
    <cellStyle name="Note 4 3 3 7" xfId="18560" xr:uid="{00000000-0005-0000-0000-0000E16D0000}"/>
    <cellStyle name="Note 4 3 4" xfId="4479" xr:uid="{00000000-0005-0000-0000-0000E26D0000}"/>
    <cellStyle name="Note 4 3 4 2" xfId="7783" xr:uid="{00000000-0005-0000-0000-0000E36D0000}"/>
    <cellStyle name="Note 4 3 4 2 2" xfId="14360" xr:uid="{00000000-0005-0000-0000-0000E46D0000}"/>
    <cellStyle name="Note 4 3 4 2 3" xfId="21441" xr:uid="{00000000-0005-0000-0000-0000E56D0000}"/>
    <cellStyle name="Note 4 3 4 2 4" xfId="24445" xr:uid="{00000000-0005-0000-0000-0000E66D0000}"/>
    <cellStyle name="Note 4 3 4 2 5" xfId="26695" xr:uid="{00000000-0005-0000-0000-0000E76D0000}"/>
    <cellStyle name="Note 4 3 4 3" xfId="6160" xr:uid="{00000000-0005-0000-0000-0000E86D0000}"/>
    <cellStyle name="Note 4 3 4 3 2" xfId="12737" xr:uid="{00000000-0005-0000-0000-0000E96D0000}"/>
    <cellStyle name="Note 4 3 4 4" xfId="11064" xr:uid="{00000000-0005-0000-0000-0000EA6D0000}"/>
    <cellStyle name="Note 4 3 4 5" xfId="16948" xr:uid="{00000000-0005-0000-0000-0000EB6D0000}"/>
    <cellStyle name="Note 4 3 4 6" xfId="23011" xr:uid="{00000000-0005-0000-0000-0000EC6D0000}"/>
    <cellStyle name="Note 4 3 4 7" xfId="19433" xr:uid="{00000000-0005-0000-0000-0000ED6D0000}"/>
    <cellStyle name="Note 4 3 5" xfId="6654" xr:uid="{00000000-0005-0000-0000-0000EE6D0000}"/>
    <cellStyle name="Note 4 3 5 2" xfId="13231" xr:uid="{00000000-0005-0000-0000-0000EF6D0000}"/>
    <cellStyle name="Note 4 3 5 3" xfId="20312" xr:uid="{00000000-0005-0000-0000-0000F06D0000}"/>
    <cellStyle name="Note 4 3 5 4" xfId="23412" xr:uid="{00000000-0005-0000-0000-0000F16D0000}"/>
    <cellStyle name="Note 4 3 5 5" xfId="25667" xr:uid="{00000000-0005-0000-0000-0000F26D0000}"/>
    <cellStyle name="Note 4 3 6" xfId="5031" xr:uid="{00000000-0005-0000-0000-0000F36D0000}"/>
    <cellStyle name="Note 4 3 6 2" xfId="11608" xr:uid="{00000000-0005-0000-0000-0000F46D0000}"/>
    <cellStyle name="Note 4 3 7" xfId="9935" xr:uid="{00000000-0005-0000-0000-0000F56D0000}"/>
    <cellStyle name="Note 4 3 8" xfId="18110" xr:uid="{00000000-0005-0000-0000-0000F66D0000}"/>
    <cellStyle name="Note 4 3 9" xfId="18851" xr:uid="{00000000-0005-0000-0000-0000F76D0000}"/>
    <cellStyle name="Note 4 4" xfId="3672" xr:uid="{00000000-0005-0000-0000-0000F86D0000}"/>
    <cellStyle name="Note 4 4 2" xfId="6976" xr:uid="{00000000-0005-0000-0000-0000F96D0000}"/>
    <cellStyle name="Note 4 4 2 2" xfId="13553" xr:uid="{00000000-0005-0000-0000-0000FA6D0000}"/>
    <cellStyle name="Note 4 4 2 3" xfId="20634" xr:uid="{00000000-0005-0000-0000-0000FB6D0000}"/>
    <cellStyle name="Note 4 4 2 4" xfId="23685" xr:uid="{00000000-0005-0000-0000-0000FC6D0000}"/>
    <cellStyle name="Note 4 4 2 5" xfId="25938" xr:uid="{00000000-0005-0000-0000-0000FD6D0000}"/>
    <cellStyle name="Note 4 4 3" xfId="5353" xr:uid="{00000000-0005-0000-0000-0000FE6D0000}"/>
    <cellStyle name="Note 4 4 3 2" xfId="11930" xr:uid="{00000000-0005-0000-0000-0000FF6D0000}"/>
    <cellStyle name="Note 4 4 4" xfId="10257" xr:uid="{00000000-0005-0000-0000-0000006E0000}"/>
    <cellStyle name="Note 4 4 5" xfId="17755" xr:uid="{00000000-0005-0000-0000-0000016E0000}"/>
    <cellStyle name="Note 4 4 6" xfId="19878" xr:uid="{00000000-0005-0000-0000-0000026E0000}"/>
    <cellStyle name="Note 4 4 7" xfId="19264" xr:uid="{00000000-0005-0000-0000-0000036E0000}"/>
    <cellStyle name="Note 4 5" xfId="3611" xr:uid="{00000000-0005-0000-0000-0000046E0000}"/>
    <cellStyle name="Note 4 5 2" xfId="6915" xr:uid="{00000000-0005-0000-0000-0000056E0000}"/>
    <cellStyle name="Note 4 5 2 2" xfId="13492" xr:uid="{00000000-0005-0000-0000-0000066E0000}"/>
    <cellStyle name="Note 4 5 2 3" xfId="20573" xr:uid="{00000000-0005-0000-0000-0000076E0000}"/>
    <cellStyle name="Note 4 5 2 4" xfId="23624" xr:uid="{00000000-0005-0000-0000-0000086E0000}"/>
    <cellStyle name="Note 4 5 2 5" xfId="25877" xr:uid="{00000000-0005-0000-0000-0000096E0000}"/>
    <cellStyle name="Note 4 5 3" xfId="5292" xr:uid="{00000000-0005-0000-0000-00000A6E0000}"/>
    <cellStyle name="Note 4 5 3 2" xfId="11869" xr:uid="{00000000-0005-0000-0000-00000B6E0000}"/>
    <cellStyle name="Note 4 5 4" xfId="10196" xr:uid="{00000000-0005-0000-0000-00000C6E0000}"/>
    <cellStyle name="Note 4 5 5" xfId="17816" xr:uid="{00000000-0005-0000-0000-00000D6E0000}"/>
    <cellStyle name="Note 4 5 6" xfId="18962" xr:uid="{00000000-0005-0000-0000-00000E6E0000}"/>
    <cellStyle name="Note 4 5 7" xfId="18590" xr:uid="{00000000-0005-0000-0000-00000F6E0000}"/>
    <cellStyle name="Note 4 6" xfId="3697" xr:uid="{00000000-0005-0000-0000-0000106E0000}"/>
    <cellStyle name="Note 4 6 2" xfId="7001" xr:uid="{00000000-0005-0000-0000-0000116E0000}"/>
    <cellStyle name="Note 4 6 2 2" xfId="13578" xr:uid="{00000000-0005-0000-0000-0000126E0000}"/>
    <cellStyle name="Note 4 6 2 3" xfId="20659" xr:uid="{00000000-0005-0000-0000-0000136E0000}"/>
    <cellStyle name="Note 4 6 2 4" xfId="23710" xr:uid="{00000000-0005-0000-0000-0000146E0000}"/>
    <cellStyle name="Note 4 6 2 5" xfId="25963" xr:uid="{00000000-0005-0000-0000-0000156E0000}"/>
    <cellStyle name="Note 4 6 3" xfId="5378" xr:uid="{00000000-0005-0000-0000-0000166E0000}"/>
    <cellStyle name="Note 4 6 3 2" xfId="11955" xr:uid="{00000000-0005-0000-0000-0000176E0000}"/>
    <cellStyle name="Note 4 6 4" xfId="10282" xr:uid="{00000000-0005-0000-0000-0000186E0000}"/>
    <cellStyle name="Note 4 6 5" xfId="17730" xr:uid="{00000000-0005-0000-0000-0000196E0000}"/>
    <cellStyle name="Note 4 6 6" xfId="22178" xr:uid="{00000000-0005-0000-0000-00001A6E0000}"/>
    <cellStyle name="Note 4 6 7" xfId="24781" xr:uid="{00000000-0005-0000-0000-00001B6E0000}"/>
    <cellStyle name="Note 4 7" xfId="6299" xr:uid="{00000000-0005-0000-0000-00001C6E0000}"/>
    <cellStyle name="Note 4 7 2" xfId="12876" xr:uid="{00000000-0005-0000-0000-00001D6E0000}"/>
    <cellStyle name="Note 4 7 3" xfId="16763" xr:uid="{00000000-0005-0000-0000-00001E6E0000}"/>
    <cellStyle name="Note 4 7 4" xfId="23155" xr:uid="{00000000-0005-0000-0000-00001F6E0000}"/>
    <cellStyle name="Note 4 7 5" xfId="25410" xr:uid="{00000000-0005-0000-0000-0000206E0000}"/>
    <cellStyle name="Note 4 8" xfId="4668" xr:uid="{00000000-0005-0000-0000-0000216E0000}"/>
    <cellStyle name="Note 4 8 2" xfId="11245" xr:uid="{00000000-0005-0000-0000-0000226E0000}"/>
    <cellStyle name="Note 4 8 3" xfId="21624" xr:uid="{00000000-0005-0000-0000-0000236E0000}"/>
    <cellStyle name="Note 4 8 4" xfId="24584" xr:uid="{00000000-0005-0000-0000-0000246E0000}"/>
    <cellStyle name="Note 4 8 5" xfId="26820" xr:uid="{00000000-0005-0000-0000-0000256E0000}"/>
    <cellStyle name="Note 4 9" xfId="8908" xr:uid="{00000000-0005-0000-0000-0000266E0000}"/>
    <cellStyle name="Note 4 9 2" xfId="14473" xr:uid="{00000000-0005-0000-0000-0000276E0000}"/>
    <cellStyle name="Note 5" xfId="2443" xr:uid="{00000000-0005-0000-0000-0000286E0000}"/>
    <cellStyle name="Note 5 10" xfId="7913" xr:uid="{00000000-0005-0000-0000-0000296E0000}"/>
    <cellStyle name="Note 5 10 2" xfId="14413" xr:uid="{00000000-0005-0000-0000-00002A6E0000}"/>
    <cellStyle name="Note 5 11" xfId="9248" xr:uid="{00000000-0005-0000-0000-00002B6E0000}"/>
    <cellStyle name="Note 5 11 2" xfId="14536" xr:uid="{00000000-0005-0000-0000-00002C6E0000}"/>
    <cellStyle name="Note 5 12" xfId="9407" xr:uid="{00000000-0005-0000-0000-00002D6E0000}"/>
    <cellStyle name="Note 5 12 2" xfId="14576" xr:uid="{00000000-0005-0000-0000-00002E6E0000}"/>
    <cellStyle name="Note 5 13" xfId="9391" xr:uid="{00000000-0005-0000-0000-00002F6E0000}"/>
    <cellStyle name="Note 5 13 2" xfId="14560" xr:uid="{00000000-0005-0000-0000-0000306E0000}"/>
    <cellStyle name="Note 5 14" xfId="19243" xr:uid="{00000000-0005-0000-0000-0000316E0000}"/>
    <cellStyle name="Note 5 15" xfId="19330" xr:uid="{00000000-0005-0000-0000-0000326E0000}"/>
    <cellStyle name="Note 5 16" xfId="26899" xr:uid="{00000000-0005-0000-0000-0000336E0000}"/>
    <cellStyle name="Note 5 2" xfId="3090" xr:uid="{00000000-0005-0000-0000-0000346E0000}"/>
    <cellStyle name="Note 5 2 10" xfId="18649" xr:uid="{00000000-0005-0000-0000-0000356E0000}"/>
    <cellStyle name="Note 5 2 2" xfId="3820" xr:uid="{00000000-0005-0000-0000-0000366E0000}"/>
    <cellStyle name="Note 5 2 2 2" xfId="7124" xr:uid="{00000000-0005-0000-0000-0000376E0000}"/>
    <cellStyle name="Note 5 2 2 2 2" xfId="13701" xr:uid="{00000000-0005-0000-0000-0000386E0000}"/>
    <cellStyle name="Note 5 2 2 2 3" xfId="20782" xr:uid="{00000000-0005-0000-0000-0000396E0000}"/>
    <cellStyle name="Note 5 2 2 2 4" xfId="23831" xr:uid="{00000000-0005-0000-0000-00003A6E0000}"/>
    <cellStyle name="Note 5 2 2 2 5" xfId="26085" xr:uid="{00000000-0005-0000-0000-00003B6E0000}"/>
    <cellStyle name="Note 5 2 2 3" xfId="5501" xr:uid="{00000000-0005-0000-0000-00003C6E0000}"/>
    <cellStyle name="Note 5 2 2 3 2" xfId="12078" xr:uid="{00000000-0005-0000-0000-00003D6E0000}"/>
    <cellStyle name="Note 5 2 2 4" xfId="10405" xr:uid="{00000000-0005-0000-0000-00003E6E0000}"/>
    <cellStyle name="Note 5 2 2 5" xfId="17607" xr:uid="{00000000-0005-0000-0000-00003F6E0000}"/>
    <cellStyle name="Note 5 2 2 6" xfId="22171" xr:uid="{00000000-0005-0000-0000-0000406E0000}"/>
    <cellStyle name="Note 5 2 2 7" xfId="22071" xr:uid="{00000000-0005-0000-0000-0000416E0000}"/>
    <cellStyle name="Note 5 2 3" xfId="4131" xr:uid="{00000000-0005-0000-0000-0000426E0000}"/>
    <cellStyle name="Note 5 2 3 2" xfId="7435" xr:uid="{00000000-0005-0000-0000-0000436E0000}"/>
    <cellStyle name="Note 5 2 3 2 2" xfId="14012" xr:uid="{00000000-0005-0000-0000-0000446E0000}"/>
    <cellStyle name="Note 5 2 3 2 3" xfId="21093" xr:uid="{00000000-0005-0000-0000-0000456E0000}"/>
    <cellStyle name="Note 5 2 3 2 4" xfId="24097" xr:uid="{00000000-0005-0000-0000-0000466E0000}"/>
    <cellStyle name="Note 5 2 3 2 5" xfId="26347" xr:uid="{00000000-0005-0000-0000-0000476E0000}"/>
    <cellStyle name="Note 5 2 3 3" xfId="5812" xr:uid="{00000000-0005-0000-0000-0000486E0000}"/>
    <cellStyle name="Note 5 2 3 3 2" xfId="12389" xr:uid="{00000000-0005-0000-0000-0000496E0000}"/>
    <cellStyle name="Note 5 2 3 4" xfId="10716" xr:uid="{00000000-0005-0000-0000-00004A6E0000}"/>
    <cellStyle name="Note 5 2 3 5" xfId="17296" xr:uid="{00000000-0005-0000-0000-00004B6E0000}"/>
    <cellStyle name="Note 5 2 3 6" xfId="22663" xr:uid="{00000000-0005-0000-0000-00004C6E0000}"/>
    <cellStyle name="Note 5 2 3 7" xfId="21730" xr:uid="{00000000-0005-0000-0000-00004D6E0000}"/>
    <cellStyle name="Note 5 2 4" xfId="4347" xr:uid="{00000000-0005-0000-0000-00004E6E0000}"/>
    <cellStyle name="Note 5 2 4 2" xfId="7651" xr:uid="{00000000-0005-0000-0000-00004F6E0000}"/>
    <cellStyle name="Note 5 2 4 2 2" xfId="14228" xr:uid="{00000000-0005-0000-0000-0000506E0000}"/>
    <cellStyle name="Note 5 2 4 2 3" xfId="21309" xr:uid="{00000000-0005-0000-0000-0000516E0000}"/>
    <cellStyle name="Note 5 2 4 2 4" xfId="24313" xr:uid="{00000000-0005-0000-0000-0000526E0000}"/>
    <cellStyle name="Note 5 2 4 2 5" xfId="26563" xr:uid="{00000000-0005-0000-0000-0000536E0000}"/>
    <cellStyle name="Note 5 2 4 3" xfId="6028" xr:uid="{00000000-0005-0000-0000-0000546E0000}"/>
    <cellStyle name="Note 5 2 4 3 2" xfId="12605" xr:uid="{00000000-0005-0000-0000-0000556E0000}"/>
    <cellStyle name="Note 5 2 4 4" xfId="10932" xr:uid="{00000000-0005-0000-0000-0000566E0000}"/>
    <cellStyle name="Note 5 2 4 5" xfId="17080" xr:uid="{00000000-0005-0000-0000-0000576E0000}"/>
    <cellStyle name="Note 5 2 4 6" xfId="22879" xr:uid="{00000000-0005-0000-0000-0000586E0000}"/>
    <cellStyle name="Note 5 2 4 7" xfId="17849" xr:uid="{00000000-0005-0000-0000-0000596E0000}"/>
    <cellStyle name="Note 5 2 5" xfId="6451" xr:uid="{00000000-0005-0000-0000-00005A6E0000}"/>
    <cellStyle name="Note 5 2 5 2" xfId="13028" xr:uid="{00000000-0005-0000-0000-00005B6E0000}"/>
    <cellStyle name="Note 5 2 5 3" xfId="20109" xr:uid="{00000000-0005-0000-0000-00005C6E0000}"/>
    <cellStyle name="Note 5 2 5 4" xfId="23266" xr:uid="{00000000-0005-0000-0000-00005D6E0000}"/>
    <cellStyle name="Note 5 2 5 5" xfId="25519" xr:uid="{00000000-0005-0000-0000-00005E6E0000}"/>
    <cellStyle name="Note 5 2 6" xfId="4828" xr:uid="{00000000-0005-0000-0000-00005F6E0000}"/>
    <cellStyle name="Note 5 2 6 2" xfId="11405" xr:uid="{00000000-0005-0000-0000-0000606E0000}"/>
    <cellStyle name="Note 5 2 7" xfId="9733" xr:uid="{00000000-0005-0000-0000-0000616E0000}"/>
    <cellStyle name="Note 5 2 8" xfId="18367" xr:uid="{00000000-0005-0000-0000-0000626E0000}"/>
    <cellStyle name="Note 5 2 9" xfId="18813" xr:uid="{00000000-0005-0000-0000-0000636E0000}"/>
    <cellStyle name="Note 5 3" xfId="3316" xr:uid="{00000000-0005-0000-0000-0000646E0000}"/>
    <cellStyle name="Note 5 3 10" xfId="25183" xr:uid="{00000000-0005-0000-0000-0000656E0000}"/>
    <cellStyle name="Note 5 3 2" xfId="4012" xr:uid="{00000000-0005-0000-0000-0000666E0000}"/>
    <cellStyle name="Note 5 3 2 2" xfId="7316" xr:uid="{00000000-0005-0000-0000-0000676E0000}"/>
    <cellStyle name="Note 5 3 2 2 2" xfId="13893" xr:uid="{00000000-0005-0000-0000-0000686E0000}"/>
    <cellStyle name="Note 5 3 2 2 3" xfId="20974" xr:uid="{00000000-0005-0000-0000-0000696E0000}"/>
    <cellStyle name="Note 5 3 2 2 4" xfId="23978" xr:uid="{00000000-0005-0000-0000-00006A6E0000}"/>
    <cellStyle name="Note 5 3 2 2 5" xfId="26228" xr:uid="{00000000-0005-0000-0000-00006B6E0000}"/>
    <cellStyle name="Note 5 3 2 3" xfId="5693" xr:uid="{00000000-0005-0000-0000-00006C6E0000}"/>
    <cellStyle name="Note 5 3 2 3 2" xfId="12270" xr:uid="{00000000-0005-0000-0000-00006D6E0000}"/>
    <cellStyle name="Note 5 3 2 4" xfId="10597" xr:uid="{00000000-0005-0000-0000-00006E6E0000}"/>
    <cellStyle name="Note 5 3 2 5" xfId="17415" xr:uid="{00000000-0005-0000-0000-00006F6E0000}"/>
    <cellStyle name="Note 5 3 2 6" xfId="22544" xr:uid="{00000000-0005-0000-0000-0000706E0000}"/>
    <cellStyle name="Note 5 3 2 7" xfId="24812" xr:uid="{00000000-0005-0000-0000-0000716E0000}"/>
    <cellStyle name="Note 5 3 3" xfId="4266" xr:uid="{00000000-0005-0000-0000-0000726E0000}"/>
    <cellStyle name="Note 5 3 3 2" xfId="7570" xr:uid="{00000000-0005-0000-0000-0000736E0000}"/>
    <cellStyle name="Note 5 3 3 2 2" xfId="14147" xr:uid="{00000000-0005-0000-0000-0000746E0000}"/>
    <cellStyle name="Note 5 3 3 2 3" xfId="21228" xr:uid="{00000000-0005-0000-0000-0000756E0000}"/>
    <cellStyle name="Note 5 3 3 2 4" xfId="24232" xr:uid="{00000000-0005-0000-0000-0000766E0000}"/>
    <cellStyle name="Note 5 3 3 2 5" xfId="26482" xr:uid="{00000000-0005-0000-0000-0000776E0000}"/>
    <cellStyle name="Note 5 3 3 3" xfId="5947" xr:uid="{00000000-0005-0000-0000-0000786E0000}"/>
    <cellStyle name="Note 5 3 3 3 2" xfId="12524" xr:uid="{00000000-0005-0000-0000-0000796E0000}"/>
    <cellStyle name="Note 5 3 3 4" xfId="10851" xr:uid="{00000000-0005-0000-0000-00007A6E0000}"/>
    <cellStyle name="Note 5 3 3 5" xfId="17161" xr:uid="{00000000-0005-0000-0000-00007B6E0000}"/>
    <cellStyle name="Note 5 3 3 6" xfId="22798" xr:uid="{00000000-0005-0000-0000-00007C6E0000}"/>
    <cellStyle name="Note 5 3 3 7" xfId="19505" xr:uid="{00000000-0005-0000-0000-00007D6E0000}"/>
    <cellStyle name="Note 5 3 4" xfId="4480" xr:uid="{00000000-0005-0000-0000-00007E6E0000}"/>
    <cellStyle name="Note 5 3 4 2" xfId="7784" xr:uid="{00000000-0005-0000-0000-00007F6E0000}"/>
    <cellStyle name="Note 5 3 4 2 2" xfId="14361" xr:uid="{00000000-0005-0000-0000-0000806E0000}"/>
    <cellStyle name="Note 5 3 4 2 3" xfId="21442" xr:uid="{00000000-0005-0000-0000-0000816E0000}"/>
    <cellStyle name="Note 5 3 4 2 4" xfId="24446" xr:uid="{00000000-0005-0000-0000-0000826E0000}"/>
    <cellStyle name="Note 5 3 4 2 5" xfId="26696" xr:uid="{00000000-0005-0000-0000-0000836E0000}"/>
    <cellStyle name="Note 5 3 4 3" xfId="6161" xr:uid="{00000000-0005-0000-0000-0000846E0000}"/>
    <cellStyle name="Note 5 3 4 3 2" xfId="12738" xr:uid="{00000000-0005-0000-0000-0000856E0000}"/>
    <cellStyle name="Note 5 3 4 4" xfId="11065" xr:uid="{00000000-0005-0000-0000-0000866E0000}"/>
    <cellStyle name="Note 5 3 4 5" xfId="16947" xr:uid="{00000000-0005-0000-0000-0000876E0000}"/>
    <cellStyle name="Note 5 3 4 6" xfId="23012" xr:uid="{00000000-0005-0000-0000-0000886E0000}"/>
    <cellStyle name="Note 5 3 4 7" xfId="19061" xr:uid="{00000000-0005-0000-0000-0000896E0000}"/>
    <cellStyle name="Note 5 3 5" xfId="6655" xr:uid="{00000000-0005-0000-0000-00008A6E0000}"/>
    <cellStyle name="Note 5 3 5 2" xfId="13232" xr:uid="{00000000-0005-0000-0000-00008B6E0000}"/>
    <cellStyle name="Note 5 3 5 3" xfId="20313" xr:uid="{00000000-0005-0000-0000-00008C6E0000}"/>
    <cellStyle name="Note 5 3 5 4" xfId="23413" xr:uid="{00000000-0005-0000-0000-00008D6E0000}"/>
    <cellStyle name="Note 5 3 5 5" xfId="25668" xr:uid="{00000000-0005-0000-0000-00008E6E0000}"/>
    <cellStyle name="Note 5 3 6" xfId="5032" xr:uid="{00000000-0005-0000-0000-00008F6E0000}"/>
    <cellStyle name="Note 5 3 6 2" xfId="11609" xr:uid="{00000000-0005-0000-0000-0000906E0000}"/>
    <cellStyle name="Note 5 3 7" xfId="9936" xr:uid="{00000000-0005-0000-0000-0000916E0000}"/>
    <cellStyle name="Note 5 3 8" xfId="18109" xr:uid="{00000000-0005-0000-0000-0000926E0000}"/>
    <cellStyle name="Note 5 3 9" xfId="19734" xr:uid="{00000000-0005-0000-0000-0000936E0000}"/>
    <cellStyle name="Note 5 4" xfId="3673" xr:uid="{00000000-0005-0000-0000-0000946E0000}"/>
    <cellStyle name="Note 5 4 2" xfId="6977" xr:uid="{00000000-0005-0000-0000-0000956E0000}"/>
    <cellStyle name="Note 5 4 2 2" xfId="13554" xr:uid="{00000000-0005-0000-0000-0000966E0000}"/>
    <cellStyle name="Note 5 4 2 3" xfId="20635" xr:uid="{00000000-0005-0000-0000-0000976E0000}"/>
    <cellStyle name="Note 5 4 2 4" xfId="23686" xr:uid="{00000000-0005-0000-0000-0000986E0000}"/>
    <cellStyle name="Note 5 4 2 5" xfId="25939" xr:uid="{00000000-0005-0000-0000-0000996E0000}"/>
    <cellStyle name="Note 5 4 3" xfId="5354" xr:uid="{00000000-0005-0000-0000-00009A6E0000}"/>
    <cellStyle name="Note 5 4 3 2" xfId="11931" xr:uid="{00000000-0005-0000-0000-00009B6E0000}"/>
    <cellStyle name="Note 5 4 4" xfId="10258" xr:uid="{00000000-0005-0000-0000-00009C6E0000}"/>
    <cellStyle name="Note 5 4 5" xfId="17754" xr:uid="{00000000-0005-0000-0000-00009D6E0000}"/>
    <cellStyle name="Note 5 4 6" xfId="18998" xr:uid="{00000000-0005-0000-0000-00009E6E0000}"/>
    <cellStyle name="Note 5 4 7" xfId="24759" xr:uid="{00000000-0005-0000-0000-00009F6E0000}"/>
    <cellStyle name="Note 5 5" xfId="3438" xr:uid="{00000000-0005-0000-0000-0000A06E0000}"/>
    <cellStyle name="Note 5 5 2" xfId="6777" xr:uid="{00000000-0005-0000-0000-0000A16E0000}"/>
    <cellStyle name="Note 5 5 2 2" xfId="13354" xr:uid="{00000000-0005-0000-0000-0000A26E0000}"/>
    <cellStyle name="Note 5 5 2 3" xfId="20435" xr:uid="{00000000-0005-0000-0000-0000A36E0000}"/>
    <cellStyle name="Note 5 5 2 4" xfId="23486" xr:uid="{00000000-0005-0000-0000-0000A46E0000}"/>
    <cellStyle name="Note 5 5 2 5" xfId="25739" xr:uid="{00000000-0005-0000-0000-0000A56E0000}"/>
    <cellStyle name="Note 5 5 3" xfId="5154" xr:uid="{00000000-0005-0000-0000-0000A66E0000}"/>
    <cellStyle name="Note 5 5 3 2" xfId="11731" xr:uid="{00000000-0005-0000-0000-0000A76E0000}"/>
    <cellStyle name="Note 5 5 4" xfId="10058" xr:uid="{00000000-0005-0000-0000-0000A86E0000}"/>
    <cellStyle name="Note 5 5 5" xfId="17976" xr:uid="{00000000-0005-0000-0000-0000A96E0000}"/>
    <cellStyle name="Note 5 5 6" xfId="19774" xr:uid="{00000000-0005-0000-0000-0000AA6E0000}"/>
    <cellStyle name="Note 5 5 7" xfId="25132" xr:uid="{00000000-0005-0000-0000-0000AB6E0000}"/>
    <cellStyle name="Note 5 6" xfId="3698" xr:uid="{00000000-0005-0000-0000-0000AC6E0000}"/>
    <cellStyle name="Note 5 6 2" xfId="7002" xr:uid="{00000000-0005-0000-0000-0000AD6E0000}"/>
    <cellStyle name="Note 5 6 2 2" xfId="13579" xr:uid="{00000000-0005-0000-0000-0000AE6E0000}"/>
    <cellStyle name="Note 5 6 2 3" xfId="20660" xr:uid="{00000000-0005-0000-0000-0000AF6E0000}"/>
    <cellStyle name="Note 5 6 2 4" xfId="23711" xr:uid="{00000000-0005-0000-0000-0000B06E0000}"/>
    <cellStyle name="Note 5 6 2 5" xfId="25964" xr:uid="{00000000-0005-0000-0000-0000B16E0000}"/>
    <cellStyle name="Note 5 6 3" xfId="5379" xr:uid="{00000000-0005-0000-0000-0000B26E0000}"/>
    <cellStyle name="Note 5 6 3 2" xfId="11956" xr:uid="{00000000-0005-0000-0000-0000B36E0000}"/>
    <cellStyle name="Note 5 6 4" xfId="10283" xr:uid="{00000000-0005-0000-0000-0000B46E0000}"/>
    <cellStyle name="Note 5 6 5" xfId="17729" xr:uid="{00000000-0005-0000-0000-0000B56E0000}"/>
    <cellStyle name="Note 5 6 6" xfId="19891" xr:uid="{00000000-0005-0000-0000-0000B66E0000}"/>
    <cellStyle name="Note 5 6 7" xfId="24782" xr:uid="{00000000-0005-0000-0000-0000B76E0000}"/>
    <cellStyle name="Note 5 7" xfId="6300" xr:uid="{00000000-0005-0000-0000-0000B86E0000}"/>
    <cellStyle name="Note 5 7 2" xfId="12877" xr:uid="{00000000-0005-0000-0000-0000B96E0000}"/>
    <cellStyle name="Note 5 7 3" xfId="16762" xr:uid="{00000000-0005-0000-0000-0000BA6E0000}"/>
    <cellStyle name="Note 5 7 4" xfId="23156" xr:uid="{00000000-0005-0000-0000-0000BB6E0000}"/>
    <cellStyle name="Note 5 7 5" xfId="25411" xr:uid="{00000000-0005-0000-0000-0000BC6E0000}"/>
    <cellStyle name="Note 5 8" xfId="4669" xr:uid="{00000000-0005-0000-0000-0000BD6E0000}"/>
    <cellStyle name="Note 5 8 2" xfId="11246" xr:uid="{00000000-0005-0000-0000-0000BE6E0000}"/>
    <cellStyle name="Note 5 8 3" xfId="21625" xr:uid="{00000000-0005-0000-0000-0000BF6E0000}"/>
    <cellStyle name="Note 5 8 4" xfId="24585" xr:uid="{00000000-0005-0000-0000-0000C06E0000}"/>
    <cellStyle name="Note 5 8 5" xfId="26821" xr:uid="{00000000-0005-0000-0000-0000C16E0000}"/>
    <cellStyle name="Note 5 9" xfId="8909" xr:uid="{00000000-0005-0000-0000-0000C26E0000}"/>
    <cellStyle name="Note 5 9 2" xfId="14474" xr:uid="{00000000-0005-0000-0000-0000C36E0000}"/>
    <cellStyle name="Note 6" xfId="3026" xr:uid="{00000000-0005-0000-0000-0000C46E0000}"/>
    <cellStyle name="Note 6 10" xfId="9411" xr:uid="{00000000-0005-0000-0000-0000C56E0000}"/>
    <cellStyle name="Note 6 10 2" xfId="14580" xr:uid="{00000000-0005-0000-0000-0000C66E0000}"/>
    <cellStyle name="Note 6 11" xfId="9543" xr:uid="{00000000-0005-0000-0000-0000C76E0000}"/>
    <cellStyle name="Note 6 11 2" xfId="14712" xr:uid="{00000000-0005-0000-0000-0000C86E0000}"/>
    <cellStyle name="Note 6 12" xfId="9547" xr:uid="{00000000-0005-0000-0000-0000C96E0000}"/>
    <cellStyle name="Note 6 12 2" xfId="14716" xr:uid="{00000000-0005-0000-0000-0000CA6E0000}"/>
    <cellStyle name="Note 6 13" xfId="9670" xr:uid="{00000000-0005-0000-0000-0000CB6E0000}"/>
    <cellStyle name="Note 6 14" xfId="19244" xr:uid="{00000000-0005-0000-0000-0000CC6E0000}"/>
    <cellStyle name="Note 6 15" xfId="18428" xr:uid="{00000000-0005-0000-0000-0000CD6E0000}"/>
    <cellStyle name="Note 6 16" xfId="18791" xr:uid="{00000000-0005-0000-0000-0000CE6E0000}"/>
    <cellStyle name="Note 6 17" xfId="24691" xr:uid="{00000000-0005-0000-0000-0000CF6E0000}"/>
    <cellStyle name="Note 6 18" xfId="26900" xr:uid="{00000000-0005-0000-0000-0000D06E0000}"/>
    <cellStyle name="Note 6 2" xfId="3756" xr:uid="{00000000-0005-0000-0000-0000D16E0000}"/>
    <cellStyle name="Note 6 2 2" xfId="7060" xr:uid="{00000000-0005-0000-0000-0000D26E0000}"/>
    <cellStyle name="Note 6 2 2 2" xfId="13637" xr:uid="{00000000-0005-0000-0000-0000D36E0000}"/>
    <cellStyle name="Note 6 2 2 3" xfId="20718" xr:uid="{00000000-0005-0000-0000-0000D46E0000}"/>
    <cellStyle name="Note 6 2 2 4" xfId="23767" xr:uid="{00000000-0005-0000-0000-0000D56E0000}"/>
    <cellStyle name="Note 6 2 2 5" xfId="26021" xr:uid="{00000000-0005-0000-0000-0000D66E0000}"/>
    <cellStyle name="Note 6 2 3" xfId="5437" xr:uid="{00000000-0005-0000-0000-0000D76E0000}"/>
    <cellStyle name="Note 6 2 3 2" xfId="12014" xr:uid="{00000000-0005-0000-0000-0000D86E0000}"/>
    <cellStyle name="Note 6 2 4" xfId="10341" xr:uid="{00000000-0005-0000-0000-0000D96E0000}"/>
    <cellStyle name="Note 6 2 5" xfId="17671" xr:uid="{00000000-0005-0000-0000-0000DA6E0000}"/>
    <cellStyle name="Note 6 2 6" xfId="19948" xr:uid="{00000000-0005-0000-0000-0000DB6E0000}"/>
    <cellStyle name="Note 6 2 7" xfId="25064" xr:uid="{00000000-0005-0000-0000-0000DC6E0000}"/>
    <cellStyle name="Note 6 3" xfId="4067" xr:uid="{00000000-0005-0000-0000-0000DD6E0000}"/>
    <cellStyle name="Note 6 3 2" xfId="7371" xr:uid="{00000000-0005-0000-0000-0000DE6E0000}"/>
    <cellStyle name="Note 6 3 2 2" xfId="13948" xr:uid="{00000000-0005-0000-0000-0000DF6E0000}"/>
    <cellStyle name="Note 6 3 2 3" xfId="21029" xr:uid="{00000000-0005-0000-0000-0000E06E0000}"/>
    <cellStyle name="Note 6 3 2 4" xfId="24033" xr:uid="{00000000-0005-0000-0000-0000E16E0000}"/>
    <cellStyle name="Note 6 3 2 5" xfId="26283" xr:uid="{00000000-0005-0000-0000-0000E26E0000}"/>
    <cellStyle name="Note 6 3 3" xfId="5748" xr:uid="{00000000-0005-0000-0000-0000E36E0000}"/>
    <cellStyle name="Note 6 3 3 2" xfId="12325" xr:uid="{00000000-0005-0000-0000-0000E46E0000}"/>
    <cellStyle name="Note 6 3 4" xfId="10652" xr:uid="{00000000-0005-0000-0000-0000E56E0000}"/>
    <cellStyle name="Note 6 3 5" xfId="17360" xr:uid="{00000000-0005-0000-0000-0000E66E0000}"/>
    <cellStyle name="Note 6 3 6" xfId="22599" xr:uid="{00000000-0005-0000-0000-0000E76E0000}"/>
    <cellStyle name="Note 6 3 7" xfId="18775" xr:uid="{00000000-0005-0000-0000-0000E86E0000}"/>
    <cellStyle name="Note 6 4" xfId="3580" xr:uid="{00000000-0005-0000-0000-0000E96E0000}"/>
    <cellStyle name="Note 6 4 2" xfId="6895" xr:uid="{00000000-0005-0000-0000-0000EA6E0000}"/>
    <cellStyle name="Note 6 4 2 2" xfId="13472" xr:uid="{00000000-0005-0000-0000-0000EB6E0000}"/>
    <cellStyle name="Note 6 4 2 3" xfId="20553" xr:uid="{00000000-0005-0000-0000-0000EC6E0000}"/>
    <cellStyle name="Note 6 4 2 4" xfId="23604" xr:uid="{00000000-0005-0000-0000-0000ED6E0000}"/>
    <cellStyle name="Note 6 4 2 5" xfId="25857" xr:uid="{00000000-0005-0000-0000-0000EE6E0000}"/>
    <cellStyle name="Note 6 4 3" xfId="5272" xr:uid="{00000000-0005-0000-0000-0000EF6E0000}"/>
    <cellStyle name="Note 6 4 3 2" xfId="11849" xr:uid="{00000000-0005-0000-0000-0000F06E0000}"/>
    <cellStyle name="Note 6 4 4" xfId="10176" xr:uid="{00000000-0005-0000-0000-0000F16E0000}"/>
    <cellStyle name="Note 6 4 5" xfId="17846" xr:uid="{00000000-0005-0000-0000-0000F26E0000}"/>
    <cellStyle name="Note 6 4 6" xfId="18952" xr:uid="{00000000-0005-0000-0000-0000F36E0000}"/>
    <cellStyle name="Note 6 4 7" xfId="18597" xr:uid="{00000000-0005-0000-0000-0000F46E0000}"/>
    <cellStyle name="Note 6 5" xfId="6387" xr:uid="{00000000-0005-0000-0000-0000F56E0000}"/>
    <cellStyle name="Note 6 5 2" xfId="12964" xr:uid="{00000000-0005-0000-0000-0000F66E0000}"/>
    <cellStyle name="Note 6 5 3" xfId="20045" xr:uid="{00000000-0005-0000-0000-0000F76E0000}"/>
    <cellStyle name="Note 6 5 4" xfId="23202" xr:uid="{00000000-0005-0000-0000-0000F86E0000}"/>
    <cellStyle name="Note 6 5 5" xfId="25455" xr:uid="{00000000-0005-0000-0000-0000F96E0000}"/>
    <cellStyle name="Note 6 6" xfId="4764" xr:uid="{00000000-0005-0000-0000-0000FA6E0000}"/>
    <cellStyle name="Note 6 6 2" xfId="11341" xr:uid="{00000000-0005-0000-0000-0000FB6E0000}"/>
    <cellStyle name="Note 6 7" xfId="8910" xr:uid="{00000000-0005-0000-0000-0000FC6E0000}"/>
    <cellStyle name="Note 6 7 2" xfId="14475" xr:uid="{00000000-0005-0000-0000-0000FD6E0000}"/>
    <cellStyle name="Note 6 8" xfId="7915" xr:uid="{00000000-0005-0000-0000-0000FE6E0000}"/>
    <cellStyle name="Note 6 8 2" xfId="14414" xr:uid="{00000000-0005-0000-0000-0000FF6E0000}"/>
    <cellStyle name="Note 6 9" xfId="7859" xr:uid="{00000000-0005-0000-0000-0000006F0000}"/>
    <cellStyle name="Note 6 9 2" xfId="14391" xr:uid="{00000000-0005-0000-0000-0000016F0000}"/>
    <cellStyle name="Note 7" xfId="3199" xr:uid="{00000000-0005-0000-0000-0000026F0000}"/>
    <cellStyle name="Note 7 10" xfId="19410" xr:uid="{00000000-0005-0000-0000-0000036F0000}"/>
    <cellStyle name="Note 7 2" xfId="3917" xr:uid="{00000000-0005-0000-0000-0000046F0000}"/>
    <cellStyle name="Note 7 2 2" xfId="7221" xr:uid="{00000000-0005-0000-0000-0000056F0000}"/>
    <cellStyle name="Note 7 2 2 2" xfId="13798" xr:uid="{00000000-0005-0000-0000-0000066F0000}"/>
    <cellStyle name="Note 7 2 2 3" xfId="20879" xr:uid="{00000000-0005-0000-0000-0000076F0000}"/>
    <cellStyle name="Note 7 2 2 4" xfId="23883" xr:uid="{00000000-0005-0000-0000-0000086F0000}"/>
    <cellStyle name="Note 7 2 2 5" xfId="26133" xr:uid="{00000000-0005-0000-0000-0000096F0000}"/>
    <cellStyle name="Note 7 2 3" xfId="5598" xr:uid="{00000000-0005-0000-0000-00000A6F0000}"/>
    <cellStyle name="Note 7 2 3 2" xfId="12175" xr:uid="{00000000-0005-0000-0000-00000B6F0000}"/>
    <cellStyle name="Note 7 2 4" xfId="10502" xr:uid="{00000000-0005-0000-0000-00000C6F0000}"/>
    <cellStyle name="Note 7 2 5" xfId="17510" xr:uid="{00000000-0005-0000-0000-00000D6F0000}"/>
    <cellStyle name="Note 7 2 6" xfId="22449" xr:uid="{00000000-0005-0000-0000-00000E6F0000}"/>
    <cellStyle name="Note 7 2 7" xfId="24960" xr:uid="{00000000-0005-0000-0000-00000F6F0000}"/>
    <cellStyle name="Note 7 3" xfId="4173" xr:uid="{00000000-0005-0000-0000-0000106F0000}"/>
    <cellStyle name="Note 7 3 2" xfId="7477" xr:uid="{00000000-0005-0000-0000-0000116F0000}"/>
    <cellStyle name="Note 7 3 2 2" xfId="14054" xr:uid="{00000000-0005-0000-0000-0000126F0000}"/>
    <cellStyle name="Note 7 3 2 3" xfId="21135" xr:uid="{00000000-0005-0000-0000-0000136F0000}"/>
    <cellStyle name="Note 7 3 2 4" xfId="24139" xr:uid="{00000000-0005-0000-0000-0000146F0000}"/>
    <cellStyle name="Note 7 3 2 5" xfId="26389" xr:uid="{00000000-0005-0000-0000-0000156F0000}"/>
    <cellStyle name="Note 7 3 3" xfId="5854" xr:uid="{00000000-0005-0000-0000-0000166F0000}"/>
    <cellStyle name="Note 7 3 3 2" xfId="12431" xr:uid="{00000000-0005-0000-0000-0000176F0000}"/>
    <cellStyle name="Note 7 3 4" xfId="10758" xr:uid="{00000000-0005-0000-0000-0000186F0000}"/>
    <cellStyle name="Note 7 3 5" xfId="17254" xr:uid="{00000000-0005-0000-0000-0000196F0000}"/>
    <cellStyle name="Note 7 3 6" xfId="22705" xr:uid="{00000000-0005-0000-0000-00001A6F0000}"/>
    <cellStyle name="Note 7 3 7" xfId="19539" xr:uid="{00000000-0005-0000-0000-00001B6F0000}"/>
    <cellStyle name="Note 7 4" xfId="4389" xr:uid="{00000000-0005-0000-0000-00001C6F0000}"/>
    <cellStyle name="Note 7 4 2" xfId="7693" xr:uid="{00000000-0005-0000-0000-00001D6F0000}"/>
    <cellStyle name="Note 7 4 2 2" xfId="14270" xr:uid="{00000000-0005-0000-0000-00001E6F0000}"/>
    <cellStyle name="Note 7 4 2 3" xfId="21351" xr:uid="{00000000-0005-0000-0000-00001F6F0000}"/>
    <cellStyle name="Note 7 4 2 4" xfId="24355" xr:uid="{00000000-0005-0000-0000-0000206F0000}"/>
    <cellStyle name="Note 7 4 2 5" xfId="26605" xr:uid="{00000000-0005-0000-0000-0000216F0000}"/>
    <cellStyle name="Note 7 4 3" xfId="6070" xr:uid="{00000000-0005-0000-0000-0000226F0000}"/>
    <cellStyle name="Note 7 4 3 2" xfId="12647" xr:uid="{00000000-0005-0000-0000-0000236F0000}"/>
    <cellStyle name="Note 7 4 4" xfId="10974" xr:uid="{00000000-0005-0000-0000-0000246F0000}"/>
    <cellStyle name="Note 7 4 5" xfId="17038" xr:uid="{00000000-0005-0000-0000-0000256F0000}"/>
    <cellStyle name="Note 7 4 6" xfId="22921" xr:uid="{00000000-0005-0000-0000-0000266F0000}"/>
    <cellStyle name="Note 7 4 7" xfId="19470" xr:uid="{00000000-0005-0000-0000-0000276F0000}"/>
    <cellStyle name="Note 7 5" xfId="6548" xr:uid="{00000000-0005-0000-0000-0000286F0000}"/>
    <cellStyle name="Note 7 5 2" xfId="13125" xr:uid="{00000000-0005-0000-0000-0000296F0000}"/>
    <cellStyle name="Note 7 5 3" xfId="20206" xr:uid="{00000000-0005-0000-0000-00002A6F0000}"/>
    <cellStyle name="Note 7 5 4" xfId="23311" xr:uid="{00000000-0005-0000-0000-00002B6F0000}"/>
    <cellStyle name="Note 7 5 5" xfId="25566" xr:uid="{00000000-0005-0000-0000-00002C6F0000}"/>
    <cellStyle name="Note 7 6" xfId="4925" xr:uid="{00000000-0005-0000-0000-00002D6F0000}"/>
    <cellStyle name="Note 7 6 2" xfId="11502" xr:uid="{00000000-0005-0000-0000-00002E6F0000}"/>
    <cellStyle name="Note 7 7" xfId="9829" xr:uid="{00000000-0005-0000-0000-00002F6F0000}"/>
    <cellStyle name="Note 7 8" xfId="18226" xr:uid="{00000000-0005-0000-0000-0000306F0000}"/>
    <cellStyle name="Note 7 9" xfId="18827" xr:uid="{00000000-0005-0000-0000-0000316F0000}"/>
    <cellStyle name="Note 8" xfId="3189" xr:uid="{00000000-0005-0000-0000-0000326F0000}"/>
    <cellStyle name="Note 8 10" xfId="25264" xr:uid="{00000000-0005-0000-0000-0000336F0000}"/>
    <cellStyle name="Note 8 2" xfId="3908" xr:uid="{00000000-0005-0000-0000-0000346F0000}"/>
    <cellStyle name="Note 8 2 2" xfId="7212" xr:uid="{00000000-0005-0000-0000-0000356F0000}"/>
    <cellStyle name="Note 8 2 2 2" xfId="13789" xr:uid="{00000000-0005-0000-0000-0000366F0000}"/>
    <cellStyle name="Note 8 2 2 3" xfId="20870" xr:uid="{00000000-0005-0000-0000-0000376F0000}"/>
    <cellStyle name="Note 8 2 2 4" xfId="23874" xr:uid="{00000000-0005-0000-0000-0000386F0000}"/>
    <cellStyle name="Note 8 2 2 5" xfId="26124" xr:uid="{00000000-0005-0000-0000-0000396F0000}"/>
    <cellStyle name="Note 8 2 3" xfId="5589" xr:uid="{00000000-0005-0000-0000-00003A6F0000}"/>
    <cellStyle name="Note 8 2 3 2" xfId="12166" xr:uid="{00000000-0005-0000-0000-00003B6F0000}"/>
    <cellStyle name="Note 8 2 4" xfId="10493" xr:uid="{00000000-0005-0000-0000-00003C6F0000}"/>
    <cellStyle name="Note 8 2 5" xfId="17519" xr:uid="{00000000-0005-0000-0000-00003D6F0000}"/>
    <cellStyle name="Note 8 2 6" xfId="22440" xr:uid="{00000000-0005-0000-0000-00003E6F0000}"/>
    <cellStyle name="Note 8 2 7" xfId="19231" xr:uid="{00000000-0005-0000-0000-00003F6F0000}"/>
    <cellStyle name="Note 8 3" xfId="4164" xr:uid="{00000000-0005-0000-0000-0000406F0000}"/>
    <cellStyle name="Note 8 3 2" xfId="7468" xr:uid="{00000000-0005-0000-0000-0000416F0000}"/>
    <cellStyle name="Note 8 3 2 2" xfId="14045" xr:uid="{00000000-0005-0000-0000-0000426F0000}"/>
    <cellStyle name="Note 8 3 2 3" xfId="21126" xr:uid="{00000000-0005-0000-0000-0000436F0000}"/>
    <cellStyle name="Note 8 3 2 4" xfId="24130" xr:uid="{00000000-0005-0000-0000-0000446F0000}"/>
    <cellStyle name="Note 8 3 2 5" xfId="26380" xr:uid="{00000000-0005-0000-0000-0000456F0000}"/>
    <cellStyle name="Note 8 3 3" xfId="5845" xr:uid="{00000000-0005-0000-0000-0000466F0000}"/>
    <cellStyle name="Note 8 3 3 2" xfId="12422" xr:uid="{00000000-0005-0000-0000-0000476F0000}"/>
    <cellStyle name="Note 8 3 4" xfId="10749" xr:uid="{00000000-0005-0000-0000-0000486F0000}"/>
    <cellStyle name="Note 8 3 5" xfId="17263" xr:uid="{00000000-0005-0000-0000-0000496F0000}"/>
    <cellStyle name="Note 8 3 6" xfId="22696" xr:uid="{00000000-0005-0000-0000-00004A6F0000}"/>
    <cellStyle name="Note 8 3 7" xfId="22094" xr:uid="{00000000-0005-0000-0000-00004B6F0000}"/>
    <cellStyle name="Note 8 4" xfId="4380" xr:uid="{00000000-0005-0000-0000-00004C6F0000}"/>
    <cellStyle name="Note 8 4 2" xfId="7684" xr:uid="{00000000-0005-0000-0000-00004D6F0000}"/>
    <cellStyle name="Note 8 4 2 2" xfId="14261" xr:uid="{00000000-0005-0000-0000-00004E6F0000}"/>
    <cellStyle name="Note 8 4 2 3" xfId="21342" xr:uid="{00000000-0005-0000-0000-00004F6F0000}"/>
    <cellStyle name="Note 8 4 2 4" xfId="24346" xr:uid="{00000000-0005-0000-0000-0000506F0000}"/>
    <cellStyle name="Note 8 4 2 5" xfId="26596" xr:uid="{00000000-0005-0000-0000-0000516F0000}"/>
    <cellStyle name="Note 8 4 3" xfId="6061" xr:uid="{00000000-0005-0000-0000-0000526F0000}"/>
    <cellStyle name="Note 8 4 3 2" xfId="12638" xr:uid="{00000000-0005-0000-0000-0000536F0000}"/>
    <cellStyle name="Note 8 4 4" xfId="10965" xr:uid="{00000000-0005-0000-0000-0000546F0000}"/>
    <cellStyle name="Note 8 4 5" xfId="17047" xr:uid="{00000000-0005-0000-0000-0000556F0000}"/>
    <cellStyle name="Note 8 4 6" xfId="22912" xr:uid="{00000000-0005-0000-0000-0000566F0000}"/>
    <cellStyle name="Note 8 4 7" xfId="22098" xr:uid="{00000000-0005-0000-0000-0000576F0000}"/>
    <cellStyle name="Note 8 5" xfId="6539" xr:uid="{00000000-0005-0000-0000-0000586F0000}"/>
    <cellStyle name="Note 8 5 2" xfId="13116" xr:uid="{00000000-0005-0000-0000-0000596F0000}"/>
    <cellStyle name="Note 8 5 3" xfId="20197" xr:uid="{00000000-0005-0000-0000-00005A6F0000}"/>
    <cellStyle name="Note 8 5 4" xfId="23302" xr:uid="{00000000-0005-0000-0000-00005B6F0000}"/>
    <cellStyle name="Note 8 5 5" xfId="25557" xr:uid="{00000000-0005-0000-0000-00005C6F0000}"/>
    <cellStyle name="Note 8 6" xfId="4916" xr:uid="{00000000-0005-0000-0000-00005D6F0000}"/>
    <cellStyle name="Note 8 6 2" xfId="11493" xr:uid="{00000000-0005-0000-0000-00005E6F0000}"/>
    <cellStyle name="Note 8 7" xfId="9820" xr:uid="{00000000-0005-0000-0000-00005F6F0000}"/>
    <cellStyle name="Note 8 8" xfId="18235" xr:uid="{00000000-0005-0000-0000-0000606F0000}"/>
    <cellStyle name="Note 8 9" xfId="18823" xr:uid="{00000000-0005-0000-0000-0000616F0000}"/>
    <cellStyle name="Note 9" xfId="3396" xr:uid="{00000000-0005-0000-0000-0000626F0000}"/>
    <cellStyle name="Note 9 10" xfId="18621" xr:uid="{00000000-0005-0000-0000-0000636F0000}"/>
    <cellStyle name="Note 9 2" xfId="4036" xr:uid="{00000000-0005-0000-0000-0000646F0000}"/>
    <cellStyle name="Note 9 2 2" xfId="7340" xr:uid="{00000000-0005-0000-0000-0000656F0000}"/>
    <cellStyle name="Note 9 2 2 2" xfId="13917" xr:uid="{00000000-0005-0000-0000-0000666F0000}"/>
    <cellStyle name="Note 9 2 2 3" xfId="20998" xr:uid="{00000000-0005-0000-0000-0000676F0000}"/>
    <cellStyle name="Note 9 2 2 4" xfId="24002" xr:uid="{00000000-0005-0000-0000-0000686F0000}"/>
    <cellStyle name="Note 9 2 2 5" xfId="26252" xr:uid="{00000000-0005-0000-0000-0000696F0000}"/>
    <cellStyle name="Note 9 2 3" xfId="5717" xr:uid="{00000000-0005-0000-0000-00006A6F0000}"/>
    <cellStyle name="Note 9 2 3 2" xfId="12294" xr:uid="{00000000-0005-0000-0000-00006B6F0000}"/>
    <cellStyle name="Note 9 2 4" xfId="10621" xr:uid="{00000000-0005-0000-0000-00006C6F0000}"/>
    <cellStyle name="Note 9 2 5" xfId="17391" xr:uid="{00000000-0005-0000-0000-00006D6F0000}"/>
    <cellStyle name="Note 9 2 6" xfId="22568" xr:uid="{00000000-0005-0000-0000-00006E6F0000}"/>
    <cellStyle name="Note 9 2 7" xfId="24829" xr:uid="{00000000-0005-0000-0000-00006F6F0000}"/>
    <cellStyle name="Note 9 3" xfId="4290" xr:uid="{00000000-0005-0000-0000-0000706F0000}"/>
    <cellStyle name="Note 9 3 2" xfId="7594" xr:uid="{00000000-0005-0000-0000-0000716F0000}"/>
    <cellStyle name="Note 9 3 2 2" xfId="14171" xr:uid="{00000000-0005-0000-0000-0000726F0000}"/>
    <cellStyle name="Note 9 3 2 3" xfId="21252" xr:uid="{00000000-0005-0000-0000-0000736F0000}"/>
    <cellStyle name="Note 9 3 2 4" xfId="24256" xr:uid="{00000000-0005-0000-0000-0000746F0000}"/>
    <cellStyle name="Note 9 3 2 5" xfId="26506" xr:uid="{00000000-0005-0000-0000-0000756F0000}"/>
    <cellStyle name="Note 9 3 3" xfId="5971" xr:uid="{00000000-0005-0000-0000-0000766F0000}"/>
    <cellStyle name="Note 9 3 3 2" xfId="12548" xr:uid="{00000000-0005-0000-0000-0000776F0000}"/>
    <cellStyle name="Note 9 3 4" xfId="10875" xr:uid="{00000000-0005-0000-0000-0000786F0000}"/>
    <cellStyle name="Note 9 3 5" xfId="17137" xr:uid="{00000000-0005-0000-0000-0000796F0000}"/>
    <cellStyle name="Note 9 3 6" xfId="22822" xr:uid="{00000000-0005-0000-0000-00007A6F0000}"/>
    <cellStyle name="Note 9 3 7" xfId="19158" xr:uid="{00000000-0005-0000-0000-00007B6F0000}"/>
    <cellStyle name="Note 9 4" xfId="4503" xr:uid="{00000000-0005-0000-0000-00007C6F0000}"/>
    <cellStyle name="Note 9 4 2" xfId="7807" xr:uid="{00000000-0005-0000-0000-00007D6F0000}"/>
    <cellStyle name="Note 9 4 2 2" xfId="14384" xr:uid="{00000000-0005-0000-0000-00007E6F0000}"/>
    <cellStyle name="Note 9 4 2 3" xfId="21465" xr:uid="{00000000-0005-0000-0000-00007F6F0000}"/>
    <cellStyle name="Note 9 4 2 4" xfId="24469" xr:uid="{00000000-0005-0000-0000-0000806F0000}"/>
    <cellStyle name="Note 9 4 2 5" xfId="26719" xr:uid="{00000000-0005-0000-0000-0000816F0000}"/>
    <cellStyle name="Note 9 4 3" xfId="6184" xr:uid="{00000000-0005-0000-0000-0000826F0000}"/>
    <cellStyle name="Note 9 4 3 2" xfId="12761" xr:uid="{00000000-0005-0000-0000-0000836F0000}"/>
    <cellStyle name="Note 9 4 4" xfId="11088" xr:uid="{00000000-0005-0000-0000-0000846F0000}"/>
    <cellStyle name="Note 9 4 5" xfId="16924" xr:uid="{00000000-0005-0000-0000-0000856F0000}"/>
    <cellStyle name="Note 9 4 6" xfId="23035" xr:uid="{00000000-0005-0000-0000-0000866F0000}"/>
    <cellStyle name="Note 9 4 7" xfId="18501" xr:uid="{00000000-0005-0000-0000-0000876F0000}"/>
    <cellStyle name="Note 9 5" xfId="6735" xr:uid="{00000000-0005-0000-0000-0000886F0000}"/>
    <cellStyle name="Note 9 5 2" xfId="13312" xr:uid="{00000000-0005-0000-0000-0000896F0000}"/>
    <cellStyle name="Note 9 5 3" xfId="20393" xr:uid="{00000000-0005-0000-0000-00008A6F0000}"/>
    <cellStyle name="Note 9 5 4" xfId="23444" xr:uid="{00000000-0005-0000-0000-00008B6F0000}"/>
    <cellStyle name="Note 9 5 5" xfId="25697" xr:uid="{00000000-0005-0000-0000-00008C6F0000}"/>
    <cellStyle name="Note 9 6" xfId="5112" xr:uid="{00000000-0005-0000-0000-00008D6F0000}"/>
    <cellStyle name="Note 9 6 2" xfId="11689" xr:uid="{00000000-0005-0000-0000-00008E6F0000}"/>
    <cellStyle name="Note 9 7" xfId="10016" xr:uid="{00000000-0005-0000-0000-00008F6F0000}"/>
    <cellStyle name="Note 9 8" xfId="18020" xr:uid="{00000000-0005-0000-0000-0000906F0000}"/>
    <cellStyle name="Note 9 9" xfId="19748" xr:uid="{00000000-0005-0000-0000-0000916F0000}"/>
    <cellStyle name="Note_Hana2011-3 Datadisk_Pool A_Special_20110726_v1" xfId="14906" xr:uid="{00000000-0005-0000-0000-0000926F0000}"/>
    <cellStyle name="Note2" xfId="1166" xr:uid="{00000000-0005-0000-0000-0000936F0000}"/>
    <cellStyle name="_x000f_O" xfId="31952" xr:uid="{00000000-0005-0000-0000-0000946F0000}"/>
    <cellStyle name="Œ…?æ맖?? [0.00]_PRODUCT DETAIL Q1" xfId="1167" xr:uid="{00000000-0005-0000-0000-0000956F0000}"/>
    <cellStyle name="Œ…?æ맖??_PRODUCT DETAIL Q1" xfId="1168" xr:uid="{00000000-0005-0000-0000-0000966F0000}"/>
    <cellStyle name="Œ…?æ맖?e [0.00]_laroux" xfId="1169" xr:uid="{00000000-0005-0000-0000-0000976F0000}"/>
    <cellStyle name="Œ…?æ맖?e_laroux" xfId="1170" xr:uid="{00000000-0005-0000-0000-0000986F0000}"/>
    <cellStyle name="Œ…‹æØ‚è [0.00]_PRODUCT DETAIL Q1" xfId="1171" xr:uid="{00000000-0005-0000-0000-0000996F0000}"/>
    <cellStyle name="Œ…‹æØ‚è_PRODUCT DETAIL Q1" xfId="1172" xr:uid="{00000000-0005-0000-0000-00009A6F0000}"/>
    <cellStyle name="oft Excel]_x000d__x000a_Comment=The open=/f lines load custom functions into the Paste Function list._x000d__x000a_Maximized=3_x000d__x000a_AutoFormat=" xfId="1173" xr:uid="{00000000-0005-0000-0000-00009B6F0000}"/>
    <cellStyle name="omma [0]_Mktg Prog" xfId="31953" xr:uid="{00000000-0005-0000-0000-00009C6F0000}"/>
    <cellStyle name="ormal_Sheet1_1" xfId="31954" xr:uid="{00000000-0005-0000-0000-00009D6F0000}"/>
    <cellStyle name="Output" xfId="1174" xr:uid="{00000000-0005-0000-0000-00009E6F0000}"/>
    <cellStyle name="Output 10" xfId="3259" xr:uid="{00000000-0005-0000-0000-00009F6F0000}"/>
    <cellStyle name="Output 10 2" xfId="6598" xr:uid="{00000000-0005-0000-0000-0000A06F0000}"/>
    <cellStyle name="Output 10 2 2" xfId="13175" xr:uid="{00000000-0005-0000-0000-0000A16F0000}"/>
    <cellStyle name="Output 10 2 3" xfId="20256" xr:uid="{00000000-0005-0000-0000-0000A26F0000}"/>
    <cellStyle name="Output 10 2 4" xfId="23356" xr:uid="{00000000-0005-0000-0000-0000A36F0000}"/>
    <cellStyle name="Output 10 2 5" xfId="25611" xr:uid="{00000000-0005-0000-0000-0000A46F0000}"/>
    <cellStyle name="Output 10 3" xfId="4975" xr:uid="{00000000-0005-0000-0000-0000A56F0000}"/>
    <cellStyle name="Output 10 3 2" xfId="11552" xr:uid="{00000000-0005-0000-0000-0000A66F0000}"/>
    <cellStyle name="Output 10 4" xfId="9879" xr:uid="{00000000-0005-0000-0000-0000A76F0000}"/>
    <cellStyle name="Output 10 5" xfId="18166" xr:uid="{00000000-0005-0000-0000-0000A86F0000}"/>
    <cellStyle name="Output 10 6" xfId="19696" xr:uid="{00000000-0005-0000-0000-0000A96F0000}"/>
    <cellStyle name="Output 10 7" xfId="25230" xr:uid="{00000000-0005-0000-0000-0000AA6F0000}"/>
    <cellStyle name="Output 11" xfId="4513" xr:uid="{00000000-0005-0000-0000-0000AB6F0000}"/>
    <cellStyle name="Output 11 2" xfId="11098" xr:uid="{00000000-0005-0000-0000-0000AC6F0000}"/>
    <cellStyle name="Output 11 2 2" xfId="21475" xr:uid="{00000000-0005-0000-0000-0000AD6F0000}"/>
    <cellStyle name="Output 11 2 3" xfId="24477" xr:uid="{00000000-0005-0000-0000-0000AE6F0000}"/>
    <cellStyle name="Output 11 2 4" xfId="26727" xr:uid="{00000000-0005-0000-0000-0000AF6F0000}"/>
    <cellStyle name="Output 11 3" xfId="16914" xr:uid="{00000000-0005-0000-0000-0000B06F0000}"/>
    <cellStyle name="Output 11 4" xfId="23042" xr:uid="{00000000-0005-0000-0000-0000B16F0000}"/>
    <cellStyle name="Output 11 5" xfId="19427" xr:uid="{00000000-0005-0000-0000-0000B26F0000}"/>
    <cellStyle name="Output 12" xfId="4530" xr:uid="{00000000-0005-0000-0000-0000B36F0000}"/>
    <cellStyle name="Output 12 2" xfId="11115" xr:uid="{00000000-0005-0000-0000-0000B46F0000}"/>
    <cellStyle name="Output 12 2 2" xfId="21492" xr:uid="{00000000-0005-0000-0000-0000B56F0000}"/>
    <cellStyle name="Output 12 2 3" xfId="24488" xr:uid="{00000000-0005-0000-0000-0000B66F0000}"/>
    <cellStyle name="Output 12 2 4" xfId="26737" xr:uid="{00000000-0005-0000-0000-0000B76F0000}"/>
    <cellStyle name="Output 12 3" xfId="16897" xr:uid="{00000000-0005-0000-0000-0000B86F0000}"/>
    <cellStyle name="Output 12 4" xfId="23052" xr:uid="{00000000-0005-0000-0000-0000B96F0000}"/>
    <cellStyle name="Output 12 5" xfId="19114" xr:uid="{00000000-0005-0000-0000-0000BA6F0000}"/>
    <cellStyle name="Output 13" xfId="4547" xr:uid="{00000000-0005-0000-0000-0000BB6F0000}"/>
    <cellStyle name="Output 13 2" xfId="11132" xr:uid="{00000000-0005-0000-0000-0000BC6F0000}"/>
    <cellStyle name="Output 13 2 2" xfId="21509" xr:uid="{00000000-0005-0000-0000-0000BD6F0000}"/>
    <cellStyle name="Output 13 2 3" xfId="24497" xr:uid="{00000000-0005-0000-0000-0000BE6F0000}"/>
    <cellStyle name="Output 13 2 4" xfId="26747" xr:uid="{00000000-0005-0000-0000-0000BF6F0000}"/>
    <cellStyle name="Output 13 3" xfId="16880" xr:uid="{00000000-0005-0000-0000-0000C06F0000}"/>
    <cellStyle name="Output 13 4" xfId="23061" xr:uid="{00000000-0005-0000-0000-0000C16F0000}"/>
    <cellStyle name="Output 13 5" xfId="19047" xr:uid="{00000000-0005-0000-0000-0000C26F0000}"/>
    <cellStyle name="Output 14" xfId="14869" xr:uid="{00000000-0005-0000-0000-0000C36F0000}"/>
    <cellStyle name="Output 14 2" xfId="16465" xr:uid="{00000000-0005-0000-0000-0000C46F0000}"/>
    <cellStyle name="Output 14 2 2" xfId="21522" xr:uid="{00000000-0005-0000-0000-0000C56F0000}"/>
    <cellStyle name="Output 14 2 3" xfId="24502" xr:uid="{00000000-0005-0000-0000-0000C66F0000}"/>
    <cellStyle name="Output 14 2 4" xfId="26752" xr:uid="{00000000-0005-0000-0000-0000C76F0000}"/>
    <cellStyle name="Output 14 3" xfId="16866" xr:uid="{00000000-0005-0000-0000-0000C86F0000}"/>
    <cellStyle name="Output 14 4" xfId="23065" xr:uid="{00000000-0005-0000-0000-0000C96F0000}"/>
    <cellStyle name="Output 14 5" xfId="19112" xr:uid="{00000000-0005-0000-0000-0000CA6F0000}"/>
    <cellStyle name="Output 15" xfId="16399" xr:uid="{00000000-0005-0000-0000-0000CB6F0000}"/>
    <cellStyle name="Output 15 2" xfId="21626" xr:uid="{00000000-0005-0000-0000-0000CC6F0000}"/>
    <cellStyle name="Output 15 3" xfId="24586" xr:uid="{00000000-0005-0000-0000-0000CD6F0000}"/>
    <cellStyle name="Output 15 4" xfId="26822" xr:uid="{00000000-0005-0000-0000-0000CE6F0000}"/>
    <cellStyle name="Output 16" xfId="14799" xr:uid="{00000000-0005-0000-0000-0000CF6F0000}"/>
    <cellStyle name="Output 16 2" xfId="22349" xr:uid="{00000000-0005-0000-0000-0000D06F0000}"/>
    <cellStyle name="Output 16 3" xfId="25387" xr:uid="{00000000-0005-0000-0000-0000D16F0000}"/>
    <cellStyle name="Output 16 4" xfId="27162" xr:uid="{00000000-0005-0000-0000-0000D26F0000}"/>
    <cellStyle name="Output 17" xfId="16556" xr:uid="{00000000-0005-0000-0000-0000D36F0000}"/>
    <cellStyle name="Output 17 2" xfId="22350" xr:uid="{00000000-0005-0000-0000-0000D46F0000}"/>
    <cellStyle name="Output 17 3" xfId="25388" xr:uid="{00000000-0005-0000-0000-0000D56F0000}"/>
    <cellStyle name="Output 17 4" xfId="27163" xr:uid="{00000000-0005-0000-0000-0000D66F0000}"/>
    <cellStyle name="Output 18" xfId="16392" xr:uid="{00000000-0005-0000-0000-0000D76F0000}"/>
    <cellStyle name="Output 18 2" xfId="22351" xr:uid="{00000000-0005-0000-0000-0000D86F0000}"/>
    <cellStyle name="Output 18 3" xfId="25389" xr:uid="{00000000-0005-0000-0000-0000D96F0000}"/>
    <cellStyle name="Output 18 4" xfId="27164" xr:uid="{00000000-0005-0000-0000-0000DA6F0000}"/>
    <cellStyle name="Output 19" xfId="16690" xr:uid="{00000000-0005-0000-0000-0000DB6F0000}"/>
    <cellStyle name="Output 2" xfId="1175" xr:uid="{00000000-0005-0000-0000-0000DC6F0000}"/>
    <cellStyle name="Output 2 10" xfId="4609" xr:uid="{00000000-0005-0000-0000-0000DD6F0000}"/>
    <cellStyle name="Output 2 10 2" xfId="11186" xr:uid="{00000000-0005-0000-0000-0000DE6F0000}"/>
    <cellStyle name="Output 2 11" xfId="8911" xr:uid="{00000000-0005-0000-0000-0000DF6F0000}"/>
    <cellStyle name="Output 2 2" xfId="1176" xr:uid="{00000000-0005-0000-0000-0000E06F0000}"/>
    <cellStyle name="Output 2 2 2" xfId="8912" xr:uid="{00000000-0005-0000-0000-0000E16F0000}"/>
    <cellStyle name="Output 2 2 3" xfId="15637" xr:uid="{00000000-0005-0000-0000-0000E26F0000}"/>
    <cellStyle name="Output 2 3" xfId="1177" xr:uid="{00000000-0005-0000-0000-0000E36F0000}"/>
    <cellStyle name="Output 2 3 10" xfId="9223" xr:uid="{00000000-0005-0000-0000-0000E46F0000}"/>
    <cellStyle name="Output 2 3 10 2" xfId="14534" xr:uid="{00000000-0005-0000-0000-0000E56F0000}"/>
    <cellStyle name="Output 2 3 11" xfId="9392" xr:uid="{00000000-0005-0000-0000-0000E66F0000}"/>
    <cellStyle name="Output 2 3 11 2" xfId="14561" xr:uid="{00000000-0005-0000-0000-0000E76F0000}"/>
    <cellStyle name="Output 2 3 12" xfId="19255" xr:uid="{00000000-0005-0000-0000-0000E86F0000}"/>
    <cellStyle name="Output 2 3 2" xfId="3031" xr:uid="{00000000-0005-0000-0000-0000E96F0000}"/>
    <cellStyle name="Output 2 3 2 10" xfId="24696" xr:uid="{00000000-0005-0000-0000-0000EA6F0000}"/>
    <cellStyle name="Output 2 3 2 2" xfId="3761" xr:uid="{00000000-0005-0000-0000-0000EB6F0000}"/>
    <cellStyle name="Output 2 3 2 2 2" xfId="7065" xr:uid="{00000000-0005-0000-0000-0000EC6F0000}"/>
    <cellStyle name="Output 2 3 2 2 2 2" xfId="13642" xr:uid="{00000000-0005-0000-0000-0000ED6F0000}"/>
    <cellStyle name="Output 2 3 2 2 2 3" xfId="20723" xr:uid="{00000000-0005-0000-0000-0000EE6F0000}"/>
    <cellStyle name="Output 2 3 2 2 2 4" xfId="23772" xr:uid="{00000000-0005-0000-0000-0000EF6F0000}"/>
    <cellStyle name="Output 2 3 2 2 2 5" xfId="26026" xr:uid="{00000000-0005-0000-0000-0000F06F0000}"/>
    <cellStyle name="Output 2 3 2 2 3" xfId="5442" xr:uid="{00000000-0005-0000-0000-0000F16F0000}"/>
    <cellStyle name="Output 2 3 2 2 3 2" xfId="12019" xr:uid="{00000000-0005-0000-0000-0000F26F0000}"/>
    <cellStyle name="Output 2 3 2 2 4" xfId="10346" xr:uid="{00000000-0005-0000-0000-0000F36F0000}"/>
    <cellStyle name="Output 2 3 2 2 5" xfId="17666" xr:uid="{00000000-0005-0000-0000-0000F46F0000}"/>
    <cellStyle name="Output 2 3 2 2 6" xfId="19953" xr:uid="{00000000-0005-0000-0000-0000F56F0000}"/>
    <cellStyle name="Output 2 3 2 2 7" xfId="22075" xr:uid="{00000000-0005-0000-0000-0000F66F0000}"/>
    <cellStyle name="Output 2 3 2 3" xfId="4072" xr:uid="{00000000-0005-0000-0000-0000F76F0000}"/>
    <cellStyle name="Output 2 3 2 3 2" xfId="7376" xr:uid="{00000000-0005-0000-0000-0000F86F0000}"/>
    <cellStyle name="Output 2 3 2 3 2 2" xfId="13953" xr:uid="{00000000-0005-0000-0000-0000F96F0000}"/>
    <cellStyle name="Output 2 3 2 3 2 3" xfId="21034" xr:uid="{00000000-0005-0000-0000-0000FA6F0000}"/>
    <cellStyle name="Output 2 3 2 3 2 4" xfId="24038" xr:uid="{00000000-0005-0000-0000-0000FB6F0000}"/>
    <cellStyle name="Output 2 3 2 3 2 5" xfId="26288" xr:uid="{00000000-0005-0000-0000-0000FC6F0000}"/>
    <cellStyle name="Output 2 3 2 3 3" xfId="5753" xr:uid="{00000000-0005-0000-0000-0000FD6F0000}"/>
    <cellStyle name="Output 2 3 2 3 3 2" xfId="12330" xr:uid="{00000000-0005-0000-0000-0000FE6F0000}"/>
    <cellStyle name="Output 2 3 2 3 4" xfId="10657" xr:uid="{00000000-0005-0000-0000-0000FF6F0000}"/>
    <cellStyle name="Output 2 3 2 3 5" xfId="17355" xr:uid="{00000000-0005-0000-0000-000000700000}"/>
    <cellStyle name="Output 2 3 2 3 6" xfId="22604" xr:uid="{00000000-0005-0000-0000-000001700000}"/>
    <cellStyle name="Output 2 3 2 3 7" xfId="21765" xr:uid="{00000000-0005-0000-0000-000002700000}"/>
    <cellStyle name="Output 2 3 2 4" xfId="3584" xr:uid="{00000000-0005-0000-0000-000003700000}"/>
    <cellStyle name="Output 2 3 2 4 2" xfId="6899" xr:uid="{00000000-0005-0000-0000-000004700000}"/>
    <cellStyle name="Output 2 3 2 4 2 2" xfId="13476" xr:uid="{00000000-0005-0000-0000-000005700000}"/>
    <cellStyle name="Output 2 3 2 4 2 3" xfId="20557" xr:uid="{00000000-0005-0000-0000-000006700000}"/>
    <cellStyle name="Output 2 3 2 4 2 4" xfId="23608" xr:uid="{00000000-0005-0000-0000-000007700000}"/>
    <cellStyle name="Output 2 3 2 4 2 5" xfId="25861" xr:uid="{00000000-0005-0000-0000-000008700000}"/>
    <cellStyle name="Output 2 3 2 4 3" xfId="5276" xr:uid="{00000000-0005-0000-0000-000009700000}"/>
    <cellStyle name="Output 2 3 2 4 3 2" xfId="11853" xr:uid="{00000000-0005-0000-0000-00000A700000}"/>
    <cellStyle name="Output 2 3 2 4 4" xfId="10180" xr:uid="{00000000-0005-0000-0000-00000B700000}"/>
    <cellStyle name="Output 2 3 2 4 5" xfId="17842" xr:uid="{00000000-0005-0000-0000-00000C700000}"/>
    <cellStyle name="Output 2 3 2 4 6" xfId="18954" xr:uid="{00000000-0005-0000-0000-00000D700000}"/>
    <cellStyle name="Output 2 3 2 4 7" xfId="18595" xr:uid="{00000000-0005-0000-0000-00000E700000}"/>
    <cellStyle name="Output 2 3 2 5" xfId="6392" xr:uid="{00000000-0005-0000-0000-00000F700000}"/>
    <cellStyle name="Output 2 3 2 5 2" xfId="12969" xr:uid="{00000000-0005-0000-0000-000010700000}"/>
    <cellStyle name="Output 2 3 2 5 3" xfId="20050" xr:uid="{00000000-0005-0000-0000-000011700000}"/>
    <cellStyle name="Output 2 3 2 5 4" xfId="23207" xr:uid="{00000000-0005-0000-0000-000012700000}"/>
    <cellStyle name="Output 2 3 2 5 5" xfId="25460" xr:uid="{00000000-0005-0000-0000-000013700000}"/>
    <cellStyle name="Output 2 3 2 6" xfId="4769" xr:uid="{00000000-0005-0000-0000-000014700000}"/>
    <cellStyle name="Output 2 3 2 6 2" xfId="11346" xr:uid="{00000000-0005-0000-0000-000015700000}"/>
    <cellStyle name="Output 2 3 2 7" xfId="9675" xr:uid="{00000000-0005-0000-0000-000016700000}"/>
    <cellStyle name="Output 2 3 2 8" xfId="18423" xr:uid="{00000000-0005-0000-0000-000017700000}"/>
    <cellStyle name="Output 2 3 2 9" xfId="18794" xr:uid="{00000000-0005-0000-0000-000018700000}"/>
    <cellStyle name="Output 2 3 3" xfId="3240" xr:uid="{00000000-0005-0000-0000-000019700000}"/>
    <cellStyle name="Output 2 3 3 10" xfId="25249" xr:uid="{00000000-0005-0000-0000-00001A700000}"/>
    <cellStyle name="Output 2 3 3 2" xfId="3947" xr:uid="{00000000-0005-0000-0000-00001B700000}"/>
    <cellStyle name="Output 2 3 3 2 2" xfId="7251" xr:uid="{00000000-0005-0000-0000-00001C700000}"/>
    <cellStyle name="Output 2 3 3 2 2 2" xfId="13828" xr:uid="{00000000-0005-0000-0000-00001D700000}"/>
    <cellStyle name="Output 2 3 3 2 2 3" xfId="20909" xr:uid="{00000000-0005-0000-0000-00001E700000}"/>
    <cellStyle name="Output 2 3 3 2 2 4" xfId="23913" xr:uid="{00000000-0005-0000-0000-00001F700000}"/>
    <cellStyle name="Output 2 3 3 2 2 5" xfId="26163" xr:uid="{00000000-0005-0000-0000-000020700000}"/>
    <cellStyle name="Output 2 3 3 2 3" xfId="5628" xr:uid="{00000000-0005-0000-0000-000021700000}"/>
    <cellStyle name="Output 2 3 3 2 3 2" xfId="12205" xr:uid="{00000000-0005-0000-0000-000022700000}"/>
    <cellStyle name="Output 2 3 3 2 4" xfId="10532" xr:uid="{00000000-0005-0000-0000-000023700000}"/>
    <cellStyle name="Output 2 3 3 2 5" xfId="17480" xr:uid="{00000000-0005-0000-0000-000024700000}"/>
    <cellStyle name="Output 2 3 3 2 6" xfId="22479" xr:uid="{00000000-0005-0000-0000-000025700000}"/>
    <cellStyle name="Output 2 3 3 2 7" xfId="21771" xr:uid="{00000000-0005-0000-0000-000026700000}"/>
    <cellStyle name="Output 2 3 3 3" xfId="4201" xr:uid="{00000000-0005-0000-0000-000027700000}"/>
    <cellStyle name="Output 2 3 3 3 2" xfId="7505" xr:uid="{00000000-0005-0000-0000-000028700000}"/>
    <cellStyle name="Output 2 3 3 3 2 2" xfId="14082" xr:uid="{00000000-0005-0000-0000-000029700000}"/>
    <cellStyle name="Output 2 3 3 3 2 3" xfId="21163" xr:uid="{00000000-0005-0000-0000-00002A700000}"/>
    <cellStyle name="Output 2 3 3 3 2 4" xfId="24167" xr:uid="{00000000-0005-0000-0000-00002B700000}"/>
    <cellStyle name="Output 2 3 3 3 2 5" xfId="26417" xr:uid="{00000000-0005-0000-0000-00002C700000}"/>
    <cellStyle name="Output 2 3 3 3 3" xfId="5882" xr:uid="{00000000-0005-0000-0000-00002D700000}"/>
    <cellStyle name="Output 2 3 3 3 3 2" xfId="12459" xr:uid="{00000000-0005-0000-0000-00002E700000}"/>
    <cellStyle name="Output 2 3 3 3 4" xfId="10786" xr:uid="{00000000-0005-0000-0000-00002F700000}"/>
    <cellStyle name="Output 2 3 3 3 5" xfId="17226" xr:uid="{00000000-0005-0000-0000-000030700000}"/>
    <cellStyle name="Output 2 3 3 3 6" xfId="22733" xr:uid="{00000000-0005-0000-0000-000031700000}"/>
    <cellStyle name="Output 2 3 3 3 7" xfId="19529" xr:uid="{00000000-0005-0000-0000-000032700000}"/>
    <cellStyle name="Output 2 3 3 4" xfId="4415" xr:uid="{00000000-0005-0000-0000-000033700000}"/>
    <cellStyle name="Output 2 3 3 4 2" xfId="7719" xr:uid="{00000000-0005-0000-0000-000034700000}"/>
    <cellStyle name="Output 2 3 3 4 2 2" xfId="14296" xr:uid="{00000000-0005-0000-0000-000035700000}"/>
    <cellStyle name="Output 2 3 3 4 2 3" xfId="21377" xr:uid="{00000000-0005-0000-0000-000036700000}"/>
    <cellStyle name="Output 2 3 3 4 2 4" xfId="24381" xr:uid="{00000000-0005-0000-0000-000037700000}"/>
    <cellStyle name="Output 2 3 3 4 2 5" xfId="26631" xr:uid="{00000000-0005-0000-0000-000038700000}"/>
    <cellStyle name="Output 2 3 3 4 3" xfId="6096" xr:uid="{00000000-0005-0000-0000-000039700000}"/>
    <cellStyle name="Output 2 3 3 4 3 2" xfId="12673" xr:uid="{00000000-0005-0000-0000-00003A700000}"/>
    <cellStyle name="Output 2 3 3 4 4" xfId="11000" xr:uid="{00000000-0005-0000-0000-00003B700000}"/>
    <cellStyle name="Output 2 3 3 4 5" xfId="17012" xr:uid="{00000000-0005-0000-0000-00003C700000}"/>
    <cellStyle name="Output 2 3 3 4 6" xfId="22947" xr:uid="{00000000-0005-0000-0000-00003D700000}"/>
    <cellStyle name="Output 2 3 3 4 7" xfId="19461" xr:uid="{00000000-0005-0000-0000-00003E700000}"/>
    <cellStyle name="Output 2 3 3 5" xfId="6579" xr:uid="{00000000-0005-0000-0000-00003F700000}"/>
    <cellStyle name="Output 2 3 3 5 2" xfId="13156" xr:uid="{00000000-0005-0000-0000-000040700000}"/>
    <cellStyle name="Output 2 3 3 5 3" xfId="20237" xr:uid="{00000000-0005-0000-0000-000041700000}"/>
    <cellStyle name="Output 2 3 3 5 4" xfId="23337" xr:uid="{00000000-0005-0000-0000-000042700000}"/>
    <cellStyle name="Output 2 3 3 5 5" xfId="25592" xr:uid="{00000000-0005-0000-0000-000043700000}"/>
    <cellStyle name="Output 2 3 3 6" xfId="4956" xr:uid="{00000000-0005-0000-0000-000044700000}"/>
    <cellStyle name="Output 2 3 3 6 2" xfId="11533" xr:uid="{00000000-0005-0000-0000-000045700000}"/>
    <cellStyle name="Output 2 3 3 7" xfId="9860" xr:uid="{00000000-0005-0000-0000-000046700000}"/>
    <cellStyle name="Output 2 3 3 8" xfId="18185" xr:uid="{00000000-0005-0000-0000-000047700000}"/>
    <cellStyle name="Output 2 3 3 9" xfId="21832" xr:uid="{00000000-0005-0000-0000-000048700000}"/>
    <cellStyle name="Output 2 3 4" xfId="3516" xr:uid="{00000000-0005-0000-0000-000049700000}"/>
    <cellStyle name="Output 2 3 4 2" xfId="6852" xr:uid="{00000000-0005-0000-0000-00004A700000}"/>
    <cellStyle name="Output 2 3 4 2 2" xfId="13429" xr:uid="{00000000-0005-0000-0000-00004B700000}"/>
    <cellStyle name="Output 2 3 4 2 3" xfId="20510" xr:uid="{00000000-0005-0000-0000-00004C700000}"/>
    <cellStyle name="Output 2 3 4 2 4" xfId="23561" xr:uid="{00000000-0005-0000-0000-00004D700000}"/>
    <cellStyle name="Output 2 3 4 2 5" xfId="25814" xr:uid="{00000000-0005-0000-0000-00004E700000}"/>
    <cellStyle name="Output 2 3 4 3" xfId="5229" xr:uid="{00000000-0005-0000-0000-00004F700000}"/>
    <cellStyle name="Output 2 3 4 3 2" xfId="11806" xr:uid="{00000000-0005-0000-0000-000050700000}"/>
    <cellStyle name="Output 2 3 4 4" xfId="10133" xr:uid="{00000000-0005-0000-0000-000051700000}"/>
    <cellStyle name="Output 2 3 4 5" xfId="17899" xr:uid="{00000000-0005-0000-0000-000052700000}"/>
    <cellStyle name="Output 2 3 4 6" xfId="18928" xr:uid="{00000000-0005-0000-0000-000053700000}"/>
    <cellStyle name="Output 2 3 4 7" xfId="25084" xr:uid="{00000000-0005-0000-0000-000054700000}"/>
    <cellStyle name="Output 2 3 5" xfId="3513" xr:uid="{00000000-0005-0000-0000-000055700000}"/>
    <cellStyle name="Output 2 3 5 2" xfId="6849" xr:uid="{00000000-0005-0000-0000-000056700000}"/>
    <cellStyle name="Output 2 3 5 2 2" xfId="13426" xr:uid="{00000000-0005-0000-0000-000057700000}"/>
    <cellStyle name="Output 2 3 5 2 3" xfId="20507" xr:uid="{00000000-0005-0000-0000-000058700000}"/>
    <cellStyle name="Output 2 3 5 2 4" xfId="23558" xr:uid="{00000000-0005-0000-0000-000059700000}"/>
    <cellStyle name="Output 2 3 5 2 5" xfId="25811" xr:uid="{00000000-0005-0000-0000-00005A700000}"/>
    <cellStyle name="Output 2 3 5 3" xfId="5226" xr:uid="{00000000-0005-0000-0000-00005B700000}"/>
    <cellStyle name="Output 2 3 5 3 2" xfId="11803" xr:uid="{00000000-0005-0000-0000-00005C700000}"/>
    <cellStyle name="Output 2 3 5 4" xfId="10130" xr:uid="{00000000-0005-0000-0000-00005D700000}"/>
    <cellStyle name="Output 2 3 5 5" xfId="17902" xr:uid="{00000000-0005-0000-0000-00005E700000}"/>
    <cellStyle name="Output 2 3 5 6" xfId="18925" xr:uid="{00000000-0005-0000-0000-00005F700000}"/>
    <cellStyle name="Output 2 3 5 7" xfId="25087" xr:uid="{00000000-0005-0000-0000-000060700000}"/>
    <cellStyle name="Output 2 3 6" xfId="3608" xr:uid="{00000000-0005-0000-0000-000061700000}"/>
    <cellStyle name="Output 2 3 6 2" xfId="6912" xr:uid="{00000000-0005-0000-0000-000062700000}"/>
    <cellStyle name="Output 2 3 6 2 2" xfId="13489" xr:uid="{00000000-0005-0000-0000-000063700000}"/>
    <cellStyle name="Output 2 3 6 2 3" xfId="20570" xr:uid="{00000000-0005-0000-0000-000064700000}"/>
    <cellStyle name="Output 2 3 6 2 4" xfId="23621" xr:uid="{00000000-0005-0000-0000-000065700000}"/>
    <cellStyle name="Output 2 3 6 2 5" xfId="25874" xr:uid="{00000000-0005-0000-0000-000066700000}"/>
    <cellStyle name="Output 2 3 6 3" xfId="5289" xr:uid="{00000000-0005-0000-0000-000067700000}"/>
    <cellStyle name="Output 2 3 6 3 2" xfId="11866" xr:uid="{00000000-0005-0000-0000-000068700000}"/>
    <cellStyle name="Output 2 3 6 4" xfId="10193" xr:uid="{00000000-0005-0000-0000-000069700000}"/>
    <cellStyle name="Output 2 3 6 5" xfId="17819" xr:uid="{00000000-0005-0000-0000-00006A700000}"/>
    <cellStyle name="Output 2 3 6 6" xfId="19849" xr:uid="{00000000-0005-0000-0000-00006B700000}"/>
    <cellStyle name="Output 2 3 6 7" xfId="19281" xr:uid="{00000000-0005-0000-0000-00006C700000}"/>
    <cellStyle name="Output 2 3 7" xfId="6239" xr:uid="{00000000-0005-0000-0000-00006D700000}"/>
    <cellStyle name="Output 2 3 7 2" xfId="12816" xr:uid="{00000000-0005-0000-0000-00006E700000}"/>
    <cellStyle name="Output 2 3 7 3" xfId="16821" xr:uid="{00000000-0005-0000-0000-00006F700000}"/>
    <cellStyle name="Output 2 3 7 4" xfId="23097" xr:uid="{00000000-0005-0000-0000-000070700000}"/>
    <cellStyle name="Output 2 3 7 5" xfId="18210" xr:uid="{00000000-0005-0000-0000-000071700000}"/>
    <cellStyle name="Output 2 3 8" xfId="4610" xr:uid="{00000000-0005-0000-0000-000072700000}"/>
    <cellStyle name="Output 2 3 8 2" xfId="11187" xr:uid="{00000000-0005-0000-0000-000073700000}"/>
    <cellStyle name="Output 2 3 8 3" xfId="21627" xr:uid="{00000000-0005-0000-0000-000074700000}"/>
    <cellStyle name="Output 2 3 8 4" xfId="24587" xr:uid="{00000000-0005-0000-0000-000075700000}"/>
    <cellStyle name="Output 2 3 8 5" xfId="26823" xr:uid="{00000000-0005-0000-0000-000076700000}"/>
    <cellStyle name="Output 2 3 9" xfId="9221" xr:uid="{00000000-0005-0000-0000-000077700000}"/>
    <cellStyle name="Output 2 3 9 2" xfId="14532" xr:uid="{00000000-0005-0000-0000-000078700000}"/>
    <cellStyle name="Output 2 4" xfId="3030" xr:uid="{00000000-0005-0000-0000-000079700000}"/>
    <cellStyle name="Output 2 4 10" xfId="18793" xr:uid="{00000000-0005-0000-0000-00007A700000}"/>
    <cellStyle name="Output 2 4 11" xfId="24695" xr:uid="{00000000-0005-0000-0000-00007B700000}"/>
    <cellStyle name="Output 2 4 2" xfId="3760" xr:uid="{00000000-0005-0000-0000-00007C700000}"/>
    <cellStyle name="Output 2 4 2 2" xfId="7064" xr:uid="{00000000-0005-0000-0000-00007D700000}"/>
    <cellStyle name="Output 2 4 2 2 2" xfId="13641" xr:uid="{00000000-0005-0000-0000-00007E700000}"/>
    <cellStyle name="Output 2 4 2 2 3" xfId="20722" xr:uid="{00000000-0005-0000-0000-00007F700000}"/>
    <cellStyle name="Output 2 4 2 2 4" xfId="23771" xr:uid="{00000000-0005-0000-0000-000080700000}"/>
    <cellStyle name="Output 2 4 2 2 5" xfId="26025" xr:uid="{00000000-0005-0000-0000-000081700000}"/>
    <cellStyle name="Output 2 4 2 3" xfId="5441" xr:uid="{00000000-0005-0000-0000-000082700000}"/>
    <cellStyle name="Output 2 4 2 3 2" xfId="12018" xr:uid="{00000000-0005-0000-0000-000083700000}"/>
    <cellStyle name="Output 2 4 2 4" xfId="10345" xr:uid="{00000000-0005-0000-0000-000084700000}"/>
    <cellStyle name="Output 2 4 2 5" xfId="17667" xr:uid="{00000000-0005-0000-0000-000085700000}"/>
    <cellStyle name="Output 2 4 2 6" xfId="19952" xr:uid="{00000000-0005-0000-0000-000086700000}"/>
    <cellStyle name="Output 2 4 2 7" xfId="22066" xr:uid="{00000000-0005-0000-0000-000087700000}"/>
    <cellStyle name="Output 2 4 3" xfId="4071" xr:uid="{00000000-0005-0000-0000-000088700000}"/>
    <cellStyle name="Output 2 4 3 2" xfId="7375" xr:uid="{00000000-0005-0000-0000-000089700000}"/>
    <cellStyle name="Output 2 4 3 2 2" xfId="13952" xr:uid="{00000000-0005-0000-0000-00008A700000}"/>
    <cellStyle name="Output 2 4 3 2 3" xfId="21033" xr:uid="{00000000-0005-0000-0000-00008B700000}"/>
    <cellStyle name="Output 2 4 3 2 4" xfId="24037" xr:uid="{00000000-0005-0000-0000-00008C700000}"/>
    <cellStyle name="Output 2 4 3 2 5" xfId="26287" xr:uid="{00000000-0005-0000-0000-00008D700000}"/>
    <cellStyle name="Output 2 4 3 3" xfId="5752" xr:uid="{00000000-0005-0000-0000-00008E700000}"/>
    <cellStyle name="Output 2 4 3 3 2" xfId="12329" xr:uid="{00000000-0005-0000-0000-00008F700000}"/>
    <cellStyle name="Output 2 4 3 4" xfId="10656" xr:uid="{00000000-0005-0000-0000-000090700000}"/>
    <cellStyle name="Output 2 4 3 5" xfId="17356" xr:uid="{00000000-0005-0000-0000-000091700000}"/>
    <cellStyle name="Output 2 4 3 6" xfId="22603" xr:uid="{00000000-0005-0000-0000-000092700000}"/>
    <cellStyle name="Output 2 4 3 7" xfId="19184" xr:uid="{00000000-0005-0000-0000-000093700000}"/>
    <cellStyle name="Output 2 4 4" xfId="3583" xr:uid="{00000000-0005-0000-0000-000094700000}"/>
    <cellStyle name="Output 2 4 4 2" xfId="6898" xr:uid="{00000000-0005-0000-0000-000095700000}"/>
    <cellStyle name="Output 2 4 4 2 2" xfId="13475" xr:uid="{00000000-0005-0000-0000-000096700000}"/>
    <cellStyle name="Output 2 4 4 2 3" xfId="20556" xr:uid="{00000000-0005-0000-0000-000097700000}"/>
    <cellStyle name="Output 2 4 4 2 4" xfId="23607" xr:uid="{00000000-0005-0000-0000-000098700000}"/>
    <cellStyle name="Output 2 4 4 2 5" xfId="25860" xr:uid="{00000000-0005-0000-0000-000099700000}"/>
    <cellStyle name="Output 2 4 4 3" xfId="5275" xr:uid="{00000000-0005-0000-0000-00009A700000}"/>
    <cellStyle name="Output 2 4 4 3 2" xfId="11852" xr:uid="{00000000-0005-0000-0000-00009B700000}"/>
    <cellStyle name="Output 2 4 4 4" xfId="10179" xr:uid="{00000000-0005-0000-0000-00009C700000}"/>
    <cellStyle name="Output 2 4 4 5" xfId="17843" xr:uid="{00000000-0005-0000-0000-00009D700000}"/>
    <cellStyle name="Output 2 4 4 6" xfId="19842" xr:uid="{00000000-0005-0000-0000-00009E700000}"/>
    <cellStyle name="Output 2 4 4 7" xfId="19286" xr:uid="{00000000-0005-0000-0000-00009F700000}"/>
    <cellStyle name="Output 2 4 5" xfId="6391" xr:uid="{00000000-0005-0000-0000-0000A0700000}"/>
    <cellStyle name="Output 2 4 5 2" xfId="12968" xr:uid="{00000000-0005-0000-0000-0000A1700000}"/>
    <cellStyle name="Output 2 4 5 3" xfId="20049" xr:uid="{00000000-0005-0000-0000-0000A2700000}"/>
    <cellStyle name="Output 2 4 5 4" xfId="23206" xr:uid="{00000000-0005-0000-0000-0000A3700000}"/>
    <cellStyle name="Output 2 4 5 5" xfId="25459" xr:uid="{00000000-0005-0000-0000-0000A4700000}"/>
    <cellStyle name="Output 2 4 6" xfId="4768" xr:uid="{00000000-0005-0000-0000-0000A5700000}"/>
    <cellStyle name="Output 2 4 6 2" xfId="11345" xr:uid="{00000000-0005-0000-0000-0000A6700000}"/>
    <cellStyle name="Output 2 4 7" xfId="9674" xr:uid="{00000000-0005-0000-0000-0000A7700000}"/>
    <cellStyle name="Output 2 4 8" xfId="15638" xr:uid="{00000000-0005-0000-0000-0000A8700000}"/>
    <cellStyle name="Output 2 4 9" xfId="18424" xr:uid="{00000000-0005-0000-0000-0000A9700000}"/>
    <cellStyle name="Output 2 5" xfId="3239" xr:uid="{00000000-0005-0000-0000-0000AA700000}"/>
    <cellStyle name="Output 2 5 10" xfId="25250" xr:uid="{00000000-0005-0000-0000-0000AB700000}"/>
    <cellStyle name="Output 2 5 2" xfId="3946" xr:uid="{00000000-0005-0000-0000-0000AC700000}"/>
    <cellStyle name="Output 2 5 2 2" xfId="7250" xr:uid="{00000000-0005-0000-0000-0000AD700000}"/>
    <cellStyle name="Output 2 5 2 2 2" xfId="13827" xr:uid="{00000000-0005-0000-0000-0000AE700000}"/>
    <cellStyle name="Output 2 5 2 2 3" xfId="20908" xr:uid="{00000000-0005-0000-0000-0000AF700000}"/>
    <cellStyle name="Output 2 5 2 2 4" xfId="23912" xr:uid="{00000000-0005-0000-0000-0000B0700000}"/>
    <cellStyle name="Output 2 5 2 2 5" xfId="26162" xr:uid="{00000000-0005-0000-0000-0000B1700000}"/>
    <cellStyle name="Output 2 5 2 3" xfId="5627" xr:uid="{00000000-0005-0000-0000-0000B2700000}"/>
    <cellStyle name="Output 2 5 2 3 2" xfId="12204" xr:uid="{00000000-0005-0000-0000-0000B3700000}"/>
    <cellStyle name="Output 2 5 2 4" xfId="10531" xr:uid="{00000000-0005-0000-0000-0000B4700000}"/>
    <cellStyle name="Output 2 5 2 5" xfId="17481" xr:uid="{00000000-0005-0000-0000-0000B5700000}"/>
    <cellStyle name="Output 2 5 2 6" xfId="22478" xr:uid="{00000000-0005-0000-0000-0000B6700000}"/>
    <cellStyle name="Output 2 5 2 7" xfId="21772" xr:uid="{00000000-0005-0000-0000-0000B7700000}"/>
    <cellStyle name="Output 2 5 3" xfId="4200" xr:uid="{00000000-0005-0000-0000-0000B8700000}"/>
    <cellStyle name="Output 2 5 3 2" xfId="7504" xr:uid="{00000000-0005-0000-0000-0000B9700000}"/>
    <cellStyle name="Output 2 5 3 2 2" xfId="14081" xr:uid="{00000000-0005-0000-0000-0000BA700000}"/>
    <cellStyle name="Output 2 5 3 2 3" xfId="21162" xr:uid="{00000000-0005-0000-0000-0000BB700000}"/>
    <cellStyle name="Output 2 5 3 2 4" xfId="24166" xr:uid="{00000000-0005-0000-0000-0000BC700000}"/>
    <cellStyle name="Output 2 5 3 2 5" xfId="26416" xr:uid="{00000000-0005-0000-0000-0000BD700000}"/>
    <cellStyle name="Output 2 5 3 3" xfId="5881" xr:uid="{00000000-0005-0000-0000-0000BE700000}"/>
    <cellStyle name="Output 2 5 3 3 2" xfId="12458" xr:uid="{00000000-0005-0000-0000-0000BF700000}"/>
    <cellStyle name="Output 2 5 3 4" xfId="10785" xr:uid="{00000000-0005-0000-0000-0000C0700000}"/>
    <cellStyle name="Output 2 5 3 5" xfId="17227" xr:uid="{00000000-0005-0000-0000-0000C1700000}"/>
    <cellStyle name="Output 2 5 3 6" xfId="22732" xr:uid="{00000000-0005-0000-0000-0000C2700000}"/>
    <cellStyle name="Output 2 5 3 7" xfId="18459" xr:uid="{00000000-0005-0000-0000-0000C3700000}"/>
    <cellStyle name="Output 2 5 4" xfId="4414" xr:uid="{00000000-0005-0000-0000-0000C4700000}"/>
    <cellStyle name="Output 2 5 4 2" xfId="7718" xr:uid="{00000000-0005-0000-0000-0000C5700000}"/>
    <cellStyle name="Output 2 5 4 2 2" xfId="14295" xr:uid="{00000000-0005-0000-0000-0000C6700000}"/>
    <cellStyle name="Output 2 5 4 2 3" xfId="21376" xr:uid="{00000000-0005-0000-0000-0000C7700000}"/>
    <cellStyle name="Output 2 5 4 2 4" xfId="24380" xr:uid="{00000000-0005-0000-0000-0000C8700000}"/>
    <cellStyle name="Output 2 5 4 2 5" xfId="26630" xr:uid="{00000000-0005-0000-0000-0000C9700000}"/>
    <cellStyle name="Output 2 5 4 3" xfId="6095" xr:uid="{00000000-0005-0000-0000-0000CA700000}"/>
    <cellStyle name="Output 2 5 4 3 2" xfId="12672" xr:uid="{00000000-0005-0000-0000-0000CB700000}"/>
    <cellStyle name="Output 2 5 4 4" xfId="10999" xr:uid="{00000000-0005-0000-0000-0000CC700000}"/>
    <cellStyle name="Output 2 5 4 5" xfId="17013" xr:uid="{00000000-0005-0000-0000-0000CD700000}"/>
    <cellStyle name="Output 2 5 4 6" xfId="22946" xr:uid="{00000000-0005-0000-0000-0000CE700000}"/>
    <cellStyle name="Output 2 5 4 7" xfId="19462" xr:uid="{00000000-0005-0000-0000-0000CF700000}"/>
    <cellStyle name="Output 2 5 5" xfId="6578" xr:uid="{00000000-0005-0000-0000-0000D0700000}"/>
    <cellStyle name="Output 2 5 5 2" xfId="13155" xr:uid="{00000000-0005-0000-0000-0000D1700000}"/>
    <cellStyle name="Output 2 5 5 3" xfId="20236" xr:uid="{00000000-0005-0000-0000-0000D2700000}"/>
    <cellStyle name="Output 2 5 5 4" xfId="23336" xr:uid="{00000000-0005-0000-0000-0000D3700000}"/>
    <cellStyle name="Output 2 5 5 5" xfId="25591" xr:uid="{00000000-0005-0000-0000-0000D4700000}"/>
    <cellStyle name="Output 2 5 6" xfId="4955" xr:uid="{00000000-0005-0000-0000-0000D5700000}"/>
    <cellStyle name="Output 2 5 6 2" xfId="11532" xr:uid="{00000000-0005-0000-0000-0000D6700000}"/>
    <cellStyle name="Output 2 5 7" xfId="9859" xr:uid="{00000000-0005-0000-0000-0000D7700000}"/>
    <cellStyle name="Output 2 5 8" xfId="18186" xr:uid="{00000000-0005-0000-0000-0000D8700000}"/>
    <cellStyle name="Output 2 5 9" xfId="21831" xr:uid="{00000000-0005-0000-0000-0000D9700000}"/>
    <cellStyle name="Output 2 6" xfId="3515" xr:uid="{00000000-0005-0000-0000-0000DA700000}"/>
    <cellStyle name="Output 2 6 2" xfId="6851" xr:uid="{00000000-0005-0000-0000-0000DB700000}"/>
    <cellStyle name="Output 2 6 2 2" xfId="13428" xr:uid="{00000000-0005-0000-0000-0000DC700000}"/>
    <cellStyle name="Output 2 6 2 3" xfId="20509" xr:uid="{00000000-0005-0000-0000-0000DD700000}"/>
    <cellStyle name="Output 2 6 2 4" xfId="23560" xr:uid="{00000000-0005-0000-0000-0000DE700000}"/>
    <cellStyle name="Output 2 6 2 5" xfId="25813" xr:uid="{00000000-0005-0000-0000-0000DF700000}"/>
    <cellStyle name="Output 2 6 3" xfId="5228" xr:uid="{00000000-0005-0000-0000-0000E0700000}"/>
    <cellStyle name="Output 2 6 3 2" xfId="11805" xr:uid="{00000000-0005-0000-0000-0000E1700000}"/>
    <cellStyle name="Output 2 6 4" xfId="10132" xr:uid="{00000000-0005-0000-0000-0000E2700000}"/>
    <cellStyle name="Output 2 6 5" xfId="17900" xr:uid="{00000000-0005-0000-0000-0000E3700000}"/>
    <cellStyle name="Output 2 6 6" xfId="18927" xr:uid="{00000000-0005-0000-0000-0000E4700000}"/>
    <cellStyle name="Output 2 6 7" xfId="25085" xr:uid="{00000000-0005-0000-0000-0000E5700000}"/>
    <cellStyle name="Output 2 7" xfId="3514" xr:uid="{00000000-0005-0000-0000-0000E6700000}"/>
    <cellStyle name="Output 2 7 2" xfId="6850" xr:uid="{00000000-0005-0000-0000-0000E7700000}"/>
    <cellStyle name="Output 2 7 2 2" xfId="13427" xr:uid="{00000000-0005-0000-0000-0000E8700000}"/>
    <cellStyle name="Output 2 7 2 3" xfId="20508" xr:uid="{00000000-0005-0000-0000-0000E9700000}"/>
    <cellStyle name="Output 2 7 2 4" xfId="23559" xr:uid="{00000000-0005-0000-0000-0000EA700000}"/>
    <cellStyle name="Output 2 7 2 5" xfId="25812" xr:uid="{00000000-0005-0000-0000-0000EB700000}"/>
    <cellStyle name="Output 2 7 3" xfId="5227" xr:uid="{00000000-0005-0000-0000-0000EC700000}"/>
    <cellStyle name="Output 2 7 3 2" xfId="11804" xr:uid="{00000000-0005-0000-0000-0000ED700000}"/>
    <cellStyle name="Output 2 7 4" xfId="10131" xr:uid="{00000000-0005-0000-0000-0000EE700000}"/>
    <cellStyle name="Output 2 7 5" xfId="17901" xr:uid="{00000000-0005-0000-0000-0000EF700000}"/>
    <cellStyle name="Output 2 7 6" xfId="18926" xr:uid="{00000000-0005-0000-0000-0000F0700000}"/>
    <cellStyle name="Output 2 7 7" xfId="25086" xr:uid="{00000000-0005-0000-0000-0000F1700000}"/>
    <cellStyle name="Output 2 8" xfId="3509" xr:uid="{00000000-0005-0000-0000-0000F2700000}"/>
    <cellStyle name="Output 2 8 2" xfId="6845" xr:uid="{00000000-0005-0000-0000-0000F3700000}"/>
    <cellStyle name="Output 2 8 2 2" xfId="13422" xr:uid="{00000000-0005-0000-0000-0000F4700000}"/>
    <cellStyle name="Output 2 8 2 3" xfId="20503" xr:uid="{00000000-0005-0000-0000-0000F5700000}"/>
    <cellStyle name="Output 2 8 2 4" xfId="23554" xr:uid="{00000000-0005-0000-0000-0000F6700000}"/>
    <cellStyle name="Output 2 8 2 5" xfId="25807" xr:uid="{00000000-0005-0000-0000-0000F7700000}"/>
    <cellStyle name="Output 2 8 3" xfId="5222" xr:uid="{00000000-0005-0000-0000-0000F8700000}"/>
    <cellStyle name="Output 2 8 3 2" xfId="11799" xr:uid="{00000000-0005-0000-0000-0000F9700000}"/>
    <cellStyle name="Output 2 8 4" xfId="10126" xr:uid="{00000000-0005-0000-0000-0000FA700000}"/>
    <cellStyle name="Output 2 8 5" xfId="17906" xr:uid="{00000000-0005-0000-0000-0000FB700000}"/>
    <cellStyle name="Output 2 8 6" xfId="19808" xr:uid="{00000000-0005-0000-0000-0000FC700000}"/>
    <cellStyle name="Output 2 8 7" xfId="25091" xr:uid="{00000000-0005-0000-0000-0000FD700000}"/>
    <cellStyle name="Output 2 9" xfId="6238" xr:uid="{00000000-0005-0000-0000-0000FE700000}"/>
    <cellStyle name="Output 2 9 2" xfId="12815" xr:uid="{00000000-0005-0000-0000-0000FF700000}"/>
    <cellStyle name="Output 2 9 3" xfId="16822" xr:uid="{00000000-0005-0000-0000-000000710000}"/>
    <cellStyle name="Output 2 9 4" xfId="23096" xr:uid="{00000000-0005-0000-0000-000001710000}"/>
    <cellStyle name="Output 2 9 5" xfId="18457" xr:uid="{00000000-0005-0000-0000-000002710000}"/>
    <cellStyle name="Output 20" xfId="19250" xr:uid="{00000000-0005-0000-0000-000003710000}"/>
    <cellStyle name="Output 3" xfId="2444" xr:uid="{00000000-0005-0000-0000-000004710000}"/>
    <cellStyle name="Output 3 10" xfId="9528" xr:uid="{00000000-0005-0000-0000-000005710000}"/>
    <cellStyle name="Output 3 10 2" xfId="14697" xr:uid="{00000000-0005-0000-0000-000006710000}"/>
    <cellStyle name="Output 3 11" xfId="9393" xr:uid="{00000000-0005-0000-0000-000007710000}"/>
    <cellStyle name="Output 3 11 2" xfId="14562" xr:uid="{00000000-0005-0000-0000-000008710000}"/>
    <cellStyle name="Output 3 12" xfId="19257" xr:uid="{00000000-0005-0000-0000-000009710000}"/>
    <cellStyle name="Output 3 2" xfId="3091" xr:uid="{00000000-0005-0000-0000-00000A710000}"/>
    <cellStyle name="Output 3 2 10" xfId="18648" xr:uid="{00000000-0005-0000-0000-00000B710000}"/>
    <cellStyle name="Output 3 2 2" xfId="3821" xr:uid="{00000000-0005-0000-0000-00000C710000}"/>
    <cellStyle name="Output 3 2 2 2" xfId="7125" xr:uid="{00000000-0005-0000-0000-00000D710000}"/>
    <cellStyle name="Output 3 2 2 2 2" xfId="13702" xr:uid="{00000000-0005-0000-0000-00000E710000}"/>
    <cellStyle name="Output 3 2 2 2 3" xfId="20783" xr:uid="{00000000-0005-0000-0000-00000F710000}"/>
    <cellStyle name="Output 3 2 2 2 4" xfId="23832" xr:uid="{00000000-0005-0000-0000-000010710000}"/>
    <cellStyle name="Output 3 2 2 2 5" xfId="26086" xr:uid="{00000000-0005-0000-0000-000011710000}"/>
    <cellStyle name="Output 3 2 2 3" xfId="5502" xr:uid="{00000000-0005-0000-0000-000012710000}"/>
    <cellStyle name="Output 3 2 2 3 2" xfId="12079" xr:uid="{00000000-0005-0000-0000-000013710000}"/>
    <cellStyle name="Output 3 2 2 4" xfId="10406" xr:uid="{00000000-0005-0000-0000-000014710000}"/>
    <cellStyle name="Output 3 2 2 5" xfId="17606" xr:uid="{00000000-0005-0000-0000-000015710000}"/>
    <cellStyle name="Output 3 2 2 6" xfId="19986" xr:uid="{00000000-0005-0000-0000-000016710000}"/>
    <cellStyle name="Output 3 2 2 7" xfId="24970" xr:uid="{00000000-0005-0000-0000-000017710000}"/>
    <cellStyle name="Output 3 2 3" xfId="4132" xr:uid="{00000000-0005-0000-0000-000018710000}"/>
    <cellStyle name="Output 3 2 3 2" xfId="7436" xr:uid="{00000000-0005-0000-0000-000019710000}"/>
    <cellStyle name="Output 3 2 3 2 2" xfId="14013" xr:uid="{00000000-0005-0000-0000-00001A710000}"/>
    <cellStyle name="Output 3 2 3 2 3" xfId="21094" xr:uid="{00000000-0005-0000-0000-00001B710000}"/>
    <cellStyle name="Output 3 2 3 2 4" xfId="24098" xr:uid="{00000000-0005-0000-0000-00001C710000}"/>
    <cellStyle name="Output 3 2 3 2 5" xfId="26348" xr:uid="{00000000-0005-0000-0000-00001D710000}"/>
    <cellStyle name="Output 3 2 3 3" xfId="5813" xr:uid="{00000000-0005-0000-0000-00001E710000}"/>
    <cellStyle name="Output 3 2 3 3 2" xfId="12390" xr:uid="{00000000-0005-0000-0000-00001F710000}"/>
    <cellStyle name="Output 3 2 3 4" xfId="10717" xr:uid="{00000000-0005-0000-0000-000020710000}"/>
    <cellStyle name="Output 3 2 3 5" xfId="17295" xr:uid="{00000000-0005-0000-0000-000021710000}"/>
    <cellStyle name="Output 3 2 3 6" xfId="22664" xr:uid="{00000000-0005-0000-0000-000022710000}"/>
    <cellStyle name="Output 3 2 3 7" xfId="19556" xr:uid="{00000000-0005-0000-0000-000023710000}"/>
    <cellStyle name="Output 3 2 4" xfId="4348" xr:uid="{00000000-0005-0000-0000-000024710000}"/>
    <cellStyle name="Output 3 2 4 2" xfId="7652" xr:uid="{00000000-0005-0000-0000-000025710000}"/>
    <cellStyle name="Output 3 2 4 2 2" xfId="14229" xr:uid="{00000000-0005-0000-0000-000026710000}"/>
    <cellStyle name="Output 3 2 4 2 3" xfId="21310" xr:uid="{00000000-0005-0000-0000-000027710000}"/>
    <cellStyle name="Output 3 2 4 2 4" xfId="24314" xr:uid="{00000000-0005-0000-0000-000028710000}"/>
    <cellStyle name="Output 3 2 4 2 5" xfId="26564" xr:uid="{00000000-0005-0000-0000-000029710000}"/>
    <cellStyle name="Output 3 2 4 3" xfId="6029" xr:uid="{00000000-0005-0000-0000-00002A710000}"/>
    <cellStyle name="Output 3 2 4 3 2" xfId="12606" xr:uid="{00000000-0005-0000-0000-00002B710000}"/>
    <cellStyle name="Output 3 2 4 4" xfId="10933" xr:uid="{00000000-0005-0000-0000-00002C710000}"/>
    <cellStyle name="Output 3 2 4 5" xfId="17079" xr:uid="{00000000-0005-0000-0000-00002D710000}"/>
    <cellStyle name="Output 3 2 4 6" xfId="22880" xr:uid="{00000000-0005-0000-0000-00002E710000}"/>
    <cellStyle name="Output 3 2 4 7" xfId="19486" xr:uid="{00000000-0005-0000-0000-00002F710000}"/>
    <cellStyle name="Output 3 2 5" xfId="6452" xr:uid="{00000000-0005-0000-0000-000030710000}"/>
    <cellStyle name="Output 3 2 5 2" xfId="13029" xr:uid="{00000000-0005-0000-0000-000031710000}"/>
    <cellStyle name="Output 3 2 5 3" xfId="20110" xr:uid="{00000000-0005-0000-0000-000032710000}"/>
    <cellStyle name="Output 3 2 5 4" xfId="23267" xr:uid="{00000000-0005-0000-0000-000033710000}"/>
    <cellStyle name="Output 3 2 5 5" xfId="25520" xr:uid="{00000000-0005-0000-0000-000034710000}"/>
    <cellStyle name="Output 3 2 6" xfId="4829" xr:uid="{00000000-0005-0000-0000-000035710000}"/>
    <cellStyle name="Output 3 2 6 2" xfId="11406" xr:uid="{00000000-0005-0000-0000-000036710000}"/>
    <cellStyle name="Output 3 2 7" xfId="9734" xr:uid="{00000000-0005-0000-0000-000037710000}"/>
    <cellStyle name="Output 3 2 8" xfId="18366" xr:uid="{00000000-0005-0000-0000-000038710000}"/>
    <cellStyle name="Output 3 2 9" xfId="19649" xr:uid="{00000000-0005-0000-0000-000039710000}"/>
    <cellStyle name="Output 3 3" xfId="3317" xr:uid="{00000000-0005-0000-0000-00003A710000}"/>
    <cellStyle name="Output 3 3 10" xfId="25182" xr:uid="{00000000-0005-0000-0000-00003B710000}"/>
    <cellStyle name="Output 3 3 2" xfId="4013" xr:uid="{00000000-0005-0000-0000-00003C710000}"/>
    <cellStyle name="Output 3 3 2 2" xfId="7317" xr:uid="{00000000-0005-0000-0000-00003D710000}"/>
    <cellStyle name="Output 3 3 2 2 2" xfId="13894" xr:uid="{00000000-0005-0000-0000-00003E710000}"/>
    <cellStyle name="Output 3 3 2 2 3" xfId="20975" xr:uid="{00000000-0005-0000-0000-00003F710000}"/>
    <cellStyle name="Output 3 3 2 2 4" xfId="23979" xr:uid="{00000000-0005-0000-0000-000040710000}"/>
    <cellStyle name="Output 3 3 2 2 5" xfId="26229" xr:uid="{00000000-0005-0000-0000-000041710000}"/>
    <cellStyle name="Output 3 3 2 3" xfId="5694" xr:uid="{00000000-0005-0000-0000-000042710000}"/>
    <cellStyle name="Output 3 3 2 3 2" xfId="12271" xr:uid="{00000000-0005-0000-0000-000043710000}"/>
    <cellStyle name="Output 3 3 2 4" xfId="10598" xr:uid="{00000000-0005-0000-0000-000044710000}"/>
    <cellStyle name="Output 3 3 2 5" xfId="17414" xr:uid="{00000000-0005-0000-0000-000045710000}"/>
    <cellStyle name="Output 3 3 2 6" xfId="22545" xr:uid="{00000000-0005-0000-0000-000046710000}"/>
    <cellStyle name="Output 3 3 2 7" xfId="24908" xr:uid="{00000000-0005-0000-0000-000047710000}"/>
    <cellStyle name="Output 3 3 3" xfId="4267" xr:uid="{00000000-0005-0000-0000-000048710000}"/>
    <cellStyle name="Output 3 3 3 2" xfId="7571" xr:uid="{00000000-0005-0000-0000-000049710000}"/>
    <cellStyle name="Output 3 3 3 2 2" xfId="14148" xr:uid="{00000000-0005-0000-0000-00004A710000}"/>
    <cellStyle name="Output 3 3 3 2 3" xfId="21229" xr:uid="{00000000-0005-0000-0000-00004B710000}"/>
    <cellStyle name="Output 3 3 3 2 4" xfId="24233" xr:uid="{00000000-0005-0000-0000-00004C710000}"/>
    <cellStyle name="Output 3 3 3 2 5" xfId="26483" xr:uid="{00000000-0005-0000-0000-00004D710000}"/>
    <cellStyle name="Output 3 3 3 3" xfId="5948" xr:uid="{00000000-0005-0000-0000-00004E710000}"/>
    <cellStyle name="Output 3 3 3 3 2" xfId="12525" xr:uid="{00000000-0005-0000-0000-00004F710000}"/>
    <cellStyle name="Output 3 3 3 4" xfId="10852" xr:uid="{00000000-0005-0000-0000-000050710000}"/>
    <cellStyle name="Output 3 3 3 5" xfId="17160" xr:uid="{00000000-0005-0000-0000-000051710000}"/>
    <cellStyle name="Output 3 3 3 6" xfId="22799" xr:uid="{00000000-0005-0000-0000-000052710000}"/>
    <cellStyle name="Output 3 3 3 7" xfId="18515" xr:uid="{00000000-0005-0000-0000-000053710000}"/>
    <cellStyle name="Output 3 3 4" xfId="4481" xr:uid="{00000000-0005-0000-0000-000054710000}"/>
    <cellStyle name="Output 3 3 4 2" xfId="7785" xr:uid="{00000000-0005-0000-0000-000055710000}"/>
    <cellStyle name="Output 3 3 4 2 2" xfId="14362" xr:uid="{00000000-0005-0000-0000-000056710000}"/>
    <cellStyle name="Output 3 3 4 2 3" xfId="21443" xr:uid="{00000000-0005-0000-0000-000057710000}"/>
    <cellStyle name="Output 3 3 4 2 4" xfId="24447" xr:uid="{00000000-0005-0000-0000-000058710000}"/>
    <cellStyle name="Output 3 3 4 2 5" xfId="26697" xr:uid="{00000000-0005-0000-0000-000059710000}"/>
    <cellStyle name="Output 3 3 4 3" xfId="6162" xr:uid="{00000000-0005-0000-0000-00005A710000}"/>
    <cellStyle name="Output 3 3 4 3 2" xfId="12739" xr:uid="{00000000-0005-0000-0000-00005B710000}"/>
    <cellStyle name="Output 3 3 4 4" xfId="11066" xr:uid="{00000000-0005-0000-0000-00005C710000}"/>
    <cellStyle name="Output 3 3 4 5" xfId="16946" xr:uid="{00000000-0005-0000-0000-00005D710000}"/>
    <cellStyle name="Output 3 3 4 6" xfId="23013" xr:uid="{00000000-0005-0000-0000-00005E710000}"/>
    <cellStyle name="Output 3 3 4 7" xfId="25041" xr:uid="{00000000-0005-0000-0000-00005F710000}"/>
    <cellStyle name="Output 3 3 5" xfId="6656" xr:uid="{00000000-0005-0000-0000-000060710000}"/>
    <cellStyle name="Output 3 3 5 2" xfId="13233" xr:uid="{00000000-0005-0000-0000-000061710000}"/>
    <cellStyle name="Output 3 3 5 3" xfId="20314" xr:uid="{00000000-0005-0000-0000-000062710000}"/>
    <cellStyle name="Output 3 3 5 4" xfId="23414" xr:uid="{00000000-0005-0000-0000-000063710000}"/>
    <cellStyle name="Output 3 3 5 5" xfId="25669" xr:uid="{00000000-0005-0000-0000-000064710000}"/>
    <cellStyle name="Output 3 3 6" xfId="5033" xr:uid="{00000000-0005-0000-0000-000065710000}"/>
    <cellStyle name="Output 3 3 6 2" xfId="11610" xr:uid="{00000000-0005-0000-0000-000066710000}"/>
    <cellStyle name="Output 3 3 7" xfId="9937" xr:uid="{00000000-0005-0000-0000-000067710000}"/>
    <cellStyle name="Output 3 3 8" xfId="18108" xr:uid="{00000000-0005-0000-0000-000068710000}"/>
    <cellStyle name="Output 3 3 9" xfId="18852" xr:uid="{00000000-0005-0000-0000-000069710000}"/>
    <cellStyle name="Output 3 4" xfId="3674" xr:uid="{00000000-0005-0000-0000-00006A710000}"/>
    <cellStyle name="Output 3 4 2" xfId="6978" xr:uid="{00000000-0005-0000-0000-00006B710000}"/>
    <cellStyle name="Output 3 4 2 2" xfId="13555" xr:uid="{00000000-0005-0000-0000-00006C710000}"/>
    <cellStyle name="Output 3 4 2 3" xfId="20636" xr:uid="{00000000-0005-0000-0000-00006D710000}"/>
    <cellStyle name="Output 3 4 2 4" xfId="23687" xr:uid="{00000000-0005-0000-0000-00006E710000}"/>
    <cellStyle name="Output 3 4 2 5" xfId="25940" xr:uid="{00000000-0005-0000-0000-00006F710000}"/>
    <cellStyle name="Output 3 4 3" xfId="5355" xr:uid="{00000000-0005-0000-0000-000070710000}"/>
    <cellStyle name="Output 3 4 3 2" xfId="11932" xr:uid="{00000000-0005-0000-0000-000071710000}"/>
    <cellStyle name="Output 3 4 4" xfId="10259" xr:uid="{00000000-0005-0000-0000-000072710000}"/>
    <cellStyle name="Output 3 4 5" xfId="17753" xr:uid="{00000000-0005-0000-0000-000073710000}"/>
    <cellStyle name="Output 3 4 6" xfId="19879" xr:uid="{00000000-0005-0000-0000-000074710000}"/>
    <cellStyle name="Output 3 4 7" xfId="24760" xr:uid="{00000000-0005-0000-0000-000075710000}"/>
    <cellStyle name="Output 3 5" xfId="3610" xr:uid="{00000000-0005-0000-0000-000076710000}"/>
    <cellStyle name="Output 3 5 2" xfId="6914" xr:uid="{00000000-0005-0000-0000-000077710000}"/>
    <cellStyle name="Output 3 5 2 2" xfId="13491" xr:uid="{00000000-0005-0000-0000-000078710000}"/>
    <cellStyle name="Output 3 5 2 3" xfId="20572" xr:uid="{00000000-0005-0000-0000-000079710000}"/>
    <cellStyle name="Output 3 5 2 4" xfId="23623" xr:uid="{00000000-0005-0000-0000-00007A710000}"/>
    <cellStyle name="Output 3 5 2 5" xfId="25876" xr:uid="{00000000-0005-0000-0000-00007B710000}"/>
    <cellStyle name="Output 3 5 3" xfId="5291" xr:uid="{00000000-0005-0000-0000-00007C710000}"/>
    <cellStyle name="Output 3 5 3 2" xfId="11868" xr:uid="{00000000-0005-0000-0000-00007D710000}"/>
    <cellStyle name="Output 3 5 4" xfId="10195" xr:uid="{00000000-0005-0000-0000-00007E710000}"/>
    <cellStyle name="Output 3 5 5" xfId="17817" xr:uid="{00000000-0005-0000-0000-00007F710000}"/>
    <cellStyle name="Output 3 5 6" xfId="19850" xr:uid="{00000000-0005-0000-0000-000080710000}"/>
    <cellStyle name="Output 3 5 7" xfId="19280" xr:uid="{00000000-0005-0000-0000-000081710000}"/>
    <cellStyle name="Output 3 6" xfId="3699" xr:uid="{00000000-0005-0000-0000-000082710000}"/>
    <cellStyle name="Output 3 6 2" xfId="7003" xr:uid="{00000000-0005-0000-0000-000083710000}"/>
    <cellStyle name="Output 3 6 2 2" xfId="13580" xr:uid="{00000000-0005-0000-0000-000084710000}"/>
    <cellStyle name="Output 3 6 2 3" xfId="20661" xr:uid="{00000000-0005-0000-0000-000085710000}"/>
    <cellStyle name="Output 3 6 2 4" xfId="23712" xr:uid="{00000000-0005-0000-0000-000086710000}"/>
    <cellStyle name="Output 3 6 2 5" xfId="25965" xr:uid="{00000000-0005-0000-0000-000087710000}"/>
    <cellStyle name="Output 3 6 3" xfId="5380" xr:uid="{00000000-0005-0000-0000-000088710000}"/>
    <cellStyle name="Output 3 6 3 2" xfId="11957" xr:uid="{00000000-0005-0000-0000-000089710000}"/>
    <cellStyle name="Output 3 6 4" xfId="10284" xr:uid="{00000000-0005-0000-0000-00008A710000}"/>
    <cellStyle name="Output 3 6 5" xfId="17728" xr:uid="{00000000-0005-0000-0000-00008B710000}"/>
    <cellStyle name="Output 3 6 6" xfId="19892" xr:uid="{00000000-0005-0000-0000-00008C710000}"/>
    <cellStyle name="Output 3 6 7" xfId="18573" xr:uid="{00000000-0005-0000-0000-00008D710000}"/>
    <cellStyle name="Output 3 7" xfId="6301" xr:uid="{00000000-0005-0000-0000-00008E710000}"/>
    <cellStyle name="Output 3 7 2" xfId="12878" xr:uid="{00000000-0005-0000-0000-00008F710000}"/>
    <cellStyle name="Output 3 7 3" xfId="16761" xr:uid="{00000000-0005-0000-0000-000090710000}"/>
    <cellStyle name="Output 3 7 4" xfId="23157" xr:uid="{00000000-0005-0000-0000-000091710000}"/>
    <cellStyle name="Output 3 7 5" xfId="25412" xr:uid="{00000000-0005-0000-0000-000092710000}"/>
    <cellStyle name="Output 3 8" xfId="4670" xr:uid="{00000000-0005-0000-0000-000093710000}"/>
    <cellStyle name="Output 3 8 2" xfId="11247" xr:uid="{00000000-0005-0000-0000-000094710000}"/>
    <cellStyle name="Output 3 8 3" xfId="21628" xr:uid="{00000000-0005-0000-0000-000095710000}"/>
    <cellStyle name="Output 3 8 4" xfId="24588" xr:uid="{00000000-0005-0000-0000-000096710000}"/>
    <cellStyle name="Output 3 8 5" xfId="26824" xr:uid="{00000000-0005-0000-0000-000097710000}"/>
    <cellStyle name="Output 3 9" xfId="9218" xr:uid="{00000000-0005-0000-0000-000098710000}"/>
    <cellStyle name="Output 3 9 2" xfId="14530" xr:uid="{00000000-0005-0000-0000-000099710000}"/>
    <cellStyle name="Output 4" xfId="2445" xr:uid="{00000000-0005-0000-0000-00009A710000}"/>
    <cellStyle name="Output 4 10" xfId="9527" xr:uid="{00000000-0005-0000-0000-00009B710000}"/>
    <cellStyle name="Output 4 10 2" xfId="14696" xr:uid="{00000000-0005-0000-0000-00009C710000}"/>
    <cellStyle name="Output 4 11" xfId="9394" xr:uid="{00000000-0005-0000-0000-00009D710000}"/>
    <cellStyle name="Output 4 11 2" xfId="14563" xr:uid="{00000000-0005-0000-0000-00009E710000}"/>
    <cellStyle name="Output 4 12" xfId="19258" xr:uid="{00000000-0005-0000-0000-00009F710000}"/>
    <cellStyle name="Output 4 2" xfId="3092" xr:uid="{00000000-0005-0000-0000-0000A0710000}"/>
    <cellStyle name="Output 4 2 10" xfId="18647" xr:uid="{00000000-0005-0000-0000-0000A1710000}"/>
    <cellStyle name="Output 4 2 2" xfId="3822" xr:uid="{00000000-0005-0000-0000-0000A2710000}"/>
    <cellStyle name="Output 4 2 2 2" xfId="7126" xr:uid="{00000000-0005-0000-0000-0000A3710000}"/>
    <cellStyle name="Output 4 2 2 2 2" xfId="13703" xr:uid="{00000000-0005-0000-0000-0000A4710000}"/>
    <cellStyle name="Output 4 2 2 2 3" xfId="20784" xr:uid="{00000000-0005-0000-0000-0000A5710000}"/>
    <cellStyle name="Output 4 2 2 2 4" xfId="23833" xr:uid="{00000000-0005-0000-0000-0000A6710000}"/>
    <cellStyle name="Output 4 2 2 2 5" xfId="26087" xr:uid="{00000000-0005-0000-0000-0000A7710000}"/>
    <cellStyle name="Output 4 2 2 3" xfId="5503" xr:uid="{00000000-0005-0000-0000-0000A8710000}"/>
    <cellStyle name="Output 4 2 2 3 2" xfId="12080" xr:uid="{00000000-0005-0000-0000-0000A9710000}"/>
    <cellStyle name="Output 4 2 2 4" xfId="10407" xr:uid="{00000000-0005-0000-0000-0000AA710000}"/>
    <cellStyle name="Output 4 2 2 5" xfId="17605" xr:uid="{00000000-0005-0000-0000-0000AB710000}"/>
    <cellStyle name="Output 4 2 2 6" xfId="19987" xr:uid="{00000000-0005-0000-0000-0000AC710000}"/>
    <cellStyle name="Output 4 2 2 7" xfId="24959" xr:uid="{00000000-0005-0000-0000-0000AD710000}"/>
    <cellStyle name="Output 4 2 3" xfId="4133" xr:uid="{00000000-0005-0000-0000-0000AE710000}"/>
    <cellStyle name="Output 4 2 3 2" xfId="7437" xr:uid="{00000000-0005-0000-0000-0000AF710000}"/>
    <cellStyle name="Output 4 2 3 2 2" xfId="14014" xr:uid="{00000000-0005-0000-0000-0000B0710000}"/>
    <cellStyle name="Output 4 2 3 2 3" xfId="21095" xr:uid="{00000000-0005-0000-0000-0000B1710000}"/>
    <cellStyle name="Output 4 2 3 2 4" xfId="24099" xr:uid="{00000000-0005-0000-0000-0000B2710000}"/>
    <cellStyle name="Output 4 2 3 2 5" xfId="26349" xr:uid="{00000000-0005-0000-0000-0000B3710000}"/>
    <cellStyle name="Output 4 2 3 3" xfId="5814" xr:uid="{00000000-0005-0000-0000-0000B4710000}"/>
    <cellStyle name="Output 4 2 3 3 2" xfId="12391" xr:uid="{00000000-0005-0000-0000-0000B5710000}"/>
    <cellStyle name="Output 4 2 3 4" xfId="10718" xr:uid="{00000000-0005-0000-0000-0000B6710000}"/>
    <cellStyle name="Output 4 2 3 5" xfId="17294" xr:uid="{00000000-0005-0000-0000-0000B7710000}"/>
    <cellStyle name="Output 4 2 3 6" xfId="22665" xr:uid="{00000000-0005-0000-0000-0000B8710000}"/>
    <cellStyle name="Output 4 2 3 7" xfId="21729" xr:uid="{00000000-0005-0000-0000-0000B9710000}"/>
    <cellStyle name="Output 4 2 4" xfId="4349" xr:uid="{00000000-0005-0000-0000-0000BA710000}"/>
    <cellStyle name="Output 4 2 4 2" xfId="7653" xr:uid="{00000000-0005-0000-0000-0000BB710000}"/>
    <cellStyle name="Output 4 2 4 2 2" xfId="14230" xr:uid="{00000000-0005-0000-0000-0000BC710000}"/>
    <cellStyle name="Output 4 2 4 2 3" xfId="21311" xr:uid="{00000000-0005-0000-0000-0000BD710000}"/>
    <cellStyle name="Output 4 2 4 2 4" xfId="24315" xr:uid="{00000000-0005-0000-0000-0000BE710000}"/>
    <cellStyle name="Output 4 2 4 2 5" xfId="26565" xr:uid="{00000000-0005-0000-0000-0000BF710000}"/>
    <cellStyle name="Output 4 2 4 3" xfId="6030" xr:uid="{00000000-0005-0000-0000-0000C0710000}"/>
    <cellStyle name="Output 4 2 4 3 2" xfId="12607" xr:uid="{00000000-0005-0000-0000-0000C1710000}"/>
    <cellStyle name="Output 4 2 4 4" xfId="10934" xr:uid="{00000000-0005-0000-0000-0000C2710000}"/>
    <cellStyle name="Output 4 2 4 5" xfId="17078" xr:uid="{00000000-0005-0000-0000-0000C3710000}"/>
    <cellStyle name="Output 4 2 4 6" xfId="22881" xr:uid="{00000000-0005-0000-0000-0000C4710000}"/>
    <cellStyle name="Output 4 2 4 7" xfId="21961" xr:uid="{00000000-0005-0000-0000-0000C5710000}"/>
    <cellStyle name="Output 4 2 5" xfId="6453" xr:uid="{00000000-0005-0000-0000-0000C6710000}"/>
    <cellStyle name="Output 4 2 5 2" xfId="13030" xr:uid="{00000000-0005-0000-0000-0000C7710000}"/>
    <cellStyle name="Output 4 2 5 3" xfId="20111" xr:uid="{00000000-0005-0000-0000-0000C8710000}"/>
    <cellStyle name="Output 4 2 5 4" xfId="23268" xr:uid="{00000000-0005-0000-0000-0000C9710000}"/>
    <cellStyle name="Output 4 2 5 5" xfId="25521" xr:uid="{00000000-0005-0000-0000-0000CA710000}"/>
    <cellStyle name="Output 4 2 6" xfId="4830" xr:uid="{00000000-0005-0000-0000-0000CB710000}"/>
    <cellStyle name="Output 4 2 6 2" xfId="11407" xr:uid="{00000000-0005-0000-0000-0000CC710000}"/>
    <cellStyle name="Output 4 2 7" xfId="9735" xr:uid="{00000000-0005-0000-0000-0000CD710000}"/>
    <cellStyle name="Output 4 2 8" xfId="18365" xr:uid="{00000000-0005-0000-0000-0000CE710000}"/>
    <cellStyle name="Output 4 2 9" xfId="19650" xr:uid="{00000000-0005-0000-0000-0000CF710000}"/>
    <cellStyle name="Output 4 3" xfId="3318" xr:uid="{00000000-0005-0000-0000-0000D0710000}"/>
    <cellStyle name="Output 4 3 10" xfId="25181" xr:uid="{00000000-0005-0000-0000-0000D1710000}"/>
    <cellStyle name="Output 4 3 2" xfId="4014" xr:uid="{00000000-0005-0000-0000-0000D2710000}"/>
    <cellStyle name="Output 4 3 2 2" xfId="7318" xr:uid="{00000000-0005-0000-0000-0000D3710000}"/>
    <cellStyle name="Output 4 3 2 2 2" xfId="13895" xr:uid="{00000000-0005-0000-0000-0000D4710000}"/>
    <cellStyle name="Output 4 3 2 2 3" xfId="20976" xr:uid="{00000000-0005-0000-0000-0000D5710000}"/>
    <cellStyle name="Output 4 3 2 2 4" xfId="23980" xr:uid="{00000000-0005-0000-0000-0000D6710000}"/>
    <cellStyle name="Output 4 3 2 2 5" xfId="26230" xr:uid="{00000000-0005-0000-0000-0000D7710000}"/>
    <cellStyle name="Output 4 3 2 3" xfId="5695" xr:uid="{00000000-0005-0000-0000-0000D8710000}"/>
    <cellStyle name="Output 4 3 2 3 2" xfId="12272" xr:uid="{00000000-0005-0000-0000-0000D9710000}"/>
    <cellStyle name="Output 4 3 2 4" xfId="10599" xr:uid="{00000000-0005-0000-0000-0000DA710000}"/>
    <cellStyle name="Output 4 3 2 5" xfId="17413" xr:uid="{00000000-0005-0000-0000-0000DB710000}"/>
    <cellStyle name="Output 4 3 2 6" xfId="22546" xr:uid="{00000000-0005-0000-0000-0000DC710000}"/>
    <cellStyle name="Output 4 3 2 7" xfId="24813" xr:uid="{00000000-0005-0000-0000-0000DD710000}"/>
    <cellStyle name="Output 4 3 3" xfId="4268" xr:uid="{00000000-0005-0000-0000-0000DE710000}"/>
    <cellStyle name="Output 4 3 3 2" xfId="7572" xr:uid="{00000000-0005-0000-0000-0000DF710000}"/>
    <cellStyle name="Output 4 3 3 2 2" xfId="14149" xr:uid="{00000000-0005-0000-0000-0000E0710000}"/>
    <cellStyle name="Output 4 3 3 2 3" xfId="21230" xr:uid="{00000000-0005-0000-0000-0000E1710000}"/>
    <cellStyle name="Output 4 3 3 2 4" xfId="24234" xr:uid="{00000000-0005-0000-0000-0000E2710000}"/>
    <cellStyle name="Output 4 3 3 2 5" xfId="26484" xr:uid="{00000000-0005-0000-0000-0000E3710000}"/>
    <cellStyle name="Output 4 3 3 3" xfId="5949" xr:uid="{00000000-0005-0000-0000-0000E4710000}"/>
    <cellStyle name="Output 4 3 3 3 2" xfId="12526" xr:uid="{00000000-0005-0000-0000-0000E5710000}"/>
    <cellStyle name="Output 4 3 3 4" xfId="10853" xr:uid="{00000000-0005-0000-0000-0000E6710000}"/>
    <cellStyle name="Output 4 3 3 5" xfId="17159" xr:uid="{00000000-0005-0000-0000-0000E7710000}"/>
    <cellStyle name="Output 4 3 3 6" xfId="22800" xr:uid="{00000000-0005-0000-0000-0000E8710000}"/>
    <cellStyle name="Output 4 3 3 7" xfId="19504" xr:uid="{00000000-0005-0000-0000-0000E9710000}"/>
    <cellStyle name="Output 4 3 4" xfId="4482" xr:uid="{00000000-0005-0000-0000-0000EA710000}"/>
    <cellStyle name="Output 4 3 4 2" xfId="7786" xr:uid="{00000000-0005-0000-0000-0000EB710000}"/>
    <cellStyle name="Output 4 3 4 2 2" xfId="14363" xr:uid="{00000000-0005-0000-0000-0000EC710000}"/>
    <cellStyle name="Output 4 3 4 2 3" xfId="21444" xr:uid="{00000000-0005-0000-0000-0000ED710000}"/>
    <cellStyle name="Output 4 3 4 2 4" xfId="24448" xr:uid="{00000000-0005-0000-0000-0000EE710000}"/>
    <cellStyle name="Output 4 3 4 2 5" xfId="26698" xr:uid="{00000000-0005-0000-0000-0000EF710000}"/>
    <cellStyle name="Output 4 3 4 3" xfId="6163" xr:uid="{00000000-0005-0000-0000-0000F0710000}"/>
    <cellStyle name="Output 4 3 4 3 2" xfId="12740" xr:uid="{00000000-0005-0000-0000-0000F1710000}"/>
    <cellStyle name="Output 4 3 4 4" xfId="11067" xr:uid="{00000000-0005-0000-0000-0000F2710000}"/>
    <cellStyle name="Output 4 3 4 5" xfId="16945" xr:uid="{00000000-0005-0000-0000-0000F3710000}"/>
    <cellStyle name="Output 4 3 4 6" xfId="23014" xr:uid="{00000000-0005-0000-0000-0000F4710000}"/>
    <cellStyle name="Output 4 3 4 7" xfId="19060" xr:uid="{00000000-0005-0000-0000-0000F5710000}"/>
    <cellStyle name="Output 4 3 5" xfId="6657" xr:uid="{00000000-0005-0000-0000-0000F6710000}"/>
    <cellStyle name="Output 4 3 5 2" xfId="13234" xr:uid="{00000000-0005-0000-0000-0000F7710000}"/>
    <cellStyle name="Output 4 3 5 3" xfId="20315" xr:uid="{00000000-0005-0000-0000-0000F8710000}"/>
    <cellStyle name="Output 4 3 5 4" xfId="23415" xr:uid="{00000000-0005-0000-0000-0000F9710000}"/>
    <cellStyle name="Output 4 3 5 5" xfId="25670" xr:uid="{00000000-0005-0000-0000-0000FA710000}"/>
    <cellStyle name="Output 4 3 6" xfId="5034" xr:uid="{00000000-0005-0000-0000-0000FB710000}"/>
    <cellStyle name="Output 4 3 6 2" xfId="11611" xr:uid="{00000000-0005-0000-0000-0000FC710000}"/>
    <cellStyle name="Output 4 3 7" xfId="9938" xr:uid="{00000000-0005-0000-0000-0000FD710000}"/>
    <cellStyle name="Output 4 3 8" xfId="18107" xr:uid="{00000000-0005-0000-0000-0000FE710000}"/>
    <cellStyle name="Output 4 3 9" xfId="19735" xr:uid="{00000000-0005-0000-0000-0000FF710000}"/>
    <cellStyle name="Output 4 4" xfId="3675" xr:uid="{00000000-0005-0000-0000-000000720000}"/>
    <cellStyle name="Output 4 4 2" xfId="6979" xr:uid="{00000000-0005-0000-0000-000001720000}"/>
    <cellStyle name="Output 4 4 2 2" xfId="13556" xr:uid="{00000000-0005-0000-0000-000002720000}"/>
    <cellStyle name="Output 4 4 2 3" xfId="20637" xr:uid="{00000000-0005-0000-0000-000003720000}"/>
    <cellStyle name="Output 4 4 2 4" xfId="23688" xr:uid="{00000000-0005-0000-0000-000004720000}"/>
    <cellStyle name="Output 4 4 2 5" xfId="25941" xr:uid="{00000000-0005-0000-0000-000005720000}"/>
    <cellStyle name="Output 4 4 3" xfId="5356" xr:uid="{00000000-0005-0000-0000-000006720000}"/>
    <cellStyle name="Output 4 4 3 2" xfId="11933" xr:uid="{00000000-0005-0000-0000-000007720000}"/>
    <cellStyle name="Output 4 4 4" xfId="10260" xr:uid="{00000000-0005-0000-0000-000008720000}"/>
    <cellStyle name="Output 4 4 5" xfId="17752" xr:uid="{00000000-0005-0000-0000-000009720000}"/>
    <cellStyle name="Output 4 4 6" xfId="18999" xr:uid="{00000000-0005-0000-0000-00000A720000}"/>
    <cellStyle name="Output 4 4 7" xfId="24761" xr:uid="{00000000-0005-0000-0000-00000B720000}"/>
    <cellStyle name="Output 4 5" xfId="3437" xr:uid="{00000000-0005-0000-0000-00000C720000}"/>
    <cellStyle name="Output 4 5 2" xfId="6776" xr:uid="{00000000-0005-0000-0000-00000D720000}"/>
    <cellStyle name="Output 4 5 2 2" xfId="13353" xr:uid="{00000000-0005-0000-0000-00000E720000}"/>
    <cellStyle name="Output 4 5 2 3" xfId="20434" xr:uid="{00000000-0005-0000-0000-00000F720000}"/>
    <cellStyle name="Output 4 5 2 4" xfId="23485" xr:uid="{00000000-0005-0000-0000-000010720000}"/>
    <cellStyle name="Output 4 5 2 5" xfId="25738" xr:uid="{00000000-0005-0000-0000-000011720000}"/>
    <cellStyle name="Output 4 5 3" xfId="5153" xr:uid="{00000000-0005-0000-0000-000012720000}"/>
    <cellStyle name="Output 4 5 3 2" xfId="11730" xr:uid="{00000000-0005-0000-0000-000013720000}"/>
    <cellStyle name="Output 4 5 4" xfId="10057" xr:uid="{00000000-0005-0000-0000-000014720000}"/>
    <cellStyle name="Output 4 5 5" xfId="17977" xr:uid="{00000000-0005-0000-0000-000015720000}"/>
    <cellStyle name="Output 4 5 6" xfId="18894" xr:uid="{00000000-0005-0000-0000-000016720000}"/>
    <cellStyle name="Output 4 5 7" xfId="25133" xr:uid="{00000000-0005-0000-0000-000017720000}"/>
    <cellStyle name="Output 4 6" xfId="3700" xr:uid="{00000000-0005-0000-0000-000018720000}"/>
    <cellStyle name="Output 4 6 2" xfId="7004" xr:uid="{00000000-0005-0000-0000-000019720000}"/>
    <cellStyle name="Output 4 6 2 2" xfId="13581" xr:uid="{00000000-0005-0000-0000-00001A720000}"/>
    <cellStyle name="Output 4 6 2 3" xfId="20662" xr:uid="{00000000-0005-0000-0000-00001B720000}"/>
    <cellStyle name="Output 4 6 2 4" xfId="23713" xr:uid="{00000000-0005-0000-0000-00001C720000}"/>
    <cellStyle name="Output 4 6 2 5" xfId="25966" xr:uid="{00000000-0005-0000-0000-00001D720000}"/>
    <cellStyle name="Output 4 6 3" xfId="5381" xr:uid="{00000000-0005-0000-0000-00001E720000}"/>
    <cellStyle name="Output 4 6 3 2" xfId="11958" xr:uid="{00000000-0005-0000-0000-00001F720000}"/>
    <cellStyle name="Output 4 6 4" xfId="10285" xr:uid="{00000000-0005-0000-0000-000020720000}"/>
    <cellStyle name="Output 4 6 5" xfId="17727" xr:uid="{00000000-0005-0000-0000-000021720000}"/>
    <cellStyle name="Output 4 6 6" xfId="19893" xr:uid="{00000000-0005-0000-0000-000022720000}"/>
    <cellStyle name="Output 4 6 7" xfId="24783" xr:uid="{00000000-0005-0000-0000-000023720000}"/>
    <cellStyle name="Output 4 7" xfId="6302" xr:uid="{00000000-0005-0000-0000-000024720000}"/>
    <cellStyle name="Output 4 7 2" xfId="12879" xr:uid="{00000000-0005-0000-0000-000025720000}"/>
    <cellStyle name="Output 4 7 3" xfId="16760" xr:uid="{00000000-0005-0000-0000-000026720000}"/>
    <cellStyle name="Output 4 7 4" xfId="23158" xr:uid="{00000000-0005-0000-0000-000027720000}"/>
    <cellStyle name="Output 4 7 5" xfId="25413" xr:uid="{00000000-0005-0000-0000-000028720000}"/>
    <cellStyle name="Output 4 8" xfId="4671" xr:uid="{00000000-0005-0000-0000-000029720000}"/>
    <cellStyle name="Output 4 8 2" xfId="11248" xr:uid="{00000000-0005-0000-0000-00002A720000}"/>
    <cellStyle name="Output 4 8 3" xfId="21629" xr:uid="{00000000-0005-0000-0000-00002B720000}"/>
    <cellStyle name="Output 4 8 4" xfId="24589" xr:uid="{00000000-0005-0000-0000-00002C720000}"/>
    <cellStyle name="Output 4 8 5" xfId="26825" xr:uid="{00000000-0005-0000-0000-00002D720000}"/>
    <cellStyle name="Output 4 9" xfId="7860" xr:uid="{00000000-0005-0000-0000-00002E720000}"/>
    <cellStyle name="Output 4 9 2" xfId="14392" xr:uid="{00000000-0005-0000-0000-00002F720000}"/>
    <cellStyle name="Output 5" xfId="2446" xr:uid="{00000000-0005-0000-0000-000030720000}"/>
    <cellStyle name="Output 5 10" xfId="9408" xr:uid="{00000000-0005-0000-0000-000031720000}"/>
    <cellStyle name="Output 5 10 2" xfId="14577" xr:uid="{00000000-0005-0000-0000-000032720000}"/>
    <cellStyle name="Output 5 11" xfId="9395" xr:uid="{00000000-0005-0000-0000-000033720000}"/>
    <cellStyle name="Output 5 11 2" xfId="14564" xr:uid="{00000000-0005-0000-0000-000034720000}"/>
    <cellStyle name="Output 5 12" xfId="19259" xr:uid="{00000000-0005-0000-0000-000035720000}"/>
    <cellStyle name="Output 5 2" xfId="3093" xr:uid="{00000000-0005-0000-0000-000036720000}"/>
    <cellStyle name="Output 5 2 10" xfId="18646" xr:uid="{00000000-0005-0000-0000-000037720000}"/>
    <cellStyle name="Output 5 2 2" xfId="3823" xr:uid="{00000000-0005-0000-0000-000038720000}"/>
    <cellStyle name="Output 5 2 2 2" xfId="7127" xr:uid="{00000000-0005-0000-0000-000039720000}"/>
    <cellStyle name="Output 5 2 2 2 2" xfId="13704" xr:uid="{00000000-0005-0000-0000-00003A720000}"/>
    <cellStyle name="Output 5 2 2 2 3" xfId="20785" xr:uid="{00000000-0005-0000-0000-00003B720000}"/>
    <cellStyle name="Output 5 2 2 2 4" xfId="23834" xr:uid="{00000000-0005-0000-0000-00003C720000}"/>
    <cellStyle name="Output 5 2 2 2 5" xfId="26088" xr:uid="{00000000-0005-0000-0000-00003D720000}"/>
    <cellStyle name="Output 5 2 2 3" xfId="5504" xr:uid="{00000000-0005-0000-0000-00003E720000}"/>
    <cellStyle name="Output 5 2 2 3 2" xfId="12081" xr:uid="{00000000-0005-0000-0000-00003F720000}"/>
    <cellStyle name="Output 5 2 2 4" xfId="10408" xr:uid="{00000000-0005-0000-0000-000040720000}"/>
    <cellStyle name="Output 5 2 2 5" xfId="17604" xr:uid="{00000000-0005-0000-0000-000041720000}"/>
    <cellStyle name="Output 5 2 2 6" xfId="19988" xr:uid="{00000000-0005-0000-0000-000042720000}"/>
    <cellStyle name="Output 5 2 2 7" xfId="24944" xr:uid="{00000000-0005-0000-0000-000043720000}"/>
    <cellStyle name="Output 5 2 3" xfId="4134" xr:uid="{00000000-0005-0000-0000-000044720000}"/>
    <cellStyle name="Output 5 2 3 2" xfId="7438" xr:uid="{00000000-0005-0000-0000-000045720000}"/>
    <cellStyle name="Output 5 2 3 2 2" xfId="14015" xr:uid="{00000000-0005-0000-0000-000046720000}"/>
    <cellStyle name="Output 5 2 3 2 3" xfId="21096" xr:uid="{00000000-0005-0000-0000-000047720000}"/>
    <cellStyle name="Output 5 2 3 2 4" xfId="24100" xr:uid="{00000000-0005-0000-0000-000048720000}"/>
    <cellStyle name="Output 5 2 3 2 5" xfId="26350" xr:uid="{00000000-0005-0000-0000-000049720000}"/>
    <cellStyle name="Output 5 2 3 3" xfId="5815" xr:uid="{00000000-0005-0000-0000-00004A720000}"/>
    <cellStyle name="Output 5 2 3 3 2" xfId="12392" xr:uid="{00000000-0005-0000-0000-00004B720000}"/>
    <cellStyle name="Output 5 2 3 4" xfId="10719" xr:uid="{00000000-0005-0000-0000-00004C720000}"/>
    <cellStyle name="Output 5 2 3 5" xfId="17293" xr:uid="{00000000-0005-0000-0000-00004D720000}"/>
    <cellStyle name="Output 5 2 3 6" xfId="22666" xr:uid="{00000000-0005-0000-0000-00004E720000}"/>
    <cellStyle name="Output 5 2 3 7" xfId="18542" xr:uid="{00000000-0005-0000-0000-00004F720000}"/>
    <cellStyle name="Output 5 2 4" xfId="4350" xr:uid="{00000000-0005-0000-0000-000050720000}"/>
    <cellStyle name="Output 5 2 4 2" xfId="7654" xr:uid="{00000000-0005-0000-0000-000051720000}"/>
    <cellStyle name="Output 5 2 4 2 2" xfId="14231" xr:uid="{00000000-0005-0000-0000-000052720000}"/>
    <cellStyle name="Output 5 2 4 2 3" xfId="21312" xr:uid="{00000000-0005-0000-0000-000053720000}"/>
    <cellStyle name="Output 5 2 4 2 4" xfId="24316" xr:uid="{00000000-0005-0000-0000-000054720000}"/>
    <cellStyle name="Output 5 2 4 2 5" xfId="26566" xr:uid="{00000000-0005-0000-0000-000055720000}"/>
    <cellStyle name="Output 5 2 4 3" xfId="6031" xr:uid="{00000000-0005-0000-0000-000056720000}"/>
    <cellStyle name="Output 5 2 4 3 2" xfId="12608" xr:uid="{00000000-0005-0000-0000-000057720000}"/>
    <cellStyle name="Output 5 2 4 4" xfId="10935" xr:uid="{00000000-0005-0000-0000-000058720000}"/>
    <cellStyle name="Output 5 2 4 5" xfId="17077" xr:uid="{00000000-0005-0000-0000-000059720000}"/>
    <cellStyle name="Output 5 2 4 6" xfId="22882" xr:uid="{00000000-0005-0000-0000-00005A720000}"/>
    <cellStyle name="Output 5 2 4 7" xfId="19485" xr:uid="{00000000-0005-0000-0000-00005B720000}"/>
    <cellStyle name="Output 5 2 5" xfId="6454" xr:uid="{00000000-0005-0000-0000-00005C720000}"/>
    <cellStyle name="Output 5 2 5 2" xfId="13031" xr:uid="{00000000-0005-0000-0000-00005D720000}"/>
    <cellStyle name="Output 5 2 5 3" xfId="20112" xr:uid="{00000000-0005-0000-0000-00005E720000}"/>
    <cellStyle name="Output 5 2 5 4" xfId="23269" xr:uid="{00000000-0005-0000-0000-00005F720000}"/>
    <cellStyle name="Output 5 2 5 5" xfId="25522" xr:uid="{00000000-0005-0000-0000-000060720000}"/>
    <cellStyle name="Output 5 2 6" xfId="4831" xr:uid="{00000000-0005-0000-0000-000061720000}"/>
    <cellStyle name="Output 5 2 6 2" xfId="11408" xr:uid="{00000000-0005-0000-0000-000062720000}"/>
    <cellStyle name="Output 5 2 7" xfId="9736" xr:uid="{00000000-0005-0000-0000-000063720000}"/>
    <cellStyle name="Output 5 2 8" xfId="18364" xr:uid="{00000000-0005-0000-0000-000064720000}"/>
    <cellStyle name="Output 5 2 9" xfId="21556" xr:uid="{00000000-0005-0000-0000-000065720000}"/>
    <cellStyle name="Output 5 3" xfId="3319" xr:uid="{00000000-0005-0000-0000-000066720000}"/>
    <cellStyle name="Output 5 3 10" xfId="25180" xr:uid="{00000000-0005-0000-0000-000067720000}"/>
    <cellStyle name="Output 5 3 2" xfId="4015" xr:uid="{00000000-0005-0000-0000-000068720000}"/>
    <cellStyle name="Output 5 3 2 2" xfId="7319" xr:uid="{00000000-0005-0000-0000-000069720000}"/>
    <cellStyle name="Output 5 3 2 2 2" xfId="13896" xr:uid="{00000000-0005-0000-0000-00006A720000}"/>
    <cellStyle name="Output 5 3 2 2 3" xfId="20977" xr:uid="{00000000-0005-0000-0000-00006B720000}"/>
    <cellStyle name="Output 5 3 2 2 4" xfId="23981" xr:uid="{00000000-0005-0000-0000-00006C720000}"/>
    <cellStyle name="Output 5 3 2 2 5" xfId="26231" xr:uid="{00000000-0005-0000-0000-00006D720000}"/>
    <cellStyle name="Output 5 3 2 3" xfId="5696" xr:uid="{00000000-0005-0000-0000-00006E720000}"/>
    <cellStyle name="Output 5 3 2 3 2" xfId="12273" xr:uid="{00000000-0005-0000-0000-00006F720000}"/>
    <cellStyle name="Output 5 3 2 4" xfId="10600" xr:uid="{00000000-0005-0000-0000-000070720000}"/>
    <cellStyle name="Output 5 3 2 5" xfId="17412" xr:uid="{00000000-0005-0000-0000-000071720000}"/>
    <cellStyle name="Output 5 3 2 6" xfId="22547" xr:uid="{00000000-0005-0000-0000-000072720000}"/>
    <cellStyle name="Output 5 3 2 7" xfId="19200" xr:uid="{00000000-0005-0000-0000-000073720000}"/>
    <cellStyle name="Output 5 3 3" xfId="4269" xr:uid="{00000000-0005-0000-0000-000074720000}"/>
    <cellStyle name="Output 5 3 3 2" xfId="7573" xr:uid="{00000000-0005-0000-0000-000075720000}"/>
    <cellStyle name="Output 5 3 3 2 2" xfId="14150" xr:uid="{00000000-0005-0000-0000-000076720000}"/>
    <cellStyle name="Output 5 3 3 2 3" xfId="21231" xr:uid="{00000000-0005-0000-0000-000077720000}"/>
    <cellStyle name="Output 5 3 3 2 4" xfId="24235" xr:uid="{00000000-0005-0000-0000-000078720000}"/>
    <cellStyle name="Output 5 3 3 2 5" xfId="26485" xr:uid="{00000000-0005-0000-0000-000079720000}"/>
    <cellStyle name="Output 5 3 3 3" xfId="5950" xr:uid="{00000000-0005-0000-0000-00007A720000}"/>
    <cellStyle name="Output 5 3 3 3 2" xfId="12527" xr:uid="{00000000-0005-0000-0000-00007B720000}"/>
    <cellStyle name="Output 5 3 3 4" xfId="10854" xr:uid="{00000000-0005-0000-0000-00007C720000}"/>
    <cellStyle name="Output 5 3 3 5" xfId="17158" xr:uid="{00000000-0005-0000-0000-00007D720000}"/>
    <cellStyle name="Output 5 3 3 6" xfId="22801" xr:uid="{00000000-0005-0000-0000-00007E720000}"/>
    <cellStyle name="Output 5 3 3 7" xfId="18454" xr:uid="{00000000-0005-0000-0000-00007F720000}"/>
    <cellStyle name="Output 5 3 4" xfId="4483" xr:uid="{00000000-0005-0000-0000-000080720000}"/>
    <cellStyle name="Output 5 3 4 2" xfId="7787" xr:uid="{00000000-0005-0000-0000-000081720000}"/>
    <cellStyle name="Output 5 3 4 2 2" xfId="14364" xr:uid="{00000000-0005-0000-0000-000082720000}"/>
    <cellStyle name="Output 5 3 4 2 3" xfId="21445" xr:uid="{00000000-0005-0000-0000-000083720000}"/>
    <cellStyle name="Output 5 3 4 2 4" xfId="24449" xr:uid="{00000000-0005-0000-0000-000084720000}"/>
    <cellStyle name="Output 5 3 4 2 5" xfId="26699" xr:uid="{00000000-0005-0000-0000-000085720000}"/>
    <cellStyle name="Output 5 3 4 3" xfId="6164" xr:uid="{00000000-0005-0000-0000-000086720000}"/>
    <cellStyle name="Output 5 3 4 3 2" xfId="12741" xr:uid="{00000000-0005-0000-0000-000087720000}"/>
    <cellStyle name="Output 5 3 4 4" xfId="11068" xr:uid="{00000000-0005-0000-0000-000088720000}"/>
    <cellStyle name="Output 5 3 4 5" xfId="16944" xr:uid="{00000000-0005-0000-0000-000089720000}"/>
    <cellStyle name="Output 5 3 4 6" xfId="23015" xr:uid="{00000000-0005-0000-0000-00008A720000}"/>
    <cellStyle name="Output 5 3 4 7" xfId="19059" xr:uid="{00000000-0005-0000-0000-00008B720000}"/>
    <cellStyle name="Output 5 3 5" xfId="6658" xr:uid="{00000000-0005-0000-0000-00008C720000}"/>
    <cellStyle name="Output 5 3 5 2" xfId="13235" xr:uid="{00000000-0005-0000-0000-00008D720000}"/>
    <cellStyle name="Output 5 3 5 3" xfId="20316" xr:uid="{00000000-0005-0000-0000-00008E720000}"/>
    <cellStyle name="Output 5 3 5 4" xfId="23416" xr:uid="{00000000-0005-0000-0000-00008F720000}"/>
    <cellStyle name="Output 5 3 5 5" xfId="25671" xr:uid="{00000000-0005-0000-0000-000090720000}"/>
    <cellStyle name="Output 5 3 6" xfId="5035" xr:uid="{00000000-0005-0000-0000-000091720000}"/>
    <cellStyle name="Output 5 3 6 2" xfId="11612" xr:uid="{00000000-0005-0000-0000-000092720000}"/>
    <cellStyle name="Output 5 3 7" xfId="9939" xr:uid="{00000000-0005-0000-0000-000093720000}"/>
    <cellStyle name="Output 5 3 8" xfId="18106" xr:uid="{00000000-0005-0000-0000-000094720000}"/>
    <cellStyle name="Output 5 3 9" xfId="18853" xr:uid="{00000000-0005-0000-0000-000095720000}"/>
    <cellStyle name="Output 5 4" xfId="3676" xr:uid="{00000000-0005-0000-0000-000096720000}"/>
    <cellStyle name="Output 5 4 2" xfId="6980" xr:uid="{00000000-0005-0000-0000-000097720000}"/>
    <cellStyle name="Output 5 4 2 2" xfId="13557" xr:uid="{00000000-0005-0000-0000-000098720000}"/>
    <cellStyle name="Output 5 4 2 3" xfId="20638" xr:uid="{00000000-0005-0000-0000-000099720000}"/>
    <cellStyle name="Output 5 4 2 4" xfId="23689" xr:uid="{00000000-0005-0000-0000-00009A720000}"/>
    <cellStyle name="Output 5 4 2 5" xfId="25942" xr:uid="{00000000-0005-0000-0000-00009B720000}"/>
    <cellStyle name="Output 5 4 3" xfId="5357" xr:uid="{00000000-0005-0000-0000-00009C720000}"/>
    <cellStyle name="Output 5 4 3 2" xfId="11934" xr:uid="{00000000-0005-0000-0000-00009D720000}"/>
    <cellStyle name="Output 5 4 4" xfId="10261" xr:uid="{00000000-0005-0000-0000-00009E720000}"/>
    <cellStyle name="Output 5 4 5" xfId="17751" xr:uid="{00000000-0005-0000-0000-00009F720000}"/>
    <cellStyle name="Output 5 4 6" xfId="19880" xr:uid="{00000000-0005-0000-0000-0000A0720000}"/>
    <cellStyle name="Output 5 4 7" xfId="24762" xr:uid="{00000000-0005-0000-0000-0000A1720000}"/>
    <cellStyle name="Output 5 5" xfId="3609" xr:uid="{00000000-0005-0000-0000-0000A2720000}"/>
    <cellStyle name="Output 5 5 2" xfId="6913" xr:uid="{00000000-0005-0000-0000-0000A3720000}"/>
    <cellStyle name="Output 5 5 2 2" xfId="13490" xr:uid="{00000000-0005-0000-0000-0000A4720000}"/>
    <cellStyle name="Output 5 5 2 3" xfId="20571" xr:uid="{00000000-0005-0000-0000-0000A5720000}"/>
    <cellStyle name="Output 5 5 2 4" xfId="23622" xr:uid="{00000000-0005-0000-0000-0000A6720000}"/>
    <cellStyle name="Output 5 5 2 5" xfId="25875" xr:uid="{00000000-0005-0000-0000-0000A7720000}"/>
    <cellStyle name="Output 5 5 3" xfId="5290" xr:uid="{00000000-0005-0000-0000-0000A8720000}"/>
    <cellStyle name="Output 5 5 3 2" xfId="11867" xr:uid="{00000000-0005-0000-0000-0000A9720000}"/>
    <cellStyle name="Output 5 5 4" xfId="10194" xr:uid="{00000000-0005-0000-0000-0000AA720000}"/>
    <cellStyle name="Output 5 5 5" xfId="17818" xr:uid="{00000000-0005-0000-0000-0000AB720000}"/>
    <cellStyle name="Output 5 5 6" xfId="18961" xr:uid="{00000000-0005-0000-0000-0000AC720000}"/>
    <cellStyle name="Output 5 5 7" xfId="18591" xr:uid="{00000000-0005-0000-0000-0000AD720000}"/>
    <cellStyle name="Output 5 6" xfId="3701" xr:uid="{00000000-0005-0000-0000-0000AE720000}"/>
    <cellStyle name="Output 5 6 2" xfId="7005" xr:uid="{00000000-0005-0000-0000-0000AF720000}"/>
    <cellStyle name="Output 5 6 2 2" xfId="13582" xr:uid="{00000000-0005-0000-0000-0000B0720000}"/>
    <cellStyle name="Output 5 6 2 3" xfId="20663" xr:uid="{00000000-0005-0000-0000-0000B1720000}"/>
    <cellStyle name="Output 5 6 2 4" xfId="23714" xr:uid="{00000000-0005-0000-0000-0000B2720000}"/>
    <cellStyle name="Output 5 6 2 5" xfId="25967" xr:uid="{00000000-0005-0000-0000-0000B3720000}"/>
    <cellStyle name="Output 5 6 3" xfId="5382" xr:uid="{00000000-0005-0000-0000-0000B4720000}"/>
    <cellStyle name="Output 5 6 3 2" xfId="11959" xr:uid="{00000000-0005-0000-0000-0000B5720000}"/>
    <cellStyle name="Output 5 6 4" xfId="10286" xr:uid="{00000000-0005-0000-0000-0000B6720000}"/>
    <cellStyle name="Output 5 6 5" xfId="17726" xr:uid="{00000000-0005-0000-0000-0000B7720000}"/>
    <cellStyle name="Output 5 6 6" xfId="19894" xr:uid="{00000000-0005-0000-0000-0000B8720000}"/>
    <cellStyle name="Output 5 6 7" xfId="24784" xr:uid="{00000000-0005-0000-0000-0000B9720000}"/>
    <cellStyle name="Output 5 7" xfId="6303" xr:uid="{00000000-0005-0000-0000-0000BA720000}"/>
    <cellStyle name="Output 5 7 2" xfId="12880" xr:uid="{00000000-0005-0000-0000-0000BB720000}"/>
    <cellStyle name="Output 5 7 3" xfId="16759" xr:uid="{00000000-0005-0000-0000-0000BC720000}"/>
    <cellStyle name="Output 5 7 4" xfId="23159" xr:uid="{00000000-0005-0000-0000-0000BD720000}"/>
    <cellStyle name="Output 5 7 5" xfId="25414" xr:uid="{00000000-0005-0000-0000-0000BE720000}"/>
    <cellStyle name="Output 5 8" xfId="4672" xr:uid="{00000000-0005-0000-0000-0000BF720000}"/>
    <cellStyle name="Output 5 8 2" xfId="11249" xr:uid="{00000000-0005-0000-0000-0000C0720000}"/>
    <cellStyle name="Output 5 8 3" xfId="21630" xr:uid="{00000000-0005-0000-0000-0000C1720000}"/>
    <cellStyle name="Output 5 8 4" xfId="24590" xr:uid="{00000000-0005-0000-0000-0000C2720000}"/>
    <cellStyle name="Output 5 8 5" xfId="26826" xr:uid="{00000000-0005-0000-0000-0000C3720000}"/>
    <cellStyle name="Output 5 9" xfId="7862" xr:uid="{00000000-0005-0000-0000-0000C4720000}"/>
    <cellStyle name="Output 5 9 2" xfId="14393" xr:uid="{00000000-0005-0000-0000-0000C5720000}"/>
    <cellStyle name="Output 6" xfId="3029" xr:uid="{00000000-0005-0000-0000-0000C6720000}"/>
    <cellStyle name="Output 6 10" xfId="9262" xr:uid="{00000000-0005-0000-0000-0000C7720000}"/>
    <cellStyle name="Output 6 10 2" xfId="14539" xr:uid="{00000000-0005-0000-0000-0000C8720000}"/>
    <cellStyle name="Output 6 11" xfId="9409" xr:uid="{00000000-0005-0000-0000-0000C9720000}"/>
    <cellStyle name="Output 6 11 2" xfId="14578" xr:uid="{00000000-0005-0000-0000-0000CA720000}"/>
    <cellStyle name="Output 6 12" xfId="9396" xr:uid="{00000000-0005-0000-0000-0000CB720000}"/>
    <cellStyle name="Output 6 12 2" xfId="14565" xr:uid="{00000000-0005-0000-0000-0000CC720000}"/>
    <cellStyle name="Output 6 13" xfId="9673" xr:uid="{00000000-0005-0000-0000-0000CD720000}"/>
    <cellStyle name="Output 6 14" xfId="19260" xr:uid="{00000000-0005-0000-0000-0000CE720000}"/>
    <cellStyle name="Output 6 15" xfId="18425" xr:uid="{00000000-0005-0000-0000-0000CF720000}"/>
    <cellStyle name="Output 6 16" xfId="18792" xr:uid="{00000000-0005-0000-0000-0000D0720000}"/>
    <cellStyle name="Output 6 17" xfId="24694" xr:uid="{00000000-0005-0000-0000-0000D1720000}"/>
    <cellStyle name="Output 6 18" xfId="27085" xr:uid="{00000000-0005-0000-0000-0000D2720000}"/>
    <cellStyle name="Output 6 2" xfId="3759" xr:uid="{00000000-0005-0000-0000-0000D3720000}"/>
    <cellStyle name="Output 6 2 2" xfId="7063" xr:uid="{00000000-0005-0000-0000-0000D4720000}"/>
    <cellStyle name="Output 6 2 2 2" xfId="13640" xr:uid="{00000000-0005-0000-0000-0000D5720000}"/>
    <cellStyle name="Output 6 2 2 3" xfId="20721" xr:uid="{00000000-0005-0000-0000-0000D6720000}"/>
    <cellStyle name="Output 6 2 2 4" xfId="23770" xr:uid="{00000000-0005-0000-0000-0000D7720000}"/>
    <cellStyle name="Output 6 2 2 5" xfId="26024" xr:uid="{00000000-0005-0000-0000-0000D8720000}"/>
    <cellStyle name="Output 6 2 3" xfId="5440" xr:uid="{00000000-0005-0000-0000-0000D9720000}"/>
    <cellStyle name="Output 6 2 3 2" xfId="12017" xr:uid="{00000000-0005-0000-0000-0000DA720000}"/>
    <cellStyle name="Output 6 2 4" xfId="10344" xr:uid="{00000000-0005-0000-0000-0000DB720000}"/>
    <cellStyle name="Output 6 2 5" xfId="17668" xr:uid="{00000000-0005-0000-0000-0000DC720000}"/>
    <cellStyle name="Output 6 2 6" xfId="19951" xr:uid="{00000000-0005-0000-0000-0000DD720000}"/>
    <cellStyle name="Output 6 2 7" xfId="22253" xr:uid="{00000000-0005-0000-0000-0000DE720000}"/>
    <cellStyle name="Output 6 3" xfId="4070" xr:uid="{00000000-0005-0000-0000-0000DF720000}"/>
    <cellStyle name="Output 6 3 2" xfId="7374" xr:uid="{00000000-0005-0000-0000-0000E0720000}"/>
    <cellStyle name="Output 6 3 2 2" xfId="13951" xr:uid="{00000000-0005-0000-0000-0000E1720000}"/>
    <cellStyle name="Output 6 3 2 3" xfId="21032" xr:uid="{00000000-0005-0000-0000-0000E2720000}"/>
    <cellStyle name="Output 6 3 2 4" xfId="24036" xr:uid="{00000000-0005-0000-0000-0000E3720000}"/>
    <cellStyle name="Output 6 3 2 5" xfId="26286" xr:uid="{00000000-0005-0000-0000-0000E4720000}"/>
    <cellStyle name="Output 6 3 3" xfId="5751" xr:uid="{00000000-0005-0000-0000-0000E5720000}"/>
    <cellStyle name="Output 6 3 3 2" xfId="12328" xr:uid="{00000000-0005-0000-0000-0000E6720000}"/>
    <cellStyle name="Output 6 3 4" xfId="10655" xr:uid="{00000000-0005-0000-0000-0000E7720000}"/>
    <cellStyle name="Output 6 3 5" xfId="17357" xr:uid="{00000000-0005-0000-0000-0000E8720000}"/>
    <cellStyle name="Output 6 3 6" xfId="22602" xr:uid="{00000000-0005-0000-0000-0000E9720000}"/>
    <cellStyle name="Output 6 3 7" xfId="19075" xr:uid="{00000000-0005-0000-0000-0000EA720000}"/>
    <cellStyle name="Output 6 4" xfId="3582" xr:uid="{00000000-0005-0000-0000-0000EB720000}"/>
    <cellStyle name="Output 6 4 2" xfId="6897" xr:uid="{00000000-0005-0000-0000-0000EC720000}"/>
    <cellStyle name="Output 6 4 2 2" xfId="13474" xr:uid="{00000000-0005-0000-0000-0000ED720000}"/>
    <cellStyle name="Output 6 4 2 3" xfId="20555" xr:uid="{00000000-0005-0000-0000-0000EE720000}"/>
    <cellStyle name="Output 6 4 2 4" xfId="23606" xr:uid="{00000000-0005-0000-0000-0000EF720000}"/>
    <cellStyle name="Output 6 4 2 5" xfId="25859" xr:uid="{00000000-0005-0000-0000-0000F0720000}"/>
    <cellStyle name="Output 6 4 3" xfId="5274" xr:uid="{00000000-0005-0000-0000-0000F1720000}"/>
    <cellStyle name="Output 6 4 3 2" xfId="11851" xr:uid="{00000000-0005-0000-0000-0000F2720000}"/>
    <cellStyle name="Output 6 4 4" xfId="10178" xr:uid="{00000000-0005-0000-0000-0000F3720000}"/>
    <cellStyle name="Output 6 4 5" xfId="17844" xr:uid="{00000000-0005-0000-0000-0000F4720000}"/>
    <cellStyle name="Output 6 4 6" xfId="18953" xr:uid="{00000000-0005-0000-0000-0000F5720000}"/>
    <cellStyle name="Output 6 4 7" xfId="18596" xr:uid="{00000000-0005-0000-0000-0000F6720000}"/>
    <cellStyle name="Output 6 5" xfId="6390" xr:uid="{00000000-0005-0000-0000-0000F7720000}"/>
    <cellStyle name="Output 6 5 2" xfId="12967" xr:uid="{00000000-0005-0000-0000-0000F8720000}"/>
    <cellStyle name="Output 6 5 3" xfId="20048" xr:uid="{00000000-0005-0000-0000-0000F9720000}"/>
    <cellStyle name="Output 6 5 4" xfId="23205" xr:uid="{00000000-0005-0000-0000-0000FA720000}"/>
    <cellStyle name="Output 6 5 5" xfId="25458" xr:uid="{00000000-0005-0000-0000-0000FB720000}"/>
    <cellStyle name="Output 6 6" xfId="4767" xr:uid="{00000000-0005-0000-0000-0000FC720000}"/>
    <cellStyle name="Output 6 6 2" xfId="11344" xr:uid="{00000000-0005-0000-0000-0000FD720000}"/>
    <cellStyle name="Output 6 7" xfId="8913" xr:uid="{00000000-0005-0000-0000-0000FE720000}"/>
    <cellStyle name="Output 6 7 2" xfId="14476" xr:uid="{00000000-0005-0000-0000-0000FF720000}"/>
    <cellStyle name="Output 6 8" xfId="7926" xr:uid="{00000000-0005-0000-0000-000000730000}"/>
    <cellStyle name="Output 6 8 2" xfId="14421" xr:uid="{00000000-0005-0000-0000-000001730000}"/>
    <cellStyle name="Output 6 9" xfId="9534" xr:uid="{00000000-0005-0000-0000-000002730000}"/>
    <cellStyle name="Output 6 9 2" xfId="14703" xr:uid="{00000000-0005-0000-0000-000003730000}"/>
    <cellStyle name="Output 7" xfId="3200" xr:uid="{00000000-0005-0000-0000-000004730000}"/>
    <cellStyle name="Output 7 10" xfId="19409" xr:uid="{00000000-0005-0000-0000-000005730000}"/>
    <cellStyle name="Output 7 2" xfId="3918" xr:uid="{00000000-0005-0000-0000-000006730000}"/>
    <cellStyle name="Output 7 2 2" xfId="7222" xr:uid="{00000000-0005-0000-0000-000007730000}"/>
    <cellStyle name="Output 7 2 2 2" xfId="13799" xr:uid="{00000000-0005-0000-0000-000008730000}"/>
    <cellStyle name="Output 7 2 2 3" xfId="20880" xr:uid="{00000000-0005-0000-0000-000009730000}"/>
    <cellStyle name="Output 7 2 2 4" xfId="23884" xr:uid="{00000000-0005-0000-0000-00000A730000}"/>
    <cellStyle name="Output 7 2 2 5" xfId="26134" xr:uid="{00000000-0005-0000-0000-00000B730000}"/>
    <cellStyle name="Output 7 2 3" xfId="5599" xr:uid="{00000000-0005-0000-0000-00000C730000}"/>
    <cellStyle name="Output 7 2 3 2" xfId="12176" xr:uid="{00000000-0005-0000-0000-00000D730000}"/>
    <cellStyle name="Output 7 2 4" xfId="10503" xr:uid="{00000000-0005-0000-0000-00000E730000}"/>
    <cellStyle name="Output 7 2 5" xfId="17509" xr:uid="{00000000-0005-0000-0000-00000F730000}"/>
    <cellStyle name="Output 7 2 6" xfId="22450" xr:uid="{00000000-0005-0000-0000-000010730000}"/>
    <cellStyle name="Output 7 2 7" xfId="24946" xr:uid="{00000000-0005-0000-0000-000011730000}"/>
    <cellStyle name="Output 7 3" xfId="4174" xr:uid="{00000000-0005-0000-0000-000012730000}"/>
    <cellStyle name="Output 7 3 2" xfId="7478" xr:uid="{00000000-0005-0000-0000-000013730000}"/>
    <cellStyle name="Output 7 3 2 2" xfId="14055" xr:uid="{00000000-0005-0000-0000-000014730000}"/>
    <cellStyle name="Output 7 3 2 3" xfId="21136" xr:uid="{00000000-0005-0000-0000-000015730000}"/>
    <cellStyle name="Output 7 3 2 4" xfId="24140" xr:uid="{00000000-0005-0000-0000-000016730000}"/>
    <cellStyle name="Output 7 3 2 5" xfId="26390" xr:uid="{00000000-0005-0000-0000-000017730000}"/>
    <cellStyle name="Output 7 3 3" xfId="5855" xr:uid="{00000000-0005-0000-0000-000018730000}"/>
    <cellStyle name="Output 7 3 3 2" xfId="12432" xr:uid="{00000000-0005-0000-0000-000019730000}"/>
    <cellStyle name="Output 7 3 4" xfId="10759" xr:uid="{00000000-0005-0000-0000-00001A730000}"/>
    <cellStyle name="Output 7 3 5" xfId="17253" xr:uid="{00000000-0005-0000-0000-00001B730000}"/>
    <cellStyle name="Output 7 3 6" xfId="22706" xr:uid="{00000000-0005-0000-0000-00001C730000}"/>
    <cellStyle name="Output 7 3 7" xfId="21719" xr:uid="{00000000-0005-0000-0000-00001D730000}"/>
    <cellStyle name="Output 7 4" xfId="4390" xr:uid="{00000000-0005-0000-0000-00001E730000}"/>
    <cellStyle name="Output 7 4 2" xfId="7694" xr:uid="{00000000-0005-0000-0000-00001F730000}"/>
    <cellStyle name="Output 7 4 2 2" xfId="14271" xr:uid="{00000000-0005-0000-0000-000020730000}"/>
    <cellStyle name="Output 7 4 2 3" xfId="21352" xr:uid="{00000000-0005-0000-0000-000021730000}"/>
    <cellStyle name="Output 7 4 2 4" xfId="24356" xr:uid="{00000000-0005-0000-0000-000022730000}"/>
    <cellStyle name="Output 7 4 2 5" xfId="26606" xr:uid="{00000000-0005-0000-0000-000023730000}"/>
    <cellStyle name="Output 7 4 3" xfId="6071" xr:uid="{00000000-0005-0000-0000-000024730000}"/>
    <cellStyle name="Output 7 4 3 2" xfId="12648" xr:uid="{00000000-0005-0000-0000-000025730000}"/>
    <cellStyle name="Output 7 4 4" xfId="10975" xr:uid="{00000000-0005-0000-0000-000026730000}"/>
    <cellStyle name="Output 7 4 5" xfId="17037" xr:uid="{00000000-0005-0000-0000-000027730000}"/>
    <cellStyle name="Output 7 4 6" xfId="22922" xr:uid="{00000000-0005-0000-0000-000028730000}"/>
    <cellStyle name="Output 7 4 7" xfId="19138" xr:uid="{00000000-0005-0000-0000-000029730000}"/>
    <cellStyle name="Output 7 5" xfId="6549" xr:uid="{00000000-0005-0000-0000-00002A730000}"/>
    <cellStyle name="Output 7 5 2" xfId="13126" xr:uid="{00000000-0005-0000-0000-00002B730000}"/>
    <cellStyle name="Output 7 5 3" xfId="20207" xr:uid="{00000000-0005-0000-0000-00002C730000}"/>
    <cellStyle name="Output 7 5 4" xfId="23312" xr:uid="{00000000-0005-0000-0000-00002D730000}"/>
    <cellStyle name="Output 7 5 5" xfId="25567" xr:uid="{00000000-0005-0000-0000-00002E730000}"/>
    <cellStyle name="Output 7 6" xfId="4926" xr:uid="{00000000-0005-0000-0000-00002F730000}"/>
    <cellStyle name="Output 7 6 2" xfId="11503" xr:uid="{00000000-0005-0000-0000-000030730000}"/>
    <cellStyle name="Output 7 7" xfId="9830" xr:uid="{00000000-0005-0000-0000-000031730000}"/>
    <cellStyle name="Output 7 8" xfId="18225" xr:uid="{00000000-0005-0000-0000-000032730000}"/>
    <cellStyle name="Output 7 9" xfId="19673" xr:uid="{00000000-0005-0000-0000-000033730000}"/>
    <cellStyle name="Output 8" xfId="3190" xr:uid="{00000000-0005-0000-0000-000034730000}"/>
    <cellStyle name="Output 8 10" xfId="25263" xr:uid="{00000000-0005-0000-0000-000035730000}"/>
    <cellStyle name="Output 8 2" xfId="3909" xr:uid="{00000000-0005-0000-0000-000036730000}"/>
    <cellStyle name="Output 8 2 2" xfId="7213" xr:uid="{00000000-0005-0000-0000-000037730000}"/>
    <cellStyle name="Output 8 2 2 2" xfId="13790" xr:uid="{00000000-0005-0000-0000-000038730000}"/>
    <cellStyle name="Output 8 2 2 3" xfId="20871" xr:uid="{00000000-0005-0000-0000-000039730000}"/>
    <cellStyle name="Output 8 2 2 4" xfId="23875" xr:uid="{00000000-0005-0000-0000-00003A730000}"/>
    <cellStyle name="Output 8 2 2 5" xfId="26125" xr:uid="{00000000-0005-0000-0000-00003B730000}"/>
    <cellStyle name="Output 8 2 3" xfId="5590" xr:uid="{00000000-0005-0000-0000-00003C730000}"/>
    <cellStyle name="Output 8 2 3 2" xfId="12167" xr:uid="{00000000-0005-0000-0000-00003D730000}"/>
    <cellStyle name="Output 8 2 4" xfId="10494" xr:uid="{00000000-0005-0000-0000-00003E730000}"/>
    <cellStyle name="Output 8 2 5" xfId="17518" xr:uid="{00000000-0005-0000-0000-00003F730000}"/>
    <cellStyle name="Output 8 2 6" xfId="22441" xr:uid="{00000000-0005-0000-0000-000040730000}"/>
    <cellStyle name="Output 8 2 7" xfId="24973" xr:uid="{00000000-0005-0000-0000-000041730000}"/>
    <cellStyle name="Output 8 3" xfId="4165" xr:uid="{00000000-0005-0000-0000-000042730000}"/>
    <cellStyle name="Output 8 3 2" xfId="7469" xr:uid="{00000000-0005-0000-0000-000043730000}"/>
    <cellStyle name="Output 8 3 2 2" xfId="14046" xr:uid="{00000000-0005-0000-0000-000044730000}"/>
    <cellStyle name="Output 8 3 2 3" xfId="21127" xr:uid="{00000000-0005-0000-0000-000045730000}"/>
    <cellStyle name="Output 8 3 2 4" xfId="24131" xr:uid="{00000000-0005-0000-0000-000046730000}"/>
    <cellStyle name="Output 8 3 2 5" xfId="26381" xr:uid="{00000000-0005-0000-0000-000047730000}"/>
    <cellStyle name="Output 8 3 3" xfId="5846" xr:uid="{00000000-0005-0000-0000-000048730000}"/>
    <cellStyle name="Output 8 3 3 2" xfId="12423" xr:uid="{00000000-0005-0000-0000-000049730000}"/>
    <cellStyle name="Output 8 3 4" xfId="10750" xr:uid="{00000000-0005-0000-0000-00004A730000}"/>
    <cellStyle name="Output 8 3 5" xfId="17262" xr:uid="{00000000-0005-0000-0000-00004B730000}"/>
    <cellStyle name="Output 8 3 6" xfId="22697" xr:uid="{00000000-0005-0000-0000-00004C730000}"/>
    <cellStyle name="Output 8 3 7" xfId="19542" xr:uid="{00000000-0005-0000-0000-00004D730000}"/>
    <cellStyle name="Output 8 4" xfId="4381" xr:uid="{00000000-0005-0000-0000-00004E730000}"/>
    <cellStyle name="Output 8 4 2" xfId="7685" xr:uid="{00000000-0005-0000-0000-00004F730000}"/>
    <cellStyle name="Output 8 4 2 2" xfId="14262" xr:uid="{00000000-0005-0000-0000-000050730000}"/>
    <cellStyle name="Output 8 4 2 3" xfId="21343" xr:uid="{00000000-0005-0000-0000-000051730000}"/>
    <cellStyle name="Output 8 4 2 4" xfId="24347" xr:uid="{00000000-0005-0000-0000-000052730000}"/>
    <cellStyle name="Output 8 4 2 5" xfId="26597" xr:uid="{00000000-0005-0000-0000-000053730000}"/>
    <cellStyle name="Output 8 4 3" xfId="6062" xr:uid="{00000000-0005-0000-0000-000054730000}"/>
    <cellStyle name="Output 8 4 3 2" xfId="12639" xr:uid="{00000000-0005-0000-0000-000055730000}"/>
    <cellStyle name="Output 8 4 4" xfId="10966" xr:uid="{00000000-0005-0000-0000-000056730000}"/>
    <cellStyle name="Output 8 4 5" xfId="17046" xr:uid="{00000000-0005-0000-0000-000057730000}"/>
    <cellStyle name="Output 8 4 6" xfId="22913" xr:uid="{00000000-0005-0000-0000-000058730000}"/>
    <cellStyle name="Output 8 4 7" xfId="18402" xr:uid="{00000000-0005-0000-0000-000059730000}"/>
    <cellStyle name="Output 8 5" xfId="6540" xr:uid="{00000000-0005-0000-0000-00005A730000}"/>
    <cellStyle name="Output 8 5 2" xfId="13117" xr:uid="{00000000-0005-0000-0000-00005B730000}"/>
    <cellStyle name="Output 8 5 3" xfId="20198" xr:uid="{00000000-0005-0000-0000-00005C730000}"/>
    <cellStyle name="Output 8 5 4" xfId="23303" xr:uid="{00000000-0005-0000-0000-00005D730000}"/>
    <cellStyle name="Output 8 5 5" xfId="25558" xr:uid="{00000000-0005-0000-0000-00005E730000}"/>
    <cellStyle name="Output 8 6" xfId="4917" xr:uid="{00000000-0005-0000-0000-00005F730000}"/>
    <cellStyle name="Output 8 6 2" xfId="11494" xr:uid="{00000000-0005-0000-0000-000060730000}"/>
    <cellStyle name="Output 8 7" xfId="9821" xr:uid="{00000000-0005-0000-0000-000061730000}"/>
    <cellStyle name="Output 8 8" xfId="18234" xr:uid="{00000000-0005-0000-0000-000062730000}"/>
    <cellStyle name="Output 8 9" xfId="18824" xr:uid="{00000000-0005-0000-0000-000063730000}"/>
    <cellStyle name="Output 9" xfId="3397" xr:uid="{00000000-0005-0000-0000-000064730000}"/>
    <cellStyle name="Output 9 10" xfId="24735" xr:uid="{00000000-0005-0000-0000-000065730000}"/>
    <cellStyle name="Output 9 2" xfId="4037" xr:uid="{00000000-0005-0000-0000-000066730000}"/>
    <cellStyle name="Output 9 2 2" xfId="7341" xr:uid="{00000000-0005-0000-0000-000067730000}"/>
    <cellStyle name="Output 9 2 2 2" xfId="13918" xr:uid="{00000000-0005-0000-0000-000068730000}"/>
    <cellStyle name="Output 9 2 2 3" xfId="20999" xr:uid="{00000000-0005-0000-0000-000069730000}"/>
    <cellStyle name="Output 9 2 2 4" xfId="24003" xr:uid="{00000000-0005-0000-0000-00006A730000}"/>
    <cellStyle name="Output 9 2 2 5" xfId="26253" xr:uid="{00000000-0005-0000-0000-00006B730000}"/>
    <cellStyle name="Output 9 2 3" xfId="5718" xr:uid="{00000000-0005-0000-0000-00006C730000}"/>
    <cellStyle name="Output 9 2 3 2" xfId="12295" xr:uid="{00000000-0005-0000-0000-00006D730000}"/>
    <cellStyle name="Output 9 2 4" xfId="10622" xr:uid="{00000000-0005-0000-0000-00006E730000}"/>
    <cellStyle name="Output 9 2 5" xfId="17390" xr:uid="{00000000-0005-0000-0000-00006F730000}"/>
    <cellStyle name="Output 9 2 6" xfId="22569" xr:uid="{00000000-0005-0000-0000-000070730000}"/>
    <cellStyle name="Output 9 2 7" xfId="24830" xr:uid="{00000000-0005-0000-0000-000071730000}"/>
    <cellStyle name="Output 9 3" xfId="4291" xr:uid="{00000000-0005-0000-0000-000072730000}"/>
    <cellStyle name="Output 9 3 2" xfId="7595" xr:uid="{00000000-0005-0000-0000-000073730000}"/>
    <cellStyle name="Output 9 3 2 2" xfId="14172" xr:uid="{00000000-0005-0000-0000-000074730000}"/>
    <cellStyle name="Output 9 3 2 3" xfId="21253" xr:uid="{00000000-0005-0000-0000-000075730000}"/>
    <cellStyle name="Output 9 3 2 4" xfId="24257" xr:uid="{00000000-0005-0000-0000-000076730000}"/>
    <cellStyle name="Output 9 3 2 5" xfId="26507" xr:uid="{00000000-0005-0000-0000-000077730000}"/>
    <cellStyle name="Output 9 3 3" xfId="5972" xr:uid="{00000000-0005-0000-0000-000078730000}"/>
    <cellStyle name="Output 9 3 3 2" xfId="12549" xr:uid="{00000000-0005-0000-0000-000079730000}"/>
    <cellStyle name="Output 9 3 4" xfId="10876" xr:uid="{00000000-0005-0000-0000-00007A730000}"/>
    <cellStyle name="Output 9 3 5" xfId="17136" xr:uid="{00000000-0005-0000-0000-00007B730000}"/>
    <cellStyle name="Output 9 3 6" xfId="22823" xr:uid="{00000000-0005-0000-0000-00007C730000}"/>
    <cellStyle name="Output 9 3 7" xfId="19157" xr:uid="{00000000-0005-0000-0000-00007D730000}"/>
    <cellStyle name="Output 9 4" xfId="4504" xr:uid="{00000000-0005-0000-0000-00007E730000}"/>
    <cellStyle name="Output 9 4 2" xfId="7808" xr:uid="{00000000-0005-0000-0000-00007F730000}"/>
    <cellStyle name="Output 9 4 2 2" xfId="14385" xr:uid="{00000000-0005-0000-0000-000080730000}"/>
    <cellStyle name="Output 9 4 2 3" xfId="21466" xr:uid="{00000000-0005-0000-0000-000081730000}"/>
    <cellStyle name="Output 9 4 2 4" xfId="24470" xr:uid="{00000000-0005-0000-0000-000082730000}"/>
    <cellStyle name="Output 9 4 2 5" xfId="26720" xr:uid="{00000000-0005-0000-0000-000083730000}"/>
    <cellStyle name="Output 9 4 3" xfId="6185" xr:uid="{00000000-0005-0000-0000-000084730000}"/>
    <cellStyle name="Output 9 4 3 2" xfId="12762" xr:uid="{00000000-0005-0000-0000-000085730000}"/>
    <cellStyle name="Output 9 4 4" xfId="11089" xr:uid="{00000000-0005-0000-0000-000086730000}"/>
    <cellStyle name="Output 9 4 5" xfId="16923" xr:uid="{00000000-0005-0000-0000-000087730000}"/>
    <cellStyle name="Output 9 4 6" xfId="23036" xr:uid="{00000000-0005-0000-0000-000088730000}"/>
    <cellStyle name="Output 9 4 7" xfId="18520" xr:uid="{00000000-0005-0000-0000-000089730000}"/>
    <cellStyle name="Output 9 5" xfId="6736" xr:uid="{00000000-0005-0000-0000-00008A730000}"/>
    <cellStyle name="Output 9 5 2" xfId="13313" xr:uid="{00000000-0005-0000-0000-00008B730000}"/>
    <cellStyle name="Output 9 5 3" xfId="20394" xr:uid="{00000000-0005-0000-0000-00008C730000}"/>
    <cellStyle name="Output 9 5 4" xfId="23445" xr:uid="{00000000-0005-0000-0000-00008D730000}"/>
    <cellStyle name="Output 9 5 5" xfId="25698" xr:uid="{00000000-0005-0000-0000-00008E730000}"/>
    <cellStyle name="Output 9 6" xfId="5113" xr:uid="{00000000-0005-0000-0000-00008F730000}"/>
    <cellStyle name="Output 9 6 2" xfId="11690" xr:uid="{00000000-0005-0000-0000-000090730000}"/>
    <cellStyle name="Output 9 7" xfId="10017" xr:uid="{00000000-0005-0000-0000-000091730000}"/>
    <cellStyle name="Output 9 8" xfId="18019" xr:uid="{00000000-0005-0000-0000-000092730000}"/>
    <cellStyle name="Output 9 9" xfId="18870" xr:uid="{00000000-0005-0000-0000-000093730000}"/>
    <cellStyle name="Output Amounts" xfId="1178" xr:uid="{00000000-0005-0000-0000-000094730000}"/>
    <cellStyle name="Output Column Headings" xfId="1179" xr:uid="{00000000-0005-0000-0000-000095730000}"/>
    <cellStyle name="Output Line Items" xfId="1180" xr:uid="{00000000-0005-0000-0000-000096730000}"/>
    <cellStyle name="Output Report Heading" xfId="1181" xr:uid="{00000000-0005-0000-0000-000097730000}"/>
    <cellStyle name="Output Report Title" xfId="1182" xr:uid="{00000000-0005-0000-0000-000098730000}"/>
    <cellStyle name="Output_(Pool A,B)_110125" xfId="14891" xr:uid="{00000000-0005-0000-0000-000099730000}"/>
    <cellStyle name="Page Number" xfId="1183" xr:uid="{00000000-0005-0000-0000-00009A730000}"/>
    <cellStyle name="PageSubtitle" xfId="1184" xr:uid="{00000000-0005-0000-0000-00009B730000}"/>
    <cellStyle name="PageTitle" xfId="1185" xr:uid="{00000000-0005-0000-0000-00009C730000}"/>
    <cellStyle name="PAL" xfId="31955" xr:uid="{00000000-0005-0000-0000-00009D730000}"/>
    <cellStyle name="PARK" xfId="1186" xr:uid="{00000000-0005-0000-0000-00009E730000}"/>
    <cellStyle name="PE_1월" xfId="31956" xr:uid="{00000000-0005-0000-0000-00009F730000}"/>
    <cellStyle name="per.style" xfId="31957" xr:uid="{00000000-0005-0000-0000-0000A0730000}"/>
    <cellStyle name="Percent" xfId="1187" xr:uid="{00000000-0005-0000-0000-0000A1730000}"/>
    <cellStyle name="Percent (0)" xfId="1188" xr:uid="{00000000-0005-0000-0000-0000A2730000}"/>
    <cellStyle name="Percent [0]" xfId="31958" xr:uid="{00000000-0005-0000-0000-0000A3730000}"/>
    <cellStyle name="Percent [00]" xfId="31959" xr:uid="{00000000-0005-0000-0000-0000A4730000}"/>
    <cellStyle name="Percent [1]" xfId="31960" xr:uid="{00000000-0005-0000-0000-0000A5730000}"/>
    <cellStyle name="Percent [2]" xfId="1189" xr:uid="{00000000-0005-0000-0000-0000A6730000}"/>
    <cellStyle name="Percent [2] 2" xfId="2447" xr:uid="{00000000-0005-0000-0000-0000A7730000}"/>
    <cellStyle name="Percent [2] 3" xfId="2448" xr:uid="{00000000-0005-0000-0000-0000A8730000}"/>
    <cellStyle name="Percent 0%" xfId="31961" xr:uid="{00000000-0005-0000-0000-0000A9730000}"/>
    <cellStyle name="Percent 10" xfId="1190" xr:uid="{00000000-0005-0000-0000-0000AA730000}"/>
    <cellStyle name="Percent 11" xfId="1191" xr:uid="{00000000-0005-0000-0000-0000AB730000}"/>
    <cellStyle name="Percent 12" xfId="1192" xr:uid="{00000000-0005-0000-0000-0000AC730000}"/>
    <cellStyle name="Percent 13" xfId="1193" xr:uid="{00000000-0005-0000-0000-0000AD730000}"/>
    <cellStyle name="Percent 14" xfId="1194" xr:uid="{00000000-0005-0000-0000-0000AE730000}"/>
    <cellStyle name="Percent 15" xfId="1195" xr:uid="{00000000-0005-0000-0000-0000AF730000}"/>
    <cellStyle name="Percent 16" xfId="1196" xr:uid="{00000000-0005-0000-0000-0000B0730000}"/>
    <cellStyle name="Percent 17" xfId="1197" xr:uid="{00000000-0005-0000-0000-0000B1730000}"/>
    <cellStyle name="Percent 18" xfId="1198" xr:uid="{00000000-0005-0000-0000-0000B2730000}"/>
    <cellStyle name="Percent 19" xfId="1199" xr:uid="{00000000-0005-0000-0000-0000B3730000}"/>
    <cellStyle name="Percent 2" xfId="1200" xr:uid="{00000000-0005-0000-0000-0000B4730000}"/>
    <cellStyle name="Percent 2 2" xfId="1201" xr:uid="{00000000-0005-0000-0000-0000B5730000}"/>
    <cellStyle name="Percent 2 3" xfId="1202" xr:uid="{00000000-0005-0000-0000-0000B6730000}"/>
    <cellStyle name="Percent 2 4" xfId="1203" xr:uid="{00000000-0005-0000-0000-0000B7730000}"/>
    <cellStyle name="Percent 2 5" xfId="2449" xr:uid="{00000000-0005-0000-0000-0000B8730000}"/>
    <cellStyle name="Percent 2 5 2" xfId="8914" xr:uid="{00000000-0005-0000-0000-0000B9730000}"/>
    <cellStyle name="Percent 2 6" xfId="2450" xr:uid="{00000000-0005-0000-0000-0000BA730000}"/>
    <cellStyle name="Percent 2 7" xfId="2451" xr:uid="{00000000-0005-0000-0000-0000BB730000}"/>
    <cellStyle name="Percent 2 8" xfId="2872" xr:uid="{00000000-0005-0000-0000-0000BC730000}"/>
    <cellStyle name="Percent 2 8 2" xfId="3109" xr:uid="{00000000-0005-0000-0000-0000BD730000}"/>
    <cellStyle name="Percent 2 8 2 2" xfId="3839" xr:uid="{00000000-0005-0000-0000-0000BE730000}"/>
    <cellStyle name="Percent 2 8 2 2 2" xfId="7143" xr:uid="{00000000-0005-0000-0000-0000BF730000}"/>
    <cellStyle name="Percent 2 8 2 2 2 2" xfId="13720" xr:uid="{00000000-0005-0000-0000-0000C0730000}"/>
    <cellStyle name="Percent 2 8 2 2 2 3" xfId="20801" xr:uid="{00000000-0005-0000-0000-0000C1730000}"/>
    <cellStyle name="Percent 2 8 2 2 3" xfId="5520" xr:uid="{00000000-0005-0000-0000-0000C2730000}"/>
    <cellStyle name="Percent 2 8 2 2 3 2" xfId="12097" xr:uid="{00000000-0005-0000-0000-0000C3730000}"/>
    <cellStyle name="Percent 2 8 2 2 4" xfId="10424" xr:uid="{00000000-0005-0000-0000-0000C4730000}"/>
    <cellStyle name="Percent 2 8 2 2 5" xfId="17588" xr:uid="{00000000-0005-0000-0000-0000C5730000}"/>
    <cellStyle name="Percent 2 8 2 3" xfId="6470" xr:uid="{00000000-0005-0000-0000-0000C6730000}"/>
    <cellStyle name="Percent 2 8 2 3 2" xfId="13047" xr:uid="{00000000-0005-0000-0000-0000C7730000}"/>
    <cellStyle name="Percent 2 8 2 3 3" xfId="20128" xr:uid="{00000000-0005-0000-0000-0000C8730000}"/>
    <cellStyle name="Percent 2 8 2 4" xfId="4847" xr:uid="{00000000-0005-0000-0000-0000C9730000}"/>
    <cellStyle name="Percent 2 8 2 4 2" xfId="11424" xr:uid="{00000000-0005-0000-0000-0000CA730000}"/>
    <cellStyle name="Percent 2 8 2 5" xfId="9752" xr:uid="{00000000-0005-0000-0000-0000CB730000}"/>
    <cellStyle name="Percent 2 8 2 6" xfId="18348" xr:uid="{00000000-0005-0000-0000-0000CC730000}"/>
    <cellStyle name="Percent 2 8 3" xfId="3338" xr:uid="{00000000-0005-0000-0000-0000CD730000}"/>
    <cellStyle name="Percent 2 8 3 2" xfId="6677" xr:uid="{00000000-0005-0000-0000-0000CE730000}"/>
    <cellStyle name="Percent 2 8 3 2 2" xfId="13254" xr:uid="{00000000-0005-0000-0000-0000CF730000}"/>
    <cellStyle name="Percent 2 8 3 2 3" xfId="20335" xr:uid="{00000000-0005-0000-0000-0000D0730000}"/>
    <cellStyle name="Percent 2 8 3 3" xfId="5054" xr:uid="{00000000-0005-0000-0000-0000D1730000}"/>
    <cellStyle name="Percent 2 8 3 3 2" xfId="11631" xr:uid="{00000000-0005-0000-0000-0000D2730000}"/>
    <cellStyle name="Percent 2 8 3 4" xfId="9958" xr:uid="{00000000-0005-0000-0000-0000D3730000}"/>
    <cellStyle name="Percent 2 8 3 5" xfId="18087" xr:uid="{00000000-0005-0000-0000-0000D4730000}"/>
    <cellStyle name="Percent 2 8 4" xfId="6318" xr:uid="{00000000-0005-0000-0000-0000D5730000}"/>
    <cellStyle name="Percent 2 8 4 2" xfId="12895" xr:uid="{00000000-0005-0000-0000-0000D6730000}"/>
    <cellStyle name="Percent 2 8 4 3" xfId="16744" xr:uid="{00000000-0005-0000-0000-0000D7730000}"/>
    <cellStyle name="Percent 2 8 5" xfId="4688" xr:uid="{00000000-0005-0000-0000-0000D8730000}"/>
    <cellStyle name="Percent 2 8 5 2" xfId="11265" xr:uid="{00000000-0005-0000-0000-0000D9730000}"/>
    <cellStyle name="Percent 2 8 6" xfId="9594" xr:uid="{00000000-0005-0000-0000-0000DA730000}"/>
    <cellStyle name="Percent 2 8 7" xfId="18534" xr:uid="{00000000-0005-0000-0000-0000DB730000}"/>
    <cellStyle name="Percent 2 9" xfId="2960" xr:uid="{00000000-0005-0000-0000-0000DC730000}"/>
    <cellStyle name="Percent 2 9 2" xfId="3137" xr:uid="{00000000-0005-0000-0000-0000DD730000}"/>
    <cellStyle name="Percent 2 9 2 2" xfId="3867" xr:uid="{00000000-0005-0000-0000-0000DE730000}"/>
    <cellStyle name="Percent 2 9 2 2 2" xfId="7171" xr:uid="{00000000-0005-0000-0000-0000DF730000}"/>
    <cellStyle name="Percent 2 9 2 2 2 2" xfId="13748" xr:uid="{00000000-0005-0000-0000-0000E0730000}"/>
    <cellStyle name="Percent 2 9 2 2 2 3" xfId="20829" xr:uid="{00000000-0005-0000-0000-0000E1730000}"/>
    <cellStyle name="Percent 2 9 2 2 3" xfId="5548" xr:uid="{00000000-0005-0000-0000-0000E2730000}"/>
    <cellStyle name="Percent 2 9 2 2 3 2" xfId="12125" xr:uid="{00000000-0005-0000-0000-0000E3730000}"/>
    <cellStyle name="Percent 2 9 2 2 4" xfId="10452" xr:uid="{00000000-0005-0000-0000-0000E4730000}"/>
    <cellStyle name="Percent 2 9 2 2 5" xfId="17560" xr:uid="{00000000-0005-0000-0000-0000E5730000}"/>
    <cellStyle name="Percent 2 9 2 3" xfId="6498" xr:uid="{00000000-0005-0000-0000-0000E6730000}"/>
    <cellStyle name="Percent 2 9 2 3 2" xfId="13075" xr:uid="{00000000-0005-0000-0000-0000E7730000}"/>
    <cellStyle name="Percent 2 9 2 3 3" xfId="20156" xr:uid="{00000000-0005-0000-0000-0000E8730000}"/>
    <cellStyle name="Percent 2 9 2 4" xfId="4875" xr:uid="{00000000-0005-0000-0000-0000E9730000}"/>
    <cellStyle name="Percent 2 9 2 4 2" xfId="11452" xr:uid="{00000000-0005-0000-0000-0000EA730000}"/>
    <cellStyle name="Percent 2 9 2 5" xfId="9780" xr:uid="{00000000-0005-0000-0000-0000EB730000}"/>
    <cellStyle name="Percent 2 9 2 6" xfId="18320" xr:uid="{00000000-0005-0000-0000-0000EC730000}"/>
    <cellStyle name="Percent 2 9 3" xfId="3370" xr:uid="{00000000-0005-0000-0000-0000ED730000}"/>
    <cellStyle name="Percent 2 9 3 2" xfId="6709" xr:uid="{00000000-0005-0000-0000-0000EE730000}"/>
    <cellStyle name="Percent 2 9 3 2 2" xfId="13286" xr:uid="{00000000-0005-0000-0000-0000EF730000}"/>
    <cellStyle name="Percent 2 9 3 2 3" xfId="20367" xr:uid="{00000000-0005-0000-0000-0000F0730000}"/>
    <cellStyle name="Percent 2 9 3 3" xfId="5086" xr:uid="{00000000-0005-0000-0000-0000F1730000}"/>
    <cellStyle name="Percent 2 9 3 3 2" xfId="11663" xr:uid="{00000000-0005-0000-0000-0000F2730000}"/>
    <cellStyle name="Percent 2 9 3 4" xfId="9990" xr:uid="{00000000-0005-0000-0000-0000F3730000}"/>
    <cellStyle name="Percent 2 9 3 5" xfId="18050" xr:uid="{00000000-0005-0000-0000-0000F4730000}"/>
    <cellStyle name="Percent 2 9 4" xfId="6343" xr:uid="{00000000-0005-0000-0000-0000F5730000}"/>
    <cellStyle name="Percent 2 9 4 2" xfId="12920" xr:uid="{00000000-0005-0000-0000-0000F6730000}"/>
    <cellStyle name="Percent 2 9 4 3" xfId="16716" xr:uid="{00000000-0005-0000-0000-0000F7730000}"/>
    <cellStyle name="Percent 2 9 5" xfId="4716" xr:uid="{00000000-0005-0000-0000-0000F8730000}"/>
    <cellStyle name="Percent 2 9 5 2" xfId="11293" xr:uid="{00000000-0005-0000-0000-0000F9730000}"/>
    <cellStyle name="Percent 2 9 6" xfId="9622" xr:uid="{00000000-0005-0000-0000-0000FA730000}"/>
    <cellStyle name="Percent 2 9 7" xfId="18485" xr:uid="{00000000-0005-0000-0000-0000FB730000}"/>
    <cellStyle name="Percent 20" xfId="1204" xr:uid="{00000000-0005-0000-0000-0000FC730000}"/>
    <cellStyle name="Percent 21" xfId="1205" xr:uid="{00000000-0005-0000-0000-0000FD730000}"/>
    <cellStyle name="Percent 22" xfId="1206" xr:uid="{00000000-0005-0000-0000-0000FE730000}"/>
    <cellStyle name="Percent 23" xfId="1207" xr:uid="{00000000-0005-0000-0000-0000FF730000}"/>
    <cellStyle name="Percent 24" xfId="1208" xr:uid="{00000000-0005-0000-0000-000000740000}"/>
    <cellStyle name="Percent 25" xfId="1209" xr:uid="{00000000-0005-0000-0000-000001740000}"/>
    <cellStyle name="Percent 26" xfId="1210" xr:uid="{00000000-0005-0000-0000-000002740000}"/>
    <cellStyle name="Percent 27" xfId="1211" xr:uid="{00000000-0005-0000-0000-000003740000}"/>
    <cellStyle name="Percent 28" xfId="1212" xr:uid="{00000000-0005-0000-0000-000004740000}"/>
    <cellStyle name="Percent 29" xfId="1213" xr:uid="{00000000-0005-0000-0000-000005740000}"/>
    <cellStyle name="Percent 3" xfId="1214" xr:uid="{00000000-0005-0000-0000-000006740000}"/>
    <cellStyle name="Percent 3 2" xfId="1215" xr:uid="{00000000-0005-0000-0000-000007740000}"/>
    <cellStyle name="Percent 3 2 2" xfId="2919" xr:uid="{00000000-0005-0000-0000-000008740000}"/>
    <cellStyle name="Percent 3 2 2 2" xfId="8917" xr:uid="{00000000-0005-0000-0000-000009740000}"/>
    <cellStyle name="Percent 3 2 3" xfId="8916" xr:uid="{00000000-0005-0000-0000-00000A740000}"/>
    <cellStyle name="Percent 3 3" xfId="1216" xr:uid="{00000000-0005-0000-0000-00000B740000}"/>
    <cellStyle name="Percent 3 4" xfId="1217" xr:uid="{00000000-0005-0000-0000-00000C740000}"/>
    <cellStyle name="Percent 3 4 2" xfId="8918" xr:uid="{00000000-0005-0000-0000-00000D740000}"/>
    <cellStyle name="Percent 3 5" xfId="2873" xr:uid="{00000000-0005-0000-0000-00000E740000}"/>
    <cellStyle name="Percent 3 5 2" xfId="3110" xr:uid="{00000000-0005-0000-0000-00000F740000}"/>
    <cellStyle name="Percent 3 5 2 2" xfId="3840" xr:uid="{00000000-0005-0000-0000-000010740000}"/>
    <cellStyle name="Percent 3 5 2 2 2" xfId="7144" xr:uid="{00000000-0005-0000-0000-000011740000}"/>
    <cellStyle name="Percent 3 5 2 2 2 2" xfId="13721" xr:uid="{00000000-0005-0000-0000-000012740000}"/>
    <cellStyle name="Percent 3 5 2 2 2 3" xfId="20802" xr:uid="{00000000-0005-0000-0000-000013740000}"/>
    <cellStyle name="Percent 3 5 2 2 3" xfId="5521" xr:uid="{00000000-0005-0000-0000-000014740000}"/>
    <cellStyle name="Percent 3 5 2 2 3 2" xfId="12098" xr:uid="{00000000-0005-0000-0000-000015740000}"/>
    <cellStyle name="Percent 3 5 2 2 4" xfId="10425" xr:uid="{00000000-0005-0000-0000-000016740000}"/>
    <cellStyle name="Percent 3 5 2 2 5" xfId="17587" xr:uid="{00000000-0005-0000-0000-000017740000}"/>
    <cellStyle name="Percent 3 5 2 3" xfId="6471" xr:uid="{00000000-0005-0000-0000-000018740000}"/>
    <cellStyle name="Percent 3 5 2 3 2" xfId="13048" xr:uid="{00000000-0005-0000-0000-000019740000}"/>
    <cellStyle name="Percent 3 5 2 3 3" xfId="20129" xr:uid="{00000000-0005-0000-0000-00001A740000}"/>
    <cellStyle name="Percent 3 5 2 4" xfId="4848" xr:uid="{00000000-0005-0000-0000-00001B740000}"/>
    <cellStyle name="Percent 3 5 2 4 2" xfId="11425" xr:uid="{00000000-0005-0000-0000-00001C740000}"/>
    <cellStyle name="Percent 3 5 2 5" xfId="9753" xr:uid="{00000000-0005-0000-0000-00001D740000}"/>
    <cellStyle name="Percent 3 5 2 6" xfId="18347" xr:uid="{00000000-0005-0000-0000-00001E740000}"/>
    <cellStyle name="Percent 3 5 3" xfId="3339" xr:uid="{00000000-0005-0000-0000-00001F740000}"/>
    <cellStyle name="Percent 3 5 3 2" xfId="6678" xr:uid="{00000000-0005-0000-0000-000020740000}"/>
    <cellStyle name="Percent 3 5 3 2 2" xfId="13255" xr:uid="{00000000-0005-0000-0000-000021740000}"/>
    <cellStyle name="Percent 3 5 3 2 3" xfId="20336" xr:uid="{00000000-0005-0000-0000-000022740000}"/>
    <cellStyle name="Percent 3 5 3 3" xfId="5055" xr:uid="{00000000-0005-0000-0000-000023740000}"/>
    <cellStyle name="Percent 3 5 3 3 2" xfId="11632" xr:uid="{00000000-0005-0000-0000-000024740000}"/>
    <cellStyle name="Percent 3 5 3 4" xfId="9959" xr:uid="{00000000-0005-0000-0000-000025740000}"/>
    <cellStyle name="Percent 3 5 3 5" xfId="18086" xr:uid="{00000000-0005-0000-0000-000026740000}"/>
    <cellStyle name="Percent 3 5 4" xfId="6319" xr:uid="{00000000-0005-0000-0000-000027740000}"/>
    <cellStyle name="Percent 3 5 4 2" xfId="12896" xr:uid="{00000000-0005-0000-0000-000028740000}"/>
    <cellStyle name="Percent 3 5 4 3" xfId="16743" xr:uid="{00000000-0005-0000-0000-000029740000}"/>
    <cellStyle name="Percent 3 5 5" xfId="4689" xr:uid="{00000000-0005-0000-0000-00002A740000}"/>
    <cellStyle name="Percent 3 5 5 2" xfId="11266" xr:uid="{00000000-0005-0000-0000-00002B740000}"/>
    <cellStyle name="Percent 3 5 6" xfId="8919" xr:uid="{00000000-0005-0000-0000-00002C740000}"/>
    <cellStyle name="Percent 3 5 7" xfId="9595" xr:uid="{00000000-0005-0000-0000-00002D740000}"/>
    <cellStyle name="Percent 3 5 8" xfId="18533" xr:uid="{00000000-0005-0000-0000-00002E740000}"/>
    <cellStyle name="Percent 3 6" xfId="2918" xr:uid="{00000000-0005-0000-0000-00002F740000}"/>
    <cellStyle name="Percent 3 6 2" xfId="15651" xr:uid="{00000000-0005-0000-0000-000030740000}"/>
    <cellStyle name="Percent 3 7" xfId="2961" xr:uid="{00000000-0005-0000-0000-000031740000}"/>
    <cellStyle name="Percent 3 7 2" xfId="3138" xr:uid="{00000000-0005-0000-0000-000032740000}"/>
    <cellStyle name="Percent 3 7 2 2" xfId="3868" xr:uid="{00000000-0005-0000-0000-000033740000}"/>
    <cellStyle name="Percent 3 7 2 2 2" xfId="7172" xr:uid="{00000000-0005-0000-0000-000034740000}"/>
    <cellStyle name="Percent 3 7 2 2 2 2" xfId="13749" xr:uid="{00000000-0005-0000-0000-000035740000}"/>
    <cellStyle name="Percent 3 7 2 2 2 3" xfId="20830" xr:uid="{00000000-0005-0000-0000-000036740000}"/>
    <cellStyle name="Percent 3 7 2 2 3" xfId="5549" xr:uid="{00000000-0005-0000-0000-000037740000}"/>
    <cellStyle name="Percent 3 7 2 2 3 2" xfId="12126" xr:uid="{00000000-0005-0000-0000-000038740000}"/>
    <cellStyle name="Percent 3 7 2 2 4" xfId="10453" xr:uid="{00000000-0005-0000-0000-000039740000}"/>
    <cellStyle name="Percent 3 7 2 2 5" xfId="17559" xr:uid="{00000000-0005-0000-0000-00003A740000}"/>
    <cellStyle name="Percent 3 7 2 3" xfId="6499" xr:uid="{00000000-0005-0000-0000-00003B740000}"/>
    <cellStyle name="Percent 3 7 2 3 2" xfId="13076" xr:uid="{00000000-0005-0000-0000-00003C740000}"/>
    <cellStyle name="Percent 3 7 2 3 3" xfId="20157" xr:uid="{00000000-0005-0000-0000-00003D740000}"/>
    <cellStyle name="Percent 3 7 2 4" xfId="4876" xr:uid="{00000000-0005-0000-0000-00003E740000}"/>
    <cellStyle name="Percent 3 7 2 4 2" xfId="11453" xr:uid="{00000000-0005-0000-0000-00003F740000}"/>
    <cellStyle name="Percent 3 7 2 5" xfId="9781" xr:uid="{00000000-0005-0000-0000-000040740000}"/>
    <cellStyle name="Percent 3 7 2 6" xfId="18319" xr:uid="{00000000-0005-0000-0000-000041740000}"/>
    <cellStyle name="Percent 3 7 3" xfId="3371" xr:uid="{00000000-0005-0000-0000-000042740000}"/>
    <cellStyle name="Percent 3 7 3 2" xfId="6710" xr:uid="{00000000-0005-0000-0000-000043740000}"/>
    <cellStyle name="Percent 3 7 3 2 2" xfId="13287" xr:uid="{00000000-0005-0000-0000-000044740000}"/>
    <cellStyle name="Percent 3 7 3 2 3" xfId="20368" xr:uid="{00000000-0005-0000-0000-000045740000}"/>
    <cellStyle name="Percent 3 7 3 3" xfId="5087" xr:uid="{00000000-0005-0000-0000-000046740000}"/>
    <cellStyle name="Percent 3 7 3 3 2" xfId="11664" xr:uid="{00000000-0005-0000-0000-000047740000}"/>
    <cellStyle name="Percent 3 7 3 4" xfId="9991" xr:uid="{00000000-0005-0000-0000-000048740000}"/>
    <cellStyle name="Percent 3 7 3 5" xfId="18049" xr:uid="{00000000-0005-0000-0000-000049740000}"/>
    <cellStyle name="Percent 3 7 4" xfId="6344" xr:uid="{00000000-0005-0000-0000-00004A740000}"/>
    <cellStyle name="Percent 3 7 4 2" xfId="12921" xr:uid="{00000000-0005-0000-0000-00004B740000}"/>
    <cellStyle name="Percent 3 7 4 3" xfId="16715" xr:uid="{00000000-0005-0000-0000-00004C740000}"/>
    <cellStyle name="Percent 3 7 5" xfId="4717" xr:uid="{00000000-0005-0000-0000-00004D740000}"/>
    <cellStyle name="Percent 3 7 5 2" xfId="11294" xr:uid="{00000000-0005-0000-0000-00004E740000}"/>
    <cellStyle name="Percent 3 7 6" xfId="9623" xr:uid="{00000000-0005-0000-0000-00004F740000}"/>
    <cellStyle name="Percent 3 7 7" xfId="18484" xr:uid="{00000000-0005-0000-0000-000050740000}"/>
    <cellStyle name="Percent 3 8" xfId="8915" xr:uid="{00000000-0005-0000-0000-000051740000}"/>
    <cellStyle name="Percent 30" xfId="1218" xr:uid="{00000000-0005-0000-0000-000052740000}"/>
    <cellStyle name="Percent 30 2" xfId="2920" xr:uid="{00000000-0005-0000-0000-000053740000}"/>
    <cellStyle name="Percent 30 2 2" xfId="8921" xr:uid="{00000000-0005-0000-0000-000054740000}"/>
    <cellStyle name="Percent 30 3" xfId="8920" xr:uid="{00000000-0005-0000-0000-000055740000}"/>
    <cellStyle name="Percent 31" xfId="1219" xr:uid="{00000000-0005-0000-0000-000056740000}"/>
    <cellStyle name="Percent 31 2" xfId="2921" xr:uid="{00000000-0005-0000-0000-000057740000}"/>
    <cellStyle name="Percent 31 2 2" xfId="8923" xr:uid="{00000000-0005-0000-0000-000058740000}"/>
    <cellStyle name="Percent 31 3" xfId="8922" xr:uid="{00000000-0005-0000-0000-000059740000}"/>
    <cellStyle name="Percent 32" xfId="1220" xr:uid="{00000000-0005-0000-0000-00005A740000}"/>
    <cellStyle name="Percent 32 2" xfId="2922" xr:uid="{00000000-0005-0000-0000-00005B740000}"/>
    <cellStyle name="Percent 32 2 2" xfId="8925" xr:uid="{00000000-0005-0000-0000-00005C740000}"/>
    <cellStyle name="Percent 32 3" xfId="8924" xr:uid="{00000000-0005-0000-0000-00005D740000}"/>
    <cellStyle name="Percent 33" xfId="1221" xr:uid="{00000000-0005-0000-0000-00005E740000}"/>
    <cellStyle name="Percent 34" xfId="1222" xr:uid="{00000000-0005-0000-0000-00005F740000}"/>
    <cellStyle name="Percent 35" xfId="1223" xr:uid="{00000000-0005-0000-0000-000060740000}"/>
    <cellStyle name="Percent 36" xfId="1224" xr:uid="{00000000-0005-0000-0000-000061740000}"/>
    <cellStyle name="Percent 36 2" xfId="8926" xr:uid="{00000000-0005-0000-0000-000062740000}"/>
    <cellStyle name="Percent 36 3" xfId="15654" xr:uid="{00000000-0005-0000-0000-000063740000}"/>
    <cellStyle name="Percent 37" xfId="1225" xr:uid="{00000000-0005-0000-0000-000064740000}"/>
    <cellStyle name="Percent 37 2" xfId="8928" xr:uid="{00000000-0005-0000-0000-000065740000}"/>
    <cellStyle name="Percent 37 2 2" xfId="21677" xr:uid="{00000000-0005-0000-0000-000066740000}"/>
    <cellStyle name="Percent 37 3" xfId="8927" xr:uid="{00000000-0005-0000-0000-000067740000}"/>
    <cellStyle name="Percent 37 4" xfId="15657" xr:uid="{00000000-0005-0000-0000-000068740000}"/>
    <cellStyle name="Percent 37 5" xfId="15655" xr:uid="{00000000-0005-0000-0000-000069740000}"/>
    <cellStyle name="Percent 38" xfId="1226" xr:uid="{00000000-0005-0000-0000-00006A740000}"/>
    <cellStyle name="Percent 39" xfId="2452" xr:uid="{00000000-0005-0000-0000-00006B740000}"/>
    <cellStyle name="Percent 4" xfId="1227" xr:uid="{00000000-0005-0000-0000-00006C740000}"/>
    <cellStyle name="Percent 4 2" xfId="1228" xr:uid="{00000000-0005-0000-0000-00006D740000}"/>
    <cellStyle name="Percent 4 2 2" xfId="2925" xr:uid="{00000000-0005-0000-0000-00006E740000}"/>
    <cellStyle name="Percent 4 2 2 2" xfId="8931" xr:uid="{00000000-0005-0000-0000-00006F740000}"/>
    <cellStyle name="Percent 4 2 3" xfId="8930" xr:uid="{00000000-0005-0000-0000-000070740000}"/>
    <cellStyle name="Percent 4 3" xfId="1229" xr:uid="{00000000-0005-0000-0000-000071740000}"/>
    <cellStyle name="Percent 4 4" xfId="2874" xr:uid="{00000000-0005-0000-0000-000072740000}"/>
    <cellStyle name="Percent 4 4 2" xfId="3111" xr:uid="{00000000-0005-0000-0000-000073740000}"/>
    <cellStyle name="Percent 4 4 2 2" xfId="3841" xr:uid="{00000000-0005-0000-0000-000074740000}"/>
    <cellStyle name="Percent 4 4 2 2 2" xfId="7145" xr:uid="{00000000-0005-0000-0000-000075740000}"/>
    <cellStyle name="Percent 4 4 2 2 2 2" xfId="13722" xr:uid="{00000000-0005-0000-0000-000076740000}"/>
    <cellStyle name="Percent 4 4 2 2 2 3" xfId="20803" xr:uid="{00000000-0005-0000-0000-000077740000}"/>
    <cellStyle name="Percent 4 4 2 2 3" xfId="5522" xr:uid="{00000000-0005-0000-0000-000078740000}"/>
    <cellStyle name="Percent 4 4 2 2 3 2" xfId="12099" xr:uid="{00000000-0005-0000-0000-000079740000}"/>
    <cellStyle name="Percent 4 4 2 2 4" xfId="10426" xr:uid="{00000000-0005-0000-0000-00007A740000}"/>
    <cellStyle name="Percent 4 4 2 2 5" xfId="17586" xr:uid="{00000000-0005-0000-0000-00007B740000}"/>
    <cellStyle name="Percent 4 4 2 3" xfId="6472" xr:uid="{00000000-0005-0000-0000-00007C740000}"/>
    <cellStyle name="Percent 4 4 2 3 2" xfId="13049" xr:uid="{00000000-0005-0000-0000-00007D740000}"/>
    <cellStyle name="Percent 4 4 2 3 3" xfId="20130" xr:uid="{00000000-0005-0000-0000-00007E740000}"/>
    <cellStyle name="Percent 4 4 2 4" xfId="4849" xr:uid="{00000000-0005-0000-0000-00007F740000}"/>
    <cellStyle name="Percent 4 4 2 4 2" xfId="11426" xr:uid="{00000000-0005-0000-0000-000080740000}"/>
    <cellStyle name="Percent 4 4 2 5" xfId="9754" xr:uid="{00000000-0005-0000-0000-000081740000}"/>
    <cellStyle name="Percent 4 4 2 6" xfId="15658" xr:uid="{00000000-0005-0000-0000-000082740000}"/>
    <cellStyle name="Percent 4 4 2 7" xfId="18346" xr:uid="{00000000-0005-0000-0000-000083740000}"/>
    <cellStyle name="Percent 4 4 3" xfId="3340" xr:uid="{00000000-0005-0000-0000-000084740000}"/>
    <cellStyle name="Percent 4 4 3 2" xfId="6679" xr:uid="{00000000-0005-0000-0000-000085740000}"/>
    <cellStyle name="Percent 4 4 3 2 2" xfId="13256" xr:uid="{00000000-0005-0000-0000-000086740000}"/>
    <cellStyle name="Percent 4 4 3 2 3" xfId="20337" xr:uid="{00000000-0005-0000-0000-000087740000}"/>
    <cellStyle name="Percent 4 4 3 3" xfId="5056" xr:uid="{00000000-0005-0000-0000-000088740000}"/>
    <cellStyle name="Percent 4 4 3 3 2" xfId="11633" xr:uid="{00000000-0005-0000-0000-000089740000}"/>
    <cellStyle name="Percent 4 4 3 4" xfId="9960" xr:uid="{00000000-0005-0000-0000-00008A740000}"/>
    <cellStyle name="Percent 4 4 3 5" xfId="18085" xr:uid="{00000000-0005-0000-0000-00008B740000}"/>
    <cellStyle name="Percent 4 4 4" xfId="6320" xr:uid="{00000000-0005-0000-0000-00008C740000}"/>
    <cellStyle name="Percent 4 4 4 2" xfId="12897" xr:uid="{00000000-0005-0000-0000-00008D740000}"/>
    <cellStyle name="Percent 4 4 4 3" xfId="16742" xr:uid="{00000000-0005-0000-0000-00008E740000}"/>
    <cellStyle name="Percent 4 4 5" xfId="4690" xr:uid="{00000000-0005-0000-0000-00008F740000}"/>
    <cellStyle name="Percent 4 4 5 2" xfId="11267" xr:uid="{00000000-0005-0000-0000-000090740000}"/>
    <cellStyle name="Percent 4 4 6" xfId="8932" xr:uid="{00000000-0005-0000-0000-000091740000}"/>
    <cellStyle name="Percent 4 4 7" xfId="9596" xr:uid="{00000000-0005-0000-0000-000092740000}"/>
    <cellStyle name="Percent 4 4 8" xfId="18532" xr:uid="{00000000-0005-0000-0000-000093740000}"/>
    <cellStyle name="Percent 4 5" xfId="2924" xr:uid="{00000000-0005-0000-0000-000094740000}"/>
    <cellStyle name="Percent 4 5 2" xfId="15659" xr:uid="{00000000-0005-0000-0000-000095740000}"/>
    <cellStyle name="Percent 4 6" xfId="2962" xr:uid="{00000000-0005-0000-0000-000096740000}"/>
    <cellStyle name="Percent 4 6 2" xfId="3139" xr:uid="{00000000-0005-0000-0000-000097740000}"/>
    <cellStyle name="Percent 4 6 2 2" xfId="3869" xr:uid="{00000000-0005-0000-0000-000098740000}"/>
    <cellStyle name="Percent 4 6 2 2 2" xfId="7173" xr:uid="{00000000-0005-0000-0000-000099740000}"/>
    <cellStyle name="Percent 4 6 2 2 2 2" xfId="13750" xr:uid="{00000000-0005-0000-0000-00009A740000}"/>
    <cellStyle name="Percent 4 6 2 2 2 3" xfId="20831" xr:uid="{00000000-0005-0000-0000-00009B740000}"/>
    <cellStyle name="Percent 4 6 2 2 3" xfId="5550" xr:uid="{00000000-0005-0000-0000-00009C740000}"/>
    <cellStyle name="Percent 4 6 2 2 3 2" xfId="12127" xr:uid="{00000000-0005-0000-0000-00009D740000}"/>
    <cellStyle name="Percent 4 6 2 2 4" xfId="10454" xr:uid="{00000000-0005-0000-0000-00009E740000}"/>
    <cellStyle name="Percent 4 6 2 2 5" xfId="17558" xr:uid="{00000000-0005-0000-0000-00009F740000}"/>
    <cellStyle name="Percent 4 6 2 3" xfId="6500" xr:uid="{00000000-0005-0000-0000-0000A0740000}"/>
    <cellStyle name="Percent 4 6 2 3 2" xfId="13077" xr:uid="{00000000-0005-0000-0000-0000A1740000}"/>
    <cellStyle name="Percent 4 6 2 3 3" xfId="20158" xr:uid="{00000000-0005-0000-0000-0000A2740000}"/>
    <cellStyle name="Percent 4 6 2 4" xfId="4877" xr:uid="{00000000-0005-0000-0000-0000A3740000}"/>
    <cellStyle name="Percent 4 6 2 4 2" xfId="11454" xr:uid="{00000000-0005-0000-0000-0000A4740000}"/>
    <cellStyle name="Percent 4 6 2 5" xfId="9782" xr:uid="{00000000-0005-0000-0000-0000A5740000}"/>
    <cellStyle name="Percent 4 6 2 6" xfId="18318" xr:uid="{00000000-0005-0000-0000-0000A6740000}"/>
    <cellStyle name="Percent 4 6 3" xfId="3372" xr:uid="{00000000-0005-0000-0000-0000A7740000}"/>
    <cellStyle name="Percent 4 6 3 2" xfId="6711" xr:uid="{00000000-0005-0000-0000-0000A8740000}"/>
    <cellStyle name="Percent 4 6 3 2 2" xfId="13288" xr:uid="{00000000-0005-0000-0000-0000A9740000}"/>
    <cellStyle name="Percent 4 6 3 2 3" xfId="20369" xr:uid="{00000000-0005-0000-0000-0000AA740000}"/>
    <cellStyle name="Percent 4 6 3 3" xfId="5088" xr:uid="{00000000-0005-0000-0000-0000AB740000}"/>
    <cellStyle name="Percent 4 6 3 3 2" xfId="11665" xr:uid="{00000000-0005-0000-0000-0000AC740000}"/>
    <cellStyle name="Percent 4 6 3 4" xfId="9992" xr:uid="{00000000-0005-0000-0000-0000AD740000}"/>
    <cellStyle name="Percent 4 6 3 5" xfId="18048" xr:uid="{00000000-0005-0000-0000-0000AE740000}"/>
    <cellStyle name="Percent 4 6 4" xfId="6345" xr:uid="{00000000-0005-0000-0000-0000AF740000}"/>
    <cellStyle name="Percent 4 6 4 2" xfId="12922" xr:uid="{00000000-0005-0000-0000-0000B0740000}"/>
    <cellStyle name="Percent 4 6 4 3" xfId="16714" xr:uid="{00000000-0005-0000-0000-0000B1740000}"/>
    <cellStyle name="Percent 4 6 5" xfId="4718" xr:uid="{00000000-0005-0000-0000-0000B2740000}"/>
    <cellStyle name="Percent 4 6 5 2" xfId="11295" xr:uid="{00000000-0005-0000-0000-0000B3740000}"/>
    <cellStyle name="Percent 4 6 6" xfId="9624" xr:uid="{00000000-0005-0000-0000-0000B4740000}"/>
    <cellStyle name="Percent 4 6 7" xfId="18483" xr:uid="{00000000-0005-0000-0000-0000B5740000}"/>
    <cellStyle name="Percent 4 7" xfId="8929" xr:uid="{00000000-0005-0000-0000-0000B6740000}"/>
    <cellStyle name="Percent 40" xfId="2453" xr:uid="{00000000-0005-0000-0000-0000B7740000}"/>
    <cellStyle name="Percent 41" xfId="2454" xr:uid="{00000000-0005-0000-0000-0000B8740000}"/>
    <cellStyle name="Percent 41 2" xfId="8933" xr:uid="{00000000-0005-0000-0000-0000B9740000}"/>
    <cellStyle name="Percent 42" xfId="2455" xr:uid="{00000000-0005-0000-0000-0000BA740000}"/>
    <cellStyle name="Percent 43" xfId="2456" xr:uid="{00000000-0005-0000-0000-0000BB740000}"/>
    <cellStyle name="Percent 44" xfId="2457" xr:uid="{00000000-0005-0000-0000-0000BC740000}"/>
    <cellStyle name="Percent 45" xfId="2458" xr:uid="{00000000-0005-0000-0000-0000BD740000}"/>
    <cellStyle name="Percent 46" xfId="2459" xr:uid="{00000000-0005-0000-0000-0000BE740000}"/>
    <cellStyle name="Percent 47" xfId="2460" xr:uid="{00000000-0005-0000-0000-0000BF740000}"/>
    <cellStyle name="Percent 48" xfId="2461" xr:uid="{00000000-0005-0000-0000-0000C0740000}"/>
    <cellStyle name="Percent 49" xfId="2462" xr:uid="{00000000-0005-0000-0000-0000C1740000}"/>
    <cellStyle name="Percent 5" xfId="1230" xr:uid="{00000000-0005-0000-0000-0000C2740000}"/>
    <cellStyle name="Percent 5 2" xfId="2875" xr:uid="{00000000-0005-0000-0000-0000C3740000}"/>
    <cellStyle name="Percent 5 2 2" xfId="3112" xr:uid="{00000000-0005-0000-0000-0000C4740000}"/>
    <cellStyle name="Percent 5 2 2 2" xfId="3842" xr:uid="{00000000-0005-0000-0000-0000C5740000}"/>
    <cellStyle name="Percent 5 2 2 2 2" xfId="7146" xr:uid="{00000000-0005-0000-0000-0000C6740000}"/>
    <cellStyle name="Percent 5 2 2 2 2 2" xfId="13723" xr:uid="{00000000-0005-0000-0000-0000C7740000}"/>
    <cellStyle name="Percent 5 2 2 2 2 3" xfId="20804" xr:uid="{00000000-0005-0000-0000-0000C8740000}"/>
    <cellStyle name="Percent 5 2 2 2 3" xfId="5523" xr:uid="{00000000-0005-0000-0000-0000C9740000}"/>
    <cellStyle name="Percent 5 2 2 2 3 2" xfId="12100" xr:uid="{00000000-0005-0000-0000-0000CA740000}"/>
    <cellStyle name="Percent 5 2 2 2 4" xfId="10427" xr:uid="{00000000-0005-0000-0000-0000CB740000}"/>
    <cellStyle name="Percent 5 2 2 2 5" xfId="17585" xr:uid="{00000000-0005-0000-0000-0000CC740000}"/>
    <cellStyle name="Percent 5 2 2 3" xfId="6473" xr:uid="{00000000-0005-0000-0000-0000CD740000}"/>
    <cellStyle name="Percent 5 2 2 3 2" xfId="13050" xr:uid="{00000000-0005-0000-0000-0000CE740000}"/>
    <cellStyle name="Percent 5 2 2 3 3" xfId="20131" xr:uid="{00000000-0005-0000-0000-0000CF740000}"/>
    <cellStyle name="Percent 5 2 2 4" xfId="4850" xr:uid="{00000000-0005-0000-0000-0000D0740000}"/>
    <cellStyle name="Percent 5 2 2 4 2" xfId="11427" xr:uid="{00000000-0005-0000-0000-0000D1740000}"/>
    <cellStyle name="Percent 5 2 2 5" xfId="9755" xr:uid="{00000000-0005-0000-0000-0000D2740000}"/>
    <cellStyle name="Percent 5 2 2 6" xfId="18345" xr:uid="{00000000-0005-0000-0000-0000D3740000}"/>
    <cellStyle name="Percent 5 2 3" xfId="3341" xr:uid="{00000000-0005-0000-0000-0000D4740000}"/>
    <cellStyle name="Percent 5 2 3 2" xfId="6680" xr:uid="{00000000-0005-0000-0000-0000D5740000}"/>
    <cellStyle name="Percent 5 2 3 2 2" xfId="13257" xr:uid="{00000000-0005-0000-0000-0000D6740000}"/>
    <cellStyle name="Percent 5 2 3 2 3" xfId="20338" xr:uid="{00000000-0005-0000-0000-0000D7740000}"/>
    <cellStyle name="Percent 5 2 3 3" xfId="5057" xr:uid="{00000000-0005-0000-0000-0000D8740000}"/>
    <cellStyle name="Percent 5 2 3 3 2" xfId="11634" xr:uid="{00000000-0005-0000-0000-0000D9740000}"/>
    <cellStyle name="Percent 5 2 3 4" xfId="9961" xr:uid="{00000000-0005-0000-0000-0000DA740000}"/>
    <cellStyle name="Percent 5 2 3 5" xfId="18084" xr:uid="{00000000-0005-0000-0000-0000DB740000}"/>
    <cellStyle name="Percent 5 2 4" xfId="6321" xr:uid="{00000000-0005-0000-0000-0000DC740000}"/>
    <cellStyle name="Percent 5 2 4 2" xfId="12898" xr:uid="{00000000-0005-0000-0000-0000DD740000}"/>
    <cellStyle name="Percent 5 2 4 3" xfId="16741" xr:uid="{00000000-0005-0000-0000-0000DE740000}"/>
    <cellStyle name="Percent 5 2 5" xfId="4691" xr:uid="{00000000-0005-0000-0000-0000DF740000}"/>
    <cellStyle name="Percent 5 2 5 2" xfId="11268" xr:uid="{00000000-0005-0000-0000-0000E0740000}"/>
    <cellStyle name="Percent 5 2 6" xfId="9597" xr:uid="{00000000-0005-0000-0000-0000E1740000}"/>
    <cellStyle name="Percent 5 2 7" xfId="18531" xr:uid="{00000000-0005-0000-0000-0000E2740000}"/>
    <cellStyle name="Percent 5 3" xfId="2963" xr:uid="{00000000-0005-0000-0000-0000E3740000}"/>
    <cellStyle name="Percent 5 3 2" xfId="3140" xr:uid="{00000000-0005-0000-0000-0000E4740000}"/>
    <cellStyle name="Percent 5 3 2 2" xfId="3870" xr:uid="{00000000-0005-0000-0000-0000E5740000}"/>
    <cellStyle name="Percent 5 3 2 2 2" xfId="7174" xr:uid="{00000000-0005-0000-0000-0000E6740000}"/>
    <cellStyle name="Percent 5 3 2 2 2 2" xfId="13751" xr:uid="{00000000-0005-0000-0000-0000E7740000}"/>
    <cellStyle name="Percent 5 3 2 2 2 3" xfId="20832" xr:uid="{00000000-0005-0000-0000-0000E8740000}"/>
    <cellStyle name="Percent 5 3 2 2 3" xfId="5551" xr:uid="{00000000-0005-0000-0000-0000E9740000}"/>
    <cellStyle name="Percent 5 3 2 2 3 2" xfId="12128" xr:uid="{00000000-0005-0000-0000-0000EA740000}"/>
    <cellStyle name="Percent 5 3 2 2 4" xfId="10455" xr:uid="{00000000-0005-0000-0000-0000EB740000}"/>
    <cellStyle name="Percent 5 3 2 2 5" xfId="17557" xr:uid="{00000000-0005-0000-0000-0000EC740000}"/>
    <cellStyle name="Percent 5 3 2 3" xfId="6501" xr:uid="{00000000-0005-0000-0000-0000ED740000}"/>
    <cellStyle name="Percent 5 3 2 3 2" xfId="13078" xr:uid="{00000000-0005-0000-0000-0000EE740000}"/>
    <cellStyle name="Percent 5 3 2 3 3" xfId="20159" xr:uid="{00000000-0005-0000-0000-0000EF740000}"/>
    <cellStyle name="Percent 5 3 2 4" xfId="4878" xr:uid="{00000000-0005-0000-0000-0000F0740000}"/>
    <cellStyle name="Percent 5 3 2 4 2" xfId="11455" xr:uid="{00000000-0005-0000-0000-0000F1740000}"/>
    <cellStyle name="Percent 5 3 2 5" xfId="9783" xr:uid="{00000000-0005-0000-0000-0000F2740000}"/>
    <cellStyle name="Percent 5 3 2 6" xfId="18317" xr:uid="{00000000-0005-0000-0000-0000F3740000}"/>
    <cellStyle name="Percent 5 3 3" xfId="3373" xr:uid="{00000000-0005-0000-0000-0000F4740000}"/>
    <cellStyle name="Percent 5 3 3 2" xfId="6712" xr:uid="{00000000-0005-0000-0000-0000F5740000}"/>
    <cellStyle name="Percent 5 3 3 2 2" xfId="13289" xr:uid="{00000000-0005-0000-0000-0000F6740000}"/>
    <cellStyle name="Percent 5 3 3 2 3" xfId="20370" xr:uid="{00000000-0005-0000-0000-0000F7740000}"/>
    <cellStyle name="Percent 5 3 3 3" xfId="5089" xr:uid="{00000000-0005-0000-0000-0000F8740000}"/>
    <cellStyle name="Percent 5 3 3 3 2" xfId="11666" xr:uid="{00000000-0005-0000-0000-0000F9740000}"/>
    <cellStyle name="Percent 5 3 3 4" xfId="9993" xr:uid="{00000000-0005-0000-0000-0000FA740000}"/>
    <cellStyle name="Percent 5 3 3 5" xfId="18047" xr:uid="{00000000-0005-0000-0000-0000FB740000}"/>
    <cellStyle name="Percent 5 3 4" xfId="6346" xr:uid="{00000000-0005-0000-0000-0000FC740000}"/>
    <cellStyle name="Percent 5 3 4 2" xfId="12923" xr:uid="{00000000-0005-0000-0000-0000FD740000}"/>
    <cellStyle name="Percent 5 3 4 3" xfId="16713" xr:uid="{00000000-0005-0000-0000-0000FE740000}"/>
    <cellStyle name="Percent 5 3 5" xfId="4719" xr:uid="{00000000-0005-0000-0000-0000FF740000}"/>
    <cellStyle name="Percent 5 3 5 2" xfId="11296" xr:uid="{00000000-0005-0000-0000-000000750000}"/>
    <cellStyle name="Percent 5 3 6" xfId="9625" xr:uid="{00000000-0005-0000-0000-000001750000}"/>
    <cellStyle name="Percent 5 3 7" xfId="18482" xr:uid="{00000000-0005-0000-0000-000002750000}"/>
    <cellStyle name="Percent 50" xfId="2463" xr:uid="{00000000-0005-0000-0000-000003750000}"/>
    <cellStyle name="Percent 51" xfId="2464" xr:uid="{00000000-0005-0000-0000-000004750000}"/>
    <cellStyle name="Percent 52" xfId="2465" xr:uid="{00000000-0005-0000-0000-000005750000}"/>
    <cellStyle name="Percent 53" xfId="2466" xr:uid="{00000000-0005-0000-0000-000006750000}"/>
    <cellStyle name="Percent 54" xfId="2467" xr:uid="{00000000-0005-0000-0000-000007750000}"/>
    <cellStyle name="Percent 55" xfId="2468" xr:uid="{00000000-0005-0000-0000-000008750000}"/>
    <cellStyle name="Percent 56" xfId="2469" xr:uid="{00000000-0005-0000-0000-000009750000}"/>
    <cellStyle name="Percent 57" xfId="2470" xr:uid="{00000000-0005-0000-0000-00000A750000}"/>
    <cellStyle name="Percent 58" xfId="2471" xr:uid="{00000000-0005-0000-0000-00000B750000}"/>
    <cellStyle name="Percent 59" xfId="2472" xr:uid="{00000000-0005-0000-0000-00000C750000}"/>
    <cellStyle name="Percent 6" xfId="1231" xr:uid="{00000000-0005-0000-0000-00000D750000}"/>
    <cellStyle name="Percent 6 2" xfId="1232" xr:uid="{00000000-0005-0000-0000-00000E750000}"/>
    <cellStyle name="Percent 6 2 2" xfId="2927" xr:uid="{00000000-0005-0000-0000-00000F750000}"/>
    <cellStyle name="Percent 6 2 2 2" xfId="8936" xr:uid="{00000000-0005-0000-0000-000010750000}"/>
    <cellStyle name="Percent 6 2 3" xfId="8935" xr:uid="{00000000-0005-0000-0000-000011750000}"/>
    <cellStyle name="Percent 6 3" xfId="1233" xr:uid="{00000000-0005-0000-0000-000012750000}"/>
    <cellStyle name="Percent 6 4" xfId="2876" xr:uid="{00000000-0005-0000-0000-000013750000}"/>
    <cellStyle name="Percent 6 4 2" xfId="3113" xr:uid="{00000000-0005-0000-0000-000014750000}"/>
    <cellStyle name="Percent 6 4 2 2" xfId="3843" xr:uid="{00000000-0005-0000-0000-000015750000}"/>
    <cellStyle name="Percent 6 4 2 2 2" xfId="7147" xr:uid="{00000000-0005-0000-0000-000016750000}"/>
    <cellStyle name="Percent 6 4 2 2 2 2" xfId="13724" xr:uid="{00000000-0005-0000-0000-000017750000}"/>
    <cellStyle name="Percent 6 4 2 2 2 3" xfId="20805" xr:uid="{00000000-0005-0000-0000-000018750000}"/>
    <cellStyle name="Percent 6 4 2 2 3" xfId="5524" xr:uid="{00000000-0005-0000-0000-000019750000}"/>
    <cellStyle name="Percent 6 4 2 2 3 2" xfId="12101" xr:uid="{00000000-0005-0000-0000-00001A750000}"/>
    <cellStyle name="Percent 6 4 2 2 4" xfId="10428" xr:uid="{00000000-0005-0000-0000-00001B750000}"/>
    <cellStyle name="Percent 6 4 2 2 5" xfId="17584" xr:uid="{00000000-0005-0000-0000-00001C750000}"/>
    <cellStyle name="Percent 6 4 2 3" xfId="6474" xr:uid="{00000000-0005-0000-0000-00001D750000}"/>
    <cellStyle name="Percent 6 4 2 3 2" xfId="13051" xr:uid="{00000000-0005-0000-0000-00001E750000}"/>
    <cellStyle name="Percent 6 4 2 3 3" xfId="20132" xr:uid="{00000000-0005-0000-0000-00001F750000}"/>
    <cellStyle name="Percent 6 4 2 4" xfId="4851" xr:uid="{00000000-0005-0000-0000-000020750000}"/>
    <cellStyle name="Percent 6 4 2 4 2" xfId="11428" xr:uid="{00000000-0005-0000-0000-000021750000}"/>
    <cellStyle name="Percent 6 4 2 5" xfId="9756" xr:uid="{00000000-0005-0000-0000-000022750000}"/>
    <cellStyle name="Percent 6 4 2 6" xfId="15672" xr:uid="{00000000-0005-0000-0000-000023750000}"/>
    <cellStyle name="Percent 6 4 2 7" xfId="18344" xr:uid="{00000000-0005-0000-0000-000024750000}"/>
    <cellStyle name="Percent 6 4 3" xfId="3342" xr:uid="{00000000-0005-0000-0000-000025750000}"/>
    <cellStyle name="Percent 6 4 3 2" xfId="6681" xr:uid="{00000000-0005-0000-0000-000026750000}"/>
    <cellStyle name="Percent 6 4 3 2 2" xfId="13258" xr:uid="{00000000-0005-0000-0000-000027750000}"/>
    <cellStyle name="Percent 6 4 3 2 3" xfId="20339" xr:uid="{00000000-0005-0000-0000-000028750000}"/>
    <cellStyle name="Percent 6 4 3 3" xfId="5058" xr:uid="{00000000-0005-0000-0000-000029750000}"/>
    <cellStyle name="Percent 6 4 3 3 2" xfId="11635" xr:uid="{00000000-0005-0000-0000-00002A750000}"/>
    <cellStyle name="Percent 6 4 3 4" xfId="9962" xr:uid="{00000000-0005-0000-0000-00002B750000}"/>
    <cellStyle name="Percent 6 4 3 5" xfId="18083" xr:uid="{00000000-0005-0000-0000-00002C750000}"/>
    <cellStyle name="Percent 6 4 4" xfId="6322" xr:uid="{00000000-0005-0000-0000-00002D750000}"/>
    <cellStyle name="Percent 6 4 4 2" xfId="12899" xr:uid="{00000000-0005-0000-0000-00002E750000}"/>
    <cellStyle name="Percent 6 4 4 3" xfId="16740" xr:uid="{00000000-0005-0000-0000-00002F750000}"/>
    <cellStyle name="Percent 6 4 5" xfId="4692" xr:uid="{00000000-0005-0000-0000-000030750000}"/>
    <cellStyle name="Percent 6 4 5 2" xfId="11269" xr:uid="{00000000-0005-0000-0000-000031750000}"/>
    <cellStyle name="Percent 6 4 6" xfId="8937" xr:uid="{00000000-0005-0000-0000-000032750000}"/>
    <cellStyle name="Percent 6 4 7" xfId="9598" xr:uid="{00000000-0005-0000-0000-000033750000}"/>
    <cellStyle name="Percent 6 4 8" xfId="18530" xr:uid="{00000000-0005-0000-0000-000034750000}"/>
    <cellStyle name="Percent 6 5" xfId="2926" xr:uid="{00000000-0005-0000-0000-000035750000}"/>
    <cellStyle name="Percent 6 5 2" xfId="15673" xr:uid="{00000000-0005-0000-0000-000036750000}"/>
    <cellStyle name="Percent 6 6" xfId="2964" xr:uid="{00000000-0005-0000-0000-000037750000}"/>
    <cellStyle name="Percent 6 6 2" xfId="3141" xr:uid="{00000000-0005-0000-0000-000038750000}"/>
    <cellStyle name="Percent 6 6 2 2" xfId="3871" xr:uid="{00000000-0005-0000-0000-000039750000}"/>
    <cellStyle name="Percent 6 6 2 2 2" xfId="7175" xr:uid="{00000000-0005-0000-0000-00003A750000}"/>
    <cellStyle name="Percent 6 6 2 2 2 2" xfId="13752" xr:uid="{00000000-0005-0000-0000-00003B750000}"/>
    <cellStyle name="Percent 6 6 2 2 2 3" xfId="20833" xr:uid="{00000000-0005-0000-0000-00003C750000}"/>
    <cellStyle name="Percent 6 6 2 2 3" xfId="5552" xr:uid="{00000000-0005-0000-0000-00003D750000}"/>
    <cellStyle name="Percent 6 6 2 2 3 2" xfId="12129" xr:uid="{00000000-0005-0000-0000-00003E750000}"/>
    <cellStyle name="Percent 6 6 2 2 4" xfId="10456" xr:uid="{00000000-0005-0000-0000-00003F750000}"/>
    <cellStyle name="Percent 6 6 2 2 5" xfId="17556" xr:uid="{00000000-0005-0000-0000-000040750000}"/>
    <cellStyle name="Percent 6 6 2 3" xfId="6502" xr:uid="{00000000-0005-0000-0000-000041750000}"/>
    <cellStyle name="Percent 6 6 2 3 2" xfId="13079" xr:uid="{00000000-0005-0000-0000-000042750000}"/>
    <cellStyle name="Percent 6 6 2 3 3" xfId="20160" xr:uid="{00000000-0005-0000-0000-000043750000}"/>
    <cellStyle name="Percent 6 6 2 4" xfId="4879" xr:uid="{00000000-0005-0000-0000-000044750000}"/>
    <cellStyle name="Percent 6 6 2 4 2" xfId="11456" xr:uid="{00000000-0005-0000-0000-000045750000}"/>
    <cellStyle name="Percent 6 6 2 5" xfId="9784" xr:uid="{00000000-0005-0000-0000-000046750000}"/>
    <cellStyle name="Percent 6 6 2 6" xfId="18316" xr:uid="{00000000-0005-0000-0000-000047750000}"/>
    <cellStyle name="Percent 6 6 3" xfId="3374" xr:uid="{00000000-0005-0000-0000-000048750000}"/>
    <cellStyle name="Percent 6 6 3 2" xfId="6713" xr:uid="{00000000-0005-0000-0000-000049750000}"/>
    <cellStyle name="Percent 6 6 3 2 2" xfId="13290" xr:uid="{00000000-0005-0000-0000-00004A750000}"/>
    <cellStyle name="Percent 6 6 3 2 3" xfId="20371" xr:uid="{00000000-0005-0000-0000-00004B750000}"/>
    <cellStyle name="Percent 6 6 3 3" xfId="5090" xr:uid="{00000000-0005-0000-0000-00004C750000}"/>
    <cellStyle name="Percent 6 6 3 3 2" xfId="11667" xr:uid="{00000000-0005-0000-0000-00004D750000}"/>
    <cellStyle name="Percent 6 6 3 4" xfId="9994" xr:uid="{00000000-0005-0000-0000-00004E750000}"/>
    <cellStyle name="Percent 6 6 3 5" xfId="18046" xr:uid="{00000000-0005-0000-0000-00004F750000}"/>
    <cellStyle name="Percent 6 6 4" xfId="6347" xr:uid="{00000000-0005-0000-0000-000050750000}"/>
    <cellStyle name="Percent 6 6 4 2" xfId="12924" xr:uid="{00000000-0005-0000-0000-000051750000}"/>
    <cellStyle name="Percent 6 6 4 3" xfId="16712" xr:uid="{00000000-0005-0000-0000-000052750000}"/>
    <cellStyle name="Percent 6 6 5" xfId="4720" xr:uid="{00000000-0005-0000-0000-000053750000}"/>
    <cellStyle name="Percent 6 6 5 2" xfId="11297" xr:uid="{00000000-0005-0000-0000-000054750000}"/>
    <cellStyle name="Percent 6 6 6" xfId="9626" xr:uid="{00000000-0005-0000-0000-000055750000}"/>
    <cellStyle name="Percent 6 6 7" xfId="18481" xr:uid="{00000000-0005-0000-0000-000056750000}"/>
    <cellStyle name="Percent 6 7" xfId="8934" xr:uid="{00000000-0005-0000-0000-000057750000}"/>
    <cellStyle name="Percent 60" xfId="2473" xr:uid="{00000000-0005-0000-0000-000058750000}"/>
    <cellStyle name="Percent 61" xfId="2474" xr:uid="{00000000-0005-0000-0000-000059750000}"/>
    <cellStyle name="Percent 62" xfId="2475" xr:uid="{00000000-0005-0000-0000-00005A750000}"/>
    <cellStyle name="Percent 63" xfId="2476" xr:uid="{00000000-0005-0000-0000-00005B750000}"/>
    <cellStyle name="Percent 64" xfId="2477" xr:uid="{00000000-0005-0000-0000-00005C750000}"/>
    <cellStyle name="Percent 65" xfId="2478" xr:uid="{00000000-0005-0000-0000-00005D750000}"/>
    <cellStyle name="Percent 66" xfId="2479" xr:uid="{00000000-0005-0000-0000-00005E750000}"/>
    <cellStyle name="Percent 67" xfId="2480" xr:uid="{00000000-0005-0000-0000-00005F750000}"/>
    <cellStyle name="Percent 68" xfId="2481" xr:uid="{00000000-0005-0000-0000-000060750000}"/>
    <cellStyle name="Percent 69" xfId="2482" xr:uid="{00000000-0005-0000-0000-000061750000}"/>
    <cellStyle name="Percent 7" xfId="1234" xr:uid="{00000000-0005-0000-0000-000062750000}"/>
    <cellStyle name="Percent 70" xfId="2483" xr:uid="{00000000-0005-0000-0000-000063750000}"/>
    <cellStyle name="Percent 71" xfId="2484" xr:uid="{00000000-0005-0000-0000-000064750000}"/>
    <cellStyle name="Percent 72" xfId="2485" xr:uid="{00000000-0005-0000-0000-000065750000}"/>
    <cellStyle name="Percent 73" xfId="2486" xr:uid="{00000000-0005-0000-0000-000066750000}"/>
    <cellStyle name="Percent 74" xfId="2487" xr:uid="{00000000-0005-0000-0000-000067750000}"/>
    <cellStyle name="Percent 75" xfId="2488" xr:uid="{00000000-0005-0000-0000-000068750000}"/>
    <cellStyle name="Percent 76" xfId="2489" xr:uid="{00000000-0005-0000-0000-000069750000}"/>
    <cellStyle name="Percent 77" xfId="2490" xr:uid="{00000000-0005-0000-0000-00006A750000}"/>
    <cellStyle name="Percent 78" xfId="2491" xr:uid="{00000000-0005-0000-0000-00006B750000}"/>
    <cellStyle name="Percent 78 2" xfId="8938" xr:uid="{00000000-0005-0000-0000-00006C750000}"/>
    <cellStyle name="Percent 79" xfId="2492" xr:uid="{00000000-0005-0000-0000-00006D750000}"/>
    <cellStyle name="Percent 79 2" xfId="8939" xr:uid="{00000000-0005-0000-0000-00006E750000}"/>
    <cellStyle name="Percent 8" xfId="1235" xr:uid="{00000000-0005-0000-0000-00006F750000}"/>
    <cellStyle name="Percent 80" xfId="2493" xr:uid="{00000000-0005-0000-0000-000070750000}"/>
    <cellStyle name="Percent 80 2" xfId="8940" xr:uid="{00000000-0005-0000-0000-000071750000}"/>
    <cellStyle name="Percent 81" xfId="2494" xr:uid="{00000000-0005-0000-0000-000072750000}"/>
    <cellStyle name="Percent 81 2" xfId="8941" xr:uid="{00000000-0005-0000-0000-000073750000}"/>
    <cellStyle name="Percent 82" xfId="2495" xr:uid="{00000000-0005-0000-0000-000074750000}"/>
    <cellStyle name="Percent 82 2" xfId="8942" xr:uid="{00000000-0005-0000-0000-000075750000}"/>
    <cellStyle name="Percent 83" xfId="8943" xr:uid="{00000000-0005-0000-0000-000076750000}"/>
    <cellStyle name="Percent 84" xfId="8944" xr:uid="{00000000-0005-0000-0000-000077750000}"/>
    <cellStyle name="Percent 85" xfId="8945" xr:uid="{00000000-0005-0000-0000-000078750000}"/>
    <cellStyle name="Percent 86" xfId="32163" xr:uid="{00000000-0005-0000-0000-000079750000}"/>
    <cellStyle name="Percent 87" xfId="8946" xr:uid="{00000000-0005-0000-0000-00007A750000}"/>
    <cellStyle name="Percent 9" xfId="1236" xr:uid="{00000000-0005-0000-0000-00007B750000}"/>
    <cellStyle name="Percent_(수정)반송고외4교 BTL Fund FS (Draft_0601)" xfId="31962" xr:uid="{00000000-0005-0000-0000-00007C750000}"/>
    <cellStyle name="Percent0" xfId="1237" xr:uid="{00000000-0005-0000-0000-00007D750000}"/>
    <cellStyle name="PERCENTAGE" xfId="31963" xr:uid="{00000000-0005-0000-0000-00007E750000}"/>
    <cellStyle name="PERCENTAGE 2" xfId="31964" xr:uid="{00000000-0005-0000-0000-00007F750000}"/>
    <cellStyle name="performance report" xfId="31965" xr:uid="{00000000-0005-0000-0000-000080750000}"/>
    <cellStyle name="performance report 2" xfId="31966" xr:uid="{00000000-0005-0000-0000-000081750000}"/>
    <cellStyle name="PLAN97" xfId="31967" xr:uid="{00000000-0005-0000-0000-000082750000}"/>
    <cellStyle name="PrePop Currency (0)" xfId="31968" xr:uid="{00000000-0005-0000-0000-000083750000}"/>
    <cellStyle name="PrePop Currency (2)" xfId="31969" xr:uid="{00000000-0005-0000-0000-000084750000}"/>
    <cellStyle name="PrePop Units (0)" xfId="31970" xr:uid="{00000000-0005-0000-0000-000085750000}"/>
    <cellStyle name="PrePop Units (1)" xfId="31971" xr:uid="{00000000-0005-0000-0000-000086750000}"/>
    <cellStyle name="PrePop Units (2)" xfId="31972" xr:uid="{00000000-0005-0000-0000-000087750000}"/>
    <cellStyle name="PRICE ADJUSTMENT" xfId="31973" xr:uid="{00000000-0005-0000-0000-000088750000}"/>
    <cellStyle name="pricing" xfId="31974" xr:uid="{00000000-0005-0000-0000-000089750000}"/>
    <cellStyle name="Print Titles" xfId="31975" xr:uid="{00000000-0005-0000-0000-00008A750000}"/>
    <cellStyle name="process_applicable" xfId="1238" xr:uid="{00000000-0005-0000-0000-00008B750000}"/>
    <cellStyle name="PSChar" xfId="1239" xr:uid="{00000000-0005-0000-0000-00008C750000}"/>
    <cellStyle name="PSDate" xfId="31976" xr:uid="{00000000-0005-0000-0000-00008D750000}"/>
    <cellStyle name="PSDec" xfId="31977" xr:uid="{00000000-0005-0000-0000-00008E750000}"/>
    <cellStyle name="PSHeading" xfId="31978" xr:uid="{00000000-0005-0000-0000-00008F750000}"/>
    <cellStyle name="PSInt" xfId="31979" xr:uid="{00000000-0005-0000-0000-000090750000}"/>
    <cellStyle name="PSSpacer" xfId="31980" xr:uid="{00000000-0005-0000-0000-000091750000}"/>
    <cellStyle name="qbh_x0003__x000c_bh_x0017_&quot;blTT０_x0008__x0003__x0008_?)(일)" xfId="31981" xr:uid="{00000000-0005-0000-0000-000092750000}"/>
    <cellStyle name="qbh_x0003__x000c_bh_x0017_&quot;blTT０_x0008__x0003__x0008_磚)(일)" xfId="31982" xr:uid="{00000000-0005-0000-0000-000093750000}"/>
    <cellStyle name="R?" xfId="31983" xr:uid="{00000000-0005-0000-0000-000094750000}"/>
    <cellStyle name="RedComma[0]" xfId="31984" xr:uid="{00000000-0005-0000-0000-000095750000}"/>
    <cellStyle name="regstoresfromspecstores" xfId="31985" xr:uid="{00000000-0005-0000-0000-000096750000}"/>
    <cellStyle name="Released" xfId="31986" xr:uid="{00000000-0005-0000-0000-000097750000}"/>
    <cellStyle name="Released 2" xfId="31987" xr:uid="{00000000-0005-0000-0000-000098750000}"/>
    <cellStyle name="ReportTitlePrompt" xfId="31988" xr:uid="{00000000-0005-0000-0000-000099750000}"/>
    <cellStyle name="ReportTitleValue" xfId="31989" xr:uid="{00000000-0005-0000-0000-00009A750000}"/>
    <cellStyle name="RevList" xfId="1240" xr:uid="{00000000-0005-0000-0000-00009B750000}"/>
    <cellStyle name="ROOM HEADING" xfId="31990" xr:uid="{00000000-0005-0000-0000-00009C750000}"/>
    <cellStyle name="ROOM TOTAL" xfId="31991" xr:uid="{00000000-0005-0000-0000-00009D750000}"/>
    <cellStyle name="RowAcctAbovePrompt" xfId="31992" xr:uid="{00000000-0005-0000-0000-00009E750000}"/>
    <cellStyle name="RowAcctSOBAbovePrompt" xfId="31993" xr:uid="{00000000-0005-0000-0000-00009F750000}"/>
    <cellStyle name="RowAcctSOBValue" xfId="31994" xr:uid="{00000000-0005-0000-0000-0000A0750000}"/>
    <cellStyle name="RowAcctValue" xfId="31995" xr:uid="{00000000-0005-0000-0000-0000A1750000}"/>
    <cellStyle name="RowAttrAbovePrompt" xfId="31996" xr:uid="{00000000-0005-0000-0000-0000A2750000}"/>
    <cellStyle name="RowAttrValue" xfId="31997" xr:uid="{00000000-0005-0000-0000-0000A3750000}"/>
    <cellStyle name="RowColSetAbovePrompt" xfId="31998" xr:uid="{00000000-0005-0000-0000-0000A4750000}"/>
    <cellStyle name="RowColSetLeftPrompt" xfId="31999" xr:uid="{00000000-0005-0000-0000-0000A5750000}"/>
    <cellStyle name="RowColSetValue" xfId="32000" xr:uid="{00000000-0005-0000-0000-0000A6750000}"/>
    <cellStyle name="RowLeftPrompt" xfId="32001" xr:uid="{00000000-0005-0000-0000-0000A7750000}"/>
    <cellStyle name="S—_x0008_" xfId="32002" xr:uid="{00000000-0005-0000-0000-0000A8750000}"/>
    <cellStyle name="s]_x000d__x000a_load=_x000d__x000a_run=hpfsched_x000d__x000a_NullPort=None_x000d__x000a_device=HP DeskJet 710C,HPFDJC13,LPT1:_x000d__x000a__x000d__x000a_[Colors]_x000d__x000a__x000d__x000a_[Desktop]_x000d__x000a_Wallpaper=C:\WI" xfId="32003" xr:uid="{00000000-0005-0000-0000-0000A9750000}"/>
    <cellStyle name="s]_x000d__x000a_run=c:\Hedgehog\app31.exe_x000d__x000a_spooler=yes_x000d__x000a_load=_x000d__x000a_run=_x000d__x000a_Beep=yes_x000d__x000a_NullPort=None_x000d__x000a_BorderWidth=3_x000d__x000a_CursorBlinkRate=530_x000d__x000a_D" xfId="1241" xr:uid="{00000000-0005-0000-0000-0000AA750000}"/>
    <cellStyle name="s]_x000d__x000a_spooler=yes_x000d__x000a_load=_x000d__x000a_run=d:\secrets2\plugin\plugin.exe_x000d__x000a_Beep=yes_x000d__x000a_NullPort=None_x000d__x000a_BorderWidth=3_x000d__x000a_CursorBlinkRate=530_x000d_" xfId="1242" xr:uid="{00000000-0005-0000-0000-0000AB750000}"/>
    <cellStyle name="SampleUsingFormatMask" xfId="32004" xr:uid="{00000000-0005-0000-0000-0000AC750000}"/>
    <cellStyle name="SampleWithNoFormatMask" xfId="32005" xr:uid="{00000000-0005-0000-0000-0000AD750000}"/>
    <cellStyle name="sche|_x0005_" xfId="32006" xr:uid="{00000000-0005-0000-0000-0000AE750000}"/>
    <cellStyle name="SHADEDSTORES" xfId="32007" xr:uid="{00000000-0005-0000-0000-0000AF750000}"/>
    <cellStyle name="Single Accounting" xfId="1243" xr:uid="{00000000-0005-0000-0000-0000B0750000}"/>
    <cellStyle name="Smart Subtitle 1" xfId="14955" xr:uid="{00000000-0005-0000-0000-0000B1750000}"/>
    <cellStyle name="Smart Title" xfId="15616" xr:uid="{00000000-0005-0000-0000-0000B2750000}"/>
    <cellStyle name="specstores" xfId="32008" xr:uid="{00000000-0005-0000-0000-0000B3750000}"/>
    <cellStyle name="Standard" xfId="1244" xr:uid="{00000000-0005-0000-0000-0000B4750000}"/>
    <cellStyle name="step" xfId="1245" xr:uid="{00000000-0005-0000-0000-0000B5750000}"/>
    <cellStyle name="step 10" xfId="16691" xr:uid="{00000000-0005-0000-0000-0000B6750000}"/>
    <cellStyle name="step 11" xfId="19320" xr:uid="{00000000-0005-0000-0000-0000B7750000}"/>
    <cellStyle name="step 12" xfId="18784" xr:uid="{00000000-0005-0000-0000-0000B8750000}"/>
    <cellStyle name="step 2" xfId="3032" xr:uid="{00000000-0005-0000-0000-0000B9750000}"/>
    <cellStyle name="step 2 10" xfId="24697" xr:uid="{00000000-0005-0000-0000-0000BA750000}"/>
    <cellStyle name="step 2 2" xfId="3762" xr:uid="{00000000-0005-0000-0000-0000BB750000}"/>
    <cellStyle name="step 2 2 2" xfId="7066" xr:uid="{00000000-0005-0000-0000-0000BC750000}"/>
    <cellStyle name="step 2 2 2 2" xfId="13643" xr:uid="{00000000-0005-0000-0000-0000BD750000}"/>
    <cellStyle name="step 2 2 2 3" xfId="20724" xr:uid="{00000000-0005-0000-0000-0000BE750000}"/>
    <cellStyle name="step 2 2 2 4" xfId="23773" xr:uid="{00000000-0005-0000-0000-0000BF750000}"/>
    <cellStyle name="step 2 2 2 5" xfId="26027" xr:uid="{00000000-0005-0000-0000-0000C0750000}"/>
    <cellStyle name="step 2 2 3" xfId="5443" xr:uid="{00000000-0005-0000-0000-0000C1750000}"/>
    <cellStyle name="step 2 2 3 2" xfId="12020" xr:uid="{00000000-0005-0000-0000-0000C2750000}"/>
    <cellStyle name="step 2 2 4" xfId="10347" xr:uid="{00000000-0005-0000-0000-0000C3750000}"/>
    <cellStyle name="step 2 2 5" xfId="17665" xr:uid="{00000000-0005-0000-0000-0000C4750000}"/>
    <cellStyle name="step 2 2 6" xfId="19022" xr:uid="{00000000-0005-0000-0000-0000C5750000}"/>
    <cellStyle name="step 2 2 7" xfId="19251" xr:uid="{00000000-0005-0000-0000-0000C6750000}"/>
    <cellStyle name="step 2 3" xfId="4073" xr:uid="{00000000-0005-0000-0000-0000C7750000}"/>
    <cellStyle name="step 2 3 2" xfId="7377" xr:uid="{00000000-0005-0000-0000-0000C8750000}"/>
    <cellStyle name="step 2 3 2 2" xfId="13954" xr:uid="{00000000-0005-0000-0000-0000C9750000}"/>
    <cellStyle name="step 2 3 2 3" xfId="21035" xr:uid="{00000000-0005-0000-0000-0000CA750000}"/>
    <cellStyle name="step 2 3 2 4" xfId="24039" xr:uid="{00000000-0005-0000-0000-0000CB750000}"/>
    <cellStyle name="step 2 3 2 5" xfId="26289" xr:uid="{00000000-0005-0000-0000-0000CC750000}"/>
    <cellStyle name="step 2 3 3" xfId="5754" xr:uid="{00000000-0005-0000-0000-0000CD750000}"/>
    <cellStyle name="step 2 3 3 2" xfId="12331" xr:uid="{00000000-0005-0000-0000-0000CE750000}"/>
    <cellStyle name="step 2 3 4" xfId="10658" xr:uid="{00000000-0005-0000-0000-0000CF750000}"/>
    <cellStyle name="step 2 3 5" xfId="17354" xr:uid="{00000000-0005-0000-0000-0000D0750000}"/>
    <cellStyle name="step 2 3 6" xfId="22605" xr:uid="{00000000-0005-0000-0000-0000D1750000}"/>
    <cellStyle name="step 2 3 7" xfId="18550" xr:uid="{00000000-0005-0000-0000-0000D2750000}"/>
    <cellStyle name="step 2 4" xfId="3401" xr:uid="{00000000-0005-0000-0000-0000D3750000}"/>
    <cellStyle name="step 2 4 2" xfId="6740" xr:uid="{00000000-0005-0000-0000-0000D4750000}"/>
    <cellStyle name="step 2 4 2 2" xfId="13317" xr:uid="{00000000-0005-0000-0000-0000D5750000}"/>
    <cellStyle name="step 2 4 2 3" xfId="20398" xr:uid="{00000000-0005-0000-0000-0000D6750000}"/>
    <cellStyle name="step 2 4 2 4" xfId="23449" xr:uid="{00000000-0005-0000-0000-0000D7750000}"/>
    <cellStyle name="step 2 4 2 5" xfId="25702" xr:uid="{00000000-0005-0000-0000-0000D8750000}"/>
    <cellStyle name="step 2 4 3" xfId="5117" xr:uid="{00000000-0005-0000-0000-0000D9750000}"/>
    <cellStyle name="step 2 4 3 2" xfId="11694" xr:uid="{00000000-0005-0000-0000-0000DA750000}"/>
    <cellStyle name="step 2 4 4" xfId="10021" xr:uid="{00000000-0005-0000-0000-0000DB750000}"/>
    <cellStyle name="step 2 4 5" xfId="18014" xr:uid="{00000000-0005-0000-0000-0000DC750000}"/>
    <cellStyle name="step 2 4 6" xfId="18872" xr:uid="{00000000-0005-0000-0000-0000DD750000}"/>
    <cellStyle name="step 2 4 7" xfId="19312" xr:uid="{00000000-0005-0000-0000-0000DE750000}"/>
    <cellStyle name="step 2 5" xfId="6393" xr:uid="{00000000-0005-0000-0000-0000DF750000}"/>
    <cellStyle name="step 2 5 2" xfId="12970" xr:uid="{00000000-0005-0000-0000-0000E0750000}"/>
    <cellStyle name="step 2 5 3" xfId="20051" xr:uid="{00000000-0005-0000-0000-0000E1750000}"/>
    <cellStyle name="step 2 5 4" xfId="23208" xr:uid="{00000000-0005-0000-0000-0000E2750000}"/>
    <cellStyle name="step 2 5 5" xfId="25461" xr:uid="{00000000-0005-0000-0000-0000E3750000}"/>
    <cellStyle name="step 2 6" xfId="4770" xr:uid="{00000000-0005-0000-0000-0000E4750000}"/>
    <cellStyle name="step 2 6 2" xfId="11347" xr:uid="{00000000-0005-0000-0000-0000E5750000}"/>
    <cellStyle name="step 2 7" xfId="9676" xr:uid="{00000000-0005-0000-0000-0000E6750000}"/>
    <cellStyle name="step 2 8" xfId="18422" xr:uid="{00000000-0005-0000-0000-0000E7750000}"/>
    <cellStyle name="step 2 9" xfId="19618" xr:uid="{00000000-0005-0000-0000-0000E8750000}"/>
    <cellStyle name="step 3" xfId="3241" xr:uid="{00000000-0005-0000-0000-0000E9750000}"/>
    <cellStyle name="step 3 10" xfId="25248" xr:uid="{00000000-0005-0000-0000-0000EA750000}"/>
    <cellStyle name="step 3 2" xfId="3948" xr:uid="{00000000-0005-0000-0000-0000EB750000}"/>
    <cellStyle name="step 3 2 2" xfId="7252" xr:uid="{00000000-0005-0000-0000-0000EC750000}"/>
    <cellStyle name="step 3 2 2 2" xfId="13829" xr:uid="{00000000-0005-0000-0000-0000ED750000}"/>
    <cellStyle name="step 3 2 2 3" xfId="20910" xr:uid="{00000000-0005-0000-0000-0000EE750000}"/>
    <cellStyle name="step 3 2 2 4" xfId="23914" xr:uid="{00000000-0005-0000-0000-0000EF750000}"/>
    <cellStyle name="step 3 2 2 5" xfId="26164" xr:uid="{00000000-0005-0000-0000-0000F0750000}"/>
    <cellStyle name="step 3 2 3" xfId="5629" xr:uid="{00000000-0005-0000-0000-0000F1750000}"/>
    <cellStyle name="step 3 2 3 2" xfId="12206" xr:uid="{00000000-0005-0000-0000-0000F2750000}"/>
    <cellStyle name="step 3 2 4" xfId="10533" xr:uid="{00000000-0005-0000-0000-0000F3750000}"/>
    <cellStyle name="step 3 2 5" xfId="17479" xr:uid="{00000000-0005-0000-0000-0000F4750000}"/>
    <cellStyle name="step 3 2 6" xfId="22480" xr:uid="{00000000-0005-0000-0000-0000F5750000}"/>
    <cellStyle name="step 3 2 7" xfId="21770" xr:uid="{00000000-0005-0000-0000-0000F6750000}"/>
    <cellStyle name="step 3 3" xfId="4202" xr:uid="{00000000-0005-0000-0000-0000F7750000}"/>
    <cellStyle name="step 3 3 2" xfId="7506" xr:uid="{00000000-0005-0000-0000-0000F8750000}"/>
    <cellStyle name="step 3 3 2 2" xfId="14083" xr:uid="{00000000-0005-0000-0000-0000F9750000}"/>
    <cellStyle name="step 3 3 2 3" xfId="21164" xr:uid="{00000000-0005-0000-0000-0000FA750000}"/>
    <cellStyle name="step 3 3 2 4" xfId="24168" xr:uid="{00000000-0005-0000-0000-0000FB750000}"/>
    <cellStyle name="step 3 3 2 5" xfId="26418" xr:uid="{00000000-0005-0000-0000-0000FC750000}"/>
    <cellStyle name="step 3 3 3" xfId="5883" xr:uid="{00000000-0005-0000-0000-0000FD750000}"/>
    <cellStyle name="step 3 3 3 2" xfId="12460" xr:uid="{00000000-0005-0000-0000-0000FE750000}"/>
    <cellStyle name="step 3 3 4" xfId="10787" xr:uid="{00000000-0005-0000-0000-0000FF750000}"/>
    <cellStyle name="step 3 3 5" xfId="17225" xr:uid="{00000000-0005-0000-0000-000000760000}"/>
    <cellStyle name="step 3 3 6" xfId="22734" xr:uid="{00000000-0005-0000-0000-000001760000}"/>
    <cellStyle name="step 3 3 7" xfId="19528" xr:uid="{00000000-0005-0000-0000-000002760000}"/>
    <cellStyle name="step 3 4" xfId="4416" xr:uid="{00000000-0005-0000-0000-000003760000}"/>
    <cellStyle name="step 3 4 2" xfId="7720" xr:uid="{00000000-0005-0000-0000-000004760000}"/>
    <cellStyle name="step 3 4 2 2" xfId="14297" xr:uid="{00000000-0005-0000-0000-000005760000}"/>
    <cellStyle name="step 3 4 2 3" xfId="21378" xr:uid="{00000000-0005-0000-0000-000006760000}"/>
    <cellStyle name="step 3 4 2 4" xfId="24382" xr:uid="{00000000-0005-0000-0000-000007760000}"/>
    <cellStyle name="step 3 4 2 5" xfId="26632" xr:uid="{00000000-0005-0000-0000-000008760000}"/>
    <cellStyle name="step 3 4 3" xfId="6097" xr:uid="{00000000-0005-0000-0000-000009760000}"/>
    <cellStyle name="step 3 4 3 2" xfId="12674" xr:uid="{00000000-0005-0000-0000-00000A760000}"/>
    <cellStyle name="step 3 4 4" xfId="11001" xr:uid="{00000000-0005-0000-0000-00000B760000}"/>
    <cellStyle name="step 3 4 5" xfId="17011" xr:uid="{00000000-0005-0000-0000-00000C760000}"/>
    <cellStyle name="step 3 4 6" xfId="22948" xr:uid="{00000000-0005-0000-0000-00000D760000}"/>
    <cellStyle name="step 3 4 7" xfId="19460" xr:uid="{00000000-0005-0000-0000-00000E760000}"/>
    <cellStyle name="step 3 5" xfId="6580" xr:uid="{00000000-0005-0000-0000-00000F760000}"/>
    <cellStyle name="step 3 5 2" xfId="13157" xr:uid="{00000000-0005-0000-0000-000010760000}"/>
    <cellStyle name="step 3 5 3" xfId="20238" xr:uid="{00000000-0005-0000-0000-000011760000}"/>
    <cellStyle name="step 3 5 4" xfId="23338" xr:uid="{00000000-0005-0000-0000-000012760000}"/>
    <cellStyle name="step 3 5 5" xfId="25593" xr:uid="{00000000-0005-0000-0000-000013760000}"/>
    <cellStyle name="step 3 6" xfId="4957" xr:uid="{00000000-0005-0000-0000-000014760000}"/>
    <cellStyle name="step 3 6 2" xfId="11534" xr:uid="{00000000-0005-0000-0000-000015760000}"/>
    <cellStyle name="step 3 7" xfId="9861" xr:uid="{00000000-0005-0000-0000-000016760000}"/>
    <cellStyle name="step 3 8" xfId="18184" xr:uid="{00000000-0005-0000-0000-000017760000}"/>
    <cellStyle name="step 3 9" xfId="21833" xr:uid="{00000000-0005-0000-0000-000018760000}"/>
    <cellStyle name="step 4" xfId="3522" xr:uid="{00000000-0005-0000-0000-000019760000}"/>
    <cellStyle name="step 4 2" xfId="6858" xr:uid="{00000000-0005-0000-0000-00001A760000}"/>
    <cellStyle name="step 4 2 2" xfId="13435" xr:uid="{00000000-0005-0000-0000-00001B760000}"/>
    <cellStyle name="step 4 2 3" xfId="20516" xr:uid="{00000000-0005-0000-0000-00001C760000}"/>
    <cellStyle name="step 4 2 4" xfId="23567" xr:uid="{00000000-0005-0000-0000-00001D760000}"/>
    <cellStyle name="step 4 2 5" xfId="25820" xr:uid="{00000000-0005-0000-0000-00001E760000}"/>
    <cellStyle name="step 4 3" xfId="5235" xr:uid="{00000000-0005-0000-0000-00001F760000}"/>
    <cellStyle name="step 4 3 2" xfId="11812" xr:uid="{00000000-0005-0000-0000-000020760000}"/>
    <cellStyle name="step 4 4" xfId="10139" xr:uid="{00000000-0005-0000-0000-000021760000}"/>
    <cellStyle name="step 4 5" xfId="17893" xr:uid="{00000000-0005-0000-0000-000022760000}"/>
    <cellStyle name="step 4 6" xfId="19813" xr:uid="{00000000-0005-0000-0000-000023760000}"/>
    <cellStyle name="step 4 7" xfId="25078" xr:uid="{00000000-0005-0000-0000-000024760000}"/>
    <cellStyle name="step 5" xfId="3508" xr:uid="{00000000-0005-0000-0000-000025760000}"/>
    <cellStyle name="step 5 2" xfId="6844" xr:uid="{00000000-0005-0000-0000-000026760000}"/>
    <cellStyle name="step 5 2 2" xfId="13421" xr:uid="{00000000-0005-0000-0000-000027760000}"/>
    <cellStyle name="step 5 2 3" xfId="20502" xr:uid="{00000000-0005-0000-0000-000028760000}"/>
    <cellStyle name="step 5 2 4" xfId="23553" xr:uid="{00000000-0005-0000-0000-000029760000}"/>
    <cellStyle name="step 5 2 5" xfId="25806" xr:uid="{00000000-0005-0000-0000-00002A760000}"/>
    <cellStyle name="step 5 3" xfId="5221" xr:uid="{00000000-0005-0000-0000-00002B760000}"/>
    <cellStyle name="step 5 3 2" xfId="11798" xr:uid="{00000000-0005-0000-0000-00002C760000}"/>
    <cellStyle name="step 5 4" xfId="10125" xr:uid="{00000000-0005-0000-0000-00002D760000}"/>
    <cellStyle name="step 5 5" xfId="17907" xr:uid="{00000000-0005-0000-0000-00002E760000}"/>
    <cellStyle name="step 5 6" xfId="19807" xr:uid="{00000000-0005-0000-0000-00002F760000}"/>
    <cellStyle name="step 5 7" xfId="25092" xr:uid="{00000000-0005-0000-0000-000030760000}"/>
    <cellStyle name="step 6" xfId="3510" xr:uid="{00000000-0005-0000-0000-000031760000}"/>
    <cellStyle name="step 6 2" xfId="6846" xr:uid="{00000000-0005-0000-0000-000032760000}"/>
    <cellStyle name="step 6 2 2" xfId="13423" xr:uid="{00000000-0005-0000-0000-000033760000}"/>
    <cellStyle name="step 6 2 3" xfId="20504" xr:uid="{00000000-0005-0000-0000-000034760000}"/>
    <cellStyle name="step 6 2 4" xfId="23555" xr:uid="{00000000-0005-0000-0000-000035760000}"/>
    <cellStyle name="step 6 2 5" xfId="25808" xr:uid="{00000000-0005-0000-0000-000036760000}"/>
    <cellStyle name="step 6 3" xfId="5223" xr:uid="{00000000-0005-0000-0000-000037760000}"/>
    <cellStyle name="step 6 3 2" xfId="11800" xr:uid="{00000000-0005-0000-0000-000038760000}"/>
    <cellStyle name="step 6 4" xfId="10127" xr:uid="{00000000-0005-0000-0000-000039760000}"/>
    <cellStyle name="step 6 5" xfId="17905" xr:uid="{00000000-0005-0000-0000-00003A760000}"/>
    <cellStyle name="step 6 6" xfId="19809" xr:uid="{00000000-0005-0000-0000-00003B760000}"/>
    <cellStyle name="step 6 7" xfId="25090" xr:uid="{00000000-0005-0000-0000-00003C760000}"/>
    <cellStyle name="step 7" xfId="6240" xr:uid="{00000000-0005-0000-0000-00003D760000}"/>
    <cellStyle name="step 7 2" xfId="12817" xr:uid="{00000000-0005-0000-0000-00003E760000}"/>
    <cellStyle name="step 7 3" xfId="16820" xr:uid="{00000000-0005-0000-0000-00003F760000}"/>
    <cellStyle name="step 7 4" xfId="23098" xr:uid="{00000000-0005-0000-0000-000040760000}"/>
    <cellStyle name="step 7 5" xfId="17830" xr:uid="{00000000-0005-0000-0000-000041760000}"/>
    <cellStyle name="step 8" xfId="4611" xr:uid="{00000000-0005-0000-0000-000042760000}"/>
    <cellStyle name="step 8 2" xfId="11188" xr:uid="{00000000-0005-0000-0000-000043760000}"/>
    <cellStyle name="step 8 3" xfId="22352" xr:uid="{00000000-0005-0000-0000-000044760000}"/>
    <cellStyle name="step 8 4" xfId="25390" xr:uid="{00000000-0005-0000-0000-000045760000}"/>
    <cellStyle name="step 8 5" xfId="27165" xr:uid="{00000000-0005-0000-0000-000046760000}"/>
    <cellStyle name="step 9" xfId="16353" xr:uid="{00000000-0005-0000-0000-000047760000}"/>
    <cellStyle name="step 9 2" xfId="22353" xr:uid="{00000000-0005-0000-0000-000048760000}"/>
    <cellStyle name="step 9 3" xfId="25391" xr:uid="{00000000-0005-0000-0000-000049760000}"/>
    <cellStyle name="step 9 4" xfId="27166" xr:uid="{00000000-0005-0000-0000-00004A760000}"/>
    <cellStyle name="step_Sheet1" xfId="32009" xr:uid="{00000000-0005-0000-0000-00004B760000}"/>
    <cellStyle name="steps_link" xfId="1246" xr:uid="{00000000-0005-0000-0000-00004C760000}"/>
    <cellStyle name="Style 1" xfId="1247" xr:uid="{00000000-0005-0000-0000-00004D760000}"/>
    <cellStyle name="Style 1 2" xfId="1248" xr:uid="{00000000-0005-0000-0000-00004E760000}"/>
    <cellStyle name="Style 1 3" xfId="1249" xr:uid="{00000000-0005-0000-0000-00004F760000}"/>
    <cellStyle name="Style 10" xfId="32010" xr:uid="{00000000-0005-0000-0000-000050760000}"/>
    <cellStyle name="Style 100" xfId="32011" xr:uid="{00000000-0005-0000-0000-000051760000}"/>
    <cellStyle name="Style 101" xfId="32012" xr:uid="{00000000-0005-0000-0000-000052760000}"/>
    <cellStyle name="Style 102" xfId="32013" xr:uid="{00000000-0005-0000-0000-000053760000}"/>
    <cellStyle name="Style 103" xfId="32014" xr:uid="{00000000-0005-0000-0000-000054760000}"/>
    <cellStyle name="Style 104" xfId="32015" xr:uid="{00000000-0005-0000-0000-000055760000}"/>
    <cellStyle name="Style 105" xfId="32016" xr:uid="{00000000-0005-0000-0000-000056760000}"/>
    <cellStyle name="Style 106" xfId="32017" xr:uid="{00000000-0005-0000-0000-000057760000}"/>
    <cellStyle name="Style 107" xfId="32018" xr:uid="{00000000-0005-0000-0000-000058760000}"/>
    <cellStyle name="Style 108" xfId="32019" xr:uid="{00000000-0005-0000-0000-000059760000}"/>
    <cellStyle name="Style 109" xfId="32020" xr:uid="{00000000-0005-0000-0000-00005A760000}"/>
    <cellStyle name="Style 11" xfId="32021" xr:uid="{00000000-0005-0000-0000-00005B760000}"/>
    <cellStyle name="Style 110" xfId="32022" xr:uid="{00000000-0005-0000-0000-00005C760000}"/>
    <cellStyle name="Style 111" xfId="32023" xr:uid="{00000000-0005-0000-0000-00005D760000}"/>
    <cellStyle name="Style 112" xfId="32024" xr:uid="{00000000-0005-0000-0000-00005E760000}"/>
    <cellStyle name="Style 113" xfId="32025" xr:uid="{00000000-0005-0000-0000-00005F760000}"/>
    <cellStyle name="Style 114" xfId="32026" xr:uid="{00000000-0005-0000-0000-000060760000}"/>
    <cellStyle name="Style 115" xfId="32027" xr:uid="{00000000-0005-0000-0000-000061760000}"/>
    <cellStyle name="Style 116" xfId="32028" xr:uid="{00000000-0005-0000-0000-000062760000}"/>
    <cellStyle name="Style 117" xfId="32029" xr:uid="{00000000-0005-0000-0000-000063760000}"/>
    <cellStyle name="Style 118" xfId="32030" xr:uid="{00000000-0005-0000-0000-000064760000}"/>
    <cellStyle name="Style 119" xfId="32031" xr:uid="{00000000-0005-0000-0000-000065760000}"/>
    <cellStyle name="Style 12" xfId="32032" xr:uid="{00000000-0005-0000-0000-000066760000}"/>
    <cellStyle name="Style 120" xfId="32033" xr:uid="{00000000-0005-0000-0000-000067760000}"/>
    <cellStyle name="Style 121" xfId="32034" xr:uid="{00000000-0005-0000-0000-000068760000}"/>
    <cellStyle name="Style 122" xfId="32035" xr:uid="{00000000-0005-0000-0000-000069760000}"/>
    <cellStyle name="Style 123" xfId="32036" xr:uid="{00000000-0005-0000-0000-00006A760000}"/>
    <cellStyle name="Style 124" xfId="32037" xr:uid="{00000000-0005-0000-0000-00006B760000}"/>
    <cellStyle name="Style 125" xfId="32038" xr:uid="{00000000-0005-0000-0000-00006C760000}"/>
    <cellStyle name="Style 126" xfId="32039" xr:uid="{00000000-0005-0000-0000-00006D760000}"/>
    <cellStyle name="Style 127" xfId="32040" xr:uid="{00000000-0005-0000-0000-00006E760000}"/>
    <cellStyle name="Style 128" xfId="32041" xr:uid="{00000000-0005-0000-0000-00006F760000}"/>
    <cellStyle name="Style 129" xfId="32042" xr:uid="{00000000-0005-0000-0000-000070760000}"/>
    <cellStyle name="Style 13" xfId="32043" xr:uid="{00000000-0005-0000-0000-000071760000}"/>
    <cellStyle name="Style 130" xfId="32044" xr:uid="{00000000-0005-0000-0000-000072760000}"/>
    <cellStyle name="Style 131" xfId="32045" xr:uid="{00000000-0005-0000-0000-000073760000}"/>
    <cellStyle name="Style 132" xfId="32046" xr:uid="{00000000-0005-0000-0000-000074760000}"/>
    <cellStyle name="Style 133" xfId="32047" xr:uid="{00000000-0005-0000-0000-000075760000}"/>
    <cellStyle name="Style 134" xfId="32048" xr:uid="{00000000-0005-0000-0000-000076760000}"/>
    <cellStyle name="Style 135" xfId="32049" xr:uid="{00000000-0005-0000-0000-000077760000}"/>
    <cellStyle name="Style 136" xfId="32050" xr:uid="{00000000-0005-0000-0000-000078760000}"/>
    <cellStyle name="Style 137" xfId="32051" xr:uid="{00000000-0005-0000-0000-000079760000}"/>
    <cellStyle name="Style 138" xfId="32052" xr:uid="{00000000-0005-0000-0000-00007A760000}"/>
    <cellStyle name="Style 139" xfId="32053" xr:uid="{00000000-0005-0000-0000-00007B760000}"/>
    <cellStyle name="Style 14" xfId="32054" xr:uid="{00000000-0005-0000-0000-00007C760000}"/>
    <cellStyle name="Style 140" xfId="32055" xr:uid="{00000000-0005-0000-0000-00007D760000}"/>
    <cellStyle name="Style 141" xfId="32056" xr:uid="{00000000-0005-0000-0000-00007E760000}"/>
    <cellStyle name="Style 142" xfId="32057" xr:uid="{00000000-0005-0000-0000-00007F760000}"/>
    <cellStyle name="Style 143" xfId="32058" xr:uid="{00000000-0005-0000-0000-000080760000}"/>
    <cellStyle name="Style 144" xfId="32059" xr:uid="{00000000-0005-0000-0000-000081760000}"/>
    <cellStyle name="Style 145" xfId="32060" xr:uid="{00000000-0005-0000-0000-000082760000}"/>
    <cellStyle name="Style 146" xfId="32061" xr:uid="{00000000-0005-0000-0000-000083760000}"/>
    <cellStyle name="Style 147" xfId="32062" xr:uid="{00000000-0005-0000-0000-000084760000}"/>
    <cellStyle name="Style 148" xfId="32063" xr:uid="{00000000-0005-0000-0000-000085760000}"/>
    <cellStyle name="Style 149" xfId="32064" xr:uid="{00000000-0005-0000-0000-000086760000}"/>
    <cellStyle name="Style 15" xfId="32065" xr:uid="{00000000-0005-0000-0000-000087760000}"/>
    <cellStyle name="Style 16" xfId="32066" xr:uid="{00000000-0005-0000-0000-000088760000}"/>
    <cellStyle name="Style 17" xfId="32067" xr:uid="{00000000-0005-0000-0000-000089760000}"/>
    <cellStyle name="Style 18" xfId="32068" xr:uid="{00000000-0005-0000-0000-00008A760000}"/>
    <cellStyle name="Style 19" xfId="32069" xr:uid="{00000000-0005-0000-0000-00008B760000}"/>
    <cellStyle name="Style 2" xfId="1250" xr:uid="{00000000-0005-0000-0000-00008C760000}"/>
    <cellStyle name="Style 20" xfId="32070" xr:uid="{00000000-0005-0000-0000-00008D760000}"/>
    <cellStyle name="Style 21" xfId="32071" xr:uid="{00000000-0005-0000-0000-00008E760000}"/>
    <cellStyle name="Style 22" xfId="32072" xr:uid="{00000000-0005-0000-0000-00008F760000}"/>
    <cellStyle name="Style 23" xfId="32073" xr:uid="{00000000-0005-0000-0000-000090760000}"/>
    <cellStyle name="Style 24" xfId="32074" xr:uid="{00000000-0005-0000-0000-000091760000}"/>
    <cellStyle name="Style 25" xfId="32075" xr:uid="{00000000-0005-0000-0000-000092760000}"/>
    <cellStyle name="Style 26" xfId="32076" xr:uid="{00000000-0005-0000-0000-000093760000}"/>
    <cellStyle name="Style 27" xfId="32077" xr:uid="{00000000-0005-0000-0000-000094760000}"/>
    <cellStyle name="Style 28" xfId="32078" xr:uid="{00000000-0005-0000-0000-000095760000}"/>
    <cellStyle name="Style 29" xfId="32079" xr:uid="{00000000-0005-0000-0000-000096760000}"/>
    <cellStyle name="Style 3" xfId="1251" xr:uid="{00000000-0005-0000-0000-000097760000}"/>
    <cellStyle name="Style 30" xfId="32080" xr:uid="{00000000-0005-0000-0000-000098760000}"/>
    <cellStyle name="Style 31" xfId="32081" xr:uid="{00000000-0005-0000-0000-000099760000}"/>
    <cellStyle name="Style 32" xfId="32082" xr:uid="{00000000-0005-0000-0000-00009A760000}"/>
    <cellStyle name="Style 33" xfId="32083" xr:uid="{00000000-0005-0000-0000-00009B760000}"/>
    <cellStyle name="Style 34" xfId="32084" xr:uid="{00000000-0005-0000-0000-00009C760000}"/>
    <cellStyle name="Style 35" xfId="32085" xr:uid="{00000000-0005-0000-0000-00009D760000}"/>
    <cellStyle name="Style 36" xfId="32086" xr:uid="{00000000-0005-0000-0000-00009E760000}"/>
    <cellStyle name="Style 37" xfId="32087" xr:uid="{00000000-0005-0000-0000-00009F760000}"/>
    <cellStyle name="Style 38" xfId="32088" xr:uid="{00000000-0005-0000-0000-0000A0760000}"/>
    <cellStyle name="Style 39" xfId="32089" xr:uid="{00000000-0005-0000-0000-0000A1760000}"/>
    <cellStyle name="Style 4" xfId="1252" xr:uid="{00000000-0005-0000-0000-0000A2760000}"/>
    <cellStyle name="Style 40" xfId="32090" xr:uid="{00000000-0005-0000-0000-0000A3760000}"/>
    <cellStyle name="Style 41" xfId="32091" xr:uid="{00000000-0005-0000-0000-0000A4760000}"/>
    <cellStyle name="Style 42" xfId="32092" xr:uid="{00000000-0005-0000-0000-0000A5760000}"/>
    <cellStyle name="Style 43" xfId="32093" xr:uid="{00000000-0005-0000-0000-0000A6760000}"/>
    <cellStyle name="Style 44" xfId="32094" xr:uid="{00000000-0005-0000-0000-0000A7760000}"/>
    <cellStyle name="Style 45" xfId="32095" xr:uid="{00000000-0005-0000-0000-0000A8760000}"/>
    <cellStyle name="Style 46" xfId="32096" xr:uid="{00000000-0005-0000-0000-0000A9760000}"/>
    <cellStyle name="Style 47" xfId="32097" xr:uid="{00000000-0005-0000-0000-0000AA760000}"/>
    <cellStyle name="Style 48" xfId="32098" xr:uid="{00000000-0005-0000-0000-0000AB760000}"/>
    <cellStyle name="Style 49" xfId="32099" xr:uid="{00000000-0005-0000-0000-0000AC760000}"/>
    <cellStyle name="Style 5" xfId="1253" xr:uid="{00000000-0005-0000-0000-0000AD760000}"/>
    <cellStyle name="Style 50" xfId="32100" xr:uid="{00000000-0005-0000-0000-0000AE760000}"/>
    <cellStyle name="Style 51" xfId="32101" xr:uid="{00000000-0005-0000-0000-0000AF760000}"/>
    <cellStyle name="Style 52" xfId="32102" xr:uid="{00000000-0005-0000-0000-0000B0760000}"/>
    <cellStyle name="Style 53" xfId="32103" xr:uid="{00000000-0005-0000-0000-0000B1760000}"/>
    <cellStyle name="Style 54" xfId="32104" xr:uid="{00000000-0005-0000-0000-0000B2760000}"/>
    <cellStyle name="Style 55" xfId="32105" xr:uid="{00000000-0005-0000-0000-0000B3760000}"/>
    <cellStyle name="Style 56" xfId="32106" xr:uid="{00000000-0005-0000-0000-0000B4760000}"/>
    <cellStyle name="Style 57" xfId="32107" xr:uid="{00000000-0005-0000-0000-0000B5760000}"/>
    <cellStyle name="Style 58" xfId="32108" xr:uid="{00000000-0005-0000-0000-0000B6760000}"/>
    <cellStyle name="Style 59" xfId="32109" xr:uid="{00000000-0005-0000-0000-0000B7760000}"/>
    <cellStyle name="Style 6" xfId="1254" xr:uid="{00000000-0005-0000-0000-0000B8760000}"/>
    <cellStyle name="Style 60" xfId="32110" xr:uid="{00000000-0005-0000-0000-0000B9760000}"/>
    <cellStyle name="Style 61" xfId="32111" xr:uid="{00000000-0005-0000-0000-0000BA760000}"/>
    <cellStyle name="Style 62" xfId="32112" xr:uid="{00000000-0005-0000-0000-0000BB760000}"/>
    <cellStyle name="Style 63" xfId="32113" xr:uid="{00000000-0005-0000-0000-0000BC760000}"/>
    <cellStyle name="Style 64" xfId="32114" xr:uid="{00000000-0005-0000-0000-0000BD760000}"/>
    <cellStyle name="Style 65" xfId="32115" xr:uid="{00000000-0005-0000-0000-0000BE760000}"/>
    <cellStyle name="Style 66" xfId="32116" xr:uid="{00000000-0005-0000-0000-0000BF760000}"/>
    <cellStyle name="Style 67" xfId="32117" xr:uid="{00000000-0005-0000-0000-0000C0760000}"/>
    <cellStyle name="Style 68" xfId="32118" xr:uid="{00000000-0005-0000-0000-0000C1760000}"/>
    <cellStyle name="Style 69" xfId="32119" xr:uid="{00000000-0005-0000-0000-0000C2760000}"/>
    <cellStyle name="Style 7" xfId="1255" xr:uid="{00000000-0005-0000-0000-0000C3760000}"/>
    <cellStyle name="Style 70" xfId="32120" xr:uid="{00000000-0005-0000-0000-0000C4760000}"/>
    <cellStyle name="Style 71" xfId="32121" xr:uid="{00000000-0005-0000-0000-0000C5760000}"/>
    <cellStyle name="Style 72" xfId="32122" xr:uid="{00000000-0005-0000-0000-0000C6760000}"/>
    <cellStyle name="Style 73" xfId="32123" xr:uid="{00000000-0005-0000-0000-0000C7760000}"/>
    <cellStyle name="Style 74" xfId="32124" xr:uid="{00000000-0005-0000-0000-0000C8760000}"/>
    <cellStyle name="Style 75" xfId="32125" xr:uid="{00000000-0005-0000-0000-0000C9760000}"/>
    <cellStyle name="Style 76" xfId="32126" xr:uid="{00000000-0005-0000-0000-0000CA760000}"/>
    <cellStyle name="Style 77" xfId="32127" xr:uid="{00000000-0005-0000-0000-0000CB760000}"/>
    <cellStyle name="Style 78" xfId="32128" xr:uid="{00000000-0005-0000-0000-0000CC760000}"/>
    <cellStyle name="Style 79" xfId="32129" xr:uid="{00000000-0005-0000-0000-0000CD760000}"/>
    <cellStyle name="Style 8" xfId="1256" xr:uid="{00000000-0005-0000-0000-0000CE760000}"/>
    <cellStyle name="Style 80" xfId="32130" xr:uid="{00000000-0005-0000-0000-0000CF760000}"/>
    <cellStyle name="Style 81" xfId="32131" xr:uid="{00000000-0005-0000-0000-0000D0760000}"/>
    <cellStyle name="Style 82" xfId="32132" xr:uid="{00000000-0005-0000-0000-0000D1760000}"/>
    <cellStyle name="Style 83" xfId="32133" xr:uid="{00000000-0005-0000-0000-0000D2760000}"/>
    <cellStyle name="Style 84" xfId="32134" xr:uid="{00000000-0005-0000-0000-0000D3760000}"/>
    <cellStyle name="Style 85" xfId="32135" xr:uid="{00000000-0005-0000-0000-0000D4760000}"/>
    <cellStyle name="Style 86" xfId="32136" xr:uid="{00000000-0005-0000-0000-0000D5760000}"/>
    <cellStyle name="Style 87" xfId="32137" xr:uid="{00000000-0005-0000-0000-0000D6760000}"/>
    <cellStyle name="Style 88" xfId="32138" xr:uid="{00000000-0005-0000-0000-0000D7760000}"/>
    <cellStyle name="Style 89" xfId="32139" xr:uid="{00000000-0005-0000-0000-0000D8760000}"/>
    <cellStyle name="Style 9" xfId="1257" xr:uid="{00000000-0005-0000-0000-0000D9760000}"/>
    <cellStyle name="Style 90" xfId="32140" xr:uid="{00000000-0005-0000-0000-0000DA760000}"/>
    <cellStyle name="Style 91" xfId="32141" xr:uid="{00000000-0005-0000-0000-0000DB760000}"/>
    <cellStyle name="Style 92" xfId="32142" xr:uid="{00000000-0005-0000-0000-0000DC760000}"/>
    <cellStyle name="Style 93" xfId="32143" xr:uid="{00000000-0005-0000-0000-0000DD760000}"/>
    <cellStyle name="Style 94" xfId="32144" xr:uid="{00000000-0005-0000-0000-0000DE760000}"/>
    <cellStyle name="Style 95" xfId="32145" xr:uid="{00000000-0005-0000-0000-0000DF760000}"/>
    <cellStyle name="Style 96" xfId="32146" xr:uid="{00000000-0005-0000-0000-0000E0760000}"/>
    <cellStyle name="Style 97" xfId="32147" xr:uid="{00000000-0005-0000-0000-0000E1760000}"/>
    <cellStyle name="Style 98" xfId="32148" xr:uid="{00000000-0005-0000-0000-0000E2760000}"/>
    <cellStyle name="Style 99" xfId="32149" xr:uid="{00000000-0005-0000-0000-0000E3760000}"/>
    <cellStyle name="Style Date" xfId="32150" xr:uid="{00000000-0005-0000-0000-0000E4760000}"/>
    <cellStyle name="subhead" xfId="1258" xr:uid="{00000000-0005-0000-0000-0000E5760000}"/>
    <cellStyle name="subhead 2" xfId="2496" xr:uid="{00000000-0005-0000-0000-0000E6760000}"/>
    <cellStyle name="Subtotal" xfId="1259" xr:uid="{00000000-0005-0000-0000-0000E7760000}"/>
    <cellStyle name="T" xfId="32151" xr:uid="{00000000-0005-0000-0000-0000E8760000}"/>
    <cellStyle name="T 2" xfId="32152" xr:uid="{00000000-0005-0000-0000-0000E9760000}"/>
    <cellStyle name="T_bang chon NCC" xfId="32153" xr:uid="{00000000-0005-0000-0000-0000EA760000}"/>
    <cellStyle name="T_bang chon NCC 2" xfId="32154" xr:uid="{00000000-0005-0000-0000-0000EB760000}"/>
    <cellStyle name="T_Book1" xfId="32155" xr:uid="{00000000-0005-0000-0000-0000EC760000}"/>
    <cellStyle name="T_Book1 2" xfId="32156" xr:uid="{00000000-0005-0000-0000-0000ED760000}"/>
    <cellStyle name="T_Book1_1" xfId="32157" xr:uid="{00000000-0005-0000-0000-0000EE760000}"/>
    <cellStyle name="T_Book1_1 2" xfId="32158" xr:uid="{00000000-0005-0000-0000-0000EF760000}"/>
    <cellStyle name="T_Book1_1_Book1" xfId="32159" xr:uid="{00000000-0005-0000-0000-0000F0760000}"/>
    <cellStyle name="T_Book1_1_Book1 2" xfId="32160" xr:uid="{00000000-0005-0000-0000-0000F1760000}"/>
    <cellStyle name="T_Book1_2" xfId="32165" xr:uid="{00000000-0005-0000-0000-0000F2760000}"/>
    <cellStyle name="T_Book1_3" xfId="32166" xr:uid="{00000000-0005-0000-0000-0000F3760000}"/>
    <cellStyle name="T_Book1_Book1" xfId="32167" xr:uid="{00000000-0005-0000-0000-0000F4760000}"/>
    <cellStyle name="T_Book1_Book1_1" xfId="32168" xr:uid="{00000000-0005-0000-0000-0000F5760000}"/>
    <cellStyle name="T_Quotation cafe saicombank(110209) (A An)" xfId="32169" xr:uid="{00000000-0005-0000-0000-0000F6760000}"/>
    <cellStyle name="T_SONADEZI" xfId="32170" xr:uid="{00000000-0005-0000-0000-0000F7760000}"/>
    <cellStyle name="T_SONADEZI_Quotation cafe saicombank(110209) (A An)" xfId="32171" xr:uid="{00000000-0005-0000-0000-0000F8760000}"/>
    <cellStyle name="T_TK_HT" xfId="32172" xr:uid="{00000000-0005-0000-0000-0000F9760000}"/>
    <cellStyle name="T_TK_HT_Book1" xfId="32173" xr:uid="{00000000-0005-0000-0000-0000FA760000}"/>
    <cellStyle name="T０_x0008__x0003__x0008_?)(일)" xfId="32174" xr:uid="{00000000-0005-0000-0000-0000FB760000}"/>
    <cellStyle name="T０_x0008__x0003__x0008_磚)(일)" xfId="32175" xr:uid="{00000000-0005-0000-0000-0000FC760000}"/>
    <cellStyle name="Table" xfId="32176" xr:uid="{00000000-0005-0000-0000-0000FD760000}"/>
    <cellStyle name="Table Head" xfId="1260" xr:uid="{00000000-0005-0000-0000-0000FE760000}"/>
    <cellStyle name="Table Head Aligned" xfId="1261" xr:uid="{00000000-0005-0000-0000-0000FF760000}"/>
    <cellStyle name="Table Head Blue" xfId="1262" xr:uid="{00000000-0005-0000-0000-000000770000}"/>
    <cellStyle name="Table Head Green" xfId="1263" xr:uid="{00000000-0005-0000-0000-000001770000}"/>
    <cellStyle name="Table Title" xfId="1264" xr:uid="{00000000-0005-0000-0000-000002770000}"/>
    <cellStyle name="Table Units" xfId="1265" xr:uid="{00000000-0005-0000-0000-000003770000}"/>
    <cellStyle name="table_head1" xfId="1266" xr:uid="{00000000-0005-0000-0000-000004770000}"/>
    <cellStyle name="Text" xfId="32177" xr:uid="{00000000-0005-0000-0000-000005770000}"/>
    <cellStyle name="Text Indent A" xfId="32178" xr:uid="{00000000-0005-0000-0000-000006770000}"/>
    <cellStyle name="Text Indent B" xfId="32179" xr:uid="{00000000-0005-0000-0000-000007770000}"/>
    <cellStyle name="Text Indent C" xfId="32180" xr:uid="{00000000-0005-0000-0000-000008770000}"/>
    <cellStyle name="th" xfId="32181" xr:uid="{00000000-0005-0000-0000-000009770000}"/>
    <cellStyle name="þ_x001d_ð'&amp;Oy?Hy9_x0008__x000f__x0007_æ_x0007__x0007__x0001__x0001_" xfId="1267" xr:uid="{00000000-0005-0000-0000-00000A770000}"/>
    <cellStyle name="þ_x001d_ð'&amp;Oy?Hy9_x0008__x000f__x0007_æ_x0007__x0007__x0001__x0001_ 2" xfId="15681" xr:uid="{00000000-0005-0000-0000-00000B770000}"/>
    <cellStyle name="þ_x001d_ð'&amp;Oy?Hy9_x0008__x000f__x0007_æ_x0007__x0007__x0001__x0001_ 2 2" xfId="16495" xr:uid="{00000000-0005-0000-0000-00000C770000}"/>
    <cellStyle name="þ_x001d_ð'&amp;Oy?Hy9_x0008__x000f__x0007_æ_x0007__x0007__x0001__x0001_ 2 2 2" xfId="16517" xr:uid="{00000000-0005-0000-0000-00000D770000}"/>
    <cellStyle name="þ_x001d_ð'&amp;Oy?Hy9_x0008__x000f__x0007_æ_x0007__x0007__x0001__x0001_ 2 2 3" xfId="16276" xr:uid="{00000000-0005-0000-0000-00000E770000}"/>
    <cellStyle name="þ_x001d_ð'&amp;Oy?Hy9_x0008__x000f__x0007_æ_x0007__x0007__x0001__x0001_ 3" xfId="14876" xr:uid="{00000000-0005-0000-0000-00000F770000}"/>
    <cellStyle name="þ_x001d_ð'&amp;Oy?Hy9_x0008__x000f__x0007_æ_x0007__x0007__x0001__x0001_ 3 2" xfId="16354" xr:uid="{00000000-0005-0000-0000-000010770000}"/>
    <cellStyle name="þ_x001d_ð'&amp;Oy?Hy9_x0008__x000f__x0007_æ_x0007__x0007__x0001__x0001_ 3 3" xfId="16316" xr:uid="{00000000-0005-0000-0000-000011770000}"/>
    <cellStyle name="þ_x001d_ð'&amp;Oy?Hy9_x0008__x000f__x0007_æ_x0007__x0007__x0001__x0001_ 4" xfId="32182" xr:uid="{00000000-0005-0000-0000-000012770000}"/>
    <cellStyle name="Thousands" xfId="1268" xr:uid="{00000000-0005-0000-0000-000013770000}"/>
    <cellStyle name="Tickmark" xfId="1269" xr:uid="{00000000-0005-0000-0000-000014770000}"/>
    <cellStyle name="Times 10" xfId="1270" xr:uid="{00000000-0005-0000-0000-000015770000}"/>
    <cellStyle name="Times 12" xfId="1271" xr:uid="{00000000-0005-0000-0000-000016770000}"/>
    <cellStyle name="Times New Roman" xfId="1272" xr:uid="{00000000-0005-0000-0000-000017770000}"/>
    <cellStyle name="Title" xfId="1273" xr:uid="{00000000-0005-0000-0000-000018770000}"/>
    <cellStyle name="title [1]" xfId="32183" xr:uid="{00000000-0005-0000-0000-000019770000}"/>
    <cellStyle name="title [2]" xfId="32184" xr:uid="{00000000-0005-0000-0000-00001A770000}"/>
    <cellStyle name="Title 2" xfId="1274" xr:uid="{00000000-0005-0000-0000-00001B770000}"/>
    <cellStyle name="Title 2 2" xfId="8948" xr:uid="{00000000-0005-0000-0000-00001C770000}"/>
    <cellStyle name="Title 2 2 2" xfId="21686" xr:uid="{00000000-0005-0000-0000-00001D770000}"/>
    <cellStyle name="Title 2 3" xfId="8947" xr:uid="{00000000-0005-0000-0000-00001E770000}"/>
    <cellStyle name="Title 3" xfId="2497" xr:uid="{00000000-0005-0000-0000-00001F770000}"/>
    <cellStyle name="Title 3 2" xfId="8950" xr:uid="{00000000-0005-0000-0000-000020770000}"/>
    <cellStyle name="Title 3 3" xfId="8949" xr:uid="{00000000-0005-0000-0000-000021770000}"/>
    <cellStyle name="Title 4" xfId="2498" xr:uid="{00000000-0005-0000-0000-000022770000}"/>
    <cellStyle name="Title 5" xfId="2499" xr:uid="{00000000-0005-0000-0000-000023770000}"/>
    <cellStyle name="Title 6" xfId="2500" xr:uid="{00000000-0005-0000-0000-000024770000}"/>
    <cellStyle name="Title 7" xfId="8951" xr:uid="{00000000-0005-0000-0000-000025770000}"/>
    <cellStyle name="Title_Happy Land Quotation_04May09(1)-english" xfId="32185" xr:uid="{00000000-0005-0000-0000-000026770000}"/>
    <cellStyle name="Total" xfId="1275" xr:uid="{00000000-0005-0000-0000-000027770000}"/>
    <cellStyle name="Total 10" xfId="3260" xr:uid="{00000000-0005-0000-0000-000028770000}"/>
    <cellStyle name="Total 10 2" xfId="6599" xr:uid="{00000000-0005-0000-0000-000029770000}"/>
    <cellStyle name="Total 10 2 2" xfId="13176" xr:uid="{00000000-0005-0000-0000-00002A770000}"/>
    <cellStyle name="Total 10 2 3" xfId="20257" xr:uid="{00000000-0005-0000-0000-00002B770000}"/>
    <cellStyle name="Total 10 2 4" xfId="23357" xr:uid="{00000000-0005-0000-0000-00002C770000}"/>
    <cellStyle name="Total 10 2 5" xfId="25612" xr:uid="{00000000-0005-0000-0000-00002D770000}"/>
    <cellStyle name="Total 10 3" xfId="4976" xr:uid="{00000000-0005-0000-0000-00002E770000}"/>
    <cellStyle name="Total 10 3 2" xfId="11553" xr:uid="{00000000-0005-0000-0000-00002F770000}"/>
    <cellStyle name="Total 10 4" xfId="9880" xr:uid="{00000000-0005-0000-0000-000030770000}"/>
    <cellStyle name="Total 10 5" xfId="18165" xr:uid="{00000000-0005-0000-0000-000031770000}"/>
    <cellStyle name="Total 10 6" xfId="21845" xr:uid="{00000000-0005-0000-0000-000032770000}"/>
    <cellStyle name="Total 10 7" xfId="25229" xr:uid="{00000000-0005-0000-0000-000033770000}"/>
    <cellStyle name="Total 11" xfId="4514" xr:uid="{00000000-0005-0000-0000-000034770000}"/>
    <cellStyle name="Total 11 2" xfId="11099" xr:uid="{00000000-0005-0000-0000-000035770000}"/>
    <cellStyle name="Total 11 2 2" xfId="21476" xr:uid="{00000000-0005-0000-0000-000036770000}"/>
    <cellStyle name="Total 11 2 3" xfId="24478" xr:uid="{00000000-0005-0000-0000-000037770000}"/>
    <cellStyle name="Total 11 2 4" xfId="26728" xr:uid="{00000000-0005-0000-0000-000038770000}"/>
    <cellStyle name="Total 11 3" xfId="16913" xr:uid="{00000000-0005-0000-0000-000039770000}"/>
    <cellStyle name="Total 11 4" xfId="23043" xr:uid="{00000000-0005-0000-0000-00003A770000}"/>
    <cellStyle name="Total 11 5" xfId="19426" xr:uid="{00000000-0005-0000-0000-00003B770000}"/>
    <cellStyle name="Total 12" xfId="4531" xr:uid="{00000000-0005-0000-0000-00003C770000}"/>
    <cellStyle name="Total 12 2" xfId="11116" xr:uid="{00000000-0005-0000-0000-00003D770000}"/>
    <cellStyle name="Total 12 2 2" xfId="21493" xr:uid="{00000000-0005-0000-0000-00003E770000}"/>
    <cellStyle name="Total 12 2 3" xfId="24489" xr:uid="{00000000-0005-0000-0000-00003F770000}"/>
    <cellStyle name="Total 12 2 4" xfId="26738" xr:uid="{00000000-0005-0000-0000-000040770000}"/>
    <cellStyle name="Total 12 3" xfId="16896" xr:uid="{00000000-0005-0000-0000-000041770000}"/>
    <cellStyle name="Total 12 4" xfId="23053" xr:uid="{00000000-0005-0000-0000-000042770000}"/>
    <cellStyle name="Total 12 5" xfId="19113" xr:uid="{00000000-0005-0000-0000-000043770000}"/>
    <cellStyle name="Total 13" xfId="4548" xr:uid="{00000000-0005-0000-0000-000044770000}"/>
    <cellStyle name="Total 13 2" xfId="11133" xr:uid="{00000000-0005-0000-0000-000045770000}"/>
    <cellStyle name="Total 13 2 2" xfId="21510" xr:uid="{00000000-0005-0000-0000-000046770000}"/>
    <cellStyle name="Total 13 2 3" xfId="24498" xr:uid="{00000000-0005-0000-0000-000047770000}"/>
    <cellStyle name="Total 13 2 4" xfId="26748" xr:uid="{00000000-0005-0000-0000-000048770000}"/>
    <cellStyle name="Total 13 3" xfId="16879" xr:uid="{00000000-0005-0000-0000-000049770000}"/>
    <cellStyle name="Total 13 4" xfId="23062" xr:uid="{00000000-0005-0000-0000-00004A770000}"/>
    <cellStyle name="Total 13 5" xfId="19424" xr:uid="{00000000-0005-0000-0000-00004B770000}"/>
    <cellStyle name="Total 14" xfId="14878" xr:uid="{00000000-0005-0000-0000-00004C770000}"/>
    <cellStyle name="Total 14 2" xfId="15061" xr:uid="{00000000-0005-0000-0000-00004D770000}"/>
    <cellStyle name="Total 14 2 2" xfId="21521" xr:uid="{00000000-0005-0000-0000-00004E770000}"/>
    <cellStyle name="Total 14 2 3" xfId="24501" xr:uid="{00000000-0005-0000-0000-00004F770000}"/>
    <cellStyle name="Total 14 2 4" xfId="26751" xr:uid="{00000000-0005-0000-0000-000050770000}"/>
    <cellStyle name="Total 14 3" xfId="16867" xr:uid="{00000000-0005-0000-0000-000051770000}"/>
    <cellStyle name="Total 14 4" xfId="23064" xr:uid="{00000000-0005-0000-0000-000052770000}"/>
    <cellStyle name="Total 14 5" xfId="19422" xr:uid="{00000000-0005-0000-0000-000053770000}"/>
    <cellStyle name="Total 15" xfId="15372" xr:uid="{00000000-0005-0000-0000-000054770000}"/>
    <cellStyle name="Total 15 2" xfId="21669" xr:uid="{00000000-0005-0000-0000-000055770000}"/>
    <cellStyle name="Total 15 3" xfId="24629" xr:uid="{00000000-0005-0000-0000-000056770000}"/>
    <cellStyle name="Total 15 4" xfId="26865" xr:uid="{00000000-0005-0000-0000-000057770000}"/>
    <cellStyle name="Total 16" xfId="16149" xr:uid="{00000000-0005-0000-0000-000058770000}"/>
    <cellStyle name="Total 16 2" xfId="22354" xr:uid="{00000000-0005-0000-0000-000059770000}"/>
    <cellStyle name="Total 16 3" xfId="25392" xr:uid="{00000000-0005-0000-0000-00005A770000}"/>
    <cellStyle name="Total 16 4" xfId="27167" xr:uid="{00000000-0005-0000-0000-00005B770000}"/>
    <cellStyle name="Total 17" xfId="14974" xr:uid="{00000000-0005-0000-0000-00005C770000}"/>
    <cellStyle name="Total 17 2" xfId="22355" xr:uid="{00000000-0005-0000-0000-00005D770000}"/>
    <cellStyle name="Total 17 3" xfId="25393" xr:uid="{00000000-0005-0000-0000-00005E770000}"/>
    <cellStyle name="Total 17 4" xfId="27168" xr:uid="{00000000-0005-0000-0000-00005F770000}"/>
    <cellStyle name="Total 18" xfId="16692" xr:uid="{00000000-0005-0000-0000-000060770000}"/>
    <cellStyle name="Total 19" xfId="19324" xr:uid="{00000000-0005-0000-0000-000061770000}"/>
    <cellStyle name="Total 2" xfId="1276" xr:uid="{00000000-0005-0000-0000-000062770000}"/>
    <cellStyle name="Total 2 10" xfId="4612" xr:uid="{00000000-0005-0000-0000-000063770000}"/>
    <cellStyle name="Total 2 10 2" xfId="11189" xr:uid="{00000000-0005-0000-0000-000064770000}"/>
    <cellStyle name="Total 2 11" xfId="8952" xr:uid="{00000000-0005-0000-0000-000065770000}"/>
    <cellStyle name="Total 2 2" xfId="1277" xr:uid="{00000000-0005-0000-0000-000066770000}"/>
    <cellStyle name="Total 2 2 2" xfId="8953" xr:uid="{00000000-0005-0000-0000-000067770000}"/>
    <cellStyle name="Total 2 2 3" xfId="15684" xr:uid="{00000000-0005-0000-0000-000068770000}"/>
    <cellStyle name="Total 2 3" xfId="1278" xr:uid="{00000000-0005-0000-0000-000069770000}"/>
    <cellStyle name="Total 2 3 10" xfId="8000" xr:uid="{00000000-0005-0000-0000-00006A770000}"/>
    <cellStyle name="Total 2 3 10 2" xfId="14433" xr:uid="{00000000-0005-0000-0000-00006B770000}"/>
    <cellStyle name="Total 2 3 10 3" xfId="21670" xr:uid="{00000000-0005-0000-0000-00006C770000}"/>
    <cellStyle name="Total 2 3 10 4" xfId="24630" xr:uid="{00000000-0005-0000-0000-00006D770000}"/>
    <cellStyle name="Total 2 3 10 5" xfId="26866" xr:uid="{00000000-0005-0000-0000-00006E770000}"/>
    <cellStyle name="Total 2 3 11" xfId="9445" xr:uid="{00000000-0005-0000-0000-00006F770000}"/>
    <cellStyle name="Total 2 3 11 2" xfId="14614" xr:uid="{00000000-0005-0000-0000-000070770000}"/>
    <cellStyle name="Total 2 3 12" xfId="9400" xr:uid="{00000000-0005-0000-0000-000071770000}"/>
    <cellStyle name="Total 2 3 12 2" xfId="14569" xr:uid="{00000000-0005-0000-0000-000072770000}"/>
    <cellStyle name="Total 2 3 13" xfId="19325" xr:uid="{00000000-0005-0000-0000-000073770000}"/>
    <cellStyle name="Total 2 3 2" xfId="3035" xr:uid="{00000000-0005-0000-0000-000074770000}"/>
    <cellStyle name="Total 2 3 2 10" xfId="25307" xr:uid="{00000000-0005-0000-0000-000075770000}"/>
    <cellStyle name="Total 2 3 2 2" xfId="3765" xr:uid="{00000000-0005-0000-0000-000076770000}"/>
    <cellStyle name="Total 2 3 2 2 2" xfId="7069" xr:uid="{00000000-0005-0000-0000-000077770000}"/>
    <cellStyle name="Total 2 3 2 2 2 2" xfId="13646" xr:uid="{00000000-0005-0000-0000-000078770000}"/>
    <cellStyle name="Total 2 3 2 2 2 3" xfId="20727" xr:uid="{00000000-0005-0000-0000-000079770000}"/>
    <cellStyle name="Total 2 3 2 2 2 4" xfId="23776" xr:uid="{00000000-0005-0000-0000-00007A770000}"/>
    <cellStyle name="Total 2 3 2 2 2 5" xfId="26030" xr:uid="{00000000-0005-0000-0000-00007B770000}"/>
    <cellStyle name="Total 2 3 2 2 3" xfId="5446" xr:uid="{00000000-0005-0000-0000-00007C770000}"/>
    <cellStyle name="Total 2 3 2 2 3 2" xfId="12023" xr:uid="{00000000-0005-0000-0000-00007D770000}"/>
    <cellStyle name="Total 2 3 2 2 4" xfId="10350" xr:uid="{00000000-0005-0000-0000-00007E770000}"/>
    <cellStyle name="Total 2 3 2 2 5" xfId="17662" xr:uid="{00000000-0005-0000-0000-00007F770000}"/>
    <cellStyle name="Total 2 3 2 2 6" xfId="19024" xr:uid="{00000000-0005-0000-0000-000080770000}"/>
    <cellStyle name="Total 2 3 2 2 7" xfId="25063" xr:uid="{00000000-0005-0000-0000-000081770000}"/>
    <cellStyle name="Total 2 3 2 3" xfId="4076" xr:uid="{00000000-0005-0000-0000-000082770000}"/>
    <cellStyle name="Total 2 3 2 3 2" xfId="7380" xr:uid="{00000000-0005-0000-0000-000083770000}"/>
    <cellStyle name="Total 2 3 2 3 2 2" xfId="13957" xr:uid="{00000000-0005-0000-0000-000084770000}"/>
    <cellStyle name="Total 2 3 2 3 2 3" xfId="21038" xr:uid="{00000000-0005-0000-0000-000085770000}"/>
    <cellStyle name="Total 2 3 2 3 2 4" xfId="24042" xr:uid="{00000000-0005-0000-0000-000086770000}"/>
    <cellStyle name="Total 2 3 2 3 2 5" xfId="26292" xr:uid="{00000000-0005-0000-0000-000087770000}"/>
    <cellStyle name="Total 2 3 2 3 3" xfId="5757" xr:uid="{00000000-0005-0000-0000-000088770000}"/>
    <cellStyle name="Total 2 3 2 3 3 2" xfId="12334" xr:uid="{00000000-0005-0000-0000-000089770000}"/>
    <cellStyle name="Total 2 3 2 3 4" xfId="10661" xr:uid="{00000000-0005-0000-0000-00008A770000}"/>
    <cellStyle name="Total 2 3 2 3 5" xfId="17351" xr:uid="{00000000-0005-0000-0000-00008B770000}"/>
    <cellStyle name="Total 2 3 2 3 6" xfId="22608" xr:uid="{00000000-0005-0000-0000-00008C770000}"/>
    <cellStyle name="Total 2 3 2 3 7" xfId="19574" xr:uid="{00000000-0005-0000-0000-00008D770000}"/>
    <cellStyle name="Total 2 3 2 4" xfId="3586" xr:uid="{00000000-0005-0000-0000-00008E770000}"/>
    <cellStyle name="Total 2 3 2 4 2" xfId="6901" xr:uid="{00000000-0005-0000-0000-00008F770000}"/>
    <cellStyle name="Total 2 3 2 4 2 2" xfId="13478" xr:uid="{00000000-0005-0000-0000-000090770000}"/>
    <cellStyle name="Total 2 3 2 4 2 3" xfId="20559" xr:uid="{00000000-0005-0000-0000-000091770000}"/>
    <cellStyle name="Total 2 3 2 4 2 4" xfId="23610" xr:uid="{00000000-0005-0000-0000-000092770000}"/>
    <cellStyle name="Total 2 3 2 4 2 5" xfId="25863" xr:uid="{00000000-0005-0000-0000-000093770000}"/>
    <cellStyle name="Total 2 3 2 4 3" xfId="5278" xr:uid="{00000000-0005-0000-0000-000094770000}"/>
    <cellStyle name="Total 2 3 2 4 3 2" xfId="11855" xr:uid="{00000000-0005-0000-0000-000095770000}"/>
    <cellStyle name="Total 2 3 2 4 4" xfId="10182" xr:uid="{00000000-0005-0000-0000-000096770000}"/>
    <cellStyle name="Total 2 3 2 4 5" xfId="17840" xr:uid="{00000000-0005-0000-0000-000097770000}"/>
    <cellStyle name="Total 2 3 2 4 6" xfId="18955" xr:uid="{00000000-0005-0000-0000-000098770000}"/>
    <cellStyle name="Total 2 3 2 4 7" xfId="24748" xr:uid="{00000000-0005-0000-0000-000099770000}"/>
    <cellStyle name="Total 2 3 2 5" xfId="6396" xr:uid="{00000000-0005-0000-0000-00009A770000}"/>
    <cellStyle name="Total 2 3 2 5 2" xfId="12973" xr:uid="{00000000-0005-0000-0000-00009B770000}"/>
    <cellStyle name="Total 2 3 2 5 3" xfId="20054" xr:uid="{00000000-0005-0000-0000-00009C770000}"/>
    <cellStyle name="Total 2 3 2 5 4" xfId="23211" xr:uid="{00000000-0005-0000-0000-00009D770000}"/>
    <cellStyle name="Total 2 3 2 5 5" xfId="25464" xr:uid="{00000000-0005-0000-0000-00009E770000}"/>
    <cellStyle name="Total 2 3 2 6" xfId="4773" xr:uid="{00000000-0005-0000-0000-00009F770000}"/>
    <cellStyle name="Total 2 3 2 6 2" xfId="11350" xr:uid="{00000000-0005-0000-0000-0000A0770000}"/>
    <cellStyle name="Total 2 3 2 7" xfId="9679" xr:uid="{00000000-0005-0000-0000-0000A1770000}"/>
    <cellStyle name="Total 2 3 2 8" xfId="18419" xr:uid="{00000000-0005-0000-0000-0000A2770000}"/>
    <cellStyle name="Total 2 3 2 9" xfId="19621" xr:uid="{00000000-0005-0000-0000-0000A3770000}"/>
    <cellStyle name="Total 2 3 3" xfId="3243" xr:uid="{00000000-0005-0000-0000-0000A4770000}"/>
    <cellStyle name="Total 2 3 3 10" xfId="25246" xr:uid="{00000000-0005-0000-0000-0000A5770000}"/>
    <cellStyle name="Total 2 3 3 2" xfId="3950" xr:uid="{00000000-0005-0000-0000-0000A6770000}"/>
    <cellStyle name="Total 2 3 3 2 2" xfId="7254" xr:uid="{00000000-0005-0000-0000-0000A7770000}"/>
    <cellStyle name="Total 2 3 3 2 2 2" xfId="13831" xr:uid="{00000000-0005-0000-0000-0000A8770000}"/>
    <cellStyle name="Total 2 3 3 2 2 3" xfId="20912" xr:uid="{00000000-0005-0000-0000-0000A9770000}"/>
    <cellStyle name="Total 2 3 3 2 2 4" xfId="23916" xr:uid="{00000000-0005-0000-0000-0000AA770000}"/>
    <cellStyle name="Total 2 3 3 2 2 5" xfId="26166" xr:uid="{00000000-0005-0000-0000-0000AB770000}"/>
    <cellStyle name="Total 2 3 3 2 3" xfId="5631" xr:uid="{00000000-0005-0000-0000-0000AC770000}"/>
    <cellStyle name="Total 2 3 3 2 3 2" xfId="12208" xr:uid="{00000000-0005-0000-0000-0000AD770000}"/>
    <cellStyle name="Total 2 3 3 2 4" xfId="10535" xr:uid="{00000000-0005-0000-0000-0000AE770000}"/>
    <cellStyle name="Total 2 3 3 2 5" xfId="17477" xr:uid="{00000000-0005-0000-0000-0000AF770000}"/>
    <cellStyle name="Total 2 3 3 2 6" xfId="22482" xr:uid="{00000000-0005-0000-0000-0000B0770000}"/>
    <cellStyle name="Total 2 3 3 2 7" xfId="19218" xr:uid="{00000000-0005-0000-0000-0000B1770000}"/>
    <cellStyle name="Total 2 3 3 3" xfId="4204" xr:uid="{00000000-0005-0000-0000-0000B2770000}"/>
    <cellStyle name="Total 2 3 3 3 2" xfId="7508" xr:uid="{00000000-0005-0000-0000-0000B3770000}"/>
    <cellStyle name="Total 2 3 3 3 2 2" xfId="14085" xr:uid="{00000000-0005-0000-0000-0000B4770000}"/>
    <cellStyle name="Total 2 3 3 3 2 3" xfId="21166" xr:uid="{00000000-0005-0000-0000-0000B5770000}"/>
    <cellStyle name="Total 2 3 3 3 2 4" xfId="24170" xr:uid="{00000000-0005-0000-0000-0000B6770000}"/>
    <cellStyle name="Total 2 3 3 3 2 5" xfId="26420" xr:uid="{00000000-0005-0000-0000-0000B7770000}"/>
    <cellStyle name="Total 2 3 3 3 3" xfId="5885" xr:uid="{00000000-0005-0000-0000-0000B8770000}"/>
    <cellStyle name="Total 2 3 3 3 3 2" xfId="12462" xr:uid="{00000000-0005-0000-0000-0000B9770000}"/>
    <cellStyle name="Total 2 3 3 3 4" xfId="10789" xr:uid="{00000000-0005-0000-0000-0000BA770000}"/>
    <cellStyle name="Total 2 3 3 3 5" xfId="17223" xr:uid="{00000000-0005-0000-0000-0000BB770000}"/>
    <cellStyle name="Total 2 3 3 3 6" xfId="22736" xr:uid="{00000000-0005-0000-0000-0000BC770000}"/>
    <cellStyle name="Total 2 3 3 3 7" xfId="19527" xr:uid="{00000000-0005-0000-0000-0000BD770000}"/>
    <cellStyle name="Total 2 3 3 4" xfId="4418" xr:uid="{00000000-0005-0000-0000-0000BE770000}"/>
    <cellStyle name="Total 2 3 3 4 2" xfId="7722" xr:uid="{00000000-0005-0000-0000-0000BF770000}"/>
    <cellStyle name="Total 2 3 3 4 2 2" xfId="14299" xr:uid="{00000000-0005-0000-0000-0000C0770000}"/>
    <cellStyle name="Total 2 3 3 4 2 3" xfId="21380" xr:uid="{00000000-0005-0000-0000-0000C1770000}"/>
    <cellStyle name="Total 2 3 3 4 2 4" xfId="24384" xr:uid="{00000000-0005-0000-0000-0000C2770000}"/>
    <cellStyle name="Total 2 3 3 4 2 5" xfId="26634" xr:uid="{00000000-0005-0000-0000-0000C3770000}"/>
    <cellStyle name="Total 2 3 3 4 3" xfId="6099" xr:uid="{00000000-0005-0000-0000-0000C4770000}"/>
    <cellStyle name="Total 2 3 3 4 3 2" xfId="12676" xr:uid="{00000000-0005-0000-0000-0000C5770000}"/>
    <cellStyle name="Total 2 3 3 4 4" xfId="11003" xr:uid="{00000000-0005-0000-0000-0000C6770000}"/>
    <cellStyle name="Total 2 3 3 4 5" xfId="17009" xr:uid="{00000000-0005-0000-0000-0000C7770000}"/>
    <cellStyle name="Total 2 3 3 4 6" xfId="22950" xr:uid="{00000000-0005-0000-0000-0000C8770000}"/>
    <cellStyle name="Total 2 3 3 4 7" xfId="19459" xr:uid="{00000000-0005-0000-0000-0000C9770000}"/>
    <cellStyle name="Total 2 3 3 5" xfId="6582" xr:uid="{00000000-0005-0000-0000-0000CA770000}"/>
    <cellStyle name="Total 2 3 3 5 2" xfId="13159" xr:uid="{00000000-0005-0000-0000-0000CB770000}"/>
    <cellStyle name="Total 2 3 3 5 3" xfId="20240" xr:uid="{00000000-0005-0000-0000-0000CC770000}"/>
    <cellStyle name="Total 2 3 3 5 4" xfId="23340" xr:uid="{00000000-0005-0000-0000-0000CD770000}"/>
    <cellStyle name="Total 2 3 3 5 5" xfId="25595" xr:uid="{00000000-0005-0000-0000-0000CE770000}"/>
    <cellStyle name="Total 2 3 3 6" xfId="4959" xr:uid="{00000000-0005-0000-0000-0000CF770000}"/>
    <cellStyle name="Total 2 3 3 6 2" xfId="11536" xr:uid="{00000000-0005-0000-0000-0000D0770000}"/>
    <cellStyle name="Total 2 3 3 7" xfId="9863" xr:uid="{00000000-0005-0000-0000-0000D1770000}"/>
    <cellStyle name="Total 2 3 3 8" xfId="18182" xr:uid="{00000000-0005-0000-0000-0000D2770000}"/>
    <cellStyle name="Total 2 3 3 9" xfId="22128" xr:uid="{00000000-0005-0000-0000-0000D3770000}"/>
    <cellStyle name="Total 2 3 4" xfId="3524" xr:uid="{00000000-0005-0000-0000-0000D4770000}"/>
    <cellStyle name="Total 2 3 4 2" xfId="6860" xr:uid="{00000000-0005-0000-0000-0000D5770000}"/>
    <cellStyle name="Total 2 3 4 2 2" xfId="13437" xr:uid="{00000000-0005-0000-0000-0000D6770000}"/>
    <cellStyle name="Total 2 3 4 2 3" xfId="20518" xr:uid="{00000000-0005-0000-0000-0000D7770000}"/>
    <cellStyle name="Total 2 3 4 2 4" xfId="23569" xr:uid="{00000000-0005-0000-0000-0000D8770000}"/>
    <cellStyle name="Total 2 3 4 2 5" xfId="25822" xr:uid="{00000000-0005-0000-0000-0000D9770000}"/>
    <cellStyle name="Total 2 3 4 3" xfId="5237" xr:uid="{00000000-0005-0000-0000-0000DA770000}"/>
    <cellStyle name="Total 2 3 4 3 2" xfId="11814" xr:uid="{00000000-0005-0000-0000-0000DB770000}"/>
    <cellStyle name="Total 2 3 4 4" xfId="10141" xr:uid="{00000000-0005-0000-0000-0000DC770000}"/>
    <cellStyle name="Total 2 3 4 5" xfId="17891" xr:uid="{00000000-0005-0000-0000-0000DD770000}"/>
    <cellStyle name="Total 2 3 4 6" xfId="19815" xr:uid="{00000000-0005-0000-0000-0000DE770000}"/>
    <cellStyle name="Total 2 3 4 7" xfId="25076" xr:uid="{00000000-0005-0000-0000-0000DF770000}"/>
    <cellStyle name="Total 2 3 5" xfId="3506" xr:uid="{00000000-0005-0000-0000-0000E0770000}"/>
    <cellStyle name="Total 2 3 5 2" xfId="6842" xr:uid="{00000000-0005-0000-0000-0000E1770000}"/>
    <cellStyle name="Total 2 3 5 2 2" xfId="13419" xr:uid="{00000000-0005-0000-0000-0000E2770000}"/>
    <cellStyle name="Total 2 3 5 2 3" xfId="20500" xr:uid="{00000000-0005-0000-0000-0000E3770000}"/>
    <cellStyle name="Total 2 3 5 2 4" xfId="23551" xr:uid="{00000000-0005-0000-0000-0000E4770000}"/>
    <cellStyle name="Total 2 3 5 2 5" xfId="25804" xr:uid="{00000000-0005-0000-0000-0000E5770000}"/>
    <cellStyle name="Total 2 3 5 3" xfId="5219" xr:uid="{00000000-0005-0000-0000-0000E6770000}"/>
    <cellStyle name="Total 2 3 5 3 2" xfId="11796" xr:uid="{00000000-0005-0000-0000-0000E7770000}"/>
    <cellStyle name="Total 2 3 5 4" xfId="10123" xr:uid="{00000000-0005-0000-0000-0000E8770000}"/>
    <cellStyle name="Total 2 3 5 5" xfId="17909" xr:uid="{00000000-0005-0000-0000-0000E9770000}"/>
    <cellStyle name="Total 2 3 5 6" xfId="19805" xr:uid="{00000000-0005-0000-0000-0000EA770000}"/>
    <cellStyle name="Total 2 3 5 7" xfId="25094" xr:uid="{00000000-0005-0000-0000-0000EB770000}"/>
    <cellStyle name="Total 2 3 6" xfId="3520" xr:uid="{00000000-0005-0000-0000-0000EC770000}"/>
    <cellStyle name="Total 2 3 6 2" xfId="6856" xr:uid="{00000000-0005-0000-0000-0000ED770000}"/>
    <cellStyle name="Total 2 3 6 2 2" xfId="13433" xr:uid="{00000000-0005-0000-0000-0000EE770000}"/>
    <cellStyle name="Total 2 3 6 2 3" xfId="20514" xr:uid="{00000000-0005-0000-0000-0000EF770000}"/>
    <cellStyle name="Total 2 3 6 2 4" xfId="23565" xr:uid="{00000000-0005-0000-0000-0000F0770000}"/>
    <cellStyle name="Total 2 3 6 2 5" xfId="25818" xr:uid="{00000000-0005-0000-0000-0000F1770000}"/>
    <cellStyle name="Total 2 3 6 3" xfId="5233" xr:uid="{00000000-0005-0000-0000-0000F2770000}"/>
    <cellStyle name="Total 2 3 6 3 2" xfId="11810" xr:uid="{00000000-0005-0000-0000-0000F3770000}"/>
    <cellStyle name="Total 2 3 6 4" xfId="10137" xr:uid="{00000000-0005-0000-0000-0000F4770000}"/>
    <cellStyle name="Total 2 3 6 5" xfId="17895" xr:uid="{00000000-0005-0000-0000-0000F5770000}"/>
    <cellStyle name="Total 2 3 6 6" xfId="18931" xr:uid="{00000000-0005-0000-0000-0000F6770000}"/>
    <cellStyle name="Total 2 3 6 7" xfId="25080" xr:uid="{00000000-0005-0000-0000-0000F7770000}"/>
    <cellStyle name="Total 2 3 7" xfId="6242" xr:uid="{00000000-0005-0000-0000-0000F8770000}"/>
    <cellStyle name="Total 2 3 7 2" xfId="12819" xr:uid="{00000000-0005-0000-0000-0000F9770000}"/>
    <cellStyle name="Total 2 3 7 3" xfId="16818" xr:uid="{00000000-0005-0000-0000-0000FA770000}"/>
    <cellStyle name="Total 2 3 7 4" xfId="23100" xr:uid="{00000000-0005-0000-0000-0000FB770000}"/>
    <cellStyle name="Total 2 3 7 5" xfId="19106" xr:uid="{00000000-0005-0000-0000-0000FC770000}"/>
    <cellStyle name="Total 2 3 8" xfId="4613" xr:uid="{00000000-0005-0000-0000-0000FD770000}"/>
    <cellStyle name="Total 2 3 8 2" xfId="11190" xr:uid="{00000000-0005-0000-0000-0000FE770000}"/>
    <cellStyle name="Total 2 3 8 3" xfId="21687" xr:uid="{00000000-0005-0000-0000-0000FF770000}"/>
    <cellStyle name="Total 2 3 8 4" xfId="24645" xr:uid="{00000000-0005-0000-0000-000000780000}"/>
    <cellStyle name="Total 2 3 8 5" xfId="26881" xr:uid="{00000000-0005-0000-0000-000001780000}"/>
    <cellStyle name="Total 2 3 9" xfId="8050" xr:uid="{00000000-0005-0000-0000-000002780000}"/>
    <cellStyle name="Total 2 3 9 2" xfId="14451" xr:uid="{00000000-0005-0000-0000-000003780000}"/>
    <cellStyle name="Total 2 3 9 3" xfId="21569" xr:uid="{00000000-0005-0000-0000-000004780000}"/>
    <cellStyle name="Total 2 3 9 4" xfId="24533" xr:uid="{00000000-0005-0000-0000-000005780000}"/>
    <cellStyle name="Total 2 3 9 5" xfId="26775" xr:uid="{00000000-0005-0000-0000-000006780000}"/>
    <cellStyle name="Total 2 4" xfId="3034" xr:uid="{00000000-0005-0000-0000-000007780000}"/>
    <cellStyle name="Total 2 4 10" xfId="19620" xr:uid="{00000000-0005-0000-0000-000008780000}"/>
    <cellStyle name="Total 2 4 11" xfId="24699" xr:uid="{00000000-0005-0000-0000-000009780000}"/>
    <cellStyle name="Total 2 4 2" xfId="3764" xr:uid="{00000000-0005-0000-0000-00000A780000}"/>
    <cellStyle name="Total 2 4 2 2" xfId="7068" xr:uid="{00000000-0005-0000-0000-00000B780000}"/>
    <cellStyle name="Total 2 4 2 2 2" xfId="13645" xr:uid="{00000000-0005-0000-0000-00000C780000}"/>
    <cellStyle name="Total 2 4 2 2 3" xfId="20726" xr:uid="{00000000-0005-0000-0000-00000D780000}"/>
    <cellStyle name="Total 2 4 2 2 4" xfId="23775" xr:uid="{00000000-0005-0000-0000-00000E780000}"/>
    <cellStyle name="Total 2 4 2 2 5" xfId="26029" xr:uid="{00000000-0005-0000-0000-00000F780000}"/>
    <cellStyle name="Total 2 4 2 3" xfId="5445" xr:uid="{00000000-0005-0000-0000-000010780000}"/>
    <cellStyle name="Total 2 4 2 3 2" xfId="12022" xr:uid="{00000000-0005-0000-0000-000011780000}"/>
    <cellStyle name="Total 2 4 2 4" xfId="10349" xr:uid="{00000000-0005-0000-0000-000012780000}"/>
    <cellStyle name="Total 2 4 2 5" xfId="17663" xr:uid="{00000000-0005-0000-0000-000013780000}"/>
    <cellStyle name="Total 2 4 2 6" xfId="19023" xr:uid="{00000000-0005-0000-0000-000014780000}"/>
    <cellStyle name="Total 2 4 2 7" xfId="24797" xr:uid="{00000000-0005-0000-0000-000015780000}"/>
    <cellStyle name="Total 2 4 3" xfId="4075" xr:uid="{00000000-0005-0000-0000-000016780000}"/>
    <cellStyle name="Total 2 4 3 2" xfId="7379" xr:uid="{00000000-0005-0000-0000-000017780000}"/>
    <cellStyle name="Total 2 4 3 2 2" xfId="13956" xr:uid="{00000000-0005-0000-0000-000018780000}"/>
    <cellStyle name="Total 2 4 3 2 3" xfId="21037" xr:uid="{00000000-0005-0000-0000-000019780000}"/>
    <cellStyle name="Total 2 4 3 2 4" xfId="24041" xr:uid="{00000000-0005-0000-0000-00001A780000}"/>
    <cellStyle name="Total 2 4 3 2 5" xfId="26291" xr:uid="{00000000-0005-0000-0000-00001B780000}"/>
    <cellStyle name="Total 2 4 3 3" xfId="5756" xr:uid="{00000000-0005-0000-0000-00001C780000}"/>
    <cellStyle name="Total 2 4 3 3 2" xfId="12333" xr:uid="{00000000-0005-0000-0000-00001D780000}"/>
    <cellStyle name="Total 2 4 3 4" xfId="10660" xr:uid="{00000000-0005-0000-0000-00001E780000}"/>
    <cellStyle name="Total 2 4 3 5" xfId="17352" xr:uid="{00000000-0005-0000-0000-00001F780000}"/>
    <cellStyle name="Total 2 4 3 6" xfId="22607" xr:uid="{00000000-0005-0000-0000-000020780000}"/>
    <cellStyle name="Total 2 4 3 7" xfId="19575" xr:uid="{00000000-0005-0000-0000-000021780000}"/>
    <cellStyle name="Total 2 4 4" xfId="3716" xr:uid="{00000000-0005-0000-0000-000022780000}"/>
    <cellStyle name="Total 2 4 4 2" xfId="7020" xr:uid="{00000000-0005-0000-0000-000023780000}"/>
    <cellStyle name="Total 2 4 4 2 2" xfId="13597" xr:uid="{00000000-0005-0000-0000-000024780000}"/>
    <cellStyle name="Total 2 4 4 2 3" xfId="20678" xr:uid="{00000000-0005-0000-0000-000025780000}"/>
    <cellStyle name="Total 2 4 4 2 4" xfId="23729" xr:uid="{00000000-0005-0000-0000-000026780000}"/>
    <cellStyle name="Total 2 4 4 2 5" xfId="25982" xr:uid="{00000000-0005-0000-0000-000027780000}"/>
    <cellStyle name="Total 2 4 4 3" xfId="5397" xr:uid="{00000000-0005-0000-0000-000028780000}"/>
    <cellStyle name="Total 2 4 4 3 2" xfId="11974" xr:uid="{00000000-0005-0000-0000-000029780000}"/>
    <cellStyle name="Total 2 4 4 4" xfId="10301" xr:uid="{00000000-0005-0000-0000-00002A780000}"/>
    <cellStyle name="Total 2 4 4 5" xfId="17711" xr:uid="{00000000-0005-0000-0000-00002B780000}"/>
    <cellStyle name="Total 2 4 4 6" xfId="19912" xr:uid="{00000000-0005-0000-0000-00002C780000}"/>
    <cellStyle name="Total 2 4 4 7" xfId="18571" xr:uid="{00000000-0005-0000-0000-00002D780000}"/>
    <cellStyle name="Total 2 4 5" xfId="6395" xr:uid="{00000000-0005-0000-0000-00002E780000}"/>
    <cellStyle name="Total 2 4 5 2" xfId="12972" xr:uid="{00000000-0005-0000-0000-00002F780000}"/>
    <cellStyle name="Total 2 4 5 3" xfId="20053" xr:uid="{00000000-0005-0000-0000-000030780000}"/>
    <cellStyle name="Total 2 4 5 4" xfId="23210" xr:uid="{00000000-0005-0000-0000-000031780000}"/>
    <cellStyle name="Total 2 4 5 5" xfId="25463" xr:uid="{00000000-0005-0000-0000-000032780000}"/>
    <cellStyle name="Total 2 4 6" xfId="4772" xr:uid="{00000000-0005-0000-0000-000033780000}"/>
    <cellStyle name="Total 2 4 6 2" xfId="11349" xr:uid="{00000000-0005-0000-0000-000034780000}"/>
    <cellStyle name="Total 2 4 7" xfId="9678" xr:uid="{00000000-0005-0000-0000-000035780000}"/>
    <cellStyle name="Total 2 4 8" xfId="15685" xr:uid="{00000000-0005-0000-0000-000036780000}"/>
    <cellStyle name="Total 2 4 9" xfId="18420" xr:uid="{00000000-0005-0000-0000-000037780000}"/>
    <cellStyle name="Total 2 5" xfId="3242" xr:uid="{00000000-0005-0000-0000-000038780000}"/>
    <cellStyle name="Total 2 5 10" xfId="25247" xr:uid="{00000000-0005-0000-0000-000039780000}"/>
    <cellStyle name="Total 2 5 2" xfId="3949" xr:uid="{00000000-0005-0000-0000-00003A780000}"/>
    <cellStyle name="Total 2 5 2 2" xfId="7253" xr:uid="{00000000-0005-0000-0000-00003B780000}"/>
    <cellStyle name="Total 2 5 2 2 2" xfId="13830" xr:uid="{00000000-0005-0000-0000-00003C780000}"/>
    <cellStyle name="Total 2 5 2 2 3" xfId="20911" xr:uid="{00000000-0005-0000-0000-00003D780000}"/>
    <cellStyle name="Total 2 5 2 2 4" xfId="23915" xr:uid="{00000000-0005-0000-0000-00003E780000}"/>
    <cellStyle name="Total 2 5 2 2 5" xfId="26165" xr:uid="{00000000-0005-0000-0000-00003F780000}"/>
    <cellStyle name="Total 2 5 2 3" xfId="5630" xr:uid="{00000000-0005-0000-0000-000040780000}"/>
    <cellStyle name="Total 2 5 2 3 2" xfId="12207" xr:uid="{00000000-0005-0000-0000-000041780000}"/>
    <cellStyle name="Total 2 5 2 4" xfId="10534" xr:uid="{00000000-0005-0000-0000-000042780000}"/>
    <cellStyle name="Total 2 5 2 5" xfId="17478" xr:uid="{00000000-0005-0000-0000-000043780000}"/>
    <cellStyle name="Total 2 5 2 6" xfId="22481" xr:uid="{00000000-0005-0000-0000-000044780000}"/>
    <cellStyle name="Total 2 5 2 7" xfId="25055" xr:uid="{00000000-0005-0000-0000-000045780000}"/>
    <cellStyle name="Total 2 5 3" xfId="4203" xr:uid="{00000000-0005-0000-0000-000046780000}"/>
    <cellStyle name="Total 2 5 3 2" xfId="7507" xr:uid="{00000000-0005-0000-0000-000047780000}"/>
    <cellStyle name="Total 2 5 3 2 2" xfId="14084" xr:uid="{00000000-0005-0000-0000-000048780000}"/>
    <cellStyle name="Total 2 5 3 2 3" xfId="21165" xr:uid="{00000000-0005-0000-0000-000049780000}"/>
    <cellStyle name="Total 2 5 3 2 4" xfId="24169" xr:uid="{00000000-0005-0000-0000-00004A780000}"/>
    <cellStyle name="Total 2 5 3 2 5" xfId="26419" xr:uid="{00000000-0005-0000-0000-00004B780000}"/>
    <cellStyle name="Total 2 5 3 3" xfId="5884" xr:uid="{00000000-0005-0000-0000-00004C780000}"/>
    <cellStyle name="Total 2 5 3 3 2" xfId="12461" xr:uid="{00000000-0005-0000-0000-00004D780000}"/>
    <cellStyle name="Total 2 5 3 4" xfId="10788" xr:uid="{00000000-0005-0000-0000-00004E780000}"/>
    <cellStyle name="Total 2 5 3 5" xfId="17224" xr:uid="{00000000-0005-0000-0000-00004F780000}"/>
    <cellStyle name="Total 2 5 3 6" xfId="22735" xr:uid="{00000000-0005-0000-0000-000050780000}"/>
    <cellStyle name="Total 2 5 3 7" xfId="17862" xr:uid="{00000000-0005-0000-0000-000051780000}"/>
    <cellStyle name="Total 2 5 4" xfId="4417" xr:uid="{00000000-0005-0000-0000-000052780000}"/>
    <cellStyle name="Total 2 5 4 2" xfId="7721" xr:uid="{00000000-0005-0000-0000-000053780000}"/>
    <cellStyle name="Total 2 5 4 2 2" xfId="14298" xr:uid="{00000000-0005-0000-0000-000054780000}"/>
    <cellStyle name="Total 2 5 4 2 3" xfId="21379" xr:uid="{00000000-0005-0000-0000-000055780000}"/>
    <cellStyle name="Total 2 5 4 2 4" xfId="24383" xr:uid="{00000000-0005-0000-0000-000056780000}"/>
    <cellStyle name="Total 2 5 4 2 5" xfId="26633" xr:uid="{00000000-0005-0000-0000-000057780000}"/>
    <cellStyle name="Total 2 5 4 3" xfId="6098" xr:uid="{00000000-0005-0000-0000-000058780000}"/>
    <cellStyle name="Total 2 5 4 3 2" xfId="12675" xr:uid="{00000000-0005-0000-0000-000059780000}"/>
    <cellStyle name="Total 2 5 4 4" xfId="11002" xr:uid="{00000000-0005-0000-0000-00005A780000}"/>
    <cellStyle name="Total 2 5 4 5" xfId="17010" xr:uid="{00000000-0005-0000-0000-00005B780000}"/>
    <cellStyle name="Total 2 5 4 6" xfId="22949" xr:uid="{00000000-0005-0000-0000-00005C780000}"/>
    <cellStyle name="Total 2 5 4 7" xfId="22395" xr:uid="{00000000-0005-0000-0000-00005D780000}"/>
    <cellStyle name="Total 2 5 5" xfId="6581" xr:uid="{00000000-0005-0000-0000-00005E780000}"/>
    <cellStyle name="Total 2 5 5 2" xfId="13158" xr:uid="{00000000-0005-0000-0000-00005F780000}"/>
    <cellStyle name="Total 2 5 5 3" xfId="20239" xr:uid="{00000000-0005-0000-0000-000060780000}"/>
    <cellStyle name="Total 2 5 5 4" xfId="23339" xr:uid="{00000000-0005-0000-0000-000061780000}"/>
    <cellStyle name="Total 2 5 5 5" xfId="25594" xr:uid="{00000000-0005-0000-0000-000062780000}"/>
    <cellStyle name="Total 2 5 6" xfId="4958" xr:uid="{00000000-0005-0000-0000-000063780000}"/>
    <cellStyle name="Total 2 5 6 2" xfId="11535" xr:uid="{00000000-0005-0000-0000-000064780000}"/>
    <cellStyle name="Total 2 5 7" xfId="9862" xr:uid="{00000000-0005-0000-0000-000065780000}"/>
    <cellStyle name="Total 2 5 8" xfId="18183" xr:uid="{00000000-0005-0000-0000-000066780000}"/>
    <cellStyle name="Total 2 5 9" xfId="21834" xr:uid="{00000000-0005-0000-0000-000067780000}"/>
    <cellStyle name="Total 2 6" xfId="3523" xr:uid="{00000000-0005-0000-0000-000068780000}"/>
    <cellStyle name="Total 2 6 2" xfId="6859" xr:uid="{00000000-0005-0000-0000-000069780000}"/>
    <cellStyle name="Total 2 6 2 2" xfId="13436" xr:uid="{00000000-0005-0000-0000-00006A780000}"/>
    <cellStyle name="Total 2 6 2 3" xfId="20517" xr:uid="{00000000-0005-0000-0000-00006B780000}"/>
    <cellStyle name="Total 2 6 2 4" xfId="23568" xr:uid="{00000000-0005-0000-0000-00006C780000}"/>
    <cellStyle name="Total 2 6 2 5" xfId="25821" xr:uid="{00000000-0005-0000-0000-00006D780000}"/>
    <cellStyle name="Total 2 6 3" xfId="5236" xr:uid="{00000000-0005-0000-0000-00006E780000}"/>
    <cellStyle name="Total 2 6 3 2" xfId="11813" xr:uid="{00000000-0005-0000-0000-00006F780000}"/>
    <cellStyle name="Total 2 6 4" xfId="10140" xr:uid="{00000000-0005-0000-0000-000070780000}"/>
    <cellStyle name="Total 2 6 5" xfId="17892" xr:uid="{00000000-0005-0000-0000-000071780000}"/>
    <cellStyle name="Total 2 6 6" xfId="18933" xr:uid="{00000000-0005-0000-0000-000072780000}"/>
    <cellStyle name="Total 2 6 7" xfId="25077" xr:uid="{00000000-0005-0000-0000-000073780000}"/>
    <cellStyle name="Total 2 7" xfId="3507" xr:uid="{00000000-0005-0000-0000-000074780000}"/>
    <cellStyle name="Total 2 7 2" xfId="6843" xr:uid="{00000000-0005-0000-0000-000075780000}"/>
    <cellStyle name="Total 2 7 2 2" xfId="13420" xr:uid="{00000000-0005-0000-0000-000076780000}"/>
    <cellStyle name="Total 2 7 2 3" xfId="20501" xr:uid="{00000000-0005-0000-0000-000077780000}"/>
    <cellStyle name="Total 2 7 2 4" xfId="23552" xr:uid="{00000000-0005-0000-0000-000078780000}"/>
    <cellStyle name="Total 2 7 2 5" xfId="25805" xr:uid="{00000000-0005-0000-0000-000079780000}"/>
    <cellStyle name="Total 2 7 3" xfId="5220" xr:uid="{00000000-0005-0000-0000-00007A780000}"/>
    <cellStyle name="Total 2 7 3 2" xfId="11797" xr:uid="{00000000-0005-0000-0000-00007B780000}"/>
    <cellStyle name="Total 2 7 4" xfId="10124" xr:uid="{00000000-0005-0000-0000-00007C780000}"/>
    <cellStyle name="Total 2 7 5" xfId="17908" xr:uid="{00000000-0005-0000-0000-00007D780000}"/>
    <cellStyle name="Total 2 7 6" xfId="19806" xr:uid="{00000000-0005-0000-0000-00007E780000}"/>
    <cellStyle name="Total 2 7 7" xfId="25093" xr:uid="{00000000-0005-0000-0000-00007F780000}"/>
    <cellStyle name="Total 2 8" xfId="3519" xr:uid="{00000000-0005-0000-0000-000080780000}"/>
    <cellStyle name="Total 2 8 2" xfId="6855" xr:uid="{00000000-0005-0000-0000-000081780000}"/>
    <cellStyle name="Total 2 8 2 2" xfId="13432" xr:uid="{00000000-0005-0000-0000-000082780000}"/>
    <cellStyle name="Total 2 8 2 3" xfId="20513" xr:uid="{00000000-0005-0000-0000-000083780000}"/>
    <cellStyle name="Total 2 8 2 4" xfId="23564" xr:uid="{00000000-0005-0000-0000-000084780000}"/>
    <cellStyle name="Total 2 8 2 5" xfId="25817" xr:uid="{00000000-0005-0000-0000-000085780000}"/>
    <cellStyle name="Total 2 8 3" xfId="5232" xr:uid="{00000000-0005-0000-0000-000086780000}"/>
    <cellStyle name="Total 2 8 3 2" xfId="11809" xr:uid="{00000000-0005-0000-0000-000087780000}"/>
    <cellStyle name="Total 2 8 4" xfId="10136" xr:uid="{00000000-0005-0000-0000-000088780000}"/>
    <cellStyle name="Total 2 8 5" xfId="17896" xr:uid="{00000000-0005-0000-0000-000089780000}"/>
    <cellStyle name="Total 2 8 6" xfId="19812" xr:uid="{00000000-0005-0000-0000-00008A780000}"/>
    <cellStyle name="Total 2 8 7" xfId="25081" xr:uid="{00000000-0005-0000-0000-00008B780000}"/>
    <cellStyle name="Total 2 9" xfId="6241" xr:uid="{00000000-0005-0000-0000-00008C780000}"/>
    <cellStyle name="Total 2 9 2" xfId="12818" xr:uid="{00000000-0005-0000-0000-00008D780000}"/>
    <cellStyle name="Total 2 9 3" xfId="16819" xr:uid="{00000000-0005-0000-0000-00008E780000}"/>
    <cellStyle name="Total 2 9 4" xfId="23099" xr:uid="{00000000-0005-0000-0000-00008F780000}"/>
    <cellStyle name="Total 2 9 5" xfId="22068" xr:uid="{00000000-0005-0000-0000-000090780000}"/>
    <cellStyle name="Total 3" xfId="2501" xr:uid="{00000000-0005-0000-0000-000091780000}"/>
    <cellStyle name="Total 3 10" xfId="8001" xr:uid="{00000000-0005-0000-0000-000092780000}"/>
    <cellStyle name="Total 3 10 2" xfId="14434" xr:uid="{00000000-0005-0000-0000-000093780000}"/>
    <cellStyle name="Total 3 10 3" xfId="21671" xr:uid="{00000000-0005-0000-0000-000094780000}"/>
    <cellStyle name="Total 3 10 4" xfId="24631" xr:uid="{00000000-0005-0000-0000-000095780000}"/>
    <cellStyle name="Total 3 10 5" xfId="26867" xr:uid="{00000000-0005-0000-0000-000096780000}"/>
    <cellStyle name="Total 3 11" xfId="9446" xr:uid="{00000000-0005-0000-0000-000097780000}"/>
    <cellStyle name="Total 3 11 2" xfId="14615" xr:uid="{00000000-0005-0000-0000-000098780000}"/>
    <cellStyle name="Total 3 12" xfId="9401" xr:uid="{00000000-0005-0000-0000-000099780000}"/>
    <cellStyle name="Total 3 12 2" xfId="14570" xr:uid="{00000000-0005-0000-0000-00009A780000}"/>
    <cellStyle name="Total 3 13" xfId="19326" xr:uid="{00000000-0005-0000-0000-00009B780000}"/>
    <cellStyle name="Total 3 2" xfId="3094" xr:uid="{00000000-0005-0000-0000-00009C780000}"/>
    <cellStyle name="Total 3 2 10" xfId="18645" xr:uid="{00000000-0005-0000-0000-00009D780000}"/>
    <cellStyle name="Total 3 2 2" xfId="3824" xr:uid="{00000000-0005-0000-0000-00009E780000}"/>
    <cellStyle name="Total 3 2 2 2" xfId="7128" xr:uid="{00000000-0005-0000-0000-00009F780000}"/>
    <cellStyle name="Total 3 2 2 2 2" xfId="13705" xr:uid="{00000000-0005-0000-0000-0000A0780000}"/>
    <cellStyle name="Total 3 2 2 2 3" xfId="20786" xr:uid="{00000000-0005-0000-0000-0000A1780000}"/>
    <cellStyle name="Total 3 2 2 2 4" xfId="23835" xr:uid="{00000000-0005-0000-0000-0000A2780000}"/>
    <cellStyle name="Total 3 2 2 2 5" xfId="26089" xr:uid="{00000000-0005-0000-0000-0000A3780000}"/>
    <cellStyle name="Total 3 2 2 3" xfId="5505" xr:uid="{00000000-0005-0000-0000-0000A4780000}"/>
    <cellStyle name="Total 3 2 2 3 2" xfId="12082" xr:uid="{00000000-0005-0000-0000-0000A5780000}"/>
    <cellStyle name="Total 3 2 2 4" xfId="10409" xr:uid="{00000000-0005-0000-0000-0000A6780000}"/>
    <cellStyle name="Total 3 2 2 5" xfId="17603" xr:uid="{00000000-0005-0000-0000-0000A7780000}"/>
    <cellStyle name="Total 3 2 2 6" xfId="19989" xr:uid="{00000000-0005-0000-0000-0000A8780000}"/>
    <cellStyle name="Total 3 2 2 7" xfId="21742" xr:uid="{00000000-0005-0000-0000-0000A9780000}"/>
    <cellStyle name="Total 3 2 3" xfId="4135" xr:uid="{00000000-0005-0000-0000-0000AA780000}"/>
    <cellStyle name="Total 3 2 3 2" xfId="7439" xr:uid="{00000000-0005-0000-0000-0000AB780000}"/>
    <cellStyle name="Total 3 2 3 2 2" xfId="14016" xr:uid="{00000000-0005-0000-0000-0000AC780000}"/>
    <cellStyle name="Total 3 2 3 2 3" xfId="21097" xr:uid="{00000000-0005-0000-0000-0000AD780000}"/>
    <cellStyle name="Total 3 2 3 2 4" xfId="24101" xr:uid="{00000000-0005-0000-0000-0000AE780000}"/>
    <cellStyle name="Total 3 2 3 2 5" xfId="26351" xr:uid="{00000000-0005-0000-0000-0000AF780000}"/>
    <cellStyle name="Total 3 2 3 3" xfId="5816" xr:uid="{00000000-0005-0000-0000-0000B0780000}"/>
    <cellStyle name="Total 3 2 3 3 2" xfId="12393" xr:uid="{00000000-0005-0000-0000-0000B1780000}"/>
    <cellStyle name="Total 3 2 3 4" xfId="10720" xr:uid="{00000000-0005-0000-0000-0000B2780000}"/>
    <cellStyle name="Total 3 2 3 5" xfId="17292" xr:uid="{00000000-0005-0000-0000-0000B3780000}"/>
    <cellStyle name="Total 3 2 3 6" xfId="22667" xr:uid="{00000000-0005-0000-0000-0000B4780000}"/>
    <cellStyle name="Total 3 2 3 7" xfId="21728" xr:uid="{00000000-0005-0000-0000-0000B5780000}"/>
    <cellStyle name="Total 3 2 4" xfId="4351" xr:uid="{00000000-0005-0000-0000-0000B6780000}"/>
    <cellStyle name="Total 3 2 4 2" xfId="7655" xr:uid="{00000000-0005-0000-0000-0000B7780000}"/>
    <cellStyle name="Total 3 2 4 2 2" xfId="14232" xr:uid="{00000000-0005-0000-0000-0000B8780000}"/>
    <cellStyle name="Total 3 2 4 2 3" xfId="21313" xr:uid="{00000000-0005-0000-0000-0000B9780000}"/>
    <cellStyle name="Total 3 2 4 2 4" xfId="24317" xr:uid="{00000000-0005-0000-0000-0000BA780000}"/>
    <cellStyle name="Total 3 2 4 2 5" xfId="26567" xr:uid="{00000000-0005-0000-0000-0000BB780000}"/>
    <cellStyle name="Total 3 2 4 3" xfId="6032" xr:uid="{00000000-0005-0000-0000-0000BC780000}"/>
    <cellStyle name="Total 3 2 4 3 2" xfId="12609" xr:uid="{00000000-0005-0000-0000-0000BD780000}"/>
    <cellStyle name="Total 3 2 4 4" xfId="10936" xr:uid="{00000000-0005-0000-0000-0000BE780000}"/>
    <cellStyle name="Total 3 2 4 5" xfId="17076" xr:uid="{00000000-0005-0000-0000-0000BF780000}"/>
    <cellStyle name="Total 3 2 4 6" xfId="22883" xr:uid="{00000000-0005-0000-0000-0000C0780000}"/>
    <cellStyle name="Total 3 2 4 7" xfId="19147" xr:uid="{00000000-0005-0000-0000-0000C1780000}"/>
    <cellStyle name="Total 3 2 5" xfId="6455" xr:uid="{00000000-0005-0000-0000-0000C2780000}"/>
    <cellStyle name="Total 3 2 5 2" xfId="13032" xr:uid="{00000000-0005-0000-0000-0000C3780000}"/>
    <cellStyle name="Total 3 2 5 3" xfId="20113" xr:uid="{00000000-0005-0000-0000-0000C4780000}"/>
    <cellStyle name="Total 3 2 5 4" xfId="23270" xr:uid="{00000000-0005-0000-0000-0000C5780000}"/>
    <cellStyle name="Total 3 2 5 5" xfId="25523" xr:uid="{00000000-0005-0000-0000-0000C6780000}"/>
    <cellStyle name="Total 3 2 6" xfId="4832" xr:uid="{00000000-0005-0000-0000-0000C7780000}"/>
    <cellStyle name="Total 3 2 6 2" xfId="11409" xr:uid="{00000000-0005-0000-0000-0000C8780000}"/>
    <cellStyle name="Total 3 2 7" xfId="9737" xr:uid="{00000000-0005-0000-0000-0000C9780000}"/>
    <cellStyle name="Total 3 2 8" xfId="18363" xr:uid="{00000000-0005-0000-0000-0000CA780000}"/>
    <cellStyle name="Total 3 2 9" xfId="18814" xr:uid="{00000000-0005-0000-0000-0000CB780000}"/>
    <cellStyle name="Total 3 3" xfId="3320" xr:uid="{00000000-0005-0000-0000-0000CC780000}"/>
    <cellStyle name="Total 3 3 10" xfId="25179" xr:uid="{00000000-0005-0000-0000-0000CD780000}"/>
    <cellStyle name="Total 3 3 2" xfId="4016" xr:uid="{00000000-0005-0000-0000-0000CE780000}"/>
    <cellStyle name="Total 3 3 2 2" xfId="7320" xr:uid="{00000000-0005-0000-0000-0000CF780000}"/>
    <cellStyle name="Total 3 3 2 2 2" xfId="13897" xr:uid="{00000000-0005-0000-0000-0000D0780000}"/>
    <cellStyle name="Total 3 3 2 2 3" xfId="20978" xr:uid="{00000000-0005-0000-0000-0000D1780000}"/>
    <cellStyle name="Total 3 3 2 2 4" xfId="23982" xr:uid="{00000000-0005-0000-0000-0000D2780000}"/>
    <cellStyle name="Total 3 3 2 2 5" xfId="26232" xr:uid="{00000000-0005-0000-0000-0000D3780000}"/>
    <cellStyle name="Total 3 3 2 3" xfId="5697" xr:uid="{00000000-0005-0000-0000-0000D4780000}"/>
    <cellStyle name="Total 3 3 2 3 2" xfId="12274" xr:uid="{00000000-0005-0000-0000-0000D5780000}"/>
    <cellStyle name="Total 3 3 2 4" xfId="10601" xr:uid="{00000000-0005-0000-0000-0000D6780000}"/>
    <cellStyle name="Total 3 3 2 5" xfId="17411" xr:uid="{00000000-0005-0000-0000-0000D7780000}"/>
    <cellStyle name="Total 3 3 2 6" xfId="22548" xr:uid="{00000000-0005-0000-0000-0000D8780000}"/>
    <cellStyle name="Total 3 3 2 7" xfId="24814" xr:uid="{00000000-0005-0000-0000-0000D9780000}"/>
    <cellStyle name="Total 3 3 3" xfId="4270" xr:uid="{00000000-0005-0000-0000-0000DA780000}"/>
    <cellStyle name="Total 3 3 3 2" xfId="7574" xr:uid="{00000000-0005-0000-0000-0000DB780000}"/>
    <cellStyle name="Total 3 3 3 2 2" xfId="14151" xr:uid="{00000000-0005-0000-0000-0000DC780000}"/>
    <cellStyle name="Total 3 3 3 2 3" xfId="21232" xr:uid="{00000000-0005-0000-0000-0000DD780000}"/>
    <cellStyle name="Total 3 3 3 2 4" xfId="24236" xr:uid="{00000000-0005-0000-0000-0000DE780000}"/>
    <cellStyle name="Total 3 3 3 2 5" xfId="26486" xr:uid="{00000000-0005-0000-0000-0000DF780000}"/>
    <cellStyle name="Total 3 3 3 3" xfId="5951" xr:uid="{00000000-0005-0000-0000-0000E0780000}"/>
    <cellStyle name="Total 3 3 3 3 2" xfId="12528" xr:uid="{00000000-0005-0000-0000-0000E1780000}"/>
    <cellStyle name="Total 3 3 3 4" xfId="10855" xr:uid="{00000000-0005-0000-0000-0000E2780000}"/>
    <cellStyle name="Total 3 3 3 5" xfId="17157" xr:uid="{00000000-0005-0000-0000-0000E3780000}"/>
    <cellStyle name="Total 3 3 3 6" xfId="22802" xr:uid="{00000000-0005-0000-0000-0000E4780000}"/>
    <cellStyle name="Total 3 3 3 7" xfId="19503" xr:uid="{00000000-0005-0000-0000-0000E5780000}"/>
    <cellStyle name="Total 3 3 4" xfId="4484" xr:uid="{00000000-0005-0000-0000-0000E6780000}"/>
    <cellStyle name="Total 3 3 4 2" xfId="7788" xr:uid="{00000000-0005-0000-0000-0000E7780000}"/>
    <cellStyle name="Total 3 3 4 2 2" xfId="14365" xr:uid="{00000000-0005-0000-0000-0000E8780000}"/>
    <cellStyle name="Total 3 3 4 2 3" xfId="21446" xr:uid="{00000000-0005-0000-0000-0000E9780000}"/>
    <cellStyle name="Total 3 3 4 2 4" xfId="24450" xr:uid="{00000000-0005-0000-0000-0000EA780000}"/>
    <cellStyle name="Total 3 3 4 2 5" xfId="26700" xr:uid="{00000000-0005-0000-0000-0000EB780000}"/>
    <cellStyle name="Total 3 3 4 3" xfId="6165" xr:uid="{00000000-0005-0000-0000-0000EC780000}"/>
    <cellStyle name="Total 3 3 4 3 2" xfId="12742" xr:uid="{00000000-0005-0000-0000-0000ED780000}"/>
    <cellStyle name="Total 3 3 4 4" xfId="11069" xr:uid="{00000000-0005-0000-0000-0000EE780000}"/>
    <cellStyle name="Total 3 3 4 5" xfId="16943" xr:uid="{00000000-0005-0000-0000-0000EF780000}"/>
    <cellStyle name="Total 3 3 4 6" xfId="23016" xr:uid="{00000000-0005-0000-0000-0000F0780000}"/>
    <cellStyle name="Total 3 3 4 7" xfId="19120" xr:uid="{00000000-0005-0000-0000-0000F1780000}"/>
    <cellStyle name="Total 3 3 5" xfId="6659" xr:uid="{00000000-0005-0000-0000-0000F2780000}"/>
    <cellStyle name="Total 3 3 5 2" xfId="13236" xr:uid="{00000000-0005-0000-0000-0000F3780000}"/>
    <cellStyle name="Total 3 3 5 3" xfId="20317" xr:uid="{00000000-0005-0000-0000-0000F4780000}"/>
    <cellStyle name="Total 3 3 5 4" xfId="23417" xr:uid="{00000000-0005-0000-0000-0000F5780000}"/>
    <cellStyle name="Total 3 3 5 5" xfId="25672" xr:uid="{00000000-0005-0000-0000-0000F6780000}"/>
    <cellStyle name="Total 3 3 6" xfId="5036" xr:uid="{00000000-0005-0000-0000-0000F7780000}"/>
    <cellStyle name="Total 3 3 6 2" xfId="11613" xr:uid="{00000000-0005-0000-0000-0000F8780000}"/>
    <cellStyle name="Total 3 3 7" xfId="9940" xr:uid="{00000000-0005-0000-0000-0000F9780000}"/>
    <cellStyle name="Total 3 3 8" xfId="18105" xr:uid="{00000000-0005-0000-0000-0000FA780000}"/>
    <cellStyle name="Total 3 3 9" xfId="19736" xr:uid="{00000000-0005-0000-0000-0000FB780000}"/>
    <cellStyle name="Total 3 4" xfId="3678" xr:uid="{00000000-0005-0000-0000-0000FC780000}"/>
    <cellStyle name="Total 3 4 2" xfId="6982" xr:uid="{00000000-0005-0000-0000-0000FD780000}"/>
    <cellStyle name="Total 3 4 2 2" xfId="13559" xr:uid="{00000000-0005-0000-0000-0000FE780000}"/>
    <cellStyle name="Total 3 4 2 3" xfId="20640" xr:uid="{00000000-0005-0000-0000-0000FF780000}"/>
    <cellStyle name="Total 3 4 2 4" xfId="23691" xr:uid="{00000000-0005-0000-0000-000000790000}"/>
    <cellStyle name="Total 3 4 2 5" xfId="25944" xr:uid="{00000000-0005-0000-0000-000001790000}"/>
    <cellStyle name="Total 3 4 3" xfId="5359" xr:uid="{00000000-0005-0000-0000-000002790000}"/>
    <cellStyle name="Total 3 4 3 2" xfId="11936" xr:uid="{00000000-0005-0000-0000-000003790000}"/>
    <cellStyle name="Total 3 4 4" xfId="10263" xr:uid="{00000000-0005-0000-0000-000004790000}"/>
    <cellStyle name="Total 3 4 5" xfId="17749" xr:uid="{00000000-0005-0000-0000-000005790000}"/>
    <cellStyle name="Total 3 4 6" xfId="19881" xr:uid="{00000000-0005-0000-0000-000006790000}"/>
    <cellStyle name="Total 3 4 7" xfId="24764" xr:uid="{00000000-0005-0000-0000-000007790000}"/>
    <cellStyle name="Total 3 5" xfId="3607" xr:uid="{00000000-0005-0000-0000-000008790000}"/>
    <cellStyle name="Total 3 5 2" xfId="6911" xr:uid="{00000000-0005-0000-0000-000009790000}"/>
    <cellStyle name="Total 3 5 2 2" xfId="13488" xr:uid="{00000000-0005-0000-0000-00000A790000}"/>
    <cellStyle name="Total 3 5 2 3" xfId="20569" xr:uid="{00000000-0005-0000-0000-00000B790000}"/>
    <cellStyle name="Total 3 5 2 4" xfId="23620" xr:uid="{00000000-0005-0000-0000-00000C790000}"/>
    <cellStyle name="Total 3 5 2 5" xfId="25873" xr:uid="{00000000-0005-0000-0000-00000D790000}"/>
    <cellStyle name="Total 3 5 3" xfId="5288" xr:uid="{00000000-0005-0000-0000-00000E790000}"/>
    <cellStyle name="Total 3 5 3 2" xfId="11865" xr:uid="{00000000-0005-0000-0000-00000F790000}"/>
    <cellStyle name="Total 3 5 4" xfId="10192" xr:uid="{00000000-0005-0000-0000-000010790000}"/>
    <cellStyle name="Total 3 5 5" xfId="17820" xr:uid="{00000000-0005-0000-0000-000011790000}"/>
    <cellStyle name="Total 3 5 6" xfId="18960" xr:uid="{00000000-0005-0000-0000-000012790000}"/>
    <cellStyle name="Total 3 5 7" xfId="18592" xr:uid="{00000000-0005-0000-0000-000013790000}"/>
    <cellStyle name="Total 3 6" xfId="3627" xr:uid="{00000000-0005-0000-0000-000014790000}"/>
    <cellStyle name="Total 3 6 2" xfId="6931" xr:uid="{00000000-0005-0000-0000-000015790000}"/>
    <cellStyle name="Total 3 6 2 2" xfId="13508" xr:uid="{00000000-0005-0000-0000-000016790000}"/>
    <cellStyle name="Total 3 6 2 3" xfId="20589" xr:uid="{00000000-0005-0000-0000-000017790000}"/>
    <cellStyle name="Total 3 6 2 4" xfId="23640" xr:uid="{00000000-0005-0000-0000-000018790000}"/>
    <cellStyle name="Total 3 6 2 5" xfId="25893" xr:uid="{00000000-0005-0000-0000-000019790000}"/>
    <cellStyle name="Total 3 6 3" xfId="5308" xr:uid="{00000000-0005-0000-0000-00001A790000}"/>
    <cellStyle name="Total 3 6 3 2" xfId="11885" xr:uid="{00000000-0005-0000-0000-00001B790000}"/>
    <cellStyle name="Total 3 6 4" xfId="10212" xr:uid="{00000000-0005-0000-0000-00001C790000}"/>
    <cellStyle name="Total 3 6 5" xfId="17800" xr:uid="{00000000-0005-0000-0000-00001D790000}"/>
    <cellStyle name="Total 3 6 6" xfId="18970" xr:uid="{00000000-0005-0000-0000-00001E790000}"/>
    <cellStyle name="Total 3 6 7" xfId="25070" xr:uid="{00000000-0005-0000-0000-00001F790000}"/>
    <cellStyle name="Total 3 7" xfId="6304" xr:uid="{00000000-0005-0000-0000-000020790000}"/>
    <cellStyle name="Total 3 7 2" xfId="12881" xr:uid="{00000000-0005-0000-0000-000021790000}"/>
    <cellStyle name="Total 3 7 3" xfId="16758" xr:uid="{00000000-0005-0000-0000-000022790000}"/>
    <cellStyle name="Total 3 7 4" xfId="23160" xr:uid="{00000000-0005-0000-0000-000023790000}"/>
    <cellStyle name="Total 3 7 5" xfId="25415" xr:uid="{00000000-0005-0000-0000-000024790000}"/>
    <cellStyle name="Total 3 8" xfId="4673" xr:uid="{00000000-0005-0000-0000-000025790000}"/>
    <cellStyle name="Total 3 8 2" xfId="11250" xr:uid="{00000000-0005-0000-0000-000026790000}"/>
    <cellStyle name="Total 3 8 3" xfId="21688" xr:uid="{00000000-0005-0000-0000-000027790000}"/>
    <cellStyle name="Total 3 8 4" xfId="24646" xr:uid="{00000000-0005-0000-0000-000028790000}"/>
    <cellStyle name="Total 3 8 5" xfId="26882" xr:uid="{00000000-0005-0000-0000-000029790000}"/>
    <cellStyle name="Total 3 9" xfId="8052" xr:uid="{00000000-0005-0000-0000-00002A790000}"/>
    <cellStyle name="Total 3 9 2" xfId="14452" xr:uid="{00000000-0005-0000-0000-00002B790000}"/>
    <cellStyle name="Total 3 9 3" xfId="21568" xr:uid="{00000000-0005-0000-0000-00002C790000}"/>
    <cellStyle name="Total 3 9 4" xfId="24532" xr:uid="{00000000-0005-0000-0000-00002D790000}"/>
    <cellStyle name="Total 3 9 5" xfId="26774" xr:uid="{00000000-0005-0000-0000-00002E790000}"/>
    <cellStyle name="Total 4" xfId="2502" xr:uid="{00000000-0005-0000-0000-00002F790000}"/>
    <cellStyle name="Total 4 10" xfId="8002" xr:uid="{00000000-0005-0000-0000-000030790000}"/>
    <cellStyle name="Total 4 10 2" xfId="14435" xr:uid="{00000000-0005-0000-0000-000031790000}"/>
    <cellStyle name="Total 4 10 3" xfId="21672" xr:uid="{00000000-0005-0000-0000-000032790000}"/>
    <cellStyle name="Total 4 10 4" xfId="24632" xr:uid="{00000000-0005-0000-0000-000033790000}"/>
    <cellStyle name="Total 4 10 5" xfId="26868" xr:uid="{00000000-0005-0000-0000-000034790000}"/>
    <cellStyle name="Total 4 11" xfId="9447" xr:uid="{00000000-0005-0000-0000-000035790000}"/>
    <cellStyle name="Total 4 11 2" xfId="14616" xr:uid="{00000000-0005-0000-0000-000036790000}"/>
    <cellStyle name="Total 4 12" xfId="9402" xr:uid="{00000000-0005-0000-0000-000037790000}"/>
    <cellStyle name="Total 4 12 2" xfId="14571" xr:uid="{00000000-0005-0000-0000-000038790000}"/>
    <cellStyle name="Total 4 13" xfId="19327" xr:uid="{00000000-0005-0000-0000-000039790000}"/>
    <cellStyle name="Total 4 2" xfId="3095" xr:uid="{00000000-0005-0000-0000-00003A790000}"/>
    <cellStyle name="Total 4 2 10" xfId="18644" xr:uid="{00000000-0005-0000-0000-00003B790000}"/>
    <cellStyle name="Total 4 2 2" xfId="3825" xr:uid="{00000000-0005-0000-0000-00003C790000}"/>
    <cellStyle name="Total 4 2 2 2" xfId="7129" xr:uid="{00000000-0005-0000-0000-00003D790000}"/>
    <cellStyle name="Total 4 2 2 2 2" xfId="13706" xr:uid="{00000000-0005-0000-0000-00003E790000}"/>
    <cellStyle name="Total 4 2 2 2 3" xfId="20787" xr:uid="{00000000-0005-0000-0000-00003F790000}"/>
    <cellStyle name="Total 4 2 2 2 4" xfId="23836" xr:uid="{00000000-0005-0000-0000-000040790000}"/>
    <cellStyle name="Total 4 2 2 2 5" xfId="26090" xr:uid="{00000000-0005-0000-0000-000041790000}"/>
    <cellStyle name="Total 4 2 2 3" xfId="5506" xr:uid="{00000000-0005-0000-0000-000042790000}"/>
    <cellStyle name="Total 4 2 2 3 2" xfId="12083" xr:uid="{00000000-0005-0000-0000-000043790000}"/>
    <cellStyle name="Total 4 2 2 4" xfId="10410" xr:uid="{00000000-0005-0000-0000-000044790000}"/>
    <cellStyle name="Total 4 2 2 5" xfId="17602" xr:uid="{00000000-0005-0000-0000-000045790000}"/>
    <cellStyle name="Total 4 2 2 6" xfId="19990" xr:uid="{00000000-0005-0000-0000-000046790000}"/>
    <cellStyle name="Total 4 2 2 7" xfId="24521" xr:uid="{00000000-0005-0000-0000-000047790000}"/>
    <cellStyle name="Total 4 2 3" xfId="4136" xr:uid="{00000000-0005-0000-0000-000048790000}"/>
    <cellStyle name="Total 4 2 3 2" xfId="7440" xr:uid="{00000000-0005-0000-0000-000049790000}"/>
    <cellStyle name="Total 4 2 3 2 2" xfId="14017" xr:uid="{00000000-0005-0000-0000-00004A790000}"/>
    <cellStyle name="Total 4 2 3 2 3" xfId="21098" xr:uid="{00000000-0005-0000-0000-00004B790000}"/>
    <cellStyle name="Total 4 2 3 2 4" xfId="24102" xr:uid="{00000000-0005-0000-0000-00004C790000}"/>
    <cellStyle name="Total 4 2 3 2 5" xfId="26352" xr:uid="{00000000-0005-0000-0000-00004D790000}"/>
    <cellStyle name="Total 4 2 3 3" xfId="5817" xr:uid="{00000000-0005-0000-0000-00004E790000}"/>
    <cellStyle name="Total 4 2 3 3 2" xfId="12394" xr:uid="{00000000-0005-0000-0000-00004F790000}"/>
    <cellStyle name="Total 4 2 3 4" xfId="10721" xr:uid="{00000000-0005-0000-0000-000050790000}"/>
    <cellStyle name="Total 4 2 3 5" xfId="17291" xr:uid="{00000000-0005-0000-0000-000051790000}"/>
    <cellStyle name="Total 4 2 3 6" xfId="22668" xr:uid="{00000000-0005-0000-0000-000052790000}"/>
    <cellStyle name="Total 4 2 3 7" xfId="18543" xr:uid="{00000000-0005-0000-0000-000053790000}"/>
    <cellStyle name="Total 4 2 4" xfId="4352" xr:uid="{00000000-0005-0000-0000-000054790000}"/>
    <cellStyle name="Total 4 2 4 2" xfId="7656" xr:uid="{00000000-0005-0000-0000-000055790000}"/>
    <cellStyle name="Total 4 2 4 2 2" xfId="14233" xr:uid="{00000000-0005-0000-0000-000056790000}"/>
    <cellStyle name="Total 4 2 4 2 3" xfId="21314" xr:uid="{00000000-0005-0000-0000-000057790000}"/>
    <cellStyle name="Total 4 2 4 2 4" xfId="24318" xr:uid="{00000000-0005-0000-0000-000058790000}"/>
    <cellStyle name="Total 4 2 4 2 5" xfId="26568" xr:uid="{00000000-0005-0000-0000-000059790000}"/>
    <cellStyle name="Total 4 2 4 3" xfId="6033" xr:uid="{00000000-0005-0000-0000-00005A790000}"/>
    <cellStyle name="Total 4 2 4 3 2" xfId="12610" xr:uid="{00000000-0005-0000-0000-00005B790000}"/>
    <cellStyle name="Total 4 2 4 4" xfId="10937" xr:uid="{00000000-0005-0000-0000-00005C790000}"/>
    <cellStyle name="Total 4 2 4 5" xfId="17075" xr:uid="{00000000-0005-0000-0000-00005D790000}"/>
    <cellStyle name="Total 4 2 4 6" xfId="22884" xr:uid="{00000000-0005-0000-0000-00005E790000}"/>
    <cellStyle name="Total 4 2 4 7" xfId="19484" xr:uid="{00000000-0005-0000-0000-00005F790000}"/>
    <cellStyle name="Total 4 2 5" xfId="6456" xr:uid="{00000000-0005-0000-0000-000060790000}"/>
    <cellStyle name="Total 4 2 5 2" xfId="13033" xr:uid="{00000000-0005-0000-0000-000061790000}"/>
    <cellStyle name="Total 4 2 5 3" xfId="20114" xr:uid="{00000000-0005-0000-0000-000062790000}"/>
    <cellStyle name="Total 4 2 5 4" xfId="23271" xr:uid="{00000000-0005-0000-0000-000063790000}"/>
    <cellStyle name="Total 4 2 5 5" xfId="25524" xr:uid="{00000000-0005-0000-0000-000064790000}"/>
    <cellStyle name="Total 4 2 6" xfId="4833" xr:uid="{00000000-0005-0000-0000-000065790000}"/>
    <cellStyle name="Total 4 2 6 2" xfId="11410" xr:uid="{00000000-0005-0000-0000-000066790000}"/>
    <cellStyle name="Total 4 2 7" xfId="9738" xr:uid="{00000000-0005-0000-0000-000067790000}"/>
    <cellStyle name="Total 4 2 8" xfId="18362" xr:uid="{00000000-0005-0000-0000-000068790000}"/>
    <cellStyle name="Total 4 2 9" xfId="19651" xr:uid="{00000000-0005-0000-0000-000069790000}"/>
    <cellStyle name="Total 4 3" xfId="3321" xr:uid="{00000000-0005-0000-0000-00006A790000}"/>
    <cellStyle name="Total 4 3 10" xfId="25178" xr:uid="{00000000-0005-0000-0000-00006B790000}"/>
    <cellStyle name="Total 4 3 2" xfId="4017" xr:uid="{00000000-0005-0000-0000-00006C790000}"/>
    <cellStyle name="Total 4 3 2 2" xfId="7321" xr:uid="{00000000-0005-0000-0000-00006D790000}"/>
    <cellStyle name="Total 4 3 2 2 2" xfId="13898" xr:uid="{00000000-0005-0000-0000-00006E790000}"/>
    <cellStyle name="Total 4 3 2 2 3" xfId="20979" xr:uid="{00000000-0005-0000-0000-00006F790000}"/>
    <cellStyle name="Total 4 3 2 2 4" xfId="23983" xr:uid="{00000000-0005-0000-0000-000070790000}"/>
    <cellStyle name="Total 4 3 2 2 5" xfId="26233" xr:uid="{00000000-0005-0000-0000-000071790000}"/>
    <cellStyle name="Total 4 3 2 3" xfId="5698" xr:uid="{00000000-0005-0000-0000-000072790000}"/>
    <cellStyle name="Total 4 3 2 3 2" xfId="12275" xr:uid="{00000000-0005-0000-0000-000073790000}"/>
    <cellStyle name="Total 4 3 2 4" xfId="10602" xr:uid="{00000000-0005-0000-0000-000074790000}"/>
    <cellStyle name="Total 4 3 2 5" xfId="17410" xr:uid="{00000000-0005-0000-0000-000075790000}"/>
    <cellStyle name="Total 4 3 2 6" xfId="22549" xr:uid="{00000000-0005-0000-0000-000076790000}"/>
    <cellStyle name="Total 4 3 2 7" xfId="24815" xr:uid="{00000000-0005-0000-0000-000077790000}"/>
    <cellStyle name="Total 4 3 3" xfId="4271" xr:uid="{00000000-0005-0000-0000-000078790000}"/>
    <cellStyle name="Total 4 3 3 2" xfId="7575" xr:uid="{00000000-0005-0000-0000-000079790000}"/>
    <cellStyle name="Total 4 3 3 2 2" xfId="14152" xr:uid="{00000000-0005-0000-0000-00007A790000}"/>
    <cellStyle name="Total 4 3 3 2 3" xfId="21233" xr:uid="{00000000-0005-0000-0000-00007B790000}"/>
    <cellStyle name="Total 4 3 3 2 4" xfId="24237" xr:uid="{00000000-0005-0000-0000-00007C790000}"/>
    <cellStyle name="Total 4 3 3 2 5" xfId="26487" xr:uid="{00000000-0005-0000-0000-00007D790000}"/>
    <cellStyle name="Total 4 3 3 3" xfId="5952" xr:uid="{00000000-0005-0000-0000-00007E790000}"/>
    <cellStyle name="Total 4 3 3 3 2" xfId="12529" xr:uid="{00000000-0005-0000-0000-00007F790000}"/>
    <cellStyle name="Total 4 3 3 4" xfId="10856" xr:uid="{00000000-0005-0000-0000-000080790000}"/>
    <cellStyle name="Total 4 3 3 5" xfId="17156" xr:uid="{00000000-0005-0000-0000-000081790000}"/>
    <cellStyle name="Total 4 3 3 6" xfId="22803" xr:uid="{00000000-0005-0000-0000-000082790000}"/>
    <cellStyle name="Total 4 3 3 7" xfId="19163" xr:uid="{00000000-0005-0000-0000-000083790000}"/>
    <cellStyle name="Total 4 3 4" xfId="4485" xr:uid="{00000000-0005-0000-0000-000084790000}"/>
    <cellStyle name="Total 4 3 4 2" xfId="7789" xr:uid="{00000000-0005-0000-0000-000085790000}"/>
    <cellStyle name="Total 4 3 4 2 2" xfId="14366" xr:uid="{00000000-0005-0000-0000-000086790000}"/>
    <cellStyle name="Total 4 3 4 2 3" xfId="21447" xr:uid="{00000000-0005-0000-0000-000087790000}"/>
    <cellStyle name="Total 4 3 4 2 4" xfId="24451" xr:uid="{00000000-0005-0000-0000-000088790000}"/>
    <cellStyle name="Total 4 3 4 2 5" xfId="26701" xr:uid="{00000000-0005-0000-0000-000089790000}"/>
    <cellStyle name="Total 4 3 4 3" xfId="6166" xr:uid="{00000000-0005-0000-0000-00008A790000}"/>
    <cellStyle name="Total 4 3 4 3 2" xfId="12743" xr:uid="{00000000-0005-0000-0000-00008B790000}"/>
    <cellStyle name="Total 4 3 4 4" xfId="11070" xr:uid="{00000000-0005-0000-0000-00008C790000}"/>
    <cellStyle name="Total 4 3 4 5" xfId="16942" xr:uid="{00000000-0005-0000-0000-00008D790000}"/>
    <cellStyle name="Total 4 3 4 6" xfId="23017" xr:uid="{00000000-0005-0000-0000-00008E790000}"/>
    <cellStyle name="Total 4 3 4 7" xfId="18521" xr:uid="{00000000-0005-0000-0000-00008F790000}"/>
    <cellStyle name="Total 4 3 5" xfId="6660" xr:uid="{00000000-0005-0000-0000-000090790000}"/>
    <cellStyle name="Total 4 3 5 2" xfId="13237" xr:uid="{00000000-0005-0000-0000-000091790000}"/>
    <cellStyle name="Total 4 3 5 3" xfId="20318" xr:uid="{00000000-0005-0000-0000-000092790000}"/>
    <cellStyle name="Total 4 3 5 4" xfId="23418" xr:uid="{00000000-0005-0000-0000-000093790000}"/>
    <cellStyle name="Total 4 3 5 5" xfId="25673" xr:uid="{00000000-0005-0000-0000-000094790000}"/>
    <cellStyle name="Total 4 3 6" xfId="5037" xr:uid="{00000000-0005-0000-0000-000095790000}"/>
    <cellStyle name="Total 4 3 6 2" xfId="11614" xr:uid="{00000000-0005-0000-0000-000096790000}"/>
    <cellStyle name="Total 4 3 7" xfId="9941" xr:uid="{00000000-0005-0000-0000-000097790000}"/>
    <cellStyle name="Total 4 3 8" xfId="18104" xr:uid="{00000000-0005-0000-0000-000098790000}"/>
    <cellStyle name="Total 4 3 9" xfId="18854" xr:uid="{00000000-0005-0000-0000-000099790000}"/>
    <cellStyle name="Total 4 4" xfId="3679" xr:uid="{00000000-0005-0000-0000-00009A790000}"/>
    <cellStyle name="Total 4 4 2" xfId="6983" xr:uid="{00000000-0005-0000-0000-00009B790000}"/>
    <cellStyle name="Total 4 4 2 2" xfId="13560" xr:uid="{00000000-0005-0000-0000-00009C790000}"/>
    <cellStyle name="Total 4 4 2 3" xfId="20641" xr:uid="{00000000-0005-0000-0000-00009D790000}"/>
    <cellStyle name="Total 4 4 2 4" xfId="23692" xr:uid="{00000000-0005-0000-0000-00009E790000}"/>
    <cellStyle name="Total 4 4 2 5" xfId="25945" xr:uid="{00000000-0005-0000-0000-00009F790000}"/>
    <cellStyle name="Total 4 4 3" xfId="5360" xr:uid="{00000000-0005-0000-0000-0000A0790000}"/>
    <cellStyle name="Total 4 4 3 2" xfId="11937" xr:uid="{00000000-0005-0000-0000-0000A1790000}"/>
    <cellStyle name="Total 4 4 4" xfId="10264" xr:uid="{00000000-0005-0000-0000-0000A2790000}"/>
    <cellStyle name="Total 4 4 5" xfId="17748" xr:uid="{00000000-0005-0000-0000-0000A3790000}"/>
    <cellStyle name="Total 4 4 6" xfId="19001" xr:uid="{00000000-0005-0000-0000-0000A4790000}"/>
    <cellStyle name="Total 4 4 7" xfId="18574" xr:uid="{00000000-0005-0000-0000-0000A5790000}"/>
    <cellStyle name="Total 4 5" xfId="3435" xr:uid="{00000000-0005-0000-0000-0000A6790000}"/>
    <cellStyle name="Total 4 5 2" xfId="6774" xr:uid="{00000000-0005-0000-0000-0000A7790000}"/>
    <cellStyle name="Total 4 5 2 2" xfId="13351" xr:uid="{00000000-0005-0000-0000-0000A8790000}"/>
    <cellStyle name="Total 4 5 2 3" xfId="20432" xr:uid="{00000000-0005-0000-0000-0000A9790000}"/>
    <cellStyle name="Total 4 5 2 4" xfId="23483" xr:uid="{00000000-0005-0000-0000-0000AA790000}"/>
    <cellStyle name="Total 4 5 2 5" xfId="25736" xr:uid="{00000000-0005-0000-0000-0000AB790000}"/>
    <cellStyle name="Total 4 5 3" xfId="5151" xr:uid="{00000000-0005-0000-0000-0000AC790000}"/>
    <cellStyle name="Total 4 5 3 2" xfId="11728" xr:uid="{00000000-0005-0000-0000-0000AD790000}"/>
    <cellStyle name="Total 4 5 4" xfId="10055" xr:uid="{00000000-0005-0000-0000-0000AE790000}"/>
    <cellStyle name="Total 4 5 5" xfId="17979" xr:uid="{00000000-0005-0000-0000-0000AF790000}"/>
    <cellStyle name="Total 4 5 6" xfId="18893" xr:uid="{00000000-0005-0000-0000-0000B0790000}"/>
    <cellStyle name="Total 4 5 7" xfId="25135" xr:uid="{00000000-0005-0000-0000-0000B1790000}"/>
    <cellStyle name="Total 4 6" xfId="3702" xr:uid="{00000000-0005-0000-0000-0000B2790000}"/>
    <cellStyle name="Total 4 6 2" xfId="7006" xr:uid="{00000000-0005-0000-0000-0000B3790000}"/>
    <cellStyle name="Total 4 6 2 2" xfId="13583" xr:uid="{00000000-0005-0000-0000-0000B4790000}"/>
    <cellStyle name="Total 4 6 2 3" xfId="20664" xr:uid="{00000000-0005-0000-0000-0000B5790000}"/>
    <cellStyle name="Total 4 6 2 4" xfId="23715" xr:uid="{00000000-0005-0000-0000-0000B6790000}"/>
    <cellStyle name="Total 4 6 2 5" xfId="25968" xr:uid="{00000000-0005-0000-0000-0000B7790000}"/>
    <cellStyle name="Total 4 6 3" xfId="5383" xr:uid="{00000000-0005-0000-0000-0000B8790000}"/>
    <cellStyle name="Total 4 6 3 2" xfId="11960" xr:uid="{00000000-0005-0000-0000-0000B9790000}"/>
    <cellStyle name="Total 4 6 4" xfId="10287" xr:uid="{00000000-0005-0000-0000-0000BA790000}"/>
    <cellStyle name="Total 4 6 5" xfId="17725" xr:uid="{00000000-0005-0000-0000-0000BB790000}"/>
    <cellStyle name="Total 4 6 6" xfId="19897" xr:uid="{00000000-0005-0000-0000-0000BC790000}"/>
    <cellStyle name="Total 4 6 7" xfId="24785" xr:uid="{00000000-0005-0000-0000-0000BD790000}"/>
    <cellStyle name="Total 4 7" xfId="6305" xr:uid="{00000000-0005-0000-0000-0000BE790000}"/>
    <cellStyle name="Total 4 7 2" xfId="12882" xr:uid="{00000000-0005-0000-0000-0000BF790000}"/>
    <cellStyle name="Total 4 7 3" xfId="16757" xr:uid="{00000000-0005-0000-0000-0000C0790000}"/>
    <cellStyle name="Total 4 7 4" xfId="23161" xr:uid="{00000000-0005-0000-0000-0000C1790000}"/>
    <cellStyle name="Total 4 7 5" xfId="25416" xr:uid="{00000000-0005-0000-0000-0000C2790000}"/>
    <cellStyle name="Total 4 8" xfId="4674" xr:uid="{00000000-0005-0000-0000-0000C3790000}"/>
    <cellStyle name="Total 4 8 2" xfId="11251" xr:uid="{00000000-0005-0000-0000-0000C4790000}"/>
    <cellStyle name="Total 4 8 3" xfId="21689" xr:uid="{00000000-0005-0000-0000-0000C5790000}"/>
    <cellStyle name="Total 4 8 4" xfId="24647" xr:uid="{00000000-0005-0000-0000-0000C6790000}"/>
    <cellStyle name="Total 4 8 5" xfId="26883" xr:uid="{00000000-0005-0000-0000-0000C7790000}"/>
    <cellStyle name="Total 4 9" xfId="8054" xr:uid="{00000000-0005-0000-0000-0000C8790000}"/>
    <cellStyle name="Total 4 9 2" xfId="14453" xr:uid="{00000000-0005-0000-0000-0000C9790000}"/>
    <cellStyle name="Total 4 9 3" xfId="21567" xr:uid="{00000000-0005-0000-0000-0000CA790000}"/>
    <cellStyle name="Total 4 9 4" xfId="24531" xr:uid="{00000000-0005-0000-0000-0000CB790000}"/>
    <cellStyle name="Total 4 9 5" xfId="26773" xr:uid="{00000000-0005-0000-0000-0000CC790000}"/>
    <cellStyle name="Total 5" xfId="2503" xr:uid="{00000000-0005-0000-0000-0000CD790000}"/>
    <cellStyle name="Total 5 10" xfId="8004" xr:uid="{00000000-0005-0000-0000-0000CE790000}"/>
    <cellStyle name="Total 5 10 2" xfId="14436" xr:uid="{00000000-0005-0000-0000-0000CF790000}"/>
    <cellStyle name="Total 5 10 3" xfId="21673" xr:uid="{00000000-0005-0000-0000-0000D0790000}"/>
    <cellStyle name="Total 5 10 4" xfId="24633" xr:uid="{00000000-0005-0000-0000-0000D1790000}"/>
    <cellStyle name="Total 5 10 5" xfId="26869" xr:uid="{00000000-0005-0000-0000-0000D2790000}"/>
    <cellStyle name="Total 5 11" xfId="9448" xr:uid="{00000000-0005-0000-0000-0000D3790000}"/>
    <cellStyle name="Total 5 11 2" xfId="14617" xr:uid="{00000000-0005-0000-0000-0000D4790000}"/>
    <cellStyle name="Total 5 12" xfId="9272" xr:uid="{00000000-0005-0000-0000-0000D5790000}"/>
    <cellStyle name="Total 5 12 2" xfId="14542" xr:uid="{00000000-0005-0000-0000-0000D6790000}"/>
    <cellStyle name="Total 5 13" xfId="19328" xr:uid="{00000000-0005-0000-0000-0000D7790000}"/>
    <cellStyle name="Total 5 2" xfId="3096" xr:uid="{00000000-0005-0000-0000-0000D8790000}"/>
    <cellStyle name="Total 5 2 10" xfId="24713" xr:uid="{00000000-0005-0000-0000-0000D9790000}"/>
    <cellStyle name="Total 5 2 2" xfId="3826" xr:uid="{00000000-0005-0000-0000-0000DA790000}"/>
    <cellStyle name="Total 5 2 2 2" xfId="7130" xr:uid="{00000000-0005-0000-0000-0000DB790000}"/>
    <cellStyle name="Total 5 2 2 2 2" xfId="13707" xr:uid="{00000000-0005-0000-0000-0000DC790000}"/>
    <cellStyle name="Total 5 2 2 2 3" xfId="20788" xr:uid="{00000000-0005-0000-0000-0000DD790000}"/>
    <cellStyle name="Total 5 2 2 2 4" xfId="23837" xr:uid="{00000000-0005-0000-0000-0000DE790000}"/>
    <cellStyle name="Total 5 2 2 2 5" xfId="26091" xr:uid="{00000000-0005-0000-0000-0000DF790000}"/>
    <cellStyle name="Total 5 2 2 3" xfId="5507" xr:uid="{00000000-0005-0000-0000-0000E0790000}"/>
    <cellStyle name="Total 5 2 2 3 2" xfId="12084" xr:uid="{00000000-0005-0000-0000-0000E1790000}"/>
    <cellStyle name="Total 5 2 2 4" xfId="10411" xr:uid="{00000000-0005-0000-0000-0000E2790000}"/>
    <cellStyle name="Total 5 2 2 5" xfId="17601" xr:uid="{00000000-0005-0000-0000-0000E3790000}"/>
    <cellStyle name="Total 5 2 2 6" xfId="19991" xr:uid="{00000000-0005-0000-0000-0000E4790000}"/>
    <cellStyle name="Total 5 2 2 7" xfId="21782" xr:uid="{00000000-0005-0000-0000-0000E5790000}"/>
    <cellStyle name="Total 5 2 3" xfId="4137" xr:uid="{00000000-0005-0000-0000-0000E6790000}"/>
    <cellStyle name="Total 5 2 3 2" xfId="7441" xr:uid="{00000000-0005-0000-0000-0000E7790000}"/>
    <cellStyle name="Total 5 2 3 2 2" xfId="14018" xr:uid="{00000000-0005-0000-0000-0000E8790000}"/>
    <cellStyle name="Total 5 2 3 2 3" xfId="21099" xr:uid="{00000000-0005-0000-0000-0000E9790000}"/>
    <cellStyle name="Total 5 2 3 2 4" xfId="24103" xr:uid="{00000000-0005-0000-0000-0000EA790000}"/>
    <cellStyle name="Total 5 2 3 2 5" xfId="26353" xr:uid="{00000000-0005-0000-0000-0000EB790000}"/>
    <cellStyle name="Total 5 2 3 3" xfId="5818" xr:uid="{00000000-0005-0000-0000-0000EC790000}"/>
    <cellStyle name="Total 5 2 3 3 2" xfId="12395" xr:uid="{00000000-0005-0000-0000-0000ED790000}"/>
    <cellStyle name="Total 5 2 3 4" xfId="10722" xr:uid="{00000000-0005-0000-0000-0000EE790000}"/>
    <cellStyle name="Total 5 2 3 5" xfId="17290" xr:uid="{00000000-0005-0000-0000-0000EF790000}"/>
    <cellStyle name="Total 5 2 3 6" xfId="22669" xr:uid="{00000000-0005-0000-0000-0000F0790000}"/>
    <cellStyle name="Total 5 2 3 7" xfId="21727" xr:uid="{00000000-0005-0000-0000-0000F1790000}"/>
    <cellStyle name="Total 5 2 4" xfId="4353" xr:uid="{00000000-0005-0000-0000-0000F2790000}"/>
    <cellStyle name="Total 5 2 4 2" xfId="7657" xr:uid="{00000000-0005-0000-0000-0000F3790000}"/>
    <cellStyle name="Total 5 2 4 2 2" xfId="14234" xr:uid="{00000000-0005-0000-0000-0000F4790000}"/>
    <cellStyle name="Total 5 2 4 2 3" xfId="21315" xr:uid="{00000000-0005-0000-0000-0000F5790000}"/>
    <cellStyle name="Total 5 2 4 2 4" xfId="24319" xr:uid="{00000000-0005-0000-0000-0000F6790000}"/>
    <cellStyle name="Total 5 2 4 2 5" xfId="26569" xr:uid="{00000000-0005-0000-0000-0000F7790000}"/>
    <cellStyle name="Total 5 2 4 3" xfId="6034" xr:uid="{00000000-0005-0000-0000-0000F8790000}"/>
    <cellStyle name="Total 5 2 4 3 2" xfId="12611" xr:uid="{00000000-0005-0000-0000-0000F9790000}"/>
    <cellStyle name="Total 5 2 4 4" xfId="10938" xr:uid="{00000000-0005-0000-0000-0000FA790000}"/>
    <cellStyle name="Total 5 2 4 5" xfId="17074" xr:uid="{00000000-0005-0000-0000-0000FB790000}"/>
    <cellStyle name="Total 5 2 4 6" xfId="22885" xr:uid="{00000000-0005-0000-0000-0000FC790000}"/>
    <cellStyle name="Total 5 2 4 7" xfId="19146" xr:uid="{00000000-0005-0000-0000-0000FD790000}"/>
    <cellStyle name="Total 5 2 5" xfId="6457" xr:uid="{00000000-0005-0000-0000-0000FE790000}"/>
    <cellStyle name="Total 5 2 5 2" xfId="13034" xr:uid="{00000000-0005-0000-0000-0000FF790000}"/>
    <cellStyle name="Total 5 2 5 3" xfId="20115" xr:uid="{00000000-0005-0000-0000-0000007A0000}"/>
    <cellStyle name="Total 5 2 5 4" xfId="23272" xr:uid="{00000000-0005-0000-0000-0000017A0000}"/>
    <cellStyle name="Total 5 2 5 5" xfId="25525" xr:uid="{00000000-0005-0000-0000-0000027A0000}"/>
    <cellStyle name="Total 5 2 6" xfId="4834" xr:uid="{00000000-0005-0000-0000-0000037A0000}"/>
    <cellStyle name="Total 5 2 6 2" xfId="11411" xr:uid="{00000000-0005-0000-0000-0000047A0000}"/>
    <cellStyle name="Total 5 2 7" xfId="9739" xr:uid="{00000000-0005-0000-0000-0000057A0000}"/>
    <cellStyle name="Total 5 2 8" xfId="18361" xr:uid="{00000000-0005-0000-0000-0000067A0000}"/>
    <cellStyle name="Total 5 2 9" xfId="19652" xr:uid="{00000000-0005-0000-0000-0000077A0000}"/>
    <cellStyle name="Total 5 3" xfId="3322" xr:uid="{00000000-0005-0000-0000-0000087A0000}"/>
    <cellStyle name="Total 5 3 10" xfId="25177" xr:uid="{00000000-0005-0000-0000-0000097A0000}"/>
    <cellStyle name="Total 5 3 2" xfId="4018" xr:uid="{00000000-0005-0000-0000-00000A7A0000}"/>
    <cellStyle name="Total 5 3 2 2" xfId="7322" xr:uid="{00000000-0005-0000-0000-00000B7A0000}"/>
    <cellStyle name="Total 5 3 2 2 2" xfId="13899" xr:uid="{00000000-0005-0000-0000-00000C7A0000}"/>
    <cellStyle name="Total 5 3 2 2 3" xfId="20980" xr:uid="{00000000-0005-0000-0000-00000D7A0000}"/>
    <cellStyle name="Total 5 3 2 2 4" xfId="23984" xr:uid="{00000000-0005-0000-0000-00000E7A0000}"/>
    <cellStyle name="Total 5 3 2 2 5" xfId="26234" xr:uid="{00000000-0005-0000-0000-00000F7A0000}"/>
    <cellStyle name="Total 5 3 2 3" xfId="5699" xr:uid="{00000000-0005-0000-0000-0000107A0000}"/>
    <cellStyle name="Total 5 3 2 3 2" xfId="12276" xr:uid="{00000000-0005-0000-0000-0000117A0000}"/>
    <cellStyle name="Total 5 3 2 4" xfId="10603" xr:uid="{00000000-0005-0000-0000-0000127A0000}"/>
    <cellStyle name="Total 5 3 2 5" xfId="17409" xr:uid="{00000000-0005-0000-0000-0000137A0000}"/>
    <cellStyle name="Total 5 3 2 6" xfId="22550" xr:uid="{00000000-0005-0000-0000-0000147A0000}"/>
    <cellStyle name="Total 5 3 2 7" xfId="24816" xr:uid="{00000000-0005-0000-0000-0000157A0000}"/>
    <cellStyle name="Total 5 3 3" xfId="4272" xr:uid="{00000000-0005-0000-0000-0000167A0000}"/>
    <cellStyle name="Total 5 3 3 2" xfId="7576" xr:uid="{00000000-0005-0000-0000-0000177A0000}"/>
    <cellStyle name="Total 5 3 3 2 2" xfId="14153" xr:uid="{00000000-0005-0000-0000-0000187A0000}"/>
    <cellStyle name="Total 5 3 3 2 3" xfId="21234" xr:uid="{00000000-0005-0000-0000-0000197A0000}"/>
    <cellStyle name="Total 5 3 3 2 4" xfId="24238" xr:uid="{00000000-0005-0000-0000-00001A7A0000}"/>
    <cellStyle name="Total 5 3 3 2 5" xfId="26488" xr:uid="{00000000-0005-0000-0000-00001B7A0000}"/>
    <cellStyle name="Total 5 3 3 3" xfId="5953" xr:uid="{00000000-0005-0000-0000-00001C7A0000}"/>
    <cellStyle name="Total 5 3 3 3 2" xfId="12530" xr:uid="{00000000-0005-0000-0000-00001D7A0000}"/>
    <cellStyle name="Total 5 3 3 4" xfId="10857" xr:uid="{00000000-0005-0000-0000-00001E7A0000}"/>
    <cellStyle name="Total 5 3 3 5" xfId="17155" xr:uid="{00000000-0005-0000-0000-00001F7A0000}"/>
    <cellStyle name="Total 5 3 3 6" xfId="22804" xr:uid="{00000000-0005-0000-0000-0000207A0000}"/>
    <cellStyle name="Total 5 3 3 7" xfId="19502" xr:uid="{00000000-0005-0000-0000-0000217A0000}"/>
    <cellStyle name="Total 5 3 4" xfId="4486" xr:uid="{00000000-0005-0000-0000-0000227A0000}"/>
    <cellStyle name="Total 5 3 4 2" xfId="7790" xr:uid="{00000000-0005-0000-0000-0000237A0000}"/>
    <cellStyle name="Total 5 3 4 2 2" xfId="14367" xr:uid="{00000000-0005-0000-0000-0000247A0000}"/>
    <cellStyle name="Total 5 3 4 2 3" xfId="21448" xr:uid="{00000000-0005-0000-0000-0000257A0000}"/>
    <cellStyle name="Total 5 3 4 2 4" xfId="24452" xr:uid="{00000000-0005-0000-0000-0000267A0000}"/>
    <cellStyle name="Total 5 3 4 2 5" xfId="26702" xr:uid="{00000000-0005-0000-0000-0000277A0000}"/>
    <cellStyle name="Total 5 3 4 3" xfId="6167" xr:uid="{00000000-0005-0000-0000-0000287A0000}"/>
    <cellStyle name="Total 5 3 4 3 2" xfId="12744" xr:uid="{00000000-0005-0000-0000-0000297A0000}"/>
    <cellStyle name="Total 5 3 4 4" xfId="11071" xr:uid="{00000000-0005-0000-0000-00002A7A0000}"/>
    <cellStyle name="Total 5 3 4 5" xfId="16941" xr:uid="{00000000-0005-0000-0000-00002B7A0000}"/>
    <cellStyle name="Total 5 3 4 6" xfId="23018" xr:uid="{00000000-0005-0000-0000-00002C7A0000}"/>
    <cellStyle name="Total 5 3 4 7" xfId="19119" xr:uid="{00000000-0005-0000-0000-00002D7A0000}"/>
    <cellStyle name="Total 5 3 5" xfId="6661" xr:uid="{00000000-0005-0000-0000-00002E7A0000}"/>
    <cellStyle name="Total 5 3 5 2" xfId="13238" xr:uid="{00000000-0005-0000-0000-00002F7A0000}"/>
    <cellStyle name="Total 5 3 5 3" xfId="20319" xr:uid="{00000000-0005-0000-0000-0000307A0000}"/>
    <cellStyle name="Total 5 3 5 4" xfId="23419" xr:uid="{00000000-0005-0000-0000-0000317A0000}"/>
    <cellStyle name="Total 5 3 5 5" xfId="25674" xr:uid="{00000000-0005-0000-0000-0000327A0000}"/>
    <cellStyle name="Total 5 3 6" xfId="5038" xr:uid="{00000000-0005-0000-0000-0000337A0000}"/>
    <cellStyle name="Total 5 3 6 2" xfId="11615" xr:uid="{00000000-0005-0000-0000-0000347A0000}"/>
    <cellStyle name="Total 5 3 7" xfId="9942" xr:uid="{00000000-0005-0000-0000-0000357A0000}"/>
    <cellStyle name="Total 5 3 8" xfId="18103" xr:uid="{00000000-0005-0000-0000-0000367A0000}"/>
    <cellStyle name="Total 5 3 9" xfId="19737" xr:uid="{00000000-0005-0000-0000-0000377A0000}"/>
    <cellStyle name="Total 5 4" xfId="3680" xr:uid="{00000000-0005-0000-0000-0000387A0000}"/>
    <cellStyle name="Total 5 4 2" xfId="6984" xr:uid="{00000000-0005-0000-0000-0000397A0000}"/>
    <cellStyle name="Total 5 4 2 2" xfId="13561" xr:uid="{00000000-0005-0000-0000-00003A7A0000}"/>
    <cellStyle name="Total 5 4 2 3" xfId="20642" xr:uid="{00000000-0005-0000-0000-00003B7A0000}"/>
    <cellStyle name="Total 5 4 2 4" xfId="23693" xr:uid="{00000000-0005-0000-0000-00003C7A0000}"/>
    <cellStyle name="Total 5 4 2 5" xfId="25946" xr:uid="{00000000-0005-0000-0000-00003D7A0000}"/>
    <cellStyle name="Total 5 4 3" xfId="5361" xr:uid="{00000000-0005-0000-0000-00003E7A0000}"/>
    <cellStyle name="Total 5 4 3 2" xfId="11938" xr:uid="{00000000-0005-0000-0000-00003F7A0000}"/>
    <cellStyle name="Total 5 4 4" xfId="10265" xr:uid="{00000000-0005-0000-0000-0000407A0000}"/>
    <cellStyle name="Total 5 4 5" xfId="17747" xr:uid="{00000000-0005-0000-0000-0000417A0000}"/>
    <cellStyle name="Total 5 4 6" xfId="19882" xr:uid="{00000000-0005-0000-0000-0000427A0000}"/>
    <cellStyle name="Total 5 4 7" xfId="24765" xr:uid="{00000000-0005-0000-0000-0000437A0000}"/>
    <cellStyle name="Total 5 5" xfId="3606" xr:uid="{00000000-0005-0000-0000-0000447A0000}"/>
    <cellStyle name="Total 5 5 2" xfId="6910" xr:uid="{00000000-0005-0000-0000-0000457A0000}"/>
    <cellStyle name="Total 5 5 2 2" xfId="13487" xr:uid="{00000000-0005-0000-0000-0000467A0000}"/>
    <cellStyle name="Total 5 5 2 3" xfId="20568" xr:uid="{00000000-0005-0000-0000-0000477A0000}"/>
    <cellStyle name="Total 5 5 2 4" xfId="23619" xr:uid="{00000000-0005-0000-0000-0000487A0000}"/>
    <cellStyle name="Total 5 5 2 5" xfId="25872" xr:uid="{00000000-0005-0000-0000-0000497A0000}"/>
    <cellStyle name="Total 5 5 3" xfId="5287" xr:uid="{00000000-0005-0000-0000-00004A7A0000}"/>
    <cellStyle name="Total 5 5 3 2" xfId="11864" xr:uid="{00000000-0005-0000-0000-00004B7A0000}"/>
    <cellStyle name="Total 5 5 4" xfId="10191" xr:uid="{00000000-0005-0000-0000-00004C7A0000}"/>
    <cellStyle name="Total 5 5 5" xfId="17821" xr:uid="{00000000-0005-0000-0000-00004D7A0000}"/>
    <cellStyle name="Total 5 5 6" xfId="19848" xr:uid="{00000000-0005-0000-0000-00004E7A0000}"/>
    <cellStyle name="Total 5 5 7" xfId="24752" xr:uid="{00000000-0005-0000-0000-00004F7A0000}"/>
    <cellStyle name="Total 5 6" xfId="3479" xr:uid="{00000000-0005-0000-0000-0000507A0000}"/>
    <cellStyle name="Total 5 6 2" xfId="6818" xr:uid="{00000000-0005-0000-0000-0000517A0000}"/>
    <cellStyle name="Total 5 6 2 2" xfId="13395" xr:uid="{00000000-0005-0000-0000-0000527A0000}"/>
    <cellStyle name="Total 5 6 2 3" xfId="20476" xr:uid="{00000000-0005-0000-0000-0000537A0000}"/>
    <cellStyle name="Total 5 6 2 4" xfId="23527" xr:uid="{00000000-0005-0000-0000-0000547A0000}"/>
    <cellStyle name="Total 5 6 2 5" xfId="25780" xr:uid="{00000000-0005-0000-0000-0000557A0000}"/>
    <cellStyle name="Total 5 6 3" xfId="5195" xr:uid="{00000000-0005-0000-0000-0000567A0000}"/>
    <cellStyle name="Total 5 6 3 2" xfId="11772" xr:uid="{00000000-0005-0000-0000-0000577A0000}"/>
    <cellStyle name="Total 5 6 4" xfId="10099" xr:uid="{00000000-0005-0000-0000-0000587A0000}"/>
    <cellStyle name="Total 5 6 5" xfId="17935" xr:uid="{00000000-0005-0000-0000-0000597A0000}"/>
    <cellStyle name="Total 5 6 6" xfId="16705" xr:uid="{00000000-0005-0000-0000-00005A7A0000}"/>
    <cellStyle name="Total 5 6 7" xfId="25118" xr:uid="{00000000-0005-0000-0000-00005B7A0000}"/>
    <cellStyle name="Total 5 7" xfId="6306" xr:uid="{00000000-0005-0000-0000-00005C7A0000}"/>
    <cellStyle name="Total 5 7 2" xfId="12883" xr:uid="{00000000-0005-0000-0000-00005D7A0000}"/>
    <cellStyle name="Total 5 7 3" xfId="16756" xr:uid="{00000000-0005-0000-0000-00005E7A0000}"/>
    <cellStyle name="Total 5 7 4" xfId="23162" xr:uid="{00000000-0005-0000-0000-00005F7A0000}"/>
    <cellStyle name="Total 5 7 5" xfId="25417" xr:uid="{00000000-0005-0000-0000-0000607A0000}"/>
    <cellStyle name="Total 5 8" xfId="4675" xr:uid="{00000000-0005-0000-0000-0000617A0000}"/>
    <cellStyle name="Total 5 8 2" xfId="11252" xr:uid="{00000000-0005-0000-0000-0000627A0000}"/>
    <cellStyle name="Total 5 8 3" xfId="21690" xr:uid="{00000000-0005-0000-0000-0000637A0000}"/>
    <cellStyle name="Total 5 8 4" xfId="24648" xr:uid="{00000000-0005-0000-0000-0000647A0000}"/>
    <cellStyle name="Total 5 8 5" xfId="26884" xr:uid="{00000000-0005-0000-0000-0000657A0000}"/>
    <cellStyle name="Total 5 9" xfId="8055" xr:uid="{00000000-0005-0000-0000-0000667A0000}"/>
    <cellStyle name="Total 5 9 2" xfId="14454" xr:uid="{00000000-0005-0000-0000-0000677A0000}"/>
    <cellStyle name="Total 5 9 3" xfId="21566" xr:uid="{00000000-0005-0000-0000-0000687A0000}"/>
    <cellStyle name="Total 5 9 4" xfId="24530" xr:uid="{00000000-0005-0000-0000-0000697A0000}"/>
    <cellStyle name="Total 5 9 5" xfId="26772" xr:uid="{00000000-0005-0000-0000-00006A7A0000}"/>
    <cellStyle name="Total 6" xfId="3033" xr:uid="{00000000-0005-0000-0000-00006B7A0000}"/>
    <cellStyle name="Total 6 10" xfId="9451" xr:uid="{00000000-0005-0000-0000-00006C7A0000}"/>
    <cellStyle name="Total 6 10 2" xfId="14620" xr:uid="{00000000-0005-0000-0000-00006D7A0000}"/>
    <cellStyle name="Total 6 11" xfId="9449" xr:uid="{00000000-0005-0000-0000-00006E7A0000}"/>
    <cellStyle name="Total 6 11 2" xfId="14618" xr:uid="{00000000-0005-0000-0000-00006F7A0000}"/>
    <cellStyle name="Total 6 12" xfId="9525" xr:uid="{00000000-0005-0000-0000-0000707A0000}"/>
    <cellStyle name="Total 6 12 2" xfId="14694" xr:uid="{00000000-0005-0000-0000-0000717A0000}"/>
    <cellStyle name="Total 6 13" xfId="9677" xr:uid="{00000000-0005-0000-0000-0000727A0000}"/>
    <cellStyle name="Total 6 14" xfId="19329" xr:uid="{00000000-0005-0000-0000-0000737A0000}"/>
    <cellStyle name="Total 6 15" xfId="18421" xr:uid="{00000000-0005-0000-0000-0000747A0000}"/>
    <cellStyle name="Total 6 16" xfId="19619" xr:uid="{00000000-0005-0000-0000-0000757A0000}"/>
    <cellStyle name="Total 6 17" xfId="24698" xr:uid="{00000000-0005-0000-0000-0000767A0000}"/>
    <cellStyle name="Total 6 18" xfId="21707" xr:uid="{00000000-0005-0000-0000-0000777A0000}"/>
    <cellStyle name="Total 6 2" xfId="3763" xr:uid="{00000000-0005-0000-0000-0000787A0000}"/>
    <cellStyle name="Total 6 2 2" xfId="7067" xr:uid="{00000000-0005-0000-0000-0000797A0000}"/>
    <cellStyle name="Total 6 2 2 2" xfId="13644" xr:uid="{00000000-0005-0000-0000-00007A7A0000}"/>
    <cellStyle name="Total 6 2 2 3" xfId="20725" xr:uid="{00000000-0005-0000-0000-00007B7A0000}"/>
    <cellStyle name="Total 6 2 2 4" xfId="23774" xr:uid="{00000000-0005-0000-0000-00007C7A0000}"/>
    <cellStyle name="Total 6 2 2 5" xfId="26028" xr:uid="{00000000-0005-0000-0000-00007D7A0000}"/>
    <cellStyle name="Total 6 2 3" xfId="5444" xr:uid="{00000000-0005-0000-0000-00007E7A0000}"/>
    <cellStyle name="Total 6 2 3 2" xfId="12021" xr:uid="{00000000-0005-0000-0000-00007F7A0000}"/>
    <cellStyle name="Total 6 2 4" xfId="10348" xr:uid="{00000000-0005-0000-0000-0000807A0000}"/>
    <cellStyle name="Total 6 2 5" xfId="17664" xr:uid="{00000000-0005-0000-0000-0000817A0000}"/>
    <cellStyle name="Total 6 2 6" xfId="19954" xr:uid="{00000000-0005-0000-0000-0000827A0000}"/>
    <cellStyle name="Total 6 2 7" xfId="19249" xr:uid="{00000000-0005-0000-0000-0000837A0000}"/>
    <cellStyle name="Total 6 3" xfId="4074" xr:uid="{00000000-0005-0000-0000-0000847A0000}"/>
    <cellStyle name="Total 6 3 2" xfId="7378" xr:uid="{00000000-0005-0000-0000-0000857A0000}"/>
    <cellStyle name="Total 6 3 2 2" xfId="13955" xr:uid="{00000000-0005-0000-0000-0000867A0000}"/>
    <cellStyle name="Total 6 3 2 3" xfId="21036" xr:uid="{00000000-0005-0000-0000-0000877A0000}"/>
    <cellStyle name="Total 6 3 2 4" xfId="24040" xr:uid="{00000000-0005-0000-0000-0000887A0000}"/>
    <cellStyle name="Total 6 3 2 5" xfId="26290" xr:uid="{00000000-0005-0000-0000-0000897A0000}"/>
    <cellStyle name="Total 6 3 3" xfId="5755" xr:uid="{00000000-0005-0000-0000-00008A7A0000}"/>
    <cellStyle name="Total 6 3 3 2" xfId="12332" xr:uid="{00000000-0005-0000-0000-00008B7A0000}"/>
    <cellStyle name="Total 6 3 4" xfId="10659" xr:uid="{00000000-0005-0000-0000-00008C7A0000}"/>
    <cellStyle name="Total 6 3 5" xfId="17353" xr:uid="{00000000-0005-0000-0000-00008D7A0000}"/>
    <cellStyle name="Total 6 3 6" xfId="22606" xr:uid="{00000000-0005-0000-0000-00008E7A0000}"/>
    <cellStyle name="Total 6 3 7" xfId="19576" xr:uid="{00000000-0005-0000-0000-00008F7A0000}"/>
    <cellStyle name="Total 6 4" xfId="3585" xr:uid="{00000000-0005-0000-0000-0000907A0000}"/>
    <cellStyle name="Total 6 4 2" xfId="6900" xr:uid="{00000000-0005-0000-0000-0000917A0000}"/>
    <cellStyle name="Total 6 4 2 2" xfId="13477" xr:uid="{00000000-0005-0000-0000-0000927A0000}"/>
    <cellStyle name="Total 6 4 2 3" xfId="20558" xr:uid="{00000000-0005-0000-0000-0000937A0000}"/>
    <cellStyle name="Total 6 4 2 4" xfId="23609" xr:uid="{00000000-0005-0000-0000-0000947A0000}"/>
    <cellStyle name="Total 6 4 2 5" xfId="25862" xr:uid="{00000000-0005-0000-0000-0000957A0000}"/>
    <cellStyle name="Total 6 4 3" xfId="5277" xr:uid="{00000000-0005-0000-0000-0000967A0000}"/>
    <cellStyle name="Total 6 4 3 2" xfId="11854" xr:uid="{00000000-0005-0000-0000-0000977A0000}"/>
    <cellStyle name="Total 6 4 4" xfId="10181" xr:uid="{00000000-0005-0000-0000-0000987A0000}"/>
    <cellStyle name="Total 6 4 5" xfId="17841" xr:uid="{00000000-0005-0000-0000-0000997A0000}"/>
    <cellStyle name="Total 6 4 6" xfId="19843" xr:uid="{00000000-0005-0000-0000-00009A7A0000}"/>
    <cellStyle name="Total 6 4 7" xfId="19285" xr:uid="{00000000-0005-0000-0000-00009B7A0000}"/>
    <cellStyle name="Total 6 5" xfId="6394" xr:uid="{00000000-0005-0000-0000-00009C7A0000}"/>
    <cellStyle name="Total 6 5 2" xfId="12971" xr:uid="{00000000-0005-0000-0000-00009D7A0000}"/>
    <cellStyle name="Total 6 5 3" xfId="20052" xr:uid="{00000000-0005-0000-0000-00009E7A0000}"/>
    <cellStyle name="Total 6 5 4" xfId="23209" xr:uid="{00000000-0005-0000-0000-00009F7A0000}"/>
    <cellStyle name="Total 6 5 5" xfId="25462" xr:uid="{00000000-0005-0000-0000-0000A07A0000}"/>
    <cellStyle name="Total 6 6" xfId="4771" xr:uid="{00000000-0005-0000-0000-0000A17A0000}"/>
    <cellStyle name="Total 6 6 2" xfId="11348" xr:uid="{00000000-0005-0000-0000-0000A27A0000}"/>
    <cellStyle name="Total 6 7" xfId="8954" xr:uid="{00000000-0005-0000-0000-0000A37A0000}"/>
    <cellStyle name="Total 6 7 2" xfId="14477" xr:uid="{00000000-0005-0000-0000-0000A47A0000}"/>
    <cellStyle name="Total 6 8" xfId="8056" xr:uid="{00000000-0005-0000-0000-0000A57A0000}"/>
    <cellStyle name="Total 6 8 2" xfId="14455" xr:uid="{00000000-0005-0000-0000-0000A67A0000}"/>
    <cellStyle name="Total 6 9" xfId="8005" xr:uid="{00000000-0005-0000-0000-0000A77A0000}"/>
    <cellStyle name="Total 6 9 2" xfId="14437" xr:uid="{00000000-0005-0000-0000-0000A87A0000}"/>
    <cellStyle name="Total 7" xfId="3202" xr:uid="{00000000-0005-0000-0000-0000A97A0000}"/>
    <cellStyle name="Total 7 10" xfId="25254" xr:uid="{00000000-0005-0000-0000-0000AA7A0000}"/>
    <cellStyle name="Total 7 2" xfId="3920" xr:uid="{00000000-0005-0000-0000-0000AB7A0000}"/>
    <cellStyle name="Total 7 2 2" xfId="7224" xr:uid="{00000000-0005-0000-0000-0000AC7A0000}"/>
    <cellStyle name="Total 7 2 2 2" xfId="13801" xr:uid="{00000000-0005-0000-0000-0000AD7A0000}"/>
    <cellStyle name="Total 7 2 2 3" xfId="20882" xr:uid="{00000000-0005-0000-0000-0000AE7A0000}"/>
    <cellStyle name="Total 7 2 2 4" xfId="23886" xr:uid="{00000000-0005-0000-0000-0000AF7A0000}"/>
    <cellStyle name="Total 7 2 2 5" xfId="26136" xr:uid="{00000000-0005-0000-0000-0000B07A0000}"/>
    <cellStyle name="Total 7 2 3" xfId="5601" xr:uid="{00000000-0005-0000-0000-0000B17A0000}"/>
    <cellStyle name="Total 7 2 3 2" xfId="12178" xr:uid="{00000000-0005-0000-0000-0000B27A0000}"/>
    <cellStyle name="Total 7 2 4" xfId="10505" xr:uid="{00000000-0005-0000-0000-0000B37A0000}"/>
    <cellStyle name="Total 7 2 5" xfId="17507" xr:uid="{00000000-0005-0000-0000-0000B47A0000}"/>
    <cellStyle name="Total 7 2 6" xfId="22452" xr:uid="{00000000-0005-0000-0000-0000B57A0000}"/>
    <cellStyle name="Total 7 2 7" xfId="24513" xr:uid="{00000000-0005-0000-0000-0000B67A0000}"/>
    <cellStyle name="Total 7 3" xfId="4176" xr:uid="{00000000-0005-0000-0000-0000B77A0000}"/>
    <cellStyle name="Total 7 3 2" xfId="7480" xr:uid="{00000000-0005-0000-0000-0000B87A0000}"/>
    <cellStyle name="Total 7 3 2 2" xfId="14057" xr:uid="{00000000-0005-0000-0000-0000B97A0000}"/>
    <cellStyle name="Total 7 3 2 3" xfId="21138" xr:uid="{00000000-0005-0000-0000-0000BA7A0000}"/>
    <cellStyle name="Total 7 3 2 4" xfId="24142" xr:uid="{00000000-0005-0000-0000-0000BB7A0000}"/>
    <cellStyle name="Total 7 3 2 5" xfId="26392" xr:uid="{00000000-0005-0000-0000-0000BC7A0000}"/>
    <cellStyle name="Total 7 3 3" xfId="5857" xr:uid="{00000000-0005-0000-0000-0000BD7A0000}"/>
    <cellStyle name="Total 7 3 3 2" xfId="12434" xr:uid="{00000000-0005-0000-0000-0000BE7A0000}"/>
    <cellStyle name="Total 7 3 4" xfId="10761" xr:uid="{00000000-0005-0000-0000-0000BF7A0000}"/>
    <cellStyle name="Total 7 3 5" xfId="17251" xr:uid="{00000000-0005-0000-0000-0000C07A0000}"/>
    <cellStyle name="Total 7 3 6" xfId="22708" xr:uid="{00000000-0005-0000-0000-0000C17A0000}"/>
    <cellStyle name="Total 7 3 7" xfId="21718" xr:uid="{00000000-0005-0000-0000-0000C27A0000}"/>
    <cellStyle name="Total 7 4" xfId="4392" xr:uid="{00000000-0005-0000-0000-0000C37A0000}"/>
    <cellStyle name="Total 7 4 2" xfId="7696" xr:uid="{00000000-0005-0000-0000-0000C47A0000}"/>
    <cellStyle name="Total 7 4 2 2" xfId="14273" xr:uid="{00000000-0005-0000-0000-0000C57A0000}"/>
    <cellStyle name="Total 7 4 2 3" xfId="21354" xr:uid="{00000000-0005-0000-0000-0000C67A0000}"/>
    <cellStyle name="Total 7 4 2 4" xfId="24358" xr:uid="{00000000-0005-0000-0000-0000C77A0000}"/>
    <cellStyle name="Total 7 4 2 5" xfId="26608" xr:uid="{00000000-0005-0000-0000-0000C87A0000}"/>
    <cellStyle name="Total 7 4 3" xfId="6073" xr:uid="{00000000-0005-0000-0000-0000C97A0000}"/>
    <cellStyle name="Total 7 4 3 2" xfId="12650" xr:uid="{00000000-0005-0000-0000-0000CA7A0000}"/>
    <cellStyle name="Total 7 4 4" xfId="10977" xr:uid="{00000000-0005-0000-0000-0000CB7A0000}"/>
    <cellStyle name="Total 7 4 5" xfId="17035" xr:uid="{00000000-0005-0000-0000-0000CC7A0000}"/>
    <cellStyle name="Total 7 4 6" xfId="22924" xr:uid="{00000000-0005-0000-0000-0000CD7A0000}"/>
    <cellStyle name="Total 7 4 7" xfId="19137" xr:uid="{00000000-0005-0000-0000-0000CE7A0000}"/>
    <cellStyle name="Total 7 5" xfId="6551" xr:uid="{00000000-0005-0000-0000-0000CF7A0000}"/>
    <cellStyle name="Total 7 5 2" xfId="13128" xr:uid="{00000000-0005-0000-0000-0000D07A0000}"/>
    <cellStyle name="Total 7 5 3" xfId="20209" xr:uid="{00000000-0005-0000-0000-0000D17A0000}"/>
    <cellStyle name="Total 7 5 4" xfId="23314" xr:uid="{00000000-0005-0000-0000-0000D27A0000}"/>
    <cellStyle name="Total 7 5 5" xfId="25569" xr:uid="{00000000-0005-0000-0000-0000D37A0000}"/>
    <cellStyle name="Total 7 6" xfId="4928" xr:uid="{00000000-0005-0000-0000-0000D47A0000}"/>
    <cellStyle name="Total 7 6 2" xfId="11505" xr:uid="{00000000-0005-0000-0000-0000D57A0000}"/>
    <cellStyle name="Total 7 7" xfId="9832" xr:uid="{00000000-0005-0000-0000-0000D67A0000}"/>
    <cellStyle name="Total 7 8" xfId="18223" xr:uid="{00000000-0005-0000-0000-0000D77A0000}"/>
    <cellStyle name="Total 7 9" xfId="19675" xr:uid="{00000000-0005-0000-0000-0000D87A0000}"/>
    <cellStyle name="Total 8" xfId="3191" xr:uid="{00000000-0005-0000-0000-0000D97A0000}"/>
    <cellStyle name="Total 8 10" xfId="25262" xr:uid="{00000000-0005-0000-0000-0000DA7A0000}"/>
    <cellStyle name="Total 8 2" xfId="3910" xr:uid="{00000000-0005-0000-0000-0000DB7A0000}"/>
    <cellStyle name="Total 8 2 2" xfId="7214" xr:uid="{00000000-0005-0000-0000-0000DC7A0000}"/>
    <cellStyle name="Total 8 2 2 2" xfId="13791" xr:uid="{00000000-0005-0000-0000-0000DD7A0000}"/>
    <cellStyle name="Total 8 2 2 3" xfId="20872" xr:uid="{00000000-0005-0000-0000-0000DE7A0000}"/>
    <cellStyle name="Total 8 2 2 4" xfId="23876" xr:uid="{00000000-0005-0000-0000-0000DF7A0000}"/>
    <cellStyle name="Total 8 2 2 5" xfId="26126" xr:uid="{00000000-0005-0000-0000-0000E07A0000}"/>
    <cellStyle name="Total 8 2 3" xfId="5591" xr:uid="{00000000-0005-0000-0000-0000E17A0000}"/>
    <cellStyle name="Total 8 2 3 2" xfId="12168" xr:uid="{00000000-0005-0000-0000-0000E27A0000}"/>
    <cellStyle name="Total 8 2 4" xfId="10495" xr:uid="{00000000-0005-0000-0000-0000E37A0000}"/>
    <cellStyle name="Total 8 2 5" xfId="17517" xr:uid="{00000000-0005-0000-0000-0000E47A0000}"/>
    <cellStyle name="Total 8 2 6" xfId="22442" xr:uid="{00000000-0005-0000-0000-0000E57A0000}"/>
    <cellStyle name="Total 8 2 7" xfId="24962" xr:uid="{00000000-0005-0000-0000-0000E67A0000}"/>
    <cellStyle name="Total 8 3" xfId="4166" xr:uid="{00000000-0005-0000-0000-0000E77A0000}"/>
    <cellStyle name="Total 8 3 2" xfId="7470" xr:uid="{00000000-0005-0000-0000-0000E87A0000}"/>
    <cellStyle name="Total 8 3 2 2" xfId="14047" xr:uid="{00000000-0005-0000-0000-0000E97A0000}"/>
    <cellStyle name="Total 8 3 2 3" xfId="21128" xr:uid="{00000000-0005-0000-0000-0000EA7A0000}"/>
    <cellStyle name="Total 8 3 2 4" xfId="24132" xr:uid="{00000000-0005-0000-0000-0000EB7A0000}"/>
    <cellStyle name="Total 8 3 2 5" xfId="26382" xr:uid="{00000000-0005-0000-0000-0000EC7A0000}"/>
    <cellStyle name="Total 8 3 3" xfId="5847" xr:uid="{00000000-0005-0000-0000-0000ED7A0000}"/>
    <cellStyle name="Total 8 3 3 2" xfId="12424" xr:uid="{00000000-0005-0000-0000-0000EE7A0000}"/>
    <cellStyle name="Total 8 3 4" xfId="10751" xr:uid="{00000000-0005-0000-0000-0000EF7A0000}"/>
    <cellStyle name="Total 8 3 5" xfId="17261" xr:uid="{00000000-0005-0000-0000-0000F07A0000}"/>
    <cellStyle name="Total 8 3 6" xfId="22698" xr:uid="{00000000-0005-0000-0000-0000F17A0000}"/>
    <cellStyle name="Total 8 3 7" xfId="22105" xr:uid="{00000000-0005-0000-0000-0000F27A0000}"/>
    <cellStyle name="Total 8 4" xfId="4382" xr:uid="{00000000-0005-0000-0000-0000F37A0000}"/>
    <cellStyle name="Total 8 4 2" xfId="7686" xr:uid="{00000000-0005-0000-0000-0000F47A0000}"/>
    <cellStyle name="Total 8 4 2 2" xfId="14263" xr:uid="{00000000-0005-0000-0000-0000F57A0000}"/>
    <cellStyle name="Total 8 4 2 3" xfId="21344" xr:uid="{00000000-0005-0000-0000-0000F67A0000}"/>
    <cellStyle name="Total 8 4 2 4" xfId="24348" xr:uid="{00000000-0005-0000-0000-0000F77A0000}"/>
    <cellStyle name="Total 8 4 2 5" xfId="26598" xr:uid="{00000000-0005-0000-0000-0000F87A0000}"/>
    <cellStyle name="Total 8 4 3" xfId="6063" xr:uid="{00000000-0005-0000-0000-0000F97A0000}"/>
    <cellStyle name="Total 8 4 3 2" xfId="12640" xr:uid="{00000000-0005-0000-0000-0000FA7A0000}"/>
    <cellStyle name="Total 8 4 4" xfId="10967" xr:uid="{00000000-0005-0000-0000-0000FB7A0000}"/>
    <cellStyle name="Total 8 4 5" xfId="17045" xr:uid="{00000000-0005-0000-0000-0000FC7A0000}"/>
    <cellStyle name="Total 8 4 6" xfId="22914" xr:uid="{00000000-0005-0000-0000-0000FD7A0000}"/>
    <cellStyle name="Total 8 4 7" xfId="19141" xr:uid="{00000000-0005-0000-0000-0000FE7A0000}"/>
    <cellStyle name="Total 8 5" xfId="6541" xr:uid="{00000000-0005-0000-0000-0000FF7A0000}"/>
    <cellStyle name="Total 8 5 2" xfId="13118" xr:uid="{00000000-0005-0000-0000-0000007B0000}"/>
    <cellStyle name="Total 8 5 3" xfId="20199" xr:uid="{00000000-0005-0000-0000-0000017B0000}"/>
    <cellStyle name="Total 8 5 4" xfId="23304" xr:uid="{00000000-0005-0000-0000-0000027B0000}"/>
    <cellStyle name="Total 8 5 5" xfId="25559" xr:uid="{00000000-0005-0000-0000-0000037B0000}"/>
    <cellStyle name="Total 8 6" xfId="4918" xr:uid="{00000000-0005-0000-0000-0000047B0000}"/>
    <cellStyle name="Total 8 6 2" xfId="11495" xr:uid="{00000000-0005-0000-0000-0000057B0000}"/>
    <cellStyle name="Total 8 7" xfId="9822" xr:uid="{00000000-0005-0000-0000-0000067B0000}"/>
    <cellStyle name="Total 8 8" xfId="18233" xr:uid="{00000000-0005-0000-0000-0000077B0000}"/>
    <cellStyle name="Total 8 9" xfId="18825" xr:uid="{00000000-0005-0000-0000-0000087B0000}"/>
    <cellStyle name="Total 9" xfId="3398" xr:uid="{00000000-0005-0000-0000-0000097B0000}"/>
    <cellStyle name="Total 9 10" xfId="19313" xr:uid="{00000000-0005-0000-0000-00000A7B0000}"/>
    <cellStyle name="Total 9 2" xfId="4038" xr:uid="{00000000-0005-0000-0000-00000B7B0000}"/>
    <cellStyle name="Total 9 2 2" xfId="7342" xr:uid="{00000000-0005-0000-0000-00000C7B0000}"/>
    <cellStyle name="Total 9 2 2 2" xfId="13919" xr:uid="{00000000-0005-0000-0000-00000D7B0000}"/>
    <cellStyle name="Total 9 2 2 3" xfId="21000" xr:uid="{00000000-0005-0000-0000-00000E7B0000}"/>
    <cellStyle name="Total 9 2 2 4" xfId="24004" xr:uid="{00000000-0005-0000-0000-00000F7B0000}"/>
    <cellStyle name="Total 9 2 2 5" xfId="26254" xr:uid="{00000000-0005-0000-0000-0000107B0000}"/>
    <cellStyle name="Total 9 2 3" xfId="5719" xr:uid="{00000000-0005-0000-0000-0000117B0000}"/>
    <cellStyle name="Total 9 2 3 2" xfId="12296" xr:uid="{00000000-0005-0000-0000-0000127B0000}"/>
    <cellStyle name="Total 9 2 4" xfId="10623" xr:uid="{00000000-0005-0000-0000-0000137B0000}"/>
    <cellStyle name="Total 9 2 5" xfId="17389" xr:uid="{00000000-0005-0000-0000-0000147B0000}"/>
    <cellStyle name="Total 9 2 6" xfId="22570" xr:uid="{00000000-0005-0000-0000-0000157B0000}"/>
    <cellStyle name="Total 9 2 7" xfId="24831" xr:uid="{00000000-0005-0000-0000-0000167B0000}"/>
    <cellStyle name="Total 9 3" xfId="4292" xr:uid="{00000000-0005-0000-0000-0000177B0000}"/>
    <cellStyle name="Total 9 3 2" xfId="7596" xr:uid="{00000000-0005-0000-0000-0000187B0000}"/>
    <cellStyle name="Total 9 3 2 2" xfId="14173" xr:uid="{00000000-0005-0000-0000-0000197B0000}"/>
    <cellStyle name="Total 9 3 2 3" xfId="21254" xr:uid="{00000000-0005-0000-0000-00001A7B0000}"/>
    <cellStyle name="Total 9 3 2 4" xfId="24258" xr:uid="{00000000-0005-0000-0000-00001B7B0000}"/>
    <cellStyle name="Total 9 3 2 5" xfId="26508" xr:uid="{00000000-0005-0000-0000-00001C7B0000}"/>
    <cellStyle name="Total 9 3 3" xfId="5973" xr:uid="{00000000-0005-0000-0000-00001D7B0000}"/>
    <cellStyle name="Total 9 3 3 2" xfId="12550" xr:uid="{00000000-0005-0000-0000-00001E7B0000}"/>
    <cellStyle name="Total 9 3 4" xfId="10877" xr:uid="{00000000-0005-0000-0000-00001F7B0000}"/>
    <cellStyle name="Total 9 3 5" xfId="17135" xr:uid="{00000000-0005-0000-0000-0000207B0000}"/>
    <cellStyle name="Total 9 3 6" xfId="22824" xr:uid="{00000000-0005-0000-0000-0000217B0000}"/>
    <cellStyle name="Total 9 3 7" xfId="19156" xr:uid="{00000000-0005-0000-0000-0000227B0000}"/>
    <cellStyle name="Total 9 4" xfId="4505" xr:uid="{00000000-0005-0000-0000-0000237B0000}"/>
    <cellStyle name="Total 9 4 2" xfId="7809" xr:uid="{00000000-0005-0000-0000-0000247B0000}"/>
    <cellStyle name="Total 9 4 2 2" xfId="14386" xr:uid="{00000000-0005-0000-0000-0000257B0000}"/>
    <cellStyle name="Total 9 4 2 3" xfId="21467" xr:uid="{00000000-0005-0000-0000-0000267B0000}"/>
    <cellStyle name="Total 9 4 2 4" xfId="24471" xr:uid="{00000000-0005-0000-0000-0000277B0000}"/>
    <cellStyle name="Total 9 4 2 5" xfId="26721" xr:uid="{00000000-0005-0000-0000-0000287B0000}"/>
    <cellStyle name="Total 9 4 3" xfId="6186" xr:uid="{00000000-0005-0000-0000-0000297B0000}"/>
    <cellStyle name="Total 9 4 3 2" xfId="12763" xr:uid="{00000000-0005-0000-0000-00002A7B0000}"/>
    <cellStyle name="Total 9 4 4" xfId="11090" xr:uid="{00000000-0005-0000-0000-00002B7B0000}"/>
    <cellStyle name="Total 9 4 5" xfId="16922" xr:uid="{00000000-0005-0000-0000-00002C7B0000}"/>
    <cellStyle name="Total 9 4 6" xfId="23037" xr:uid="{00000000-0005-0000-0000-00002D7B0000}"/>
    <cellStyle name="Total 9 4 7" xfId="19432" xr:uid="{00000000-0005-0000-0000-00002E7B0000}"/>
    <cellStyle name="Total 9 5" xfId="6737" xr:uid="{00000000-0005-0000-0000-00002F7B0000}"/>
    <cellStyle name="Total 9 5 2" xfId="13314" xr:uid="{00000000-0005-0000-0000-0000307B0000}"/>
    <cellStyle name="Total 9 5 3" xfId="20395" xr:uid="{00000000-0005-0000-0000-0000317B0000}"/>
    <cellStyle name="Total 9 5 4" xfId="23446" xr:uid="{00000000-0005-0000-0000-0000327B0000}"/>
    <cellStyle name="Total 9 5 5" xfId="25699" xr:uid="{00000000-0005-0000-0000-0000337B0000}"/>
    <cellStyle name="Total 9 6" xfId="5114" xr:uid="{00000000-0005-0000-0000-0000347B0000}"/>
    <cellStyle name="Total 9 6 2" xfId="11691" xr:uid="{00000000-0005-0000-0000-0000357B0000}"/>
    <cellStyle name="Total 9 7" xfId="10018" xr:uid="{00000000-0005-0000-0000-0000367B0000}"/>
    <cellStyle name="Total 9 8" xfId="18018" xr:uid="{00000000-0005-0000-0000-0000377B0000}"/>
    <cellStyle name="Total 9 9" xfId="19749" xr:uid="{00000000-0005-0000-0000-0000387B0000}"/>
    <cellStyle name="Total_2011-3차 매각 작업(실사팀 송부용)_0712" xfId="15932" xr:uid="{00000000-0005-0000-0000-0000397B0000}"/>
    <cellStyle name="Tusental_NPV" xfId="32186" xr:uid="{00000000-0005-0000-0000-00003A7B0000}"/>
    <cellStyle name="UM" xfId="32187" xr:uid="{00000000-0005-0000-0000-00003B7B0000}"/>
    <cellStyle name="Underline_Double" xfId="1279" xr:uid="{00000000-0005-0000-0000-00003C7B0000}"/>
    <cellStyle name="Unprotect" xfId="1280" xr:uid="{00000000-0005-0000-0000-00003D7B0000}"/>
    <cellStyle name="UploadThisRowValue" xfId="32188" xr:uid="{00000000-0005-0000-0000-00003E7B0000}"/>
    <cellStyle name="Valuta (0)_COUT" xfId="32189" xr:uid="{00000000-0005-0000-0000-00003F7B0000}"/>
    <cellStyle name="Valuta_COUT" xfId="32190" xr:uid="{00000000-0005-0000-0000-0000407B0000}"/>
    <cellStyle name="W?rung [0]_Aktenbewertung 1994" xfId="1281" xr:uid="{00000000-0005-0000-0000-0000417B0000}"/>
    <cellStyle name="W?rung_Aktenbewertung 1994" xfId="1282" xr:uid="{00000000-0005-0000-0000-0000427B0000}"/>
    <cellStyle name="Warning Text" xfId="1283" xr:uid="{00000000-0005-0000-0000-0000437B0000}"/>
    <cellStyle name="Warning Text 2" xfId="1284" xr:uid="{00000000-0005-0000-0000-0000447B0000}"/>
    <cellStyle name="Warning Text 2 2" xfId="1285" xr:uid="{00000000-0005-0000-0000-0000457B0000}"/>
    <cellStyle name="Warning Text 2 2 2" xfId="8956" xr:uid="{00000000-0005-0000-0000-0000467B0000}"/>
    <cellStyle name="Warning Text 2 2 3" xfId="15686" xr:uid="{00000000-0005-0000-0000-0000477B0000}"/>
    <cellStyle name="Warning Text 2 3" xfId="1286" xr:uid="{00000000-0005-0000-0000-0000487B0000}"/>
    <cellStyle name="Warning Text 2 4" xfId="8955" xr:uid="{00000000-0005-0000-0000-0000497B0000}"/>
    <cellStyle name="Warning Text 3" xfId="2504" xr:uid="{00000000-0005-0000-0000-00004A7B0000}"/>
    <cellStyle name="Warning Text 4" xfId="2505" xr:uid="{00000000-0005-0000-0000-00004B7B0000}"/>
    <cellStyle name="Warning Text 5" xfId="2506" xr:uid="{00000000-0005-0000-0000-00004C7B0000}"/>
    <cellStyle name="Warning Text 6" xfId="8957" xr:uid="{00000000-0005-0000-0000-00004D7B0000}"/>
    <cellStyle name="Warning Text 6 2" xfId="22356" xr:uid="{00000000-0005-0000-0000-00004E7B0000}"/>
    <cellStyle name="Warning Text 7" xfId="14879" xr:uid="{00000000-0005-0000-0000-00004F7B0000}"/>
    <cellStyle name="Warning Text_2011-3차 매각 작업(실사팀 송부용)_0712" xfId="15929" xr:uid="{00000000-0005-0000-0000-0000507B0000}"/>
    <cellStyle name="wrap" xfId="1287" xr:uid="{00000000-0005-0000-0000-0000517B0000}"/>
    <cellStyle name="Yen" xfId="1288" xr:uid="{00000000-0005-0000-0000-0000527B0000}"/>
    <cellStyle name="ﾇ･ﾁﾘ_ｱｹｿﾜbal" xfId="1289" xr:uid="{00000000-0005-0000-0000-0000537B0000}"/>
    <cellStyle name="강조색1 2" xfId="1290" xr:uid="{00000000-0005-0000-0000-0000547B0000}"/>
    <cellStyle name="강조색1 2 2" xfId="2507" xr:uid="{00000000-0005-0000-0000-0000557B0000}"/>
    <cellStyle name="강조색1 2 2 2" xfId="8959" xr:uid="{00000000-0005-0000-0000-0000567B0000}"/>
    <cellStyle name="강조색1 2 3" xfId="8958" xr:uid="{00000000-0005-0000-0000-0000577B0000}"/>
    <cellStyle name="강조색1 2 4" xfId="15687" xr:uid="{00000000-0005-0000-0000-0000587B0000}"/>
    <cellStyle name="강조색1 3" xfId="1291" xr:uid="{00000000-0005-0000-0000-0000597B0000}"/>
    <cellStyle name="강조색1 4" xfId="8960" xr:uid="{00000000-0005-0000-0000-00005A7B0000}"/>
    <cellStyle name="강조색1 4 2" xfId="21991" xr:uid="{00000000-0005-0000-0000-00005B7B0000}"/>
    <cellStyle name="강조색1 5" xfId="15688" xr:uid="{00000000-0005-0000-0000-00005C7B0000}"/>
    <cellStyle name="강조색1 6" xfId="15689" xr:uid="{00000000-0005-0000-0000-00005D7B0000}"/>
    <cellStyle name="강조색2 2" xfId="1292" xr:uid="{00000000-0005-0000-0000-00005E7B0000}"/>
    <cellStyle name="강조색2 2 2" xfId="2508" xr:uid="{00000000-0005-0000-0000-00005F7B0000}"/>
    <cellStyle name="강조색2 2 2 2" xfId="8962" xr:uid="{00000000-0005-0000-0000-0000607B0000}"/>
    <cellStyle name="강조색2 2 3" xfId="8961" xr:uid="{00000000-0005-0000-0000-0000617B0000}"/>
    <cellStyle name="강조색2 2 4" xfId="15690" xr:uid="{00000000-0005-0000-0000-0000627B0000}"/>
    <cellStyle name="강조색2 3" xfId="1293" xr:uid="{00000000-0005-0000-0000-0000637B0000}"/>
    <cellStyle name="강조색2 4" xfId="8963" xr:uid="{00000000-0005-0000-0000-0000647B0000}"/>
    <cellStyle name="강조색2 4 2" xfId="21995" xr:uid="{00000000-0005-0000-0000-0000657B0000}"/>
    <cellStyle name="강조색2 5" xfId="15691" xr:uid="{00000000-0005-0000-0000-0000667B0000}"/>
    <cellStyle name="강조색2 6" xfId="15692" xr:uid="{00000000-0005-0000-0000-0000677B0000}"/>
    <cellStyle name="강조색3 2" xfId="1294" xr:uid="{00000000-0005-0000-0000-0000687B0000}"/>
    <cellStyle name="강조색3 2 2" xfId="2509" xr:uid="{00000000-0005-0000-0000-0000697B0000}"/>
    <cellStyle name="강조색3 2 2 2" xfId="8965" xr:uid="{00000000-0005-0000-0000-00006A7B0000}"/>
    <cellStyle name="강조색3 2 3" xfId="8964" xr:uid="{00000000-0005-0000-0000-00006B7B0000}"/>
    <cellStyle name="강조색3 2 4" xfId="15693" xr:uid="{00000000-0005-0000-0000-00006C7B0000}"/>
    <cellStyle name="강조색3 3" xfId="1295" xr:uid="{00000000-0005-0000-0000-00006D7B0000}"/>
    <cellStyle name="강조색3 4" xfId="8966" xr:uid="{00000000-0005-0000-0000-00006E7B0000}"/>
    <cellStyle name="강조색3 4 2" xfId="21999" xr:uid="{00000000-0005-0000-0000-00006F7B0000}"/>
    <cellStyle name="강조색3 5" xfId="15694" xr:uid="{00000000-0005-0000-0000-0000707B0000}"/>
    <cellStyle name="강조색3 6" xfId="15695" xr:uid="{00000000-0005-0000-0000-0000717B0000}"/>
    <cellStyle name="강조색4 2" xfId="1296" xr:uid="{00000000-0005-0000-0000-0000727B0000}"/>
    <cellStyle name="강조색4 2 2" xfId="2510" xr:uid="{00000000-0005-0000-0000-0000737B0000}"/>
    <cellStyle name="강조색4 2 2 2" xfId="8968" xr:uid="{00000000-0005-0000-0000-0000747B0000}"/>
    <cellStyle name="강조색4 2 3" xfId="8967" xr:uid="{00000000-0005-0000-0000-0000757B0000}"/>
    <cellStyle name="강조색4 2 4" xfId="15696" xr:uid="{00000000-0005-0000-0000-0000767B0000}"/>
    <cellStyle name="강조색4 3" xfId="1297" xr:uid="{00000000-0005-0000-0000-0000777B0000}"/>
    <cellStyle name="강조색4 4" xfId="8969" xr:uid="{00000000-0005-0000-0000-0000787B0000}"/>
    <cellStyle name="강조색4 4 2" xfId="22003" xr:uid="{00000000-0005-0000-0000-0000797B0000}"/>
    <cellStyle name="강조색4 5" xfId="15697" xr:uid="{00000000-0005-0000-0000-00007A7B0000}"/>
    <cellStyle name="강조색4 6" xfId="15698" xr:uid="{00000000-0005-0000-0000-00007B7B0000}"/>
    <cellStyle name="강조색5 2" xfId="1298" xr:uid="{00000000-0005-0000-0000-00007C7B0000}"/>
    <cellStyle name="강조색5 2 2" xfId="2511" xr:uid="{00000000-0005-0000-0000-00007D7B0000}"/>
    <cellStyle name="강조색5 2 2 2" xfId="8971" xr:uid="{00000000-0005-0000-0000-00007E7B0000}"/>
    <cellStyle name="강조색5 2 3" xfId="8970" xr:uid="{00000000-0005-0000-0000-00007F7B0000}"/>
    <cellStyle name="강조색5 2 4" xfId="15699" xr:uid="{00000000-0005-0000-0000-0000807B0000}"/>
    <cellStyle name="강조색5 3" xfId="1299" xr:uid="{00000000-0005-0000-0000-0000817B0000}"/>
    <cellStyle name="강조색5 4" xfId="8972" xr:uid="{00000000-0005-0000-0000-0000827B0000}"/>
    <cellStyle name="강조색5 4 2" xfId="22007" xr:uid="{00000000-0005-0000-0000-0000837B0000}"/>
    <cellStyle name="강조색5 5" xfId="15700" xr:uid="{00000000-0005-0000-0000-0000847B0000}"/>
    <cellStyle name="강조색5 6" xfId="15701" xr:uid="{00000000-0005-0000-0000-0000857B0000}"/>
    <cellStyle name="강조색6 2" xfId="1300" xr:uid="{00000000-0005-0000-0000-0000867B0000}"/>
    <cellStyle name="강조색6 2 2" xfId="2512" xr:uid="{00000000-0005-0000-0000-0000877B0000}"/>
    <cellStyle name="강조색6 2 2 2" xfId="8974" xr:uid="{00000000-0005-0000-0000-0000887B0000}"/>
    <cellStyle name="강조색6 2 3" xfId="8973" xr:uid="{00000000-0005-0000-0000-0000897B0000}"/>
    <cellStyle name="강조색6 2 4" xfId="15704" xr:uid="{00000000-0005-0000-0000-00008A7B0000}"/>
    <cellStyle name="강조색6 3" xfId="1301" xr:uid="{00000000-0005-0000-0000-00008B7B0000}"/>
    <cellStyle name="강조색6 4" xfId="8975" xr:uid="{00000000-0005-0000-0000-00008C7B0000}"/>
    <cellStyle name="강조색6 4 2" xfId="22011" xr:uid="{00000000-0005-0000-0000-00008D7B0000}"/>
    <cellStyle name="강조색6 5" xfId="15707" xr:uid="{00000000-0005-0000-0000-00008E7B0000}"/>
    <cellStyle name="강조색6 6" xfId="15708" xr:uid="{00000000-0005-0000-0000-00008F7B0000}"/>
    <cellStyle name="검증" xfId="1302" xr:uid="{00000000-0005-0000-0000-0000907B0000}"/>
    <cellStyle name="경고문 2" xfId="1303" xr:uid="{00000000-0005-0000-0000-0000917B0000}"/>
    <cellStyle name="경고문 2 2" xfId="2513" xr:uid="{00000000-0005-0000-0000-0000927B0000}"/>
    <cellStyle name="경고문 2 2 2" xfId="8977" xr:uid="{00000000-0005-0000-0000-0000937B0000}"/>
    <cellStyle name="경고문 2 3" xfId="8976" xr:uid="{00000000-0005-0000-0000-0000947B0000}"/>
    <cellStyle name="경고문 2 4" xfId="15711" xr:uid="{00000000-0005-0000-0000-0000957B0000}"/>
    <cellStyle name="경고문 3" xfId="1304" xr:uid="{00000000-0005-0000-0000-0000967B0000}"/>
    <cellStyle name="경고문 4" xfId="8978" xr:uid="{00000000-0005-0000-0000-0000977B0000}"/>
    <cellStyle name="경고문 4 2" xfId="21987" xr:uid="{00000000-0005-0000-0000-0000987B0000}"/>
    <cellStyle name="경고문 5" xfId="15712" xr:uid="{00000000-0005-0000-0000-0000997B0000}"/>
    <cellStyle name="경고문 6" xfId="15713" xr:uid="{00000000-0005-0000-0000-00009A7B0000}"/>
    <cellStyle name="계산 2" xfId="1305" xr:uid="{00000000-0005-0000-0000-00009B7B0000}"/>
    <cellStyle name="계산 2 10" xfId="8979" xr:uid="{00000000-0005-0000-0000-00009C7B0000}"/>
    <cellStyle name="계산 2 10 2" xfId="14478" xr:uid="{00000000-0005-0000-0000-00009D7B0000}"/>
    <cellStyle name="계산 2 10 3" xfId="21559" xr:uid="{00000000-0005-0000-0000-00009E7B0000}"/>
    <cellStyle name="계산 2 10 4" xfId="24523" xr:uid="{00000000-0005-0000-0000-00009F7B0000}"/>
    <cellStyle name="계산 2 10 5" xfId="26766" xr:uid="{00000000-0005-0000-0000-0000A07B0000}"/>
    <cellStyle name="계산 2 11" xfId="8086" xr:uid="{00000000-0005-0000-0000-0000A17B0000}"/>
    <cellStyle name="계산 2 11 2" xfId="14459" xr:uid="{00000000-0005-0000-0000-0000A27B0000}"/>
    <cellStyle name="계산 2 11 3" xfId="21678" xr:uid="{00000000-0005-0000-0000-0000A37B0000}"/>
    <cellStyle name="계산 2 11 4" xfId="24637" xr:uid="{00000000-0005-0000-0000-0000A47B0000}"/>
    <cellStyle name="계산 2 11 5" xfId="26873" xr:uid="{00000000-0005-0000-0000-0000A57B0000}"/>
    <cellStyle name="계산 2 12" xfId="8048" xr:uid="{00000000-0005-0000-0000-0000A67B0000}"/>
    <cellStyle name="계산 2 12 2" xfId="14449" xr:uid="{00000000-0005-0000-0000-0000A77B0000}"/>
    <cellStyle name="계산 2 12 3" xfId="21552" xr:uid="{00000000-0005-0000-0000-0000A87B0000}"/>
    <cellStyle name="계산 2 12 4" xfId="24518" xr:uid="{00000000-0005-0000-0000-0000A97B0000}"/>
    <cellStyle name="계산 2 12 5" xfId="26763" xr:uid="{00000000-0005-0000-0000-0000AA7B0000}"/>
    <cellStyle name="계산 2 13" xfId="9456" xr:uid="{00000000-0005-0000-0000-0000AB7B0000}"/>
    <cellStyle name="계산 2 13 2" xfId="14625" xr:uid="{00000000-0005-0000-0000-0000AC7B0000}"/>
    <cellStyle name="계산 2 14" xfId="9452" xr:uid="{00000000-0005-0000-0000-0000AD7B0000}"/>
    <cellStyle name="계산 2 14 2" xfId="14621" xr:uid="{00000000-0005-0000-0000-0000AE7B0000}"/>
    <cellStyle name="계산 2 15" xfId="9536" xr:uid="{00000000-0005-0000-0000-0000AF7B0000}"/>
    <cellStyle name="계산 2 15 2" xfId="14705" xr:uid="{00000000-0005-0000-0000-0000B07B0000}"/>
    <cellStyle name="계산 2 16" xfId="9570" xr:uid="{00000000-0005-0000-0000-0000B17B0000}"/>
    <cellStyle name="계산 2 17" xfId="9569" xr:uid="{00000000-0005-0000-0000-0000B27B0000}"/>
    <cellStyle name="계산 2 18" xfId="19344" xr:uid="{00000000-0005-0000-0000-0000B37B0000}"/>
    <cellStyle name="계산 2 19" xfId="19369" xr:uid="{00000000-0005-0000-0000-0000B47B0000}"/>
    <cellStyle name="계산 2 2" xfId="2514" xr:uid="{00000000-0005-0000-0000-0000B57B0000}"/>
    <cellStyle name="계산 2 2 10" xfId="9538" xr:uid="{00000000-0005-0000-0000-0000B67B0000}"/>
    <cellStyle name="계산 2 2 10 2" xfId="14707" xr:uid="{00000000-0005-0000-0000-0000B77B0000}"/>
    <cellStyle name="계산 2 2 11" xfId="9535" xr:uid="{00000000-0005-0000-0000-0000B87B0000}"/>
    <cellStyle name="계산 2 2 11 2" xfId="14704" xr:uid="{00000000-0005-0000-0000-0000B97B0000}"/>
    <cellStyle name="계산 2 2 12" xfId="19345" xr:uid="{00000000-0005-0000-0000-0000BA7B0000}"/>
    <cellStyle name="계산 2 2 13" xfId="18675" xr:uid="{00000000-0005-0000-0000-0000BB7B0000}"/>
    <cellStyle name="계산 2 2 14" xfId="18672" xr:uid="{00000000-0005-0000-0000-0000BC7B0000}"/>
    <cellStyle name="계산 2 2 2" xfId="3097" xr:uid="{00000000-0005-0000-0000-0000BD7B0000}"/>
    <cellStyle name="계산 2 2 2 10" xfId="9523" xr:uid="{00000000-0005-0000-0000-0000BE7B0000}"/>
    <cellStyle name="계산 2 2 2 10 2" xfId="14692" xr:uid="{00000000-0005-0000-0000-0000BF7B0000}"/>
    <cellStyle name="계산 2 2 2 11" xfId="9453" xr:uid="{00000000-0005-0000-0000-0000C07B0000}"/>
    <cellStyle name="계산 2 2 2 11 2" xfId="14622" xr:uid="{00000000-0005-0000-0000-0000C17B0000}"/>
    <cellStyle name="계산 2 2 2 12" xfId="9410" xr:uid="{00000000-0005-0000-0000-0000C27B0000}"/>
    <cellStyle name="계산 2 2 2 12 2" xfId="14579" xr:uid="{00000000-0005-0000-0000-0000C37B0000}"/>
    <cellStyle name="계산 2 2 2 13" xfId="9740" xr:uid="{00000000-0005-0000-0000-0000C47B0000}"/>
    <cellStyle name="계산 2 2 2 14" xfId="14469" xr:uid="{00000000-0005-0000-0000-0000C57B0000}"/>
    <cellStyle name="계산 2 2 2 15" xfId="19346" xr:uid="{00000000-0005-0000-0000-0000C67B0000}"/>
    <cellStyle name="계산 2 2 2 16" xfId="18360" xr:uid="{00000000-0005-0000-0000-0000C77B0000}"/>
    <cellStyle name="계산 2 2 2 17" xfId="21554" xr:uid="{00000000-0005-0000-0000-0000C87B0000}"/>
    <cellStyle name="계산 2 2 2 18" xfId="18643" xr:uid="{00000000-0005-0000-0000-0000C97B0000}"/>
    <cellStyle name="계산 2 2 2 19" xfId="19388" xr:uid="{00000000-0005-0000-0000-0000CA7B0000}"/>
    <cellStyle name="계산 2 2 2 2" xfId="3827" xr:uid="{00000000-0005-0000-0000-0000CB7B0000}"/>
    <cellStyle name="계산 2 2 2 2 2" xfId="7131" xr:uid="{00000000-0005-0000-0000-0000CC7B0000}"/>
    <cellStyle name="계산 2 2 2 2 2 2" xfId="13708" xr:uid="{00000000-0005-0000-0000-0000CD7B0000}"/>
    <cellStyle name="계산 2 2 2 2 2 3" xfId="20789" xr:uid="{00000000-0005-0000-0000-0000CE7B0000}"/>
    <cellStyle name="계산 2 2 2 2 2 4" xfId="23838" xr:uid="{00000000-0005-0000-0000-0000CF7B0000}"/>
    <cellStyle name="계산 2 2 2 2 2 5" xfId="26092" xr:uid="{00000000-0005-0000-0000-0000D07B0000}"/>
    <cellStyle name="계산 2 2 2 2 3" xfId="5508" xr:uid="{00000000-0005-0000-0000-0000D17B0000}"/>
    <cellStyle name="계산 2 2 2 2 3 2" xfId="12085" xr:uid="{00000000-0005-0000-0000-0000D27B0000}"/>
    <cellStyle name="계산 2 2 2 2 4" xfId="10412" xr:uid="{00000000-0005-0000-0000-0000D37B0000}"/>
    <cellStyle name="계산 2 2 2 2 5" xfId="17600" xr:uid="{00000000-0005-0000-0000-0000D47B0000}"/>
    <cellStyle name="계산 2 2 2 2 6" xfId="19992" xr:uid="{00000000-0005-0000-0000-0000D57B0000}"/>
    <cellStyle name="계산 2 2 2 2 7" xfId="21741" xr:uid="{00000000-0005-0000-0000-0000D67B0000}"/>
    <cellStyle name="계산 2 2 2 3" xfId="4138" xr:uid="{00000000-0005-0000-0000-0000D77B0000}"/>
    <cellStyle name="계산 2 2 2 3 2" xfId="7442" xr:uid="{00000000-0005-0000-0000-0000D87B0000}"/>
    <cellStyle name="계산 2 2 2 3 2 2" xfId="14019" xr:uid="{00000000-0005-0000-0000-0000D97B0000}"/>
    <cellStyle name="계산 2 2 2 3 2 3" xfId="21100" xr:uid="{00000000-0005-0000-0000-0000DA7B0000}"/>
    <cellStyle name="계산 2 2 2 3 2 4" xfId="24104" xr:uid="{00000000-0005-0000-0000-0000DB7B0000}"/>
    <cellStyle name="계산 2 2 2 3 2 5" xfId="26354" xr:uid="{00000000-0005-0000-0000-0000DC7B0000}"/>
    <cellStyle name="계산 2 2 2 3 3" xfId="5819" xr:uid="{00000000-0005-0000-0000-0000DD7B0000}"/>
    <cellStyle name="계산 2 2 2 3 3 2" xfId="12396" xr:uid="{00000000-0005-0000-0000-0000DE7B0000}"/>
    <cellStyle name="계산 2 2 2 3 4" xfId="10723" xr:uid="{00000000-0005-0000-0000-0000DF7B0000}"/>
    <cellStyle name="계산 2 2 2 3 5" xfId="17289" xr:uid="{00000000-0005-0000-0000-0000E07B0000}"/>
    <cellStyle name="계산 2 2 2 3 6" xfId="22670" xr:uid="{00000000-0005-0000-0000-0000E17B0000}"/>
    <cellStyle name="계산 2 2 2 3 7" xfId="19555" xr:uid="{00000000-0005-0000-0000-0000E27B0000}"/>
    <cellStyle name="계산 2 2 2 4" xfId="4354" xr:uid="{00000000-0005-0000-0000-0000E37B0000}"/>
    <cellStyle name="계산 2 2 2 4 2" xfId="7658" xr:uid="{00000000-0005-0000-0000-0000E47B0000}"/>
    <cellStyle name="계산 2 2 2 4 2 2" xfId="14235" xr:uid="{00000000-0005-0000-0000-0000E57B0000}"/>
    <cellStyle name="계산 2 2 2 4 2 3" xfId="21316" xr:uid="{00000000-0005-0000-0000-0000E67B0000}"/>
    <cellStyle name="계산 2 2 2 4 2 4" xfId="24320" xr:uid="{00000000-0005-0000-0000-0000E77B0000}"/>
    <cellStyle name="계산 2 2 2 4 2 5" xfId="26570" xr:uid="{00000000-0005-0000-0000-0000E87B0000}"/>
    <cellStyle name="계산 2 2 2 4 3" xfId="6035" xr:uid="{00000000-0005-0000-0000-0000E97B0000}"/>
    <cellStyle name="계산 2 2 2 4 3 2" xfId="12612" xr:uid="{00000000-0005-0000-0000-0000EA7B0000}"/>
    <cellStyle name="계산 2 2 2 4 4" xfId="10939" xr:uid="{00000000-0005-0000-0000-0000EB7B0000}"/>
    <cellStyle name="계산 2 2 2 4 5" xfId="17073" xr:uid="{00000000-0005-0000-0000-0000EC7B0000}"/>
    <cellStyle name="계산 2 2 2 4 6" xfId="22886" xr:uid="{00000000-0005-0000-0000-0000ED7B0000}"/>
    <cellStyle name="계산 2 2 2 4 7" xfId="19483" xr:uid="{00000000-0005-0000-0000-0000EE7B0000}"/>
    <cellStyle name="계산 2 2 2 5" xfId="6458" xr:uid="{00000000-0005-0000-0000-0000EF7B0000}"/>
    <cellStyle name="계산 2 2 2 5 2" xfId="13035" xr:uid="{00000000-0005-0000-0000-0000F07B0000}"/>
    <cellStyle name="계산 2 2 2 5 3" xfId="20116" xr:uid="{00000000-0005-0000-0000-0000F17B0000}"/>
    <cellStyle name="계산 2 2 2 5 4" xfId="23273" xr:uid="{00000000-0005-0000-0000-0000F27B0000}"/>
    <cellStyle name="계산 2 2 2 5 5" xfId="25526" xr:uid="{00000000-0005-0000-0000-0000F37B0000}"/>
    <cellStyle name="계산 2 2 2 6" xfId="4835" xr:uid="{00000000-0005-0000-0000-0000F47B0000}"/>
    <cellStyle name="계산 2 2 2 6 2" xfId="11412" xr:uid="{00000000-0005-0000-0000-0000F57B0000}"/>
    <cellStyle name="계산 2 2 2 7" xfId="8980" xr:uid="{00000000-0005-0000-0000-0000F67B0000}"/>
    <cellStyle name="계산 2 2 2 7 2" xfId="14479" xr:uid="{00000000-0005-0000-0000-0000F77B0000}"/>
    <cellStyle name="계산 2 2 2 8" xfId="8091" xr:uid="{00000000-0005-0000-0000-0000F87B0000}"/>
    <cellStyle name="계산 2 2 2 8 2" xfId="14461" xr:uid="{00000000-0005-0000-0000-0000F97B0000}"/>
    <cellStyle name="계산 2 2 2 9" xfId="8049" xr:uid="{00000000-0005-0000-0000-0000FA7B0000}"/>
    <cellStyle name="계산 2 2 2 9 2" xfId="14450" xr:uid="{00000000-0005-0000-0000-0000FB7B0000}"/>
    <cellStyle name="계산 2 2 3" xfId="3323" xr:uid="{00000000-0005-0000-0000-0000FC7B0000}"/>
    <cellStyle name="계산 2 2 3 10" xfId="25176" xr:uid="{00000000-0005-0000-0000-0000FD7B0000}"/>
    <cellStyle name="계산 2 2 3 2" xfId="4019" xr:uid="{00000000-0005-0000-0000-0000FE7B0000}"/>
    <cellStyle name="계산 2 2 3 2 2" xfId="7323" xr:uid="{00000000-0005-0000-0000-0000FF7B0000}"/>
    <cellStyle name="계산 2 2 3 2 2 2" xfId="13900" xr:uid="{00000000-0005-0000-0000-0000007C0000}"/>
    <cellStyle name="계산 2 2 3 2 2 3" xfId="20981" xr:uid="{00000000-0005-0000-0000-0000017C0000}"/>
    <cellStyle name="계산 2 2 3 2 2 4" xfId="23985" xr:uid="{00000000-0005-0000-0000-0000027C0000}"/>
    <cellStyle name="계산 2 2 3 2 2 5" xfId="26235" xr:uid="{00000000-0005-0000-0000-0000037C0000}"/>
    <cellStyle name="계산 2 2 3 2 3" xfId="5700" xr:uid="{00000000-0005-0000-0000-0000047C0000}"/>
    <cellStyle name="계산 2 2 3 2 3 2" xfId="12277" xr:uid="{00000000-0005-0000-0000-0000057C0000}"/>
    <cellStyle name="계산 2 2 3 2 4" xfId="10604" xr:uid="{00000000-0005-0000-0000-0000067C0000}"/>
    <cellStyle name="계산 2 2 3 2 5" xfId="17408" xr:uid="{00000000-0005-0000-0000-0000077C0000}"/>
    <cellStyle name="계산 2 2 3 2 6" xfId="22551" xr:uid="{00000000-0005-0000-0000-0000087C0000}"/>
    <cellStyle name="계산 2 2 3 2 7" xfId="25002" xr:uid="{00000000-0005-0000-0000-0000097C0000}"/>
    <cellStyle name="계산 2 2 3 3" xfId="4273" xr:uid="{00000000-0005-0000-0000-00000A7C0000}"/>
    <cellStyle name="계산 2 2 3 3 2" xfId="7577" xr:uid="{00000000-0005-0000-0000-00000B7C0000}"/>
    <cellStyle name="계산 2 2 3 3 2 2" xfId="14154" xr:uid="{00000000-0005-0000-0000-00000C7C0000}"/>
    <cellStyle name="계산 2 2 3 3 2 3" xfId="21235" xr:uid="{00000000-0005-0000-0000-00000D7C0000}"/>
    <cellStyle name="계산 2 2 3 3 2 4" xfId="24239" xr:uid="{00000000-0005-0000-0000-00000E7C0000}"/>
    <cellStyle name="계산 2 2 3 3 2 5" xfId="26489" xr:uid="{00000000-0005-0000-0000-00000F7C0000}"/>
    <cellStyle name="계산 2 2 3 3 3" xfId="5954" xr:uid="{00000000-0005-0000-0000-0000107C0000}"/>
    <cellStyle name="계산 2 2 3 3 3 2" xfId="12531" xr:uid="{00000000-0005-0000-0000-0000117C0000}"/>
    <cellStyle name="계산 2 2 3 3 4" xfId="10858" xr:uid="{00000000-0005-0000-0000-0000127C0000}"/>
    <cellStyle name="계산 2 2 3 3 5" xfId="17154" xr:uid="{00000000-0005-0000-0000-0000137C0000}"/>
    <cellStyle name="계산 2 2 3 3 6" xfId="22805" xr:uid="{00000000-0005-0000-0000-0000147C0000}"/>
    <cellStyle name="계산 2 2 3 3 7" xfId="18756" xr:uid="{00000000-0005-0000-0000-0000157C0000}"/>
    <cellStyle name="계산 2 2 3 4" xfId="4487" xr:uid="{00000000-0005-0000-0000-0000167C0000}"/>
    <cellStyle name="계산 2 2 3 4 2" xfId="7791" xr:uid="{00000000-0005-0000-0000-0000177C0000}"/>
    <cellStyle name="계산 2 2 3 4 2 2" xfId="14368" xr:uid="{00000000-0005-0000-0000-0000187C0000}"/>
    <cellStyle name="계산 2 2 3 4 2 3" xfId="21449" xr:uid="{00000000-0005-0000-0000-0000197C0000}"/>
    <cellStyle name="계산 2 2 3 4 2 4" xfId="24453" xr:uid="{00000000-0005-0000-0000-00001A7C0000}"/>
    <cellStyle name="계산 2 2 3 4 2 5" xfId="26703" xr:uid="{00000000-0005-0000-0000-00001B7C0000}"/>
    <cellStyle name="계산 2 2 3 4 3" xfId="6168" xr:uid="{00000000-0005-0000-0000-00001C7C0000}"/>
    <cellStyle name="계산 2 2 3 4 3 2" xfId="12745" xr:uid="{00000000-0005-0000-0000-00001D7C0000}"/>
    <cellStyle name="계산 2 2 3 4 4" xfId="11072" xr:uid="{00000000-0005-0000-0000-00001E7C0000}"/>
    <cellStyle name="계산 2 2 3 4 5" xfId="16940" xr:uid="{00000000-0005-0000-0000-00001F7C0000}"/>
    <cellStyle name="계산 2 2 3 4 6" xfId="23019" xr:uid="{00000000-0005-0000-0000-0000207C0000}"/>
    <cellStyle name="계산 2 2 3 4 7" xfId="19118" xr:uid="{00000000-0005-0000-0000-0000217C0000}"/>
    <cellStyle name="계산 2 2 3 5" xfId="6662" xr:uid="{00000000-0005-0000-0000-0000227C0000}"/>
    <cellStyle name="계산 2 2 3 5 2" xfId="13239" xr:uid="{00000000-0005-0000-0000-0000237C0000}"/>
    <cellStyle name="계산 2 2 3 5 3" xfId="20320" xr:uid="{00000000-0005-0000-0000-0000247C0000}"/>
    <cellStyle name="계산 2 2 3 5 4" xfId="23420" xr:uid="{00000000-0005-0000-0000-0000257C0000}"/>
    <cellStyle name="계산 2 2 3 5 5" xfId="25675" xr:uid="{00000000-0005-0000-0000-0000267C0000}"/>
    <cellStyle name="계산 2 2 3 6" xfId="5039" xr:uid="{00000000-0005-0000-0000-0000277C0000}"/>
    <cellStyle name="계산 2 2 3 6 2" xfId="11616" xr:uid="{00000000-0005-0000-0000-0000287C0000}"/>
    <cellStyle name="계산 2 2 3 7" xfId="9943" xr:uid="{00000000-0005-0000-0000-0000297C0000}"/>
    <cellStyle name="계산 2 2 3 8" xfId="18102" xr:uid="{00000000-0005-0000-0000-00002A7C0000}"/>
    <cellStyle name="계산 2 2 3 9" xfId="18855" xr:uid="{00000000-0005-0000-0000-00002B7C0000}"/>
    <cellStyle name="계산 2 2 4" xfId="3681" xr:uid="{00000000-0005-0000-0000-00002C7C0000}"/>
    <cellStyle name="계산 2 2 4 2" xfId="6985" xr:uid="{00000000-0005-0000-0000-00002D7C0000}"/>
    <cellStyle name="계산 2 2 4 2 2" xfId="13562" xr:uid="{00000000-0005-0000-0000-00002E7C0000}"/>
    <cellStyle name="계산 2 2 4 2 3" xfId="20643" xr:uid="{00000000-0005-0000-0000-00002F7C0000}"/>
    <cellStyle name="계산 2 2 4 2 4" xfId="23694" xr:uid="{00000000-0005-0000-0000-0000307C0000}"/>
    <cellStyle name="계산 2 2 4 2 5" xfId="25947" xr:uid="{00000000-0005-0000-0000-0000317C0000}"/>
    <cellStyle name="계산 2 2 4 3" xfId="5362" xr:uid="{00000000-0005-0000-0000-0000327C0000}"/>
    <cellStyle name="계산 2 2 4 3 2" xfId="11939" xr:uid="{00000000-0005-0000-0000-0000337C0000}"/>
    <cellStyle name="계산 2 2 4 4" xfId="10266" xr:uid="{00000000-0005-0000-0000-0000347C0000}"/>
    <cellStyle name="계산 2 2 4 5" xfId="17746" xr:uid="{00000000-0005-0000-0000-0000357C0000}"/>
    <cellStyle name="계산 2 2 4 6" xfId="19002" xr:uid="{00000000-0005-0000-0000-0000367C0000}"/>
    <cellStyle name="계산 2 2 4 7" xfId="24766" xr:uid="{00000000-0005-0000-0000-0000377C0000}"/>
    <cellStyle name="계산 2 2 5" xfId="3434" xr:uid="{00000000-0005-0000-0000-0000387C0000}"/>
    <cellStyle name="계산 2 2 5 2" xfId="6773" xr:uid="{00000000-0005-0000-0000-0000397C0000}"/>
    <cellStyle name="계산 2 2 5 2 2" xfId="13350" xr:uid="{00000000-0005-0000-0000-00003A7C0000}"/>
    <cellStyle name="계산 2 2 5 2 3" xfId="20431" xr:uid="{00000000-0005-0000-0000-00003B7C0000}"/>
    <cellStyle name="계산 2 2 5 2 4" xfId="23482" xr:uid="{00000000-0005-0000-0000-00003C7C0000}"/>
    <cellStyle name="계산 2 2 5 2 5" xfId="25735" xr:uid="{00000000-0005-0000-0000-00003D7C0000}"/>
    <cellStyle name="계산 2 2 5 3" xfId="5150" xr:uid="{00000000-0005-0000-0000-00003E7C0000}"/>
    <cellStyle name="계산 2 2 5 3 2" xfId="11727" xr:uid="{00000000-0005-0000-0000-00003F7C0000}"/>
    <cellStyle name="계산 2 2 5 4" xfId="10054" xr:uid="{00000000-0005-0000-0000-0000407C0000}"/>
    <cellStyle name="계산 2 2 5 5" xfId="17980" xr:uid="{00000000-0005-0000-0000-0000417C0000}"/>
    <cellStyle name="계산 2 2 5 6" xfId="19772" xr:uid="{00000000-0005-0000-0000-0000427C0000}"/>
    <cellStyle name="계산 2 2 5 7" xfId="25136" xr:uid="{00000000-0005-0000-0000-0000437C0000}"/>
    <cellStyle name="계산 2 2 6" xfId="3480" xr:uid="{00000000-0005-0000-0000-0000447C0000}"/>
    <cellStyle name="계산 2 2 6 2" xfId="6819" xr:uid="{00000000-0005-0000-0000-0000457C0000}"/>
    <cellStyle name="계산 2 2 6 2 2" xfId="13396" xr:uid="{00000000-0005-0000-0000-0000467C0000}"/>
    <cellStyle name="계산 2 2 6 2 3" xfId="20477" xr:uid="{00000000-0005-0000-0000-0000477C0000}"/>
    <cellStyle name="계산 2 2 6 2 4" xfId="23528" xr:uid="{00000000-0005-0000-0000-0000487C0000}"/>
    <cellStyle name="계산 2 2 6 2 5" xfId="25781" xr:uid="{00000000-0005-0000-0000-0000497C0000}"/>
    <cellStyle name="계산 2 2 6 3" xfId="5196" xr:uid="{00000000-0005-0000-0000-00004A7C0000}"/>
    <cellStyle name="계산 2 2 6 3 2" xfId="11773" xr:uid="{00000000-0005-0000-0000-00004B7C0000}"/>
    <cellStyle name="계산 2 2 6 4" xfId="10100" xr:uid="{00000000-0005-0000-0000-00004C7C0000}"/>
    <cellStyle name="계산 2 2 6 5" xfId="17934" xr:uid="{00000000-0005-0000-0000-00004D7C0000}"/>
    <cellStyle name="계산 2 2 6 6" xfId="18918" xr:uid="{00000000-0005-0000-0000-00004E7C0000}"/>
    <cellStyle name="계산 2 2 6 7" xfId="25117" xr:uid="{00000000-0005-0000-0000-00004F7C0000}"/>
    <cellStyle name="계산 2 2 7" xfId="6307" xr:uid="{00000000-0005-0000-0000-0000507C0000}"/>
    <cellStyle name="계산 2 2 7 2" xfId="12884" xr:uid="{00000000-0005-0000-0000-0000517C0000}"/>
    <cellStyle name="계산 2 2 7 3" xfId="16755" xr:uid="{00000000-0005-0000-0000-0000527C0000}"/>
    <cellStyle name="계산 2 2 7 4" xfId="23163" xr:uid="{00000000-0005-0000-0000-0000537C0000}"/>
    <cellStyle name="계산 2 2 7 5" xfId="25418" xr:uid="{00000000-0005-0000-0000-0000547C0000}"/>
    <cellStyle name="계산 2 2 8" xfId="4676" xr:uid="{00000000-0005-0000-0000-0000557C0000}"/>
    <cellStyle name="계산 2 2 8 2" xfId="11253" xr:uid="{00000000-0005-0000-0000-0000567C0000}"/>
    <cellStyle name="계산 2 2 8 3" xfId="21693" xr:uid="{00000000-0005-0000-0000-0000577C0000}"/>
    <cellStyle name="계산 2 2 8 4" xfId="24652" xr:uid="{00000000-0005-0000-0000-0000587C0000}"/>
    <cellStyle name="계산 2 2 8 5" xfId="26887" xr:uid="{00000000-0005-0000-0000-0000597C0000}"/>
    <cellStyle name="계산 2 2 9" xfId="8090" xr:uid="{00000000-0005-0000-0000-00005A7C0000}"/>
    <cellStyle name="계산 2 2 9 2" xfId="14460" xr:uid="{00000000-0005-0000-0000-00005B7C0000}"/>
    <cellStyle name="계산 2 2 9 3" xfId="21551" xr:uid="{00000000-0005-0000-0000-00005C7C0000}"/>
    <cellStyle name="계산 2 2 9 4" xfId="24517" xr:uid="{00000000-0005-0000-0000-00005D7C0000}"/>
    <cellStyle name="계산 2 2 9 5" xfId="26762" xr:uid="{00000000-0005-0000-0000-00005E7C0000}"/>
    <cellStyle name="계산 2 20" xfId="18676" xr:uid="{00000000-0005-0000-0000-00005F7C0000}"/>
    <cellStyle name="계산 2 21" xfId="24509" xr:uid="{00000000-0005-0000-0000-0000607C0000}"/>
    <cellStyle name="계산 2 3" xfId="3036" xr:uid="{00000000-0005-0000-0000-0000617C0000}"/>
    <cellStyle name="계산 2 3 10" xfId="18418" xr:uid="{00000000-0005-0000-0000-0000627C0000}"/>
    <cellStyle name="계산 2 3 11" xfId="21811" xr:uid="{00000000-0005-0000-0000-0000637C0000}"/>
    <cellStyle name="계산 2 3 12" xfId="25306" xr:uid="{00000000-0005-0000-0000-0000647C0000}"/>
    <cellStyle name="계산 2 3 13" xfId="26901" xr:uid="{00000000-0005-0000-0000-0000657C0000}"/>
    <cellStyle name="계산 2 3 2" xfId="3766" xr:uid="{00000000-0005-0000-0000-0000667C0000}"/>
    <cellStyle name="계산 2 3 2 2" xfId="7070" xr:uid="{00000000-0005-0000-0000-0000677C0000}"/>
    <cellStyle name="계산 2 3 2 2 2" xfId="13647" xr:uid="{00000000-0005-0000-0000-0000687C0000}"/>
    <cellStyle name="계산 2 3 2 2 3" xfId="20728" xr:uid="{00000000-0005-0000-0000-0000697C0000}"/>
    <cellStyle name="계산 2 3 2 2 4" xfId="23777" xr:uid="{00000000-0005-0000-0000-00006A7C0000}"/>
    <cellStyle name="계산 2 3 2 2 5" xfId="26031" xr:uid="{00000000-0005-0000-0000-00006B7C0000}"/>
    <cellStyle name="계산 2 3 2 3" xfId="5447" xr:uid="{00000000-0005-0000-0000-00006C7C0000}"/>
    <cellStyle name="계산 2 3 2 3 2" xfId="12024" xr:uid="{00000000-0005-0000-0000-00006D7C0000}"/>
    <cellStyle name="계산 2 3 2 4" xfId="10351" xr:uid="{00000000-0005-0000-0000-00006E7C0000}"/>
    <cellStyle name="계산 2 3 2 5" xfId="17661" xr:uid="{00000000-0005-0000-0000-00006F7C0000}"/>
    <cellStyle name="계산 2 3 2 6" xfId="19025" xr:uid="{00000000-0005-0000-0000-0000707C0000}"/>
    <cellStyle name="계산 2 3 2 7" xfId="22254" xr:uid="{00000000-0005-0000-0000-0000717C0000}"/>
    <cellStyle name="계산 2 3 3" xfId="4077" xr:uid="{00000000-0005-0000-0000-0000727C0000}"/>
    <cellStyle name="계산 2 3 3 2" xfId="7381" xr:uid="{00000000-0005-0000-0000-0000737C0000}"/>
    <cellStyle name="계산 2 3 3 2 2" xfId="13958" xr:uid="{00000000-0005-0000-0000-0000747C0000}"/>
    <cellStyle name="계산 2 3 3 2 3" xfId="21039" xr:uid="{00000000-0005-0000-0000-0000757C0000}"/>
    <cellStyle name="계산 2 3 3 2 4" xfId="24043" xr:uid="{00000000-0005-0000-0000-0000767C0000}"/>
    <cellStyle name="계산 2 3 3 2 5" xfId="26293" xr:uid="{00000000-0005-0000-0000-0000777C0000}"/>
    <cellStyle name="계산 2 3 3 3" xfId="5758" xr:uid="{00000000-0005-0000-0000-0000787C0000}"/>
    <cellStyle name="계산 2 3 3 3 2" xfId="12335" xr:uid="{00000000-0005-0000-0000-0000797C0000}"/>
    <cellStyle name="계산 2 3 3 4" xfId="10662" xr:uid="{00000000-0005-0000-0000-00007A7C0000}"/>
    <cellStyle name="계산 2 3 3 5" xfId="17350" xr:uid="{00000000-0005-0000-0000-00007B7C0000}"/>
    <cellStyle name="계산 2 3 3 6" xfId="22609" xr:uid="{00000000-0005-0000-0000-00007C7C0000}"/>
    <cellStyle name="계산 2 3 3 7" xfId="19573" xr:uid="{00000000-0005-0000-0000-00007D7C0000}"/>
    <cellStyle name="계산 2 3 4" xfId="4293" xr:uid="{00000000-0005-0000-0000-00007E7C0000}"/>
    <cellStyle name="계산 2 3 4 2" xfId="7597" xr:uid="{00000000-0005-0000-0000-00007F7C0000}"/>
    <cellStyle name="계산 2 3 4 2 2" xfId="14174" xr:uid="{00000000-0005-0000-0000-0000807C0000}"/>
    <cellStyle name="계산 2 3 4 2 3" xfId="21255" xr:uid="{00000000-0005-0000-0000-0000817C0000}"/>
    <cellStyle name="계산 2 3 4 2 4" xfId="24259" xr:uid="{00000000-0005-0000-0000-0000827C0000}"/>
    <cellStyle name="계산 2 3 4 2 5" xfId="26509" xr:uid="{00000000-0005-0000-0000-0000837C0000}"/>
    <cellStyle name="계산 2 3 4 3" xfId="5974" xr:uid="{00000000-0005-0000-0000-0000847C0000}"/>
    <cellStyle name="계산 2 3 4 3 2" xfId="12551" xr:uid="{00000000-0005-0000-0000-0000857C0000}"/>
    <cellStyle name="계산 2 3 4 4" xfId="10878" xr:uid="{00000000-0005-0000-0000-0000867C0000}"/>
    <cellStyle name="계산 2 3 4 5" xfId="17134" xr:uid="{00000000-0005-0000-0000-0000877C0000}"/>
    <cellStyle name="계산 2 3 4 6" xfId="22825" xr:uid="{00000000-0005-0000-0000-0000887C0000}"/>
    <cellStyle name="계산 2 3 4 7" xfId="19155" xr:uid="{00000000-0005-0000-0000-0000897C0000}"/>
    <cellStyle name="계산 2 3 5" xfId="6397" xr:uid="{00000000-0005-0000-0000-00008A7C0000}"/>
    <cellStyle name="계산 2 3 5 2" xfId="12974" xr:uid="{00000000-0005-0000-0000-00008B7C0000}"/>
    <cellStyle name="계산 2 3 5 3" xfId="20055" xr:uid="{00000000-0005-0000-0000-00008C7C0000}"/>
    <cellStyle name="계산 2 3 5 4" xfId="23212" xr:uid="{00000000-0005-0000-0000-00008D7C0000}"/>
    <cellStyle name="계산 2 3 5 5" xfId="25465" xr:uid="{00000000-0005-0000-0000-00008E7C0000}"/>
    <cellStyle name="계산 2 3 6" xfId="4774" xr:uid="{00000000-0005-0000-0000-00008F7C0000}"/>
    <cellStyle name="계산 2 3 6 2" xfId="11351" xr:uid="{00000000-0005-0000-0000-0000907C0000}"/>
    <cellStyle name="계산 2 3 7" xfId="9680" xr:uid="{00000000-0005-0000-0000-0000917C0000}"/>
    <cellStyle name="계산 2 3 8" xfId="15714" xr:uid="{00000000-0005-0000-0000-0000927C0000}"/>
    <cellStyle name="계산 2 3 9" xfId="19347" xr:uid="{00000000-0005-0000-0000-0000937C0000}"/>
    <cellStyle name="계산 2 4" xfId="3244" xr:uid="{00000000-0005-0000-0000-0000947C0000}"/>
    <cellStyle name="계산 2 4 10" xfId="18181" xr:uid="{00000000-0005-0000-0000-0000957C0000}"/>
    <cellStyle name="계산 2 4 11" xfId="19693" xr:uid="{00000000-0005-0000-0000-0000967C0000}"/>
    <cellStyle name="계산 2 4 12" xfId="25245" xr:uid="{00000000-0005-0000-0000-0000977C0000}"/>
    <cellStyle name="계산 2 4 13" xfId="24930" xr:uid="{00000000-0005-0000-0000-0000987C0000}"/>
    <cellStyle name="계산 2 4 2" xfId="3951" xr:uid="{00000000-0005-0000-0000-0000997C0000}"/>
    <cellStyle name="계산 2 4 2 2" xfId="7255" xr:uid="{00000000-0005-0000-0000-00009A7C0000}"/>
    <cellStyle name="계산 2 4 2 2 2" xfId="13832" xr:uid="{00000000-0005-0000-0000-00009B7C0000}"/>
    <cellStyle name="계산 2 4 2 2 3" xfId="20913" xr:uid="{00000000-0005-0000-0000-00009C7C0000}"/>
    <cellStyle name="계산 2 4 2 2 4" xfId="23917" xr:uid="{00000000-0005-0000-0000-00009D7C0000}"/>
    <cellStyle name="계산 2 4 2 2 5" xfId="26167" xr:uid="{00000000-0005-0000-0000-00009E7C0000}"/>
    <cellStyle name="계산 2 4 2 3" xfId="5632" xr:uid="{00000000-0005-0000-0000-00009F7C0000}"/>
    <cellStyle name="계산 2 4 2 3 2" xfId="12209" xr:uid="{00000000-0005-0000-0000-0000A07C0000}"/>
    <cellStyle name="계산 2 4 2 4" xfId="10536" xr:uid="{00000000-0005-0000-0000-0000A17C0000}"/>
    <cellStyle name="계산 2 4 2 5" xfId="17476" xr:uid="{00000000-0005-0000-0000-0000A27C0000}"/>
    <cellStyle name="계산 2 4 2 6" xfId="22483" xr:uid="{00000000-0005-0000-0000-0000A37C0000}"/>
    <cellStyle name="계산 2 4 2 7" xfId="19217" xr:uid="{00000000-0005-0000-0000-0000A47C0000}"/>
    <cellStyle name="계산 2 4 3" xfId="4205" xr:uid="{00000000-0005-0000-0000-0000A57C0000}"/>
    <cellStyle name="계산 2 4 3 2" xfId="7509" xr:uid="{00000000-0005-0000-0000-0000A67C0000}"/>
    <cellStyle name="계산 2 4 3 2 2" xfId="14086" xr:uid="{00000000-0005-0000-0000-0000A77C0000}"/>
    <cellStyle name="계산 2 4 3 2 3" xfId="21167" xr:uid="{00000000-0005-0000-0000-0000A87C0000}"/>
    <cellStyle name="계산 2 4 3 2 4" xfId="24171" xr:uid="{00000000-0005-0000-0000-0000A97C0000}"/>
    <cellStyle name="계산 2 4 3 2 5" xfId="26421" xr:uid="{00000000-0005-0000-0000-0000AA7C0000}"/>
    <cellStyle name="계산 2 4 3 3" xfId="5886" xr:uid="{00000000-0005-0000-0000-0000AB7C0000}"/>
    <cellStyle name="계산 2 4 3 3 2" xfId="12463" xr:uid="{00000000-0005-0000-0000-0000AC7C0000}"/>
    <cellStyle name="계산 2 4 3 4" xfId="10790" xr:uid="{00000000-0005-0000-0000-0000AD7C0000}"/>
    <cellStyle name="계산 2 4 3 5" xfId="17222" xr:uid="{00000000-0005-0000-0000-0000AE7C0000}"/>
    <cellStyle name="계산 2 4 3 6" xfId="22737" xr:uid="{00000000-0005-0000-0000-0000AF7C0000}"/>
    <cellStyle name="계산 2 4 3 7" xfId="18765" xr:uid="{00000000-0005-0000-0000-0000B07C0000}"/>
    <cellStyle name="계산 2 4 4" xfId="4419" xr:uid="{00000000-0005-0000-0000-0000B17C0000}"/>
    <cellStyle name="계산 2 4 4 2" xfId="7723" xr:uid="{00000000-0005-0000-0000-0000B27C0000}"/>
    <cellStyle name="계산 2 4 4 2 2" xfId="14300" xr:uid="{00000000-0005-0000-0000-0000B37C0000}"/>
    <cellStyle name="계산 2 4 4 2 3" xfId="21381" xr:uid="{00000000-0005-0000-0000-0000B47C0000}"/>
    <cellStyle name="계산 2 4 4 2 4" xfId="24385" xr:uid="{00000000-0005-0000-0000-0000B57C0000}"/>
    <cellStyle name="계산 2 4 4 2 5" xfId="26635" xr:uid="{00000000-0005-0000-0000-0000B67C0000}"/>
    <cellStyle name="계산 2 4 4 3" xfId="6100" xr:uid="{00000000-0005-0000-0000-0000B77C0000}"/>
    <cellStyle name="계산 2 4 4 3 2" xfId="12677" xr:uid="{00000000-0005-0000-0000-0000B87C0000}"/>
    <cellStyle name="계산 2 4 4 4" xfId="11004" xr:uid="{00000000-0005-0000-0000-0000B97C0000}"/>
    <cellStyle name="계산 2 4 4 5" xfId="17008" xr:uid="{00000000-0005-0000-0000-0000BA7C0000}"/>
    <cellStyle name="계산 2 4 4 6" xfId="22951" xr:uid="{00000000-0005-0000-0000-0000BB7C0000}"/>
    <cellStyle name="계산 2 4 4 7" xfId="19458" xr:uid="{00000000-0005-0000-0000-0000BC7C0000}"/>
    <cellStyle name="계산 2 4 5" xfId="6583" xr:uid="{00000000-0005-0000-0000-0000BD7C0000}"/>
    <cellStyle name="계산 2 4 5 2" xfId="13160" xr:uid="{00000000-0005-0000-0000-0000BE7C0000}"/>
    <cellStyle name="계산 2 4 5 3" xfId="20241" xr:uid="{00000000-0005-0000-0000-0000BF7C0000}"/>
    <cellStyle name="계산 2 4 5 4" xfId="23341" xr:uid="{00000000-0005-0000-0000-0000C07C0000}"/>
    <cellStyle name="계산 2 4 5 5" xfId="25596" xr:uid="{00000000-0005-0000-0000-0000C17C0000}"/>
    <cellStyle name="계산 2 4 6" xfId="4960" xr:uid="{00000000-0005-0000-0000-0000C27C0000}"/>
    <cellStyle name="계산 2 4 6 2" xfId="11537" xr:uid="{00000000-0005-0000-0000-0000C37C0000}"/>
    <cellStyle name="계산 2 4 7" xfId="9864" xr:uid="{00000000-0005-0000-0000-0000C47C0000}"/>
    <cellStyle name="계산 2 4 8" xfId="15715" xr:uid="{00000000-0005-0000-0000-0000C57C0000}"/>
    <cellStyle name="계산 2 4 9" xfId="19348" xr:uid="{00000000-0005-0000-0000-0000C67C0000}"/>
    <cellStyle name="계산 2 5" xfId="3525" xr:uid="{00000000-0005-0000-0000-0000C77C0000}"/>
    <cellStyle name="계산 2 5 2" xfId="6861" xr:uid="{00000000-0005-0000-0000-0000C87C0000}"/>
    <cellStyle name="계산 2 5 2 2" xfId="13438" xr:uid="{00000000-0005-0000-0000-0000C97C0000}"/>
    <cellStyle name="계산 2 5 2 3" xfId="20519" xr:uid="{00000000-0005-0000-0000-0000CA7C0000}"/>
    <cellStyle name="계산 2 5 2 4" xfId="23570" xr:uid="{00000000-0005-0000-0000-0000CB7C0000}"/>
    <cellStyle name="계산 2 5 2 5" xfId="25823" xr:uid="{00000000-0005-0000-0000-0000CC7C0000}"/>
    <cellStyle name="계산 2 5 3" xfId="5238" xr:uid="{00000000-0005-0000-0000-0000CD7C0000}"/>
    <cellStyle name="계산 2 5 3 2" xfId="11815" xr:uid="{00000000-0005-0000-0000-0000CE7C0000}"/>
    <cellStyle name="계산 2 5 4" xfId="10142" xr:uid="{00000000-0005-0000-0000-0000CF7C0000}"/>
    <cellStyle name="계산 2 5 5" xfId="17890" xr:uid="{00000000-0005-0000-0000-0000D07C0000}"/>
    <cellStyle name="계산 2 5 6" xfId="18934" xr:uid="{00000000-0005-0000-0000-0000D17C0000}"/>
    <cellStyle name="계산 2 5 7" xfId="25075" xr:uid="{00000000-0005-0000-0000-0000D27C0000}"/>
    <cellStyle name="계산 2 6" xfId="3505" xr:uid="{00000000-0005-0000-0000-0000D37C0000}"/>
    <cellStyle name="계산 2 6 2" xfId="6841" xr:uid="{00000000-0005-0000-0000-0000D47C0000}"/>
    <cellStyle name="계산 2 6 2 2" xfId="13418" xr:uid="{00000000-0005-0000-0000-0000D57C0000}"/>
    <cellStyle name="계산 2 6 2 3" xfId="20499" xr:uid="{00000000-0005-0000-0000-0000D67C0000}"/>
    <cellStyle name="계산 2 6 2 4" xfId="23550" xr:uid="{00000000-0005-0000-0000-0000D77C0000}"/>
    <cellStyle name="계산 2 6 2 5" xfId="25803" xr:uid="{00000000-0005-0000-0000-0000D87C0000}"/>
    <cellStyle name="계산 2 6 3" xfId="5218" xr:uid="{00000000-0005-0000-0000-0000D97C0000}"/>
    <cellStyle name="계산 2 6 3 2" xfId="11795" xr:uid="{00000000-0005-0000-0000-0000DA7C0000}"/>
    <cellStyle name="계산 2 6 4" xfId="10122" xr:uid="{00000000-0005-0000-0000-0000DB7C0000}"/>
    <cellStyle name="계산 2 6 5" xfId="17910" xr:uid="{00000000-0005-0000-0000-0000DC7C0000}"/>
    <cellStyle name="계산 2 6 6" xfId="19804" xr:uid="{00000000-0005-0000-0000-0000DD7C0000}"/>
    <cellStyle name="계산 2 6 7" xfId="25095" xr:uid="{00000000-0005-0000-0000-0000DE7C0000}"/>
    <cellStyle name="계산 2 7" xfId="3718" xr:uid="{00000000-0005-0000-0000-0000DF7C0000}"/>
    <cellStyle name="계산 2 7 2" xfId="7022" xr:uid="{00000000-0005-0000-0000-0000E07C0000}"/>
    <cellStyle name="계산 2 7 2 2" xfId="13599" xr:uid="{00000000-0005-0000-0000-0000E17C0000}"/>
    <cellStyle name="계산 2 7 2 3" xfId="20680" xr:uid="{00000000-0005-0000-0000-0000E27C0000}"/>
    <cellStyle name="계산 2 7 2 4" xfId="23731" xr:uid="{00000000-0005-0000-0000-0000E37C0000}"/>
    <cellStyle name="계산 2 7 2 5" xfId="25984" xr:uid="{00000000-0005-0000-0000-0000E47C0000}"/>
    <cellStyle name="계산 2 7 3" xfId="5399" xr:uid="{00000000-0005-0000-0000-0000E57C0000}"/>
    <cellStyle name="계산 2 7 3 2" xfId="11976" xr:uid="{00000000-0005-0000-0000-0000E67C0000}"/>
    <cellStyle name="계산 2 7 4" xfId="10303" xr:uid="{00000000-0005-0000-0000-0000E77C0000}"/>
    <cellStyle name="계산 2 7 5" xfId="17709" xr:uid="{00000000-0005-0000-0000-0000E87C0000}"/>
    <cellStyle name="계산 2 7 6" xfId="19914" xr:uid="{00000000-0005-0000-0000-0000E97C0000}"/>
    <cellStyle name="계산 2 7 7" xfId="22242" xr:uid="{00000000-0005-0000-0000-0000EA7C0000}"/>
    <cellStyle name="계산 2 8" xfId="6243" xr:uid="{00000000-0005-0000-0000-0000EB7C0000}"/>
    <cellStyle name="계산 2 8 2" xfId="12820" xr:uid="{00000000-0005-0000-0000-0000EC7C0000}"/>
    <cellStyle name="계산 2 8 3" xfId="16817" xr:uid="{00000000-0005-0000-0000-0000ED7C0000}"/>
    <cellStyle name="계산 2 8 4" xfId="23101" xr:uid="{00000000-0005-0000-0000-0000EE7C0000}"/>
    <cellStyle name="계산 2 8 5" xfId="22407" xr:uid="{00000000-0005-0000-0000-0000EF7C0000}"/>
    <cellStyle name="계산 2 9" xfId="4614" xr:uid="{00000000-0005-0000-0000-0000F07C0000}"/>
    <cellStyle name="계산 2 9 2" xfId="11191" xr:uid="{00000000-0005-0000-0000-0000F17C0000}"/>
    <cellStyle name="계산 2 9 3" xfId="21692" xr:uid="{00000000-0005-0000-0000-0000F27C0000}"/>
    <cellStyle name="계산 2 9 4" xfId="24651" xr:uid="{00000000-0005-0000-0000-0000F37C0000}"/>
    <cellStyle name="계산 2 9 5" xfId="26886" xr:uid="{00000000-0005-0000-0000-0000F47C0000}"/>
    <cellStyle name="계산 3" xfId="1306" xr:uid="{00000000-0005-0000-0000-0000F57C0000}"/>
    <cellStyle name="계산 3 10" xfId="9454" xr:uid="{00000000-0005-0000-0000-0000F67C0000}"/>
    <cellStyle name="계산 3 10 2" xfId="14623" xr:uid="{00000000-0005-0000-0000-0000F77C0000}"/>
    <cellStyle name="계산 3 11" xfId="9025" xr:uid="{00000000-0005-0000-0000-0000F87C0000}"/>
    <cellStyle name="계산 3 11 2" xfId="14484" xr:uid="{00000000-0005-0000-0000-0000F97C0000}"/>
    <cellStyle name="계산 3 12" xfId="19349" xr:uid="{00000000-0005-0000-0000-0000FA7C0000}"/>
    <cellStyle name="계산 3 13" xfId="19368" xr:uid="{00000000-0005-0000-0000-0000FB7C0000}"/>
    <cellStyle name="계산 3 14" xfId="19830" xr:uid="{00000000-0005-0000-0000-0000FC7C0000}"/>
    <cellStyle name="계산 3 2" xfId="3037" xr:uid="{00000000-0005-0000-0000-0000FD7C0000}"/>
    <cellStyle name="계산 3 2 10" xfId="25305" xr:uid="{00000000-0005-0000-0000-0000FE7C0000}"/>
    <cellStyle name="계산 3 2 2" xfId="3767" xr:uid="{00000000-0005-0000-0000-0000FF7C0000}"/>
    <cellStyle name="계산 3 2 2 2" xfId="7071" xr:uid="{00000000-0005-0000-0000-0000007D0000}"/>
    <cellStyle name="계산 3 2 2 2 2" xfId="13648" xr:uid="{00000000-0005-0000-0000-0000017D0000}"/>
    <cellStyle name="계산 3 2 2 2 3" xfId="20729" xr:uid="{00000000-0005-0000-0000-0000027D0000}"/>
    <cellStyle name="계산 3 2 2 2 4" xfId="23778" xr:uid="{00000000-0005-0000-0000-0000037D0000}"/>
    <cellStyle name="계산 3 2 2 2 5" xfId="26032" xr:uid="{00000000-0005-0000-0000-0000047D0000}"/>
    <cellStyle name="계산 3 2 2 3" xfId="5448" xr:uid="{00000000-0005-0000-0000-0000057D0000}"/>
    <cellStyle name="계산 3 2 2 3 2" xfId="12025" xr:uid="{00000000-0005-0000-0000-0000067D0000}"/>
    <cellStyle name="계산 3 2 2 4" xfId="10352" xr:uid="{00000000-0005-0000-0000-0000077D0000}"/>
    <cellStyle name="계산 3 2 2 5" xfId="17660" xr:uid="{00000000-0005-0000-0000-0000087D0000}"/>
    <cellStyle name="계산 3 2 2 6" xfId="19026" xr:uid="{00000000-0005-0000-0000-0000097D0000}"/>
    <cellStyle name="계산 3 2 2 7" xfId="22255" xr:uid="{00000000-0005-0000-0000-00000A7D0000}"/>
    <cellStyle name="계산 3 2 3" xfId="4078" xr:uid="{00000000-0005-0000-0000-00000B7D0000}"/>
    <cellStyle name="계산 3 2 3 2" xfId="7382" xr:uid="{00000000-0005-0000-0000-00000C7D0000}"/>
    <cellStyle name="계산 3 2 3 2 2" xfId="13959" xr:uid="{00000000-0005-0000-0000-00000D7D0000}"/>
    <cellStyle name="계산 3 2 3 2 3" xfId="21040" xr:uid="{00000000-0005-0000-0000-00000E7D0000}"/>
    <cellStyle name="계산 3 2 3 2 4" xfId="24044" xr:uid="{00000000-0005-0000-0000-00000F7D0000}"/>
    <cellStyle name="계산 3 2 3 2 5" xfId="26294" xr:uid="{00000000-0005-0000-0000-0000107D0000}"/>
    <cellStyle name="계산 3 2 3 3" xfId="5759" xr:uid="{00000000-0005-0000-0000-0000117D0000}"/>
    <cellStyle name="계산 3 2 3 3 2" xfId="12336" xr:uid="{00000000-0005-0000-0000-0000127D0000}"/>
    <cellStyle name="계산 3 2 3 4" xfId="10663" xr:uid="{00000000-0005-0000-0000-0000137D0000}"/>
    <cellStyle name="계산 3 2 3 5" xfId="17349" xr:uid="{00000000-0005-0000-0000-0000147D0000}"/>
    <cellStyle name="계산 3 2 3 6" xfId="22610" xr:uid="{00000000-0005-0000-0000-0000157D0000}"/>
    <cellStyle name="계산 3 2 3 7" xfId="19183" xr:uid="{00000000-0005-0000-0000-0000167D0000}"/>
    <cellStyle name="계산 3 2 4" xfId="4294" xr:uid="{00000000-0005-0000-0000-0000177D0000}"/>
    <cellStyle name="계산 3 2 4 2" xfId="7598" xr:uid="{00000000-0005-0000-0000-0000187D0000}"/>
    <cellStyle name="계산 3 2 4 2 2" xfId="14175" xr:uid="{00000000-0005-0000-0000-0000197D0000}"/>
    <cellStyle name="계산 3 2 4 2 3" xfId="21256" xr:uid="{00000000-0005-0000-0000-00001A7D0000}"/>
    <cellStyle name="계산 3 2 4 2 4" xfId="24260" xr:uid="{00000000-0005-0000-0000-00001B7D0000}"/>
    <cellStyle name="계산 3 2 4 2 5" xfId="26510" xr:uid="{00000000-0005-0000-0000-00001C7D0000}"/>
    <cellStyle name="계산 3 2 4 3" xfId="5975" xr:uid="{00000000-0005-0000-0000-00001D7D0000}"/>
    <cellStyle name="계산 3 2 4 3 2" xfId="12552" xr:uid="{00000000-0005-0000-0000-00001E7D0000}"/>
    <cellStyle name="계산 3 2 4 4" xfId="10879" xr:uid="{00000000-0005-0000-0000-00001F7D0000}"/>
    <cellStyle name="계산 3 2 4 5" xfId="17133" xr:uid="{00000000-0005-0000-0000-0000207D0000}"/>
    <cellStyle name="계산 3 2 4 6" xfId="22826" xr:uid="{00000000-0005-0000-0000-0000217D0000}"/>
    <cellStyle name="계산 3 2 4 7" xfId="18216" xr:uid="{00000000-0005-0000-0000-0000227D0000}"/>
    <cellStyle name="계산 3 2 5" xfId="6398" xr:uid="{00000000-0005-0000-0000-0000237D0000}"/>
    <cellStyle name="계산 3 2 5 2" xfId="12975" xr:uid="{00000000-0005-0000-0000-0000247D0000}"/>
    <cellStyle name="계산 3 2 5 3" xfId="20056" xr:uid="{00000000-0005-0000-0000-0000257D0000}"/>
    <cellStyle name="계산 3 2 5 4" xfId="23213" xr:uid="{00000000-0005-0000-0000-0000267D0000}"/>
    <cellStyle name="계산 3 2 5 5" xfId="25466" xr:uid="{00000000-0005-0000-0000-0000277D0000}"/>
    <cellStyle name="계산 3 2 6" xfId="4775" xr:uid="{00000000-0005-0000-0000-0000287D0000}"/>
    <cellStyle name="계산 3 2 6 2" xfId="11352" xr:uid="{00000000-0005-0000-0000-0000297D0000}"/>
    <cellStyle name="계산 3 2 7" xfId="9681" xr:uid="{00000000-0005-0000-0000-00002A7D0000}"/>
    <cellStyle name="계산 3 2 8" xfId="18417" xr:uid="{00000000-0005-0000-0000-00002B7D0000}"/>
    <cellStyle name="계산 3 2 9" xfId="18795" xr:uid="{00000000-0005-0000-0000-00002C7D0000}"/>
    <cellStyle name="계산 3 3" xfId="3245" xr:uid="{00000000-0005-0000-0000-00002D7D0000}"/>
    <cellStyle name="계산 3 3 10" xfId="25244" xr:uid="{00000000-0005-0000-0000-00002E7D0000}"/>
    <cellStyle name="계산 3 3 2" xfId="3952" xr:uid="{00000000-0005-0000-0000-00002F7D0000}"/>
    <cellStyle name="계산 3 3 2 2" xfId="7256" xr:uid="{00000000-0005-0000-0000-0000307D0000}"/>
    <cellStyle name="계산 3 3 2 2 2" xfId="13833" xr:uid="{00000000-0005-0000-0000-0000317D0000}"/>
    <cellStyle name="계산 3 3 2 2 3" xfId="20914" xr:uid="{00000000-0005-0000-0000-0000327D0000}"/>
    <cellStyle name="계산 3 3 2 2 4" xfId="23918" xr:uid="{00000000-0005-0000-0000-0000337D0000}"/>
    <cellStyle name="계산 3 3 2 2 5" xfId="26168" xr:uid="{00000000-0005-0000-0000-0000347D0000}"/>
    <cellStyle name="계산 3 3 2 3" xfId="5633" xr:uid="{00000000-0005-0000-0000-0000357D0000}"/>
    <cellStyle name="계산 3 3 2 3 2" xfId="12210" xr:uid="{00000000-0005-0000-0000-0000367D0000}"/>
    <cellStyle name="계산 3 3 2 4" xfId="10537" xr:uid="{00000000-0005-0000-0000-0000377D0000}"/>
    <cellStyle name="계산 3 3 2 5" xfId="17475" xr:uid="{00000000-0005-0000-0000-0000387D0000}"/>
    <cellStyle name="계산 3 3 2 6" xfId="22484" xr:uid="{00000000-0005-0000-0000-0000397D0000}"/>
    <cellStyle name="계산 3 3 2 7" xfId="19216" xr:uid="{00000000-0005-0000-0000-00003A7D0000}"/>
    <cellStyle name="계산 3 3 3" xfId="4206" xr:uid="{00000000-0005-0000-0000-00003B7D0000}"/>
    <cellStyle name="계산 3 3 3 2" xfId="7510" xr:uid="{00000000-0005-0000-0000-00003C7D0000}"/>
    <cellStyle name="계산 3 3 3 2 2" xfId="14087" xr:uid="{00000000-0005-0000-0000-00003D7D0000}"/>
    <cellStyle name="계산 3 3 3 2 3" xfId="21168" xr:uid="{00000000-0005-0000-0000-00003E7D0000}"/>
    <cellStyle name="계산 3 3 3 2 4" xfId="24172" xr:uid="{00000000-0005-0000-0000-00003F7D0000}"/>
    <cellStyle name="계산 3 3 3 2 5" xfId="26422" xr:uid="{00000000-0005-0000-0000-0000407D0000}"/>
    <cellStyle name="계산 3 3 3 3" xfId="5887" xr:uid="{00000000-0005-0000-0000-0000417D0000}"/>
    <cellStyle name="계산 3 3 3 3 2" xfId="12464" xr:uid="{00000000-0005-0000-0000-0000427D0000}"/>
    <cellStyle name="계산 3 3 3 4" xfId="10791" xr:uid="{00000000-0005-0000-0000-0000437D0000}"/>
    <cellStyle name="계산 3 3 3 5" xfId="17221" xr:uid="{00000000-0005-0000-0000-0000447D0000}"/>
    <cellStyle name="계산 3 3 3 6" xfId="22738" xr:uid="{00000000-0005-0000-0000-0000457D0000}"/>
    <cellStyle name="계산 3 3 3 7" xfId="21762" xr:uid="{00000000-0005-0000-0000-0000467D0000}"/>
    <cellStyle name="계산 3 3 4" xfId="4420" xr:uid="{00000000-0005-0000-0000-0000477D0000}"/>
    <cellStyle name="계산 3 3 4 2" xfId="7724" xr:uid="{00000000-0005-0000-0000-0000487D0000}"/>
    <cellStyle name="계산 3 3 4 2 2" xfId="14301" xr:uid="{00000000-0005-0000-0000-0000497D0000}"/>
    <cellStyle name="계산 3 3 4 2 3" xfId="21382" xr:uid="{00000000-0005-0000-0000-00004A7D0000}"/>
    <cellStyle name="계산 3 3 4 2 4" xfId="24386" xr:uid="{00000000-0005-0000-0000-00004B7D0000}"/>
    <cellStyle name="계산 3 3 4 2 5" xfId="26636" xr:uid="{00000000-0005-0000-0000-00004C7D0000}"/>
    <cellStyle name="계산 3 3 4 3" xfId="6101" xr:uid="{00000000-0005-0000-0000-00004D7D0000}"/>
    <cellStyle name="계산 3 3 4 3 2" xfId="12678" xr:uid="{00000000-0005-0000-0000-00004E7D0000}"/>
    <cellStyle name="계산 3 3 4 4" xfId="11005" xr:uid="{00000000-0005-0000-0000-00004F7D0000}"/>
    <cellStyle name="계산 3 3 4 5" xfId="17007" xr:uid="{00000000-0005-0000-0000-0000507D0000}"/>
    <cellStyle name="계산 3 3 4 6" xfId="22952" xr:uid="{00000000-0005-0000-0000-0000517D0000}"/>
    <cellStyle name="계산 3 3 4 7" xfId="19457" xr:uid="{00000000-0005-0000-0000-0000527D0000}"/>
    <cellStyle name="계산 3 3 5" xfId="6584" xr:uid="{00000000-0005-0000-0000-0000537D0000}"/>
    <cellStyle name="계산 3 3 5 2" xfId="13161" xr:uid="{00000000-0005-0000-0000-0000547D0000}"/>
    <cellStyle name="계산 3 3 5 3" xfId="20242" xr:uid="{00000000-0005-0000-0000-0000557D0000}"/>
    <cellStyle name="계산 3 3 5 4" xfId="23342" xr:uid="{00000000-0005-0000-0000-0000567D0000}"/>
    <cellStyle name="계산 3 3 5 5" xfId="25597" xr:uid="{00000000-0005-0000-0000-0000577D0000}"/>
    <cellStyle name="계산 3 3 6" xfId="4961" xr:uid="{00000000-0005-0000-0000-0000587D0000}"/>
    <cellStyle name="계산 3 3 6 2" xfId="11538" xr:uid="{00000000-0005-0000-0000-0000597D0000}"/>
    <cellStyle name="계산 3 3 7" xfId="9865" xr:uid="{00000000-0005-0000-0000-00005A7D0000}"/>
    <cellStyle name="계산 3 3 8" xfId="18180" xr:uid="{00000000-0005-0000-0000-00005B7D0000}"/>
    <cellStyle name="계산 3 3 9" xfId="21835" xr:uid="{00000000-0005-0000-0000-00005C7D0000}"/>
    <cellStyle name="계산 3 4" xfId="3526" xr:uid="{00000000-0005-0000-0000-00005D7D0000}"/>
    <cellStyle name="계산 3 4 2" xfId="6862" xr:uid="{00000000-0005-0000-0000-00005E7D0000}"/>
    <cellStyle name="계산 3 4 2 2" xfId="13439" xr:uid="{00000000-0005-0000-0000-00005F7D0000}"/>
    <cellStyle name="계산 3 4 2 3" xfId="20520" xr:uid="{00000000-0005-0000-0000-0000607D0000}"/>
    <cellStyle name="계산 3 4 2 4" xfId="23571" xr:uid="{00000000-0005-0000-0000-0000617D0000}"/>
    <cellStyle name="계산 3 4 2 5" xfId="25824" xr:uid="{00000000-0005-0000-0000-0000627D0000}"/>
    <cellStyle name="계산 3 4 3" xfId="5239" xr:uid="{00000000-0005-0000-0000-0000637D0000}"/>
    <cellStyle name="계산 3 4 3 2" xfId="11816" xr:uid="{00000000-0005-0000-0000-0000647D0000}"/>
    <cellStyle name="계산 3 4 4" xfId="10143" xr:uid="{00000000-0005-0000-0000-0000657D0000}"/>
    <cellStyle name="계산 3 4 5" xfId="17889" xr:uid="{00000000-0005-0000-0000-0000667D0000}"/>
    <cellStyle name="계산 3 4 6" xfId="19816" xr:uid="{00000000-0005-0000-0000-0000677D0000}"/>
    <cellStyle name="계산 3 4 7" xfId="25074" xr:uid="{00000000-0005-0000-0000-0000687D0000}"/>
    <cellStyle name="계산 3 5" xfId="3504" xr:uid="{00000000-0005-0000-0000-0000697D0000}"/>
    <cellStyle name="계산 3 5 2" xfId="6840" xr:uid="{00000000-0005-0000-0000-00006A7D0000}"/>
    <cellStyle name="계산 3 5 2 2" xfId="13417" xr:uid="{00000000-0005-0000-0000-00006B7D0000}"/>
    <cellStyle name="계산 3 5 2 3" xfId="20498" xr:uid="{00000000-0005-0000-0000-00006C7D0000}"/>
    <cellStyle name="계산 3 5 2 4" xfId="23549" xr:uid="{00000000-0005-0000-0000-00006D7D0000}"/>
    <cellStyle name="계산 3 5 2 5" xfId="25802" xr:uid="{00000000-0005-0000-0000-00006E7D0000}"/>
    <cellStyle name="계산 3 5 3" xfId="5217" xr:uid="{00000000-0005-0000-0000-00006F7D0000}"/>
    <cellStyle name="계산 3 5 3 2" xfId="11794" xr:uid="{00000000-0005-0000-0000-0000707D0000}"/>
    <cellStyle name="계산 3 5 4" xfId="10121" xr:uid="{00000000-0005-0000-0000-0000717D0000}"/>
    <cellStyle name="계산 3 5 5" xfId="17911" xr:uid="{00000000-0005-0000-0000-0000727D0000}"/>
    <cellStyle name="계산 3 5 6" xfId="19803" xr:uid="{00000000-0005-0000-0000-0000737D0000}"/>
    <cellStyle name="계산 3 5 7" xfId="25096" xr:uid="{00000000-0005-0000-0000-0000747D0000}"/>
    <cellStyle name="계산 3 6" xfId="3521" xr:uid="{00000000-0005-0000-0000-0000757D0000}"/>
    <cellStyle name="계산 3 6 2" xfId="6857" xr:uid="{00000000-0005-0000-0000-0000767D0000}"/>
    <cellStyle name="계산 3 6 2 2" xfId="13434" xr:uid="{00000000-0005-0000-0000-0000777D0000}"/>
    <cellStyle name="계산 3 6 2 3" xfId="20515" xr:uid="{00000000-0005-0000-0000-0000787D0000}"/>
    <cellStyle name="계산 3 6 2 4" xfId="23566" xr:uid="{00000000-0005-0000-0000-0000797D0000}"/>
    <cellStyle name="계산 3 6 2 5" xfId="25819" xr:uid="{00000000-0005-0000-0000-00007A7D0000}"/>
    <cellStyle name="계산 3 6 3" xfId="5234" xr:uid="{00000000-0005-0000-0000-00007B7D0000}"/>
    <cellStyle name="계산 3 6 3 2" xfId="11811" xr:uid="{00000000-0005-0000-0000-00007C7D0000}"/>
    <cellStyle name="계산 3 6 4" xfId="10138" xr:uid="{00000000-0005-0000-0000-00007D7D0000}"/>
    <cellStyle name="계산 3 6 5" xfId="17894" xr:uid="{00000000-0005-0000-0000-00007E7D0000}"/>
    <cellStyle name="계산 3 6 6" xfId="18932" xr:uid="{00000000-0005-0000-0000-00007F7D0000}"/>
    <cellStyle name="계산 3 6 7" xfId="25079" xr:uid="{00000000-0005-0000-0000-0000807D0000}"/>
    <cellStyle name="계산 3 7" xfId="6244" xr:uid="{00000000-0005-0000-0000-0000817D0000}"/>
    <cellStyle name="계산 3 7 2" xfId="12821" xr:uid="{00000000-0005-0000-0000-0000827D0000}"/>
    <cellStyle name="계산 3 7 3" xfId="16816" xr:uid="{00000000-0005-0000-0000-0000837D0000}"/>
    <cellStyle name="계산 3 7 4" xfId="23102" xr:uid="{00000000-0005-0000-0000-0000847D0000}"/>
    <cellStyle name="계산 3 7 5" xfId="19105" xr:uid="{00000000-0005-0000-0000-0000857D0000}"/>
    <cellStyle name="계산 3 8" xfId="4615" xr:uid="{00000000-0005-0000-0000-0000867D0000}"/>
    <cellStyle name="계산 3 8 2" xfId="11192" xr:uid="{00000000-0005-0000-0000-0000877D0000}"/>
    <cellStyle name="계산 3 8 3" xfId="21694" xr:uid="{00000000-0005-0000-0000-0000887D0000}"/>
    <cellStyle name="계산 3 8 4" xfId="24653" xr:uid="{00000000-0005-0000-0000-0000897D0000}"/>
    <cellStyle name="계산 3 8 5" xfId="26888" xr:uid="{00000000-0005-0000-0000-00008A7D0000}"/>
    <cellStyle name="계산 3 9" xfId="8092" xr:uid="{00000000-0005-0000-0000-00008B7D0000}"/>
    <cellStyle name="계산 3 9 2" xfId="14462" xr:uid="{00000000-0005-0000-0000-00008C7D0000}"/>
    <cellStyle name="계산 3 9 3" xfId="21550" xr:uid="{00000000-0005-0000-0000-00008D7D0000}"/>
    <cellStyle name="계산 3 9 4" xfId="24516" xr:uid="{00000000-0005-0000-0000-00008E7D0000}"/>
    <cellStyle name="계산 3 9 5" xfId="26761" xr:uid="{00000000-0005-0000-0000-00008F7D0000}"/>
    <cellStyle name="계산 4" xfId="8981" xr:uid="{00000000-0005-0000-0000-0000907D0000}"/>
    <cellStyle name="계산 4 10" xfId="21984" xr:uid="{00000000-0005-0000-0000-0000917D0000}"/>
    <cellStyle name="계산 4 11" xfId="24937" xr:uid="{00000000-0005-0000-0000-0000927D0000}"/>
    <cellStyle name="계산 4 2" xfId="8093" xr:uid="{00000000-0005-0000-0000-0000937D0000}"/>
    <cellStyle name="계산 4 2 2" xfId="14463" xr:uid="{00000000-0005-0000-0000-0000947D0000}"/>
    <cellStyle name="계산 4 3" xfId="8057" xr:uid="{00000000-0005-0000-0000-0000957D0000}"/>
    <cellStyle name="계산 4 3 2" xfId="14456" xr:uid="{00000000-0005-0000-0000-0000967D0000}"/>
    <cellStyle name="계산 4 4" xfId="9457" xr:uid="{00000000-0005-0000-0000-0000977D0000}"/>
    <cellStyle name="계산 4 4 2" xfId="14626" xr:uid="{00000000-0005-0000-0000-0000987D0000}"/>
    <cellStyle name="계산 4 5" xfId="9524" xr:uid="{00000000-0005-0000-0000-0000997D0000}"/>
    <cellStyle name="계산 4 5 2" xfId="14693" xr:uid="{00000000-0005-0000-0000-00009A7D0000}"/>
    <cellStyle name="계산 4 6" xfId="9074" xr:uid="{00000000-0005-0000-0000-00009B7D0000}"/>
    <cellStyle name="계산 4 6 2" xfId="14489" xr:uid="{00000000-0005-0000-0000-00009C7D0000}"/>
    <cellStyle name="계산 4 7" xfId="14480" xr:uid="{00000000-0005-0000-0000-00009D7D0000}"/>
    <cellStyle name="계산 4 8" xfId="14470" xr:uid="{00000000-0005-0000-0000-00009E7D0000}"/>
    <cellStyle name="계산 4 9" xfId="19350" xr:uid="{00000000-0005-0000-0000-00009F7D0000}"/>
    <cellStyle name="계산 5" xfId="15717" xr:uid="{00000000-0005-0000-0000-0000A07D0000}"/>
    <cellStyle name="계산 5 2" xfId="19351" xr:uid="{00000000-0005-0000-0000-0000A17D0000}"/>
    <cellStyle name="계산 5 3" xfId="21691" xr:uid="{00000000-0005-0000-0000-0000A27D0000}"/>
    <cellStyle name="계산 5 4" xfId="24650" xr:uid="{00000000-0005-0000-0000-0000A37D0000}"/>
    <cellStyle name="계산 5 5" xfId="26885" xr:uid="{00000000-0005-0000-0000-0000A47D0000}"/>
    <cellStyle name="계산 5 6" xfId="18693" xr:uid="{00000000-0005-0000-0000-0000A57D0000}"/>
    <cellStyle name="계산 6" xfId="15718" xr:uid="{00000000-0005-0000-0000-0000A67D0000}"/>
    <cellStyle name="계산 6 2" xfId="19352" xr:uid="{00000000-0005-0000-0000-0000A77D0000}"/>
    <cellStyle name="계산 6 3" xfId="21553" xr:uid="{00000000-0005-0000-0000-0000A87D0000}"/>
    <cellStyle name="계산 6 4" xfId="24519" xr:uid="{00000000-0005-0000-0000-0000A97D0000}"/>
    <cellStyle name="계산 6 5" xfId="26764" xr:uid="{00000000-0005-0000-0000-0000AA7D0000}"/>
    <cellStyle name="계산 6 6" xfId="27073" xr:uid="{00000000-0005-0000-0000-0000AB7D0000}"/>
    <cellStyle name="고정소숫점" xfId="1307" xr:uid="{00000000-0005-0000-0000-0000AC7D0000}"/>
    <cellStyle name="고정출력1" xfId="1308" xr:uid="{00000000-0005-0000-0000-0000AD7D0000}"/>
    <cellStyle name="고정출력2" xfId="1309" xr:uid="{00000000-0005-0000-0000-0000AE7D0000}"/>
    <cellStyle name="과립" xfId="1310" xr:uid="{00000000-0005-0000-0000-0000AF7D0000}"/>
    <cellStyle name="咬訌裝?INCOM1" xfId="1311" xr:uid="{00000000-0005-0000-0000-0000B07D0000}"/>
    <cellStyle name="咬訌裝?INCOM10" xfId="1312" xr:uid="{00000000-0005-0000-0000-0000B17D0000}"/>
    <cellStyle name="咬訌裝?INCOM2" xfId="1313" xr:uid="{00000000-0005-0000-0000-0000B27D0000}"/>
    <cellStyle name="咬訌裝?INCOM3" xfId="1314" xr:uid="{00000000-0005-0000-0000-0000B37D0000}"/>
    <cellStyle name="咬訌裝?INCOM4" xfId="1315" xr:uid="{00000000-0005-0000-0000-0000B47D0000}"/>
    <cellStyle name="咬訌裝?INCOM5" xfId="1316" xr:uid="{00000000-0005-0000-0000-0000B57D0000}"/>
    <cellStyle name="咬訌裝?INCOM6" xfId="1317" xr:uid="{00000000-0005-0000-0000-0000B67D0000}"/>
    <cellStyle name="咬訌裝?INCOM7" xfId="1318" xr:uid="{00000000-0005-0000-0000-0000B77D0000}"/>
    <cellStyle name="咬訌裝?INCOM8" xfId="1319" xr:uid="{00000000-0005-0000-0000-0000B87D0000}"/>
    <cellStyle name="咬訌裝?INCOM9" xfId="1320" xr:uid="{00000000-0005-0000-0000-0000B97D0000}"/>
    <cellStyle name="咬訌裝?PRIB11" xfId="1321" xr:uid="{00000000-0005-0000-0000-0000BA7D0000}"/>
    <cellStyle name="咬訌裝?report-2 " xfId="1322" xr:uid="{00000000-0005-0000-0000-0000BB7D0000}"/>
    <cellStyle name="금액" xfId="1323" xr:uid="{00000000-0005-0000-0000-0000BC7D0000}"/>
    <cellStyle name="금액 2" xfId="2965" xr:uid="{00000000-0005-0000-0000-0000BD7D0000}"/>
    <cellStyle name="금액 2 10" xfId="21804" xr:uid="{00000000-0005-0000-0000-0000BE7D0000}"/>
    <cellStyle name="금액 2 2" xfId="3142" xr:uid="{00000000-0005-0000-0000-0000BF7D0000}"/>
    <cellStyle name="금액 2 2 10" xfId="25282" xr:uid="{00000000-0005-0000-0000-0000C07D0000}"/>
    <cellStyle name="금액 2 2 2" xfId="3872" xr:uid="{00000000-0005-0000-0000-0000C17D0000}"/>
    <cellStyle name="금액 2 2 2 2" xfId="7176" xr:uid="{00000000-0005-0000-0000-0000C27D0000}"/>
    <cellStyle name="금액 2 2 2 2 2" xfId="13753" xr:uid="{00000000-0005-0000-0000-0000C37D0000}"/>
    <cellStyle name="금액 2 2 2 2 3" xfId="20834" xr:uid="{00000000-0005-0000-0000-0000C47D0000}"/>
    <cellStyle name="금액 2 2 2 2 4" xfId="23850" xr:uid="{00000000-0005-0000-0000-0000C57D0000}"/>
    <cellStyle name="금액 2 2 2 2 5" xfId="26102" xr:uid="{00000000-0005-0000-0000-0000C67D0000}"/>
    <cellStyle name="금액 2 2 2 3" xfId="5553" xr:uid="{00000000-0005-0000-0000-0000C77D0000}"/>
    <cellStyle name="금액 2 2 2 3 2" xfId="12130" xr:uid="{00000000-0005-0000-0000-0000C87D0000}"/>
    <cellStyle name="금액 2 2 2 4" xfId="10457" xr:uid="{00000000-0005-0000-0000-0000C97D0000}"/>
    <cellStyle name="금액 2 2 2 5" xfId="17555" xr:uid="{00000000-0005-0000-0000-0000CA7D0000}"/>
    <cellStyle name="금액 2 2 2 6" xfId="20001" xr:uid="{00000000-0005-0000-0000-0000CB7D0000}"/>
    <cellStyle name="금액 2 2 2 7" xfId="24801" xr:uid="{00000000-0005-0000-0000-0000CC7D0000}"/>
    <cellStyle name="금액 2 2 3" xfId="4146" xr:uid="{00000000-0005-0000-0000-0000CD7D0000}"/>
    <cellStyle name="금액 2 2 3 2" xfId="7450" xr:uid="{00000000-0005-0000-0000-0000CE7D0000}"/>
    <cellStyle name="금액 2 2 3 2 2" xfId="14027" xr:uid="{00000000-0005-0000-0000-0000CF7D0000}"/>
    <cellStyle name="금액 2 2 3 2 3" xfId="21108" xr:uid="{00000000-0005-0000-0000-0000D07D0000}"/>
    <cellStyle name="금액 2 2 3 2 4" xfId="24112" xr:uid="{00000000-0005-0000-0000-0000D17D0000}"/>
    <cellStyle name="금액 2 2 3 2 5" xfId="26362" xr:uid="{00000000-0005-0000-0000-0000D27D0000}"/>
    <cellStyle name="금액 2 2 3 3" xfId="5827" xr:uid="{00000000-0005-0000-0000-0000D37D0000}"/>
    <cellStyle name="금액 2 2 3 3 2" xfId="12404" xr:uid="{00000000-0005-0000-0000-0000D47D0000}"/>
    <cellStyle name="금액 2 2 3 4" xfId="10731" xr:uid="{00000000-0005-0000-0000-0000D57D0000}"/>
    <cellStyle name="금액 2 2 3 5" xfId="17281" xr:uid="{00000000-0005-0000-0000-0000D67D0000}"/>
    <cellStyle name="금액 2 2 3 6" xfId="22678" xr:uid="{00000000-0005-0000-0000-0000D77D0000}"/>
    <cellStyle name="금액 2 2 3 7" xfId="19553" xr:uid="{00000000-0005-0000-0000-0000D87D0000}"/>
    <cellStyle name="금액 2 2 4" xfId="4362" xr:uid="{00000000-0005-0000-0000-0000D97D0000}"/>
    <cellStyle name="금액 2 2 4 2" xfId="7666" xr:uid="{00000000-0005-0000-0000-0000DA7D0000}"/>
    <cellStyle name="금액 2 2 4 2 2" xfId="14243" xr:uid="{00000000-0005-0000-0000-0000DB7D0000}"/>
    <cellStyle name="금액 2 2 4 2 3" xfId="21324" xr:uid="{00000000-0005-0000-0000-0000DC7D0000}"/>
    <cellStyle name="금액 2 2 4 2 4" xfId="24328" xr:uid="{00000000-0005-0000-0000-0000DD7D0000}"/>
    <cellStyle name="금액 2 2 4 2 5" xfId="26578" xr:uid="{00000000-0005-0000-0000-0000DE7D0000}"/>
    <cellStyle name="금액 2 2 4 3" xfId="6043" xr:uid="{00000000-0005-0000-0000-0000DF7D0000}"/>
    <cellStyle name="금액 2 2 4 3 2" xfId="12620" xr:uid="{00000000-0005-0000-0000-0000E07D0000}"/>
    <cellStyle name="금액 2 2 4 4" xfId="10947" xr:uid="{00000000-0005-0000-0000-0000E17D0000}"/>
    <cellStyle name="금액 2 2 4 5" xfId="17065" xr:uid="{00000000-0005-0000-0000-0000E27D0000}"/>
    <cellStyle name="금액 2 2 4 6" xfId="22894" xr:uid="{00000000-0005-0000-0000-0000E37D0000}"/>
    <cellStyle name="금액 2 2 4 7" xfId="21758" xr:uid="{00000000-0005-0000-0000-0000E47D0000}"/>
    <cellStyle name="금액 2 2 5" xfId="6503" xr:uid="{00000000-0005-0000-0000-0000E57D0000}"/>
    <cellStyle name="금액 2 2 5 2" xfId="13080" xr:uid="{00000000-0005-0000-0000-0000E67D0000}"/>
    <cellStyle name="금액 2 2 5 3" xfId="20161" xr:uid="{00000000-0005-0000-0000-0000E77D0000}"/>
    <cellStyle name="금액 2 2 5 4" xfId="23282" xr:uid="{00000000-0005-0000-0000-0000E87D0000}"/>
    <cellStyle name="금액 2 2 5 5" xfId="25537" xr:uid="{00000000-0005-0000-0000-0000E97D0000}"/>
    <cellStyle name="금액 2 2 6" xfId="4880" xr:uid="{00000000-0005-0000-0000-0000EA7D0000}"/>
    <cellStyle name="금액 2 2 6 2" xfId="11457" xr:uid="{00000000-0005-0000-0000-0000EB7D0000}"/>
    <cellStyle name="금액 2 2 7" xfId="9785" xr:uid="{00000000-0005-0000-0000-0000EC7D0000}"/>
    <cellStyle name="금액 2 2 8" xfId="18315" xr:uid="{00000000-0005-0000-0000-0000ED7D0000}"/>
    <cellStyle name="금액 2 2 9" xfId="18817" xr:uid="{00000000-0005-0000-0000-0000EE7D0000}"/>
    <cellStyle name="금액 2 3" xfId="3375" xr:uid="{00000000-0005-0000-0000-0000EF7D0000}"/>
    <cellStyle name="금액 2 3 10" xfId="19316" xr:uid="{00000000-0005-0000-0000-0000F07D0000}"/>
    <cellStyle name="금액 2 3 2" xfId="4031" xr:uid="{00000000-0005-0000-0000-0000F17D0000}"/>
    <cellStyle name="금액 2 3 2 2" xfId="7335" xr:uid="{00000000-0005-0000-0000-0000F27D0000}"/>
    <cellStyle name="금액 2 3 2 2 2" xfId="13912" xr:uid="{00000000-0005-0000-0000-0000F37D0000}"/>
    <cellStyle name="금액 2 3 2 2 3" xfId="20993" xr:uid="{00000000-0005-0000-0000-0000F47D0000}"/>
    <cellStyle name="금액 2 3 2 2 4" xfId="23997" xr:uid="{00000000-0005-0000-0000-0000F57D0000}"/>
    <cellStyle name="금액 2 3 2 2 5" xfId="26247" xr:uid="{00000000-0005-0000-0000-0000F67D0000}"/>
    <cellStyle name="금액 2 3 2 3" xfId="5712" xr:uid="{00000000-0005-0000-0000-0000F77D0000}"/>
    <cellStyle name="금액 2 3 2 3 2" xfId="12289" xr:uid="{00000000-0005-0000-0000-0000F87D0000}"/>
    <cellStyle name="금액 2 3 2 4" xfId="10616" xr:uid="{00000000-0005-0000-0000-0000F97D0000}"/>
    <cellStyle name="금액 2 3 2 5" xfId="17396" xr:uid="{00000000-0005-0000-0000-0000FA7D0000}"/>
    <cellStyle name="금액 2 3 2 6" xfId="22563" xr:uid="{00000000-0005-0000-0000-0000FB7D0000}"/>
    <cellStyle name="금액 2 3 2 7" xfId="24826" xr:uid="{00000000-0005-0000-0000-0000FC7D0000}"/>
    <cellStyle name="금액 2 3 3" xfId="4286" xr:uid="{00000000-0005-0000-0000-0000FD7D0000}"/>
    <cellStyle name="금액 2 3 3 2" xfId="7590" xr:uid="{00000000-0005-0000-0000-0000FE7D0000}"/>
    <cellStyle name="금액 2 3 3 2 2" xfId="14167" xr:uid="{00000000-0005-0000-0000-0000FF7D0000}"/>
    <cellStyle name="금액 2 3 3 2 3" xfId="21248" xr:uid="{00000000-0005-0000-0000-0000007E0000}"/>
    <cellStyle name="금액 2 3 3 2 4" xfId="24252" xr:uid="{00000000-0005-0000-0000-0000017E0000}"/>
    <cellStyle name="금액 2 3 3 2 5" xfId="26502" xr:uid="{00000000-0005-0000-0000-0000027E0000}"/>
    <cellStyle name="금액 2 3 3 3" xfId="5967" xr:uid="{00000000-0005-0000-0000-0000037E0000}"/>
    <cellStyle name="금액 2 3 3 3 2" xfId="12544" xr:uid="{00000000-0005-0000-0000-0000047E0000}"/>
    <cellStyle name="금액 2 3 3 4" xfId="10871" xr:uid="{00000000-0005-0000-0000-0000057E0000}"/>
    <cellStyle name="금액 2 3 3 5" xfId="17141" xr:uid="{00000000-0005-0000-0000-0000067E0000}"/>
    <cellStyle name="금액 2 3 3 6" xfId="22818" xr:uid="{00000000-0005-0000-0000-0000077E0000}"/>
    <cellStyle name="금액 2 3 3 7" xfId="19159" xr:uid="{00000000-0005-0000-0000-0000087E0000}"/>
    <cellStyle name="금액 2 3 4" xfId="4499" xr:uid="{00000000-0005-0000-0000-0000097E0000}"/>
    <cellStyle name="금액 2 3 4 2" xfId="7803" xr:uid="{00000000-0005-0000-0000-00000A7E0000}"/>
    <cellStyle name="금액 2 3 4 2 2" xfId="14380" xr:uid="{00000000-0005-0000-0000-00000B7E0000}"/>
    <cellStyle name="금액 2 3 4 2 3" xfId="21461" xr:uid="{00000000-0005-0000-0000-00000C7E0000}"/>
    <cellStyle name="금액 2 3 4 2 4" xfId="24465" xr:uid="{00000000-0005-0000-0000-00000D7E0000}"/>
    <cellStyle name="금액 2 3 4 2 5" xfId="26715" xr:uid="{00000000-0005-0000-0000-00000E7E0000}"/>
    <cellStyle name="금액 2 3 4 3" xfId="6180" xr:uid="{00000000-0005-0000-0000-00000F7E0000}"/>
    <cellStyle name="금액 2 3 4 3 2" xfId="12757" xr:uid="{00000000-0005-0000-0000-0000107E0000}"/>
    <cellStyle name="금액 2 3 4 4" xfId="11084" xr:uid="{00000000-0005-0000-0000-0000117E0000}"/>
    <cellStyle name="금액 2 3 4 5" xfId="16928" xr:uid="{00000000-0005-0000-0000-0000127E0000}"/>
    <cellStyle name="금액 2 3 4 6" xfId="23031" xr:uid="{00000000-0005-0000-0000-0000137E0000}"/>
    <cellStyle name="금액 2 3 4 7" xfId="19116" xr:uid="{00000000-0005-0000-0000-0000147E0000}"/>
    <cellStyle name="금액 2 3 5" xfId="6714" xr:uid="{00000000-0005-0000-0000-0000157E0000}"/>
    <cellStyle name="금액 2 3 5 2" xfId="13291" xr:uid="{00000000-0005-0000-0000-0000167E0000}"/>
    <cellStyle name="금액 2 3 5 3" xfId="20372" xr:uid="{00000000-0005-0000-0000-0000177E0000}"/>
    <cellStyle name="금액 2 3 5 4" xfId="23436" xr:uid="{00000000-0005-0000-0000-0000187E0000}"/>
    <cellStyle name="금액 2 3 5 5" xfId="25690" xr:uid="{00000000-0005-0000-0000-0000197E0000}"/>
    <cellStyle name="금액 2 3 6" xfId="5091" xr:uid="{00000000-0005-0000-0000-00001A7E0000}"/>
    <cellStyle name="금액 2 3 6 2" xfId="11668" xr:uid="{00000000-0005-0000-0000-00001B7E0000}"/>
    <cellStyle name="금액 2 3 7" xfId="9995" xr:uid="{00000000-0005-0000-0000-00001C7E0000}"/>
    <cellStyle name="금액 2 3 8" xfId="18045" xr:uid="{00000000-0005-0000-0000-00001D7E0000}"/>
    <cellStyle name="금액 2 3 9" xfId="18866" xr:uid="{00000000-0005-0000-0000-00001E7E0000}"/>
    <cellStyle name="금액 2 4" xfId="3726" xr:uid="{00000000-0005-0000-0000-00001F7E0000}"/>
    <cellStyle name="금액 2 4 2" xfId="7030" xr:uid="{00000000-0005-0000-0000-0000207E0000}"/>
    <cellStyle name="금액 2 4 2 2" xfId="13607" xr:uid="{00000000-0005-0000-0000-0000217E0000}"/>
    <cellStyle name="금액 2 4 2 3" xfId="20688" xr:uid="{00000000-0005-0000-0000-0000227E0000}"/>
    <cellStyle name="금액 2 4 2 4" xfId="23739" xr:uid="{00000000-0005-0000-0000-0000237E0000}"/>
    <cellStyle name="금액 2 4 2 5" xfId="25992" xr:uid="{00000000-0005-0000-0000-0000247E0000}"/>
    <cellStyle name="금액 2 4 3" xfId="5407" xr:uid="{00000000-0005-0000-0000-0000257E0000}"/>
    <cellStyle name="금액 2 4 3 2" xfId="11984" xr:uid="{00000000-0005-0000-0000-0000267E0000}"/>
    <cellStyle name="금액 2 4 4" xfId="10311" xr:uid="{00000000-0005-0000-0000-0000277E0000}"/>
    <cellStyle name="금액 2 4 5" xfId="17701" xr:uid="{00000000-0005-0000-0000-0000287E0000}"/>
    <cellStyle name="금액 2 4 6" xfId="19015" xr:uid="{00000000-0005-0000-0000-0000297E0000}"/>
    <cellStyle name="금액 2 4 7" xfId="18569" xr:uid="{00000000-0005-0000-0000-00002A7E0000}"/>
    <cellStyle name="금액 2 5" xfId="4041" xr:uid="{00000000-0005-0000-0000-00002B7E0000}"/>
    <cellStyle name="금액 2 5 2" xfId="7345" xr:uid="{00000000-0005-0000-0000-00002C7E0000}"/>
    <cellStyle name="금액 2 5 2 2" xfId="13922" xr:uid="{00000000-0005-0000-0000-00002D7E0000}"/>
    <cellStyle name="금액 2 5 2 3" xfId="21003" xr:uid="{00000000-0005-0000-0000-00002E7E0000}"/>
    <cellStyle name="금액 2 5 2 4" xfId="24007" xr:uid="{00000000-0005-0000-0000-00002F7E0000}"/>
    <cellStyle name="금액 2 5 2 5" xfId="26257" xr:uid="{00000000-0005-0000-0000-0000307E0000}"/>
    <cellStyle name="금액 2 5 3" xfId="5722" xr:uid="{00000000-0005-0000-0000-0000317E0000}"/>
    <cellStyle name="금액 2 5 3 2" xfId="12299" xr:uid="{00000000-0005-0000-0000-0000327E0000}"/>
    <cellStyle name="금액 2 5 4" xfId="10626" xr:uid="{00000000-0005-0000-0000-0000337E0000}"/>
    <cellStyle name="금액 2 5 5" xfId="17386" xr:uid="{00000000-0005-0000-0000-0000347E0000}"/>
    <cellStyle name="금액 2 5 6" xfId="22573" xr:uid="{00000000-0005-0000-0000-0000357E0000}"/>
    <cellStyle name="금액 2 5 7" xfId="24833" xr:uid="{00000000-0005-0000-0000-0000367E0000}"/>
    <cellStyle name="금액 2 6" xfId="3483" xr:uid="{00000000-0005-0000-0000-0000377E0000}"/>
    <cellStyle name="금액 2 6 2" xfId="6822" xr:uid="{00000000-0005-0000-0000-0000387E0000}"/>
    <cellStyle name="금액 2 6 2 2" xfId="13399" xr:uid="{00000000-0005-0000-0000-0000397E0000}"/>
    <cellStyle name="금액 2 6 2 3" xfId="20480" xr:uid="{00000000-0005-0000-0000-00003A7E0000}"/>
    <cellStyle name="금액 2 6 2 4" xfId="23531" xr:uid="{00000000-0005-0000-0000-00003B7E0000}"/>
    <cellStyle name="금액 2 6 2 5" xfId="25784" xr:uid="{00000000-0005-0000-0000-00003C7E0000}"/>
    <cellStyle name="금액 2 6 3" xfId="5199" xr:uid="{00000000-0005-0000-0000-00003D7E0000}"/>
    <cellStyle name="금액 2 6 3 2" xfId="11776" xr:uid="{00000000-0005-0000-0000-00003E7E0000}"/>
    <cellStyle name="금액 2 6 4" xfId="10103" xr:uid="{00000000-0005-0000-0000-00003F7E0000}"/>
    <cellStyle name="금액 2 6 5" xfId="17931" xr:uid="{00000000-0005-0000-0000-0000407E0000}"/>
    <cellStyle name="금액 2 6 6" xfId="19793" xr:uid="{00000000-0005-0000-0000-0000417E0000}"/>
    <cellStyle name="금액 2 6 7" xfId="25114" xr:uid="{00000000-0005-0000-0000-0000427E0000}"/>
    <cellStyle name="금액 2 7" xfId="4721" xr:uid="{00000000-0005-0000-0000-0000437E0000}"/>
    <cellStyle name="금액 2 7 2" xfId="11298" xr:uid="{00000000-0005-0000-0000-0000447E0000}"/>
    <cellStyle name="금액 2 7 3" xfId="16711" xr:uid="{00000000-0005-0000-0000-0000457E0000}"/>
    <cellStyle name="금액 2 7 4" xfId="23173" xr:uid="{00000000-0005-0000-0000-0000467E0000}"/>
    <cellStyle name="금액 2 7 5" xfId="25426" xr:uid="{00000000-0005-0000-0000-0000477E0000}"/>
    <cellStyle name="금액 2 8" xfId="9627" xr:uid="{00000000-0005-0000-0000-0000487E0000}"/>
    <cellStyle name="금액 2 9" xfId="18480" xr:uid="{00000000-0005-0000-0000-0000497E0000}"/>
    <cellStyle name="금액 3" xfId="3038" xr:uid="{00000000-0005-0000-0000-00004A7E0000}"/>
    <cellStyle name="금액 3 2" xfId="3768" xr:uid="{00000000-0005-0000-0000-00004B7E0000}"/>
    <cellStyle name="금액 3 2 2" xfId="7072" xr:uid="{00000000-0005-0000-0000-00004C7E0000}"/>
    <cellStyle name="금액 3 2 2 2" xfId="13649" xr:uid="{00000000-0005-0000-0000-00004D7E0000}"/>
    <cellStyle name="금액 3 2 2 3" xfId="20730" xr:uid="{00000000-0005-0000-0000-00004E7E0000}"/>
    <cellStyle name="금액 3 2 2 4" xfId="23779" xr:uid="{00000000-0005-0000-0000-00004F7E0000}"/>
    <cellStyle name="금액 3 2 2 5" xfId="26033" xr:uid="{00000000-0005-0000-0000-0000507E0000}"/>
    <cellStyle name="금액 3 2 3" xfId="5449" xr:uid="{00000000-0005-0000-0000-0000517E0000}"/>
    <cellStyle name="금액 3 2 3 2" xfId="12026" xr:uid="{00000000-0005-0000-0000-0000527E0000}"/>
    <cellStyle name="금액 3 2 4" xfId="10353" xr:uid="{00000000-0005-0000-0000-0000537E0000}"/>
    <cellStyle name="금액 3 2 5" xfId="17659" xr:uid="{00000000-0005-0000-0000-0000547E0000}"/>
    <cellStyle name="금액 3 2 6" xfId="19955" xr:uid="{00000000-0005-0000-0000-0000557E0000}"/>
    <cellStyle name="금액 3 2 7" xfId="21795" xr:uid="{00000000-0005-0000-0000-0000567E0000}"/>
    <cellStyle name="금액 3 3" xfId="4079" xr:uid="{00000000-0005-0000-0000-0000577E0000}"/>
    <cellStyle name="금액 3 3 2" xfId="7383" xr:uid="{00000000-0005-0000-0000-0000587E0000}"/>
    <cellStyle name="금액 3 3 2 2" xfId="13960" xr:uid="{00000000-0005-0000-0000-0000597E0000}"/>
    <cellStyle name="금액 3 3 2 3" xfId="21041" xr:uid="{00000000-0005-0000-0000-00005A7E0000}"/>
    <cellStyle name="금액 3 3 2 4" xfId="24045" xr:uid="{00000000-0005-0000-0000-00005B7E0000}"/>
    <cellStyle name="금액 3 3 2 5" xfId="26295" xr:uid="{00000000-0005-0000-0000-00005C7E0000}"/>
    <cellStyle name="금액 3 3 3" xfId="5760" xr:uid="{00000000-0005-0000-0000-00005D7E0000}"/>
    <cellStyle name="금액 3 3 3 2" xfId="12337" xr:uid="{00000000-0005-0000-0000-00005E7E0000}"/>
    <cellStyle name="금액 3 3 4" xfId="10664" xr:uid="{00000000-0005-0000-0000-00005F7E0000}"/>
    <cellStyle name="금액 3 3 5" xfId="17348" xr:uid="{00000000-0005-0000-0000-0000607E0000}"/>
    <cellStyle name="금액 3 3 6" xfId="22611" xr:uid="{00000000-0005-0000-0000-0000617E0000}"/>
    <cellStyle name="금액 3 3 7" xfId="19572" xr:uid="{00000000-0005-0000-0000-0000627E0000}"/>
    <cellStyle name="금액 3 4" xfId="4295" xr:uid="{00000000-0005-0000-0000-0000637E0000}"/>
    <cellStyle name="금액 3 4 2" xfId="7599" xr:uid="{00000000-0005-0000-0000-0000647E0000}"/>
    <cellStyle name="금액 3 4 2 2" xfId="14176" xr:uid="{00000000-0005-0000-0000-0000657E0000}"/>
    <cellStyle name="금액 3 4 2 3" xfId="21257" xr:uid="{00000000-0005-0000-0000-0000667E0000}"/>
    <cellStyle name="금액 3 4 2 4" xfId="24261" xr:uid="{00000000-0005-0000-0000-0000677E0000}"/>
    <cellStyle name="금액 3 4 2 5" xfId="26511" xr:uid="{00000000-0005-0000-0000-0000687E0000}"/>
    <cellStyle name="금액 3 4 3" xfId="5976" xr:uid="{00000000-0005-0000-0000-0000697E0000}"/>
    <cellStyle name="금액 3 4 3 2" xfId="12553" xr:uid="{00000000-0005-0000-0000-00006A7E0000}"/>
    <cellStyle name="금액 3 4 4" xfId="10880" xr:uid="{00000000-0005-0000-0000-00006B7E0000}"/>
    <cellStyle name="금액 3 4 5" xfId="17132" xr:uid="{00000000-0005-0000-0000-00006C7E0000}"/>
    <cellStyle name="금액 3 4 6" xfId="22827" xr:uid="{00000000-0005-0000-0000-00006D7E0000}"/>
    <cellStyle name="금액 3 4 7" xfId="17856" xr:uid="{00000000-0005-0000-0000-00006E7E0000}"/>
    <cellStyle name="금액 3 5" xfId="6399" xr:uid="{00000000-0005-0000-0000-00006F7E0000}"/>
    <cellStyle name="금액 3 5 2" xfId="12976" xr:uid="{00000000-0005-0000-0000-0000707E0000}"/>
    <cellStyle name="금액 3 5 3" xfId="20057" xr:uid="{00000000-0005-0000-0000-0000717E0000}"/>
    <cellStyle name="금액 3 5 4" xfId="23214" xr:uid="{00000000-0005-0000-0000-0000727E0000}"/>
    <cellStyle name="금액 3 5 5" xfId="25467" xr:uid="{00000000-0005-0000-0000-0000737E0000}"/>
    <cellStyle name="금액 3 6" xfId="4776" xr:uid="{00000000-0005-0000-0000-0000747E0000}"/>
    <cellStyle name="금액 3 6 2" xfId="11353" xr:uid="{00000000-0005-0000-0000-0000757E0000}"/>
    <cellStyle name="금액 3 7" xfId="9682" xr:uid="{00000000-0005-0000-0000-0000767E0000}"/>
    <cellStyle name="금액 3 8" xfId="18796" xr:uid="{00000000-0005-0000-0000-0000777E0000}"/>
    <cellStyle name="금액 4" xfId="3246" xr:uid="{00000000-0005-0000-0000-0000787E0000}"/>
    <cellStyle name="금액 4 10" xfId="25243" xr:uid="{00000000-0005-0000-0000-0000797E0000}"/>
    <cellStyle name="금액 4 2" xfId="3953" xr:uid="{00000000-0005-0000-0000-00007A7E0000}"/>
    <cellStyle name="금액 4 2 2" xfId="7257" xr:uid="{00000000-0005-0000-0000-00007B7E0000}"/>
    <cellStyle name="금액 4 2 2 2" xfId="13834" xr:uid="{00000000-0005-0000-0000-00007C7E0000}"/>
    <cellStyle name="금액 4 2 2 3" xfId="20915" xr:uid="{00000000-0005-0000-0000-00007D7E0000}"/>
    <cellStyle name="금액 4 2 2 4" xfId="23919" xr:uid="{00000000-0005-0000-0000-00007E7E0000}"/>
    <cellStyle name="금액 4 2 2 5" xfId="26169" xr:uid="{00000000-0005-0000-0000-00007F7E0000}"/>
    <cellStyle name="금액 4 2 3" xfId="5634" xr:uid="{00000000-0005-0000-0000-0000807E0000}"/>
    <cellStyle name="금액 4 2 3 2" xfId="12211" xr:uid="{00000000-0005-0000-0000-0000817E0000}"/>
    <cellStyle name="금액 4 2 4" xfId="10538" xr:uid="{00000000-0005-0000-0000-0000827E0000}"/>
    <cellStyle name="금액 4 2 5" xfId="17474" xr:uid="{00000000-0005-0000-0000-0000837E0000}"/>
    <cellStyle name="금액 4 2 6" xfId="22485" xr:uid="{00000000-0005-0000-0000-0000847E0000}"/>
    <cellStyle name="금액 4 2 7" xfId="19215" xr:uid="{00000000-0005-0000-0000-0000857E0000}"/>
    <cellStyle name="금액 4 3" xfId="4207" xr:uid="{00000000-0005-0000-0000-0000867E0000}"/>
    <cellStyle name="금액 4 3 2" xfId="7511" xr:uid="{00000000-0005-0000-0000-0000877E0000}"/>
    <cellStyle name="금액 4 3 2 2" xfId="14088" xr:uid="{00000000-0005-0000-0000-0000887E0000}"/>
    <cellStyle name="금액 4 3 2 3" xfId="21169" xr:uid="{00000000-0005-0000-0000-0000897E0000}"/>
    <cellStyle name="금액 4 3 2 4" xfId="24173" xr:uid="{00000000-0005-0000-0000-00008A7E0000}"/>
    <cellStyle name="금액 4 3 2 5" xfId="26423" xr:uid="{00000000-0005-0000-0000-00008B7E0000}"/>
    <cellStyle name="금액 4 3 3" xfId="5888" xr:uid="{00000000-0005-0000-0000-00008C7E0000}"/>
    <cellStyle name="금액 4 3 3 2" xfId="12465" xr:uid="{00000000-0005-0000-0000-00008D7E0000}"/>
    <cellStyle name="금액 4 3 4" xfId="10792" xr:uid="{00000000-0005-0000-0000-00008E7E0000}"/>
    <cellStyle name="금액 4 3 5" xfId="17220" xr:uid="{00000000-0005-0000-0000-00008F7E0000}"/>
    <cellStyle name="금액 4 3 6" xfId="22739" xr:uid="{00000000-0005-0000-0000-0000907E0000}"/>
    <cellStyle name="금액 4 3 7" xfId="22087" xr:uid="{00000000-0005-0000-0000-0000917E0000}"/>
    <cellStyle name="금액 4 4" xfId="4421" xr:uid="{00000000-0005-0000-0000-0000927E0000}"/>
    <cellStyle name="금액 4 4 2" xfId="7725" xr:uid="{00000000-0005-0000-0000-0000937E0000}"/>
    <cellStyle name="금액 4 4 2 2" xfId="14302" xr:uid="{00000000-0005-0000-0000-0000947E0000}"/>
    <cellStyle name="금액 4 4 2 3" xfId="21383" xr:uid="{00000000-0005-0000-0000-0000957E0000}"/>
    <cellStyle name="금액 4 4 2 4" xfId="24387" xr:uid="{00000000-0005-0000-0000-0000967E0000}"/>
    <cellStyle name="금액 4 4 2 5" xfId="26637" xr:uid="{00000000-0005-0000-0000-0000977E0000}"/>
    <cellStyle name="금액 4 4 3" xfId="6102" xr:uid="{00000000-0005-0000-0000-0000987E0000}"/>
    <cellStyle name="금액 4 4 3 2" xfId="12679" xr:uid="{00000000-0005-0000-0000-0000997E0000}"/>
    <cellStyle name="금액 4 4 4" xfId="11006" xr:uid="{00000000-0005-0000-0000-00009A7E0000}"/>
    <cellStyle name="금액 4 4 5" xfId="17006" xr:uid="{00000000-0005-0000-0000-00009B7E0000}"/>
    <cellStyle name="금액 4 4 6" xfId="22953" xr:uid="{00000000-0005-0000-0000-00009C7E0000}"/>
    <cellStyle name="금액 4 4 7" xfId="18554" xr:uid="{00000000-0005-0000-0000-00009D7E0000}"/>
    <cellStyle name="금액 4 5" xfId="6585" xr:uid="{00000000-0005-0000-0000-00009E7E0000}"/>
    <cellStyle name="금액 4 5 2" xfId="13162" xr:uid="{00000000-0005-0000-0000-00009F7E0000}"/>
    <cellStyle name="금액 4 5 3" xfId="20243" xr:uid="{00000000-0005-0000-0000-0000A07E0000}"/>
    <cellStyle name="금액 4 5 4" xfId="23343" xr:uid="{00000000-0005-0000-0000-0000A17E0000}"/>
    <cellStyle name="금액 4 5 5" xfId="25598" xr:uid="{00000000-0005-0000-0000-0000A27E0000}"/>
    <cellStyle name="금액 4 6" xfId="4962" xr:uid="{00000000-0005-0000-0000-0000A37E0000}"/>
    <cellStyle name="금액 4 6 2" xfId="11539" xr:uid="{00000000-0005-0000-0000-0000A47E0000}"/>
    <cellStyle name="금액 4 7" xfId="9866" xr:uid="{00000000-0005-0000-0000-0000A57E0000}"/>
    <cellStyle name="금액 4 8" xfId="18179" xr:uid="{00000000-0005-0000-0000-0000A67E0000}"/>
    <cellStyle name="금액 4 9" xfId="21836" xr:uid="{00000000-0005-0000-0000-0000A77E0000}"/>
    <cellStyle name="금액 5" xfId="3527" xr:uid="{00000000-0005-0000-0000-0000A87E0000}"/>
    <cellStyle name="금액 5 2" xfId="6863" xr:uid="{00000000-0005-0000-0000-0000A97E0000}"/>
    <cellStyle name="금액 5 2 2" xfId="13440" xr:uid="{00000000-0005-0000-0000-0000AA7E0000}"/>
    <cellStyle name="금액 5 2 3" xfId="20521" xr:uid="{00000000-0005-0000-0000-0000AB7E0000}"/>
    <cellStyle name="금액 5 2 4" xfId="23572" xr:uid="{00000000-0005-0000-0000-0000AC7E0000}"/>
    <cellStyle name="금액 5 2 5" xfId="25825" xr:uid="{00000000-0005-0000-0000-0000AD7E0000}"/>
    <cellStyle name="금액 5 3" xfId="5240" xr:uid="{00000000-0005-0000-0000-0000AE7E0000}"/>
    <cellStyle name="금액 5 3 2" xfId="11817" xr:uid="{00000000-0005-0000-0000-0000AF7E0000}"/>
    <cellStyle name="금액 5 4" xfId="10144" xr:uid="{00000000-0005-0000-0000-0000B07E0000}"/>
    <cellStyle name="금액 5 5" xfId="17888" xr:uid="{00000000-0005-0000-0000-0000B17E0000}"/>
    <cellStyle name="금액 5 6" xfId="19817" xr:uid="{00000000-0005-0000-0000-0000B27E0000}"/>
    <cellStyle name="금액 5 7" xfId="25073" xr:uid="{00000000-0005-0000-0000-0000B37E0000}"/>
    <cellStyle name="금액 6" xfId="4616" xr:uid="{00000000-0005-0000-0000-0000B47E0000}"/>
    <cellStyle name="금액 6 2" xfId="11193" xr:uid="{00000000-0005-0000-0000-0000B57E0000}"/>
    <cellStyle name="금액 6 3" xfId="16815" xr:uid="{00000000-0005-0000-0000-0000B67E0000}"/>
    <cellStyle name="금액 6 4" xfId="23103" xr:uid="{00000000-0005-0000-0000-0000B77E0000}"/>
    <cellStyle name="금액 6 5" xfId="21971" xr:uid="{00000000-0005-0000-0000-0000B87E0000}"/>
    <cellStyle name="금액 7" xfId="9571" xr:uid="{00000000-0005-0000-0000-0000B97E0000}"/>
    <cellStyle name="금액 7 2" xfId="22357" xr:uid="{00000000-0005-0000-0000-0000BA7E0000}"/>
    <cellStyle name="금액 7 3" xfId="25394" xr:uid="{00000000-0005-0000-0000-0000BB7E0000}"/>
    <cellStyle name="금액 7 4" xfId="27169" xr:uid="{00000000-0005-0000-0000-0000BC7E0000}"/>
    <cellStyle name="기  업" xfId="1324" xr:uid="{00000000-0005-0000-0000-0000BD7E0000}"/>
    <cellStyle name="기  업 2" xfId="2877" xr:uid="{00000000-0005-0000-0000-0000BE7E0000}"/>
    <cellStyle name="기  업 3" xfId="16592" xr:uid="{00000000-0005-0000-0000-0000BF7E0000}"/>
    <cellStyle name="기  업 4" xfId="15680" xr:uid="{00000000-0005-0000-0000-0000C07E0000}"/>
    <cellStyle name="기  업_2011-3차 매각 작업(실사팀 송부용)_0712" xfId="15678" xr:uid="{00000000-0005-0000-0000-0000C17E0000}"/>
    <cellStyle name="나쁨 2" xfId="1325" xr:uid="{00000000-0005-0000-0000-0000C27E0000}"/>
    <cellStyle name="나쁨 2 2" xfId="2515" xr:uid="{00000000-0005-0000-0000-0000C37E0000}"/>
    <cellStyle name="나쁨 2 2 2" xfId="8983" xr:uid="{00000000-0005-0000-0000-0000C47E0000}"/>
    <cellStyle name="나쁨 2 3" xfId="8982" xr:uid="{00000000-0005-0000-0000-0000C57E0000}"/>
    <cellStyle name="나쁨 2 4" xfId="15722" xr:uid="{00000000-0005-0000-0000-0000C67E0000}"/>
    <cellStyle name="나쁨 3" xfId="1326" xr:uid="{00000000-0005-0000-0000-0000C77E0000}"/>
    <cellStyle name="나쁨 4" xfId="8984" xr:uid="{00000000-0005-0000-0000-0000C87E0000}"/>
    <cellStyle name="나쁨 4 2" xfId="21980" xr:uid="{00000000-0005-0000-0000-0000C97E0000}"/>
    <cellStyle name="나쁨 5" xfId="15724" xr:uid="{00000000-0005-0000-0000-0000CA7E0000}"/>
    <cellStyle name="나쁨 6" xfId="15725" xr:uid="{00000000-0005-0000-0000-0000CB7E0000}"/>
    <cellStyle name="날짜" xfId="1327" xr:uid="{00000000-0005-0000-0000-0000CC7E0000}"/>
    <cellStyle name="년도" xfId="1328" xr:uid="{00000000-0005-0000-0000-0000CD7E0000}"/>
    <cellStyle name="년도 2" xfId="2966" xr:uid="{00000000-0005-0000-0000-0000CE7E0000}"/>
    <cellStyle name="년도 2 10" xfId="21805" xr:uid="{00000000-0005-0000-0000-0000CF7E0000}"/>
    <cellStyle name="년도 2 2" xfId="3143" xr:uid="{00000000-0005-0000-0000-0000D07E0000}"/>
    <cellStyle name="년도 2 2 10" xfId="25281" xr:uid="{00000000-0005-0000-0000-0000D17E0000}"/>
    <cellStyle name="년도 2 2 2" xfId="3873" xr:uid="{00000000-0005-0000-0000-0000D27E0000}"/>
    <cellStyle name="년도 2 2 2 2" xfId="7177" xr:uid="{00000000-0005-0000-0000-0000D37E0000}"/>
    <cellStyle name="년도 2 2 2 2 2" xfId="13754" xr:uid="{00000000-0005-0000-0000-0000D47E0000}"/>
    <cellStyle name="년도 2 2 2 2 3" xfId="20835" xr:uid="{00000000-0005-0000-0000-0000D57E0000}"/>
    <cellStyle name="년도 2 2 2 2 4" xfId="23851" xr:uid="{00000000-0005-0000-0000-0000D67E0000}"/>
    <cellStyle name="년도 2 2 2 2 5" xfId="26103" xr:uid="{00000000-0005-0000-0000-0000D77E0000}"/>
    <cellStyle name="년도 2 2 2 3" xfId="5554" xr:uid="{00000000-0005-0000-0000-0000D87E0000}"/>
    <cellStyle name="년도 2 2 2 3 2" xfId="12131" xr:uid="{00000000-0005-0000-0000-0000D97E0000}"/>
    <cellStyle name="년도 2 2 2 4" xfId="10458" xr:uid="{00000000-0005-0000-0000-0000DA7E0000}"/>
    <cellStyle name="년도 2 2 2 5" xfId="17554" xr:uid="{00000000-0005-0000-0000-0000DB7E0000}"/>
    <cellStyle name="년도 2 2 2 6" xfId="20002" xr:uid="{00000000-0005-0000-0000-0000DC7E0000}"/>
    <cellStyle name="년도 2 2 2 7" xfId="25059" xr:uid="{00000000-0005-0000-0000-0000DD7E0000}"/>
    <cellStyle name="년도 2 2 3" xfId="4147" xr:uid="{00000000-0005-0000-0000-0000DE7E0000}"/>
    <cellStyle name="년도 2 2 3 2" xfId="7451" xr:uid="{00000000-0005-0000-0000-0000DF7E0000}"/>
    <cellStyle name="년도 2 2 3 2 2" xfId="14028" xr:uid="{00000000-0005-0000-0000-0000E07E0000}"/>
    <cellStyle name="년도 2 2 3 2 3" xfId="21109" xr:uid="{00000000-0005-0000-0000-0000E17E0000}"/>
    <cellStyle name="년도 2 2 3 2 4" xfId="24113" xr:uid="{00000000-0005-0000-0000-0000E27E0000}"/>
    <cellStyle name="년도 2 2 3 2 5" xfId="26363" xr:uid="{00000000-0005-0000-0000-0000E37E0000}"/>
    <cellStyle name="년도 2 2 3 3" xfId="5828" xr:uid="{00000000-0005-0000-0000-0000E47E0000}"/>
    <cellStyle name="년도 2 2 3 3 2" xfId="12405" xr:uid="{00000000-0005-0000-0000-0000E57E0000}"/>
    <cellStyle name="년도 2 2 3 4" xfId="10732" xr:uid="{00000000-0005-0000-0000-0000E67E0000}"/>
    <cellStyle name="년도 2 2 3 5" xfId="17280" xr:uid="{00000000-0005-0000-0000-0000E77E0000}"/>
    <cellStyle name="년도 2 2 3 6" xfId="22679" xr:uid="{00000000-0005-0000-0000-0000E87E0000}"/>
    <cellStyle name="년도 2 2 3 7" xfId="22103" xr:uid="{00000000-0005-0000-0000-0000E97E0000}"/>
    <cellStyle name="년도 2 2 4" xfId="4363" xr:uid="{00000000-0005-0000-0000-0000EA7E0000}"/>
    <cellStyle name="년도 2 2 4 2" xfId="7667" xr:uid="{00000000-0005-0000-0000-0000EB7E0000}"/>
    <cellStyle name="년도 2 2 4 2 2" xfId="14244" xr:uid="{00000000-0005-0000-0000-0000EC7E0000}"/>
    <cellStyle name="년도 2 2 4 2 3" xfId="21325" xr:uid="{00000000-0005-0000-0000-0000ED7E0000}"/>
    <cellStyle name="년도 2 2 4 2 4" xfId="24329" xr:uid="{00000000-0005-0000-0000-0000EE7E0000}"/>
    <cellStyle name="년도 2 2 4 2 5" xfId="26579" xr:uid="{00000000-0005-0000-0000-0000EF7E0000}"/>
    <cellStyle name="년도 2 2 4 3" xfId="6044" xr:uid="{00000000-0005-0000-0000-0000F07E0000}"/>
    <cellStyle name="년도 2 2 4 3 2" xfId="12621" xr:uid="{00000000-0005-0000-0000-0000F17E0000}"/>
    <cellStyle name="년도 2 2 4 4" xfId="10948" xr:uid="{00000000-0005-0000-0000-0000F27E0000}"/>
    <cellStyle name="년도 2 2 4 5" xfId="17064" xr:uid="{00000000-0005-0000-0000-0000F37E0000}"/>
    <cellStyle name="년도 2 2 4 6" xfId="22895" xr:uid="{00000000-0005-0000-0000-0000F47E0000}"/>
    <cellStyle name="년도 2 2 4 7" xfId="22391" xr:uid="{00000000-0005-0000-0000-0000F57E0000}"/>
    <cellStyle name="년도 2 2 5" xfId="6504" xr:uid="{00000000-0005-0000-0000-0000F67E0000}"/>
    <cellStyle name="년도 2 2 5 2" xfId="13081" xr:uid="{00000000-0005-0000-0000-0000F77E0000}"/>
    <cellStyle name="년도 2 2 5 3" xfId="20162" xr:uid="{00000000-0005-0000-0000-0000F87E0000}"/>
    <cellStyle name="년도 2 2 5 4" xfId="23283" xr:uid="{00000000-0005-0000-0000-0000F97E0000}"/>
    <cellStyle name="년도 2 2 5 5" xfId="25538" xr:uid="{00000000-0005-0000-0000-0000FA7E0000}"/>
    <cellStyle name="년도 2 2 6" xfId="4881" xr:uid="{00000000-0005-0000-0000-0000FB7E0000}"/>
    <cellStyle name="년도 2 2 6 2" xfId="11458" xr:uid="{00000000-0005-0000-0000-0000FC7E0000}"/>
    <cellStyle name="년도 2 2 7" xfId="9786" xr:uid="{00000000-0005-0000-0000-0000FD7E0000}"/>
    <cellStyle name="년도 2 2 8" xfId="18314" xr:uid="{00000000-0005-0000-0000-0000FE7E0000}"/>
    <cellStyle name="년도 2 2 9" xfId="18818" xr:uid="{00000000-0005-0000-0000-0000FF7E0000}"/>
    <cellStyle name="년도 2 3" xfId="3376" xr:uid="{00000000-0005-0000-0000-0000007F0000}"/>
    <cellStyle name="년도 2 3 10" xfId="18624" xr:uid="{00000000-0005-0000-0000-0000017F0000}"/>
    <cellStyle name="년도 2 3 2" xfId="4032" xr:uid="{00000000-0005-0000-0000-0000027F0000}"/>
    <cellStyle name="년도 2 3 2 2" xfId="7336" xr:uid="{00000000-0005-0000-0000-0000037F0000}"/>
    <cellStyle name="년도 2 3 2 2 2" xfId="13913" xr:uid="{00000000-0005-0000-0000-0000047F0000}"/>
    <cellStyle name="년도 2 3 2 2 3" xfId="20994" xr:uid="{00000000-0005-0000-0000-0000057F0000}"/>
    <cellStyle name="년도 2 3 2 2 4" xfId="23998" xr:uid="{00000000-0005-0000-0000-0000067F0000}"/>
    <cellStyle name="년도 2 3 2 2 5" xfId="26248" xr:uid="{00000000-0005-0000-0000-0000077F0000}"/>
    <cellStyle name="년도 2 3 2 3" xfId="5713" xr:uid="{00000000-0005-0000-0000-0000087F0000}"/>
    <cellStyle name="년도 2 3 2 3 2" xfId="12290" xr:uid="{00000000-0005-0000-0000-0000097F0000}"/>
    <cellStyle name="년도 2 3 2 4" xfId="10617" xr:uid="{00000000-0005-0000-0000-00000A7F0000}"/>
    <cellStyle name="년도 2 3 2 5" xfId="17395" xr:uid="{00000000-0005-0000-0000-00000B7F0000}"/>
    <cellStyle name="년도 2 3 2 6" xfId="22564" xr:uid="{00000000-0005-0000-0000-00000C7F0000}"/>
    <cellStyle name="년도 2 3 2 7" xfId="24827" xr:uid="{00000000-0005-0000-0000-00000D7F0000}"/>
    <cellStyle name="년도 2 3 3" xfId="4287" xr:uid="{00000000-0005-0000-0000-00000E7F0000}"/>
    <cellStyle name="년도 2 3 3 2" xfId="7591" xr:uid="{00000000-0005-0000-0000-00000F7F0000}"/>
    <cellStyle name="년도 2 3 3 2 2" xfId="14168" xr:uid="{00000000-0005-0000-0000-0000107F0000}"/>
    <cellStyle name="년도 2 3 3 2 3" xfId="21249" xr:uid="{00000000-0005-0000-0000-0000117F0000}"/>
    <cellStyle name="년도 2 3 3 2 4" xfId="24253" xr:uid="{00000000-0005-0000-0000-0000127F0000}"/>
    <cellStyle name="년도 2 3 3 2 5" xfId="26503" xr:uid="{00000000-0005-0000-0000-0000137F0000}"/>
    <cellStyle name="년도 2 3 3 3" xfId="5968" xr:uid="{00000000-0005-0000-0000-0000147F0000}"/>
    <cellStyle name="년도 2 3 3 3 2" xfId="12545" xr:uid="{00000000-0005-0000-0000-0000157F0000}"/>
    <cellStyle name="년도 2 3 3 4" xfId="10872" xr:uid="{00000000-0005-0000-0000-0000167F0000}"/>
    <cellStyle name="년도 2 3 3 5" xfId="17140" xr:uid="{00000000-0005-0000-0000-0000177F0000}"/>
    <cellStyle name="년도 2 3 3 6" xfId="22819" xr:uid="{00000000-0005-0000-0000-0000187F0000}"/>
    <cellStyle name="년도 2 3 3 7" xfId="19065" xr:uid="{00000000-0005-0000-0000-0000197F0000}"/>
    <cellStyle name="년도 2 3 4" xfId="4500" xr:uid="{00000000-0005-0000-0000-00001A7F0000}"/>
    <cellStyle name="년도 2 3 4 2" xfId="7804" xr:uid="{00000000-0005-0000-0000-00001B7F0000}"/>
    <cellStyle name="년도 2 3 4 2 2" xfId="14381" xr:uid="{00000000-0005-0000-0000-00001C7F0000}"/>
    <cellStyle name="년도 2 3 4 2 3" xfId="21462" xr:uid="{00000000-0005-0000-0000-00001D7F0000}"/>
    <cellStyle name="년도 2 3 4 2 4" xfId="24466" xr:uid="{00000000-0005-0000-0000-00001E7F0000}"/>
    <cellStyle name="년도 2 3 4 2 5" xfId="26716" xr:uid="{00000000-0005-0000-0000-00001F7F0000}"/>
    <cellStyle name="년도 2 3 4 3" xfId="6181" xr:uid="{00000000-0005-0000-0000-0000207F0000}"/>
    <cellStyle name="년도 2 3 4 3 2" xfId="12758" xr:uid="{00000000-0005-0000-0000-0000217F0000}"/>
    <cellStyle name="년도 2 3 4 4" xfId="11085" xr:uid="{00000000-0005-0000-0000-0000227F0000}"/>
    <cellStyle name="년도 2 3 4 5" xfId="16927" xr:uid="{00000000-0005-0000-0000-0000237F0000}"/>
    <cellStyle name="년도 2 3 4 6" xfId="23032" xr:uid="{00000000-0005-0000-0000-0000247F0000}"/>
    <cellStyle name="년도 2 3 4 7" xfId="19046" xr:uid="{00000000-0005-0000-0000-0000257F0000}"/>
    <cellStyle name="년도 2 3 5" xfId="6715" xr:uid="{00000000-0005-0000-0000-0000267F0000}"/>
    <cellStyle name="년도 2 3 5 2" xfId="13292" xr:uid="{00000000-0005-0000-0000-0000277F0000}"/>
    <cellStyle name="년도 2 3 5 3" xfId="20373" xr:uid="{00000000-0005-0000-0000-0000287F0000}"/>
    <cellStyle name="년도 2 3 5 4" xfId="23437" xr:uid="{00000000-0005-0000-0000-0000297F0000}"/>
    <cellStyle name="년도 2 3 5 5" xfId="25691" xr:uid="{00000000-0005-0000-0000-00002A7F0000}"/>
    <cellStyle name="년도 2 3 6" xfId="5092" xr:uid="{00000000-0005-0000-0000-00002B7F0000}"/>
    <cellStyle name="년도 2 3 6 2" xfId="11669" xr:uid="{00000000-0005-0000-0000-00002C7F0000}"/>
    <cellStyle name="년도 2 3 7" xfId="9996" xr:uid="{00000000-0005-0000-0000-00002D7F0000}"/>
    <cellStyle name="년도 2 3 8" xfId="18042" xr:uid="{00000000-0005-0000-0000-00002E7F0000}"/>
    <cellStyle name="년도 2 3 9" xfId="19744" xr:uid="{00000000-0005-0000-0000-00002F7F0000}"/>
    <cellStyle name="년도 2 4" xfId="3727" xr:uid="{00000000-0005-0000-0000-0000307F0000}"/>
    <cellStyle name="년도 2 4 2" xfId="7031" xr:uid="{00000000-0005-0000-0000-0000317F0000}"/>
    <cellStyle name="년도 2 4 2 2" xfId="13608" xr:uid="{00000000-0005-0000-0000-0000327F0000}"/>
    <cellStyle name="년도 2 4 2 3" xfId="20689" xr:uid="{00000000-0005-0000-0000-0000337F0000}"/>
    <cellStyle name="년도 2 4 2 4" xfId="23740" xr:uid="{00000000-0005-0000-0000-0000347F0000}"/>
    <cellStyle name="년도 2 4 2 5" xfId="25993" xr:uid="{00000000-0005-0000-0000-0000357F0000}"/>
    <cellStyle name="년도 2 4 3" xfId="5408" xr:uid="{00000000-0005-0000-0000-0000367F0000}"/>
    <cellStyle name="년도 2 4 3 2" xfId="11985" xr:uid="{00000000-0005-0000-0000-0000377F0000}"/>
    <cellStyle name="년도 2 4 4" xfId="10312" xr:uid="{00000000-0005-0000-0000-0000387F0000}"/>
    <cellStyle name="년도 2 4 5" xfId="17700" xr:uid="{00000000-0005-0000-0000-0000397F0000}"/>
    <cellStyle name="년도 2 4 6" xfId="19917" xr:uid="{00000000-0005-0000-0000-00003A7F0000}"/>
    <cellStyle name="년도 2 4 7" xfId="24540" xr:uid="{00000000-0005-0000-0000-00003B7F0000}"/>
    <cellStyle name="년도 2 5" xfId="4042" xr:uid="{00000000-0005-0000-0000-00003C7F0000}"/>
    <cellStyle name="년도 2 5 2" xfId="7346" xr:uid="{00000000-0005-0000-0000-00003D7F0000}"/>
    <cellStyle name="년도 2 5 2 2" xfId="13923" xr:uid="{00000000-0005-0000-0000-00003E7F0000}"/>
    <cellStyle name="년도 2 5 2 3" xfId="21004" xr:uid="{00000000-0005-0000-0000-00003F7F0000}"/>
    <cellStyle name="년도 2 5 2 4" xfId="24008" xr:uid="{00000000-0005-0000-0000-0000407F0000}"/>
    <cellStyle name="년도 2 5 2 5" xfId="26258" xr:uid="{00000000-0005-0000-0000-0000417F0000}"/>
    <cellStyle name="년도 2 5 3" xfId="5723" xr:uid="{00000000-0005-0000-0000-0000427F0000}"/>
    <cellStyle name="년도 2 5 3 2" xfId="12300" xr:uid="{00000000-0005-0000-0000-0000437F0000}"/>
    <cellStyle name="년도 2 5 4" xfId="10627" xr:uid="{00000000-0005-0000-0000-0000447F0000}"/>
    <cellStyle name="년도 2 5 5" xfId="17385" xr:uid="{00000000-0005-0000-0000-0000457F0000}"/>
    <cellStyle name="년도 2 5 6" xfId="22574" xr:uid="{00000000-0005-0000-0000-0000467F0000}"/>
    <cellStyle name="년도 2 5 7" xfId="21947" xr:uid="{00000000-0005-0000-0000-0000477F0000}"/>
    <cellStyle name="년도 2 6" xfId="3923" xr:uid="{00000000-0005-0000-0000-0000487F0000}"/>
    <cellStyle name="년도 2 6 2" xfId="7227" xr:uid="{00000000-0005-0000-0000-0000497F0000}"/>
    <cellStyle name="년도 2 6 2 2" xfId="13804" xr:uid="{00000000-0005-0000-0000-00004A7F0000}"/>
    <cellStyle name="년도 2 6 2 3" xfId="20885" xr:uid="{00000000-0005-0000-0000-00004B7F0000}"/>
    <cellStyle name="년도 2 6 2 4" xfId="23889" xr:uid="{00000000-0005-0000-0000-00004C7F0000}"/>
    <cellStyle name="년도 2 6 2 5" xfId="26139" xr:uid="{00000000-0005-0000-0000-00004D7F0000}"/>
    <cellStyle name="년도 2 6 3" xfId="5604" xr:uid="{00000000-0005-0000-0000-00004E7F0000}"/>
    <cellStyle name="년도 2 6 3 2" xfId="12181" xr:uid="{00000000-0005-0000-0000-00004F7F0000}"/>
    <cellStyle name="년도 2 6 4" xfId="10508" xr:uid="{00000000-0005-0000-0000-0000507F0000}"/>
    <cellStyle name="년도 2 6 5" xfId="17504" xr:uid="{00000000-0005-0000-0000-0000517F0000}"/>
    <cellStyle name="년도 2 6 6" xfId="22455" xr:uid="{00000000-0005-0000-0000-0000527F0000}"/>
    <cellStyle name="년도 2 6 7" xfId="24969" xr:uid="{00000000-0005-0000-0000-0000537F0000}"/>
    <cellStyle name="년도 2 7" xfId="4722" xr:uid="{00000000-0005-0000-0000-0000547F0000}"/>
    <cellStyle name="년도 2 7 2" xfId="11299" xr:uid="{00000000-0005-0000-0000-0000557F0000}"/>
    <cellStyle name="년도 2 7 3" xfId="16710" xr:uid="{00000000-0005-0000-0000-0000567F0000}"/>
    <cellStyle name="년도 2 7 4" xfId="23174" xr:uid="{00000000-0005-0000-0000-0000577F0000}"/>
    <cellStyle name="년도 2 7 5" xfId="25427" xr:uid="{00000000-0005-0000-0000-0000587F0000}"/>
    <cellStyle name="년도 2 8" xfId="9628" xr:uid="{00000000-0005-0000-0000-0000597F0000}"/>
    <cellStyle name="년도 2 9" xfId="18479" xr:uid="{00000000-0005-0000-0000-00005A7F0000}"/>
    <cellStyle name="년도 3" xfId="3039" xr:uid="{00000000-0005-0000-0000-00005B7F0000}"/>
    <cellStyle name="년도 3 2" xfId="3769" xr:uid="{00000000-0005-0000-0000-00005C7F0000}"/>
    <cellStyle name="년도 3 2 2" xfId="7073" xr:uid="{00000000-0005-0000-0000-00005D7F0000}"/>
    <cellStyle name="년도 3 2 2 2" xfId="13650" xr:uid="{00000000-0005-0000-0000-00005E7F0000}"/>
    <cellStyle name="년도 3 2 2 3" xfId="20731" xr:uid="{00000000-0005-0000-0000-00005F7F0000}"/>
    <cellStyle name="년도 3 2 2 4" xfId="23780" xr:uid="{00000000-0005-0000-0000-0000607F0000}"/>
    <cellStyle name="년도 3 2 2 5" xfId="26034" xr:uid="{00000000-0005-0000-0000-0000617F0000}"/>
    <cellStyle name="년도 3 2 3" xfId="5450" xr:uid="{00000000-0005-0000-0000-0000627F0000}"/>
    <cellStyle name="년도 3 2 3 2" xfId="12027" xr:uid="{00000000-0005-0000-0000-0000637F0000}"/>
    <cellStyle name="년도 3 2 4" xfId="10354" xr:uid="{00000000-0005-0000-0000-0000647F0000}"/>
    <cellStyle name="년도 3 2 5" xfId="17658" xr:uid="{00000000-0005-0000-0000-0000657F0000}"/>
    <cellStyle name="년도 3 2 6" xfId="19027" xr:uid="{00000000-0005-0000-0000-0000667F0000}"/>
    <cellStyle name="년도 3 2 7" xfId="22114" xr:uid="{00000000-0005-0000-0000-0000677F0000}"/>
    <cellStyle name="년도 3 3" xfId="4080" xr:uid="{00000000-0005-0000-0000-0000687F0000}"/>
    <cellStyle name="년도 3 3 2" xfId="7384" xr:uid="{00000000-0005-0000-0000-0000697F0000}"/>
    <cellStyle name="년도 3 3 2 2" xfId="13961" xr:uid="{00000000-0005-0000-0000-00006A7F0000}"/>
    <cellStyle name="년도 3 3 2 3" xfId="21042" xr:uid="{00000000-0005-0000-0000-00006B7F0000}"/>
    <cellStyle name="년도 3 3 2 4" xfId="24046" xr:uid="{00000000-0005-0000-0000-00006C7F0000}"/>
    <cellStyle name="년도 3 3 2 5" xfId="26296" xr:uid="{00000000-0005-0000-0000-00006D7F0000}"/>
    <cellStyle name="년도 3 3 3" xfId="5761" xr:uid="{00000000-0005-0000-0000-00006E7F0000}"/>
    <cellStyle name="년도 3 3 3 2" xfId="12338" xr:uid="{00000000-0005-0000-0000-00006F7F0000}"/>
    <cellStyle name="년도 3 3 4" xfId="10665" xr:uid="{00000000-0005-0000-0000-0000707F0000}"/>
    <cellStyle name="년도 3 3 5" xfId="17347" xr:uid="{00000000-0005-0000-0000-0000717F0000}"/>
    <cellStyle name="년도 3 3 6" xfId="22612" xr:uid="{00000000-0005-0000-0000-0000727F0000}"/>
    <cellStyle name="년도 3 3 7" xfId="19571" xr:uid="{00000000-0005-0000-0000-0000737F0000}"/>
    <cellStyle name="년도 3 4" xfId="4296" xr:uid="{00000000-0005-0000-0000-0000747F0000}"/>
    <cellStyle name="년도 3 4 2" xfId="7600" xr:uid="{00000000-0005-0000-0000-0000757F0000}"/>
    <cellStyle name="년도 3 4 2 2" xfId="14177" xr:uid="{00000000-0005-0000-0000-0000767F0000}"/>
    <cellStyle name="년도 3 4 2 3" xfId="21258" xr:uid="{00000000-0005-0000-0000-0000777F0000}"/>
    <cellStyle name="년도 3 4 2 4" xfId="24262" xr:uid="{00000000-0005-0000-0000-0000787F0000}"/>
    <cellStyle name="년도 3 4 2 5" xfId="26512" xr:uid="{00000000-0005-0000-0000-0000797F0000}"/>
    <cellStyle name="년도 3 4 3" xfId="5977" xr:uid="{00000000-0005-0000-0000-00007A7F0000}"/>
    <cellStyle name="년도 3 4 3 2" xfId="12554" xr:uid="{00000000-0005-0000-0000-00007B7F0000}"/>
    <cellStyle name="년도 3 4 4" xfId="10881" xr:uid="{00000000-0005-0000-0000-00007C7F0000}"/>
    <cellStyle name="년도 3 4 5" xfId="17131" xr:uid="{00000000-0005-0000-0000-00007D7F0000}"/>
    <cellStyle name="년도 3 4 6" xfId="22828" xr:uid="{00000000-0005-0000-0000-00007E7F0000}"/>
    <cellStyle name="년도 3 4 7" xfId="19154" xr:uid="{00000000-0005-0000-0000-00007F7F0000}"/>
    <cellStyle name="년도 3 5" xfId="6400" xr:uid="{00000000-0005-0000-0000-0000807F0000}"/>
    <cellStyle name="년도 3 5 2" xfId="12977" xr:uid="{00000000-0005-0000-0000-0000817F0000}"/>
    <cellStyle name="년도 3 5 3" xfId="20058" xr:uid="{00000000-0005-0000-0000-0000827F0000}"/>
    <cellStyle name="년도 3 5 4" xfId="23215" xr:uid="{00000000-0005-0000-0000-0000837F0000}"/>
    <cellStyle name="년도 3 5 5" xfId="25468" xr:uid="{00000000-0005-0000-0000-0000847F0000}"/>
    <cellStyle name="년도 3 6" xfId="4777" xr:uid="{00000000-0005-0000-0000-0000857F0000}"/>
    <cellStyle name="년도 3 6 2" xfId="11354" xr:uid="{00000000-0005-0000-0000-0000867F0000}"/>
    <cellStyle name="년도 3 7" xfId="9683" xr:uid="{00000000-0005-0000-0000-0000877F0000}"/>
    <cellStyle name="년도 3 8" xfId="18797" xr:uid="{00000000-0005-0000-0000-0000887F0000}"/>
    <cellStyle name="년도 4" xfId="3247" xr:uid="{00000000-0005-0000-0000-0000897F0000}"/>
    <cellStyle name="년도 4 10" xfId="25242" xr:uid="{00000000-0005-0000-0000-00008A7F0000}"/>
    <cellStyle name="년도 4 2" xfId="3954" xr:uid="{00000000-0005-0000-0000-00008B7F0000}"/>
    <cellStyle name="년도 4 2 2" xfId="7258" xr:uid="{00000000-0005-0000-0000-00008C7F0000}"/>
    <cellStyle name="년도 4 2 2 2" xfId="13835" xr:uid="{00000000-0005-0000-0000-00008D7F0000}"/>
    <cellStyle name="년도 4 2 2 3" xfId="20916" xr:uid="{00000000-0005-0000-0000-00008E7F0000}"/>
    <cellStyle name="년도 4 2 2 4" xfId="23920" xr:uid="{00000000-0005-0000-0000-00008F7F0000}"/>
    <cellStyle name="년도 4 2 2 5" xfId="26170" xr:uid="{00000000-0005-0000-0000-0000907F0000}"/>
    <cellStyle name="년도 4 2 3" xfId="5635" xr:uid="{00000000-0005-0000-0000-0000917F0000}"/>
    <cellStyle name="년도 4 2 3 2" xfId="12212" xr:uid="{00000000-0005-0000-0000-0000927F0000}"/>
    <cellStyle name="년도 4 2 4" xfId="10539" xr:uid="{00000000-0005-0000-0000-0000937F0000}"/>
    <cellStyle name="년도 4 2 5" xfId="17473" xr:uid="{00000000-0005-0000-0000-0000947F0000}"/>
    <cellStyle name="년도 4 2 6" xfId="22486" xr:uid="{00000000-0005-0000-0000-0000957F0000}"/>
    <cellStyle name="년도 4 2 7" xfId="24805" xr:uid="{00000000-0005-0000-0000-0000967F0000}"/>
    <cellStyle name="년도 4 3" xfId="4208" xr:uid="{00000000-0005-0000-0000-0000977F0000}"/>
    <cellStyle name="년도 4 3 2" xfId="7512" xr:uid="{00000000-0005-0000-0000-0000987F0000}"/>
    <cellStyle name="년도 4 3 2 2" xfId="14089" xr:uid="{00000000-0005-0000-0000-0000997F0000}"/>
    <cellStyle name="년도 4 3 2 3" xfId="21170" xr:uid="{00000000-0005-0000-0000-00009A7F0000}"/>
    <cellStyle name="년도 4 3 2 4" xfId="24174" xr:uid="{00000000-0005-0000-0000-00009B7F0000}"/>
    <cellStyle name="년도 4 3 2 5" xfId="26424" xr:uid="{00000000-0005-0000-0000-00009C7F0000}"/>
    <cellStyle name="년도 4 3 3" xfId="5889" xr:uid="{00000000-0005-0000-0000-00009D7F0000}"/>
    <cellStyle name="년도 4 3 3 2" xfId="12466" xr:uid="{00000000-0005-0000-0000-00009E7F0000}"/>
    <cellStyle name="년도 4 3 4" xfId="10793" xr:uid="{00000000-0005-0000-0000-00009F7F0000}"/>
    <cellStyle name="년도 4 3 5" xfId="17219" xr:uid="{00000000-0005-0000-0000-0000A07F0000}"/>
    <cellStyle name="년도 4 3 6" xfId="22740" xr:uid="{00000000-0005-0000-0000-0000A17F0000}"/>
    <cellStyle name="년도 4 3 7" xfId="19172" xr:uid="{00000000-0005-0000-0000-0000A27F0000}"/>
    <cellStyle name="년도 4 4" xfId="4422" xr:uid="{00000000-0005-0000-0000-0000A37F0000}"/>
    <cellStyle name="년도 4 4 2" xfId="7726" xr:uid="{00000000-0005-0000-0000-0000A47F0000}"/>
    <cellStyle name="년도 4 4 2 2" xfId="14303" xr:uid="{00000000-0005-0000-0000-0000A57F0000}"/>
    <cellStyle name="년도 4 4 2 3" xfId="21384" xr:uid="{00000000-0005-0000-0000-0000A67F0000}"/>
    <cellStyle name="년도 4 4 2 4" xfId="24388" xr:uid="{00000000-0005-0000-0000-0000A77F0000}"/>
    <cellStyle name="년도 4 4 2 5" xfId="26638" xr:uid="{00000000-0005-0000-0000-0000A87F0000}"/>
    <cellStyle name="년도 4 4 3" xfId="6103" xr:uid="{00000000-0005-0000-0000-0000A97F0000}"/>
    <cellStyle name="년도 4 4 3 2" xfId="12680" xr:uid="{00000000-0005-0000-0000-0000AA7F0000}"/>
    <cellStyle name="년도 4 4 4" xfId="11007" xr:uid="{00000000-0005-0000-0000-0000AB7F0000}"/>
    <cellStyle name="년도 4 4 5" xfId="17005" xr:uid="{00000000-0005-0000-0000-0000AC7F0000}"/>
    <cellStyle name="년도 4 4 6" xfId="22954" xr:uid="{00000000-0005-0000-0000-0000AD7F0000}"/>
    <cellStyle name="년도 4 4 7" xfId="19456" xr:uid="{00000000-0005-0000-0000-0000AE7F0000}"/>
    <cellStyle name="년도 4 5" xfId="6586" xr:uid="{00000000-0005-0000-0000-0000AF7F0000}"/>
    <cellStyle name="년도 4 5 2" xfId="13163" xr:uid="{00000000-0005-0000-0000-0000B07F0000}"/>
    <cellStyle name="년도 4 5 3" xfId="20244" xr:uid="{00000000-0005-0000-0000-0000B17F0000}"/>
    <cellStyle name="년도 4 5 4" xfId="23344" xr:uid="{00000000-0005-0000-0000-0000B27F0000}"/>
    <cellStyle name="년도 4 5 5" xfId="25599" xr:uid="{00000000-0005-0000-0000-0000B37F0000}"/>
    <cellStyle name="년도 4 6" xfId="4963" xr:uid="{00000000-0005-0000-0000-0000B47F0000}"/>
    <cellStyle name="년도 4 6 2" xfId="11540" xr:uid="{00000000-0005-0000-0000-0000B57F0000}"/>
    <cellStyle name="년도 4 7" xfId="9867" xr:uid="{00000000-0005-0000-0000-0000B67F0000}"/>
    <cellStyle name="년도 4 8" xfId="18178" xr:uid="{00000000-0005-0000-0000-0000B77F0000}"/>
    <cellStyle name="년도 4 9" xfId="21837" xr:uid="{00000000-0005-0000-0000-0000B87F0000}"/>
    <cellStyle name="년도 5" xfId="3528" xr:uid="{00000000-0005-0000-0000-0000B97F0000}"/>
    <cellStyle name="년도 5 2" xfId="6864" xr:uid="{00000000-0005-0000-0000-0000BA7F0000}"/>
    <cellStyle name="년도 5 2 2" xfId="13441" xr:uid="{00000000-0005-0000-0000-0000BB7F0000}"/>
    <cellStyle name="년도 5 2 3" xfId="20522" xr:uid="{00000000-0005-0000-0000-0000BC7F0000}"/>
    <cellStyle name="년도 5 2 4" xfId="23573" xr:uid="{00000000-0005-0000-0000-0000BD7F0000}"/>
    <cellStyle name="년도 5 2 5" xfId="25826" xr:uid="{00000000-0005-0000-0000-0000BE7F0000}"/>
    <cellStyle name="년도 5 3" xfId="5241" xr:uid="{00000000-0005-0000-0000-0000BF7F0000}"/>
    <cellStyle name="년도 5 3 2" xfId="11818" xr:uid="{00000000-0005-0000-0000-0000C07F0000}"/>
    <cellStyle name="년도 5 4" xfId="10145" xr:uid="{00000000-0005-0000-0000-0000C17F0000}"/>
    <cellStyle name="년도 5 5" xfId="17887" xr:uid="{00000000-0005-0000-0000-0000C27F0000}"/>
    <cellStyle name="년도 5 6" xfId="19818" xr:uid="{00000000-0005-0000-0000-0000C37F0000}"/>
    <cellStyle name="년도 5 7" xfId="25072" xr:uid="{00000000-0005-0000-0000-0000C47F0000}"/>
    <cellStyle name="년도 6" xfId="4617" xr:uid="{00000000-0005-0000-0000-0000C57F0000}"/>
    <cellStyle name="년도 6 2" xfId="11194" xr:uid="{00000000-0005-0000-0000-0000C67F0000}"/>
    <cellStyle name="년도 6 3" xfId="16814" xr:uid="{00000000-0005-0000-0000-0000C77F0000}"/>
    <cellStyle name="년도 6 4" xfId="23104" xr:uid="{00000000-0005-0000-0000-0000C87F0000}"/>
    <cellStyle name="년도 6 5" xfId="18557" xr:uid="{00000000-0005-0000-0000-0000C97F0000}"/>
    <cellStyle name="년도 7" xfId="9572" xr:uid="{00000000-0005-0000-0000-0000CA7F0000}"/>
    <cellStyle name="년도 7 2" xfId="22358" xr:uid="{00000000-0005-0000-0000-0000CB7F0000}"/>
    <cellStyle name="년도 7 3" xfId="25395" xr:uid="{00000000-0005-0000-0000-0000CC7F0000}"/>
    <cellStyle name="년도 7 4" xfId="27170" xr:uid="{00000000-0005-0000-0000-0000CD7F0000}"/>
    <cellStyle name="달러" xfId="1329" xr:uid="{00000000-0005-0000-0000-0000CE7F0000}"/>
    <cellStyle name="뒤에 오는 하이퍼링크" xfId="1330" xr:uid="{00000000-0005-0000-0000-0000CF7F0000}"/>
    <cellStyle name="뒤에 오는 하이퍼링크 2" xfId="8985" xr:uid="{00000000-0005-0000-0000-0000D07F0000}"/>
    <cellStyle name="뒤에 오는 하이퍼링크 3" xfId="15726" xr:uid="{00000000-0005-0000-0000-0000D17F0000}"/>
    <cellStyle name="뒤에 오는 하이퍼링크_1_평가결과요약(1015)" xfId="14723" xr:uid="{00000000-0005-0000-0000-0000D27F0000}"/>
    <cellStyle name="들여쓰기1" xfId="1331" xr:uid="{00000000-0005-0000-0000-0000D37F0000}"/>
    <cellStyle name="똿떓죶ø? [0.00" xfId="1332" xr:uid="{00000000-0005-0000-0000-0000D47F0000}"/>
    <cellStyle name="똿떓죶Ø? [0.00]_PRODUCT DETAIL Q1" xfId="1333" xr:uid="{00000000-0005-0000-0000-0000D57F0000}"/>
    <cellStyle name="똿떓죶ø? [0.00_2. 은행분담금 추정 (20090930기준)_작업_2" xfId="1334" xr:uid="{00000000-0005-0000-0000-0000D67F0000}"/>
    <cellStyle name="똿떓죶ø?_produ" xfId="1335" xr:uid="{00000000-0005-0000-0000-0000D77F0000}"/>
    <cellStyle name="똿뗦먛귟 [0.00]_PRODUCT DETAIL Q1" xfId="1336" xr:uid="{00000000-0005-0000-0000-0000D87F0000}"/>
    <cellStyle name="똿뗦먛귟_PRODUCT DETAIL Q1" xfId="1337" xr:uid="{00000000-0005-0000-0000-0000D97F0000}"/>
    <cellStyle name="메모 2" xfId="1338" xr:uid="{00000000-0005-0000-0000-0000DA7F0000}"/>
    <cellStyle name="메모 2 10" xfId="8100" xr:uid="{00000000-0005-0000-0000-0000DB7F0000}"/>
    <cellStyle name="메모 2 10 2" xfId="14464" xr:uid="{00000000-0005-0000-0000-0000DC7F0000}"/>
    <cellStyle name="메모 2 10 3" xfId="21680" xr:uid="{00000000-0005-0000-0000-0000DD7F0000}"/>
    <cellStyle name="메모 2 10 4" xfId="24639" xr:uid="{00000000-0005-0000-0000-0000DE7F0000}"/>
    <cellStyle name="메모 2 10 5" xfId="26875" xr:uid="{00000000-0005-0000-0000-0000DF7F0000}"/>
    <cellStyle name="메모 2 11" xfId="8063" xr:uid="{00000000-0005-0000-0000-0000E07F0000}"/>
    <cellStyle name="메모 2 11 2" xfId="14457" xr:uid="{00000000-0005-0000-0000-0000E17F0000}"/>
    <cellStyle name="메모 2 12" xfId="9458" xr:uid="{00000000-0005-0000-0000-0000E27F0000}"/>
    <cellStyle name="메모 2 12 2" xfId="14627" xr:uid="{00000000-0005-0000-0000-0000E37F0000}"/>
    <cellStyle name="메모 2 13" xfId="9455" xr:uid="{00000000-0005-0000-0000-0000E47F0000}"/>
    <cellStyle name="메모 2 13 2" xfId="14624" xr:uid="{00000000-0005-0000-0000-0000E57F0000}"/>
    <cellStyle name="메모 2 14" xfId="9516" xr:uid="{00000000-0005-0000-0000-0000E67F0000}"/>
    <cellStyle name="메모 2 14 2" xfId="14685" xr:uid="{00000000-0005-0000-0000-0000E77F0000}"/>
    <cellStyle name="메모 2 15" xfId="9573" xr:uid="{00000000-0005-0000-0000-0000E87F0000}"/>
    <cellStyle name="메모 2 16" xfId="19353" xr:uid="{00000000-0005-0000-0000-0000E97F0000}"/>
    <cellStyle name="메모 2 17" xfId="18678" xr:uid="{00000000-0005-0000-0000-0000EA7F0000}"/>
    <cellStyle name="메모 2 18" xfId="19413" xr:uid="{00000000-0005-0000-0000-0000EB7F0000}"/>
    <cellStyle name="메모 2 19" xfId="27072" xr:uid="{00000000-0005-0000-0000-0000EC7F0000}"/>
    <cellStyle name="메모 2 2" xfId="3040" xr:uid="{00000000-0005-0000-0000-0000ED7F0000}"/>
    <cellStyle name="메모 2 2 10" xfId="18416" xr:uid="{00000000-0005-0000-0000-0000EE7F0000}"/>
    <cellStyle name="메모 2 2 11" xfId="19622" xr:uid="{00000000-0005-0000-0000-0000EF7F0000}"/>
    <cellStyle name="메모 2 2 12" xfId="25304" xr:uid="{00000000-0005-0000-0000-0000F07F0000}"/>
    <cellStyle name="메모 2 2 13" xfId="27071" xr:uid="{00000000-0005-0000-0000-0000F17F0000}"/>
    <cellStyle name="메모 2 2 2" xfId="3770" xr:uid="{00000000-0005-0000-0000-0000F27F0000}"/>
    <cellStyle name="메모 2 2 2 2" xfId="7074" xr:uid="{00000000-0005-0000-0000-0000F37F0000}"/>
    <cellStyle name="메모 2 2 2 2 2" xfId="13651" xr:uid="{00000000-0005-0000-0000-0000F47F0000}"/>
    <cellStyle name="메모 2 2 2 2 3" xfId="20732" xr:uid="{00000000-0005-0000-0000-0000F57F0000}"/>
    <cellStyle name="메모 2 2 2 2 4" xfId="23781" xr:uid="{00000000-0005-0000-0000-0000F67F0000}"/>
    <cellStyle name="메모 2 2 2 2 5" xfId="26035" xr:uid="{00000000-0005-0000-0000-0000F77F0000}"/>
    <cellStyle name="메모 2 2 2 3" xfId="5451" xr:uid="{00000000-0005-0000-0000-0000F87F0000}"/>
    <cellStyle name="메모 2 2 2 3 2" xfId="12028" xr:uid="{00000000-0005-0000-0000-0000F97F0000}"/>
    <cellStyle name="메모 2 2 2 4" xfId="10355" xr:uid="{00000000-0005-0000-0000-0000FA7F0000}"/>
    <cellStyle name="메모 2 2 2 5" xfId="17657" xr:uid="{00000000-0005-0000-0000-0000FB7F0000}"/>
    <cellStyle name="메모 2 2 2 6" xfId="19028" xr:uid="{00000000-0005-0000-0000-0000FC7F0000}"/>
    <cellStyle name="메모 2 2 2 7" xfId="22120" xr:uid="{00000000-0005-0000-0000-0000FD7F0000}"/>
    <cellStyle name="메모 2 2 3" xfId="4081" xr:uid="{00000000-0005-0000-0000-0000FE7F0000}"/>
    <cellStyle name="메모 2 2 3 2" xfId="7385" xr:uid="{00000000-0005-0000-0000-0000FF7F0000}"/>
    <cellStyle name="메모 2 2 3 2 2" xfId="13962" xr:uid="{00000000-0005-0000-0000-000000800000}"/>
    <cellStyle name="메모 2 2 3 2 3" xfId="21043" xr:uid="{00000000-0005-0000-0000-000001800000}"/>
    <cellStyle name="메모 2 2 3 2 4" xfId="24047" xr:uid="{00000000-0005-0000-0000-000002800000}"/>
    <cellStyle name="메모 2 2 3 2 5" xfId="26297" xr:uid="{00000000-0005-0000-0000-000003800000}"/>
    <cellStyle name="메모 2 2 3 3" xfId="5762" xr:uid="{00000000-0005-0000-0000-000004800000}"/>
    <cellStyle name="메모 2 2 3 3 2" xfId="12339" xr:uid="{00000000-0005-0000-0000-000005800000}"/>
    <cellStyle name="메모 2 2 3 4" xfId="10666" xr:uid="{00000000-0005-0000-0000-000006800000}"/>
    <cellStyle name="메모 2 2 3 5" xfId="17346" xr:uid="{00000000-0005-0000-0000-000007800000}"/>
    <cellStyle name="메모 2 2 3 6" xfId="22613" xr:uid="{00000000-0005-0000-0000-000008800000}"/>
    <cellStyle name="메모 2 2 3 7" xfId="19570" xr:uid="{00000000-0005-0000-0000-000009800000}"/>
    <cellStyle name="메모 2 2 4" xfId="4297" xr:uid="{00000000-0005-0000-0000-00000A800000}"/>
    <cellStyle name="메모 2 2 4 2" xfId="7601" xr:uid="{00000000-0005-0000-0000-00000B800000}"/>
    <cellStyle name="메모 2 2 4 2 2" xfId="14178" xr:uid="{00000000-0005-0000-0000-00000C800000}"/>
    <cellStyle name="메모 2 2 4 2 3" xfId="21259" xr:uid="{00000000-0005-0000-0000-00000D800000}"/>
    <cellStyle name="메모 2 2 4 2 4" xfId="24263" xr:uid="{00000000-0005-0000-0000-00000E800000}"/>
    <cellStyle name="메모 2 2 4 2 5" xfId="26513" xr:uid="{00000000-0005-0000-0000-00000F800000}"/>
    <cellStyle name="메모 2 2 4 3" xfId="5978" xr:uid="{00000000-0005-0000-0000-000010800000}"/>
    <cellStyle name="메모 2 2 4 3 2" xfId="12555" xr:uid="{00000000-0005-0000-0000-000011800000}"/>
    <cellStyle name="메모 2 2 4 4" xfId="10882" xr:uid="{00000000-0005-0000-0000-000012800000}"/>
    <cellStyle name="메모 2 2 4 5" xfId="17130" xr:uid="{00000000-0005-0000-0000-000013800000}"/>
    <cellStyle name="메모 2 2 4 6" xfId="22829" xr:uid="{00000000-0005-0000-0000-000014800000}"/>
    <cellStyle name="메모 2 2 4 7" xfId="19500" xr:uid="{00000000-0005-0000-0000-000015800000}"/>
    <cellStyle name="메모 2 2 5" xfId="6401" xr:uid="{00000000-0005-0000-0000-000016800000}"/>
    <cellStyle name="메모 2 2 5 2" xfId="12978" xr:uid="{00000000-0005-0000-0000-000017800000}"/>
    <cellStyle name="메모 2 2 5 3" xfId="20059" xr:uid="{00000000-0005-0000-0000-000018800000}"/>
    <cellStyle name="메모 2 2 5 4" xfId="23216" xr:uid="{00000000-0005-0000-0000-000019800000}"/>
    <cellStyle name="메모 2 2 5 5" xfId="25469" xr:uid="{00000000-0005-0000-0000-00001A800000}"/>
    <cellStyle name="메모 2 2 6" xfId="4778" xr:uid="{00000000-0005-0000-0000-00001B800000}"/>
    <cellStyle name="메모 2 2 6 2" xfId="11355" xr:uid="{00000000-0005-0000-0000-00001C800000}"/>
    <cellStyle name="메모 2 2 7" xfId="9684" xr:uid="{00000000-0005-0000-0000-00001D800000}"/>
    <cellStyle name="메모 2 2 8" xfId="15728" xr:uid="{00000000-0005-0000-0000-00001E800000}"/>
    <cellStyle name="메모 2 2 9" xfId="19354" xr:uid="{00000000-0005-0000-0000-00001F800000}"/>
    <cellStyle name="메모 2 3" xfId="3248" xr:uid="{00000000-0005-0000-0000-000020800000}"/>
    <cellStyle name="메모 2 3 10" xfId="18177" xr:uid="{00000000-0005-0000-0000-000021800000}"/>
    <cellStyle name="메모 2 3 11" xfId="21838" xr:uid="{00000000-0005-0000-0000-000022800000}"/>
    <cellStyle name="메모 2 3 12" xfId="25241" xr:uid="{00000000-0005-0000-0000-000023800000}"/>
    <cellStyle name="메모 2 3 13" xfId="27070" xr:uid="{00000000-0005-0000-0000-000024800000}"/>
    <cellStyle name="메모 2 3 2" xfId="3955" xr:uid="{00000000-0005-0000-0000-000025800000}"/>
    <cellStyle name="메모 2 3 2 2" xfId="7259" xr:uid="{00000000-0005-0000-0000-000026800000}"/>
    <cellStyle name="메모 2 3 2 2 2" xfId="13836" xr:uid="{00000000-0005-0000-0000-000027800000}"/>
    <cellStyle name="메모 2 3 2 2 3" xfId="20917" xr:uid="{00000000-0005-0000-0000-000028800000}"/>
    <cellStyle name="메모 2 3 2 2 4" xfId="23921" xr:uid="{00000000-0005-0000-0000-000029800000}"/>
    <cellStyle name="메모 2 3 2 2 5" xfId="26171" xr:uid="{00000000-0005-0000-0000-00002A800000}"/>
    <cellStyle name="메모 2 3 2 3" xfId="5636" xr:uid="{00000000-0005-0000-0000-00002B800000}"/>
    <cellStyle name="메모 2 3 2 3 2" xfId="12213" xr:uid="{00000000-0005-0000-0000-00002C800000}"/>
    <cellStyle name="메모 2 3 2 4" xfId="10540" xr:uid="{00000000-0005-0000-0000-00002D800000}"/>
    <cellStyle name="메모 2 3 2 5" xfId="17472" xr:uid="{00000000-0005-0000-0000-00002E800000}"/>
    <cellStyle name="메모 2 3 2 6" xfId="22487" xr:uid="{00000000-0005-0000-0000-00002F800000}"/>
    <cellStyle name="메모 2 3 2 7" xfId="25054" xr:uid="{00000000-0005-0000-0000-000030800000}"/>
    <cellStyle name="메모 2 3 3" xfId="4209" xr:uid="{00000000-0005-0000-0000-000031800000}"/>
    <cellStyle name="메모 2 3 3 2" xfId="7513" xr:uid="{00000000-0005-0000-0000-000032800000}"/>
    <cellStyle name="메모 2 3 3 2 2" xfId="14090" xr:uid="{00000000-0005-0000-0000-000033800000}"/>
    <cellStyle name="메모 2 3 3 2 3" xfId="21171" xr:uid="{00000000-0005-0000-0000-000034800000}"/>
    <cellStyle name="메모 2 3 3 2 4" xfId="24175" xr:uid="{00000000-0005-0000-0000-000035800000}"/>
    <cellStyle name="메모 2 3 3 2 5" xfId="26425" xr:uid="{00000000-0005-0000-0000-000036800000}"/>
    <cellStyle name="메모 2 3 3 3" xfId="5890" xr:uid="{00000000-0005-0000-0000-000037800000}"/>
    <cellStyle name="메모 2 3 3 3 2" xfId="12467" xr:uid="{00000000-0005-0000-0000-000038800000}"/>
    <cellStyle name="메모 2 3 3 4" xfId="10794" xr:uid="{00000000-0005-0000-0000-000039800000}"/>
    <cellStyle name="메모 2 3 3 5" xfId="17218" xr:uid="{00000000-0005-0000-0000-00003A800000}"/>
    <cellStyle name="메모 2 3 3 6" xfId="22741" xr:uid="{00000000-0005-0000-0000-00003B800000}"/>
    <cellStyle name="메모 2 3 3 7" xfId="19526" xr:uid="{00000000-0005-0000-0000-00003C800000}"/>
    <cellStyle name="메모 2 3 4" xfId="4423" xr:uid="{00000000-0005-0000-0000-00003D800000}"/>
    <cellStyle name="메모 2 3 4 2" xfId="7727" xr:uid="{00000000-0005-0000-0000-00003E800000}"/>
    <cellStyle name="메모 2 3 4 2 2" xfId="14304" xr:uid="{00000000-0005-0000-0000-00003F800000}"/>
    <cellStyle name="메모 2 3 4 2 3" xfId="21385" xr:uid="{00000000-0005-0000-0000-000040800000}"/>
    <cellStyle name="메모 2 3 4 2 4" xfId="24389" xr:uid="{00000000-0005-0000-0000-000041800000}"/>
    <cellStyle name="메모 2 3 4 2 5" xfId="26639" xr:uid="{00000000-0005-0000-0000-000042800000}"/>
    <cellStyle name="메모 2 3 4 3" xfId="6104" xr:uid="{00000000-0005-0000-0000-000043800000}"/>
    <cellStyle name="메모 2 3 4 3 2" xfId="12681" xr:uid="{00000000-0005-0000-0000-000044800000}"/>
    <cellStyle name="메모 2 3 4 4" xfId="11008" xr:uid="{00000000-0005-0000-0000-000045800000}"/>
    <cellStyle name="메모 2 3 4 5" xfId="17004" xr:uid="{00000000-0005-0000-0000-000046800000}"/>
    <cellStyle name="메모 2 3 4 6" xfId="22955" xr:uid="{00000000-0005-0000-0000-000047800000}"/>
    <cellStyle name="메모 2 3 4 7" xfId="18213" xr:uid="{00000000-0005-0000-0000-000048800000}"/>
    <cellStyle name="메모 2 3 5" xfId="6587" xr:uid="{00000000-0005-0000-0000-000049800000}"/>
    <cellStyle name="메모 2 3 5 2" xfId="13164" xr:uid="{00000000-0005-0000-0000-00004A800000}"/>
    <cellStyle name="메모 2 3 5 3" xfId="20245" xr:uid="{00000000-0005-0000-0000-00004B800000}"/>
    <cellStyle name="메모 2 3 5 4" xfId="23345" xr:uid="{00000000-0005-0000-0000-00004C800000}"/>
    <cellStyle name="메모 2 3 5 5" xfId="25600" xr:uid="{00000000-0005-0000-0000-00004D800000}"/>
    <cellStyle name="메모 2 3 6" xfId="4964" xr:uid="{00000000-0005-0000-0000-00004E800000}"/>
    <cellStyle name="메모 2 3 6 2" xfId="11541" xr:uid="{00000000-0005-0000-0000-00004F800000}"/>
    <cellStyle name="메모 2 3 7" xfId="9868" xr:uid="{00000000-0005-0000-0000-000050800000}"/>
    <cellStyle name="메모 2 3 8" xfId="15729" xr:uid="{00000000-0005-0000-0000-000051800000}"/>
    <cellStyle name="메모 2 3 9" xfId="19355" xr:uid="{00000000-0005-0000-0000-000052800000}"/>
    <cellStyle name="메모 2 4" xfId="3529" xr:uid="{00000000-0005-0000-0000-000053800000}"/>
    <cellStyle name="메모 2 4 2" xfId="6865" xr:uid="{00000000-0005-0000-0000-000054800000}"/>
    <cellStyle name="메모 2 4 2 2" xfId="13442" xr:uid="{00000000-0005-0000-0000-000055800000}"/>
    <cellStyle name="메모 2 4 2 3" xfId="20523" xr:uid="{00000000-0005-0000-0000-000056800000}"/>
    <cellStyle name="메모 2 4 2 4" xfId="23574" xr:uid="{00000000-0005-0000-0000-000057800000}"/>
    <cellStyle name="메모 2 4 2 5" xfId="25827" xr:uid="{00000000-0005-0000-0000-000058800000}"/>
    <cellStyle name="메모 2 4 3" xfId="5242" xr:uid="{00000000-0005-0000-0000-000059800000}"/>
    <cellStyle name="메모 2 4 3 2" xfId="11819" xr:uid="{00000000-0005-0000-0000-00005A800000}"/>
    <cellStyle name="메모 2 4 4" xfId="10146" xr:uid="{00000000-0005-0000-0000-00005B800000}"/>
    <cellStyle name="메모 2 4 5" xfId="17886" xr:uid="{00000000-0005-0000-0000-00005C800000}"/>
    <cellStyle name="메모 2 4 6" xfId="19819" xr:uid="{00000000-0005-0000-0000-00005D800000}"/>
    <cellStyle name="메모 2 4 7" xfId="19301" xr:uid="{00000000-0005-0000-0000-00005E800000}"/>
    <cellStyle name="메모 2 5" xfId="3503" xr:uid="{00000000-0005-0000-0000-00005F800000}"/>
    <cellStyle name="메모 2 5 2" xfId="6839" xr:uid="{00000000-0005-0000-0000-000060800000}"/>
    <cellStyle name="메모 2 5 2 2" xfId="13416" xr:uid="{00000000-0005-0000-0000-000061800000}"/>
    <cellStyle name="메모 2 5 2 3" xfId="20497" xr:uid="{00000000-0005-0000-0000-000062800000}"/>
    <cellStyle name="메모 2 5 2 4" xfId="23548" xr:uid="{00000000-0005-0000-0000-000063800000}"/>
    <cellStyle name="메모 2 5 2 5" xfId="25801" xr:uid="{00000000-0005-0000-0000-000064800000}"/>
    <cellStyle name="메모 2 5 3" xfId="5216" xr:uid="{00000000-0005-0000-0000-000065800000}"/>
    <cellStyle name="메모 2 5 3 2" xfId="11793" xr:uid="{00000000-0005-0000-0000-000066800000}"/>
    <cellStyle name="메모 2 5 4" xfId="10120" xr:uid="{00000000-0005-0000-0000-000067800000}"/>
    <cellStyle name="메모 2 5 5" xfId="17912" xr:uid="{00000000-0005-0000-0000-000068800000}"/>
    <cellStyle name="메모 2 5 6" xfId="19802" xr:uid="{00000000-0005-0000-0000-000069800000}"/>
    <cellStyle name="메모 2 5 7" xfId="25097" xr:uid="{00000000-0005-0000-0000-00006A800000}"/>
    <cellStyle name="메모 2 6" xfId="3720" xr:uid="{00000000-0005-0000-0000-00006B800000}"/>
    <cellStyle name="메모 2 6 2" xfId="7024" xr:uid="{00000000-0005-0000-0000-00006C800000}"/>
    <cellStyle name="메모 2 6 2 2" xfId="13601" xr:uid="{00000000-0005-0000-0000-00006D800000}"/>
    <cellStyle name="메모 2 6 2 3" xfId="20682" xr:uid="{00000000-0005-0000-0000-00006E800000}"/>
    <cellStyle name="메모 2 6 2 4" xfId="23733" xr:uid="{00000000-0005-0000-0000-00006F800000}"/>
    <cellStyle name="메모 2 6 2 5" xfId="25986" xr:uid="{00000000-0005-0000-0000-000070800000}"/>
    <cellStyle name="메모 2 6 3" xfId="5401" xr:uid="{00000000-0005-0000-0000-000071800000}"/>
    <cellStyle name="메모 2 6 3 2" xfId="11978" xr:uid="{00000000-0005-0000-0000-000072800000}"/>
    <cellStyle name="메모 2 6 4" xfId="10305" xr:uid="{00000000-0005-0000-0000-000073800000}"/>
    <cellStyle name="메모 2 6 5" xfId="17707" xr:uid="{00000000-0005-0000-0000-000074800000}"/>
    <cellStyle name="메모 2 6 6" xfId="19916" xr:uid="{00000000-0005-0000-0000-000075800000}"/>
    <cellStyle name="메모 2 6 7" xfId="24951" xr:uid="{00000000-0005-0000-0000-000076800000}"/>
    <cellStyle name="메모 2 7" xfId="6245" xr:uid="{00000000-0005-0000-0000-000077800000}"/>
    <cellStyle name="메모 2 7 2" xfId="12822" xr:uid="{00000000-0005-0000-0000-000078800000}"/>
    <cellStyle name="메모 2 7 3" xfId="16813" xr:uid="{00000000-0005-0000-0000-000079800000}"/>
    <cellStyle name="메모 2 7 4" xfId="23105" xr:uid="{00000000-0005-0000-0000-00007A800000}"/>
    <cellStyle name="메모 2 7 5" xfId="18456" xr:uid="{00000000-0005-0000-0000-00007B800000}"/>
    <cellStyle name="메모 2 8" xfId="4618" xr:uid="{00000000-0005-0000-0000-00007C800000}"/>
    <cellStyle name="메모 2 8 2" xfId="11195" xr:uid="{00000000-0005-0000-0000-00007D800000}"/>
    <cellStyle name="메모 2 8 3" xfId="21695" xr:uid="{00000000-0005-0000-0000-00007E800000}"/>
    <cellStyle name="메모 2 8 4" xfId="24654" xr:uid="{00000000-0005-0000-0000-00007F800000}"/>
    <cellStyle name="메모 2 8 5" xfId="26889" xr:uid="{00000000-0005-0000-0000-000080800000}"/>
    <cellStyle name="메모 2 9" xfId="8986" xr:uid="{00000000-0005-0000-0000-000081800000}"/>
    <cellStyle name="메모 2 9 2" xfId="14481" xr:uid="{00000000-0005-0000-0000-000082800000}"/>
    <cellStyle name="메모 2 9 3" xfId="21555" xr:uid="{00000000-0005-0000-0000-000083800000}"/>
    <cellStyle name="메모 2 9 4" xfId="24520" xr:uid="{00000000-0005-0000-0000-000084800000}"/>
    <cellStyle name="메모 2 9 5" xfId="26765" xr:uid="{00000000-0005-0000-0000-000085800000}"/>
    <cellStyle name="메모 3" xfId="15730" xr:uid="{00000000-0005-0000-0000-000086800000}"/>
    <cellStyle name="메모 3 2" xfId="19356" xr:uid="{00000000-0005-0000-0000-000087800000}"/>
    <cellStyle name="메모 3 3" xfId="21988" xr:uid="{00000000-0005-0000-0000-000088800000}"/>
    <cellStyle name="메모 3 4" xfId="27069" xr:uid="{00000000-0005-0000-0000-000089800000}"/>
    <cellStyle name="메모 4" xfId="15731" xr:uid="{00000000-0005-0000-0000-00008A800000}"/>
    <cellStyle name="메모 4 2" xfId="19357" xr:uid="{00000000-0005-0000-0000-00008B800000}"/>
    <cellStyle name="메모 4 3" xfId="22016" xr:uid="{00000000-0005-0000-0000-00008C800000}"/>
    <cellStyle name="메모 4 4" xfId="27068" xr:uid="{00000000-0005-0000-0000-00008D800000}"/>
    <cellStyle name="메모 5" xfId="19358" xr:uid="{00000000-0005-0000-0000-00008E800000}"/>
    <cellStyle name="메모 6" xfId="19359" xr:uid="{00000000-0005-0000-0000-00008F800000}"/>
    <cellStyle name="메모 6 2" xfId="21679" xr:uid="{00000000-0005-0000-0000-000090800000}"/>
    <cellStyle name="메모 6 3" xfId="24638" xr:uid="{00000000-0005-0000-0000-000091800000}"/>
    <cellStyle name="메모 6 4" xfId="26874" xr:uid="{00000000-0005-0000-0000-000092800000}"/>
    <cellStyle name="메시지" xfId="1339" xr:uid="{00000000-0005-0000-0000-000093800000}"/>
    <cellStyle name="믅됞 [0.00]_PRODUCT DETAIL Q1" xfId="1340" xr:uid="{00000000-0005-0000-0000-000094800000}"/>
    <cellStyle name="믅됞_PRODUCT DETAIL Q1" xfId="1341" xr:uid="{00000000-0005-0000-0000-000095800000}"/>
    <cellStyle name="未定義" xfId="1342" xr:uid="{00000000-0005-0000-0000-000096800000}"/>
    <cellStyle name="바이알" xfId="1343" xr:uid="{00000000-0005-0000-0000-000097800000}"/>
    <cellStyle name="백분율 10" xfId="2928" xr:uid="{00000000-0005-0000-0000-000099800000}"/>
    <cellStyle name="백분율 10 2" xfId="15732" xr:uid="{00000000-0005-0000-0000-00009A800000}"/>
    <cellStyle name="백분율 10 2 2" xfId="38997" xr:uid="{ACC39ACE-E8E2-4626-A1CE-0092D253DC40}"/>
    <cellStyle name="백분율 10 2 2 2" xfId="39021" xr:uid="{940519A2-830E-4426-8942-854443D42CAD}"/>
    <cellStyle name="백분율 10 2 2 3" xfId="38978" xr:uid="{0BA558E9-D3EC-4A62-9B4A-16BCEC4F20A6}"/>
    <cellStyle name="백분율 10 2 2 3 2" xfId="39014" xr:uid="{F88A2703-5C36-4DAA-BADF-1C16BEBA0739}"/>
    <cellStyle name="백분율 11" xfId="3169" xr:uid="{00000000-0005-0000-0000-00009B800000}"/>
    <cellStyle name="백분율 11 2" xfId="6524" xr:uid="{00000000-0005-0000-0000-00009C800000}"/>
    <cellStyle name="백분율 11 2 2" xfId="13101" xr:uid="{00000000-0005-0000-0000-00009D800000}"/>
    <cellStyle name="백분율 11 2 3" xfId="20182" xr:uid="{00000000-0005-0000-0000-00009E800000}"/>
    <cellStyle name="백분율 11 3" xfId="4901" xr:uid="{00000000-0005-0000-0000-00009F800000}"/>
    <cellStyle name="백분율 11 3 2" xfId="11478" xr:uid="{00000000-0005-0000-0000-0000A0800000}"/>
    <cellStyle name="백분율 11 4" xfId="9384" xr:uid="{00000000-0005-0000-0000-0000A1800000}"/>
    <cellStyle name="백분율 11 4 2" xfId="14555" xr:uid="{00000000-0005-0000-0000-0000A2800000}"/>
    <cellStyle name="백분율 11 5" xfId="9581" xr:uid="{00000000-0005-0000-0000-0000A3800000}"/>
    <cellStyle name="백분율 11 6" xfId="15733" xr:uid="{00000000-0005-0000-0000-0000A4800000}"/>
    <cellStyle name="백분율 11 7" xfId="18253" xr:uid="{00000000-0005-0000-0000-0000A5800000}"/>
    <cellStyle name="백분율 12" xfId="3530" xr:uid="{00000000-0005-0000-0000-0000A6800000}"/>
    <cellStyle name="백분율 13" xfId="4508" xr:uid="{00000000-0005-0000-0000-0000A7800000}"/>
    <cellStyle name="백분율 13 2" xfId="6191" xr:uid="{00000000-0005-0000-0000-0000A8800000}"/>
    <cellStyle name="백분율 13 2 2" xfId="12768" xr:uid="{00000000-0005-0000-0000-0000A9800000}"/>
    <cellStyle name="백분율 13 2 3" xfId="21470" xr:uid="{00000000-0005-0000-0000-0000AA800000}"/>
    <cellStyle name="백분율 13 3" xfId="11093" xr:uid="{00000000-0005-0000-0000-0000AB800000}"/>
    <cellStyle name="백분율 13 4" xfId="15735" xr:uid="{00000000-0005-0000-0000-0000AC800000}"/>
    <cellStyle name="백분율 13 5" xfId="16919" xr:uid="{00000000-0005-0000-0000-0000AD800000}"/>
    <cellStyle name="백분율 14" xfId="4524" xr:uid="{00000000-0005-0000-0000-0000AE800000}"/>
    <cellStyle name="백분율 14 2" xfId="11109" xr:uid="{00000000-0005-0000-0000-0000AF800000}"/>
    <cellStyle name="백분율 14 2 2" xfId="21486" xr:uid="{00000000-0005-0000-0000-0000B0800000}"/>
    <cellStyle name="백분율 14 3" xfId="16903" xr:uid="{00000000-0005-0000-0000-0000B1800000}"/>
    <cellStyle name="백분율 15" xfId="4539" xr:uid="{00000000-0005-0000-0000-0000B2800000}"/>
    <cellStyle name="백분율 15 2" xfId="11124" xr:uid="{00000000-0005-0000-0000-0000B3800000}"/>
    <cellStyle name="백분율 15 2 2" xfId="21501" xr:uid="{00000000-0005-0000-0000-0000B4800000}"/>
    <cellStyle name="백분율 15 3" xfId="16888" xr:uid="{00000000-0005-0000-0000-0000B5800000}"/>
    <cellStyle name="백분율 16" xfId="4555" xr:uid="{00000000-0005-0000-0000-0000B6800000}"/>
    <cellStyle name="백분율 16 2" xfId="11140" xr:uid="{00000000-0005-0000-0000-0000B7800000}"/>
    <cellStyle name="백분율 16 2 2" xfId="21517" xr:uid="{00000000-0005-0000-0000-0000B8800000}"/>
    <cellStyle name="백분율 16 3" xfId="16872" xr:uid="{00000000-0005-0000-0000-0000B9800000}"/>
    <cellStyle name="백분율 17" xfId="4558" xr:uid="{00000000-0005-0000-0000-0000BA800000}"/>
    <cellStyle name="백분율 17 2" xfId="11142" xr:uid="{00000000-0005-0000-0000-0000BB800000}"/>
    <cellStyle name="백분율 17 2 2" xfId="21520" xr:uid="{00000000-0005-0000-0000-0000BC800000}"/>
    <cellStyle name="백분율 17 3" xfId="16869" xr:uid="{00000000-0005-0000-0000-0000BD800000}"/>
    <cellStyle name="백분율 18" xfId="4562" xr:uid="{00000000-0005-0000-0000-0000BE800000}"/>
    <cellStyle name="백분율 18 2" xfId="11145" xr:uid="{00000000-0005-0000-0000-0000BF800000}"/>
    <cellStyle name="백분율 18 3" xfId="22142" xr:uid="{00000000-0005-0000-0000-0000C0800000}"/>
    <cellStyle name="백분율 19" xfId="7812" xr:uid="{00000000-0005-0000-0000-0000C1800000}"/>
    <cellStyle name="백분율 19 2" xfId="14389" xr:uid="{00000000-0005-0000-0000-0000C2800000}"/>
    <cellStyle name="백분율 2" xfId="1344" xr:uid="{00000000-0005-0000-0000-0000C3800000}"/>
    <cellStyle name="백분율 2 10" xfId="27263" xr:uid="{00000000-0005-0000-0000-0000C4800000}"/>
    <cellStyle name="백분율 2 2" xfId="1345" xr:uid="{00000000-0005-0000-0000-0000C5800000}"/>
    <cellStyle name="백분율 2 2 2" xfId="2878" xr:uid="{00000000-0005-0000-0000-0000C6800000}"/>
    <cellStyle name="백분율 2 2 2 2" xfId="19361" xr:uid="{00000000-0005-0000-0000-0000C7800000}"/>
    <cellStyle name="백분율 2 2 2 3" xfId="19360" xr:uid="{00000000-0005-0000-0000-0000C8800000}"/>
    <cellStyle name="백분율 2 2 3" xfId="19362" xr:uid="{00000000-0005-0000-0000-0000C9800000}"/>
    <cellStyle name="백분율 2 3" xfId="1346" xr:uid="{00000000-0005-0000-0000-0000CA800000}"/>
    <cellStyle name="백분율 2 3 2" xfId="2879" xr:uid="{00000000-0005-0000-0000-0000CB800000}"/>
    <cellStyle name="백분율 2 3 2 2" xfId="19363" xr:uid="{00000000-0005-0000-0000-0000CC800000}"/>
    <cellStyle name="백분율 2 3 3" xfId="9386" xr:uid="{00000000-0005-0000-0000-0000CD800000}"/>
    <cellStyle name="백분율 2 4" xfId="1347" xr:uid="{00000000-0005-0000-0000-0000CE800000}"/>
    <cellStyle name="백분율 2 4 2" xfId="14889" xr:uid="{00000000-0005-0000-0000-0000CF800000}"/>
    <cellStyle name="백분율 2 5" xfId="1348" xr:uid="{00000000-0005-0000-0000-0000D0800000}"/>
    <cellStyle name="백분율 2 5 2" xfId="16103" xr:uid="{00000000-0005-0000-0000-0000D1800000}"/>
    <cellStyle name="백분율 2 6" xfId="1349" xr:uid="{00000000-0005-0000-0000-0000D2800000}"/>
    <cellStyle name="백분율 2 6 2" xfId="16500" xr:uid="{00000000-0005-0000-0000-0000D3800000}"/>
    <cellStyle name="백분율 2 7" xfId="1350" xr:uid="{00000000-0005-0000-0000-0000D4800000}"/>
    <cellStyle name="백분율 2 7 2" xfId="16015" xr:uid="{00000000-0005-0000-0000-0000D5800000}"/>
    <cellStyle name="백분율 2 8" xfId="2985" xr:uid="{00000000-0005-0000-0000-0000D6800000}"/>
    <cellStyle name="백분율 2 9" xfId="4572" xr:uid="{00000000-0005-0000-0000-0000D7800000}"/>
    <cellStyle name="백분율 20" xfId="9551" xr:uid="{00000000-0005-0000-0000-0000D8800000}"/>
    <cellStyle name="백분율 21" xfId="14726" xr:uid="{00000000-0005-0000-0000-0000D9800000}"/>
    <cellStyle name="백분율 22" xfId="16241" xr:uid="{00000000-0005-0000-0000-0000DA800000}"/>
    <cellStyle name="백분율 23" xfId="16644" xr:uid="{00000000-0005-0000-0000-0000DB800000}"/>
    <cellStyle name="백분율 23 2" xfId="32194" xr:uid="{00000000-0005-0000-0000-0000DC800000}"/>
    <cellStyle name="백분율 23 2 2" xfId="38853" xr:uid="{E92C7A0A-4BBC-4A22-B35C-9322D09BEA6E}"/>
    <cellStyle name="백분율 23 2 2 2" xfId="38963" xr:uid="{A0B24F29-8470-4E39-AEA0-BE918EAC6AD5}"/>
    <cellStyle name="백분율 23 2 3" xfId="38868" xr:uid="{382B7C6C-63D5-4CC5-BD8B-68DA1CD146B0}"/>
    <cellStyle name="백분율 23 2 3 2" xfId="38880" xr:uid="{871A34C1-581D-4A1E-A9A3-B6362F7077FF}"/>
    <cellStyle name="백분율 23 2 3 2 2" xfId="38903" xr:uid="{2D395175-6E7E-4115-99B7-32A36C104C87}"/>
    <cellStyle name="백분율 23 2 3 2 3" xfId="38912" xr:uid="{98D3AB21-2D5E-49CF-B113-1EFDBEB68A02}"/>
    <cellStyle name="백분율 23 2 4" xfId="38923" xr:uid="{EBE73986-8015-419C-ABD3-8A99A082F542}"/>
    <cellStyle name="백분율 23 2 5" xfId="38936" xr:uid="{0110EA78-EE65-4CD5-9A4D-17A8FCFE5DEE}"/>
    <cellStyle name="백분율 23 2 6" xfId="39000" xr:uid="{6B0EF55F-8196-4285-B7CE-10129D414E9B}"/>
    <cellStyle name="백분율 23 2 7" xfId="39035" xr:uid="{A59F5EA0-6CA4-4529-BA24-5AC0BB15F0C8}"/>
    <cellStyle name="백분율 23 2 8" xfId="39047" xr:uid="{642BC38F-3688-4BD2-B3B1-A239C59FA7B5}"/>
    <cellStyle name="백분율 24" xfId="20007" xr:uid="{00000000-0005-0000-0000-0000DD800000}"/>
    <cellStyle name="백분율 25" xfId="27256" xr:uid="{00000000-0005-0000-0000-0000DE800000}"/>
    <cellStyle name="백분율 26" xfId="27278" xr:uid="{00000000-0005-0000-0000-0000DF800000}"/>
    <cellStyle name="백분율 27" xfId="38816" xr:uid="{3AA0325E-A7B9-40EB-BD02-0CFF71DD0CDA}"/>
    <cellStyle name="백분율 3" xfId="1351" xr:uid="{00000000-0005-0000-0000-0000E0800000}"/>
    <cellStyle name="백분율 3 2" xfId="2516" xr:uid="{00000000-0005-0000-0000-0000E1800000}"/>
    <cellStyle name="백분율 3 2 2" xfId="15736" xr:uid="{00000000-0005-0000-0000-0000E2800000}"/>
    <cellStyle name="백분율 3 3" xfId="16355" xr:uid="{00000000-0005-0000-0000-0000E3800000}"/>
    <cellStyle name="백분율 3 3 2" xfId="21543" xr:uid="{00000000-0005-0000-0000-0000E4800000}"/>
    <cellStyle name="백분율 3 4" xfId="15881" xr:uid="{00000000-0005-0000-0000-0000E5800000}"/>
    <cellStyle name="백분율 3 5" xfId="16693" xr:uid="{00000000-0005-0000-0000-0000E6800000}"/>
    <cellStyle name="백분율 3 5 2" xfId="22135" xr:uid="{00000000-0005-0000-0000-0000E7800000}"/>
    <cellStyle name="백분율 3 6" xfId="22415" xr:uid="{00000000-0005-0000-0000-0000E8800000}"/>
    <cellStyle name="백분율 3 7" xfId="27264" xr:uid="{00000000-0005-0000-0000-0000E9800000}"/>
    <cellStyle name="백분율 30" xfId="38849" xr:uid="{ACBDAF7F-F7BA-497E-9C8A-7C8F5A0405A3}"/>
    <cellStyle name="백분율 30 2" xfId="38843" xr:uid="{50984563-36B7-4FC9-A987-49927FC75A09}"/>
    <cellStyle name="백분율 30 3" xfId="38865" xr:uid="{24075E90-4F3B-413D-A382-0BF1A99C7042}"/>
    <cellStyle name="백분율 30 3 2" xfId="38877" xr:uid="{6DAB0BB4-1862-4BC0-964E-AFEEE20532A4}"/>
    <cellStyle name="백분율 30 3 2 2" xfId="38900" xr:uid="{602E5185-DA7C-4F8B-9D0C-9C7A336CDA4B}"/>
    <cellStyle name="백분율 30 3 2 3" xfId="38909" xr:uid="{FAA1AA88-F716-4CA7-BF43-25B1797C01ED}"/>
    <cellStyle name="백분율 30 3 3" xfId="38895" xr:uid="{92039803-5BD7-4586-B03B-369690CBE2A3}"/>
    <cellStyle name="백분율 33" xfId="38927" xr:uid="{8000DE25-439B-4A3F-9402-946223C9EA25}"/>
    <cellStyle name="백분율 33 2" xfId="38942" xr:uid="{3EA1C2F6-0BE2-45CA-B535-3B296B9C1943}"/>
    <cellStyle name="백분율 35" xfId="39005" xr:uid="{EB937E6E-68DC-4F15-9E32-3E63C14FAC4A}"/>
    <cellStyle name="백분율 36" xfId="38971" xr:uid="{5F76FC4E-6A3E-4685-86BF-3854586AC3C6}"/>
    <cellStyle name="백분율 4" xfId="1352" xr:uid="{00000000-0005-0000-0000-0000EA800000}"/>
    <cellStyle name="백분율 4 10" xfId="21546" xr:uid="{00000000-0005-0000-0000-0000EB800000}"/>
    <cellStyle name="백분율 4 11" xfId="21696" xr:uid="{00000000-0005-0000-0000-0000EC800000}"/>
    <cellStyle name="백분율 4 12" xfId="22138" xr:uid="{00000000-0005-0000-0000-0000ED800000}"/>
    <cellStyle name="백분율 4 13" xfId="22412" xr:uid="{00000000-0005-0000-0000-0000EE800000}"/>
    <cellStyle name="백분율 4 14" xfId="22418" xr:uid="{00000000-0005-0000-0000-0000EF800000}"/>
    <cellStyle name="백분율 4 15" xfId="22421" xr:uid="{00000000-0005-0000-0000-0000F0800000}"/>
    <cellStyle name="백분율 4 2" xfId="1353" xr:uid="{00000000-0005-0000-0000-0000F1800000}"/>
    <cellStyle name="백분율 4 3" xfId="3203" xr:uid="{00000000-0005-0000-0000-0000F2800000}"/>
    <cellStyle name="백분율 4 3 2" xfId="6552" xr:uid="{00000000-0005-0000-0000-0000F3800000}"/>
    <cellStyle name="백분율 4 3 2 2" xfId="13129" xr:uid="{00000000-0005-0000-0000-0000F4800000}"/>
    <cellStyle name="백분율 4 3 2 3" xfId="20210" xr:uid="{00000000-0005-0000-0000-0000F5800000}"/>
    <cellStyle name="백분율 4 3 3" xfId="4929" xr:uid="{00000000-0005-0000-0000-0000F6800000}"/>
    <cellStyle name="백분율 4 3 3 2" xfId="11506" xr:uid="{00000000-0005-0000-0000-0000F7800000}"/>
    <cellStyle name="백분율 4 3 4" xfId="9833" xr:uid="{00000000-0005-0000-0000-0000F8800000}"/>
    <cellStyle name="백분율 4 3 5" xfId="15737" xr:uid="{00000000-0005-0000-0000-0000F9800000}"/>
    <cellStyle name="백분율 4 3 6" xfId="18222" xr:uid="{00000000-0005-0000-0000-0000FA800000}"/>
    <cellStyle name="백분율 4 4" xfId="3531" xr:uid="{00000000-0005-0000-0000-0000FB800000}"/>
    <cellStyle name="백분율 4 5" xfId="4515" xr:uid="{00000000-0005-0000-0000-0000FC800000}"/>
    <cellStyle name="백분율 4 5 2" xfId="6215" xr:uid="{00000000-0005-0000-0000-0000FD800000}"/>
    <cellStyle name="백분율 4 5 2 2" xfId="12792" xr:uid="{00000000-0005-0000-0000-0000FE800000}"/>
    <cellStyle name="백분율 4 5 2 3" xfId="21477" xr:uid="{00000000-0005-0000-0000-0000FF800000}"/>
    <cellStyle name="백분율 4 5 3" xfId="11100" xr:uid="{00000000-0005-0000-0000-000000810000}"/>
    <cellStyle name="백분율 4 5 4" xfId="16912" xr:uid="{00000000-0005-0000-0000-000001810000}"/>
    <cellStyle name="백분율 4 6" xfId="4532" xr:uid="{00000000-0005-0000-0000-000002810000}"/>
    <cellStyle name="백분율 4 6 2" xfId="11117" xr:uid="{00000000-0005-0000-0000-000003810000}"/>
    <cellStyle name="백분율 4 6 2 2" xfId="21494" xr:uid="{00000000-0005-0000-0000-000004810000}"/>
    <cellStyle name="백분율 4 6 3" xfId="16895" xr:uid="{00000000-0005-0000-0000-000005810000}"/>
    <cellStyle name="백분율 4 7" xfId="4549" xr:uid="{00000000-0005-0000-0000-000006810000}"/>
    <cellStyle name="백분율 4 7 2" xfId="11134" xr:uid="{00000000-0005-0000-0000-000007810000}"/>
    <cellStyle name="백분율 4 7 2 2" xfId="21511" xr:uid="{00000000-0005-0000-0000-000008810000}"/>
    <cellStyle name="백분율 4 7 3" xfId="16878" xr:uid="{00000000-0005-0000-0000-000009810000}"/>
    <cellStyle name="백분율 4 8" xfId="8987" xr:uid="{00000000-0005-0000-0000-00000A810000}"/>
    <cellStyle name="백분율 4 8 2" xfId="16843" xr:uid="{00000000-0005-0000-0000-00000B810000}"/>
    <cellStyle name="백분율 4 9" xfId="14929" xr:uid="{00000000-0005-0000-0000-00000C810000}"/>
    <cellStyle name="백분율 4 9 2" xfId="21535" xr:uid="{00000000-0005-0000-0000-00000D810000}"/>
    <cellStyle name="백분율 5" xfId="1354" xr:uid="{00000000-0005-0000-0000-00000E810000}"/>
    <cellStyle name="백분율 5 2" xfId="2880" xr:uid="{00000000-0005-0000-0000-00000F810000}"/>
    <cellStyle name="백분율 5 2 2" xfId="3114" xr:uid="{00000000-0005-0000-0000-000010810000}"/>
    <cellStyle name="백분율 5 2 2 2" xfId="3844" xr:uid="{00000000-0005-0000-0000-000011810000}"/>
    <cellStyle name="백분율 5 2 2 2 2" xfId="7148" xr:uid="{00000000-0005-0000-0000-000012810000}"/>
    <cellStyle name="백분율 5 2 2 2 2 2" xfId="13725" xr:uid="{00000000-0005-0000-0000-000013810000}"/>
    <cellStyle name="백분율 5 2 2 2 2 3" xfId="20806" xr:uid="{00000000-0005-0000-0000-000014810000}"/>
    <cellStyle name="백분율 5 2 2 2 3" xfId="5525" xr:uid="{00000000-0005-0000-0000-000015810000}"/>
    <cellStyle name="백분율 5 2 2 2 3 2" xfId="12102" xr:uid="{00000000-0005-0000-0000-000016810000}"/>
    <cellStyle name="백분율 5 2 2 2 4" xfId="10429" xr:uid="{00000000-0005-0000-0000-000017810000}"/>
    <cellStyle name="백분율 5 2 2 2 5" xfId="17583" xr:uid="{00000000-0005-0000-0000-000018810000}"/>
    <cellStyle name="백분율 5 2 2 3" xfId="6475" xr:uid="{00000000-0005-0000-0000-000019810000}"/>
    <cellStyle name="백분율 5 2 2 3 2" xfId="13052" xr:uid="{00000000-0005-0000-0000-00001A810000}"/>
    <cellStyle name="백분율 5 2 2 3 3" xfId="20133" xr:uid="{00000000-0005-0000-0000-00001B810000}"/>
    <cellStyle name="백분율 5 2 2 4" xfId="4852" xr:uid="{00000000-0005-0000-0000-00001C810000}"/>
    <cellStyle name="백분율 5 2 2 4 2" xfId="11429" xr:uid="{00000000-0005-0000-0000-00001D810000}"/>
    <cellStyle name="백분율 5 2 2 5" xfId="9757" xr:uid="{00000000-0005-0000-0000-00001E810000}"/>
    <cellStyle name="백분율 5 2 2 6" xfId="18343" xr:uid="{00000000-0005-0000-0000-00001F810000}"/>
    <cellStyle name="백분율 5 2 3" xfId="3343" xr:uid="{00000000-0005-0000-0000-000020810000}"/>
    <cellStyle name="백분율 5 2 3 2" xfId="6682" xr:uid="{00000000-0005-0000-0000-000021810000}"/>
    <cellStyle name="백분율 5 2 3 2 2" xfId="13259" xr:uid="{00000000-0005-0000-0000-000022810000}"/>
    <cellStyle name="백분율 5 2 3 2 3" xfId="20340" xr:uid="{00000000-0005-0000-0000-000023810000}"/>
    <cellStyle name="백분율 5 2 3 3" xfId="5059" xr:uid="{00000000-0005-0000-0000-000024810000}"/>
    <cellStyle name="백분율 5 2 3 3 2" xfId="11636" xr:uid="{00000000-0005-0000-0000-000025810000}"/>
    <cellStyle name="백분율 5 2 3 4" xfId="9963" xr:uid="{00000000-0005-0000-0000-000026810000}"/>
    <cellStyle name="백분율 5 2 3 5" xfId="18082" xr:uid="{00000000-0005-0000-0000-000027810000}"/>
    <cellStyle name="백분율 5 2 4" xfId="6323" xr:uid="{00000000-0005-0000-0000-000028810000}"/>
    <cellStyle name="백분율 5 2 4 2" xfId="12900" xr:uid="{00000000-0005-0000-0000-000029810000}"/>
    <cellStyle name="백분율 5 2 4 3" xfId="16739" xr:uid="{00000000-0005-0000-0000-00002A810000}"/>
    <cellStyle name="백분율 5 2 5" xfId="4693" xr:uid="{00000000-0005-0000-0000-00002B810000}"/>
    <cellStyle name="백분율 5 2 5 2" xfId="11270" xr:uid="{00000000-0005-0000-0000-00002C810000}"/>
    <cellStyle name="백분율 5 2 6" xfId="9599" xr:uid="{00000000-0005-0000-0000-00002D810000}"/>
    <cellStyle name="백분율 5 2 7" xfId="15738" xr:uid="{00000000-0005-0000-0000-00002E810000}"/>
    <cellStyle name="백분율 5 2 8" xfId="18529" xr:uid="{00000000-0005-0000-0000-00002F810000}"/>
    <cellStyle name="백분율 5 3" xfId="2967" xr:uid="{00000000-0005-0000-0000-000030810000}"/>
    <cellStyle name="백분율 5 3 2" xfId="3144" xr:uid="{00000000-0005-0000-0000-000031810000}"/>
    <cellStyle name="백분율 5 3 2 2" xfId="3874" xr:uid="{00000000-0005-0000-0000-000032810000}"/>
    <cellStyle name="백분율 5 3 2 2 2" xfId="7178" xr:uid="{00000000-0005-0000-0000-000033810000}"/>
    <cellStyle name="백분율 5 3 2 2 2 2" xfId="13755" xr:uid="{00000000-0005-0000-0000-000034810000}"/>
    <cellStyle name="백분율 5 3 2 2 2 3" xfId="20836" xr:uid="{00000000-0005-0000-0000-000035810000}"/>
    <cellStyle name="백분율 5 3 2 2 3" xfId="5555" xr:uid="{00000000-0005-0000-0000-000036810000}"/>
    <cellStyle name="백분율 5 3 2 2 3 2" xfId="12132" xr:uid="{00000000-0005-0000-0000-000037810000}"/>
    <cellStyle name="백분율 5 3 2 2 4" xfId="10459" xr:uid="{00000000-0005-0000-0000-000038810000}"/>
    <cellStyle name="백분율 5 3 2 2 5" xfId="17553" xr:uid="{00000000-0005-0000-0000-000039810000}"/>
    <cellStyle name="백분율 5 3 2 3" xfId="6505" xr:uid="{00000000-0005-0000-0000-00003A810000}"/>
    <cellStyle name="백분율 5 3 2 3 2" xfId="13082" xr:uid="{00000000-0005-0000-0000-00003B810000}"/>
    <cellStyle name="백분율 5 3 2 3 3" xfId="20163" xr:uid="{00000000-0005-0000-0000-00003C810000}"/>
    <cellStyle name="백분율 5 3 2 4" xfId="4882" xr:uid="{00000000-0005-0000-0000-00003D810000}"/>
    <cellStyle name="백분율 5 3 2 4 2" xfId="11459" xr:uid="{00000000-0005-0000-0000-00003E810000}"/>
    <cellStyle name="백분율 5 3 2 5" xfId="9787" xr:uid="{00000000-0005-0000-0000-00003F810000}"/>
    <cellStyle name="백분율 5 3 2 6" xfId="18313" xr:uid="{00000000-0005-0000-0000-000040810000}"/>
    <cellStyle name="백분율 5 3 3" xfId="3377" xr:uid="{00000000-0005-0000-0000-000041810000}"/>
    <cellStyle name="백분율 5 3 3 2" xfId="6716" xr:uid="{00000000-0005-0000-0000-000042810000}"/>
    <cellStyle name="백분율 5 3 3 2 2" xfId="13293" xr:uid="{00000000-0005-0000-0000-000043810000}"/>
    <cellStyle name="백분율 5 3 3 2 3" xfId="20374" xr:uid="{00000000-0005-0000-0000-000044810000}"/>
    <cellStyle name="백분율 5 3 3 3" xfId="5093" xr:uid="{00000000-0005-0000-0000-000045810000}"/>
    <cellStyle name="백분율 5 3 3 3 2" xfId="11670" xr:uid="{00000000-0005-0000-0000-000046810000}"/>
    <cellStyle name="백분율 5 3 3 4" xfId="9997" xr:uid="{00000000-0005-0000-0000-000047810000}"/>
    <cellStyle name="백분율 5 3 3 5" xfId="18041" xr:uid="{00000000-0005-0000-0000-000048810000}"/>
    <cellStyle name="백분율 5 3 4" xfId="6348" xr:uid="{00000000-0005-0000-0000-000049810000}"/>
    <cellStyle name="백분율 5 3 4 2" xfId="12925" xr:uid="{00000000-0005-0000-0000-00004A810000}"/>
    <cellStyle name="백분율 5 3 4 3" xfId="16709" xr:uid="{00000000-0005-0000-0000-00004B810000}"/>
    <cellStyle name="백분율 5 3 5" xfId="4723" xr:uid="{00000000-0005-0000-0000-00004C810000}"/>
    <cellStyle name="백분율 5 3 5 2" xfId="11300" xr:uid="{00000000-0005-0000-0000-00004D810000}"/>
    <cellStyle name="백분율 5 3 6" xfId="9629" xr:uid="{00000000-0005-0000-0000-00004E810000}"/>
    <cellStyle name="백분율 5 3 7" xfId="15739" xr:uid="{00000000-0005-0000-0000-00004F810000}"/>
    <cellStyle name="백분율 5 3 8" xfId="18478" xr:uid="{00000000-0005-0000-0000-000050810000}"/>
    <cellStyle name="백분율 5 4" xfId="8988" xr:uid="{00000000-0005-0000-0000-000051810000}"/>
    <cellStyle name="백분율 5 4 2" xfId="21697" xr:uid="{00000000-0005-0000-0000-000052810000}"/>
    <cellStyle name="백분율 5 5" xfId="14930" xr:uid="{00000000-0005-0000-0000-000053810000}"/>
    <cellStyle name="백분율 5 6" xfId="19364" xr:uid="{00000000-0005-0000-0000-000054810000}"/>
    <cellStyle name="백분율 6" xfId="1355" xr:uid="{00000000-0005-0000-0000-000055810000}"/>
    <cellStyle name="백분율 6 2" xfId="2929" xr:uid="{00000000-0005-0000-0000-000056810000}"/>
    <cellStyle name="백분율 6 2 2" xfId="15741" xr:uid="{00000000-0005-0000-0000-000057810000}"/>
    <cellStyle name="백분율 6 3" xfId="8989" xr:uid="{00000000-0005-0000-0000-000058810000}"/>
    <cellStyle name="백분율 6 3 2" xfId="15742" xr:uid="{00000000-0005-0000-0000-000059810000}"/>
    <cellStyle name="백분율 6 3 3" xfId="21698" xr:uid="{00000000-0005-0000-0000-00005A810000}"/>
    <cellStyle name="백분율 6 4" xfId="15740" xr:uid="{00000000-0005-0000-0000-00005B810000}"/>
    <cellStyle name="백분율 7" xfId="1356" xr:uid="{00000000-0005-0000-0000-00005C810000}"/>
    <cellStyle name="백분율 7 2" xfId="2930" xr:uid="{00000000-0005-0000-0000-00005D810000}"/>
    <cellStyle name="백분율 7 2 2" xfId="15744" xr:uid="{00000000-0005-0000-0000-00005E810000}"/>
    <cellStyle name="백분율 7 3" xfId="8990" xr:uid="{00000000-0005-0000-0000-00005F810000}"/>
    <cellStyle name="백분율 7 3 2" xfId="15745" xr:uid="{00000000-0005-0000-0000-000060810000}"/>
    <cellStyle name="백분율 7 3 3" xfId="21699" xr:uid="{00000000-0005-0000-0000-000061810000}"/>
    <cellStyle name="백분율 7 4" xfId="15743" xr:uid="{00000000-0005-0000-0000-000062810000}"/>
    <cellStyle name="백분율 8" xfId="1357" xr:uid="{00000000-0005-0000-0000-000063810000}"/>
    <cellStyle name="백분율 8 2" xfId="8991" xr:uid="{00000000-0005-0000-0000-000064810000}"/>
    <cellStyle name="백분율 8 3" xfId="15748" xr:uid="{00000000-0005-0000-0000-000065810000}"/>
    <cellStyle name="백분율 8 4" xfId="38906" xr:uid="{3DAE732F-89E2-4E31-ABA0-769B79B82142}"/>
    <cellStyle name="백분율 9" xfId="1872" xr:uid="{00000000-0005-0000-0000-000066810000}"/>
    <cellStyle name="백분율 9 2" xfId="8992" xr:uid="{00000000-0005-0000-0000-000067810000}"/>
    <cellStyle name="백분율 9 2 2" xfId="15750" xr:uid="{00000000-0005-0000-0000-000068810000}"/>
    <cellStyle name="백분율 9 2 3" xfId="15749" xr:uid="{00000000-0005-0000-0000-000069810000}"/>
    <cellStyle name="백분율 9 2 4" xfId="19365" xr:uid="{00000000-0005-0000-0000-00006A810000}"/>
    <cellStyle name="백분율 9 3" xfId="15751" xr:uid="{00000000-0005-0000-0000-00006B810000}"/>
    <cellStyle name="보고서" xfId="1358" xr:uid="{00000000-0005-0000-0000-00006C810000}"/>
    <cellStyle name="보통 2" xfId="1359" xr:uid="{00000000-0005-0000-0000-00006D810000}"/>
    <cellStyle name="보통 2 2" xfId="2517" xr:uid="{00000000-0005-0000-0000-00006E810000}"/>
    <cellStyle name="보통 2 2 2" xfId="8995" xr:uid="{00000000-0005-0000-0000-00006F810000}"/>
    <cellStyle name="보통 2 3" xfId="8993" xr:uid="{00000000-0005-0000-0000-000070810000}"/>
    <cellStyle name="보통 2 4" xfId="15753" xr:uid="{00000000-0005-0000-0000-000071810000}"/>
    <cellStyle name="보통 3" xfId="1360" xr:uid="{00000000-0005-0000-0000-000072810000}"/>
    <cellStyle name="보통 4" xfId="8996" xr:uid="{00000000-0005-0000-0000-000073810000}"/>
    <cellStyle name="보통 4 2" xfId="21981" xr:uid="{00000000-0005-0000-0000-000074810000}"/>
    <cellStyle name="보통 5" xfId="15754" xr:uid="{00000000-0005-0000-0000-000075810000}"/>
    <cellStyle name="보통 6" xfId="15755" xr:uid="{00000000-0005-0000-0000-000076810000}"/>
    <cellStyle name="뷭?_BOOKSHIP" xfId="1361" xr:uid="{00000000-0005-0000-0000-000077810000}"/>
    <cellStyle name="븏?_bookship" xfId="1362" xr:uid="{00000000-0005-0000-0000-000078810000}"/>
    <cellStyle name="사용자" xfId="1363" xr:uid="{00000000-0005-0000-0000-000079810000}"/>
    <cellStyle name="常?_바젤11_AN28 엔티티(파일) 정의서_고객_국외고객원장" xfId="1364" xr:uid="{00000000-0005-0000-0000-00007A810000}"/>
    <cellStyle name="常规_바젤11_AN28 엔티티(파일) 정의서_고객_국외고객원장" xfId="1365" xr:uid="{00000000-0005-0000-0000-00007B810000}"/>
    <cellStyle name="새귑[0]_覩꼈1_첼鷺覩꼈瞳욋" xfId="1366" xr:uid="{00000000-0005-0000-0000-00007C810000}"/>
    <cellStyle name="새귑_롤痰삠悧 " xfId="1367" xr:uid="{00000000-0005-0000-0000-00007D810000}"/>
    <cellStyle name="선 수 보 험 료" xfId="1368" xr:uid="{00000000-0005-0000-0000-00007E810000}"/>
    <cellStyle name="선택영역의 가운데로" xfId="1369" xr:uid="{00000000-0005-0000-0000-00007F810000}"/>
    <cellStyle name="선택영역의 가운데로 10" xfId="16694" xr:uid="{00000000-0005-0000-0000-000080810000}"/>
    <cellStyle name="선택영역의 가운데로 11" xfId="19367" xr:uid="{00000000-0005-0000-0000-000081810000}"/>
    <cellStyle name="선택영역의 가운데로 2" xfId="3041" xr:uid="{00000000-0005-0000-0000-000082810000}"/>
    <cellStyle name="선택영역의 가운데로 2 2" xfId="3771" xr:uid="{00000000-0005-0000-0000-000083810000}"/>
    <cellStyle name="선택영역의 가운데로 2 2 2" xfId="7075" xr:uid="{00000000-0005-0000-0000-000084810000}"/>
    <cellStyle name="선택영역의 가운데로 2 2 2 2" xfId="13652" xr:uid="{00000000-0005-0000-0000-000085810000}"/>
    <cellStyle name="선택영역의 가운데로 2 2 2 3" xfId="20733" xr:uid="{00000000-0005-0000-0000-000086810000}"/>
    <cellStyle name="선택영역의 가운데로 2 2 2 4" xfId="23782" xr:uid="{00000000-0005-0000-0000-000087810000}"/>
    <cellStyle name="선택영역의 가운데로 2 2 2 5" xfId="26036" xr:uid="{00000000-0005-0000-0000-000088810000}"/>
    <cellStyle name="선택영역의 가운데로 2 2 3" xfId="5452" xr:uid="{00000000-0005-0000-0000-000089810000}"/>
    <cellStyle name="선택영역의 가운데로 2 2 3 2" xfId="12029" xr:uid="{00000000-0005-0000-0000-00008A810000}"/>
    <cellStyle name="선택영역의 가운데로 2 2 4" xfId="10356" xr:uid="{00000000-0005-0000-0000-00008B810000}"/>
    <cellStyle name="선택영역의 가운데로 2 2 5" xfId="17656" xr:uid="{00000000-0005-0000-0000-00008C810000}"/>
    <cellStyle name="선택영역의 가운데로 2 2 6" xfId="19029" xr:uid="{00000000-0005-0000-0000-00008D810000}"/>
    <cellStyle name="선택영역의 가운데로 2 2 7" xfId="21748" xr:uid="{00000000-0005-0000-0000-00008E810000}"/>
    <cellStyle name="선택영역의 가운데로 2 3" xfId="4082" xr:uid="{00000000-0005-0000-0000-00008F810000}"/>
    <cellStyle name="선택영역의 가운데로 2 3 2" xfId="7386" xr:uid="{00000000-0005-0000-0000-000090810000}"/>
    <cellStyle name="선택영역의 가운데로 2 3 2 2" xfId="13963" xr:uid="{00000000-0005-0000-0000-000091810000}"/>
    <cellStyle name="선택영역의 가운데로 2 3 2 3" xfId="21044" xr:uid="{00000000-0005-0000-0000-000092810000}"/>
    <cellStyle name="선택영역의 가운데로 2 3 2 4" xfId="24048" xr:uid="{00000000-0005-0000-0000-000093810000}"/>
    <cellStyle name="선택영역의 가운데로 2 3 2 5" xfId="26298" xr:uid="{00000000-0005-0000-0000-000094810000}"/>
    <cellStyle name="선택영역의 가운데로 2 3 3" xfId="5763" xr:uid="{00000000-0005-0000-0000-000095810000}"/>
    <cellStyle name="선택영역의 가운데로 2 3 3 2" xfId="12340" xr:uid="{00000000-0005-0000-0000-000096810000}"/>
    <cellStyle name="선택영역의 가운데로 2 3 4" xfId="10667" xr:uid="{00000000-0005-0000-0000-000097810000}"/>
    <cellStyle name="선택영역의 가운데로 2 3 5" xfId="17345" xr:uid="{00000000-0005-0000-0000-000098810000}"/>
    <cellStyle name="선택영역의 가운데로 2 3 6" xfId="22614" xr:uid="{00000000-0005-0000-0000-000099810000}"/>
    <cellStyle name="선택영역의 가운데로 2 3 7" xfId="19182" xr:uid="{00000000-0005-0000-0000-00009A810000}"/>
    <cellStyle name="선택영역의 가운데로 2 4" xfId="4298" xr:uid="{00000000-0005-0000-0000-00009B810000}"/>
    <cellStyle name="선택영역의 가운데로 2 4 2" xfId="7602" xr:uid="{00000000-0005-0000-0000-00009C810000}"/>
    <cellStyle name="선택영역의 가운데로 2 4 2 2" xfId="14179" xr:uid="{00000000-0005-0000-0000-00009D810000}"/>
    <cellStyle name="선택영역의 가운데로 2 4 2 3" xfId="21260" xr:uid="{00000000-0005-0000-0000-00009E810000}"/>
    <cellStyle name="선택영역의 가운데로 2 4 2 4" xfId="24264" xr:uid="{00000000-0005-0000-0000-00009F810000}"/>
    <cellStyle name="선택영역의 가운데로 2 4 2 5" xfId="26514" xr:uid="{00000000-0005-0000-0000-0000A0810000}"/>
    <cellStyle name="선택영역의 가운데로 2 4 3" xfId="5979" xr:uid="{00000000-0005-0000-0000-0000A1810000}"/>
    <cellStyle name="선택영역의 가운데로 2 4 3 2" xfId="12556" xr:uid="{00000000-0005-0000-0000-0000A2810000}"/>
    <cellStyle name="선택영역의 가운데로 2 4 4" xfId="10883" xr:uid="{00000000-0005-0000-0000-0000A3810000}"/>
    <cellStyle name="선택영역의 가운데로 2 4 5" xfId="17129" xr:uid="{00000000-0005-0000-0000-0000A4810000}"/>
    <cellStyle name="선택영역의 가운데로 2 4 6" xfId="22830" xr:uid="{00000000-0005-0000-0000-0000A5810000}"/>
    <cellStyle name="선택영역의 가운데로 2 4 7" xfId="18754" xr:uid="{00000000-0005-0000-0000-0000A6810000}"/>
    <cellStyle name="선택영역의 가운데로 2 5" xfId="6402" xr:uid="{00000000-0005-0000-0000-0000A7810000}"/>
    <cellStyle name="선택영역의 가운데로 2 5 2" xfId="12979" xr:uid="{00000000-0005-0000-0000-0000A8810000}"/>
    <cellStyle name="선택영역의 가운데로 2 5 3" xfId="20060" xr:uid="{00000000-0005-0000-0000-0000A9810000}"/>
    <cellStyle name="선택영역의 가운데로 2 5 4" xfId="23217" xr:uid="{00000000-0005-0000-0000-0000AA810000}"/>
    <cellStyle name="선택영역의 가운데로 2 5 5" xfId="25470" xr:uid="{00000000-0005-0000-0000-0000AB810000}"/>
    <cellStyle name="선택영역의 가운데로 2 6" xfId="4779" xr:uid="{00000000-0005-0000-0000-0000AC810000}"/>
    <cellStyle name="선택영역의 가운데로 2 6 2" xfId="11356" xr:uid="{00000000-0005-0000-0000-0000AD810000}"/>
    <cellStyle name="선택영역의 가운데로 2 7" xfId="9685" xr:uid="{00000000-0005-0000-0000-0000AE810000}"/>
    <cellStyle name="선택영역의 가운데로 2 8" xfId="18415" xr:uid="{00000000-0005-0000-0000-0000AF810000}"/>
    <cellStyle name="선택영역의 가운데로 2 9" xfId="19623" xr:uid="{00000000-0005-0000-0000-0000B0810000}"/>
    <cellStyle name="선택영역의 가운데로 3" xfId="3249" xr:uid="{00000000-0005-0000-0000-0000B1810000}"/>
    <cellStyle name="선택영역의 가운데로 3 10" xfId="25240" xr:uid="{00000000-0005-0000-0000-0000B2810000}"/>
    <cellStyle name="선택영역의 가운데로 3 2" xfId="3956" xr:uid="{00000000-0005-0000-0000-0000B3810000}"/>
    <cellStyle name="선택영역의 가운데로 3 2 2" xfId="7260" xr:uid="{00000000-0005-0000-0000-0000B4810000}"/>
    <cellStyle name="선택영역의 가운데로 3 2 2 2" xfId="13837" xr:uid="{00000000-0005-0000-0000-0000B5810000}"/>
    <cellStyle name="선택영역의 가운데로 3 2 2 3" xfId="20918" xr:uid="{00000000-0005-0000-0000-0000B6810000}"/>
    <cellStyle name="선택영역의 가운데로 3 2 2 4" xfId="23922" xr:uid="{00000000-0005-0000-0000-0000B7810000}"/>
    <cellStyle name="선택영역의 가운데로 3 2 2 5" xfId="26172" xr:uid="{00000000-0005-0000-0000-0000B8810000}"/>
    <cellStyle name="선택영역의 가운데로 3 2 3" xfId="5637" xr:uid="{00000000-0005-0000-0000-0000B9810000}"/>
    <cellStyle name="선택영역의 가운데로 3 2 3 2" xfId="12214" xr:uid="{00000000-0005-0000-0000-0000BA810000}"/>
    <cellStyle name="선택영역의 가운데로 3 2 4" xfId="10541" xr:uid="{00000000-0005-0000-0000-0000BB810000}"/>
    <cellStyle name="선택영역의 가운데로 3 2 5" xfId="17471" xr:uid="{00000000-0005-0000-0000-0000BC810000}"/>
    <cellStyle name="선택영역의 가운데로 3 2 6" xfId="22488" xr:uid="{00000000-0005-0000-0000-0000BD810000}"/>
    <cellStyle name="선택영역의 가운데로 3 2 7" xfId="22083" xr:uid="{00000000-0005-0000-0000-0000BE810000}"/>
    <cellStyle name="선택영역의 가운데로 3 3" xfId="4210" xr:uid="{00000000-0005-0000-0000-0000BF810000}"/>
    <cellStyle name="선택영역의 가운데로 3 3 2" xfId="7514" xr:uid="{00000000-0005-0000-0000-0000C0810000}"/>
    <cellStyle name="선택영역의 가운데로 3 3 2 2" xfId="14091" xr:uid="{00000000-0005-0000-0000-0000C1810000}"/>
    <cellStyle name="선택영역의 가운데로 3 3 2 3" xfId="21172" xr:uid="{00000000-0005-0000-0000-0000C2810000}"/>
    <cellStyle name="선택영역의 가운데로 3 3 2 4" xfId="24176" xr:uid="{00000000-0005-0000-0000-0000C3810000}"/>
    <cellStyle name="선택영역의 가운데로 3 3 2 5" xfId="26426" xr:uid="{00000000-0005-0000-0000-0000C4810000}"/>
    <cellStyle name="선택영역의 가운데로 3 3 3" xfId="5891" xr:uid="{00000000-0005-0000-0000-0000C5810000}"/>
    <cellStyle name="선택영역의 가운데로 3 3 3 2" xfId="12468" xr:uid="{00000000-0005-0000-0000-0000C6810000}"/>
    <cellStyle name="선택영역의 가운데로 3 3 4" xfId="10795" xr:uid="{00000000-0005-0000-0000-0000C7810000}"/>
    <cellStyle name="선택영역의 가운데로 3 3 5" xfId="17217" xr:uid="{00000000-0005-0000-0000-0000C8810000}"/>
    <cellStyle name="선택영역의 가운데로 3 3 6" xfId="22742" xr:uid="{00000000-0005-0000-0000-0000C9810000}"/>
    <cellStyle name="선택영역의 가운데로 3 3 7" xfId="19525" xr:uid="{00000000-0005-0000-0000-0000CA810000}"/>
    <cellStyle name="선택영역의 가운데로 3 4" xfId="4424" xr:uid="{00000000-0005-0000-0000-0000CB810000}"/>
    <cellStyle name="선택영역의 가운데로 3 4 2" xfId="7728" xr:uid="{00000000-0005-0000-0000-0000CC810000}"/>
    <cellStyle name="선택영역의 가운데로 3 4 2 2" xfId="14305" xr:uid="{00000000-0005-0000-0000-0000CD810000}"/>
    <cellStyle name="선택영역의 가운데로 3 4 2 3" xfId="21386" xr:uid="{00000000-0005-0000-0000-0000CE810000}"/>
    <cellStyle name="선택영역의 가운데로 3 4 2 4" xfId="24390" xr:uid="{00000000-0005-0000-0000-0000CF810000}"/>
    <cellStyle name="선택영역의 가운데로 3 4 2 5" xfId="26640" xr:uid="{00000000-0005-0000-0000-0000D0810000}"/>
    <cellStyle name="선택영역의 가운데로 3 4 3" xfId="6105" xr:uid="{00000000-0005-0000-0000-0000D1810000}"/>
    <cellStyle name="선택영역의 가운데로 3 4 3 2" xfId="12682" xr:uid="{00000000-0005-0000-0000-0000D2810000}"/>
    <cellStyle name="선택영역의 가운데로 3 4 4" xfId="11009" xr:uid="{00000000-0005-0000-0000-0000D3810000}"/>
    <cellStyle name="선택영역의 가운데로 3 4 5" xfId="17003" xr:uid="{00000000-0005-0000-0000-0000D4810000}"/>
    <cellStyle name="선택영역의 가운데로 3 4 6" xfId="22956" xr:uid="{00000000-0005-0000-0000-0000D5810000}"/>
    <cellStyle name="선택영역의 가운데로 3 4 7" xfId="18703" xr:uid="{00000000-0005-0000-0000-0000D6810000}"/>
    <cellStyle name="선택영역의 가운데로 3 5" xfId="6588" xr:uid="{00000000-0005-0000-0000-0000D7810000}"/>
    <cellStyle name="선택영역의 가운데로 3 5 2" xfId="13165" xr:uid="{00000000-0005-0000-0000-0000D8810000}"/>
    <cellStyle name="선택영역의 가운데로 3 5 3" xfId="20246" xr:uid="{00000000-0005-0000-0000-0000D9810000}"/>
    <cellStyle name="선택영역의 가운데로 3 5 4" xfId="23346" xr:uid="{00000000-0005-0000-0000-0000DA810000}"/>
    <cellStyle name="선택영역의 가운데로 3 5 5" xfId="25601" xr:uid="{00000000-0005-0000-0000-0000DB810000}"/>
    <cellStyle name="선택영역의 가운데로 3 6" xfId="4965" xr:uid="{00000000-0005-0000-0000-0000DC810000}"/>
    <cellStyle name="선택영역의 가운데로 3 6 2" xfId="11542" xr:uid="{00000000-0005-0000-0000-0000DD810000}"/>
    <cellStyle name="선택영역의 가운데로 3 7" xfId="9869" xr:uid="{00000000-0005-0000-0000-0000DE810000}"/>
    <cellStyle name="선택영역의 가운데로 3 8" xfId="18176" xr:uid="{00000000-0005-0000-0000-0000DF810000}"/>
    <cellStyle name="선택영역의 가운데로 3 9" xfId="21912" xr:uid="{00000000-0005-0000-0000-0000E0810000}"/>
    <cellStyle name="선택영역의 가운데로 4" xfId="3532" xr:uid="{00000000-0005-0000-0000-0000E1810000}"/>
    <cellStyle name="선택영역의 가운데로 4 2" xfId="6866" xr:uid="{00000000-0005-0000-0000-0000E2810000}"/>
    <cellStyle name="선택영역의 가운데로 4 2 2" xfId="13443" xr:uid="{00000000-0005-0000-0000-0000E3810000}"/>
    <cellStyle name="선택영역의 가운데로 4 2 3" xfId="20524" xr:uid="{00000000-0005-0000-0000-0000E4810000}"/>
    <cellStyle name="선택영역의 가운데로 4 2 4" xfId="23575" xr:uid="{00000000-0005-0000-0000-0000E5810000}"/>
    <cellStyle name="선택영역의 가운데로 4 2 5" xfId="25828" xr:uid="{00000000-0005-0000-0000-0000E6810000}"/>
    <cellStyle name="선택영역의 가운데로 4 3" xfId="5243" xr:uid="{00000000-0005-0000-0000-0000E7810000}"/>
    <cellStyle name="선택영역의 가운데로 4 3 2" xfId="11820" xr:uid="{00000000-0005-0000-0000-0000E8810000}"/>
    <cellStyle name="선택영역의 가운데로 4 4" xfId="10147" xr:uid="{00000000-0005-0000-0000-0000E9810000}"/>
    <cellStyle name="선택영역의 가운데로 4 5" xfId="17885" xr:uid="{00000000-0005-0000-0000-0000EA810000}"/>
    <cellStyle name="선택영역의 가운데로 4 6" xfId="19824" xr:uid="{00000000-0005-0000-0000-0000EB810000}"/>
    <cellStyle name="선택영역의 가운데로 4 7" xfId="19300" xr:uid="{00000000-0005-0000-0000-0000EC810000}"/>
    <cellStyle name="선택영역의 가운데로 5" xfId="3501" xr:uid="{00000000-0005-0000-0000-0000ED810000}"/>
    <cellStyle name="선택영역의 가운데로 5 2" xfId="6838" xr:uid="{00000000-0005-0000-0000-0000EE810000}"/>
    <cellStyle name="선택영역의 가운데로 5 2 2" xfId="13415" xr:uid="{00000000-0005-0000-0000-0000EF810000}"/>
    <cellStyle name="선택영역의 가운데로 5 2 3" xfId="20496" xr:uid="{00000000-0005-0000-0000-0000F0810000}"/>
    <cellStyle name="선택영역의 가운데로 5 2 4" xfId="23547" xr:uid="{00000000-0005-0000-0000-0000F1810000}"/>
    <cellStyle name="선택영역의 가운데로 5 2 5" xfId="25800" xr:uid="{00000000-0005-0000-0000-0000F2810000}"/>
    <cellStyle name="선택영역의 가운데로 5 3" xfId="5215" xr:uid="{00000000-0005-0000-0000-0000F3810000}"/>
    <cellStyle name="선택영역의 가운데로 5 3 2" xfId="11792" xr:uid="{00000000-0005-0000-0000-0000F4810000}"/>
    <cellStyle name="선택영역의 가운데로 5 4" xfId="10119" xr:uid="{00000000-0005-0000-0000-0000F5810000}"/>
    <cellStyle name="선택영역의 가운데로 5 5" xfId="17913" xr:uid="{00000000-0005-0000-0000-0000F6810000}"/>
    <cellStyle name="선택영역의 가운데로 5 6" xfId="19801" xr:uid="{00000000-0005-0000-0000-0000F7810000}"/>
    <cellStyle name="선택영역의 가운데로 5 7" xfId="25098" xr:uid="{00000000-0005-0000-0000-0000F8810000}"/>
    <cellStyle name="선택영역의 가운데로 6" xfId="3677" xr:uid="{00000000-0005-0000-0000-0000F9810000}"/>
    <cellStyle name="선택영역의 가운데로 6 2" xfId="6981" xr:uid="{00000000-0005-0000-0000-0000FA810000}"/>
    <cellStyle name="선택영역의 가운데로 6 2 2" xfId="13558" xr:uid="{00000000-0005-0000-0000-0000FB810000}"/>
    <cellStyle name="선택영역의 가운데로 6 2 3" xfId="20639" xr:uid="{00000000-0005-0000-0000-0000FC810000}"/>
    <cellStyle name="선택영역의 가운데로 6 2 4" xfId="23690" xr:uid="{00000000-0005-0000-0000-0000FD810000}"/>
    <cellStyle name="선택영역의 가운데로 6 2 5" xfId="25943" xr:uid="{00000000-0005-0000-0000-0000FE810000}"/>
    <cellStyle name="선택영역의 가운데로 6 3" xfId="5358" xr:uid="{00000000-0005-0000-0000-0000FF810000}"/>
    <cellStyle name="선택영역의 가운데로 6 3 2" xfId="11935" xr:uid="{00000000-0005-0000-0000-000000820000}"/>
    <cellStyle name="선택영역의 가운데로 6 4" xfId="10262" xr:uid="{00000000-0005-0000-0000-000001820000}"/>
    <cellStyle name="선택영역의 가운데로 6 5" xfId="17750" xr:uid="{00000000-0005-0000-0000-000002820000}"/>
    <cellStyle name="선택영역의 가운데로 6 6" xfId="19000" xr:uid="{00000000-0005-0000-0000-000003820000}"/>
    <cellStyle name="선택영역의 가운데로 6 7" xfId="24763" xr:uid="{00000000-0005-0000-0000-000004820000}"/>
    <cellStyle name="선택영역의 가운데로 7" xfId="6246" xr:uid="{00000000-0005-0000-0000-000005820000}"/>
    <cellStyle name="선택영역의 가운데로 7 2" xfId="12823" xr:uid="{00000000-0005-0000-0000-000006820000}"/>
    <cellStyle name="선택영역의 가운데로 7 3" xfId="16812" xr:uid="{00000000-0005-0000-0000-000007820000}"/>
    <cellStyle name="선택영역의 가운데로 7 4" xfId="23106" xr:uid="{00000000-0005-0000-0000-000008820000}"/>
    <cellStyle name="선택영역의 가운데로 7 5" xfId="17828" xr:uid="{00000000-0005-0000-0000-000009820000}"/>
    <cellStyle name="선택영역의 가운데로 8" xfId="4619" xr:uid="{00000000-0005-0000-0000-00000A820000}"/>
    <cellStyle name="선택영역의 가운데로 8 2" xfId="11196" xr:uid="{00000000-0005-0000-0000-00000B820000}"/>
    <cellStyle name="선택영역의 가운데로 8 3" xfId="22359" xr:uid="{00000000-0005-0000-0000-00000C820000}"/>
    <cellStyle name="선택영역의 가운데로 8 4" xfId="25396" xr:uid="{00000000-0005-0000-0000-00000D820000}"/>
    <cellStyle name="선택영역의 가운데로 8 5" xfId="27171" xr:uid="{00000000-0005-0000-0000-00000E820000}"/>
    <cellStyle name="선택영역의 가운데로 9" xfId="15991" xr:uid="{00000000-0005-0000-0000-00000F820000}"/>
    <cellStyle name="선택영역의 가운데로 9 2" xfId="22360" xr:uid="{00000000-0005-0000-0000-000010820000}"/>
    <cellStyle name="선택영역의 가운데로 9 3" xfId="25397" xr:uid="{00000000-0005-0000-0000-000011820000}"/>
    <cellStyle name="선택영역의 가운데로 9 4" xfId="27172" xr:uid="{00000000-0005-0000-0000-000012820000}"/>
    <cellStyle name="설명 텍스트 2" xfId="1370" xr:uid="{00000000-0005-0000-0000-000013820000}"/>
    <cellStyle name="설명 텍스트 2 2" xfId="2518" xr:uid="{00000000-0005-0000-0000-000014820000}"/>
    <cellStyle name="설명 텍스트 2 2 2" xfId="8998" xr:uid="{00000000-0005-0000-0000-000015820000}"/>
    <cellStyle name="설명 텍스트 2 3" xfId="8997" xr:uid="{00000000-0005-0000-0000-000016820000}"/>
    <cellStyle name="설명 텍스트 2 4" xfId="15758" xr:uid="{00000000-0005-0000-0000-000017820000}"/>
    <cellStyle name="설명 텍스트 3" xfId="1371" xr:uid="{00000000-0005-0000-0000-000018820000}"/>
    <cellStyle name="설명 텍스트 4" xfId="8999" xr:uid="{00000000-0005-0000-0000-000019820000}"/>
    <cellStyle name="설명 텍스트 4 2" xfId="21989" xr:uid="{00000000-0005-0000-0000-00001A820000}"/>
    <cellStyle name="설명 텍스트 5" xfId="15760" xr:uid="{00000000-0005-0000-0000-00001B820000}"/>
    <cellStyle name="설명 텍스트 6" xfId="15761" xr:uid="{00000000-0005-0000-0000-00001C820000}"/>
    <cellStyle name="셀 확인 2" xfId="1372" xr:uid="{00000000-0005-0000-0000-00001D820000}"/>
    <cellStyle name="셀 확인 2 2" xfId="2519" xr:uid="{00000000-0005-0000-0000-00001E820000}"/>
    <cellStyle name="셀 확인 2 2 2" xfId="9001" xr:uid="{00000000-0005-0000-0000-00001F820000}"/>
    <cellStyle name="셀 확인 2 3" xfId="9000" xr:uid="{00000000-0005-0000-0000-000020820000}"/>
    <cellStyle name="셀 확인 2 4" xfId="15762" xr:uid="{00000000-0005-0000-0000-000021820000}"/>
    <cellStyle name="셀 확인 3" xfId="1373" xr:uid="{00000000-0005-0000-0000-000022820000}"/>
    <cellStyle name="셀 확인 4" xfId="9002" xr:uid="{00000000-0005-0000-0000-000023820000}"/>
    <cellStyle name="셀 확인 4 2" xfId="21986" xr:uid="{00000000-0005-0000-0000-000024820000}"/>
    <cellStyle name="셀 확인 5" xfId="15764" xr:uid="{00000000-0005-0000-0000-000025820000}"/>
    <cellStyle name="셀 확인 6" xfId="15765" xr:uid="{00000000-0005-0000-0000-000026820000}"/>
    <cellStyle name="숫자" xfId="1374" xr:uid="{00000000-0005-0000-0000-000027820000}"/>
    <cellStyle name="숫자 2" xfId="2968" xr:uid="{00000000-0005-0000-0000-000028820000}"/>
    <cellStyle name="숫자 2 10" xfId="21806" xr:uid="{00000000-0005-0000-0000-000029820000}"/>
    <cellStyle name="숫자 2 2" xfId="3145" xr:uid="{00000000-0005-0000-0000-00002A820000}"/>
    <cellStyle name="숫자 2 2 10" xfId="25280" xr:uid="{00000000-0005-0000-0000-00002B820000}"/>
    <cellStyle name="숫자 2 2 2" xfId="3875" xr:uid="{00000000-0005-0000-0000-00002C820000}"/>
    <cellStyle name="숫자 2 2 2 2" xfId="7179" xr:uid="{00000000-0005-0000-0000-00002D820000}"/>
    <cellStyle name="숫자 2 2 2 2 2" xfId="13756" xr:uid="{00000000-0005-0000-0000-00002E820000}"/>
    <cellStyle name="숫자 2 2 2 2 3" xfId="20837" xr:uid="{00000000-0005-0000-0000-00002F820000}"/>
    <cellStyle name="숫자 2 2 2 2 4" xfId="23852" xr:uid="{00000000-0005-0000-0000-000030820000}"/>
    <cellStyle name="숫자 2 2 2 2 5" xfId="26104" xr:uid="{00000000-0005-0000-0000-000031820000}"/>
    <cellStyle name="숫자 2 2 2 3" xfId="5556" xr:uid="{00000000-0005-0000-0000-000032820000}"/>
    <cellStyle name="숫자 2 2 2 3 2" xfId="12133" xr:uid="{00000000-0005-0000-0000-000033820000}"/>
    <cellStyle name="숫자 2 2 2 4" xfId="10460" xr:uid="{00000000-0005-0000-0000-000034820000}"/>
    <cellStyle name="숫자 2 2 2 5" xfId="17552" xr:uid="{00000000-0005-0000-0000-000035820000}"/>
    <cellStyle name="숫자 2 2 2 6" xfId="20003" xr:uid="{00000000-0005-0000-0000-000036820000}"/>
    <cellStyle name="숫자 2 2 2 7" xfId="21779" xr:uid="{00000000-0005-0000-0000-000037820000}"/>
    <cellStyle name="숫자 2 2 3" xfId="4148" xr:uid="{00000000-0005-0000-0000-000038820000}"/>
    <cellStyle name="숫자 2 2 3 2" xfId="7452" xr:uid="{00000000-0005-0000-0000-000039820000}"/>
    <cellStyle name="숫자 2 2 3 2 2" xfId="14029" xr:uid="{00000000-0005-0000-0000-00003A820000}"/>
    <cellStyle name="숫자 2 2 3 2 3" xfId="21110" xr:uid="{00000000-0005-0000-0000-00003B820000}"/>
    <cellStyle name="숫자 2 2 3 2 4" xfId="24114" xr:uid="{00000000-0005-0000-0000-00003C820000}"/>
    <cellStyle name="숫자 2 2 3 2 5" xfId="26364" xr:uid="{00000000-0005-0000-0000-00003D820000}"/>
    <cellStyle name="숫자 2 2 3 3" xfId="5829" xr:uid="{00000000-0005-0000-0000-00003E820000}"/>
    <cellStyle name="숫자 2 2 3 3 2" xfId="12406" xr:uid="{00000000-0005-0000-0000-00003F820000}"/>
    <cellStyle name="숫자 2 2 3 4" xfId="10733" xr:uid="{00000000-0005-0000-0000-000040820000}"/>
    <cellStyle name="숫자 2 2 3 5" xfId="17279" xr:uid="{00000000-0005-0000-0000-000041820000}"/>
    <cellStyle name="숫자 2 2 3 6" xfId="22680" xr:uid="{00000000-0005-0000-0000-000042820000}"/>
    <cellStyle name="숫자 2 2 3 7" xfId="19552" xr:uid="{00000000-0005-0000-0000-000043820000}"/>
    <cellStyle name="숫자 2 2 4" xfId="4364" xr:uid="{00000000-0005-0000-0000-000044820000}"/>
    <cellStyle name="숫자 2 2 4 2" xfId="7668" xr:uid="{00000000-0005-0000-0000-000045820000}"/>
    <cellStyle name="숫자 2 2 4 2 2" xfId="14245" xr:uid="{00000000-0005-0000-0000-000046820000}"/>
    <cellStyle name="숫자 2 2 4 2 3" xfId="21326" xr:uid="{00000000-0005-0000-0000-000047820000}"/>
    <cellStyle name="숫자 2 2 4 2 4" xfId="24330" xr:uid="{00000000-0005-0000-0000-000048820000}"/>
    <cellStyle name="숫자 2 2 4 2 5" xfId="26580" xr:uid="{00000000-0005-0000-0000-000049820000}"/>
    <cellStyle name="숫자 2 2 4 3" xfId="6045" xr:uid="{00000000-0005-0000-0000-00004A820000}"/>
    <cellStyle name="숫자 2 2 4 3 2" xfId="12622" xr:uid="{00000000-0005-0000-0000-00004B820000}"/>
    <cellStyle name="숫자 2 2 4 4" xfId="10949" xr:uid="{00000000-0005-0000-0000-00004C820000}"/>
    <cellStyle name="숫자 2 2 4 5" xfId="17063" xr:uid="{00000000-0005-0000-0000-00004D820000}"/>
    <cellStyle name="숫자 2 2 4 6" xfId="22896" xr:uid="{00000000-0005-0000-0000-00004E820000}"/>
    <cellStyle name="숫자 2 2 4 7" xfId="19482" xr:uid="{00000000-0005-0000-0000-00004F820000}"/>
    <cellStyle name="숫자 2 2 5" xfId="6506" xr:uid="{00000000-0005-0000-0000-000050820000}"/>
    <cellStyle name="숫자 2 2 5 2" xfId="13083" xr:uid="{00000000-0005-0000-0000-000051820000}"/>
    <cellStyle name="숫자 2 2 5 3" xfId="20164" xr:uid="{00000000-0005-0000-0000-000052820000}"/>
    <cellStyle name="숫자 2 2 5 4" xfId="23284" xr:uid="{00000000-0005-0000-0000-000053820000}"/>
    <cellStyle name="숫자 2 2 5 5" xfId="25539" xr:uid="{00000000-0005-0000-0000-000054820000}"/>
    <cellStyle name="숫자 2 2 6" xfId="4883" xr:uid="{00000000-0005-0000-0000-000055820000}"/>
    <cellStyle name="숫자 2 2 6 2" xfId="11460" xr:uid="{00000000-0005-0000-0000-000056820000}"/>
    <cellStyle name="숫자 2 2 7" xfId="9788" xr:uid="{00000000-0005-0000-0000-000057820000}"/>
    <cellStyle name="숫자 2 2 8" xfId="18312" xr:uid="{00000000-0005-0000-0000-000058820000}"/>
    <cellStyle name="숫자 2 2 9" xfId="19659" xr:uid="{00000000-0005-0000-0000-000059820000}"/>
    <cellStyle name="숫자 2 3" xfId="3378" xr:uid="{00000000-0005-0000-0000-00005A820000}"/>
    <cellStyle name="숫자 2 3 10" xfId="18623" xr:uid="{00000000-0005-0000-0000-00005B820000}"/>
    <cellStyle name="숫자 2 3 2" xfId="4033" xr:uid="{00000000-0005-0000-0000-00005C820000}"/>
    <cellStyle name="숫자 2 3 2 2" xfId="7337" xr:uid="{00000000-0005-0000-0000-00005D820000}"/>
    <cellStyle name="숫자 2 3 2 2 2" xfId="13914" xr:uid="{00000000-0005-0000-0000-00005E820000}"/>
    <cellStyle name="숫자 2 3 2 2 3" xfId="20995" xr:uid="{00000000-0005-0000-0000-00005F820000}"/>
    <cellStyle name="숫자 2 3 2 2 4" xfId="23999" xr:uid="{00000000-0005-0000-0000-000060820000}"/>
    <cellStyle name="숫자 2 3 2 2 5" xfId="26249" xr:uid="{00000000-0005-0000-0000-000061820000}"/>
    <cellStyle name="숫자 2 3 2 3" xfId="5714" xr:uid="{00000000-0005-0000-0000-000062820000}"/>
    <cellStyle name="숫자 2 3 2 3 2" xfId="12291" xr:uid="{00000000-0005-0000-0000-000063820000}"/>
    <cellStyle name="숫자 2 3 2 4" xfId="10618" xr:uid="{00000000-0005-0000-0000-000064820000}"/>
    <cellStyle name="숫자 2 3 2 5" xfId="17394" xr:uid="{00000000-0005-0000-0000-000065820000}"/>
    <cellStyle name="숫자 2 3 2 6" xfId="22565" xr:uid="{00000000-0005-0000-0000-000066820000}"/>
    <cellStyle name="숫자 2 3 2 7" xfId="24902" xr:uid="{00000000-0005-0000-0000-000067820000}"/>
    <cellStyle name="숫자 2 3 3" xfId="4288" xr:uid="{00000000-0005-0000-0000-000068820000}"/>
    <cellStyle name="숫자 2 3 3 2" xfId="7592" xr:uid="{00000000-0005-0000-0000-000069820000}"/>
    <cellStyle name="숫자 2 3 3 2 2" xfId="14169" xr:uid="{00000000-0005-0000-0000-00006A820000}"/>
    <cellStyle name="숫자 2 3 3 2 3" xfId="21250" xr:uid="{00000000-0005-0000-0000-00006B820000}"/>
    <cellStyle name="숫자 2 3 3 2 4" xfId="24254" xr:uid="{00000000-0005-0000-0000-00006C820000}"/>
    <cellStyle name="숫자 2 3 3 2 5" xfId="26504" xr:uid="{00000000-0005-0000-0000-00006D820000}"/>
    <cellStyle name="숫자 2 3 3 3" xfId="5969" xr:uid="{00000000-0005-0000-0000-00006E820000}"/>
    <cellStyle name="숫자 2 3 3 3 2" xfId="12546" xr:uid="{00000000-0005-0000-0000-00006F820000}"/>
    <cellStyle name="숫자 2 3 3 4" xfId="10873" xr:uid="{00000000-0005-0000-0000-000070820000}"/>
    <cellStyle name="숫자 2 3 3 5" xfId="17139" xr:uid="{00000000-0005-0000-0000-000071820000}"/>
    <cellStyle name="숫자 2 3 3 6" xfId="22820" xr:uid="{00000000-0005-0000-0000-000072820000}"/>
    <cellStyle name="숫자 2 3 3 7" xfId="22386" xr:uid="{00000000-0005-0000-0000-000073820000}"/>
    <cellStyle name="숫자 2 3 4" xfId="4501" xr:uid="{00000000-0005-0000-0000-000074820000}"/>
    <cellStyle name="숫자 2 3 4 2" xfId="7805" xr:uid="{00000000-0005-0000-0000-000075820000}"/>
    <cellStyle name="숫자 2 3 4 2 2" xfId="14382" xr:uid="{00000000-0005-0000-0000-000076820000}"/>
    <cellStyle name="숫자 2 3 4 2 3" xfId="21463" xr:uid="{00000000-0005-0000-0000-000077820000}"/>
    <cellStyle name="숫자 2 3 4 2 4" xfId="24467" xr:uid="{00000000-0005-0000-0000-000078820000}"/>
    <cellStyle name="숫자 2 3 4 2 5" xfId="26717" xr:uid="{00000000-0005-0000-0000-000079820000}"/>
    <cellStyle name="숫자 2 3 4 3" xfId="6182" xr:uid="{00000000-0005-0000-0000-00007A820000}"/>
    <cellStyle name="숫자 2 3 4 3 2" xfId="12759" xr:uid="{00000000-0005-0000-0000-00007B820000}"/>
    <cellStyle name="숫자 2 3 4 4" xfId="11086" xr:uid="{00000000-0005-0000-0000-00007C820000}"/>
    <cellStyle name="숫자 2 3 4 5" xfId="16926" xr:uid="{00000000-0005-0000-0000-00007D820000}"/>
    <cellStyle name="숫자 2 3 4 6" xfId="23033" xr:uid="{00000000-0005-0000-0000-00007E820000}"/>
    <cellStyle name="숫자 2 3 4 7" xfId="21968" xr:uid="{00000000-0005-0000-0000-00007F820000}"/>
    <cellStyle name="숫자 2 3 5" xfId="6717" xr:uid="{00000000-0005-0000-0000-000080820000}"/>
    <cellStyle name="숫자 2 3 5 2" xfId="13294" xr:uid="{00000000-0005-0000-0000-000081820000}"/>
    <cellStyle name="숫자 2 3 5 3" xfId="20375" xr:uid="{00000000-0005-0000-0000-000082820000}"/>
    <cellStyle name="숫자 2 3 5 4" xfId="23438" xr:uid="{00000000-0005-0000-0000-000083820000}"/>
    <cellStyle name="숫자 2 3 5 5" xfId="25692" xr:uid="{00000000-0005-0000-0000-000084820000}"/>
    <cellStyle name="숫자 2 3 6" xfId="5094" xr:uid="{00000000-0005-0000-0000-000085820000}"/>
    <cellStyle name="숫자 2 3 6 2" xfId="11671" xr:uid="{00000000-0005-0000-0000-000086820000}"/>
    <cellStyle name="숫자 2 3 7" xfId="9998" xr:uid="{00000000-0005-0000-0000-000087820000}"/>
    <cellStyle name="숫자 2 3 8" xfId="18038" xr:uid="{00000000-0005-0000-0000-000088820000}"/>
    <cellStyle name="숫자 2 3 9" xfId="19745" xr:uid="{00000000-0005-0000-0000-000089820000}"/>
    <cellStyle name="숫자 2 4" xfId="3728" xr:uid="{00000000-0005-0000-0000-00008A820000}"/>
    <cellStyle name="숫자 2 4 2" xfId="7032" xr:uid="{00000000-0005-0000-0000-00008B820000}"/>
    <cellStyle name="숫자 2 4 2 2" xfId="13609" xr:uid="{00000000-0005-0000-0000-00008C820000}"/>
    <cellStyle name="숫자 2 4 2 3" xfId="20690" xr:uid="{00000000-0005-0000-0000-00008D820000}"/>
    <cellStyle name="숫자 2 4 2 4" xfId="23741" xr:uid="{00000000-0005-0000-0000-00008E820000}"/>
    <cellStyle name="숫자 2 4 2 5" xfId="25994" xr:uid="{00000000-0005-0000-0000-00008F820000}"/>
    <cellStyle name="숫자 2 4 3" xfId="5409" xr:uid="{00000000-0005-0000-0000-000090820000}"/>
    <cellStyle name="숫자 2 4 3 2" xfId="11986" xr:uid="{00000000-0005-0000-0000-000091820000}"/>
    <cellStyle name="숫자 2 4 4" xfId="10313" xr:uid="{00000000-0005-0000-0000-000092820000}"/>
    <cellStyle name="숫자 2 4 5" xfId="17699" xr:uid="{00000000-0005-0000-0000-000093820000}"/>
    <cellStyle name="숫자 2 4 6" xfId="19016" xr:uid="{00000000-0005-0000-0000-000094820000}"/>
    <cellStyle name="숫자 2 4 7" xfId="22244" xr:uid="{00000000-0005-0000-0000-000095820000}"/>
    <cellStyle name="숫자 2 5" xfId="4043" xr:uid="{00000000-0005-0000-0000-000096820000}"/>
    <cellStyle name="숫자 2 5 2" xfId="7347" xr:uid="{00000000-0005-0000-0000-000097820000}"/>
    <cellStyle name="숫자 2 5 2 2" xfId="13924" xr:uid="{00000000-0005-0000-0000-000098820000}"/>
    <cellStyle name="숫자 2 5 2 3" xfId="21005" xr:uid="{00000000-0005-0000-0000-000099820000}"/>
    <cellStyle name="숫자 2 5 2 4" xfId="24009" xr:uid="{00000000-0005-0000-0000-00009A820000}"/>
    <cellStyle name="숫자 2 5 2 5" xfId="26259" xr:uid="{00000000-0005-0000-0000-00009B820000}"/>
    <cellStyle name="숫자 2 5 3" xfId="5724" xr:uid="{00000000-0005-0000-0000-00009C820000}"/>
    <cellStyle name="숫자 2 5 3 2" xfId="12301" xr:uid="{00000000-0005-0000-0000-00009D820000}"/>
    <cellStyle name="숫자 2 5 4" xfId="10628" xr:uid="{00000000-0005-0000-0000-00009E820000}"/>
    <cellStyle name="숫자 2 5 5" xfId="17384" xr:uid="{00000000-0005-0000-0000-00009F820000}"/>
    <cellStyle name="숫자 2 5 6" xfId="22575" xr:uid="{00000000-0005-0000-0000-0000A0820000}"/>
    <cellStyle name="숫자 2 5 7" xfId="19197" xr:uid="{00000000-0005-0000-0000-0000A1820000}"/>
    <cellStyle name="숫자 2 6" xfId="3406" xr:uid="{00000000-0005-0000-0000-0000A2820000}"/>
    <cellStyle name="숫자 2 6 2" xfId="6745" xr:uid="{00000000-0005-0000-0000-0000A3820000}"/>
    <cellStyle name="숫자 2 6 2 2" xfId="13322" xr:uid="{00000000-0005-0000-0000-0000A4820000}"/>
    <cellStyle name="숫자 2 6 2 3" xfId="20403" xr:uid="{00000000-0005-0000-0000-0000A5820000}"/>
    <cellStyle name="숫자 2 6 2 4" xfId="23454" xr:uid="{00000000-0005-0000-0000-0000A6820000}"/>
    <cellStyle name="숫자 2 6 2 5" xfId="25707" xr:uid="{00000000-0005-0000-0000-0000A7820000}"/>
    <cellStyle name="숫자 2 6 3" xfId="5122" xr:uid="{00000000-0005-0000-0000-0000A8820000}"/>
    <cellStyle name="숫자 2 6 3 2" xfId="11699" xr:uid="{00000000-0005-0000-0000-0000A9820000}"/>
    <cellStyle name="숫자 2 6 4" xfId="10026" xr:uid="{00000000-0005-0000-0000-0000AA820000}"/>
    <cellStyle name="숫자 2 6 5" xfId="18008" xr:uid="{00000000-0005-0000-0000-0000AB820000}"/>
    <cellStyle name="숫자 2 6 6" xfId="19753" xr:uid="{00000000-0005-0000-0000-0000AC820000}"/>
    <cellStyle name="숫자 2 6 7" xfId="25164" xr:uid="{00000000-0005-0000-0000-0000AD820000}"/>
    <cellStyle name="숫자 2 7" xfId="4724" xr:uid="{00000000-0005-0000-0000-0000AE820000}"/>
    <cellStyle name="숫자 2 7 2" xfId="11301" xr:uid="{00000000-0005-0000-0000-0000AF820000}"/>
    <cellStyle name="숫자 2 7 3" xfId="16708" xr:uid="{00000000-0005-0000-0000-0000B0820000}"/>
    <cellStyle name="숫자 2 7 4" xfId="23175" xr:uid="{00000000-0005-0000-0000-0000B1820000}"/>
    <cellStyle name="숫자 2 7 5" xfId="25429" xr:uid="{00000000-0005-0000-0000-0000B2820000}"/>
    <cellStyle name="숫자 2 8" xfId="9630" xr:uid="{00000000-0005-0000-0000-0000B3820000}"/>
    <cellStyle name="숫자 2 9" xfId="18477" xr:uid="{00000000-0005-0000-0000-0000B4820000}"/>
    <cellStyle name="숫자 3" xfId="3042" xr:uid="{00000000-0005-0000-0000-0000B5820000}"/>
    <cellStyle name="숫자 3 2" xfId="3772" xr:uid="{00000000-0005-0000-0000-0000B6820000}"/>
    <cellStyle name="숫자 3 2 2" xfId="7076" xr:uid="{00000000-0005-0000-0000-0000B7820000}"/>
    <cellStyle name="숫자 3 2 2 2" xfId="13653" xr:uid="{00000000-0005-0000-0000-0000B8820000}"/>
    <cellStyle name="숫자 3 2 2 3" xfId="20734" xr:uid="{00000000-0005-0000-0000-0000B9820000}"/>
    <cellStyle name="숫자 3 2 2 4" xfId="23783" xr:uid="{00000000-0005-0000-0000-0000BA820000}"/>
    <cellStyle name="숫자 3 2 2 5" xfId="26037" xr:uid="{00000000-0005-0000-0000-0000BB820000}"/>
    <cellStyle name="숫자 3 2 3" xfId="5453" xr:uid="{00000000-0005-0000-0000-0000BC820000}"/>
    <cellStyle name="숫자 3 2 3 2" xfId="12030" xr:uid="{00000000-0005-0000-0000-0000BD820000}"/>
    <cellStyle name="숫자 3 2 4" xfId="10357" xr:uid="{00000000-0005-0000-0000-0000BE820000}"/>
    <cellStyle name="숫자 3 2 5" xfId="17655" xr:uid="{00000000-0005-0000-0000-0000BF820000}"/>
    <cellStyle name="숫자 3 2 6" xfId="19956" xr:uid="{00000000-0005-0000-0000-0000C0820000}"/>
    <cellStyle name="숫자 3 2 7" xfId="22058" xr:uid="{00000000-0005-0000-0000-0000C1820000}"/>
    <cellStyle name="숫자 3 3" xfId="4083" xr:uid="{00000000-0005-0000-0000-0000C2820000}"/>
    <cellStyle name="숫자 3 3 2" xfId="7387" xr:uid="{00000000-0005-0000-0000-0000C3820000}"/>
    <cellStyle name="숫자 3 3 2 2" xfId="13964" xr:uid="{00000000-0005-0000-0000-0000C4820000}"/>
    <cellStyle name="숫자 3 3 2 3" xfId="21045" xr:uid="{00000000-0005-0000-0000-0000C5820000}"/>
    <cellStyle name="숫자 3 3 2 4" xfId="24049" xr:uid="{00000000-0005-0000-0000-0000C6820000}"/>
    <cellStyle name="숫자 3 3 2 5" xfId="26299" xr:uid="{00000000-0005-0000-0000-0000C7820000}"/>
    <cellStyle name="숫자 3 3 3" xfId="5764" xr:uid="{00000000-0005-0000-0000-0000C8820000}"/>
    <cellStyle name="숫자 3 3 3 2" xfId="12341" xr:uid="{00000000-0005-0000-0000-0000C9820000}"/>
    <cellStyle name="숫자 3 3 4" xfId="10668" xr:uid="{00000000-0005-0000-0000-0000CA820000}"/>
    <cellStyle name="숫자 3 3 5" xfId="17344" xr:uid="{00000000-0005-0000-0000-0000CB820000}"/>
    <cellStyle name="숫자 3 3 6" xfId="22615" xr:uid="{00000000-0005-0000-0000-0000CC820000}"/>
    <cellStyle name="숫자 3 3 7" xfId="19569" xr:uid="{00000000-0005-0000-0000-0000CD820000}"/>
    <cellStyle name="숫자 3 4" xfId="4299" xr:uid="{00000000-0005-0000-0000-0000CE820000}"/>
    <cellStyle name="숫자 3 4 2" xfId="7603" xr:uid="{00000000-0005-0000-0000-0000CF820000}"/>
    <cellStyle name="숫자 3 4 2 2" xfId="14180" xr:uid="{00000000-0005-0000-0000-0000D0820000}"/>
    <cellStyle name="숫자 3 4 2 3" xfId="21261" xr:uid="{00000000-0005-0000-0000-0000D1820000}"/>
    <cellStyle name="숫자 3 4 2 4" xfId="24265" xr:uid="{00000000-0005-0000-0000-0000D2820000}"/>
    <cellStyle name="숫자 3 4 2 5" xfId="26515" xr:uid="{00000000-0005-0000-0000-0000D3820000}"/>
    <cellStyle name="숫자 3 4 3" xfId="5980" xr:uid="{00000000-0005-0000-0000-0000D4820000}"/>
    <cellStyle name="숫자 3 4 3 2" xfId="12557" xr:uid="{00000000-0005-0000-0000-0000D5820000}"/>
    <cellStyle name="숫자 3 4 4" xfId="10884" xr:uid="{00000000-0005-0000-0000-0000D6820000}"/>
    <cellStyle name="숫자 3 4 5" xfId="17128" xr:uid="{00000000-0005-0000-0000-0000D7820000}"/>
    <cellStyle name="숫자 3 4 6" xfId="22831" xr:uid="{00000000-0005-0000-0000-0000D8820000}"/>
    <cellStyle name="숫자 3 4 7" xfId="19499" xr:uid="{00000000-0005-0000-0000-0000D9820000}"/>
    <cellStyle name="숫자 3 5" xfId="6403" xr:uid="{00000000-0005-0000-0000-0000DA820000}"/>
    <cellStyle name="숫자 3 5 2" xfId="12980" xr:uid="{00000000-0005-0000-0000-0000DB820000}"/>
    <cellStyle name="숫자 3 5 3" xfId="20061" xr:uid="{00000000-0005-0000-0000-0000DC820000}"/>
    <cellStyle name="숫자 3 5 4" xfId="23218" xr:uid="{00000000-0005-0000-0000-0000DD820000}"/>
    <cellStyle name="숫자 3 5 5" xfId="25471" xr:uid="{00000000-0005-0000-0000-0000DE820000}"/>
    <cellStyle name="숫자 3 6" xfId="4780" xr:uid="{00000000-0005-0000-0000-0000DF820000}"/>
    <cellStyle name="숫자 3 6 2" xfId="11357" xr:uid="{00000000-0005-0000-0000-0000E0820000}"/>
    <cellStyle name="숫자 3 7" xfId="9686" xr:uid="{00000000-0005-0000-0000-0000E1820000}"/>
    <cellStyle name="숫자 3 8" xfId="19624" xr:uid="{00000000-0005-0000-0000-0000E2820000}"/>
    <cellStyle name="숫자 4" xfId="3250" xr:uid="{00000000-0005-0000-0000-0000E3820000}"/>
    <cellStyle name="숫자 4 10" xfId="25239" xr:uid="{00000000-0005-0000-0000-0000E4820000}"/>
    <cellStyle name="숫자 4 2" xfId="3957" xr:uid="{00000000-0005-0000-0000-0000E5820000}"/>
    <cellStyle name="숫자 4 2 2" xfId="7261" xr:uid="{00000000-0005-0000-0000-0000E6820000}"/>
    <cellStyle name="숫자 4 2 2 2" xfId="13838" xr:uid="{00000000-0005-0000-0000-0000E7820000}"/>
    <cellStyle name="숫자 4 2 2 3" xfId="20919" xr:uid="{00000000-0005-0000-0000-0000E8820000}"/>
    <cellStyle name="숫자 4 2 2 4" xfId="23923" xr:uid="{00000000-0005-0000-0000-0000E9820000}"/>
    <cellStyle name="숫자 4 2 2 5" xfId="26173" xr:uid="{00000000-0005-0000-0000-0000EA820000}"/>
    <cellStyle name="숫자 4 2 3" xfId="5638" xr:uid="{00000000-0005-0000-0000-0000EB820000}"/>
    <cellStyle name="숫자 4 2 3 2" xfId="12215" xr:uid="{00000000-0005-0000-0000-0000EC820000}"/>
    <cellStyle name="숫자 4 2 4" xfId="10542" xr:uid="{00000000-0005-0000-0000-0000ED820000}"/>
    <cellStyle name="숫자 4 2 5" xfId="17470" xr:uid="{00000000-0005-0000-0000-0000EE820000}"/>
    <cellStyle name="숫자 4 2 6" xfId="22489" xr:uid="{00000000-0005-0000-0000-0000EF820000}"/>
    <cellStyle name="숫자 4 2 7" xfId="22093" xr:uid="{00000000-0005-0000-0000-0000F0820000}"/>
    <cellStyle name="숫자 4 3" xfId="4211" xr:uid="{00000000-0005-0000-0000-0000F1820000}"/>
    <cellStyle name="숫자 4 3 2" xfId="7515" xr:uid="{00000000-0005-0000-0000-0000F2820000}"/>
    <cellStyle name="숫자 4 3 2 2" xfId="14092" xr:uid="{00000000-0005-0000-0000-0000F3820000}"/>
    <cellStyle name="숫자 4 3 2 3" xfId="21173" xr:uid="{00000000-0005-0000-0000-0000F4820000}"/>
    <cellStyle name="숫자 4 3 2 4" xfId="24177" xr:uid="{00000000-0005-0000-0000-0000F5820000}"/>
    <cellStyle name="숫자 4 3 2 5" xfId="26427" xr:uid="{00000000-0005-0000-0000-0000F6820000}"/>
    <cellStyle name="숫자 4 3 3" xfId="5892" xr:uid="{00000000-0005-0000-0000-0000F7820000}"/>
    <cellStyle name="숫자 4 3 3 2" xfId="12469" xr:uid="{00000000-0005-0000-0000-0000F8820000}"/>
    <cellStyle name="숫자 4 3 4" xfId="10796" xr:uid="{00000000-0005-0000-0000-0000F9820000}"/>
    <cellStyle name="숫자 4 3 5" xfId="17216" xr:uid="{00000000-0005-0000-0000-0000FA820000}"/>
    <cellStyle name="숫자 4 3 6" xfId="22743" xr:uid="{00000000-0005-0000-0000-0000FB820000}"/>
    <cellStyle name="숫자 4 3 7" xfId="19524" xr:uid="{00000000-0005-0000-0000-0000FC820000}"/>
    <cellStyle name="숫자 4 4" xfId="4425" xr:uid="{00000000-0005-0000-0000-0000FD820000}"/>
    <cellStyle name="숫자 4 4 2" xfId="7729" xr:uid="{00000000-0005-0000-0000-0000FE820000}"/>
    <cellStyle name="숫자 4 4 2 2" xfId="14306" xr:uid="{00000000-0005-0000-0000-0000FF820000}"/>
    <cellStyle name="숫자 4 4 2 3" xfId="21387" xr:uid="{00000000-0005-0000-0000-000000830000}"/>
    <cellStyle name="숫자 4 4 2 4" xfId="24391" xr:uid="{00000000-0005-0000-0000-000001830000}"/>
    <cellStyle name="숫자 4 4 2 5" xfId="26641" xr:uid="{00000000-0005-0000-0000-000002830000}"/>
    <cellStyle name="숫자 4 4 3" xfId="6106" xr:uid="{00000000-0005-0000-0000-000003830000}"/>
    <cellStyle name="숫자 4 4 3 2" xfId="12683" xr:uid="{00000000-0005-0000-0000-000004830000}"/>
    <cellStyle name="숫자 4 4 4" xfId="11010" xr:uid="{00000000-0005-0000-0000-000005830000}"/>
    <cellStyle name="숫자 4 4 5" xfId="17002" xr:uid="{00000000-0005-0000-0000-000006830000}"/>
    <cellStyle name="숫자 4 4 6" xfId="22957" xr:uid="{00000000-0005-0000-0000-000007830000}"/>
    <cellStyle name="숫자 4 4 7" xfId="17838" xr:uid="{00000000-0005-0000-0000-000008830000}"/>
    <cellStyle name="숫자 4 5" xfId="6589" xr:uid="{00000000-0005-0000-0000-000009830000}"/>
    <cellStyle name="숫자 4 5 2" xfId="13166" xr:uid="{00000000-0005-0000-0000-00000A830000}"/>
    <cellStyle name="숫자 4 5 3" xfId="20247" xr:uid="{00000000-0005-0000-0000-00000B830000}"/>
    <cellStyle name="숫자 4 5 4" xfId="23347" xr:uid="{00000000-0005-0000-0000-00000C830000}"/>
    <cellStyle name="숫자 4 5 5" xfId="25602" xr:uid="{00000000-0005-0000-0000-00000D830000}"/>
    <cellStyle name="숫자 4 6" xfId="4966" xr:uid="{00000000-0005-0000-0000-00000E830000}"/>
    <cellStyle name="숫자 4 6 2" xfId="11543" xr:uid="{00000000-0005-0000-0000-00000F830000}"/>
    <cellStyle name="숫자 4 7" xfId="9870" xr:uid="{00000000-0005-0000-0000-000010830000}"/>
    <cellStyle name="숫자 4 8" xfId="18175" xr:uid="{00000000-0005-0000-0000-000011830000}"/>
    <cellStyle name="숫자 4 9" xfId="21839" xr:uid="{00000000-0005-0000-0000-000012830000}"/>
    <cellStyle name="숫자 5" xfId="3533" xr:uid="{00000000-0005-0000-0000-000013830000}"/>
    <cellStyle name="숫자 5 2" xfId="6867" xr:uid="{00000000-0005-0000-0000-000014830000}"/>
    <cellStyle name="숫자 5 2 2" xfId="13444" xr:uid="{00000000-0005-0000-0000-000015830000}"/>
    <cellStyle name="숫자 5 2 3" xfId="20525" xr:uid="{00000000-0005-0000-0000-000016830000}"/>
    <cellStyle name="숫자 5 2 4" xfId="23576" xr:uid="{00000000-0005-0000-0000-000017830000}"/>
    <cellStyle name="숫자 5 2 5" xfId="25829" xr:uid="{00000000-0005-0000-0000-000018830000}"/>
    <cellStyle name="숫자 5 3" xfId="5244" xr:uid="{00000000-0005-0000-0000-000019830000}"/>
    <cellStyle name="숫자 5 3 2" xfId="11821" xr:uid="{00000000-0005-0000-0000-00001A830000}"/>
    <cellStyle name="숫자 5 4" xfId="10148" xr:uid="{00000000-0005-0000-0000-00001B830000}"/>
    <cellStyle name="숫자 5 5" xfId="17884" xr:uid="{00000000-0005-0000-0000-00001C830000}"/>
    <cellStyle name="숫자 5 6" xfId="19825" xr:uid="{00000000-0005-0000-0000-00001D830000}"/>
    <cellStyle name="숫자 5 7" xfId="18608" xr:uid="{00000000-0005-0000-0000-00001E830000}"/>
    <cellStyle name="숫자 6" xfId="4620" xr:uid="{00000000-0005-0000-0000-00001F830000}"/>
    <cellStyle name="숫자 6 2" xfId="11197" xr:uid="{00000000-0005-0000-0000-000020830000}"/>
    <cellStyle name="숫자 6 3" xfId="16811" xr:uid="{00000000-0005-0000-0000-000021830000}"/>
    <cellStyle name="숫자 6 4" xfId="23107" xr:uid="{00000000-0005-0000-0000-000022830000}"/>
    <cellStyle name="숫자 6 5" xfId="19104" xr:uid="{00000000-0005-0000-0000-000023830000}"/>
    <cellStyle name="숫자 7" xfId="9574" xr:uid="{00000000-0005-0000-0000-000024830000}"/>
    <cellStyle name="숫자 7 2" xfId="22361" xr:uid="{00000000-0005-0000-0000-000025830000}"/>
    <cellStyle name="숫자 7 3" xfId="25398" xr:uid="{00000000-0005-0000-0000-000026830000}"/>
    <cellStyle name="숫자 7 4" xfId="27173" xr:uid="{00000000-0005-0000-0000-000027830000}"/>
    <cellStyle name="숫자(R)" xfId="1375" xr:uid="{00000000-0005-0000-0000-000028830000}"/>
    <cellStyle name="숫자_(Pool A,B)_110125" xfId="15917" xr:uid="{00000000-0005-0000-0000-000029830000}"/>
    <cellStyle name="쉼표 [0]" xfId="1376" builtinId="6"/>
    <cellStyle name="쉼표 [0] 10" xfId="1377" xr:uid="{00000000-0005-0000-0000-00002B830000}"/>
    <cellStyle name="쉼표 [0] 10 2" xfId="1378" xr:uid="{00000000-0005-0000-0000-00002C830000}"/>
    <cellStyle name="쉼표 [0] 10 2 2" xfId="1379" xr:uid="{00000000-0005-0000-0000-00002D830000}"/>
    <cellStyle name="쉼표 [0] 10 2 2 2" xfId="2932" xr:uid="{00000000-0005-0000-0000-00002E830000}"/>
    <cellStyle name="쉼표 [0] 10 2 3" xfId="2931" xr:uid="{00000000-0005-0000-0000-00002F830000}"/>
    <cellStyle name="쉼표 [0] 10 2 3 2" xfId="15766" xr:uid="{00000000-0005-0000-0000-000030830000}"/>
    <cellStyle name="쉼표 [0] 10 2 4" xfId="9004" xr:uid="{00000000-0005-0000-0000-000031830000}"/>
    <cellStyle name="쉼표 [0] 10 2 4 2" xfId="16845" xr:uid="{00000000-0005-0000-0000-000032830000}"/>
    <cellStyle name="쉼표 [0] 10 2 5" xfId="14738" xr:uid="{00000000-0005-0000-0000-000033830000}"/>
    <cellStyle name="쉼표 [0] 10 2 5 2" xfId="21700" xr:uid="{00000000-0005-0000-0000-000034830000}"/>
    <cellStyle name="쉼표 [0] 10 3" xfId="1885" xr:uid="{00000000-0005-0000-0000-000035830000}"/>
    <cellStyle name="쉼표 [0] 10 3 2" xfId="15768" xr:uid="{00000000-0005-0000-0000-000036830000}"/>
    <cellStyle name="쉼표 [0] 10 3 3" xfId="15767" xr:uid="{00000000-0005-0000-0000-000037830000}"/>
    <cellStyle name="쉼표 [0] 10 4" xfId="2881" xr:uid="{00000000-0005-0000-0000-000038830000}"/>
    <cellStyle name="쉼표 [0] 10 4 2" xfId="15769" xr:uid="{00000000-0005-0000-0000-000039830000}"/>
    <cellStyle name="쉼표 [0] 10 4 2 2" xfId="38823" xr:uid="{36972760-A993-420B-B2FF-3C057513762B}"/>
    <cellStyle name="쉼표 [0] 10 5" xfId="3204" xr:uid="{00000000-0005-0000-0000-00003A830000}"/>
    <cellStyle name="쉼표 [0] 10 5 2" xfId="38917" xr:uid="{76B35E57-F398-41D3-9523-E673A1EB3DED}"/>
    <cellStyle name="쉼표 [0] 10 6" xfId="3534" xr:uid="{00000000-0005-0000-0000-00003B830000}"/>
    <cellStyle name="쉼표 [0] 10 7" xfId="9003" xr:uid="{00000000-0005-0000-0000-00003C830000}"/>
    <cellStyle name="쉼표 [0] 10 7 2" xfId="16846" xr:uid="{00000000-0005-0000-0000-00003D830000}"/>
    <cellStyle name="쉼표 [0] 10 8" xfId="14737" xr:uid="{00000000-0005-0000-0000-00003E830000}"/>
    <cellStyle name="쉼표 [0] 100" xfId="39003" xr:uid="{CEE3D2BA-A4B5-4F78-91BF-CA2D7806577B}"/>
    <cellStyle name="쉼표 [0] 101" xfId="38970" xr:uid="{26D0A7B6-D2C3-4D0F-B3E7-309C40007911}"/>
    <cellStyle name="쉼표 [0] 11" xfId="1380" xr:uid="{00000000-0005-0000-0000-00003F830000}"/>
    <cellStyle name="쉼표 [0] 11 10" xfId="4550" xr:uid="{00000000-0005-0000-0000-000040830000}"/>
    <cellStyle name="쉼표 [0] 11 10 2" xfId="11135" xr:uid="{00000000-0005-0000-0000-000041830000}"/>
    <cellStyle name="쉼표 [0] 11 10 2 2" xfId="21512" xr:uid="{00000000-0005-0000-0000-000042830000}"/>
    <cellStyle name="쉼표 [0] 11 10 2 2 2" xfId="38830" xr:uid="{68CEEDBF-C7BB-42C3-94DA-5A7BB3F498E3}"/>
    <cellStyle name="쉼표 [0] 11 10 2 2 2 10" xfId="39044" xr:uid="{63D2C858-CF74-4471-AA02-89ED815EEDD7}"/>
    <cellStyle name="쉼표 [0] 11 10 2 2 2 11" xfId="39069" xr:uid="{CD7B87B0-9FAA-4212-B5E0-C25C48055045}"/>
    <cellStyle name="쉼표 [0] 11 10 2 2 2 2" xfId="38897" xr:uid="{478B9106-3352-4044-8D15-2E190E43C355}"/>
    <cellStyle name="쉼표 [0] 11 10 2 2 2 3" xfId="38919" xr:uid="{D969E12A-3CE6-4A50-BC32-3AFAC4F721F9}"/>
    <cellStyle name="쉼표 [0] 11 10 2 2 2 4" xfId="38933" xr:uid="{DF2FBA82-2597-432A-9370-93E3C05E596A}"/>
    <cellStyle name="쉼표 [0] 11 10 2 2 2 5" xfId="38949" xr:uid="{E365DB3D-B7E8-4B7C-8F64-8868513BA41C}"/>
    <cellStyle name="쉼표 [0] 11 10 2 2 2 6" xfId="38959" xr:uid="{9D7C9969-7474-452E-A7BA-F9FE8F47BE2F}"/>
    <cellStyle name="쉼표 [0] 11 10 2 2 2 7" xfId="38983" xr:uid="{CBAADB86-42A8-4F65-982C-6FAECCD4FF35}"/>
    <cellStyle name="쉼표 [0] 11 10 2 2 2 8" xfId="38996" xr:uid="{1FE4450A-8A61-40D5-A24F-8E48BEED51D9}"/>
    <cellStyle name="쉼표 [0] 11 10 2 2 2 9" xfId="39032" xr:uid="{6DC95856-1349-4583-AEE7-D4903BA16CB5}"/>
    <cellStyle name="쉼표 [0] 11 10 3" xfId="15770" xr:uid="{00000000-0005-0000-0000-000043830000}"/>
    <cellStyle name="쉼표 [0] 11 10 4" xfId="16877" xr:uid="{00000000-0005-0000-0000-000044830000}"/>
    <cellStyle name="쉼표 [0] 11 11" xfId="9005" xr:uid="{00000000-0005-0000-0000-000045830000}"/>
    <cellStyle name="쉼표 [0] 11 11 2" xfId="22362" xr:uid="{00000000-0005-0000-0000-000046830000}"/>
    <cellStyle name="쉼표 [0] 11 12" xfId="14739" xr:uid="{00000000-0005-0000-0000-000047830000}"/>
    <cellStyle name="쉼표 [0] 11 12 2" xfId="22363" xr:uid="{00000000-0005-0000-0000-000048830000}"/>
    <cellStyle name="쉼표 [0] 11 2" xfId="1381" xr:uid="{00000000-0005-0000-0000-000049830000}"/>
    <cellStyle name="쉼표 [0] 11 2 2" xfId="9006" xr:uid="{00000000-0005-0000-0000-00004A830000}"/>
    <cellStyle name="쉼표 [0] 11 2 3" xfId="15771" xr:uid="{00000000-0005-0000-0000-00004B830000}"/>
    <cellStyle name="쉼표 [0] 11 2 4" xfId="14740" xr:uid="{00000000-0005-0000-0000-00004C830000}"/>
    <cellStyle name="쉼표 [0] 11 3" xfId="1382" xr:uid="{00000000-0005-0000-0000-00004D830000}"/>
    <cellStyle name="쉼표 [0] 11 3 2" xfId="2934" xr:uid="{00000000-0005-0000-0000-00004E830000}"/>
    <cellStyle name="쉼표 [0] 11 4" xfId="2882" xr:uid="{00000000-0005-0000-0000-00004F830000}"/>
    <cellStyle name="쉼표 [0] 11 4 2" xfId="15772" xr:uid="{00000000-0005-0000-0000-000050830000}"/>
    <cellStyle name="쉼표 [0] 11 5" xfId="2933" xr:uid="{00000000-0005-0000-0000-000051830000}"/>
    <cellStyle name="쉼표 [0] 11 5 2" xfId="15774" xr:uid="{00000000-0005-0000-0000-000052830000}"/>
    <cellStyle name="쉼표 [0] 11 5 2 2" xfId="22364" xr:uid="{00000000-0005-0000-0000-000053830000}"/>
    <cellStyle name="쉼표 [0] 11 5 3" xfId="15773" xr:uid="{00000000-0005-0000-0000-000054830000}"/>
    <cellStyle name="쉼표 [0] 11 5 3 2" xfId="20006" xr:uid="{00000000-0005-0000-0000-000055830000}"/>
    <cellStyle name="쉼표 [0] 11 5 4" xfId="19371" xr:uid="{00000000-0005-0000-0000-000056830000}"/>
    <cellStyle name="쉼표 [0] 11 6" xfId="3205" xr:uid="{00000000-0005-0000-0000-000057830000}"/>
    <cellStyle name="쉼표 [0] 11 6 2" xfId="6553" xr:uid="{00000000-0005-0000-0000-000058830000}"/>
    <cellStyle name="쉼표 [0] 11 6 2 2" xfId="13130" xr:uid="{00000000-0005-0000-0000-000059830000}"/>
    <cellStyle name="쉼표 [0] 11 6 2 3" xfId="20211" xr:uid="{00000000-0005-0000-0000-00005A830000}"/>
    <cellStyle name="쉼표 [0] 11 6 3" xfId="4930" xr:uid="{00000000-0005-0000-0000-00005B830000}"/>
    <cellStyle name="쉼표 [0] 11 6 3 2" xfId="11507" xr:uid="{00000000-0005-0000-0000-00005C830000}"/>
    <cellStyle name="쉼표 [0] 11 6 4" xfId="9834" xr:uid="{00000000-0005-0000-0000-00005D830000}"/>
    <cellStyle name="쉼표 [0] 11 6 5" xfId="18221" xr:uid="{00000000-0005-0000-0000-00005E830000}"/>
    <cellStyle name="쉼표 [0] 11 7" xfId="3535" xr:uid="{00000000-0005-0000-0000-00005F830000}"/>
    <cellStyle name="쉼표 [0] 11 8" xfId="4516" xr:uid="{00000000-0005-0000-0000-000060830000}"/>
    <cellStyle name="쉼표 [0] 11 8 2" xfId="6217" xr:uid="{00000000-0005-0000-0000-000061830000}"/>
    <cellStyle name="쉼표 [0] 11 8 2 2" xfId="12794" xr:uid="{00000000-0005-0000-0000-000062830000}"/>
    <cellStyle name="쉼표 [0] 11 8 2 3" xfId="21478" xr:uid="{00000000-0005-0000-0000-000063830000}"/>
    <cellStyle name="쉼표 [0] 11 8 3" xfId="11101" xr:uid="{00000000-0005-0000-0000-000064830000}"/>
    <cellStyle name="쉼표 [0] 11 8 4" xfId="16911" xr:uid="{00000000-0005-0000-0000-000065830000}"/>
    <cellStyle name="쉼표 [0] 11 9" xfId="4533" xr:uid="{00000000-0005-0000-0000-000066830000}"/>
    <cellStyle name="쉼표 [0] 11 9 2" xfId="11118" xr:uid="{00000000-0005-0000-0000-000067830000}"/>
    <cellStyle name="쉼표 [0] 11 9 2 2" xfId="21495" xr:uid="{00000000-0005-0000-0000-000068830000}"/>
    <cellStyle name="쉼표 [0] 11 9 3" xfId="16894" xr:uid="{00000000-0005-0000-0000-000069830000}"/>
    <cellStyle name="쉼표 [0] 116" xfId="38850" xr:uid="{7D9B4BCE-9158-4984-9E56-284D810A7D26}"/>
    <cellStyle name="쉼표 [0] 116 2" xfId="38866" xr:uid="{10E0705E-336D-4EE7-805B-8B73EBC86A97}"/>
    <cellStyle name="쉼표 [0] 116 2 2" xfId="38878" xr:uid="{852CA412-82EF-43C6-A66D-08C8C3033E35}"/>
    <cellStyle name="쉼표 [0] 116 2 2 2" xfId="38901" xr:uid="{5525748D-FB96-41C5-834D-E842DCE3242D}"/>
    <cellStyle name="쉼표 [0] 116 2 2 3" xfId="38910" xr:uid="{D309BECC-48D6-4C77-877C-B7A4414F0F58}"/>
    <cellStyle name="쉼표 [0] 116 2 3" xfId="38893" xr:uid="{ABE4CE46-5FFD-4778-8103-FC92CFFEBE89}"/>
    <cellStyle name="쉼표 [0] 116 2 4" xfId="38835" xr:uid="{F9B71C71-C150-4B91-9232-EF3EB5F042C0}"/>
    <cellStyle name="쉼표 [0] 116 3" xfId="39060" xr:uid="{3CD7FE89-B065-4201-A9D1-D1A5E292F2AA}"/>
    <cellStyle name="쉼표 [0] 12" xfId="1383" xr:uid="{00000000-0005-0000-0000-00006A830000}"/>
    <cellStyle name="쉼표 [0] 12 10" xfId="9007" xr:uid="{00000000-0005-0000-0000-00006B830000}"/>
    <cellStyle name="쉼표 [0] 12 10 2" xfId="22365" xr:uid="{00000000-0005-0000-0000-00006C830000}"/>
    <cellStyle name="쉼표 [0] 12 11" xfId="14741" xr:uid="{00000000-0005-0000-0000-00006D830000}"/>
    <cellStyle name="쉼표 [0] 12 2" xfId="1384" xr:uid="{00000000-0005-0000-0000-00006E830000}"/>
    <cellStyle name="쉼표 [0] 12 2 2" xfId="2936" xr:uid="{00000000-0005-0000-0000-00006F830000}"/>
    <cellStyle name="쉼표 [0] 12 2 2 2" xfId="15775" xr:uid="{00000000-0005-0000-0000-000070830000}"/>
    <cellStyle name="쉼표 [0] 12 2 2 2 2" xfId="38851" xr:uid="{7563A45D-F121-413F-B3E6-FF18A02EB067}"/>
    <cellStyle name="쉼표 [0] 12 2 2 2 2 2" xfId="39022" xr:uid="{729687BB-65ED-4392-B269-B3F17932852C}"/>
    <cellStyle name="쉼표 [0] 12 2 2 2 2 3" xfId="39027" xr:uid="{86FA6B3D-98B1-447A-A673-D10F39BDC550}"/>
    <cellStyle name="쉼표 [0] 12 2 2 2 3" xfId="38969" xr:uid="{0ED38A7E-58E5-43C2-B422-12B269F4F009}"/>
    <cellStyle name="쉼표 [0] 12 2 2 2 3 2" xfId="39004" xr:uid="{548DA877-0F9C-42D6-97F2-24BAA6A658CA}"/>
    <cellStyle name="쉼표 [0] 12 2 2 2 4" xfId="39016" xr:uid="{9F1C0EF1-579A-49B4-8FEB-15C11378F6A7}"/>
    <cellStyle name="쉼표 [0] 12 2 3" xfId="9008" xr:uid="{00000000-0005-0000-0000-000071830000}"/>
    <cellStyle name="쉼표 [0] 12 2 3 2" xfId="15776" xr:uid="{00000000-0005-0000-0000-000072830000}"/>
    <cellStyle name="쉼표 [0] 12 3" xfId="2883" xr:uid="{00000000-0005-0000-0000-000073830000}"/>
    <cellStyle name="쉼표 [0] 12 3 2" xfId="15777" xr:uid="{00000000-0005-0000-0000-000074830000}"/>
    <cellStyle name="쉼표 [0] 12 4" xfId="2935" xr:uid="{00000000-0005-0000-0000-000075830000}"/>
    <cellStyle name="쉼표 [0] 12 5" xfId="3206" xr:uid="{00000000-0005-0000-0000-000076830000}"/>
    <cellStyle name="쉼표 [0] 12 5 2" xfId="6554" xr:uid="{00000000-0005-0000-0000-000077830000}"/>
    <cellStyle name="쉼표 [0] 12 5 2 2" xfId="13131" xr:uid="{00000000-0005-0000-0000-000078830000}"/>
    <cellStyle name="쉼표 [0] 12 5 2 3" xfId="20212" xr:uid="{00000000-0005-0000-0000-000079830000}"/>
    <cellStyle name="쉼표 [0] 12 5 3" xfId="4931" xr:uid="{00000000-0005-0000-0000-00007A830000}"/>
    <cellStyle name="쉼표 [0] 12 5 3 2" xfId="11508" xr:uid="{00000000-0005-0000-0000-00007B830000}"/>
    <cellStyle name="쉼표 [0] 12 5 4" xfId="9835" xr:uid="{00000000-0005-0000-0000-00007C830000}"/>
    <cellStyle name="쉼표 [0] 12 5 5" xfId="18220" xr:uid="{00000000-0005-0000-0000-00007D830000}"/>
    <cellStyle name="쉼표 [0] 12 6" xfId="3536" xr:uid="{00000000-0005-0000-0000-00007E830000}"/>
    <cellStyle name="쉼표 [0] 12 7" xfId="4517" xr:uid="{00000000-0005-0000-0000-00007F830000}"/>
    <cellStyle name="쉼표 [0] 12 7 2" xfId="6218" xr:uid="{00000000-0005-0000-0000-000080830000}"/>
    <cellStyle name="쉼표 [0] 12 7 2 2" xfId="12795" xr:uid="{00000000-0005-0000-0000-000081830000}"/>
    <cellStyle name="쉼표 [0] 12 7 2 3" xfId="21479" xr:uid="{00000000-0005-0000-0000-000082830000}"/>
    <cellStyle name="쉼표 [0] 12 7 3" xfId="11102" xr:uid="{00000000-0005-0000-0000-000083830000}"/>
    <cellStyle name="쉼표 [0] 12 7 4" xfId="16910" xr:uid="{00000000-0005-0000-0000-000084830000}"/>
    <cellStyle name="쉼표 [0] 12 8" xfId="4534" xr:uid="{00000000-0005-0000-0000-000085830000}"/>
    <cellStyle name="쉼표 [0] 12 8 2" xfId="11119" xr:uid="{00000000-0005-0000-0000-000086830000}"/>
    <cellStyle name="쉼표 [0] 12 8 2 2" xfId="21496" xr:uid="{00000000-0005-0000-0000-000087830000}"/>
    <cellStyle name="쉼표 [0] 12 8 3" xfId="16893" xr:uid="{00000000-0005-0000-0000-000088830000}"/>
    <cellStyle name="쉼표 [0] 12 9" xfId="4551" xr:uid="{00000000-0005-0000-0000-000089830000}"/>
    <cellStyle name="쉼표 [0] 12 9 2" xfId="11136" xr:uid="{00000000-0005-0000-0000-00008A830000}"/>
    <cellStyle name="쉼표 [0] 12 9 2 2" xfId="21513" xr:uid="{00000000-0005-0000-0000-00008B830000}"/>
    <cellStyle name="쉼표 [0] 12 9 3" xfId="16876" xr:uid="{00000000-0005-0000-0000-00008C830000}"/>
    <cellStyle name="쉼표 [0] 13" xfId="1385" xr:uid="{00000000-0005-0000-0000-00008D830000}"/>
    <cellStyle name="쉼표 [0] 13 2" xfId="1386" xr:uid="{00000000-0005-0000-0000-00008E830000}"/>
    <cellStyle name="쉼표 [0] 13 2 2" xfId="38826" xr:uid="{592ADC42-FE95-4DAD-A859-44E39FDF0251}"/>
    <cellStyle name="쉼표 [0] 13 3" xfId="9009" xr:uid="{00000000-0005-0000-0000-00008F830000}"/>
    <cellStyle name="쉼표 [0] 13 3 2" xfId="14727" xr:uid="{00000000-0005-0000-0000-000090830000}"/>
    <cellStyle name="쉼표 [0] 13 3 2 2" xfId="39051" xr:uid="{01C917F8-3162-431A-B728-341A87C3B41A}"/>
    <cellStyle name="쉼표 [0] 13 3 3" xfId="22366" xr:uid="{00000000-0005-0000-0000-000091830000}"/>
    <cellStyle name="쉼표 [0] 13 4" xfId="15778" xr:uid="{00000000-0005-0000-0000-000092830000}"/>
    <cellStyle name="쉼표 [0] 13 5" xfId="14742" xr:uid="{00000000-0005-0000-0000-000093830000}"/>
    <cellStyle name="쉼표 [0] 14" xfId="1387" xr:uid="{00000000-0005-0000-0000-000094830000}"/>
    <cellStyle name="쉼표 [0] 14 2" xfId="2520" xr:uid="{00000000-0005-0000-0000-000095830000}"/>
    <cellStyle name="쉼표 [0] 14 2 2" xfId="38954" xr:uid="{DE2101D7-AA68-445F-9D71-F077A3A92EEA}"/>
    <cellStyle name="쉼표 [0] 14 3" xfId="2884" xr:uid="{00000000-0005-0000-0000-000096830000}"/>
    <cellStyle name="쉼표 [0] 14 3 2" xfId="15779" xr:uid="{00000000-0005-0000-0000-000097830000}"/>
    <cellStyle name="쉼표 [0] 14 3 2 2" xfId="39013" xr:uid="{05DB2BEE-1F0E-4C81-9B1D-1A38ACD12755}"/>
    <cellStyle name="쉼표 [0] 14 3 3" xfId="38955" xr:uid="{6E598CF8-1B18-4D56-B549-AA7EE8C92CF0}"/>
    <cellStyle name="쉼표 [0] 14 3 3 2" xfId="38973" xr:uid="{A038C297-B634-4B71-965A-45423212DA96}"/>
    <cellStyle name="쉼표 [0] 14 4" xfId="9010" xr:uid="{00000000-0005-0000-0000-000098830000}"/>
    <cellStyle name="쉼표 [0] 14 4 2" xfId="15780" xr:uid="{00000000-0005-0000-0000-000099830000}"/>
    <cellStyle name="쉼표 [0] 14 4 3" xfId="21701" xr:uid="{00000000-0005-0000-0000-00009A830000}"/>
    <cellStyle name="쉼표 [0] 14 5" xfId="14743" xr:uid="{00000000-0005-0000-0000-00009B830000}"/>
    <cellStyle name="쉼표 [0] 14 6" xfId="19373" xr:uid="{00000000-0005-0000-0000-00009C830000}"/>
    <cellStyle name="쉼표 [0] 14 7" xfId="38905" xr:uid="{1F4AE311-99EA-4E47-9DC3-53EB29F85EA4}"/>
    <cellStyle name="쉼표 [0] 15" xfId="1388" xr:uid="{00000000-0005-0000-0000-00009D830000}"/>
    <cellStyle name="쉼표 [0] 15 2" xfId="1389" xr:uid="{00000000-0005-0000-0000-00009E830000}"/>
    <cellStyle name="쉼표 [0] 15 2 2" xfId="2938" xr:uid="{00000000-0005-0000-0000-00009F830000}"/>
    <cellStyle name="쉼표 [0] 15 2 2 2" xfId="15782" xr:uid="{00000000-0005-0000-0000-0000A0830000}"/>
    <cellStyle name="쉼표 [0] 15 2 3" xfId="15916" xr:uid="{00000000-0005-0000-0000-0000A1830000}"/>
    <cellStyle name="쉼표 [0] 15 3" xfId="2885" xr:uid="{00000000-0005-0000-0000-0000A2830000}"/>
    <cellStyle name="쉼표 [0] 15 3 2" xfId="3115" xr:uid="{00000000-0005-0000-0000-0000A3830000}"/>
    <cellStyle name="쉼표 [0] 15 3 2 2" xfId="3845" xr:uid="{00000000-0005-0000-0000-0000A4830000}"/>
    <cellStyle name="쉼표 [0] 15 3 2 2 2" xfId="7149" xr:uid="{00000000-0005-0000-0000-0000A5830000}"/>
    <cellStyle name="쉼표 [0] 15 3 2 2 2 2" xfId="13726" xr:uid="{00000000-0005-0000-0000-0000A6830000}"/>
    <cellStyle name="쉼표 [0] 15 3 2 2 2 3" xfId="20807" xr:uid="{00000000-0005-0000-0000-0000A7830000}"/>
    <cellStyle name="쉼표 [0] 15 3 2 2 3" xfId="5526" xr:uid="{00000000-0005-0000-0000-0000A8830000}"/>
    <cellStyle name="쉼표 [0] 15 3 2 2 3 2" xfId="12103" xr:uid="{00000000-0005-0000-0000-0000A9830000}"/>
    <cellStyle name="쉼표 [0] 15 3 2 2 4" xfId="10430" xr:uid="{00000000-0005-0000-0000-0000AA830000}"/>
    <cellStyle name="쉼표 [0] 15 3 2 2 5" xfId="17582" xr:uid="{00000000-0005-0000-0000-0000AB830000}"/>
    <cellStyle name="쉼표 [0] 15 3 2 3" xfId="6476" xr:uid="{00000000-0005-0000-0000-0000AC830000}"/>
    <cellStyle name="쉼표 [0] 15 3 2 3 2" xfId="13053" xr:uid="{00000000-0005-0000-0000-0000AD830000}"/>
    <cellStyle name="쉼표 [0] 15 3 2 3 3" xfId="20134" xr:uid="{00000000-0005-0000-0000-0000AE830000}"/>
    <cellStyle name="쉼표 [0] 15 3 2 4" xfId="4853" xr:uid="{00000000-0005-0000-0000-0000AF830000}"/>
    <cellStyle name="쉼표 [0] 15 3 2 4 2" xfId="11430" xr:uid="{00000000-0005-0000-0000-0000B0830000}"/>
    <cellStyle name="쉼표 [0] 15 3 2 5" xfId="9758" xr:uid="{00000000-0005-0000-0000-0000B1830000}"/>
    <cellStyle name="쉼표 [0] 15 3 2 6" xfId="18342" xr:uid="{00000000-0005-0000-0000-0000B2830000}"/>
    <cellStyle name="쉼표 [0] 15 3 3" xfId="3344" xr:uid="{00000000-0005-0000-0000-0000B3830000}"/>
    <cellStyle name="쉼표 [0] 15 3 3 2" xfId="6683" xr:uid="{00000000-0005-0000-0000-0000B4830000}"/>
    <cellStyle name="쉼표 [0] 15 3 3 2 2" xfId="13260" xr:uid="{00000000-0005-0000-0000-0000B5830000}"/>
    <cellStyle name="쉼표 [0] 15 3 3 2 3" xfId="20341" xr:uid="{00000000-0005-0000-0000-0000B6830000}"/>
    <cellStyle name="쉼표 [0] 15 3 3 3" xfId="5060" xr:uid="{00000000-0005-0000-0000-0000B7830000}"/>
    <cellStyle name="쉼표 [0] 15 3 3 3 2" xfId="11637" xr:uid="{00000000-0005-0000-0000-0000B8830000}"/>
    <cellStyle name="쉼표 [0] 15 3 3 4" xfId="9964" xr:uid="{00000000-0005-0000-0000-0000B9830000}"/>
    <cellStyle name="쉼표 [0] 15 3 3 5" xfId="18081" xr:uid="{00000000-0005-0000-0000-0000BA830000}"/>
    <cellStyle name="쉼표 [0] 15 3 4" xfId="6324" xr:uid="{00000000-0005-0000-0000-0000BB830000}"/>
    <cellStyle name="쉼표 [0] 15 3 4 2" xfId="12901" xr:uid="{00000000-0005-0000-0000-0000BC830000}"/>
    <cellStyle name="쉼표 [0] 15 3 4 3" xfId="16738" xr:uid="{00000000-0005-0000-0000-0000BD830000}"/>
    <cellStyle name="쉼표 [0] 15 3 5" xfId="4694" xr:uid="{00000000-0005-0000-0000-0000BE830000}"/>
    <cellStyle name="쉼표 [0] 15 3 5 2" xfId="11271" xr:uid="{00000000-0005-0000-0000-0000BF830000}"/>
    <cellStyle name="쉼표 [0] 15 3 6" xfId="9600" xr:uid="{00000000-0005-0000-0000-0000C0830000}"/>
    <cellStyle name="쉼표 [0] 15 3 7" xfId="15783" xr:uid="{00000000-0005-0000-0000-0000C1830000}"/>
    <cellStyle name="쉼표 [0] 15 3 8" xfId="18528" xr:uid="{00000000-0005-0000-0000-0000C2830000}"/>
    <cellStyle name="쉼표 [0] 15 4" xfId="2937" xr:uid="{00000000-0005-0000-0000-0000C3830000}"/>
    <cellStyle name="쉼표 [0] 15 5" xfId="2969" xr:uid="{00000000-0005-0000-0000-0000C4830000}"/>
    <cellStyle name="쉼표 [0] 15 5 2" xfId="3146" xr:uid="{00000000-0005-0000-0000-0000C5830000}"/>
    <cellStyle name="쉼표 [0] 15 5 2 2" xfId="3876" xr:uid="{00000000-0005-0000-0000-0000C6830000}"/>
    <cellStyle name="쉼표 [0] 15 5 2 2 2" xfId="7180" xr:uid="{00000000-0005-0000-0000-0000C7830000}"/>
    <cellStyle name="쉼표 [0] 15 5 2 2 2 2" xfId="13757" xr:uid="{00000000-0005-0000-0000-0000C8830000}"/>
    <cellStyle name="쉼표 [0] 15 5 2 2 2 3" xfId="20838" xr:uid="{00000000-0005-0000-0000-0000C9830000}"/>
    <cellStyle name="쉼표 [0] 15 5 2 2 3" xfId="5557" xr:uid="{00000000-0005-0000-0000-0000CA830000}"/>
    <cellStyle name="쉼표 [0] 15 5 2 2 3 2" xfId="12134" xr:uid="{00000000-0005-0000-0000-0000CB830000}"/>
    <cellStyle name="쉼표 [0] 15 5 2 2 4" xfId="10461" xr:uid="{00000000-0005-0000-0000-0000CC830000}"/>
    <cellStyle name="쉼표 [0] 15 5 2 2 5" xfId="17551" xr:uid="{00000000-0005-0000-0000-0000CD830000}"/>
    <cellStyle name="쉼표 [0] 15 5 2 3" xfId="6507" xr:uid="{00000000-0005-0000-0000-0000CE830000}"/>
    <cellStyle name="쉼표 [0] 15 5 2 3 2" xfId="13084" xr:uid="{00000000-0005-0000-0000-0000CF830000}"/>
    <cellStyle name="쉼표 [0] 15 5 2 3 3" xfId="20165" xr:uid="{00000000-0005-0000-0000-0000D0830000}"/>
    <cellStyle name="쉼표 [0] 15 5 2 4" xfId="4884" xr:uid="{00000000-0005-0000-0000-0000D1830000}"/>
    <cellStyle name="쉼표 [0] 15 5 2 4 2" xfId="11461" xr:uid="{00000000-0005-0000-0000-0000D2830000}"/>
    <cellStyle name="쉼표 [0] 15 5 2 5" xfId="9789" xr:uid="{00000000-0005-0000-0000-0000D3830000}"/>
    <cellStyle name="쉼표 [0] 15 5 2 6" xfId="18311" xr:uid="{00000000-0005-0000-0000-0000D4830000}"/>
    <cellStyle name="쉼표 [0] 15 5 3" xfId="3379" xr:uid="{00000000-0005-0000-0000-0000D5830000}"/>
    <cellStyle name="쉼표 [0] 15 5 3 2" xfId="6718" xr:uid="{00000000-0005-0000-0000-0000D6830000}"/>
    <cellStyle name="쉼표 [0] 15 5 3 2 2" xfId="13295" xr:uid="{00000000-0005-0000-0000-0000D7830000}"/>
    <cellStyle name="쉼표 [0] 15 5 3 2 3" xfId="20376" xr:uid="{00000000-0005-0000-0000-0000D8830000}"/>
    <cellStyle name="쉼표 [0] 15 5 3 3" xfId="5095" xr:uid="{00000000-0005-0000-0000-0000D9830000}"/>
    <cellStyle name="쉼표 [0] 15 5 3 3 2" xfId="11672" xr:uid="{00000000-0005-0000-0000-0000DA830000}"/>
    <cellStyle name="쉼표 [0] 15 5 3 4" xfId="9999" xr:uid="{00000000-0005-0000-0000-0000DB830000}"/>
    <cellStyle name="쉼표 [0] 15 5 3 5" xfId="18037" xr:uid="{00000000-0005-0000-0000-0000DC830000}"/>
    <cellStyle name="쉼표 [0] 15 5 4" xfId="6349" xr:uid="{00000000-0005-0000-0000-0000DD830000}"/>
    <cellStyle name="쉼표 [0] 15 5 4 2" xfId="12926" xr:uid="{00000000-0005-0000-0000-0000DE830000}"/>
    <cellStyle name="쉼표 [0] 15 5 4 3" xfId="16707" xr:uid="{00000000-0005-0000-0000-0000DF830000}"/>
    <cellStyle name="쉼표 [0] 15 5 5" xfId="4725" xr:uid="{00000000-0005-0000-0000-0000E0830000}"/>
    <cellStyle name="쉼표 [0] 15 5 5 2" xfId="11302" xr:uid="{00000000-0005-0000-0000-0000E1830000}"/>
    <cellStyle name="쉼표 [0] 15 5 6" xfId="9631" xr:uid="{00000000-0005-0000-0000-0000E2830000}"/>
    <cellStyle name="쉼표 [0] 15 5 7" xfId="18476" xr:uid="{00000000-0005-0000-0000-0000E3830000}"/>
    <cellStyle name="쉼표 [0] 15 6" xfId="3174" xr:uid="{00000000-0005-0000-0000-0000E4830000}"/>
    <cellStyle name="쉼표 [0] 15 7" xfId="3537" xr:uid="{00000000-0005-0000-0000-0000E5830000}"/>
    <cellStyle name="쉼표 [0] 15 8" xfId="9011" xr:uid="{00000000-0005-0000-0000-0000E6830000}"/>
    <cellStyle name="쉼표 [0] 15 8 2" xfId="16842" xr:uid="{00000000-0005-0000-0000-0000E7830000}"/>
    <cellStyle name="쉼표 [0] 15 9" xfId="15781" xr:uid="{00000000-0005-0000-0000-0000E8830000}"/>
    <cellStyle name="쉼표 [0] 16" xfId="1390" xr:uid="{00000000-0005-0000-0000-0000E9830000}"/>
    <cellStyle name="쉼표 [0] 16 2" xfId="1391" xr:uid="{00000000-0005-0000-0000-0000EA830000}"/>
    <cellStyle name="쉼표 [0] 16 2 2" xfId="2940" xr:uid="{00000000-0005-0000-0000-0000EB830000}"/>
    <cellStyle name="쉼표 [0] 16 2 3" xfId="15785" xr:uid="{00000000-0005-0000-0000-0000EC830000}"/>
    <cellStyle name="쉼표 [0] 16 3" xfId="2886" xr:uid="{00000000-0005-0000-0000-0000ED830000}"/>
    <cellStyle name="쉼표 [0] 16 3 2" xfId="3116" xr:uid="{00000000-0005-0000-0000-0000EE830000}"/>
    <cellStyle name="쉼표 [0] 16 3 2 2" xfId="3846" xr:uid="{00000000-0005-0000-0000-0000EF830000}"/>
    <cellStyle name="쉼표 [0] 16 3 2 2 2" xfId="7150" xr:uid="{00000000-0005-0000-0000-0000F0830000}"/>
    <cellStyle name="쉼표 [0] 16 3 2 2 2 2" xfId="13727" xr:uid="{00000000-0005-0000-0000-0000F1830000}"/>
    <cellStyle name="쉼표 [0] 16 3 2 2 2 3" xfId="20808" xr:uid="{00000000-0005-0000-0000-0000F2830000}"/>
    <cellStyle name="쉼표 [0] 16 3 2 2 3" xfId="5527" xr:uid="{00000000-0005-0000-0000-0000F3830000}"/>
    <cellStyle name="쉼표 [0] 16 3 2 2 3 2" xfId="12104" xr:uid="{00000000-0005-0000-0000-0000F4830000}"/>
    <cellStyle name="쉼표 [0] 16 3 2 2 4" xfId="10431" xr:uid="{00000000-0005-0000-0000-0000F5830000}"/>
    <cellStyle name="쉼표 [0] 16 3 2 2 5" xfId="17581" xr:uid="{00000000-0005-0000-0000-0000F6830000}"/>
    <cellStyle name="쉼표 [0] 16 3 2 3" xfId="6477" xr:uid="{00000000-0005-0000-0000-0000F7830000}"/>
    <cellStyle name="쉼표 [0] 16 3 2 3 2" xfId="13054" xr:uid="{00000000-0005-0000-0000-0000F8830000}"/>
    <cellStyle name="쉼표 [0] 16 3 2 3 3" xfId="20135" xr:uid="{00000000-0005-0000-0000-0000F9830000}"/>
    <cellStyle name="쉼표 [0] 16 3 2 4" xfId="4854" xr:uid="{00000000-0005-0000-0000-0000FA830000}"/>
    <cellStyle name="쉼표 [0] 16 3 2 4 2" xfId="11431" xr:uid="{00000000-0005-0000-0000-0000FB830000}"/>
    <cellStyle name="쉼표 [0] 16 3 2 5" xfId="9759" xr:uid="{00000000-0005-0000-0000-0000FC830000}"/>
    <cellStyle name="쉼표 [0] 16 3 2 6" xfId="18341" xr:uid="{00000000-0005-0000-0000-0000FD830000}"/>
    <cellStyle name="쉼표 [0] 16 3 3" xfId="3345" xr:uid="{00000000-0005-0000-0000-0000FE830000}"/>
    <cellStyle name="쉼표 [0] 16 3 3 2" xfId="6684" xr:uid="{00000000-0005-0000-0000-0000FF830000}"/>
    <cellStyle name="쉼표 [0] 16 3 3 2 2" xfId="13261" xr:uid="{00000000-0005-0000-0000-000000840000}"/>
    <cellStyle name="쉼표 [0] 16 3 3 2 3" xfId="20342" xr:uid="{00000000-0005-0000-0000-000001840000}"/>
    <cellStyle name="쉼표 [0] 16 3 3 3" xfId="5061" xr:uid="{00000000-0005-0000-0000-000002840000}"/>
    <cellStyle name="쉼표 [0] 16 3 3 3 2" xfId="11638" xr:uid="{00000000-0005-0000-0000-000003840000}"/>
    <cellStyle name="쉼표 [0] 16 3 3 4" xfId="9965" xr:uid="{00000000-0005-0000-0000-000004840000}"/>
    <cellStyle name="쉼표 [0] 16 3 3 5" xfId="18080" xr:uid="{00000000-0005-0000-0000-000005840000}"/>
    <cellStyle name="쉼표 [0] 16 3 4" xfId="6325" xr:uid="{00000000-0005-0000-0000-000006840000}"/>
    <cellStyle name="쉼표 [0] 16 3 4 2" xfId="12902" xr:uid="{00000000-0005-0000-0000-000007840000}"/>
    <cellStyle name="쉼표 [0] 16 3 4 3" xfId="16737" xr:uid="{00000000-0005-0000-0000-000008840000}"/>
    <cellStyle name="쉼표 [0] 16 3 5" xfId="4695" xr:uid="{00000000-0005-0000-0000-000009840000}"/>
    <cellStyle name="쉼표 [0] 16 3 5 2" xfId="11272" xr:uid="{00000000-0005-0000-0000-00000A840000}"/>
    <cellStyle name="쉼표 [0] 16 3 6" xfId="9601" xr:uid="{00000000-0005-0000-0000-00000B840000}"/>
    <cellStyle name="쉼표 [0] 16 3 7" xfId="14729" xr:uid="{00000000-0005-0000-0000-00000C840000}"/>
    <cellStyle name="쉼표 [0] 16 3 8" xfId="15787" xr:uid="{00000000-0005-0000-0000-00000D840000}"/>
    <cellStyle name="쉼표 [0] 16 3 9" xfId="18527" xr:uid="{00000000-0005-0000-0000-00000E840000}"/>
    <cellStyle name="쉼표 [0] 16 4" xfId="2939" xr:uid="{00000000-0005-0000-0000-00000F840000}"/>
    <cellStyle name="쉼표 [0] 16 4 2" xfId="15788" xr:uid="{00000000-0005-0000-0000-000010840000}"/>
    <cellStyle name="쉼표 [0] 16 5" xfId="2970" xr:uid="{00000000-0005-0000-0000-000011840000}"/>
    <cellStyle name="쉼표 [0] 16 5 2" xfId="3147" xr:uid="{00000000-0005-0000-0000-000012840000}"/>
    <cellStyle name="쉼표 [0] 16 5 2 2" xfId="3877" xr:uid="{00000000-0005-0000-0000-000013840000}"/>
    <cellStyle name="쉼표 [0] 16 5 2 2 2" xfId="7181" xr:uid="{00000000-0005-0000-0000-000014840000}"/>
    <cellStyle name="쉼표 [0] 16 5 2 2 2 2" xfId="13758" xr:uid="{00000000-0005-0000-0000-000015840000}"/>
    <cellStyle name="쉼표 [0] 16 5 2 2 2 3" xfId="20839" xr:uid="{00000000-0005-0000-0000-000016840000}"/>
    <cellStyle name="쉼표 [0] 16 5 2 2 3" xfId="5558" xr:uid="{00000000-0005-0000-0000-000017840000}"/>
    <cellStyle name="쉼표 [0] 16 5 2 2 3 2" xfId="12135" xr:uid="{00000000-0005-0000-0000-000018840000}"/>
    <cellStyle name="쉼표 [0] 16 5 2 2 4" xfId="10462" xr:uid="{00000000-0005-0000-0000-000019840000}"/>
    <cellStyle name="쉼표 [0] 16 5 2 2 5" xfId="17550" xr:uid="{00000000-0005-0000-0000-00001A840000}"/>
    <cellStyle name="쉼표 [0] 16 5 2 3" xfId="6508" xr:uid="{00000000-0005-0000-0000-00001B840000}"/>
    <cellStyle name="쉼표 [0] 16 5 2 3 2" xfId="13085" xr:uid="{00000000-0005-0000-0000-00001C840000}"/>
    <cellStyle name="쉼표 [0] 16 5 2 3 3" xfId="20166" xr:uid="{00000000-0005-0000-0000-00001D840000}"/>
    <cellStyle name="쉼표 [0] 16 5 2 4" xfId="4885" xr:uid="{00000000-0005-0000-0000-00001E840000}"/>
    <cellStyle name="쉼표 [0] 16 5 2 4 2" xfId="11462" xr:uid="{00000000-0005-0000-0000-00001F840000}"/>
    <cellStyle name="쉼표 [0] 16 5 2 5" xfId="9790" xr:uid="{00000000-0005-0000-0000-000020840000}"/>
    <cellStyle name="쉼표 [0] 16 5 2 6" xfId="18310" xr:uid="{00000000-0005-0000-0000-000021840000}"/>
    <cellStyle name="쉼표 [0] 16 5 3" xfId="3380" xr:uid="{00000000-0005-0000-0000-000022840000}"/>
    <cellStyle name="쉼표 [0] 16 5 3 2" xfId="6719" xr:uid="{00000000-0005-0000-0000-000023840000}"/>
    <cellStyle name="쉼표 [0] 16 5 3 2 2" xfId="13296" xr:uid="{00000000-0005-0000-0000-000024840000}"/>
    <cellStyle name="쉼표 [0] 16 5 3 2 3" xfId="20377" xr:uid="{00000000-0005-0000-0000-000025840000}"/>
    <cellStyle name="쉼표 [0] 16 5 3 3" xfId="5096" xr:uid="{00000000-0005-0000-0000-000026840000}"/>
    <cellStyle name="쉼표 [0] 16 5 3 3 2" xfId="11673" xr:uid="{00000000-0005-0000-0000-000027840000}"/>
    <cellStyle name="쉼표 [0] 16 5 3 4" xfId="10000" xr:uid="{00000000-0005-0000-0000-000028840000}"/>
    <cellStyle name="쉼표 [0] 16 5 3 5" xfId="18036" xr:uid="{00000000-0005-0000-0000-000029840000}"/>
    <cellStyle name="쉼표 [0] 16 5 4" xfId="6350" xr:uid="{00000000-0005-0000-0000-00002A840000}"/>
    <cellStyle name="쉼표 [0] 16 5 4 2" xfId="12927" xr:uid="{00000000-0005-0000-0000-00002B840000}"/>
    <cellStyle name="쉼표 [0] 16 5 4 3" xfId="16706" xr:uid="{00000000-0005-0000-0000-00002C840000}"/>
    <cellStyle name="쉼표 [0] 16 5 5" xfId="4726" xr:uid="{00000000-0005-0000-0000-00002D840000}"/>
    <cellStyle name="쉼표 [0] 16 5 5 2" xfId="11303" xr:uid="{00000000-0005-0000-0000-00002E840000}"/>
    <cellStyle name="쉼표 [0] 16 5 6" xfId="9632" xr:uid="{00000000-0005-0000-0000-00002F840000}"/>
    <cellStyle name="쉼표 [0] 16 5 7" xfId="18475" xr:uid="{00000000-0005-0000-0000-000030840000}"/>
    <cellStyle name="쉼표 [0] 16 6" xfId="9012" xr:uid="{00000000-0005-0000-0000-000031840000}"/>
    <cellStyle name="쉼표 [0] 16 6 2" xfId="16859" xr:uid="{00000000-0005-0000-0000-000032840000}"/>
    <cellStyle name="쉼표 [0] 16 7" xfId="15915" xr:uid="{00000000-0005-0000-0000-000033840000}"/>
    <cellStyle name="쉼표 [0] 16 7 2" xfId="21702" xr:uid="{00000000-0005-0000-0000-000034840000}"/>
    <cellStyle name="쉼표 [0] 17" xfId="1392" xr:uid="{00000000-0005-0000-0000-000035840000}"/>
    <cellStyle name="쉼표 [0] 17 2" xfId="2887" xr:uid="{00000000-0005-0000-0000-000036840000}"/>
    <cellStyle name="쉼표 [0] 17 2 2" xfId="15790" xr:uid="{00000000-0005-0000-0000-000037840000}"/>
    <cellStyle name="쉼표 [0] 17 2 3" xfId="39057" xr:uid="{49434B4A-1DEC-43A8-AEA9-DA741003CB88}"/>
    <cellStyle name="쉼표 [0] 17 3" xfId="2941" xr:uid="{00000000-0005-0000-0000-000038840000}"/>
    <cellStyle name="쉼표 [0] 17 4" xfId="9013" xr:uid="{00000000-0005-0000-0000-000039840000}"/>
    <cellStyle name="쉼표 [0] 17 5" xfId="16695" xr:uid="{00000000-0005-0000-0000-00003A840000}"/>
    <cellStyle name="쉼표 [0] 18" xfId="1393" xr:uid="{00000000-0005-0000-0000-00003B840000}"/>
    <cellStyle name="쉼표 [0] 18 2" xfId="2888" xr:uid="{00000000-0005-0000-0000-00003C840000}"/>
    <cellStyle name="쉼표 [0] 18 2 2" xfId="3117" xr:uid="{00000000-0005-0000-0000-00003D840000}"/>
    <cellStyle name="쉼표 [0] 18 2 2 2" xfId="3847" xr:uid="{00000000-0005-0000-0000-00003E840000}"/>
    <cellStyle name="쉼표 [0] 18 2 2 2 2" xfId="7151" xr:uid="{00000000-0005-0000-0000-00003F840000}"/>
    <cellStyle name="쉼표 [0] 18 2 2 2 2 2" xfId="13728" xr:uid="{00000000-0005-0000-0000-000040840000}"/>
    <cellStyle name="쉼표 [0] 18 2 2 2 2 3" xfId="20809" xr:uid="{00000000-0005-0000-0000-000041840000}"/>
    <cellStyle name="쉼표 [0] 18 2 2 2 3" xfId="5528" xr:uid="{00000000-0005-0000-0000-000042840000}"/>
    <cellStyle name="쉼표 [0] 18 2 2 2 3 2" xfId="12105" xr:uid="{00000000-0005-0000-0000-000043840000}"/>
    <cellStyle name="쉼표 [0] 18 2 2 2 4" xfId="10432" xr:uid="{00000000-0005-0000-0000-000044840000}"/>
    <cellStyle name="쉼표 [0] 18 2 2 2 5" xfId="17580" xr:uid="{00000000-0005-0000-0000-000045840000}"/>
    <cellStyle name="쉼표 [0] 18 2 2 3" xfId="6478" xr:uid="{00000000-0005-0000-0000-000046840000}"/>
    <cellStyle name="쉼표 [0] 18 2 2 3 2" xfId="13055" xr:uid="{00000000-0005-0000-0000-000047840000}"/>
    <cellStyle name="쉼표 [0] 18 2 2 3 3" xfId="20136" xr:uid="{00000000-0005-0000-0000-000048840000}"/>
    <cellStyle name="쉼표 [0] 18 2 2 4" xfId="4855" xr:uid="{00000000-0005-0000-0000-000049840000}"/>
    <cellStyle name="쉼표 [0] 18 2 2 4 2" xfId="11432" xr:uid="{00000000-0005-0000-0000-00004A840000}"/>
    <cellStyle name="쉼표 [0] 18 2 2 5" xfId="9760" xr:uid="{00000000-0005-0000-0000-00004B840000}"/>
    <cellStyle name="쉼표 [0] 18 2 2 6" xfId="18340" xr:uid="{00000000-0005-0000-0000-00004C840000}"/>
    <cellStyle name="쉼표 [0] 18 2 3" xfId="3346" xr:uid="{00000000-0005-0000-0000-00004D840000}"/>
    <cellStyle name="쉼표 [0] 18 2 3 2" xfId="6685" xr:uid="{00000000-0005-0000-0000-00004E840000}"/>
    <cellStyle name="쉼표 [0] 18 2 3 2 2" xfId="13262" xr:uid="{00000000-0005-0000-0000-00004F840000}"/>
    <cellStyle name="쉼표 [0] 18 2 3 2 3" xfId="20343" xr:uid="{00000000-0005-0000-0000-000050840000}"/>
    <cellStyle name="쉼표 [0] 18 2 3 3" xfId="5062" xr:uid="{00000000-0005-0000-0000-000051840000}"/>
    <cellStyle name="쉼표 [0] 18 2 3 3 2" xfId="11639" xr:uid="{00000000-0005-0000-0000-000052840000}"/>
    <cellStyle name="쉼표 [0] 18 2 3 4" xfId="9966" xr:uid="{00000000-0005-0000-0000-000053840000}"/>
    <cellStyle name="쉼표 [0] 18 2 3 5" xfId="18079" xr:uid="{00000000-0005-0000-0000-000054840000}"/>
    <cellStyle name="쉼표 [0] 18 2 4" xfId="6326" xr:uid="{00000000-0005-0000-0000-000055840000}"/>
    <cellStyle name="쉼표 [0] 18 2 4 2" xfId="12903" xr:uid="{00000000-0005-0000-0000-000056840000}"/>
    <cellStyle name="쉼표 [0] 18 2 4 3" xfId="16736" xr:uid="{00000000-0005-0000-0000-000057840000}"/>
    <cellStyle name="쉼표 [0] 18 2 5" xfId="4696" xr:uid="{00000000-0005-0000-0000-000058840000}"/>
    <cellStyle name="쉼표 [0] 18 2 5 2" xfId="11273" xr:uid="{00000000-0005-0000-0000-000059840000}"/>
    <cellStyle name="쉼표 [0] 18 2 6" xfId="9602" xr:uid="{00000000-0005-0000-0000-00005A840000}"/>
    <cellStyle name="쉼표 [0] 18 2 7" xfId="18526" xr:uid="{00000000-0005-0000-0000-00005B840000}"/>
    <cellStyle name="쉼표 [0] 18 3" xfId="2971" xr:uid="{00000000-0005-0000-0000-00005C840000}"/>
    <cellStyle name="쉼표 [0] 18 3 2" xfId="3148" xr:uid="{00000000-0005-0000-0000-00005D840000}"/>
    <cellStyle name="쉼표 [0] 18 3 2 2" xfId="3878" xr:uid="{00000000-0005-0000-0000-00005E840000}"/>
    <cellStyle name="쉼표 [0] 18 3 2 2 2" xfId="7182" xr:uid="{00000000-0005-0000-0000-00005F840000}"/>
    <cellStyle name="쉼표 [0] 18 3 2 2 2 2" xfId="13759" xr:uid="{00000000-0005-0000-0000-000060840000}"/>
    <cellStyle name="쉼표 [0] 18 3 2 2 2 3" xfId="20840" xr:uid="{00000000-0005-0000-0000-000061840000}"/>
    <cellStyle name="쉼표 [0] 18 3 2 2 3" xfId="5559" xr:uid="{00000000-0005-0000-0000-000062840000}"/>
    <cellStyle name="쉼표 [0] 18 3 2 2 3 2" xfId="12136" xr:uid="{00000000-0005-0000-0000-000063840000}"/>
    <cellStyle name="쉼표 [0] 18 3 2 2 4" xfId="10463" xr:uid="{00000000-0005-0000-0000-000064840000}"/>
    <cellStyle name="쉼표 [0] 18 3 2 2 5" xfId="17549" xr:uid="{00000000-0005-0000-0000-000065840000}"/>
    <cellStyle name="쉼표 [0] 18 3 2 3" xfId="6509" xr:uid="{00000000-0005-0000-0000-000066840000}"/>
    <cellStyle name="쉼표 [0] 18 3 2 3 2" xfId="13086" xr:uid="{00000000-0005-0000-0000-000067840000}"/>
    <cellStyle name="쉼표 [0] 18 3 2 3 3" xfId="20167" xr:uid="{00000000-0005-0000-0000-000068840000}"/>
    <cellStyle name="쉼표 [0] 18 3 2 4" xfId="4886" xr:uid="{00000000-0005-0000-0000-000069840000}"/>
    <cellStyle name="쉼표 [0] 18 3 2 4 2" xfId="11463" xr:uid="{00000000-0005-0000-0000-00006A840000}"/>
    <cellStyle name="쉼표 [0] 18 3 2 5" xfId="9791" xr:uid="{00000000-0005-0000-0000-00006B840000}"/>
    <cellStyle name="쉼표 [0] 18 3 2 6" xfId="18309" xr:uid="{00000000-0005-0000-0000-00006C840000}"/>
    <cellStyle name="쉼표 [0] 18 3 3" xfId="3381" xr:uid="{00000000-0005-0000-0000-00006D840000}"/>
    <cellStyle name="쉼표 [0] 18 3 3 2" xfId="6720" xr:uid="{00000000-0005-0000-0000-00006E840000}"/>
    <cellStyle name="쉼표 [0] 18 3 3 2 2" xfId="13297" xr:uid="{00000000-0005-0000-0000-00006F840000}"/>
    <cellStyle name="쉼표 [0] 18 3 3 2 3" xfId="20378" xr:uid="{00000000-0005-0000-0000-000070840000}"/>
    <cellStyle name="쉼표 [0] 18 3 3 3" xfId="5097" xr:uid="{00000000-0005-0000-0000-000071840000}"/>
    <cellStyle name="쉼표 [0] 18 3 3 3 2" xfId="11674" xr:uid="{00000000-0005-0000-0000-000072840000}"/>
    <cellStyle name="쉼표 [0] 18 3 3 4" xfId="10001" xr:uid="{00000000-0005-0000-0000-000073840000}"/>
    <cellStyle name="쉼표 [0] 18 3 3 5" xfId="18035" xr:uid="{00000000-0005-0000-0000-000074840000}"/>
    <cellStyle name="쉼표 [0] 18 3 4" xfId="6351" xr:uid="{00000000-0005-0000-0000-000075840000}"/>
    <cellStyle name="쉼표 [0] 18 3 4 2" xfId="12928" xr:uid="{00000000-0005-0000-0000-000076840000}"/>
    <cellStyle name="쉼표 [0] 18 3 4 3" xfId="20008" xr:uid="{00000000-0005-0000-0000-000077840000}"/>
    <cellStyle name="쉼표 [0] 18 3 5" xfId="4727" xr:uid="{00000000-0005-0000-0000-000078840000}"/>
    <cellStyle name="쉼표 [0] 18 3 5 2" xfId="11304" xr:uid="{00000000-0005-0000-0000-000079840000}"/>
    <cellStyle name="쉼표 [0] 18 3 6" xfId="9633" xr:uid="{00000000-0005-0000-0000-00007A840000}"/>
    <cellStyle name="쉼표 [0] 18 3 7" xfId="18474" xr:uid="{00000000-0005-0000-0000-00007B840000}"/>
    <cellStyle name="쉼표 [0] 18 4" xfId="15914" xr:uid="{00000000-0005-0000-0000-00007C840000}"/>
    <cellStyle name="쉼표 [0] 19" xfId="1394" xr:uid="{00000000-0005-0000-0000-00007D840000}"/>
    <cellStyle name="쉼표 [0] 19 2" xfId="2942" xr:uid="{00000000-0005-0000-0000-00007E840000}"/>
    <cellStyle name="쉼표 [0] 19 2 2" xfId="15793" xr:uid="{00000000-0005-0000-0000-00007F840000}"/>
    <cellStyle name="쉼표 [0] 19 2 2 2" xfId="19375" xr:uid="{00000000-0005-0000-0000-000080840000}"/>
    <cellStyle name="쉼표 [0] 19 2 3" xfId="15792" xr:uid="{00000000-0005-0000-0000-000081840000}"/>
    <cellStyle name="쉼표 [0] 19 2 4" xfId="19374" xr:uid="{00000000-0005-0000-0000-000082840000}"/>
    <cellStyle name="쉼표 [0] 19 3" xfId="9014" xr:uid="{00000000-0005-0000-0000-000083840000}"/>
    <cellStyle name="쉼표 [0] 19 3 2" xfId="15794" xr:uid="{00000000-0005-0000-0000-000084840000}"/>
    <cellStyle name="쉼표 [0] 19 4" xfId="15795" xr:uid="{00000000-0005-0000-0000-000085840000}"/>
    <cellStyle name="쉼표 [0] 19 5" xfId="15791" xr:uid="{00000000-0005-0000-0000-000086840000}"/>
    <cellStyle name="쉼표 [0] 2" xfId="1395" xr:uid="{00000000-0005-0000-0000-000087840000}"/>
    <cellStyle name="쉼표 [0] 2 10" xfId="38831" xr:uid="{B6A7C47A-68A4-425B-AB5A-B376E87914E6}"/>
    <cellStyle name="쉼표 [0] 2 10 2" xfId="38857" xr:uid="{ECD8BDE4-45F2-4B12-915D-7C2D323BFD2D}"/>
    <cellStyle name="쉼표 [0] 2 10 3" xfId="38847" xr:uid="{E263385C-C36D-4F23-A308-2C29D3507939}"/>
    <cellStyle name="쉼표 [0] 2 11" xfId="39015" xr:uid="{82FAA76F-E8F1-47B8-95B8-0594928E960E}"/>
    <cellStyle name="쉼표 [0] 2 19" xfId="9385" xr:uid="{00000000-0005-0000-0000-000088840000}"/>
    <cellStyle name="쉼표 [0] 2 2" xfId="1396" xr:uid="{00000000-0005-0000-0000-000089840000}"/>
    <cellStyle name="쉼표 [0] 2 2 10" xfId="38840" xr:uid="{2FF04922-B0C4-41DD-8F3D-78C5F21AE6E1}"/>
    <cellStyle name="쉼표 [0] 2 2 2" xfId="1397" xr:uid="{00000000-0005-0000-0000-00008A840000}"/>
    <cellStyle name="쉼표 [0] 2 2 2 2" xfId="1398" xr:uid="{00000000-0005-0000-0000-00008B840000}"/>
    <cellStyle name="쉼표 [0] 2 2 2 2 2" xfId="15913" xr:uid="{00000000-0005-0000-0000-00008C840000}"/>
    <cellStyle name="쉼표 [0] 2 2 2 2 3" xfId="38832" xr:uid="{617F33CB-846F-4431-9182-2B2D6E9FF7E0}"/>
    <cellStyle name="쉼표 [0] 2 2 2 3" xfId="3539" xr:uid="{00000000-0005-0000-0000-00008D840000}"/>
    <cellStyle name="쉼표 [0] 2 2 2 3 2" xfId="15796" xr:uid="{00000000-0005-0000-0000-00008E840000}"/>
    <cellStyle name="쉼표 [0] 2 2 2 4" xfId="9015" xr:uid="{00000000-0005-0000-0000-00008F840000}"/>
    <cellStyle name="쉼표 [0] 2 2 2 4 2" xfId="22367" xr:uid="{00000000-0005-0000-0000-000090840000}"/>
    <cellStyle name="쉼표 [0] 2 2 3" xfId="1399" xr:uid="{00000000-0005-0000-0000-000091840000}"/>
    <cellStyle name="쉼표 [0] 2 2 3 2" xfId="9016" xr:uid="{00000000-0005-0000-0000-000092840000}"/>
    <cellStyle name="쉼표 [0] 2 2 3 3" xfId="15797" xr:uid="{00000000-0005-0000-0000-000093840000}"/>
    <cellStyle name="쉼표 [0] 2 2 3 3 2" xfId="38842" xr:uid="{70BB4419-A3D0-4048-8E81-D8E98C7592F3}"/>
    <cellStyle name="쉼표 [0] 2 2 3 4" xfId="14893" xr:uid="{00000000-0005-0000-0000-000094840000}"/>
    <cellStyle name="쉼표 [0] 2 2 3 5" xfId="27277" xr:uid="{00000000-0005-0000-0000-000095840000}"/>
    <cellStyle name="쉼표 [0] 2 2 4" xfId="2521" xr:uid="{00000000-0005-0000-0000-000096840000}"/>
    <cellStyle name="쉼표 [0] 2 2 5" xfId="2522" xr:uid="{00000000-0005-0000-0000-000097840000}"/>
    <cellStyle name="쉼표 [0] 2 2 6" xfId="21534" xr:uid="{00000000-0005-0000-0000-000098840000}"/>
    <cellStyle name="쉼표 [0] 2 2 7" xfId="21703" xr:uid="{00000000-0005-0000-0000-000099840000}"/>
    <cellStyle name="쉼표 [0] 2 20" xfId="38966" xr:uid="{766C1DA5-5794-4707-B37F-A8F7EE3850AC}"/>
    <cellStyle name="쉼표 [0] 2 21" xfId="39002" xr:uid="{F1A60F0E-2A68-4B29-89F4-8F5FE50E6575}"/>
    <cellStyle name="쉼표 [0] 2 3" xfId="1400" xr:uid="{00000000-0005-0000-0000-00009A840000}"/>
    <cellStyle name="쉼표 [0] 2 3 2" xfId="1401" xr:uid="{00000000-0005-0000-0000-00009B840000}"/>
    <cellStyle name="쉼표 [0] 2 3 2 2" xfId="15798" xr:uid="{00000000-0005-0000-0000-00009C840000}"/>
    <cellStyle name="쉼표 [0] 2 3 2 2 2" xfId="19377" xr:uid="{00000000-0005-0000-0000-00009D840000}"/>
    <cellStyle name="쉼표 [0] 2 3 3" xfId="2889" xr:uid="{00000000-0005-0000-0000-00009E840000}"/>
    <cellStyle name="쉼표 [0] 2 3 3 2" xfId="15799" xr:uid="{00000000-0005-0000-0000-00009F840000}"/>
    <cellStyle name="쉼표 [0] 2 3 4" xfId="2992" xr:uid="{00000000-0005-0000-0000-0000A0840000}"/>
    <cellStyle name="쉼표 [0] 2 3 4 2" xfId="19378" xr:uid="{00000000-0005-0000-0000-0000A1840000}"/>
    <cellStyle name="쉼표 [0] 2 3 5" xfId="15669" xr:uid="{00000000-0005-0000-0000-0000A2840000}"/>
    <cellStyle name="쉼표 [0] 2 3 6" xfId="15912" xr:uid="{00000000-0005-0000-0000-0000A3840000}"/>
    <cellStyle name="쉼표 [0] 2 3 6 2" xfId="21704" xr:uid="{00000000-0005-0000-0000-0000A4840000}"/>
    <cellStyle name="쉼표 [0] 2 3 7" xfId="19376" xr:uid="{00000000-0005-0000-0000-0000A5840000}"/>
    <cellStyle name="쉼표 [0] 2 3 8" xfId="27260" xr:uid="{00000000-0005-0000-0000-0000A6840000}"/>
    <cellStyle name="쉼표 [0] 2 4" xfId="1402" xr:uid="{00000000-0005-0000-0000-0000A7840000}"/>
    <cellStyle name="쉼표 [0] 2 4 2" xfId="2890" xr:uid="{00000000-0005-0000-0000-0000A8840000}"/>
    <cellStyle name="쉼표 [0] 2 4 2 2" xfId="14744" xr:uid="{00000000-0005-0000-0000-0000A9840000}"/>
    <cellStyle name="쉼표 [0] 2 4 2 2 2" xfId="38829" xr:uid="{C39BE6DC-4C5C-4C37-8838-73536116BAAE}"/>
    <cellStyle name="쉼표 [0] 2 4 2 4" xfId="38986" xr:uid="{E1798314-0047-499E-90C5-7E96994D4BC8}"/>
    <cellStyle name="쉼표 [0] 2 4 2 4 2" xfId="39007" xr:uid="{263863FA-54CA-450E-BF5A-F34148B9F3FE}"/>
    <cellStyle name="쉼표 [0] 2 4 2 4 3" xfId="39017" xr:uid="{C0A4E08F-BFF6-4F0A-B235-B5B9A04214A1}"/>
    <cellStyle name="쉼표 [0] 2 4 2 4 3 2 2" xfId="39010" xr:uid="{528BC247-1CAB-41E9-99DE-92720067E8C9}"/>
    <cellStyle name="쉼표 [0] 2 4 2 4 3 2 2 2" xfId="39019" xr:uid="{39DAB159-C94A-40CE-8035-E9EAB1C10565}"/>
    <cellStyle name="쉼표 [0] 2 4 3" xfId="14894" xr:uid="{00000000-0005-0000-0000-0000AA840000}"/>
    <cellStyle name="쉼표 [0] 2 4 3 2" xfId="19379" xr:uid="{00000000-0005-0000-0000-0000AB840000}"/>
    <cellStyle name="쉼표 [0] 2 4 3 3" xfId="21537" xr:uid="{00000000-0005-0000-0000-0000AC840000}"/>
    <cellStyle name="쉼표 [0] 2 4 4" xfId="15575" xr:uid="{00000000-0005-0000-0000-0000AD840000}"/>
    <cellStyle name="쉼표 [0] 2 4 4 2" xfId="21972" xr:uid="{00000000-0005-0000-0000-0000AE840000}"/>
    <cellStyle name="쉼표 [0] 2 4 5" xfId="38977" xr:uid="{EA70943D-47DC-46C7-A74D-7D14533C143F}"/>
    <cellStyle name="쉼표 [0] 2 5" xfId="1403" xr:uid="{00000000-0005-0000-0000-0000AF840000}"/>
    <cellStyle name="쉼표 [0] 2 5 2" xfId="1404" xr:uid="{00000000-0005-0000-0000-0000B0840000}"/>
    <cellStyle name="쉼표 [0] 2 5 2 2" xfId="1405" xr:uid="{00000000-0005-0000-0000-0000B1840000}"/>
    <cellStyle name="쉼표 [0] 2 5 2 2 2" xfId="16313" xr:uid="{00000000-0005-0000-0000-0000B2840000}"/>
    <cellStyle name="쉼표 [0] 2 5 2 2 2 2" xfId="38889" xr:uid="{4BD27D45-2D13-4019-9613-667A23D269E6}"/>
    <cellStyle name="쉼표 [0] 2 5 2 2 2 2 2" xfId="38972" xr:uid="{855E4471-01C5-46FE-97E9-DE0AF7D52508}"/>
    <cellStyle name="쉼표 [0] 2 5 2 3" xfId="1886" xr:uid="{00000000-0005-0000-0000-0000B3840000}"/>
    <cellStyle name="쉼표 [0] 2 5 2 4" xfId="38822" xr:uid="{62CE7153-9407-4947-8E52-2A9BB7B36906}"/>
    <cellStyle name="쉼표 [0] 2 5 3" xfId="1406" xr:uid="{00000000-0005-0000-0000-0000B4840000}"/>
    <cellStyle name="쉼표 [0] 2 5 3 2" xfId="15389" xr:uid="{00000000-0005-0000-0000-0000B5840000}"/>
    <cellStyle name="쉼표 [0] 2 5 4" xfId="1407" xr:uid="{00000000-0005-0000-0000-0000B6840000}"/>
    <cellStyle name="쉼표 [0] 2 5 4 2" xfId="15800" xr:uid="{00000000-0005-0000-0000-0000B7840000}"/>
    <cellStyle name="쉼표 [0] 2 5 4 3" xfId="15956" xr:uid="{00000000-0005-0000-0000-0000B8840000}"/>
    <cellStyle name="쉼표 [0] 2 5 5" xfId="1408" xr:uid="{00000000-0005-0000-0000-0000B9840000}"/>
    <cellStyle name="쉼표 [0] 2 5 5 2" xfId="1409" xr:uid="{00000000-0005-0000-0000-0000BA840000}"/>
    <cellStyle name="쉼표 [0] 2 5 6" xfId="1870" xr:uid="{00000000-0005-0000-0000-0000BB840000}"/>
    <cellStyle name="쉼표 [0] 2 5 7" xfId="15801" xr:uid="{00000000-0005-0000-0000-0000BC840000}"/>
    <cellStyle name="쉼표 [0] 2 5 8" xfId="16242" xr:uid="{00000000-0005-0000-0000-0000BD840000}"/>
    <cellStyle name="쉼표 [0] 2 5 8 2" xfId="39070" xr:uid="{ED0FEC80-DCD5-457D-9FED-2F28868D7003}"/>
    <cellStyle name="쉼표 [0] 2 6" xfId="1410" xr:uid="{00000000-0005-0000-0000-0000BE840000}"/>
    <cellStyle name="쉼표 [0] 2 6 2" xfId="1411" xr:uid="{00000000-0005-0000-0000-0000BF840000}"/>
    <cellStyle name="쉼표 [0] 2 6 2 2" xfId="16350" xr:uid="{00000000-0005-0000-0000-0000C0840000}"/>
    <cellStyle name="쉼표 [0] 2 6 3" xfId="3542" xr:uid="{00000000-0005-0000-0000-0000C1840000}"/>
    <cellStyle name="쉼표 [0] 2 6 4" xfId="16256" xr:uid="{00000000-0005-0000-0000-0000C2840000}"/>
    <cellStyle name="쉼표 [0] 2 7" xfId="1412" xr:uid="{00000000-0005-0000-0000-0000C3840000}"/>
    <cellStyle name="쉼표 [0] 2 7 2" xfId="2943" xr:uid="{00000000-0005-0000-0000-0000C4840000}"/>
    <cellStyle name="쉼표 [0] 2 7 3" xfId="16282" xr:uid="{00000000-0005-0000-0000-0000C5840000}"/>
    <cellStyle name="쉼표 [0] 2 8" xfId="4571" xr:uid="{00000000-0005-0000-0000-0000C6840000}"/>
    <cellStyle name="쉼표 [0] 2 8 2" xfId="15803" xr:uid="{00000000-0005-0000-0000-0000C7840000}"/>
    <cellStyle name="쉼표 [0] 2 8 2 2" xfId="22369" xr:uid="{00000000-0005-0000-0000-0000C8840000}"/>
    <cellStyle name="쉼표 [0] 2 8 3" xfId="22368" xr:uid="{00000000-0005-0000-0000-0000C9840000}"/>
    <cellStyle name="쉼표 [0] 2 9" xfId="1413" xr:uid="{00000000-0005-0000-0000-0000CA840000}"/>
    <cellStyle name="쉼표 [0] 2_차주명관리_20110726_v1" xfId="16554" xr:uid="{00000000-0005-0000-0000-0000CB840000}"/>
    <cellStyle name="쉼표 [0] 20" xfId="1414" xr:uid="{00000000-0005-0000-0000-0000CC840000}"/>
    <cellStyle name="쉼표 [0] 20 2" xfId="15804" xr:uid="{00000000-0005-0000-0000-0000CD840000}"/>
    <cellStyle name="쉼표 [0] 20 2 2" xfId="38810" xr:uid="{52476E5F-305F-473E-BB77-EDBED78D7459}"/>
    <cellStyle name="쉼표 [0] 20 3" xfId="38858" xr:uid="{40F23151-1696-4386-AEF2-43EF1D64ECEB}"/>
    <cellStyle name="쉼표 [0] 21" xfId="1866" xr:uid="{00000000-0005-0000-0000-0000CE840000}"/>
    <cellStyle name="쉼표 [0] 21 2" xfId="9389" xr:uid="{00000000-0005-0000-0000-0000CF840000}"/>
    <cellStyle name="쉼표 [0] 21 2 2" xfId="14558" xr:uid="{00000000-0005-0000-0000-0000D0840000}"/>
    <cellStyle name="쉼표 [0] 21 3" xfId="9583" xr:uid="{00000000-0005-0000-0000-0000D1840000}"/>
    <cellStyle name="쉼표 [0] 21 4" xfId="15805" xr:uid="{00000000-0005-0000-0000-0000D2840000}"/>
    <cellStyle name="쉼표 [0] 22" xfId="2849" xr:uid="{00000000-0005-0000-0000-0000D3840000}"/>
    <cellStyle name="쉼표 [0] 22 2" xfId="15806" xr:uid="{00000000-0005-0000-0000-0000D4840000}"/>
    <cellStyle name="쉼표 [0] 23" xfId="3163" xr:uid="{00000000-0005-0000-0000-0000D5840000}"/>
    <cellStyle name="쉼표 [0] 23 2" xfId="6523" xr:uid="{00000000-0005-0000-0000-0000D6840000}"/>
    <cellStyle name="쉼표 [0] 23 2 2" xfId="13100" xr:uid="{00000000-0005-0000-0000-0000D7840000}"/>
    <cellStyle name="쉼표 [0] 23 2 3" xfId="20181" xr:uid="{00000000-0005-0000-0000-0000D8840000}"/>
    <cellStyle name="쉼표 [0] 23 3" xfId="4900" xr:uid="{00000000-0005-0000-0000-0000D9840000}"/>
    <cellStyle name="쉼표 [0] 23 3 2" xfId="11477" xr:uid="{00000000-0005-0000-0000-0000DA840000}"/>
    <cellStyle name="쉼표 [0] 23 4" xfId="9805" xr:uid="{00000000-0005-0000-0000-0000DB840000}"/>
    <cellStyle name="쉼표 [0] 23 5" xfId="15807" xr:uid="{00000000-0005-0000-0000-0000DC840000}"/>
    <cellStyle name="쉼표 [0] 23 6" xfId="18270" xr:uid="{00000000-0005-0000-0000-0000DD840000}"/>
    <cellStyle name="쉼표 [0] 24" xfId="1415" xr:uid="{00000000-0005-0000-0000-0000DE840000}"/>
    <cellStyle name="쉼표 [0] 24 2" xfId="9017" xr:uid="{00000000-0005-0000-0000-0000DF840000}"/>
    <cellStyle name="쉼표 [0] 24 3" xfId="38839" xr:uid="{4036A975-5126-4D46-9B59-1D29BB95826D}"/>
    <cellStyle name="쉼표 [0] 25" xfId="4507" xr:uid="{00000000-0005-0000-0000-0000E0840000}"/>
    <cellStyle name="쉼표 [0] 25 2" xfId="6188" xr:uid="{00000000-0005-0000-0000-0000E1840000}"/>
    <cellStyle name="쉼표 [0] 25 2 2" xfId="12765" xr:uid="{00000000-0005-0000-0000-0000E2840000}"/>
    <cellStyle name="쉼표 [0] 25 2 3" xfId="15809" xr:uid="{00000000-0005-0000-0000-0000E3840000}"/>
    <cellStyle name="쉼표 [0] 25 2 4" xfId="21469" xr:uid="{00000000-0005-0000-0000-0000E4840000}"/>
    <cellStyle name="쉼표 [0] 25 3" xfId="9018" xr:uid="{00000000-0005-0000-0000-0000E5840000}"/>
    <cellStyle name="쉼표 [0] 25 4" xfId="11092" xr:uid="{00000000-0005-0000-0000-0000E6840000}"/>
    <cellStyle name="쉼표 [0] 25 5" xfId="15808" xr:uid="{00000000-0005-0000-0000-0000E7840000}"/>
    <cellStyle name="쉼표 [0] 25 6" xfId="16920" xr:uid="{00000000-0005-0000-0000-0000E8840000}"/>
    <cellStyle name="쉼표 [0] 26" xfId="4523" xr:uid="{00000000-0005-0000-0000-0000E9840000}"/>
    <cellStyle name="쉼표 [0] 26 2" xfId="11108" xr:uid="{00000000-0005-0000-0000-0000EA840000}"/>
    <cellStyle name="쉼표 [0] 26 2 2" xfId="21485" xr:uid="{00000000-0005-0000-0000-0000EB840000}"/>
    <cellStyle name="쉼표 [0] 26 3" xfId="15810" xr:uid="{00000000-0005-0000-0000-0000EC840000}"/>
    <cellStyle name="쉼표 [0] 26 4" xfId="16904" xr:uid="{00000000-0005-0000-0000-0000ED840000}"/>
    <cellStyle name="쉼표 [0] 27" xfId="4538" xr:uid="{00000000-0005-0000-0000-0000EE840000}"/>
    <cellStyle name="쉼표 [0] 27 2" xfId="11123" xr:uid="{00000000-0005-0000-0000-0000EF840000}"/>
    <cellStyle name="쉼표 [0] 27 2 2" xfId="21500" xr:uid="{00000000-0005-0000-0000-0000F0840000}"/>
    <cellStyle name="쉼표 [0] 27 3" xfId="15811" xr:uid="{00000000-0005-0000-0000-0000F1840000}"/>
    <cellStyle name="쉼표 [0] 27 4" xfId="16889" xr:uid="{00000000-0005-0000-0000-0000F2840000}"/>
    <cellStyle name="쉼표 [0] 28" xfId="4554" xr:uid="{00000000-0005-0000-0000-0000F3840000}"/>
    <cellStyle name="쉼표 [0] 28 2" xfId="9019" xr:uid="{00000000-0005-0000-0000-0000F4840000}"/>
    <cellStyle name="쉼표 [0] 28 2 2" xfId="21516" xr:uid="{00000000-0005-0000-0000-0000F5840000}"/>
    <cellStyle name="쉼표 [0] 28 3" xfId="11139" xr:uid="{00000000-0005-0000-0000-0000F6840000}"/>
    <cellStyle name="쉼표 [0] 28 4" xfId="15812" xr:uid="{00000000-0005-0000-0000-0000F7840000}"/>
    <cellStyle name="쉼표 [0] 28 5" xfId="16873" xr:uid="{00000000-0005-0000-0000-0000F8840000}"/>
    <cellStyle name="쉼표 [0] 29" xfId="4557" xr:uid="{00000000-0005-0000-0000-0000F9840000}"/>
    <cellStyle name="쉼표 [0] 29 2" xfId="9383" xr:uid="{00000000-0005-0000-0000-0000FA840000}"/>
    <cellStyle name="쉼표 [0] 29 2 2" xfId="14554" xr:uid="{00000000-0005-0000-0000-0000FB840000}"/>
    <cellStyle name="쉼표 [0] 29 2 3" xfId="21519" xr:uid="{00000000-0005-0000-0000-0000FC840000}"/>
    <cellStyle name="쉼표 [0] 29 3" xfId="9580" xr:uid="{00000000-0005-0000-0000-0000FD840000}"/>
    <cellStyle name="쉼표 [0] 29 4" xfId="15813" xr:uid="{00000000-0005-0000-0000-0000FE840000}"/>
    <cellStyle name="쉼표 [0] 29 5" xfId="16870" xr:uid="{00000000-0005-0000-0000-0000FF840000}"/>
    <cellStyle name="쉼표 [0] 3" xfId="1416" xr:uid="{00000000-0005-0000-0000-000000850000}"/>
    <cellStyle name="쉼표 [0] 3 10" xfId="38979" xr:uid="{ED209D63-803F-43CF-8518-DA23DD885771}"/>
    <cellStyle name="쉼표 [0] 3 2" xfId="1417" xr:uid="{00000000-0005-0000-0000-000001850000}"/>
    <cellStyle name="쉼표 [0] 3 2 2" xfId="1418" xr:uid="{00000000-0005-0000-0000-000002850000}"/>
    <cellStyle name="쉼표 [0] 3 2 2 2" xfId="15814" xr:uid="{00000000-0005-0000-0000-000003850000}"/>
    <cellStyle name="쉼표 [0] 3 2 2 2 2 2 2 2 2 2 2" xfId="39038" xr:uid="{09DD139D-A6A4-4303-981A-56336BED2E0B}"/>
    <cellStyle name="쉼표 [0] 3 2 3" xfId="1419" xr:uid="{00000000-0005-0000-0000-000004850000}"/>
    <cellStyle name="쉼표 [0] 3 2 3 2" xfId="1420" xr:uid="{00000000-0005-0000-0000-000005850000}"/>
    <cellStyle name="쉼표 [0] 3 2 3 2 2" xfId="15668" xr:uid="{00000000-0005-0000-0000-000006850000}"/>
    <cellStyle name="쉼표 [0] 3 2 3 3" xfId="1421" xr:uid="{00000000-0005-0000-0000-000007850000}"/>
    <cellStyle name="쉼표 [0] 3 2 3 3 2" xfId="15815" xr:uid="{00000000-0005-0000-0000-000008850000}"/>
    <cellStyle name="쉼표 [0] 3 2 3 4" xfId="15786" xr:uid="{00000000-0005-0000-0000-000009850000}"/>
    <cellStyle name="쉼표 [0] 3 2 4" xfId="14932" xr:uid="{00000000-0005-0000-0000-00000A850000}"/>
    <cellStyle name="쉼표 [0] 3 2 4 2" xfId="22370" xr:uid="{00000000-0005-0000-0000-00000B850000}"/>
    <cellStyle name="쉼표 [0] 3 2 5" xfId="14745" xr:uid="{00000000-0005-0000-0000-00000C850000}"/>
    <cellStyle name="쉼표 [0] 3 2 6" xfId="27261" xr:uid="{00000000-0005-0000-0000-00000D850000}"/>
    <cellStyle name="쉼표 [0] 3 2 7" xfId="38873" xr:uid="{F8899600-54E8-42E3-A328-694105D65815}"/>
    <cellStyle name="쉼표 [0] 3 3" xfId="1422" xr:uid="{00000000-0005-0000-0000-00000E850000}"/>
    <cellStyle name="쉼표 [0] 3 3 2" xfId="1887" xr:uid="{00000000-0005-0000-0000-00000F850000}"/>
    <cellStyle name="쉼표 [0] 3 3 2 2" xfId="15816" xr:uid="{00000000-0005-0000-0000-000010850000}"/>
    <cellStyle name="쉼표 [0] 3 3 2 2 2" xfId="22371" xr:uid="{00000000-0005-0000-0000-000011850000}"/>
    <cellStyle name="쉼표 [0] 3 3 3" xfId="2891" xr:uid="{00000000-0005-0000-0000-000012850000}"/>
    <cellStyle name="쉼표 [0] 3 3 3 2" xfId="15817" xr:uid="{00000000-0005-0000-0000-000013850000}"/>
    <cellStyle name="쉼표 [0] 3 3 4" xfId="14895" xr:uid="{00000000-0005-0000-0000-000014850000}"/>
    <cellStyle name="쉼표 [0] 3 3 5" xfId="38956" xr:uid="{B8163E89-AA80-4506-971B-F8444F3B3428}"/>
    <cellStyle name="쉼표 [0] 3 3 5 2" xfId="38974" xr:uid="{7895ED93-25BC-49B4-B215-B10EB884E7B6}"/>
    <cellStyle name="쉼표 [0] 3 4" xfId="1423" xr:uid="{00000000-0005-0000-0000-000015850000}"/>
    <cellStyle name="쉼표 [0] 3 4 2" xfId="1424" xr:uid="{00000000-0005-0000-0000-000016850000}"/>
    <cellStyle name="쉼표 [0] 3 4 2 2" xfId="1888" xr:uid="{00000000-0005-0000-0000-000017850000}"/>
    <cellStyle name="쉼표 [0] 3 4 2 3" xfId="15818" xr:uid="{00000000-0005-0000-0000-000018850000}"/>
    <cellStyle name="쉼표 [0] 3 4 2 4" xfId="39066" xr:uid="{C55C2015-A3A4-40B7-972E-239B150E6953}"/>
    <cellStyle name="쉼표 [0] 3 4 3" xfId="1425" xr:uid="{00000000-0005-0000-0000-000019850000}"/>
    <cellStyle name="쉼표 [0] 3 4 3 2" xfId="1889" xr:uid="{00000000-0005-0000-0000-00001A850000}"/>
    <cellStyle name="쉼표 [0] 3 4 4" xfId="1426" xr:uid="{00000000-0005-0000-0000-00001B850000}"/>
    <cellStyle name="쉼표 [0] 3 4 4 2" xfId="1427" xr:uid="{00000000-0005-0000-0000-00001C850000}"/>
    <cellStyle name="쉼표 [0] 3 4 4 2 2" xfId="2945" xr:uid="{00000000-0005-0000-0000-00001D850000}"/>
    <cellStyle name="쉼표 [0] 3 4 4 3" xfId="2944" xr:uid="{00000000-0005-0000-0000-00001E850000}"/>
    <cellStyle name="쉼표 [0] 3 4 5" xfId="1428" xr:uid="{00000000-0005-0000-0000-00001F850000}"/>
    <cellStyle name="쉼표 [0] 3 4 5 2" xfId="1429" xr:uid="{00000000-0005-0000-0000-000020850000}"/>
    <cellStyle name="쉼표 [0] 3 4 5 2 2" xfId="1430" xr:uid="{00000000-0005-0000-0000-000021850000}"/>
    <cellStyle name="쉼표 [0] 3 4 5 2 2 2" xfId="1890" xr:uid="{00000000-0005-0000-0000-000022850000}"/>
    <cellStyle name="쉼표 [0] 3 4 5 2 2 3" xfId="14896" xr:uid="{00000000-0005-0000-0000-000023850000}"/>
    <cellStyle name="쉼표 [0] 3 4 5 2 3" xfId="1865" xr:uid="{00000000-0005-0000-0000-000024850000}"/>
    <cellStyle name="쉼표 [0] 3 4 5 2 3 2" xfId="15820" xr:uid="{00000000-0005-0000-0000-000025850000}"/>
    <cellStyle name="쉼표 [0] 3 4 5 3" xfId="1871" xr:uid="{00000000-0005-0000-0000-000026850000}"/>
    <cellStyle name="쉼표 [0] 3 4 5 4" xfId="15822" xr:uid="{00000000-0005-0000-0000-000027850000}"/>
    <cellStyle name="쉼표 [0] 3 4 5 4 2" xfId="38976" xr:uid="{2C64B448-968C-4408-82FA-A6B548AC3725}"/>
    <cellStyle name="쉼표 [0] 3 4 5 5" xfId="15823" xr:uid="{00000000-0005-0000-0000-000028850000}"/>
    <cellStyle name="쉼표 [0] 3 4 6" xfId="14928" xr:uid="{00000000-0005-0000-0000-000029850000}"/>
    <cellStyle name="쉼표 [0] 3 4 8 3 2 2" xfId="39012" xr:uid="{0181E036-D389-44E1-971A-A7F100951669}"/>
    <cellStyle name="쉼표 [0] 3 4 8 3 2 2 2" xfId="39020" xr:uid="{D82916FC-2B87-4BC6-8DCD-4D028A332EFA}"/>
    <cellStyle name="쉼표 [0] 3 5" xfId="1431" xr:uid="{00000000-0005-0000-0000-00002A850000}"/>
    <cellStyle name="쉼표 [0] 3 5 2" xfId="1432" xr:uid="{00000000-0005-0000-0000-00002B850000}"/>
    <cellStyle name="쉼표 [0] 3 5 2 2" xfId="1891" xr:uid="{00000000-0005-0000-0000-00002C850000}"/>
    <cellStyle name="쉼표 [0] 3 5 3" xfId="15824" xr:uid="{00000000-0005-0000-0000-00002D850000}"/>
    <cellStyle name="쉼표 [0] 3 5 3 2" xfId="22373" xr:uid="{00000000-0005-0000-0000-00002E850000}"/>
    <cellStyle name="쉼표 [0] 3 5 4" xfId="16593" xr:uid="{00000000-0005-0000-0000-00002F850000}"/>
    <cellStyle name="쉼표 [0] 3 6" xfId="1892" xr:uid="{00000000-0005-0000-0000-000030850000}"/>
    <cellStyle name="쉼표 [0] 3 6 2" xfId="15825" xr:uid="{00000000-0005-0000-0000-000031850000}"/>
    <cellStyle name="쉼표 [0] 3 6 2 2" xfId="39052" xr:uid="{6DF2263A-48BC-4AB0-9E1F-E3AD13EB41E8}"/>
    <cellStyle name="쉼표 [0] 3 7" xfId="2986" xr:uid="{00000000-0005-0000-0000-000032850000}"/>
    <cellStyle name="쉼표 [0] 3 7 2" xfId="15826" xr:uid="{00000000-0005-0000-0000-000033850000}"/>
    <cellStyle name="쉼표 [0] 3 7 2 2" xfId="22374" xr:uid="{00000000-0005-0000-0000-000034850000}"/>
    <cellStyle name="쉼표 [0] 3 8" xfId="14734" xr:uid="{00000000-0005-0000-0000-000035850000}"/>
    <cellStyle name="쉼표 [0] 3 8 2" xfId="21539" xr:uid="{00000000-0005-0000-0000-000036850000}"/>
    <cellStyle name="쉼표 [0] 3 9" xfId="19381" xr:uid="{00000000-0005-0000-0000-000037850000}"/>
    <cellStyle name="쉼표 [0] 30" xfId="4561" xr:uid="{00000000-0005-0000-0000-000038850000}"/>
    <cellStyle name="쉼표 [0] 30 2" xfId="11144" xr:uid="{00000000-0005-0000-0000-000039850000}"/>
    <cellStyle name="쉼표 [0] 30 3" xfId="15827" xr:uid="{00000000-0005-0000-0000-00003A850000}"/>
    <cellStyle name="쉼표 [0] 30 4" xfId="16868" xr:uid="{00000000-0005-0000-0000-00003B850000}"/>
    <cellStyle name="쉼표 [0] 30 5" xfId="38811" xr:uid="{45A193AC-671A-47CE-BD4A-026991EF0DD5}"/>
    <cellStyle name="쉼표 [0] 31" xfId="7811" xr:uid="{00000000-0005-0000-0000-00003C850000}"/>
    <cellStyle name="쉼표 [0] 31 2" xfId="14388" xr:uid="{00000000-0005-0000-0000-00003D850000}"/>
    <cellStyle name="쉼표 [0] 31 3" xfId="15828" xr:uid="{00000000-0005-0000-0000-00003E850000}"/>
    <cellStyle name="쉼표 [0] 31 4" xfId="22375" xr:uid="{00000000-0005-0000-0000-00003F850000}"/>
    <cellStyle name="쉼표 [0] 32" xfId="9550" xr:uid="{00000000-0005-0000-0000-000040850000}"/>
    <cellStyle name="쉼표 [0] 32 2" xfId="15829" xr:uid="{00000000-0005-0000-0000-000041850000}"/>
    <cellStyle name="쉼표 [0] 33" xfId="14721" xr:uid="{00000000-0005-0000-0000-000042850000}"/>
    <cellStyle name="쉼표 [0] 33 2" xfId="15830" xr:uid="{00000000-0005-0000-0000-000043850000}"/>
    <cellStyle name="쉼표 [0] 34" xfId="14725" xr:uid="{00000000-0005-0000-0000-000044850000}"/>
    <cellStyle name="쉼표 [0] 34 2" xfId="15831" xr:uid="{00000000-0005-0000-0000-000045850000}"/>
    <cellStyle name="쉼표 [0] 35" xfId="15832" xr:uid="{00000000-0005-0000-0000-000046850000}"/>
    <cellStyle name="쉼표 [0] 36" xfId="15833" xr:uid="{00000000-0005-0000-0000-000047850000}"/>
    <cellStyle name="쉼표 [0] 37" xfId="15834" xr:uid="{00000000-0005-0000-0000-000048850000}"/>
    <cellStyle name="쉼표 [0] 37 2" xfId="22376" xr:uid="{00000000-0005-0000-0000-000049850000}"/>
    <cellStyle name="쉼표 [0] 38" xfId="15835" xr:uid="{00000000-0005-0000-0000-00004A850000}"/>
    <cellStyle name="쉼표 [0] 39" xfId="15836" xr:uid="{00000000-0005-0000-0000-00004B850000}"/>
    <cellStyle name="쉼표 [0] 4" xfId="1433" xr:uid="{00000000-0005-0000-0000-00004C850000}"/>
    <cellStyle name="쉼표 [0] 4 10" xfId="16417" xr:uid="{00000000-0005-0000-0000-00004D850000}"/>
    <cellStyle name="쉼표 [0] 4 10 2" xfId="21541" xr:uid="{00000000-0005-0000-0000-00004E850000}"/>
    <cellStyle name="쉼표 [0] 4 11" xfId="22133" xr:uid="{00000000-0005-0000-0000-00004F850000}"/>
    <cellStyle name="쉼표 [0] 4 12" xfId="22413" xr:uid="{00000000-0005-0000-0000-000050850000}"/>
    <cellStyle name="쉼표 [0] 4 13" xfId="27265" xr:uid="{00000000-0005-0000-0000-000051850000}"/>
    <cellStyle name="쉼표 [0] 4 2" xfId="1434" xr:uid="{00000000-0005-0000-0000-000052850000}"/>
    <cellStyle name="쉼표 [0] 4 2 2" xfId="1435" xr:uid="{00000000-0005-0000-0000-000053850000}"/>
    <cellStyle name="쉼표 [0] 4 2 2 2" xfId="9022" xr:uid="{00000000-0005-0000-0000-000054850000}"/>
    <cellStyle name="쉼표 [0] 4 2 2 3" xfId="15837" xr:uid="{00000000-0005-0000-0000-000055850000}"/>
    <cellStyle name="쉼표 [0] 4 2 2 4" xfId="38824" xr:uid="{68CCE082-728F-4FB8-ADAB-16A81203749F}"/>
    <cellStyle name="쉼표 [0] 4 2 3" xfId="3544" xr:uid="{00000000-0005-0000-0000-000056850000}"/>
    <cellStyle name="쉼표 [0] 4 2 3 2" xfId="15838" xr:uid="{00000000-0005-0000-0000-000057850000}"/>
    <cellStyle name="쉼표 [0] 4 2 4" xfId="9021" xr:uid="{00000000-0005-0000-0000-000058850000}"/>
    <cellStyle name="쉼표 [0] 4 2 4 2" xfId="15839" xr:uid="{00000000-0005-0000-0000-000059850000}"/>
    <cellStyle name="쉼표 [0] 4 2 4 3" xfId="21532" xr:uid="{00000000-0005-0000-0000-00005A850000}"/>
    <cellStyle name="쉼표 [0] 4 2 5" xfId="4559" xr:uid="{00000000-0005-0000-0000-00005B850000}"/>
    <cellStyle name="쉼표 [0] 4 2 6" xfId="14897" xr:uid="{00000000-0005-0000-0000-00005C850000}"/>
    <cellStyle name="쉼표 [0] 4 2 6 2" xfId="21705" xr:uid="{00000000-0005-0000-0000-00005D850000}"/>
    <cellStyle name="쉼표 [0] 4 3" xfId="1436" xr:uid="{00000000-0005-0000-0000-00005E850000}"/>
    <cellStyle name="쉼표 [0] 4 3 2" xfId="2523" xr:uid="{00000000-0005-0000-0000-00005F850000}"/>
    <cellStyle name="쉼표 [0] 4 3 3" xfId="9023" xr:uid="{00000000-0005-0000-0000-000060850000}"/>
    <cellStyle name="쉼표 [0] 4 3 4" xfId="15840" xr:uid="{00000000-0005-0000-0000-000061850000}"/>
    <cellStyle name="쉼표 [0] 4 4" xfId="1437" xr:uid="{00000000-0005-0000-0000-000062850000}"/>
    <cellStyle name="쉼표 [0] 4 4 2" xfId="9024" xr:uid="{00000000-0005-0000-0000-000063850000}"/>
    <cellStyle name="쉼표 [0] 4 4 3" xfId="15842" xr:uid="{00000000-0005-0000-0000-000064850000}"/>
    <cellStyle name="쉼표 [0] 4 5" xfId="2524" xr:uid="{00000000-0005-0000-0000-000065850000}"/>
    <cellStyle name="쉼표 [0] 4 6" xfId="2892" xr:uid="{00000000-0005-0000-0000-000066850000}"/>
    <cellStyle name="쉼표 [0] 4 6 2" xfId="3118" xr:uid="{00000000-0005-0000-0000-000067850000}"/>
    <cellStyle name="쉼표 [0] 4 6 2 2" xfId="3848" xr:uid="{00000000-0005-0000-0000-000068850000}"/>
    <cellStyle name="쉼표 [0] 4 6 2 2 2" xfId="7152" xr:uid="{00000000-0005-0000-0000-000069850000}"/>
    <cellStyle name="쉼표 [0] 4 6 2 2 2 2" xfId="13729" xr:uid="{00000000-0005-0000-0000-00006A850000}"/>
    <cellStyle name="쉼표 [0] 4 6 2 2 2 3" xfId="20810" xr:uid="{00000000-0005-0000-0000-00006B850000}"/>
    <cellStyle name="쉼표 [0] 4 6 2 2 3" xfId="5529" xr:uid="{00000000-0005-0000-0000-00006C850000}"/>
    <cellStyle name="쉼표 [0] 4 6 2 2 3 2" xfId="12106" xr:uid="{00000000-0005-0000-0000-00006D850000}"/>
    <cellStyle name="쉼표 [0] 4 6 2 2 4" xfId="10433" xr:uid="{00000000-0005-0000-0000-00006E850000}"/>
    <cellStyle name="쉼표 [0] 4 6 2 2 5" xfId="17579" xr:uid="{00000000-0005-0000-0000-00006F850000}"/>
    <cellStyle name="쉼표 [0] 4 6 2 3" xfId="6479" xr:uid="{00000000-0005-0000-0000-000070850000}"/>
    <cellStyle name="쉼표 [0] 4 6 2 3 2" xfId="13056" xr:uid="{00000000-0005-0000-0000-000071850000}"/>
    <cellStyle name="쉼표 [0] 4 6 2 3 3" xfId="20137" xr:uid="{00000000-0005-0000-0000-000072850000}"/>
    <cellStyle name="쉼표 [0] 4 6 2 4" xfId="4856" xr:uid="{00000000-0005-0000-0000-000073850000}"/>
    <cellStyle name="쉼표 [0] 4 6 2 4 2" xfId="11433" xr:uid="{00000000-0005-0000-0000-000074850000}"/>
    <cellStyle name="쉼표 [0] 4 6 2 5" xfId="9761" xr:uid="{00000000-0005-0000-0000-000075850000}"/>
    <cellStyle name="쉼표 [0] 4 6 2 6" xfId="18339" xr:uid="{00000000-0005-0000-0000-000076850000}"/>
    <cellStyle name="쉼표 [0] 4 6 3" xfId="3347" xr:uid="{00000000-0005-0000-0000-000077850000}"/>
    <cellStyle name="쉼표 [0] 4 6 3 2" xfId="6686" xr:uid="{00000000-0005-0000-0000-000078850000}"/>
    <cellStyle name="쉼표 [0] 4 6 3 2 2" xfId="13263" xr:uid="{00000000-0005-0000-0000-000079850000}"/>
    <cellStyle name="쉼표 [0] 4 6 3 2 3" xfId="20344" xr:uid="{00000000-0005-0000-0000-00007A850000}"/>
    <cellStyle name="쉼표 [0] 4 6 3 3" xfId="5063" xr:uid="{00000000-0005-0000-0000-00007B850000}"/>
    <cellStyle name="쉼표 [0] 4 6 3 3 2" xfId="11640" xr:uid="{00000000-0005-0000-0000-00007C850000}"/>
    <cellStyle name="쉼표 [0] 4 6 3 4" xfId="9967" xr:uid="{00000000-0005-0000-0000-00007D850000}"/>
    <cellStyle name="쉼표 [0] 4 6 3 5" xfId="18078" xr:uid="{00000000-0005-0000-0000-00007E850000}"/>
    <cellStyle name="쉼표 [0] 4 6 4" xfId="6327" xr:uid="{00000000-0005-0000-0000-00007F850000}"/>
    <cellStyle name="쉼표 [0] 4 6 4 2" xfId="12904" xr:uid="{00000000-0005-0000-0000-000080850000}"/>
    <cellStyle name="쉼표 [0] 4 6 4 3" xfId="16735" xr:uid="{00000000-0005-0000-0000-000081850000}"/>
    <cellStyle name="쉼표 [0] 4 6 5" xfId="4697" xr:uid="{00000000-0005-0000-0000-000082850000}"/>
    <cellStyle name="쉼표 [0] 4 6 5 2" xfId="11274" xr:uid="{00000000-0005-0000-0000-000083850000}"/>
    <cellStyle name="쉼표 [0] 4 6 6" xfId="9603" xr:uid="{00000000-0005-0000-0000-000084850000}"/>
    <cellStyle name="쉼표 [0] 4 6 7" xfId="18525" xr:uid="{00000000-0005-0000-0000-000085850000}"/>
    <cellStyle name="쉼표 [0] 4 7" xfId="2972" xr:uid="{00000000-0005-0000-0000-000086850000}"/>
    <cellStyle name="쉼표 [0] 4 7 2" xfId="3149" xr:uid="{00000000-0005-0000-0000-000087850000}"/>
    <cellStyle name="쉼표 [0] 4 7 2 2" xfId="3879" xr:uid="{00000000-0005-0000-0000-000088850000}"/>
    <cellStyle name="쉼표 [0] 4 7 2 2 2" xfId="7183" xr:uid="{00000000-0005-0000-0000-000089850000}"/>
    <cellStyle name="쉼표 [0] 4 7 2 2 2 2" xfId="13760" xr:uid="{00000000-0005-0000-0000-00008A850000}"/>
    <cellStyle name="쉼표 [0] 4 7 2 2 2 3" xfId="20841" xr:uid="{00000000-0005-0000-0000-00008B850000}"/>
    <cellStyle name="쉼표 [0] 4 7 2 2 3" xfId="5560" xr:uid="{00000000-0005-0000-0000-00008C850000}"/>
    <cellStyle name="쉼표 [0] 4 7 2 2 3 2" xfId="12137" xr:uid="{00000000-0005-0000-0000-00008D850000}"/>
    <cellStyle name="쉼표 [0] 4 7 2 2 4" xfId="10464" xr:uid="{00000000-0005-0000-0000-00008E850000}"/>
    <cellStyle name="쉼표 [0] 4 7 2 2 5" xfId="17548" xr:uid="{00000000-0005-0000-0000-00008F850000}"/>
    <cellStyle name="쉼표 [0] 4 7 2 3" xfId="6510" xr:uid="{00000000-0005-0000-0000-000090850000}"/>
    <cellStyle name="쉼표 [0] 4 7 2 3 2" xfId="13087" xr:uid="{00000000-0005-0000-0000-000091850000}"/>
    <cellStyle name="쉼표 [0] 4 7 2 3 3" xfId="20168" xr:uid="{00000000-0005-0000-0000-000092850000}"/>
    <cellStyle name="쉼표 [0] 4 7 2 4" xfId="4887" xr:uid="{00000000-0005-0000-0000-000093850000}"/>
    <cellStyle name="쉼표 [0] 4 7 2 4 2" xfId="11464" xr:uid="{00000000-0005-0000-0000-000094850000}"/>
    <cellStyle name="쉼표 [0] 4 7 2 5" xfId="9792" xr:uid="{00000000-0005-0000-0000-000095850000}"/>
    <cellStyle name="쉼표 [0] 4 7 2 6" xfId="18308" xr:uid="{00000000-0005-0000-0000-000096850000}"/>
    <cellStyle name="쉼표 [0] 4 7 3" xfId="3382" xr:uid="{00000000-0005-0000-0000-000097850000}"/>
    <cellStyle name="쉼표 [0] 4 7 3 2" xfId="6721" xr:uid="{00000000-0005-0000-0000-000098850000}"/>
    <cellStyle name="쉼표 [0] 4 7 3 2 2" xfId="13298" xr:uid="{00000000-0005-0000-0000-000099850000}"/>
    <cellStyle name="쉼표 [0] 4 7 3 2 3" xfId="20379" xr:uid="{00000000-0005-0000-0000-00009A850000}"/>
    <cellStyle name="쉼표 [0] 4 7 3 3" xfId="5098" xr:uid="{00000000-0005-0000-0000-00009B850000}"/>
    <cellStyle name="쉼표 [0] 4 7 3 3 2" xfId="11675" xr:uid="{00000000-0005-0000-0000-00009C850000}"/>
    <cellStyle name="쉼표 [0] 4 7 3 4" xfId="10002" xr:uid="{00000000-0005-0000-0000-00009D850000}"/>
    <cellStyle name="쉼표 [0] 4 7 3 5" xfId="18034" xr:uid="{00000000-0005-0000-0000-00009E850000}"/>
    <cellStyle name="쉼표 [0] 4 7 4" xfId="6352" xr:uid="{00000000-0005-0000-0000-00009F850000}"/>
    <cellStyle name="쉼표 [0] 4 7 4 2" xfId="12929" xr:uid="{00000000-0005-0000-0000-0000A0850000}"/>
    <cellStyle name="쉼표 [0] 4 7 4 3" xfId="20009" xr:uid="{00000000-0005-0000-0000-0000A1850000}"/>
    <cellStyle name="쉼표 [0] 4 7 5" xfId="4728" xr:uid="{00000000-0005-0000-0000-0000A2850000}"/>
    <cellStyle name="쉼표 [0] 4 7 5 2" xfId="11305" xr:uid="{00000000-0005-0000-0000-0000A3850000}"/>
    <cellStyle name="쉼표 [0] 4 7 6" xfId="9634" xr:uid="{00000000-0005-0000-0000-0000A4850000}"/>
    <cellStyle name="쉼표 [0] 4 7 7" xfId="18473" xr:uid="{00000000-0005-0000-0000-0000A5850000}"/>
    <cellStyle name="쉼표 [0] 4 8" xfId="2984" xr:uid="{00000000-0005-0000-0000-0000A6850000}"/>
    <cellStyle name="쉼표 [0] 4 9" xfId="3543" xr:uid="{00000000-0005-0000-0000-0000A7850000}"/>
    <cellStyle name="쉼표 [0] 4 9 2" xfId="38859" xr:uid="{891235A0-2E4C-4BB1-B58E-DDDD10AA8EF7}"/>
    <cellStyle name="쉼표 [0] 40" xfId="15843" xr:uid="{00000000-0005-0000-0000-0000A8850000}"/>
    <cellStyle name="쉼표 [0] 41" xfId="15844" xr:uid="{00000000-0005-0000-0000-0000A9850000}"/>
    <cellStyle name="쉼표 [0] 42" xfId="15845" xr:uid="{00000000-0005-0000-0000-0000AA850000}"/>
    <cellStyle name="쉼표 [0] 43" xfId="15846" xr:uid="{00000000-0005-0000-0000-0000AB850000}"/>
    <cellStyle name="쉼표 [0] 44" xfId="15847" xr:uid="{00000000-0005-0000-0000-0000AC850000}"/>
    <cellStyle name="쉼표 [0] 45" xfId="15848" xr:uid="{00000000-0005-0000-0000-0000AD850000}"/>
    <cellStyle name="쉼표 [0] 46" xfId="15849" xr:uid="{00000000-0005-0000-0000-0000AE850000}"/>
    <cellStyle name="쉼표 [0] 47" xfId="15850" xr:uid="{00000000-0005-0000-0000-0000AF850000}"/>
    <cellStyle name="쉼표 [0] 48" xfId="14732" xr:uid="{00000000-0005-0000-0000-0000B0850000}"/>
    <cellStyle name="쉼표 [0] 49" xfId="16636" xr:uid="{00000000-0005-0000-0000-0000B1850000}"/>
    <cellStyle name="쉼표 [0] 5" xfId="1438" xr:uid="{00000000-0005-0000-0000-0000B2850000}"/>
    <cellStyle name="쉼표 [0] 5 10" xfId="15587" xr:uid="{00000000-0005-0000-0000-0000B3850000}"/>
    <cellStyle name="쉼표 [0] 5 10 2" xfId="21544" xr:uid="{00000000-0005-0000-0000-0000B4850000}"/>
    <cellStyle name="쉼표 [0] 5 11" xfId="22136" xr:uid="{00000000-0005-0000-0000-0000B5850000}"/>
    <cellStyle name="쉼표 [0] 5 12" xfId="22416" xr:uid="{00000000-0005-0000-0000-0000B6850000}"/>
    <cellStyle name="쉼표 [0] 5 2" xfId="1439" xr:uid="{00000000-0005-0000-0000-0000B7850000}"/>
    <cellStyle name="쉼표 [0] 5 2 2" xfId="9026" xr:uid="{00000000-0005-0000-0000-0000B8850000}"/>
    <cellStyle name="쉼표 [0] 5 2 2 2" xfId="15851" xr:uid="{00000000-0005-0000-0000-0000B9850000}"/>
    <cellStyle name="쉼표 [0] 5 2 3" xfId="15852" xr:uid="{00000000-0005-0000-0000-0000BA850000}"/>
    <cellStyle name="쉼표 [0] 5 2 3 2" xfId="22377" xr:uid="{00000000-0005-0000-0000-0000BB850000}"/>
    <cellStyle name="쉼표 [0] 5 2 4" xfId="14898" xr:uid="{00000000-0005-0000-0000-0000BC850000}"/>
    <cellStyle name="쉼표 [0] 5 3" xfId="1440" xr:uid="{00000000-0005-0000-0000-0000BD850000}"/>
    <cellStyle name="쉼표 [0] 5 3 2" xfId="1893" xr:uid="{00000000-0005-0000-0000-0000BE850000}"/>
    <cellStyle name="쉼표 [0] 5 3 2 2" xfId="15853" xr:uid="{00000000-0005-0000-0000-0000BF850000}"/>
    <cellStyle name="쉼표 [0] 5 3 3" xfId="9027" xr:uid="{00000000-0005-0000-0000-0000C0850000}"/>
    <cellStyle name="쉼표 [0] 5 3 3 2" xfId="15854" xr:uid="{00000000-0005-0000-0000-0000C1850000}"/>
    <cellStyle name="쉼표 [0] 5 4" xfId="1441" xr:uid="{00000000-0005-0000-0000-0000C2850000}"/>
    <cellStyle name="쉼표 [0] 5 4 2" xfId="1894" xr:uid="{00000000-0005-0000-0000-0000C3850000}"/>
    <cellStyle name="쉼표 [0] 5 5" xfId="1442" xr:uid="{00000000-0005-0000-0000-0000C4850000}"/>
    <cellStyle name="쉼표 [0] 5 5 2" xfId="1443" xr:uid="{00000000-0005-0000-0000-0000C5850000}"/>
    <cellStyle name="쉼표 [0] 5 5 2 2" xfId="1444" xr:uid="{00000000-0005-0000-0000-0000C6850000}"/>
    <cellStyle name="쉼표 [0] 5 5 2 2 2" xfId="1445" xr:uid="{00000000-0005-0000-0000-0000C7850000}"/>
    <cellStyle name="쉼표 [0] 5 5 2 2 2 2" xfId="1895" xr:uid="{00000000-0005-0000-0000-0000C8850000}"/>
    <cellStyle name="쉼표 [0] 5 5 2 2 2 3" xfId="15037" xr:uid="{00000000-0005-0000-0000-0000C9850000}"/>
    <cellStyle name="쉼표 [0] 5 5 2 2 2 3 2" xfId="38967" xr:uid="{D6D02B0E-E630-4449-A223-C83CAAF39A81}"/>
    <cellStyle name="쉼표 [0] 5 5 2 2 3" xfId="1446" xr:uid="{00000000-0005-0000-0000-0000CA850000}"/>
    <cellStyle name="쉼표 [0] 5 5 2 2 3 2" xfId="1447" xr:uid="{00000000-0005-0000-0000-0000CB850000}"/>
    <cellStyle name="쉼표 [0] 5 5 2 2 3 2 2" xfId="1896" xr:uid="{00000000-0005-0000-0000-0000CC850000}"/>
    <cellStyle name="쉼표 [0] 5 5 2 2 3 3" xfId="1897" xr:uid="{00000000-0005-0000-0000-0000CD850000}"/>
    <cellStyle name="쉼표 [0] 5 5 2 2 4" xfId="1869" xr:uid="{00000000-0005-0000-0000-0000CE850000}"/>
    <cellStyle name="쉼표 [0] 5 5 2 2 4 2" xfId="15857" xr:uid="{00000000-0005-0000-0000-0000CF850000}"/>
    <cellStyle name="쉼표 [0] 5 5 2 2 5" xfId="15858" xr:uid="{00000000-0005-0000-0000-0000D0850000}"/>
    <cellStyle name="쉼표 [0] 5 5 2 2 6" xfId="15859" xr:uid="{00000000-0005-0000-0000-0000D1850000}"/>
    <cellStyle name="쉼표 [0] 5 5 3" xfId="1448" xr:uid="{00000000-0005-0000-0000-0000D2850000}"/>
    <cellStyle name="쉼표 [0] 5 5 3 2" xfId="1449" xr:uid="{00000000-0005-0000-0000-0000D3850000}"/>
    <cellStyle name="쉼표 [0] 5 5 3 3" xfId="15861" xr:uid="{00000000-0005-0000-0000-0000D4850000}"/>
    <cellStyle name="쉼표 [0] 5 5 3 4" xfId="15862" xr:uid="{00000000-0005-0000-0000-0000D5850000}"/>
    <cellStyle name="쉼표 [0] 5 5 4" xfId="1450" xr:uid="{00000000-0005-0000-0000-0000D6850000}"/>
    <cellStyle name="쉼표 [0] 5 5 4 2" xfId="1451" xr:uid="{00000000-0005-0000-0000-0000D7850000}"/>
    <cellStyle name="쉼표 [0] 5 5 4 2 2" xfId="2947" xr:uid="{00000000-0005-0000-0000-0000D8850000}"/>
    <cellStyle name="쉼표 [0] 5 5 4 3" xfId="2946" xr:uid="{00000000-0005-0000-0000-0000D9850000}"/>
    <cellStyle name="쉼표 [0] 5 5 5" xfId="1452" xr:uid="{00000000-0005-0000-0000-0000DA850000}"/>
    <cellStyle name="쉼표 [0] 5 5 5 2" xfId="1898" xr:uid="{00000000-0005-0000-0000-0000DB850000}"/>
    <cellStyle name="쉼표 [0] 5 5 5 3" xfId="15540" xr:uid="{00000000-0005-0000-0000-0000DC850000}"/>
    <cellStyle name="쉼표 [0] 5 5 6" xfId="1453" xr:uid="{00000000-0005-0000-0000-0000DD850000}"/>
    <cellStyle name="쉼표 [0] 5 5 6 2" xfId="1454" xr:uid="{00000000-0005-0000-0000-0000DE850000}"/>
    <cellStyle name="쉼표 [0] 5 5 6 2 2" xfId="1899" xr:uid="{00000000-0005-0000-0000-0000DF850000}"/>
    <cellStyle name="쉼표 [0] 5 5 6 3" xfId="1867" xr:uid="{00000000-0005-0000-0000-0000E0850000}"/>
    <cellStyle name="쉼표 [0] 5 6" xfId="1455" xr:uid="{00000000-0005-0000-0000-0000E1850000}"/>
    <cellStyle name="쉼표 [0] 5 7" xfId="2893" xr:uid="{00000000-0005-0000-0000-0000E2850000}"/>
    <cellStyle name="쉼표 [0] 5 7 2" xfId="3119" xr:uid="{00000000-0005-0000-0000-0000E3850000}"/>
    <cellStyle name="쉼표 [0] 5 7 2 2" xfId="3849" xr:uid="{00000000-0005-0000-0000-0000E4850000}"/>
    <cellStyle name="쉼표 [0] 5 7 2 2 2" xfId="7153" xr:uid="{00000000-0005-0000-0000-0000E5850000}"/>
    <cellStyle name="쉼표 [0] 5 7 2 2 2 2" xfId="13730" xr:uid="{00000000-0005-0000-0000-0000E6850000}"/>
    <cellStyle name="쉼표 [0] 5 7 2 2 2 3" xfId="20811" xr:uid="{00000000-0005-0000-0000-0000E7850000}"/>
    <cellStyle name="쉼표 [0] 5 7 2 2 3" xfId="5530" xr:uid="{00000000-0005-0000-0000-0000E8850000}"/>
    <cellStyle name="쉼표 [0] 5 7 2 2 3 2" xfId="12107" xr:uid="{00000000-0005-0000-0000-0000E9850000}"/>
    <cellStyle name="쉼표 [0] 5 7 2 2 4" xfId="10434" xr:uid="{00000000-0005-0000-0000-0000EA850000}"/>
    <cellStyle name="쉼표 [0] 5 7 2 2 5" xfId="17578" xr:uid="{00000000-0005-0000-0000-0000EB850000}"/>
    <cellStyle name="쉼표 [0] 5 7 2 3" xfId="6480" xr:uid="{00000000-0005-0000-0000-0000EC850000}"/>
    <cellStyle name="쉼표 [0] 5 7 2 3 2" xfId="13057" xr:uid="{00000000-0005-0000-0000-0000ED850000}"/>
    <cellStyle name="쉼표 [0] 5 7 2 3 3" xfId="20138" xr:uid="{00000000-0005-0000-0000-0000EE850000}"/>
    <cellStyle name="쉼표 [0] 5 7 2 4" xfId="4857" xr:uid="{00000000-0005-0000-0000-0000EF850000}"/>
    <cellStyle name="쉼표 [0] 5 7 2 4 2" xfId="11434" xr:uid="{00000000-0005-0000-0000-0000F0850000}"/>
    <cellStyle name="쉼표 [0] 5 7 2 5" xfId="9762" xr:uid="{00000000-0005-0000-0000-0000F1850000}"/>
    <cellStyle name="쉼표 [0] 5 7 2 6" xfId="18338" xr:uid="{00000000-0005-0000-0000-0000F2850000}"/>
    <cellStyle name="쉼표 [0] 5 7 3" xfId="3348" xr:uid="{00000000-0005-0000-0000-0000F3850000}"/>
    <cellStyle name="쉼표 [0] 5 7 3 2" xfId="6687" xr:uid="{00000000-0005-0000-0000-0000F4850000}"/>
    <cellStyle name="쉼표 [0] 5 7 3 2 2" xfId="13264" xr:uid="{00000000-0005-0000-0000-0000F5850000}"/>
    <cellStyle name="쉼표 [0] 5 7 3 2 3" xfId="20345" xr:uid="{00000000-0005-0000-0000-0000F6850000}"/>
    <cellStyle name="쉼표 [0] 5 7 3 3" xfId="5064" xr:uid="{00000000-0005-0000-0000-0000F7850000}"/>
    <cellStyle name="쉼표 [0] 5 7 3 3 2" xfId="11641" xr:uid="{00000000-0005-0000-0000-0000F8850000}"/>
    <cellStyle name="쉼표 [0] 5 7 3 4" xfId="9968" xr:uid="{00000000-0005-0000-0000-0000F9850000}"/>
    <cellStyle name="쉼표 [0] 5 7 3 5" xfId="18077" xr:uid="{00000000-0005-0000-0000-0000FA850000}"/>
    <cellStyle name="쉼표 [0] 5 7 4" xfId="6328" xr:uid="{00000000-0005-0000-0000-0000FB850000}"/>
    <cellStyle name="쉼표 [0] 5 7 4 2" xfId="12905" xr:uid="{00000000-0005-0000-0000-0000FC850000}"/>
    <cellStyle name="쉼표 [0] 5 7 4 3" xfId="16734" xr:uid="{00000000-0005-0000-0000-0000FD850000}"/>
    <cellStyle name="쉼표 [0] 5 7 5" xfId="4698" xr:uid="{00000000-0005-0000-0000-0000FE850000}"/>
    <cellStyle name="쉼표 [0] 5 7 5 2" xfId="11275" xr:uid="{00000000-0005-0000-0000-0000FF850000}"/>
    <cellStyle name="쉼표 [0] 5 7 6" xfId="9604" xr:uid="{00000000-0005-0000-0000-000000860000}"/>
    <cellStyle name="쉼표 [0] 5 7 7" xfId="15865" xr:uid="{00000000-0005-0000-0000-000001860000}"/>
    <cellStyle name="쉼표 [0] 5 7 8" xfId="18524" xr:uid="{00000000-0005-0000-0000-000002860000}"/>
    <cellStyle name="쉼표 [0] 5 8" xfId="2973" xr:uid="{00000000-0005-0000-0000-000003860000}"/>
    <cellStyle name="쉼표 [0] 5 8 2" xfId="3150" xr:uid="{00000000-0005-0000-0000-000004860000}"/>
    <cellStyle name="쉼표 [0] 5 8 2 2" xfId="3880" xr:uid="{00000000-0005-0000-0000-000005860000}"/>
    <cellStyle name="쉼표 [0] 5 8 2 2 2" xfId="7184" xr:uid="{00000000-0005-0000-0000-000006860000}"/>
    <cellStyle name="쉼표 [0] 5 8 2 2 2 2" xfId="13761" xr:uid="{00000000-0005-0000-0000-000007860000}"/>
    <cellStyle name="쉼표 [0] 5 8 2 2 2 3" xfId="20842" xr:uid="{00000000-0005-0000-0000-000008860000}"/>
    <cellStyle name="쉼표 [0] 5 8 2 2 3" xfId="5561" xr:uid="{00000000-0005-0000-0000-000009860000}"/>
    <cellStyle name="쉼표 [0] 5 8 2 2 3 2" xfId="12138" xr:uid="{00000000-0005-0000-0000-00000A860000}"/>
    <cellStyle name="쉼표 [0] 5 8 2 2 4" xfId="10465" xr:uid="{00000000-0005-0000-0000-00000B860000}"/>
    <cellStyle name="쉼표 [0] 5 8 2 2 5" xfId="17547" xr:uid="{00000000-0005-0000-0000-00000C860000}"/>
    <cellStyle name="쉼표 [0] 5 8 2 3" xfId="6511" xr:uid="{00000000-0005-0000-0000-00000D860000}"/>
    <cellStyle name="쉼표 [0] 5 8 2 3 2" xfId="13088" xr:uid="{00000000-0005-0000-0000-00000E860000}"/>
    <cellStyle name="쉼표 [0] 5 8 2 3 3" xfId="20169" xr:uid="{00000000-0005-0000-0000-00000F860000}"/>
    <cellStyle name="쉼표 [0] 5 8 2 4" xfId="4888" xr:uid="{00000000-0005-0000-0000-000010860000}"/>
    <cellStyle name="쉼표 [0] 5 8 2 4 2" xfId="11465" xr:uid="{00000000-0005-0000-0000-000011860000}"/>
    <cellStyle name="쉼표 [0] 5 8 2 5" xfId="9793" xr:uid="{00000000-0005-0000-0000-000012860000}"/>
    <cellStyle name="쉼표 [0] 5 8 2 6" xfId="18307" xr:uid="{00000000-0005-0000-0000-000013860000}"/>
    <cellStyle name="쉼표 [0] 5 8 3" xfId="3383" xr:uid="{00000000-0005-0000-0000-000014860000}"/>
    <cellStyle name="쉼표 [0] 5 8 3 2" xfId="6722" xr:uid="{00000000-0005-0000-0000-000015860000}"/>
    <cellStyle name="쉼표 [0] 5 8 3 2 2" xfId="13299" xr:uid="{00000000-0005-0000-0000-000016860000}"/>
    <cellStyle name="쉼표 [0] 5 8 3 2 3" xfId="20380" xr:uid="{00000000-0005-0000-0000-000017860000}"/>
    <cellStyle name="쉼표 [0] 5 8 3 3" xfId="5099" xr:uid="{00000000-0005-0000-0000-000018860000}"/>
    <cellStyle name="쉼표 [0] 5 8 3 3 2" xfId="11676" xr:uid="{00000000-0005-0000-0000-000019860000}"/>
    <cellStyle name="쉼표 [0] 5 8 3 4" xfId="10003" xr:uid="{00000000-0005-0000-0000-00001A860000}"/>
    <cellStyle name="쉼표 [0] 5 8 3 5" xfId="18033" xr:uid="{00000000-0005-0000-0000-00001B860000}"/>
    <cellStyle name="쉼표 [0] 5 8 4" xfId="6353" xr:uid="{00000000-0005-0000-0000-00001C860000}"/>
    <cellStyle name="쉼표 [0] 5 8 4 2" xfId="12930" xr:uid="{00000000-0005-0000-0000-00001D860000}"/>
    <cellStyle name="쉼표 [0] 5 8 4 3" xfId="20010" xr:uid="{00000000-0005-0000-0000-00001E860000}"/>
    <cellStyle name="쉼표 [0] 5 8 5" xfId="4729" xr:uid="{00000000-0005-0000-0000-00001F860000}"/>
    <cellStyle name="쉼표 [0] 5 8 5 2" xfId="11306" xr:uid="{00000000-0005-0000-0000-000020860000}"/>
    <cellStyle name="쉼표 [0] 5 8 6" xfId="9635" xr:uid="{00000000-0005-0000-0000-000021860000}"/>
    <cellStyle name="쉼표 [0] 5 8 7" xfId="18472" xr:uid="{00000000-0005-0000-0000-000022860000}"/>
    <cellStyle name="쉼표 [0] 5 9" xfId="2983" xr:uid="{00000000-0005-0000-0000-000023860000}"/>
    <cellStyle name="쉼표 [0] 50" xfId="16645" xr:uid="{00000000-0005-0000-0000-000024860000}"/>
    <cellStyle name="쉼표 [0] 51" xfId="16650" xr:uid="{00000000-0005-0000-0000-000025860000}"/>
    <cellStyle name="쉼표 [0] 51 2 2" xfId="39006" xr:uid="{41BB2ECF-C9EC-4475-AC5F-A33CAA8D8652}"/>
    <cellStyle name="쉼표 [0] 52" xfId="16638" xr:uid="{00000000-0005-0000-0000-000026860000}"/>
    <cellStyle name="쉼표 [0] 53" xfId="16641" xr:uid="{00000000-0005-0000-0000-000027860000}"/>
    <cellStyle name="쉼표 [0] 54" xfId="16640" xr:uid="{00000000-0005-0000-0000-000028860000}"/>
    <cellStyle name="쉼표 [0] 55" xfId="16654" xr:uid="{00000000-0005-0000-0000-000029860000}"/>
    <cellStyle name="쉼표 [0] 56" xfId="16656" xr:uid="{00000000-0005-0000-0000-00002A860000}"/>
    <cellStyle name="쉼표 [0] 57" xfId="16637" xr:uid="{00000000-0005-0000-0000-00002B860000}"/>
    <cellStyle name="쉼표 [0] 58" xfId="16642" xr:uid="{00000000-0005-0000-0000-00002C860000}"/>
    <cellStyle name="쉼표 [0] 59" xfId="16646" xr:uid="{00000000-0005-0000-0000-00002D860000}"/>
    <cellStyle name="쉼표 [0] 6" xfId="1456" xr:uid="{00000000-0005-0000-0000-00002E860000}"/>
    <cellStyle name="쉼표 [0] 6 10" xfId="19383" xr:uid="{00000000-0005-0000-0000-00002F860000}"/>
    <cellStyle name="쉼표 [0] 6 11" xfId="22139" xr:uid="{00000000-0005-0000-0000-000030860000}"/>
    <cellStyle name="쉼표 [0] 6 12" xfId="22419" xr:uid="{00000000-0005-0000-0000-000031860000}"/>
    <cellStyle name="쉼표 [0] 6 2" xfId="2525" xr:uid="{00000000-0005-0000-0000-000032860000}"/>
    <cellStyle name="쉼표 [0] 6 2 2" xfId="14746" xr:uid="{00000000-0005-0000-0000-000033860000}"/>
    <cellStyle name="쉼표 [0] 6 3" xfId="2526" xr:uid="{00000000-0005-0000-0000-000034860000}"/>
    <cellStyle name="쉼표 [0] 6 4" xfId="2894" xr:uid="{00000000-0005-0000-0000-000035860000}"/>
    <cellStyle name="쉼표 [0] 6 4 2" xfId="3120" xr:uid="{00000000-0005-0000-0000-000036860000}"/>
    <cellStyle name="쉼표 [0] 6 4 2 2" xfId="3850" xr:uid="{00000000-0005-0000-0000-000037860000}"/>
    <cellStyle name="쉼표 [0] 6 4 2 2 2" xfId="7154" xr:uid="{00000000-0005-0000-0000-000038860000}"/>
    <cellStyle name="쉼표 [0] 6 4 2 2 2 2" xfId="13731" xr:uid="{00000000-0005-0000-0000-000039860000}"/>
    <cellStyle name="쉼표 [0] 6 4 2 2 2 3" xfId="20812" xr:uid="{00000000-0005-0000-0000-00003A860000}"/>
    <cellStyle name="쉼표 [0] 6 4 2 2 3" xfId="5531" xr:uid="{00000000-0005-0000-0000-00003B860000}"/>
    <cellStyle name="쉼표 [0] 6 4 2 2 3 2" xfId="12108" xr:uid="{00000000-0005-0000-0000-00003C860000}"/>
    <cellStyle name="쉼표 [0] 6 4 2 2 4" xfId="10435" xr:uid="{00000000-0005-0000-0000-00003D860000}"/>
    <cellStyle name="쉼표 [0] 6 4 2 2 5" xfId="17577" xr:uid="{00000000-0005-0000-0000-00003E860000}"/>
    <cellStyle name="쉼표 [0] 6 4 2 3" xfId="6481" xr:uid="{00000000-0005-0000-0000-00003F860000}"/>
    <cellStyle name="쉼표 [0] 6 4 2 3 2" xfId="13058" xr:uid="{00000000-0005-0000-0000-000040860000}"/>
    <cellStyle name="쉼표 [0] 6 4 2 3 3" xfId="20139" xr:uid="{00000000-0005-0000-0000-000041860000}"/>
    <cellStyle name="쉼표 [0] 6 4 2 4" xfId="4858" xr:uid="{00000000-0005-0000-0000-000042860000}"/>
    <cellStyle name="쉼표 [0] 6 4 2 4 2" xfId="11435" xr:uid="{00000000-0005-0000-0000-000043860000}"/>
    <cellStyle name="쉼표 [0] 6 4 2 5" xfId="9763" xr:uid="{00000000-0005-0000-0000-000044860000}"/>
    <cellStyle name="쉼표 [0] 6 4 2 6" xfId="18337" xr:uid="{00000000-0005-0000-0000-000045860000}"/>
    <cellStyle name="쉼표 [0] 6 4 3" xfId="3349" xr:uid="{00000000-0005-0000-0000-000046860000}"/>
    <cellStyle name="쉼표 [0] 6 4 3 2" xfId="6688" xr:uid="{00000000-0005-0000-0000-000047860000}"/>
    <cellStyle name="쉼표 [0] 6 4 3 2 2" xfId="13265" xr:uid="{00000000-0005-0000-0000-000048860000}"/>
    <cellStyle name="쉼표 [0] 6 4 3 2 3" xfId="20346" xr:uid="{00000000-0005-0000-0000-000049860000}"/>
    <cellStyle name="쉼표 [0] 6 4 3 3" xfId="5065" xr:uid="{00000000-0005-0000-0000-00004A860000}"/>
    <cellStyle name="쉼표 [0] 6 4 3 3 2" xfId="11642" xr:uid="{00000000-0005-0000-0000-00004B860000}"/>
    <cellStyle name="쉼표 [0] 6 4 3 4" xfId="9969" xr:uid="{00000000-0005-0000-0000-00004C860000}"/>
    <cellStyle name="쉼표 [0] 6 4 3 5" xfId="18076" xr:uid="{00000000-0005-0000-0000-00004D860000}"/>
    <cellStyle name="쉼표 [0] 6 4 4" xfId="6329" xr:uid="{00000000-0005-0000-0000-00004E860000}"/>
    <cellStyle name="쉼표 [0] 6 4 4 2" xfId="12906" xr:uid="{00000000-0005-0000-0000-00004F860000}"/>
    <cellStyle name="쉼표 [0] 6 4 4 3" xfId="16733" xr:uid="{00000000-0005-0000-0000-000050860000}"/>
    <cellStyle name="쉼표 [0] 6 4 5" xfId="4699" xr:uid="{00000000-0005-0000-0000-000051860000}"/>
    <cellStyle name="쉼표 [0] 6 4 5 2" xfId="11276" xr:uid="{00000000-0005-0000-0000-000052860000}"/>
    <cellStyle name="쉼표 [0] 6 4 6" xfId="9605" xr:uid="{00000000-0005-0000-0000-000053860000}"/>
    <cellStyle name="쉼표 [0] 6 4 7" xfId="15866" xr:uid="{00000000-0005-0000-0000-000054860000}"/>
    <cellStyle name="쉼표 [0] 6 4 8" xfId="18523" xr:uid="{00000000-0005-0000-0000-000055860000}"/>
    <cellStyle name="쉼표 [0] 6 5" xfId="2974" xr:uid="{00000000-0005-0000-0000-000056860000}"/>
    <cellStyle name="쉼표 [0] 6 5 2" xfId="3151" xr:uid="{00000000-0005-0000-0000-000057860000}"/>
    <cellStyle name="쉼표 [0] 6 5 2 2" xfId="3881" xr:uid="{00000000-0005-0000-0000-000058860000}"/>
    <cellStyle name="쉼표 [0] 6 5 2 2 2" xfId="7185" xr:uid="{00000000-0005-0000-0000-000059860000}"/>
    <cellStyle name="쉼표 [0] 6 5 2 2 2 2" xfId="13762" xr:uid="{00000000-0005-0000-0000-00005A860000}"/>
    <cellStyle name="쉼표 [0] 6 5 2 2 2 3" xfId="20843" xr:uid="{00000000-0005-0000-0000-00005B860000}"/>
    <cellStyle name="쉼표 [0] 6 5 2 2 3" xfId="5562" xr:uid="{00000000-0005-0000-0000-00005C860000}"/>
    <cellStyle name="쉼표 [0] 6 5 2 2 3 2" xfId="12139" xr:uid="{00000000-0005-0000-0000-00005D860000}"/>
    <cellStyle name="쉼표 [0] 6 5 2 2 4" xfId="10466" xr:uid="{00000000-0005-0000-0000-00005E860000}"/>
    <cellStyle name="쉼표 [0] 6 5 2 2 5" xfId="17546" xr:uid="{00000000-0005-0000-0000-00005F860000}"/>
    <cellStyle name="쉼표 [0] 6 5 2 3" xfId="6512" xr:uid="{00000000-0005-0000-0000-000060860000}"/>
    <cellStyle name="쉼표 [0] 6 5 2 3 2" xfId="13089" xr:uid="{00000000-0005-0000-0000-000061860000}"/>
    <cellStyle name="쉼표 [0] 6 5 2 3 3" xfId="20170" xr:uid="{00000000-0005-0000-0000-000062860000}"/>
    <cellStyle name="쉼표 [0] 6 5 2 4" xfId="4889" xr:uid="{00000000-0005-0000-0000-000063860000}"/>
    <cellStyle name="쉼표 [0] 6 5 2 4 2" xfId="11466" xr:uid="{00000000-0005-0000-0000-000064860000}"/>
    <cellStyle name="쉼표 [0] 6 5 2 5" xfId="9794" xr:uid="{00000000-0005-0000-0000-000065860000}"/>
    <cellStyle name="쉼표 [0] 6 5 2 6" xfId="18306" xr:uid="{00000000-0005-0000-0000-000066860000}"/>
    <cellStyle name="쉼표 [0] 6 5 3" xfId="3384" xr:uid="{00000000-0005-0000-0000-000067860000}"/>
    <cellStyle name="쉼표 [0] 6 5 3 2" xfId="6723" xr:uid="{00000000-0005-0000-0000-000068860000}"/>
    <cellStyle name="쉼표 [0] 6 5 3 2 2" xfId="13300" xr:uid="{00000000-0005-0000-0000-000069860000}"/>
    <cellStyle name="쉼표 [0] 6 5 3 2 3" xfId="20381" xr:uid="{00000000-0005-0000-0000-00006A860000}"/>
    <cellStyle name="쉼표 [0] 6 5 3 3" xfId="5100" xr:uid="{00000000-0005-0000-0000-00006B860000}"/>
    <cellStyle name="쉼표 [0] 6 5 3 3 2" xfId="11677" xr:uid="{00000000-0005-0000-0000-00006C860000}"/>
    <cellStyle name="쉼표 [0] 6 5 3 4" xfId="10004" xr:uid="{00000000-0005-0000-0000-00006D860000}"/>
    <cellStyle name="쉼표 [0] 6 5 3 5" xfId="18032" xr:uid="{00000000-0005-0000-0000-00006E860000}"/>
    <cellStyle name="쉼표 [0] 6 5 4" xfId="6354" xr:uid="{00000000-0005-0000-0000-00006F860000}"/>
    <cellStyle name="쉼표 [0] 6 5 4 2" xfId="12931" xr:uid="{00000000-0005-0000-0000-000070860000}"/>
    <cellStyle name="쉼표 [0] 6 5 4 3" xfId="20011" xr:uid="{00000000-0005-0000-0000-000071860000}"/>
    <cellStyle name="쉼표 [0] 6 5 5" xfId="4730" xr:uid="{00000000-0005-0000-0000-000072860000}"/>
    <cellStyle name="쉼표 [0] 6 5 5 2" xfId="11307" xr:uid="{00000000-0005-0000-0000-000073860000}"/>
    <cellStyle name="쉼표 [0] 6 5 6" xfId="9636" xr:uid="{00000000-0005-0000-0000-000074860000}"/>
    <cellStyle name="쉼표 [0] 6 5 7" xfId="18471" xr:uid="{00000000-0005-0000-0000-000075860000}"/>
    <cellStyle name="쉼표 [0] 6 6" xfId="2988" xr:uid="{00000000-0005-0000-0000-000076860000}"/>
    <cellStyle name="쉼표 [0] 6 6 2" xfId="3160" xr:uid="{00000000-0005-0000-0000-000077860000}"/>
    <cellStyle name="쉼표 [0] 6 6 2 2" xfId="3890" xr:uid="{00000000-0005-0000-0000-000078860000}"/>
    <cellStyle name="쉼표 [0] 6 6 2 2 2" xfId="7194" xr:uid="{00000000-0005-0000-0000-000079860000}"/>
    <cellStyle name="쉼표 [0] 6 6 2 2 2 2" xfId="13771" xr:uid="{00000000-0005-0000-0000-00007A860000}"/>
    <cellStyle name="쉼표 [0] 6 6 2 2 2 3" xfId="20852" xr:uid="{00000000-0005-0000-0000-00007B860000}"/>
    <cellStyle name="쉼표 [0] 6 6 2 2 3" xfId="5571" xr:uid="{00000000-0005-0000-0000-00007C860000}"/>
    <cellStyle name="쉼표 [0] 6 6 2 2 3 2" xfId="12148" xr:uid="{00000000-0005-0000-0000-00007D860000}"/>
    <cellStyle name="쉼표 [0] 6 6 2 2 4" xfId="10475" xr:uid="{00000000-0005-0000-0000-00007E860000}"/>
    <cellStyle name="쉼표 [0] 6 6 2 2 5" xfId="17537" xr:uid="{00000000-0005-0000-0000-00007F860000}"/>
    <cellStyle name="쉼표 [0] 6 6 2 3" xfId="6521" xr:uid="{00000000-0005-0000-0000-000080860000}"/>
    <cellStyle name="쉼표 [0] 6 6 2 3 2" xfId="13098" xr:uid="{00000000-0005-0000-0000-000081860000}"/>
    <cellStyle name="쉼표 [0] 6 6 2 3 3" xfId="20179" xr:uid="{00000000-0005-0000-0000-000082860000}"/>
    <cellStyle name="쉼표 [0] 6 6 2 4" xfId="4898" xr:uid="{00000000-0005-0000-0000-000083860000}"/>
    <cellStyle name="쉼표 [0] 6 6 2 4 2" xfId="11475" xr:uid="{00000000-0005-0000-0000-000084860000}"/>
    <cellStyle name="쉼표 [0] 6 6 2 5" xfId="9803" xr:uid="{00000000-0005-0000-0000-000085860000}"/>
    <cellStyle name="쉼표 [0] 6 6 2 6" xfId="18274" xr:uid="{00000000-0005-0000-0000-000086860000}"/>
    <cellStyle name="쉼표 [0] 6 6 3" xfId="3393" xr:uid="{00000000-0005-0000-0000-000087860000}"/>
    <cellStyle name="쉼표 [0] 6 6 3 2" xfId="6732" xr:uid="{00000000-0005-0000-0000-000088860000}"/>
    <cellStyle name="쉼표 [0] 6 6 3 2 2" xfId="13309" xr:uid="{00000000-0005-0000-0000-000089860000}"/>
    <cellStyle name="쉼표 [0] 6 6 3 2 3" xfId="20390" xr:uid="{00000000-0005-0000-0000-00008A860000}"/>
    <cellStyle name="쉼표 [0] 6 6 3 3" xfId="5109" xr:uid="{00000000-0005-0000-0000-00008B860000}"/>
    <cellStyle name="쉼표 [0] 6 6 3 3 2" xfId="11686" xr:uid="{00000000-0005-0000-0000-00008C860000}"/>
    <cellStyle name="쉼표 [0] 6 6 3 4" xfId="10013" xr:uid="{00000000-0005-0000-0000-00008D860000}"/>
    <cellStyle name="쉼표 [0] 6 6 3 5" xfId="18023" xr:uid="{00000000-0005-0000-0000-00008E860000}"/>
    <cellStyle name="쉼표 [0] 6 6 4" xfId="6362" xr:uid="{00000000-0005-0000-0000-00008F860000}"/>
    <cellStyle name="쉼표 [0] 6 6 4 2" xfId="12939" xr:uid="{00000000-0005-0000-0000-000090860000}"/>
    <cellStyle name="쉼표 [0] 6 6 4 3" xfId="20020" xr:uid="{00000000-0005-0000-0000-000091860000}"/>
    <cellStyle name="쉼표 [0] 6 6 5" xfId="4739" xr:uid="{00000000-0005-0000-0000-000092860000}"/>
    <cellStyle name="쉼표 [0] 6 6 5 2" xfId="11316" xr:uid="{00000000-0005-0000-0000-000093860000}"/>
    <cellStyle name="쉼표 [0] 6 6 6" xfId="9645" xr:uid="{00000000-0005-0000-0000-000094860000}"/>
    <cellStyle name="쉼표 [0] 6 6 7" xfId="18461" xr:uid="{00000000-0005-0000-0000-000095860000}"/>
    <cellStyle name="쉼표 [0] 6 7" xfId="3006" xr:uid="{00000000-0005-0000-0000-000096860000}"/>
    <cellStyle name="쉼표 [0] 6 7 2" xfId="3736" xr:uid="{00000000-0005-0000-0000-000097860000}"/>
    <cellStyle name="쉼표 [0] 6 7 2 2" xfId="7040" xr:uid="{00000000-0005-0000-0000-000098860000}"/>
    <cellStyle name="쉼표 [0] 6 7 2 2 2" xfId="13617" xr:uid="{00000000-0005-0000-0000-000099860000}"/>
    <cellStyle name="쉼표 [0] 6 7 2 2 3" xfId="20698" xr:uid="{00000000-0005-0000-0000-00009A860000}"/>
    <cellStyle name="쉼표 [0] 6 7 2 3" xfId="5417" xr:uid="{00000000-0005-0000-0000-00009B860000}"/>
    <cellStyle name="쉼표 [0] 6 7 2 3 2" xfId="11994" xr:uid="{00000000-0005-0000-0000-00009C860000}"/>
    <cellStyle name="쉼표 [0] 6 7 2 4" xfId="10321" xr:uid="{00000000-0005-0000-0000-00009D860000}"/>
    <cellStyle name="쉼표 [0] 6 7 2 5" xfId="17691" xr:uid="{00000000-0005-0000-0000-00009E860000}"/>
    <cellStyle name="쉼표 [0] 6 7 3" xfId="6367" xr:uid="{00000000-0005-0000-0000-00009F860000}"/>
    <cellStyle name="쉼표 [0] 6 7 3 2" xfId="12944" xr:uid="{00000000-0005-0000-0000-0000A0860000}"/>
    <cellStyle name="쉼표 [0] 6 7 3 3" xfId="20025" xr:uid="{00000000-0005-0000-0000-0000A1860000}"/>
    <cellStyle name="쉼표 [0] 6 7 4" xfId="4744" xr:uid="{00000000-0005-0000-0000-0000A2860000}"/>
    <cellStyle name="쉼표 [0] 6 7 4 2" xfId="11321" xr:uid="{00000000-0005-0000-0000-0000A3860000}"/>
    <cellStyle name="쉼표 [0] 6 7 5" xfId="9650" xr:uid="{00000000-0005-0000-0000-0000A4860000}"/>
    <cellStyle name="쉼표 [0] 6 7 6" xfId="18448" xr:uid="{00000000-0005-0000-0000-0000A5860000}"/>
    <cellStyle name="쉼표 [0] 6 7 7" xfId="38994" xr:uid="{C436C8BD-6BE4-4AC4-92CC-F1BEEA379EAA}"/>
    <cellStyle name="쉼표 [0] 6 7 7 2" xfId="39009" xr:uid="{58F84A83-9295-473A-9E81-692B13D547A3}"/>
    <cellStyle name="쉼표 [0] 6 8" xfId="14735" xr:uid="{00000000-0005-0000-0000-0000A6860000}"/>
    <cellStyle name="쉼표 [0] 6 8 2" xfId="16850" xr:uid="{00000000-0005-0000-0000-0000A7860000}"/>
    <cellStyle name="쉼표 [0] 6 9" xfId="16594" xr:uid="{00000000-0005-0000-0000-0000A8860000}"/>
    <cellStyle name="쉼표 [0] 6 9 2" xfId="21536" xr:uid="{00000000-0005-0000-0000-0000A9860000}"/>
    <cellStyle name="쉼표 [0] 60" xfId="15867" xr:uid="{00000000-0005-0000-0000-0000AA860000}"/>
    <cellStyle name="쉼표 [0] 61" xfId="15868" xr:uid="{00000000-0005-0000-0000-0000AB860000}"/>
    <cellStyle name="쉼표 [0] 62" xfId="15869" xr:uid="{00000000-0005-0000-0000-0000AC860000}"/>
    <cellStyle name="쉼표 [0] 63" xfId="16649" xr:uid="{00000000-0005-0000-0000-0000AD860000}"/>
    <cellStyle name="쉼표 [0] 64" xfId="16651" xr:uid="{00000000-0005-0000-0000-0000AE860000}"/>
    <cellStyle name="쉼표 [0] 65" xfId="16652" xr:uid="{00000000-0005-0000-0000-0000AF860000}"/>
    <cellStyle name="쉼표 [0] 66" xfId="16655" xr:uid="{00000000-0005-0000-0000-0000B0860000}"/>
    <cellStyle name="쉼표 [0] 67" xfId="16653" xr:uid="{00000000-0005-0000-0000-0000B1860000}"/>
    <cellStyle name="쉼표 [0] 68" xfId="16659" xr:uid="{00000000-0005-0000-0000-0000B2860000}"/>
    <cellStyle name="쉼표 [0] 68 4" xfId="39049" xr:uid="{BC846E6A-14C6-4792-9224-F4B7867D50C3}"/>
    <cellStyle name="쉼표 [0] 69" xfId="16657" xr:uid="{00000000-0005-0000-0000-0000B3860000}"/>
    <cellStyle name="쉼표 [0] 7" xfId="1457" xr:uid="{00000000-0005-0000-0000-0000B4860000}"/>
    <cellStyle name="쉼표 [0] 7 2" xfId="1900" xr:uid="{00000000-0005-0000-0000-0000B5860000}"/>
    <cellStyle name="쉼표 [0] 7 2 2" xfId="9028" xr:uid="{00000000-0005-0000-0000-0000B6860000}"/>
    <cellStyle name="쉼표 [0] 7 2 2 2" xfId="15871" xr:uid="{00000000-0005-0000-0000-0000B7860000}"/>
    <cellStyle name="쉼표 [0] 7 2 3" xfId="15870" xr:uid="{00000000-0005-0000-0000-0000B8860000}"/>
    <cellStyle name="쉼표 [0] 7 3" xfId="2527" xr:uid="{00000000-0005-0000-0000-0000B9860000}"/>
    <cellStyle name="쉼표 [0] 7 4" xfId="2895" xr:uid="{00000000-0005-0000-0000-0000BA860000}"/>
    <cellStyle name="쉼표 [0] 7 5" xfId="2991" xr:uid="{00000000-0005-0000-0000-0000BB860000}"/>
    <cellStyle name="쉼표 [0] 7 6" xfId="15082" xr:uid="{00000000-0005-0000-0000-0000BC860000}"/>
    <cellStyle name="쉼표 [0] 7 7" xfId="32164" xr:uid="{00000000-0005-0000-0000-0000BD860000}"/>
    <cellStyle name="쉼표 [0] 70" xfId="16661" xr:uid="{00000000-0005-0000-0000-0000BE860000}"/>
    <cellStyle name="쉼표 [0] 71" xfId="16658" xr:uid="{00000000-0005-0000-0000-0000BF860000}"/>
    <cellStyle name="쉼표 [0] 72" xfId="16639" xr:uid="{00000000-0005-0000-0000-0000C0860000}"/>
    <cellStyle name="쉼표 [0] 73" xfId="16662" xr:uid="{00000000-0005-0000-0000-0000C1860000}"/>
    <cellStyle name="쉼표 [0] 74" xfId="16648" xr:uid="{00000000-0005-0000-0000-0000C2860000}"/>
    <cellStyle name="쉼표 [0] 75" xfId="16660" xr:uid="{00000000-0005-0000-0000-0000C3860000}"/>
    <cellStyle name="쉼표 [0] 76" xfId="16643" xr:uid="{00000000-0005-0000-0000-0000C4860000}"/>
    <cellStyle name="쉼표 [0] 77" xfId="16663" xr:uid="{00000000-0005-0000-0000-0000C5860000}"/>
    <cellStyle name="쉼표 [0] 78" xfId="16664" xr:uid="{00000000-0005-0000-0000-0000C6860000}"/>
    <cellStyle name="쉼표 [0] 79" xfId="16666" xr:uid="{00000000-0005-0000-0000-0000C7860000}"/>
    <cellStyle name="쉼표 [0] 8" xfId="1458" xr:uid="{00000000-0005-0000-0000-0000C8860000}"/>
    <cellStyle name="쉼표 [0] 8 2" xfId="2528" xr:uid="{00000000-0005-0000-0000-0000C9860000}"/>
    <cellStyle name="쉼표 [0] 8 2 2" xfId="15053" xr:uid="{00000000-0005-0000-0000-0000CA860000}"/>
    <cellStyle name="쉼표 [0] 8 2 2 2" xfId="21757" xr:uid="{00000000-0005-0000-0000-0000CB860000}"/>
    <cellStyle name="쉼표 [0] 8 2 3" xfId="15081" xr:uid="{00000000-0005-0000-0000-0000CC860000}"/>
    <cellStyle name="쉼표 [0] 8 3" xfId="2529" xr:uid="{00000000-0005-0000-0000-0000CD860000}"/>
    <cellStyle name="쉼표 [0] 8 4" xfId="2530" xr:uid="{00000000-0005-0000-0000-0000CE860000}"/>
    <cellStyle name="쉼표 [0] 8 5" xfId="2998" xr:uid="{00000000-0005-0000-0000-0000CF860000}"/>
    <cellStyle name="쉼표 [0] 8 5 2" xfId="15872" xr:uid="{00000000-0005-0000-0000-0000D0860000}"/>
    <cellStyle name="쉼표 [0] 8 6" xfId="3207" xr:uid="{00000000-0005-0000-0000-0000D1860000}"/>
    <cellStyle name="쉼표 [0] 8 7" xfId="3546" xr:uid="{00000000-0005-0000-0000-0000D2860000}"/>
    <cellStyle name="쉼표 [0] 8 8" xfId="15539" xr:uid="{00000000-0005-0000-0000-0000D3860000}"/>
    <cellStyle name="쉼표 [0] 8 9" xfId="27266" xr:uid="{00000000-0005-0000-0000-0000D4860000}"/>
    <cellStyle name="쉼표 [0] 80" xfId="16668" xr:uid="{00000000-0005-0000-0000-0000D5860000}"/>
    <cellStyle name="쉼표 [0] 81" xfId="16665" xr:uid="{00000000-0005-0000-0000-0000D6860000}"/>
    <cellStyle name="쉼표 [0] 82" xfId="16667" xr:uid="{00000000-0005-0000-0000-0000D7860000}"/>
    <cellStyle name="쉼표 [0] 83" xfId="16671" xr:uid="{00000000-0005-0000-0000-0000D8860000}"/>
    <cellStyle name="쉼표 [0] 83 2" xfId="32193" xr:uid="{00000000-0005-0000-0000-0000D9860000}"/>
    <cellStyle name="쉼표 [0] 83 2 2" xfId="38852" xr:uid="{8CCFEEE8-9713-4D38-90D1-58FB06D0BED5}"/>
    <cellStyle name="쉼표 [0] 83 2 2 2" xfId="38962" xr:uid="{CAF36C8D-29D5-4BBF-805D-F35826BEAD73}"/>
    <cellStyle name="쉼표 [0] 83 2 3" xfId="38867" xr:uid="{7767D976-F012-4A44-80EB-9B691AD2CEFB}"/>
    <cellStyle name="쉼표 [0] 83 2 3 2" xfId="38879" xr:uid="{6D790F4C-45D4-4A22-84DC-7D2DAFBF3F9F}"/>
    <cellStyle name="쉼표 [0] 83 2 3 2 2" xfId="38902" xr:uid="{79E8684D-3352-4429-BFBA-A2B072F855D4}"/>
    <cellStyle name="쉼표 [0] 83 2 3 2 3" xfId="38911" xr:uid="{2A8A2E18-BC95-486B-A2A8-9A06886FB983}"/>
    <cellStyle name="쉼표 [0] 83 2 4" xfId="38922" xr:uid="{328C7113-B393-436F-8532-C48DF7604C77}"/>
    <cellStyle name="쉼표 [0] 83 2 5" xfId="38935" xr:uid="{A88CBB99-17DD-483C-B643-0A6612D79AC2}"/>
    <cellStyle name="쉼표 [0] 83 2 6" xfId="38999" xr:uid="{111D2AC2-704E-4062-9AB6-7CCC91BA42CA}"/>
    <cellStyle name="쉼표 [0] 83 2 7" xfId="39034" xr:uid="{9FE198B6-5DA3-4B87-A7EC-DB2FE3DC3480}"/>
    <cellStyle name="쉼표 [0] 83 2 8" xfId="39046" xr:uid="{B3DC380E-D474-4CC0-86AE-054BB6F15BBE}"/>
    <cellStyle name="쉼표 [0] 84" xfId="16669" xr:uid="{00000000-0005-0000-0000-0000DA860000}"/>
    <cellStyle name="쉼표 [0] 85" xfId="16670" xr:uid="{00000000-0005-0000-0000-0000DB860000}"/>
    <cellStyle name="쉼표 [0] 86" xfId="16699" xr:uid="{00000000-0005-0000-0000-0000DC860000}"/>
    <cellStyle name="쉼표 [0] 87" xfId="27255" xr:uid="{00000000-0005-0000-0000-0000DD860000}"/>
    <cellStyle name="쉼표 [0] 88" xfId="27276" xr:uid="{00000000-0005-0000-0000-0000DE860000}"/>
    <cellStyle name="쉼표 [0] 89" xfId="38815" xr:uid="{BDE5A400-EE02-4726-823B-4A3AAE694AB4}"/>
    <cellStyle name="쉼표 [0] 9" xfId="1459" xr:uid="{00000000-0005-0000-0000-0000DF860000}"/>
    <cellStyle name="쉼표 [0] 9 10" xfId="9029" xr:uid="{00000000-0005-0000-0000-0000E0860000}"/>
    <cellStyle name="쉼표 [0] 9 2" xfId="1460" xr:uid="{00000000-0005-0000-0000-0000E1860000}"/>
    <cellStyle name="쉼표 [0] 9 2 2" xfId="9030" xr:uid="{00000000-0005-0000-0000-0000E2860000}"/>
    <cellStyle name="쉼표 [0] 9 2 2 2" xfId="38855" xr:uid="{E44E4F44-E0CD-4A66-A338-E4526AF9895B}"/>
    <cellStyle name="쉼표 [0] 9 2 3" xfId="15873" xr:uid="{00000000-0005-0000-0000-0000E3860000}"/>
    <cellStyle name="쉼표 [0] 9 3" xfId="1461" xr:uid="{00000000-0005-0000-0000-0000E4860000}"/>
    <cellStyle name="쉼표 [0] 9 3 2" xfId="14899" xr:uid="{00000000-0005-0000-0000-0000E5860000}"/>
    <cellStyle name="쉼표 [0] 9 4" xfId="1462" xr:uid="{00000000-0005-0000-0000-0000E6860000}"/>
    <cellStyle name="쉼표 [0] 9 4 2" xfId="16361" xr:uid="{00000000-0005-0000-0000-0000E7860000}"/>
    <cellStyle name="쉼표 [0] 9 5" xfId="1463" xr:uid="{00000000-0005-0000-0000-0000E8860000}"/>
    <cellStyle name="쉼표 [0] 9 5 2" xfId="1464" xr:uid="{00000000-0005-0000-0000-0000E9860000}"/>
    <cellStyle name="쉼표 [0] 9 6" xfId="1465" xr:uid="{00000000-0005-0000-0000-0000EA860000}"/>
    <cellStyle name="쉼표 [0] 9 7" xfId="3001" xr:uid="{00000000-0005-0000-0000-0000EB860000}"/>
    <cellStyle name="쉼표 [0] 9 7 2" xfId="15875" xr:uid="{00000000-0005-0000-0000-0000EC860000}"/>
    <cellStyle name="쉼표 [0] 9 7 3" xfId="15874" xr:uid="{00000000-0005-0000-0000-0000ED860000}"/>
    <cellStyle name="쉼표 [0] 9 8" xfId="3208" xr:uid="{00000000-0005-0000-0000-0000EE860000}"/>
    <cellStyle name="쉼표 [0] 9 8 2" xfId="15876" xr:uid="{00000000-0005-0000-0000-0000EF860000}"/>
    <cellStyle name="쉼표 [0] 9 9" xfId="3547" xr:uid="{00000000-0005-0000-0000-0000F0860000}"/>
    <cellStyle name="쉼표 [0] 90" xfId="38818" xr:uid="{1366B7E8-8A63-4EBF-B533-602B1D1AE814}"/>
    <cellStyle name="쉼표 [0] 90 2" xfId="38883" xr:uid="{C1FE08E3-BDC8-48E9-9C33-6A772F935F34}"/>
    <cellStyle name="쉼표 [0] 90 2 2" xfId="39024" xr:uid="{BDEB71E6-EE25-4C8B-B874-BCDA84E09BE5}"/>
    <cellStyle name="쉼표 [0] 91" xfId="38821" xr:uid="{638DC410-28B5-425F-8FC0-F015CE36227E}"/>
    <cellStyle name="쉼표 [0] 92" xfId="38833" xr:uid="{E365103B-767A-4065-9A1A-645CC53BCB88}"/>
    <cellStyle name="쉼표 [0] 92 2" xfId="38845" xr:uid="{4196AA46-5E9F-4831-80B0-1C16EBF32BA1}"/>
    <cellStyle name="쉼표 [0] 92 2 10" xfId="39040" xr:uid="{4AC8ED74-E9F3-49CE-936F-CD7FC3860D75}"/>
    <cellStyle name="쉼표 [0] 92 2 11" xfId="39055" xr:uid="{5236E1B8-7F6B-451D-9EEF-08DA0FF41663}"/>
    <cellStyle name="쉼표 [0] 92 2 2" xfId="38891" xr:uid="{93D70429-CF62-4D2F-A3B5-BA19663D5AA8}"/>
    <cellStyle name="쉼표 [0] 92 2 3" xfId="38914" xr:uid="{C0991AD2-B93E-4530-B753-5D8404087C30}"/>
    <cellStyle name="쉼표 [0] 92 2 4" xfId="38929" xr:uid="{DFFB1C80-9906-4FE2-BC1D-E2E73927F7B7}"/>
    <cellStyle name="쉼표 [0] 92 2 5" xfId="38950" xr:uid="{D4E2E92F-90CD-4A79-B713-99C7B5F077C2}"/>
    <cellStyle name="쉼표 [0] 92 2 6" xfId="38960" xr:uid="{8A6809B8-C0B5-4E40-9F03-1C0B01D071BA}"/>
    <cellStyle name="쉼표 [0] 92 2 7" xfId="38984" xr:uid="{2FDD7C80-A8DA-4D11-9CE7-EE351DD6E7DC}"/>
    <cellStyle name="쉼표 [0] 92 2 8" xfId="38990" xr:uid="{2293969E-3502-465E-9F16-4E7CCC26BB5A}"/>
    <cellStyle name="쉼표 [0] 92 2 9" xfId="39028" xr:uid="{6110CC3C-9B94-4E28-A03F-FFB2C8F3F574}"/>
    <cellStyle name="쉼표 [0] 93" xfId="38885" xr:uid="{1ACE45CC-29AA-4C18-82E1-C0B53526970A}"/>
    <cellStyle name="쉼표 [0] 93 2" xfId="39026" xr:uid="{C9F440C4-1B18-4E74-AC13-0B8CD41BF2E2}"/>
    <cellStyle name="쉼표 [0] 95" xfId="38887" xr:uid="{6D914098-1012-40CB-ADC5-348380CC72E5}"/>
    <cellStyle name="쉼표 [0] 97" xfId="38861" xr:uid="{19B21932-7B58-4D7E-BADF-DA7712006F03}"/>
    <cellStyle name="쉼표 [0] 97 2" xfId="38871" xr:uid="{4CD29763-A6AF-42F7-B831-7316860C9D68}"/>
    <cellStyle name="쉼표 [0] 98" xfId="38926" xr:uid="{65969EE5-4C4B-47EF-A81B-620A7F0E6DF0}"/>
    <cellStyle name="쉼표 [0] 98 2" xfId="38941" xr:uid="{681F2056-BC4F-41D1-BAF1-87D48540208D}"/>
    <cellStyle name="쉼표 [0]_C-2 열확정" xfId="39083" xr:uid="{D3421D89-1D6D-44C2-A3E3-EE5D4ECB95A2}"/>
    <cellStyle name="쉼표 2" xfId="1466" xr:uid="{00000000-0005-0000-0000-0000F1860000}"/>
    <cellStyle name="쉼표 2 2" xfId="15877" xr:uid="{00000000-0005-0000-0000-0000F2860000}"/>
    <cellStyle name="쉼표 2 3" xfId="14994" xr:uid="{00000000-0005-0000-0000-0000F3860000}"/>
    <cellStyle name="쉼표 3" xfId="1467" xr:uid="{00000000-0005-0000-0000-0000F4860000}"/>
    <cellStyle name="쉼표 3 2" xfId="1901" xr:uid="{00000000-0005-0000-0000-0000F5860000}"/>
    <cellStyle name="스타일 1" xfId="1468" xr:uid="{00000000-0005-0000-0000-0000F6860000}"/>
    <cellStyle name="스타일 1 3" xfId="2531" xr:uid="{00000000-0005-0000-0000-0000F7860000}"/>
    <cellStyle name="스타일 10" xfId="1469" xr:uid="{00000000-0005-0000-0000-0000F8860000}"/>
    <cellStyle name="스타일 10 2" xfId="2532" xr:uid="{00000000-0005-0000-0000-0000F9860000}"/>
    <cellStyle name="스타일 10 3" xfId="9032" xr:uid="{00000000-0005-0000-0000-0000FA860000}"/>
    <cellStyle name="스타일 10 4" xfId="15878" xr:uid="{00000000-0005-0000-0000-0000FB860000}"/>
    <cellStyle name="스타일 100" xfId="1470" xr:uid="{00000000-0005-0000-0000-0000FC860000}"/>
    <cellStyle name="스타일 100 2" xfId="2533" xr:uid="{00000000-0005-0000-0000-0000FD860000}"/>
    <cellStyle name="스타일 100 3" xfId="9033" xr:uid="{00000000-0005-0000-0000-0000FE860000}"/>
    <cellStyle name="스타일 101" xfId="1471" xr:uid="{00000000-0005-0000-0000-0000FF860000}"/>
    <cellStyle name="스타일 101 2" xfId="2534" xr:uid="{00000000-0005-0000-0000-000000870000}"/>
    <cellStyle name="스타일 101 3" xfId="9035" xr:uid="{00000000-0005-0000-0000-000001870000}"/>
    <cellStyle name="스타일 102" xfId="1472" xr:uid="{00000000-0005-0000-0000-000002870000}"/>
    <cellStyle name="스타일 102 2" xfId="2535" xr:uid="{00000000-0005-0000-0000-000003870000}"/>
    <cellStyle name="스타일 102 3" xfId="9036" xr:uid="{00000000-0005-0000-0000-000004870000}"/>
    <cellStyle name="스타일 103" xfId="1473" xr:uid="{00000000-0005-0000-0000-000005870000}"/>
    <cellStyle name="스타일 103 2" xfId="2536" xr:uid="{00000000-0005-0000-0000-000006870000}"/>
    <cellStyle name="스타일 103 3" xfId="9037" xr:uid="{00000000-0005-0000-0000-000007870000}"/>
    <cellStyle name="스타일 104" xfId="1474" xr:uid="{00000000-0005-0000-0000-000008870000}"/>
    <cellStyle name="스타일 104 2" xfId="2537" xr:uid="{00000000-0005-0000-0000-000009870000}"/>
    <cellStyle name="스타일 104 3" xfId="9038" xr:uid="{00000000-0005-0000-0000-00000A870000}"/>
    <cellStyle name="스타일 105" xfId="1475" xr:uid="{00000000-0005-0000-0000-00000B870000}"/>
    <cellStyle name="스타일 105 2" xfId="2538" xr:uid="{00000000-0005-0000-0000-00000C870000}"/>
    <cellStyle name="스타일 105 3" xfId="9039" xr:uid="{00000000-0005-0000-0000-00000D870000}"/>
    <cellStyle name="스타일 106" xfId="1476" xr:uid="{00000000-0005-0000-0000-00000E870000}"/>
    <cellStyle name="스타일 106 2" xfId="2539" xr:uid="{00000000-0005-0000-0000-00000F870000}"/>
    <cellStyle name="스타일 106 3" xfId="9040" xr:uid="{00000000-0005-0000-0000-000010870000}"/>
    <cellStyle name="스타일 107" xfId="1477" xr:uid="{00000000-0005-0000-0000-000011870000}"/>
    <cellStyle name="스타일 107 2" xfId="2540" xr:uid="{00000000-0005-0000-0000-000012870000}"/>
    <cellStyle name="스타일 107 3" xfId="9041" xr:uid="{00000000-0005-0000-0000-000013870000}"/>
    <cellStyle name="스타일 108" xfId="1478" xr:uid="{00000000-0005-0000-0000-000014870000}"/>
    <cellStyle name="스타일 108 2" xfId="2541" xr:uid="{00000000-0005-0000-0000-000015870000}"/>
    <cellStyle name="스타일 108 3" xfId="9042" xr:uid="{00000000-0005-0000-0000-000016870000}"/>
    <cellStyle name="스타일 109" xfId="1479" xr:uid="{00000000-0005-0000-0000-000017870000}"/>
    <cellStyle name="스타일 109 2" xfId="2542" xr:uid="{00000000-0005-0000-0000-000018870000}"/>
    <cellStyle name="스타일 109 3" xfId="9043" xr:uid="{00000000-0005-0000-0000-000019870000}"/>
    <cellStyle name="스타일 11" xfId="1480" xr:uid="{00000000-0005-0000-0000-00001A870000}"/>
    <cellStyle name="스타일 11 2" xfId="2543" xr:uid="{00000000-0005-0000-0000-00001B870000}"/>
    <cellStyle name="스타일 11 3" xfId="9045" xr:uid="{00000000-0005-0000-0000-00001C870000}"/>
    <cellStyle name="스타일 11 4" xfId="15883" xr:uid="{00000000-0005-0000-0000-00001D870000}"/>
    <cellStyle name="스타일 110" xfId="1481" xr:uid="{00000000-0005-0000-0000-00001E870000}"/>
    <cellStyle name="스타일 110 2" xfId="2544" xr:uid="{00000000-0005-0000-0000-00001F870000}"/>
    <cellStyle name="스타일 110 3" xfId="9046" xr:uid="{00000000-0005-0000-0000-000020870000}"/>
    <cellStyle name="스타일 111" xfId="1482" xr:uid="{00000000-0005-0000-0000-000021870000}"/>
    <cellStyle name="스타일 111 2" xfId="2545" xr:uid="{00000000-0005-0000-0000-000022870000}"/>
    <cellStyle name="스타일 111 3" xfId="9047" xr:uid="{00000000-0005-0000-0000-000023870000}"/>
    <cellStyle name="스타일 112" xfId="1483" xr:uid="{00000000-0005-0000-0000-000024870000}"/>
    <cellStyle name="스타일 112 2" xfId="2546" xr:uid="{00000000-0005-0000-0000-000025870000}"/>
    <cellStyle name="스타일 112 3" xfId="9048" xr:uid="{00000000-0005-0000-0000-000026870000}"/>
    <cellStyle name="스타일 113" xfId="1484" xr:uid="{00000000-0005-0000-0000-000027870000}"/>
    <cellStyle name="스타일 113 2" xfId="2547" xr:uid="{00000000-0005-0000-0000-000028870000}"/>
    <cellStyle name="스타일 113 3" xfId="9049" xr:uid="{00000000-0005-0000-0000-000029870000}"/>
    <cellStyle name="스타일 114" xfId="1485" xr:uid="{00000000-0005-0000-0000-00002A870000}"/>
    <cellStyle name="스타일 114 2" xfId="2548" xr:uid="{00000000-0005-0000-0000-00002B870000}"/>
    <cellStyle name="스타일 114 3" xfId="9050" xr:uid="{00000000-0005-0000-0000-00002C870000}"/>
    <cellStyle name="스타일 115" xfId="1486" xr:uid="{00000000-0005-0000-0000-00002D870000}"/>
    <cellStyle name="스타일 115 2" xfId="2549" xr:uid="{00000000-0005-0000-0000-00002E870000}"/>
    <cellStyle name="스타일 115 3" xfId="9051" xr:uid="{00000000-0005-0000-0000-00002F870000}"/>
    <cellStyle name="스타일 116" xfId="1487" xr:uid="{00000000-0005-0000-0000-000030870000}"/>
    <cellStyle name="스타일 116 2" xfId="2550" xr:uid="{00000000-0005-0000-0000-000031870000}"/>
    <cellStyle name="스타일 116 3" xfId="9053" xr:uid="{00000000-0005-0000-0000-000032870000}"/>
    <cellStyle name="스타일 117" xfId="1488" xr:uid="{00000000-0005-0000-0000-000033870000}"/>
    <cellStyle name="스타일 117 2" xfId="2551" xr:uid="{00000000-0005-0000-0000-000034870000}"/>
    <cellStyle name="스타일 117 3" xfId="9054" xr:uid="{00000000-0005-0000-0000-000035870000}"/>
    <cellStyle name="스타일 118" xfId="1489" xr:uid="{00000000-0005-0000-0000-000036870000}"/>
    <cellStyle name="스타일 118 2" xfId="2552" xr:uid="{00000000-0005-0000-0000-000037870000}"/>
    <cellStyle name="스타일 118 3" xfId="9055" xr:uid="{00000000-0005-0000-0000-000038870000}"/>
    <cellStyle name="스타일 119" xfId="1490" xr:uid="{00000000-0005-0000-0000-000039870000}"/>
    <cellStyle name="스타일 119 2" xfId="2553" xr:uid="{00000000-0005-0000-0000-00003A870000}"/>
    <cellStyle name="스타일 119 3" xfId="9056" xr:uid="{00000000-0005-0000-0000-00003B870000}"/>
    <cellStyle name="스타일 12" xfId="1491" xr:uid="{00000000-0005-0000-0000-00003C870000}"/>
    <cellStyle name="스타일 12 2" xfId="2554" xr:uid="{00000000-0005-0000-0000-00003D870000}"/>
    <cellStyle name="스타일 12 3" xfId="9057" xr:uid="{00000000-0005-0000-0000-00003E870000}"/>
    <cellStyle name="스타일 12 4" xfId="15889" xr:uid="{00000000-0005-0000-0000-00003F870000}"/>
    <cellStyle name="스타일 120" xfId="1492" xr:uid="{00000000-0005-0000-0000-000040870000}"/>
    <cellStyle name="스타일 120 2" xfId="2555" xr:uid="{00000000-0005-0000-0000-000041870000}"/>
    <cellStyle name="스타일 120 3" xfId="9058" xr:uid="{00000000-0005-0000-0000-000042870000}"/>
    <cellStyle name="스타일 121" xfId="1493" xr:uid="{00000000-0005-0000-0000-000043870000}"/>
    <cellStyle name="스타일 121 2" xfId="2556" xr:uid="{00000000-0005-0000-0000-000044870000}"/>
    <cellStyle name="스타일 121 3" xfId="9059" xr:uid="{00000000-0005-0000-0000-000045870000}"/>
    <cellStyle name="스타일 122" xfId="1494" xr:uid="{00000000-0005-0000-0000-000046870000}"/>
    <cellStyle name="스타일 122 2" xfId="2557" xr:uid="{00000000-0005-0000-0000-000047870000}"/>
    <cellStyle name="스타일 122 3" xfId="9060" xr:uid="{00000000-0005-0000-0000-000048870000}"/>
    <cellStyle name="스타일 123" xfId="1495" xr:uid="{00000000-0005-0000-0000-000049870000}"/>
    <cellStyle name="스타일 123 2" xfId="2558" xr:uid="{00000000-0005-0000-0000-00004A870000}"/>
    <cellStyle name="스타일 123 3" xfId="9061" xr:uid="{00000000-0005-0000-0000-00004B870000}"/>
    <cellStyle name="스타일 124" xfId="1496" xr:uid="{00000000-0005-0000-0000-00004C870000}"/>
    <cellStyle name="스타일 124 2" xfId="2559" xr:uid="{00000000-0005-0000-0000-00004D870000}"/>
    <cellStyle name="스타일 124 3" xfId="9062" xr:uid="{00000000-0005-0000-0000-00004E870000}"/>
    <cellStyle name="스타일 125" xfId="1497" xr:uid="{00000000-0005-0000-0000-00004F870000}"/>
    <cellStyle name="스타일 125 2" xfId="2560" xr:uid="{00000000-0005-0000-0000-000050870000}"/>
    <cellStyle name="스타일 125 3" xfId="9063" xr:uid="{00000000-0005-0000-0000-000051870000}"/>
    <cellStyle name="스타일 126" xfId="1498" xr:uid="{00000000-0005-0000-0000-000052870000}"/>
    <cellStyle name="스타일 126 2" xfId="2561" xr:uid="{00000000-0005-0000-0000-000053870000}"/>
    <cellStyle name="스타일 126 3" xfId="9064" xr:uid="{00000000-0005-0000-0000-000054870000}"/>
    <cellStyle name="스타일 127" xfId="1499" xr:uid="{00000000-0005-0000-0000-000055870000}"/>
    <cellStyle name="스타일 127 2" xfId="2562" xr:uid="{00000000-0005-0000-0000-000056870000}"/>
    <cellStyle name="스타일 127 3" xfId="9065" xr:uid="{00000000-0005-0000-0000-000057870000}"/>
    <cellStyle name="스타일 128" xfId="1500" xr:uid="{00000000-0005-0000-0000-000058870000}"/>
    <cellStyle name="스타일 128 2" xfId="2563" xr:uid="{00000000-0005-0000-0000-000059870000}"/>
    <cellStyle name="스타일 128 3" xfId="9066" xr:uid="{00000000-0005-0000-0000-00005A870000}"/>
    <cellStyle name="스타일 129" xfId="1501" xr:uid="{00000000-0005-0000-0000-00005B870000}"/>
    <cellStyle name="스타일 129 2" xfId="2564" xr:uid="{00000000-0005-0000-0000-00005C870000}"/>
    <cellStyle name="스타일 129 3" xfId="9067" xr:uid="{00000000-0005-0000-0000-00005D870000}"/>
    <cellStyle name="스타일 13" xfId="1502" xr:uid="{00000000-0005-0000-0000-00005E870000}"/>
    <cellStyle name="스타일 13 2" xfId="2565" xr:uid="{00000000-0005-0000-0000-00005F870000}"/>
    <cellStyle name="스타일 13 3" xfId="9068" xr:uid="{00000000-0005-0000-0000-000060870000}"/>
    <cellStyle name="스타일 13 4" xfId="15898" xr:uid="{00000000-0005-0000-0000-000061870000}"/>
    <cellStyle name="스타일 130" xfId="1503" xr:uid="{00000000-0005-0000-0000-000062870000}"/>
    <cellStyle name="스타일 130 2" xfId="2566" xr:uid="{00000000-0005-0000-0000-000063870000}"/>
    <cellStyle name="스타일 130 3" xfId="9069" xr:uid="{00000000-0005-0000-0000-000064870000}"/>
    <cellStyle name="스타일 131" xfId="1504" xr:uid="{00000000-0005-0000-0000-000065870000}"/>
    <cellStyle name="스타일 131 2" xfId="2567" xr:uid="{00000000-0005-0000-0000-000066870000}"/>
    <cellStyle name="스타일 131 3" xfId="9070" xr:uid="{00000000-0005-0000-0000-000067870000}"/>
    <cellStyle name="스타일 132" xfId="1505" xr:uid="{00000000-0005-0000-0000-000068870000}"/>
    <cellStyle name="스타일 132 2" xfId="2568" xr:uid="{00000000-0005-0000-0000-000069870000}"/>
    <cellStyle name="스타일 132 3" xfId="9071" xr:uid="{00000000-0005-0000-0000-00006A870000}"/>
    <cellStyle name="스타일 133" xfId="1506" xr:uid="{00000000-0005-0000-0000-00006B870000}"/>
    <cellStyle name="스타일 133 2" xfId="2569" xr:uid="{00000000-0005-0000-0000-00006C870000}"/>
    <cellStyle name="스타일 133 3" xfId="9072" xr:uid="{00000000-0005-0000-0000-00006D870000}"/>
    <cellStyle name="스타일 134" xfId="1507" xr:uid="{00000000-0005-0000-0000-00006E870000}"/>
    <cellStyle name="스타일 134 2" xfId="2570" xr:uid="{00000000-0005-0000-0000-00006F870000}"/>
    <cellStyle name="스타일 134 3" xfId="9073" xr:uid="{00000000-0005-0000-0000-000070870000}"/>
    <cellStyle name="스타일 135" xfId="1508" xr:uid="{00000000-0005-0000-0000-000071870000}"/>
    <cellStyle name="스타일 135 2" xfId="2571" xr:uid="{00000000-0005-0000-0000-000072870000}"/>
    <cellStyle name="스타일 135 3" xfId="9075" xr:uid="{00000000-0005-0000-0000-000073870000}"/>
    <cellStyle name="스타일 136" xfId="1509" xr:uid="{00000000-0005-0000-0000-000074870000}"/>
    <cellStyle name="스타일 136 2" xfId="2572" xr:uid="{00000000-0005-0000-0000-000075870000}"/>
    <cellStyle name="스타일 136 3" xfId="9077" xr:uid="{00000000-0005-0000-0000-000076870000}"/>
    <cellStyle name="스타일 137" xfId="1510" xr:uid="{00000000-0005-0000-0000-000077870000}"/>
    <cellStyle name="스타일 137 2" xfId="2573" xr:uid="{00000000-0005-0000-0000-000078870000}"/>
    <cellStyle name="스타일 137 3" xfId="9079" xr:uid="{00000000-0005-0000-0000-000079870000}"/>
    <cellStyle name="스타일 138" xfId="1511" xr:uid="{00000000-0005-0000-0000-00007A870000}"/>
    <cellStyle name="스타일 138 2" xfId="2574" xr:uid="{00000000-0005-0000-0000-00007B870000}"/>
    <cellStyle name="스타일 138 3" xfId="9081" xr:uid="{00000000-0005-0000-0000-00007C870000}"/>
    <cellStyle name="스타일 139" xfId="1512" xr:uid="{00000000-0005-0000-0000-00007D870000}"/>
    <cellStyle name="스타일 139 2" xfId="2575" xr:uid="{00000000-0005-0000-0000-00007E870000}"/>
    <cellStyle name="스타일 139 3" xfId="9083" xr:uid="{00000000-0005-0000-0000-00007F870000}"/>
    <cellStyle name="스타일 14" xfId="1513" xr:uid="{00000000-0005-0000-0000-000080870000}"/>
    <cellStyle name="스타일 14 2" xfId="2576" xr:uid="{00000000-0005-0000-0000-000081870000}"/>
    <cellStyle name="스타일 14 3" xfId="9085" xr:uid="{00000000-0005-0000-0000-000082870000}"/>
    <cellStyle name="스타일 14 4" xfId="15903" xr:uid="{00000000-0005-0000-0000-000083870000}"/>
    <cellStyle name="스타일 140" xfId="1514" xr:uid="{00000000-0005-0000-0000-000084870000}"/>
    <cellStyle name="스타일 140 2" xfId="2577" xr:uid="{00000000-0005-0000-0000-000085870000}"/>
    <cellStyle name="스타일 140 3" xfId="9087" xr:uid="{00000000-0005-0000-0000-000086870000}"/>
    <cellStyle name="스타일 141" xfId="1515" xr:uid="{00000000-0005-0000-0000-000087870000}"/>
    <cellStyle name="스타일 141 2" xfId="2578" xr:uid="{00000000-0005-0000-0000-000088870000}"/>
    <cellStyle name="스타일 141 3" xfId="9088" xr:uid="{00000000-0005-0000-0000-000089870000}"/>
    <cellStyle name="스타일 142" xfId="1516" xr:uid="{00000000-0005-0000-0000-00008A870000}"/>
    <cellStyle name="스타일 142 2" xfId="2579" xr:uid="{00000000-0005-0000-0000-00008B870000}"/>
    <cellStyle name="스타일 142 3" xfId="9090" xr:uid="{00000000-0005-0000-0000-00008C870000}"/>
    <cellStyle name="스타일 143" xfId="1517" xr:uid="{00000000-0005-0000-0000-00008D870000}"/>
    <cellStyle name="스타일 143 2" xfId="2580" xr:uid="{00000000-0005-0000-0000-00008E870000}"/>
    <cellStyle name="스타일 143 3" xfId="9091" xr:uid="{00000000-0005-0000-0000-00008F870000}"/>
    <cellStyle name="스타일 144" xfId="1518" xr:uid="{00000000-0005-0000-0000-000090870000}"/>
    <cellStyle name="스타일 144 2" xfId="2581" xr:uid="{00000000-0005-0000-0000-000091870000}"/>
    <cellStyle name="스타일 144 3" xfId="9093" xr:uid="{00000000-0005-0000-0000-000092870000}"/>
    <cellStyle name="스타일 145" xfId="1519" xr:uid="{00000000-0005-0000-0000-000093870000}"/>
    <cellStyle name="스타일 145 2" xfId="2582" xr:uid="{00000000-0005-0000-0000-000094870000}"/>
    <cellStyle name="스타일 145 3" xfId="9094" xr:uid="{00000000-0005-0000-0000-000095870000}"/>
    <cellStyle name="스타일 146" xfId="1520" xr:uid="{00000000-0005-0000-0000-000096870000}"/>
    <cellStyle name="스타일 146 2" xfId="2583" xr:uid="{00000000-0005-0000-0000-000097870000}"/>
    <cellStyle name="스타일 146 3" xfId="9095" xr:uid="{00000000-0005-0000-0000-000098870000}"/>
    <cellStyle name="스타일 147" xfId="1521" xr:uid="{00000000-0005-0000-0000-000099870000}"/>
    <cellStyle name="스타일 147 2" xfId="2584" xr:uid="{00000000-0005-0000-0000-00009A870000}"/>
    <cellStyle name="스타일 147 3" xfId="9096" xr:uid="{00000000-0005-0000-0000-00009B870000}"/>
    <cellStyle name="스타일 148" xfId="1522" xr:uid="{00000000-0005-0000-0000-00009C870000}"/>
    <cellStyle name="스타일 148 2" xfId="2585" xr:uid="{00000000-0005-0000-0000-00009D870000}"/>
    <cellStyle name="스타일 148 3" xfId="9097" xr:uid="{00000000-0005-0000-0000-00009E870000}"/>
    <cellStyle name="스타일 149" xfId="1523" xr:uid="{00000000-0005-0000-0000-00009F870000}"/>
    <cellStyle name="스타일 149 2" xfId="2586" xr:uid="{00000000-0005-0000-0000-0000A0870000}"/>
    <cellStyle name="스타일 149 3" xfId="9098" xr:uid="{00000000-0005-0000-0000-0000A1870000}"/>
    <cellStyle name="스타일 15" xfId="1524" xr:uid="{00000000-0005-0000-0000-0000A2870000}"/>
    <cellStyle name="스타일 15 2" xfId="2587" xr:uid="{00000000-0005-0000-0000-0000A3870000}"/>
    <cellStyle name="스타일 15 3" xfId="9099" xr:uid="{00000000-0005-0000-0000-0000A4870000}"/>
    <cellStyle name="스타일 15 4" xfId="15906" xr:uid="{00000000-0005-0000-0000-0000A5870000}"/>
    <cellStyle name="스타일 150" xfId="1525" xr:uid="{00000000-0005-0000-0000-0000A6870000}"/>
    <cellStyle name="스타일 150 2" xfId="2588" xr:uid="{00000000-0005-0000-0000-0000A7870000}"/>
    <cellStyle name="스타일 150 3" xfId="9101" xr:uid="{00000000-0005-0000-0000-0000A8870000}"/>
    <cellStyle name="스타일 151" xfId="1526" xr:uid="{00000000-0005-0000-0000-0000A9870000}"/>
    <cellStyle name="스타일 151 2" xfId="2589" xr:uid="{00000000-0005-0000-0000-0000AA870000}"/>
    <cellStyle name="스타일 151 3" xfId="9102" xr:uid="{00000000-0005-0000-0000-0000AB870000}"/>
    <cellStyle name="스타일 152" xfId="1527" xr:uid="{00000000-0005-0000-0000-0000AC870000}"/>
    <cellStyle name="스타일 152 2" xfId="2590" xr:uid="{00000000-0005-0000-0000-0000AD870000}"/>
    <cellStyle name="스타일 152 3" xfId="9103" xr:uid="{00000000-0005-0000-0000-0000AE870000}"/>
    <cellStyle name="스타일 153" xfId="1528" xr:uid="{00000000-0005-0000-0000-0000AF870000}"/>
    <cellStyle name="스타일 153 2" xfId="2591" xr:uid="{00000000-0005-0000-0000-0000B0870000}"/>
    <cellStyle name="스타일 153 3" xfId="9104" xr:uid="{00000000-0005-0000-0000-0000B1870000}"/>
    <cellStyle name="스타일 154" xfId="1529" xr:uid="{00000000-0005-0000-0000-0000B2870000}"/>
    <cellStyle name="스타일 154 2" xfId="2592" xr:uid="{00000000-0005-0000-0000-0000B3870000}"/>
    <cellStyle name="스타일 154 3" xfId="9105" xr:uid="{00000000-0005-0000-0000-0000B4870000}"/>
    <cellStyle name="스타일 155" xfId="1530" xr:uid="{00000000-0005-0000-0000-0000B5870000}"/>
    <cellStyle name="스타일 155 2" xfId="2593" xr:uid="{00000000-0005-0000-0000-0000B6870000}"/>
    <cellStyle name="스타일 155 3" xfId="9106" xr:uid="{00000000-0005-0000-0000-0000B7870000}"/>
    <cellStyle name="스타일 156" xfId="1531" xr:uid="{00000000-0005-0000-0000-0000B8870000}"/>
    <cellStyle name="스타일 156 2" xfId="2594" xr:uid="{00000000-0005-0000-0000-0000B9870000}"/>
    <cellStyle name="스타일 156 3" xfId="9107" xr:uid="{00000000-0005-0000-0000-0000BA870000}"/>
    <cellStyle name="스타일 157" xfId="1532" xr:uid="{00000000-0005-0000-0000-0000BB870000}"/>
    <cellStyle name="스타일 157 2" xfId="2595" xr:uid="{00000000-0005-0000-0000-0000BC870000}"/>
    <cellStyle name="스타일 157 3" xfId="9108" xr:uid="{00000000-0005-0000-0000-0000BD870000}"/>
    <cellStyle name="스타일 158" xfId="1533" xr:uid="{00000000-0005-0000-0000-0000BE870000}"/>
    <cellStyle name="스타일 158 2" xfId="2596" xr:uid="{00000000-0005-0000-0000-0000BF870000}"/>
    <cellStyle name="스타일 158 3" xfId="9109" xr:uid="{00000000-0005-0000-0000-0000C0870000}"/>
    <cellStyle name="스타일 159" xfId="1534" xr:uid="{00000000-0005-0000-0000-0000C1870000}"/>
    <cellStyle name="스타일 159 2" xfId="2597" xr:uid="{00000000-0005-0000-0000-0000C2870000}"/>
    <cellStyle name="스타일 159 3" xfId="9110" xr:uid="{00000000-0005-0000-0000-0000C3870000}"/>
    <cellStyle name="스타일 16" xfId="1535" xr:uid="{00000000-0005-0000-0000-0000C4870000}"/>
    <cellStyle name="스타일 16 2" xfId="2598" xr:uid="{00000000-0005-0000-0000-0000C5870000}"/>
    <cellStyle name="스타일 16 3" xfId="9111" xr:uid="{00000000-0005-0000-0000-0000C6870000}"/>
    <cellStyle name="스타일 16 4" xfId="15911" xr:uid="{00000000-0005-0000-0000-0000C7870000}"/>
    <cellStyle name="스타일 160" xfId="1536" xr:uid="{00000000-0005-0000-0000-0000C8870000}"/>
    <cellStyle name="스타일 160 2" xfId="2599" xr:uid="{00000000-0005-0000-0000-0000C9870000}"/>
    <cellStyle name="스타일 160 3" xfId="9112" xr:uid="{00000000-0005-0000-0000-0000CA870000}"/>
    <cellStyle name="스타일 161" xfId="1537" xr:uid="{00000000-0005-0000-0000-0000CB870000}"/>
    <cellStyle name="스타일 161 2" xfId="2600" xr:uid="{00000000-0005-0000-0000-0000CC870000}"/>
    <cellStyle name="스타일 161 3" xfId="9113" xr:uid="{00000000-0005-0000-0000-0000CD870000}"/>
    <cellStyle name="스타일 162" xfId="1538" xr:uid="{00000000-0005-0000-0000-0000CE870000}"/>
    <cellStyle name="스타일 162 2" xfId="2601" xr:uid="{00000000-0005-0000-0000-0000CF870000}"/>
    <cellStyle name="스타일 162 3" xfId="9114" xr:uid="{00000000-0005-0000-0000-0000D0870000}"/>
    <cellStyle name="스타일 163" xfId="1539" xr:uid="{00000000-0005-0000-0000-0000D1870000}"/>
    <cellStyle name="스타일 163 2" xfId="2602" xr:uid="{00000000-0005-0000-0000-0000D2870000}"/>
    <cellStyle name="스타일 163 3" xfId="9115" xr:uid="{00000000-0005-0000-0000-0000D3870000}"/>
    <cellStyle name="스타일 164" xfId="1540" xr:uid="{00000000-0005-0000-0000-0000D4870000}"/>
    <cellStyle name="스타일 164 2" xfId="2603" xr:uid="{00000000-0005-0000-0000-0000D5870000}"/>
    <cellStyle name="스타일 164 3" xfId="9116" xr:uid="{00000000-0005-0000-0000-0000D6870000}"/>
    <cellStyle name="스타일 165" xfId="1541" xr:uid="{00000000-0005-0000-0000-0000D7870000}"/>
    <cellStyle name="스타일 165 2" xfId="2604" xr:uid="{00000000-0005-0000-0000-0000D8870000}"/>
    <cellStyle name="스타일 165 3" xfId="9117" xr:uid="{00000000-0005-0000-0000-0000D9870000}"/>
    <cellStyle name="스타일 166" xfId="1542" xr:uid="{00000000-0005-0000-0000-0000DA870000}"/>
    <cellStyle name="스타일 166 2" xfId="2605" xr:uid="{00000000-0005-0000-0000-0000DB870000}"/>
    <cellStyle name="스타일 166 3" xfId="9118" xr:uid="{00000000-0005-0000-0000-0000DC870000}"/>
    <cellStyle name="스타일 167" xfId="1543" xr:uid="{00000000-0005-0000-0000-0000DD870000}"/>
    <cellStyle name="스타일 167 2" xfId="2606" xr:uid="{00000000-0005-0000-0000-0000DE870000}"/>
    <cellStyle name="스타일 167 3" xfId="9119" xr:uid="{00000000-0005-0000-0000-0000DF870000}"/>
    <cellStyle name="스타일 168" xfId="1544" xr:uid="{00000000-0005-0000-0000-0000E0870000}"/>
    <cellStyle name="스타일 168 2" xfId="2607" xr:uid="{00000000-0005-0000-0000-0000E1870000}"/>
    <cellStyle name="스타일 168 3" xfId="9120" xr:uid="{00000000-0005-0000-0000-0000E2870000}"/>
    <cellStyle name="스타일 169" xfId="1545" xr:uid="{00000000-0005-0000-0000-0000E3870000}"/>
    <cellStyle name="스타일 169 2" xfId="2608" xr:uid="{00000000-0005-0000-0000-0000E4870000}"/>
    <cellStyle name="스타일 169 3" xfId="9122" xr:uid="{00000000-0005-0000-0000-0000E5870000}"/>
    <cellStyle name="스타일 17" xfId="1546" xr:uid="{00000000-0005-0000-0000-0000E6870000}"/>
    <cellStyle name="스타일 17 2" xfId="2609" xr:uid="{00000000-0005-0000-0000-0000E7870000}"/>
    <cellStyle name="스타일 17 3" xfId="9123" xr:uid="{00000000-0005-0000-0000-0000E8870000}"/>
    <cellStyle name="스타일 170" xfId="1547" xr:uid="{00000000-0005-0000-0000-0000E9870000}"/>
    <cellStyle name="스타일 170 2" xfId="2610" xr:uid="{00000000-0005-0000-0000-0000EA870000}"/>
    <cellStyle name="스타일 170 3" xfId="9125" xr:uid="{00000000-0005-0000-0000-0000EB870000}"/>
    <cellStyle name="스타일 171" xfId="1548" xr:uid="{00000000-0005-0000-0000-0000EC870000}"/>
    <cellStyle name="스타일 171 2" xfId="2611" xr:uid="{00000000-0005-0000-0000-0000ED870000}"/>
    <cellStyle name="스타일 171 3" xfId="9126" xr:uid="{00000000-0005-0000-0000-0000EE870000}"/>
    <cellStyle name="스타일 172" xfId="1549" xr:uid="{00000000-0005-0000-0000-0000EF870000}"/>
    <cellStyle name="스타일 172 2" xfId="2612" xr:uid="{00000000-0005-0000-0000-0000F0870000}"/>
    <cellStyle name="스타일 172 3" xfId="9127" xr:uid="{00000000-0005-0000-0000-0000F1870000}"/>
    <cellStyle name="스타일 173" xfId="1550" xr:uid="{00000000-0005-0000-0000-0000F2870000}"/>
    <cellStyle name="스타일 173 2" xfId="2613" xr:uid="{00000000-0005-0000-0000-0000F3870000}"/>
    <cellStyle name="스타일 173 3" xfId="9128" xr:uid="{00000000-0005-0000-0000-0000F4870000}"/>
    <cellStyle name="스타일 174" xfId="1551" xr:uid="{00000000-0005-0000-0000-0000F5870000}"/>
    <cellStyle name="스타일 174 2" xfId="2614" xr:uid="{00000000-0005-0000-0000-0000F6870000}"/>
    <cellStyle name="스타일 174 3" xfId="9130" xr:uid="{00000000-0005-0000-0000-0000F7870000}"/>
    <cellStyle name="스타일 175" xfId="1552" xr:uid="{00000000-0005-0000-0000-0000F8870000}"/>
    <cellStyle name="스타일 175 2" xfId="2615" xr:uid="{00000000-0005-0000-0000-0000F9870000}"/>
    <cellStyle name="스타일 175 3" xfId="9132" xr:uid="{00000000-0005-0000-0000-0000FA870000}"/>
    <cellStyle name="스타일 176" xfId="1553" xr:uid="{00000000-0005-0000-0000-0000FB870000}"/>
    <cellStyle name="스타일 176 2" xfId="2616" xr:uid="{00000000-0005-0000-0000-0000FC870000}"/>
    <cellStyle name="스타일 176 3" xfId="9134" xr:uid="{00000000-0005-0000-0000-0000FD870000}"/>
    <cellStyle name="스타일 177" xfId="1554" xr:uid="{00000000-0005-0000-0000-0000FE870000}"/>
    <cellStyle name="스타일 177 2" xfId="2617" xr:uid="{00000000-0005-0000-0000-0000FF870000}"/>
    <cellStyle name="스타일 177 3" xfId="9136" xr:uid="{00000000-0005-0000-0000-000000880000}"/>
    <cellStyle name="스타일 178" xfId="1555" xr:uid="{00000000-0005-0000-0000-000001880000}"/>
    <cellStyle name="스타일 178 2" xfId="2618" xr:uid="{00000000-0005-0000-0000-000002880000}"/>
    <cellStyle name="스타일 178 3" xfId="9138" xr:uid="{00000000-0005-0000-0000-000003880000}"/>
    <cellStyle name="스타일 179" xfId="1556" xr:uid="{00000000-0005-0000-0000-000004880000}"/>
    <cellStyle name="스타일 179 2" xfId="2619" xr:uid="{00000000-0005-0000-0000-000005880000}"/>
    <cellStyle name="스타일 179 3" xfId="9140" xr:uid="{00000000-0005-0000-0000-000006880000}"/>
    <cellStyle name="스타일 18" xfId="1557" xr:uid="{00000000-0005-0000-0000-000007880000}"/>
    <cellStyle name="스타일 18 2" xfId="2620" xr:uid="{00000000-0005-0000-0000-000008880000}"/>
    <cellStyle name="스타일 18 3" xfId="9141" xr:uid="{00000000-0005-0000-0000-000009880000}"/>
    <cellStyle name="스타일 180" xfId="1558" xr:uid="{00000000-0005-0000-0000-00000A880000}"/>
    <cellStyle name="스타일 180 2" xfId="2621" xr:uid="{00000000-0005-0000-0000-00000B880000}"/>
    <cellStyle name="스타일 180 3" xfId="9142" xr:uid="{00000000-0005-0000-0000-00000C880000}"/>
    <cellStyle name="스타일 181" xfId="1559" xr:uid="{00000000-0005-0000-0000-00000D880000}"/>
    <cellStyle name="스타일 181 2" xfId="2622" xr:uid="{00000000-0005-0000-0000-00000E880000}"/>
    <cellStyle name="스타일 181 3" xfId="9143" xr:uid="{00000000-0005-0000-0000-00000F880000}"/>
    <cellStyle name="스타일 182" xfId="1560" xr:uid="{00000000-0005-0000-0000-000010880000}"/>
    <cellStyle name="스타일 182 2" xfId="2623" xr:uid="{00000000-0005-0000-0000-000011880000}"/>
    <cellStyle name="스타일 182 3" xfId="9144" xr:uid="{00000000-0005-0000-0000-000012880000}"/>
    <cellStyle name="스타일 183" xfId="1561" xr:uid="{00000000-0005-0000-0000-000013880000}"/>
    <cellStyle name="스타일 183 2" xfId="2624" xr:uid="{00000000-0005-0000-0000-000014880000}"/>
    <cellStyle name="스타일 183 3" xfId="9145" xr:uid="{00000000-0005-0000-0000-000015880000}"/>
    <cellStyle name="스타일 184" xfId="1562" xr:uid="{00000000-0005-0000-0000-000016880000}"/>
    <cellStyle name="스타일 184 2" xfId="2625" xr:uid="{00000000-0005-0000-0000-000017880000}"/>
    <cellStyle name="스타일 184 3" xfId="9146" xr:uid="{00000000-0005-0000-0000-000018880000}"/>
    <cellStyle name="스타일 185" xfId="1563" xr:uid="{00000000-0005-0000-0000-000019880000}"/>
    <cellStyle name="스타일 185 2" xfId="2626" xr:uid="{00000000-0005-0000-0000-00001A880000}"/>
    <cellStyle name="스타일 185 3" xfId="9147" xr:uid="{00000000-0005-0000-0000-00001B880000}"/>
    <cellStyle name="스타일 186" xfId="1564" xr:uid="{00000000-0005-0000-0000-00001C880000}"/>
    <cellStyle name="스타일 186 2" xfId="2627" xr:uid="{00000000-0005-0000-0000-00001D880000}"/>
    <cellStyle name="스타일 186 3" xfId="9148" xr:uid="{00000000-0005-0000-0000-00001E880000}"/>
    <cellStyle name="스타일 187" xfId="1565" xr:uid="{00000000-0005-0000-0000-00001F880000}"/>
    <cellStyle name="스타일 187 2" xfId="2628" xr:uid="{00000000-0005-0000-0000-000020880000}"/>
    <cellStyle name="스타일 187 3" xfId="9149" xr:uid="{00000000-0005-0000-0000-000021880000}"/>
    <cellStyle name="스타일 188" xfId="1566" xr:uid="{00000000-0005-0000-0000-000022880000}"/>
    <cellStyle name="스타일 188 2" xfId="2629" xr:uid="{00000000-0005-0000-0000-000023880000}"/>
    <cellStyle name="스타일 188 3" xfId="9150" xr:uid="{00000000-0005-0000-0000-000024880000}"/>
    <cellStyle name="스타일 189" xfId="1567" xr:uid="{00000000-0005-0000-0000-000025880000}"/>
    <cellStyle name="스타일 189 2" xfId="2630" xr:uid="{00000000-0005-0000-0000-000026880000}"/>
    <cellStyle name="스타일 189 3" xfId="9151" xr:uid="{00000000-0005-0000-0000-000027880000}"/>
    <cellStyle name="스타일 19" xfId="1568" xr:uid="{00000000-0005-0000-0000-000028880000}"/>
    <cellStyle name="스타일 19 2" xfId="2631" xr:uid="{00000000-0005-0000-0000-000029880000}"/>
    <cellStyle name="스타일 19 3" xfId="9153" xr:uid="{00000000-0005-0000-0000-00002A880000}"/>
    <cellStyle name="스타일 190" xfId="1569" xr:uid="{00000000-0005-0000-0000-00002B880000}"/>
    <cellStyle name="스타일 190 2" xfId="2632" xr:uid="{00000000-0005-0000-0000-00002C880000}"/>
    <cellStyle name="스타일 190 3" xfId="9154" xr:uid="{00000000-0005-0000-0000-00002D880000}"/>
    <cellStyle name="스타일 191" xfId="1570" xr:uid="{00000000-0005-0000-0000-00002E880000}"/>
    <cellStyle name="스타일 191 2" xfId="2633" xr:uid="{00000000-0005-0000-0000-00002F880000}"/>
    <cellStyle name="스타일 191 3" xfId="9156" xr:uid="{00000000-0005-0000-0000-000030880000}"/>
    <cellStyle name="스타일 192" xfId="1571" xr:uid="{00000000-0005-0000-0000-000031880000}"/>
    <cellStyle name="스타일 192 2" xfId="2634" xr:uid="{00000000-0005-0000-0000-000032880000}"/>
    <cellStyle name="스타일 192 3" xfId="9157" xr:uid="{00000000-0005-0000-0000-000033880000}"/>
    <cellStyle name="스타일 193" xfId="1572" xr:uid="{00000000-0005-0000-0000-000034880000}"/>
    <cellStyle name="스타일 193 2" xfId="2635" xr:uid="{00000000-0005-0000-0000-000035880000}"/>
    <cellStyle name="스타일 193 3" xfId="9158" xr:uid="{00000000-0005-0000-0000-000036880000}"/>
    <cellStyle name="스타일 194" xfId="1573" xr:uid="{00000000-0005-0000-0000-000037880000}"/>
    <cellStyle name="스타일 194 2" xfId="2636" xr:uid="{00000000-0005-0000-0000-000038880000}"/>
    <cellStyle name="스타일 194 3" xfId="9159" xr:uid="{00000000-0005-0000-0000-000039880000}"/>
    <cellStyle name="스타일 195" xfId="1574" xr:uid="{00000000-0005-0000-0000-00003A880000}"/>
    <cellStyle name="스타일 195 2" xfId="2637" xr:uid="{00000000-0005-0000-0000-00003B880000}"/>
    <cellStyle name="스타일 195 3" xfId="9160" xr:uid="{00000000-0005-0000-0000-00003C880000}"/>
    <cellStyle name="스타일 196" xfId="1575" xr:uid="{00000000-0005-0000-0000-00003D880000}"/>
    <cellStyle name="스타일 196 2" xfId="2638" xr:uid="{00000000-0005-0000-0000-00003E880000}"/>
    <cellStyle name="스타일 196 3" xfId="9161" xr:uid="{00000000-0005-0000-0000-00003F880000}"/>
    <cellStyle name="스타일 197" xfId="1576" xr:uid="{00000000-0005-0000-0000-000040880000}"/>
    <cellStyle name="스타일 197 2" xfId="2639" xr:uid="{00000000-0005-0000-0000-000041880000}"/>
    <cellStyle name="스타일 197 3" xfId="9162" xr:uid="{00000000-0005-0000-0000-000042880000}"/>
    <cellStyle name="스타일 198" xfId="1577" xr:uid="{00000000-0005-0000-0000-000043880000}"/>
    <cellStyle name="스타일 198 2" xfId="2640" xr:uid="{00000000-0005-0000-0000-000044880000}"/>
    <cellStyle name="스타일 198 3" xfId="9163" xr:uid="{00000000-0005-0000-0000-000045880000}"/>
    <cellStyle name="스타일 199" xfId="1578" xr:uid="{00000000-0005-0000-0000-000046880000}"/>
    <cellStyle name="스타일 199 2" xfId="2641" xr:uid="{00000000-0005-0000-0000-000047880000}"/>
    <cellStyle name="스타일 199 3" xfId="9164" xr:uid="{00000000-0005-0000-0000-000048880000}"/>
    <cellStyle name="스타일 2" xfId="1579" xr:uid="{00000000-0005-0000-0000-000049880000}"/>
    <cellStyle name="스타일 2 2" xfId="2642" xr:uid="{00000000-0005-0000-0000-00004A880000}"/>
    <cellStyle name="스타일 2 3" xfId="2643" xr:uid="{00000000-0005-0000-0000-00004B880000}"/>
    <cellStyle name="스타일 20" xfId="1580" xr:uid="{00000000-0005-0000-0000-00004C880000}"/>
    <cellStyle name="스타일 20 2" xfId="2644" xr:uid="{00000000-0005-0000-0000-00004D880000}"/>
    <cellStyle name="스타일 20 3" xfId="9166" xr:uid="{00000000-0005-0000-0000-00004E880000}"/>
    <cellStyle name="스타일 200" xfId="1581" xr:uid="{00000000-0005-0000-0000-00004F880000}"/>
    <cellStyle name="스타일 200 2" xfId="2645" xr:uid="{00000000-0005-0000-0000-000050880000}"/>
    <cellStyle name="스타일 200 3" xfId="9167" xr:uid="{00000000-0005-0000-0000-000051880000}"/>
    <cellStyle name="스타일 201" xfId="1582" xr:uid="{00000000-0005-0000-0000-000052880000}"/>
    <cellStyle name="스타일 201 2" xfId="2646" xr:uid="{00000000-0005-0000-0000-000053880000}"/>
    <cellStyle name="스타일 201 3" xfId="9168" xr:uid="{00000000-0005-0000-0000-000054880000}"/>
    <cellStyle name="스타일 202" xfId="1583" xr:uid="{00000000-0005-0000-0000-000055880000}"/>
    <cellStyle name="스타일 202 2" xfId="2647" xr:uid="{00000000-0005-0000-0000-000056880000}"/>
    <cellStyle name="스타일 202 3" xfId="9169" xr:uid="{00000000-0005-0000-0000-000057880000}"/>
    <cellStyle name="스타일 203" xfId="1584" xr:uid="{00000000-0005-0000-0000-000058880000}"/>
    <cellStyle name="스타일 203 2" xfId="2648" xr:uid="{00000000-0005-0000-0000-000059880000}"/>
    <cellStyle name="스타일 203 3" xfId="9170" xr:uid="{00000000-0005-0000-0000-00005A880000}"/>
    <cellStyle name="스타일 204" xfId="1585" xr:uid="{00000000-0005-0000-0000-00005B880000}"/>
    <cellStyle name="스타일 204 2" xfId="2649" xr:uid="{00000000-0005-0000-0000-00005C880000}"/>
    <cellStyle name="스타일 204 3" xfId="9171" xr:uid="{00000000-0005-0000-0000-00005D880000}"/>
    <cellStyle name="스타일 205" xfId="1586" xr:uid="{00000000-0005-0000-0000-00005E880000}"/>
    <cellStyle name="스타일 205 2" xfId="2650" xr:uid="{00000000-0005-0000-0000-00005F880000}"/>
    <cellStyle name="스타일 205 3" xfId="9172" xr:uid="{00000000-0005-0000-0000-000060880000}"/>
    <cellStyle name="스타일 206" xfId="1587" xr:uid="{00000000-0005-0000-0000-000061880000}"/>
    <cellStyle name="스타일 206 2" xfId="2651" xr:uid="{00000000-0005-0000-0000-000062880000}"/>
    <cellStyle name="스타일 206 3" xfId="9173" xr:uid="{00000000-0005-0000-0000-000063880000}"/>
    <cellStyle name="스타일 207" xfId="1588" xr:uid="{00000000-0005-0000-0000-000064880000}"/>
    <cellStyle name="스타일 207 2" xfId="2652" xr:uid="{00000000-0005-0000-0000-000065880000}"/>
    <cellStyle name="스타일 207 3" xfId="9174" xr:uid="{00000000-0005-0000-0000-000066880000}"/>
    <cellStyle name="스타일 208" xfId="1589" xr:uid="{00000000-0005-0000-0000-000067880000}"/>
    <cellStyle name="스타일 208 2" xfId="2653" xr:uid="{00000000-0005-0000-0000-000068880000}"/>
    <cellStyle name="스타일 208 3" xfId="9175" xr:uid="{00000000-0005-0000-0000-000069880000}"/>
    <cellStyle name="스타일 209" xfId="1590" xr:uid="{00000000-0005-0000-0000-00006A880000}"/>
    <cellStyle name="스타일 209 2" xfId="2654" xr:uid="{00000000-0005-0000-0000-00006B880000}"/>
    <cellStyle name="스타일 209 3" xfId="9177" xr:uid="{00000000-0005-0000-0000-00006C880000}"/>
    <cellStyle name="스타일 21" xfId="1591" xr:uid="{00000000-0005-0000-0000-00006D880000}"/>
    <cellStyle name="스타일 21 2" xfId="2655" xr:uid="{00000000-0005-0000-0000-00006E880000}"/>
    <cellStyle name="스타일 21 3" xfId="9179" xr:uid="{00000000-0005-0000-0000-00006F880000}"/>
    <cellStyle name="스타일 210" xfId="1592" xr:uid="{00000000-0005-0000-0000-000070880000}"/>
    <cellStyle name="스타일 210 2" xfId="2656" xr:uid="{00000000-0005-0000-0000-000071880000}"/>
    <cellStyle name="스타일 210 3" xfId="9181" xr:uid="{00000000-0005-0000-0000-000072880000}"/>
    <cellStyle name="스타일 211" xfId="1593" xr:uid="{00000000-0005-0000-0000-000073880000}"/>
    <cellStyle name="스타일 211 2" xfId="2657" xr:uid="{00000000-0005-0000-0000-000074880000}"/>
    <cellStyle name="스타일 211 3" xfId="9183" xr:uid="{00000000-0005-0000-0000-000075880000}"/>
    <cellStyle name="스타일 212" xfId="1594" xr:uid="{00000000-0005-0000-0000-000076880000}"/>
    <cellStyle name="스타일 212 2" xfId="2658" xr:uid="{00000000-0005-0000-0000-000077880000}"/>
    <cellStyle name="스타일 212 3" xfId="9185" xr:uid="{00000000-0005-0000-0000-000078880000}"/>
    <cellStyle name="스타일 213" xfId="1595" xr:uid="{00000000-0005-0000-0000-000079880000}"/>
    <cellStyle name="스타일 213 2" xfId="2659" xr:uid="{00000000-0005-0000-0000-00007A880000}"/>
    <cellStyle name="스타일 213 3" xfId="9187" xr:uid="{00000000-0005-0000-0000-00007B880000}"/>
    <cellStyle name="스타일 214" xfId="1596" xr:uid="{00000000-0005-0000-0000-00007C880000}"/>
    <cellStyle name="스타일 214 2" xfId="2660" xr:uid="{00000000-0005-0000-0000-00007D880000}"/>
    <cellStyle name="스타일 214 3" xfId="9189" xr:uid="{00000000-0005-0000-0000-00007E880000}"/>
    <cellStyle name="스타일 215" xfId="1597" xr:uid="{00000000-0005-0000-0000-00007F880000}"/>
    <cellStyle name="스타일 215 2" xfId="2661" xr:uid="{00000000-0005-0000-0000-000080880000}"/>
    <cellStyle name="스타일 215 3" xfId="9191" xr:uid="{00000000-0005-0000-0000-000081880000}"/>
    <cellStyle name="스타일 216" xfId="1598" xr:uid="{00000000-0005-0000-0000-000082880000}"/>
    <cellStyle name="스타일 216 2" xfId="2662" xr:uid="{00000000-0005-0000-0000-000083880000}"/>
    <cellStyle name="스타일 216 3" xfId="9193" xr:uid="{00000000-0005-0000-0000-000084880000}"/>
    <cellStyle name="스타일 217" xfId="1599" xr:uid="{00000000-0005-0000-0000-000085880000}"/>
    <cellStyle name="스타일 217 2" xfId="2663" xr:uid="{00000000-0005-0000-0000-000086880000}"/>
    <cellStyle name="스타일 217 3" xfId="9195" xr:uid="{00000000-0005-0000-0000-000087880000}"/>
    <cellStyle name="스타일 218" xfId="1600" xr:uid="{00000000-0005-0000-0000-000088880000}"/>
    <cellStyle name="스타일 218 2" xfId="2664" xr:uid="{00000000-0005-0000-0000-000089880000}"/>
    <cellStyle name="스타일 218 3" xfId="9196" xr:uid="{00000000-0005-0000-0000-00008A880000}"/>
    <cellStyle name="스타일 219" xfId="1601" xr:uid="{00000000-0005-0000-0000-00008B880000}"/>
    <cellStyle name="스타일 219 2" xfId="2665" xr:uid="{00000000-0005-0000-0000-00008C880000}"/>
    <cellStyle name="스타일 219 3" xfId="9197" xr:uid="{00000000-0005-0000-0000-00008D880000}"/>
    <cellStyle name="스타일 22" xfId="1602" xr:uid="{00000000-0005-0000-0000-00008E880000}"/>
    <cellStyle name="스타일 22 2" xfId="2666" xr:uid="{00000000-0005-0000-0000-00008F880000}"/>
    <cellStyle name="스타일 22 3" xfId="9198" xr:uid="{00000000-0005-0000-0000-000090880000}"/>
    <cellStyle name="스타일 220" xfId="1603" xr:uid="{00000000-0005-0000-0000-000091880000}"/>
    <cellStyle name="스타일 220 2" xfId="2667" xr:uid="{00000000-0005-0000-0000-000092880000}"/>
    <cellStyle name="스타일 220 3" xfId="9199" xr:uid="{00000000-0005-0000-0000-000093880000}"/>
    <cellStyle name="스타일 221" xfId="1604" xr:uid="{00000000-0005-0000-0000-000094880000}"/>
    <cellStyle name="스타일 221 2" xfId="2668" xr:uid="{00000000-0005-0000-0000-000095880000}"/>
    <cellStyle name="스타일 221 3" xfId="9200" xr:uid="{00000000-0005-0000-0000-000096880000}"/>
    <cellStyle name="스타일 222" xfId="1605" xr:uid="{00000000-0005-0000-0000-000097880000}"/>
    <cellStyle name="스타일 222 2" xfId="2669" xr:uid="{00000000-0005-0000-0000-000098880000}"/>
    <cellStyle name="스타일 222 3" xfId="9201" xr:uid="{00000000-0005-0000-0000-000099880000}"/>
    <cellStyle name="스타일 223" xfId="2670" xr:uid="{00000000-0005-0000-0000-00009A880000}"/>
    <cellStyle name="스타일 224" xfId="2671" xr:uid="{00000000-0005-0000-0000-00009B880000}"/>
    <cellStyle name="스타일 225" xfId="2672" xr:uid="{00000000-0005-0000-0000-00009C880000}"/>
    <cellStyle name="스타일 226" xfId="2673" xr:uid="{00000000-0005-0000-0000-00009D880000}"/>
    <cellStyle name="스타일 227" xfId="2674" xr:uid="{00000000-0005-0000-0000-00009E880000}"/>
    <cellStyle name="스타일 228" xfId="2675" xr:uid="{00000000-0005-0000-0000-00009F880000}"/>
    <cellStyle name="스타일 229" xfId="2676" xr:uid="{00000000-0005-0000-0000-0000A0880000}"/>
    <cellStyle name="스타일 23" xfId="1606" xr:uid="{00000000-0005-0000-0000-0000A1880000}"/>
    <cellStyle name="스타일 23 2" xfId="2677" xr:uid="{00000000-0005-0000-0000-0000A2880000}"/>
    <cellStyle name="스타일 23 3" xfId="9204" xr:uid="{00000000-0005-0000-0000-0000A3880000}"/>
    <cellStyle name="스타일 230" xfId="2678" xr:uid="{00000000-0005-0000-0000-0000A4880000}"/>
    <cellStyle name="스타일 231" xfId="2679" xr:uid="{00000000-0005-0000-0000-0000A5880000}"/>
    <cellStyle name="스타일 232" xfId="2680" xr:uid="{00000000-0005-0000-0000-0000A6880000}"/>
    <cellStyle name="스타일 233" xfId="2681" xr:uid="{00000000-0005-0000-0000-0000A7880000}"/>
    <cellStyle name="스타일 234" xfId="2682" xr:uid="{00000000-0005-0000-0000-0000A8880000}"/>
    <cellStyle name="스타일 235" xfId="2683" xr:uid="{00000000-0005-0000-0000-0000A9880000}"/>
    <cellStyle name="스타일 236" xfId="2684" xr:uid="{00000000-0005-0000-0000-0000AA880000}"/>
    <cellStyle name="스타일 237" xfId="2685" xr:uid="{00000000-0005-0000-0000-0000AB880000}"/>
    <cellStyle name="스타일 238" xfId="2686" xr:uid="{00000000-0005-0000-0000-0000AC880000}"/>
    <cellStyle name="스타일 239" xfId="2687" xr:uid="{00000000-0005-0000-0000-0000AD880000}"/>
    <cellStyle name="스타일 24" xfId="1607" xr:uid="{00000000-0005-0000-0000-0000AE880000}"/>
    <cellStyle name="스타일 24 2" xfId="2688" xr:uid="{00000000-0005-0000-0000-0000AF880000}"/>
    <cellStyle name="스타일 24 3" xfId="9205" xr:uid="{00000000-0005-0000-0000-0000B0880000}"/>
    <cellStyle name="스타일 240" xfId="2689" xr:uid="{00000000-0005-0000-0000-0000B1880000}"/>
    <cellStyle name="스타일 241" xfId="2690" xr:uid="{00000000-0005-0000-0000-0000B2880000}"/>
    <cellStyle name="스타일 242" xfId="2691" xr:uid="{00000000-0005-0000-0000-0000B3880000}"/>
    <cellStyle name="스타일 243" xfId="2692" xr:uid="{00000000-0005-0000-0000-0000B4880000}"/>
    <cellStyle name="스타일 244" xfId="2693" xr:uid="{00000000-0005-0000-0000-0000B5880000}"/>
    <cellStyle name="스타일 245" xfId="2694" xr:uid="{00000000-0005-0000-0000-0000B6880000}"/>
    <cellStyle name="스타일 246" xfId="2695" xr:uid="{00000000-0005-0000-0000-0000B7880000}"/>
    <cellStyle name="스타일 247" xfId="2696" xr:uid="{00000000-0005-0000-0000-0000B8880000}"/>
    <cellStyle name="스타일 248" xfId="2697" xr:uid="{00000000-0005-0000-0000-0000B9880000}"/>
    <cellStyle name="스타일 249" xfId="2698" xr:uid="{00000000-0005-0000-0000-0000BA880000}"/>
    <cellStyle name="스타일 25" xfId="1608" xr:uid="{00000000-0005-0000-0000-0000BB880000}"/>
    <cellStyle name="스타일 25 2" xfId="2699" xr:uid="{00000000-0005-0000-0000-0000BC880000}"/>
    <cellStyle name="스타일 25 3" xfId="9208" xr:uid="{00000000-0005-0000-0000-0000BD880000}"/>
    <cellStyle name="스타일 250" xfId="2700" xr:uid="{00000000-0005-0000-0000-0000BE880000}"/>
    <cellStyle name="스타일 251" xfId="2701" xr:uid="{00000000-0005-0000-0000-0000BF880000}"/>
    <cellStyle name="스타일 252" xfId="2702" xr:uid="{00000000-0005-0000-0000-0000C0880000}"/>
    <cellStyle name="스타일 253" xfId="2703" xr:uid="{00000000-0005-0000-0000-0000C1880000}"/>
    <cellStyle name="스타일 254" xfId="2704" xr:uid="{00000000-0005-0000-0000-0000C2880000}"/>
    <cellStyle name="스타일 255" xfId="2705" xr:uid="{00000000-0005-0000-0000-0000C3880000}"/>
    <cellStyle name="스타일 256" xfId="2706" xr:uid="{00000000-0005-0000-0000-0000C4880000}"/>
    <cellStyle name="스타일 257" xfId="2707" xr:uid="{00000000-0005-0000-0000-0000C5880000}"/>
    <cellStyle name="스타일 258" xfId="2708" xr:uid="{00000000-0005-0000-0000-0000C6880000}"/>
    <cellStyle name="스타일 259" xfId="2709" xr:uid="{00000000-0005-0000-0000-0000C7880000}"/>
    <cellStyle name="스타일 26" xfId="1609" xr:uid="{00000000-0005-0000-0000-0000C8880000}"/>
    <cellStyle name="스타일 26 2" xfId="2710" xr:uid="{00000000-0005-0000-0000-0000C9880000}"/>
    <cellStyle name="스타일 26 3" xfId="9212" xr:uid="{00000000-0005-0000-0000-0000CA880000}"/>
    <cellStyle name="스타일 260" xfId="2711" xr:uid="{00000000-0005-0000-0000-0000CB880000}"/>
    <cellStyle name="스타일 261" xfId="2712" xr:uid="{00000000-0005-0000-0000-0000CC880000}"/>
    <cellStyle name="스타일 262" xfId="2713" xr:uid="{00000000-0005-0000-0000-0000CD880000}"/>
    <cellStyle name="스타일 263" xfId="2714" xr:uid="{00000000-0005-0000-0000-0000CE880000}"/>
    <cellStyle name="스타일 264" xfId="2715" xr:uid="{00000000-0005-0000-0000-0000CF880000}"/>
    <cellStyle name="스타일 265" xfId="2716" xr:uid="{00000000-0005-0000-0000-0000D0880000}"/>
    <cellStyle name="스타일 266" xfId="2717" xr:uid="{00000000-0005-0000-0000-0000D1880000}"/>
    <cellStyle name="스타일 267" xfId="2718" xr:uid="{00000000-0005-0000-0000-0000D2880000}"/>
    <cellStyle name="스타일 268" xfId="2719" xr:uid="{00000000-0005-0000-0000-0000D3880000}"/>
    <cellStyle name="스타일 269" xfId="2720" xr:uid="{00000000-0005-0000-0000-0000D4880000}"/>
    <cellStyle name="스타일 27" xfId="1610" xr:uid="{00000000-0005-0000-0000-0000D5880000}"/>
    <cellStyle name="스타일 27 2" xfId="2721" xr:uid="{00000000-0005-0000-0000-0000D6880000}"/>
    <cellStyle name="스타일 27 3" xfId="9214" xr:uid="{00000000-0005-0000-0000-0000D7880000}"/>
    <cellStyle name="스타일 270" xfId="2722" xr:uid="{00000000-0005-0000-0000-0000D8880000}"/>
    <cellStyle name="스타일 271" xfId="2723" xr:uid="{00000000-0005-0000-0000-0000D9880000}"/>
    <cellStyle name="스타일 272" xfId="2724" xr:uid="{00000000-0005-0000-0000-0000DA880000}"/>
    <cellStyle name="스타일 273" xfId="2725" xr:uid="{00000000-0005-0000-0000-0000DB880000}"/>
    <cellStyle name="스타일 274" xfId="2726" xr:uid="{00000000-0005-0000-0000-0000DC880000}"/>
    <cellStyle name="스타일 275" xfId="2727" xr:uid="{00000000-0005-0000-0000-0000DD880000}"/>
    <cellStyle name="스타일 276" xfId="2728" xr:uid="{00000000-0005-0000-0000-0000DE880000}"/>
    <cellStyle name="스타일 277" xfId="2729" xr:uid="{00000000-0005-0000-0000-0000DF880000}"/>
    <cellStyle name="스타일 278" xfId="2730" xr:uid="{00000000-0005-0000-0000-0000E0880000}"/>
    <cellStyle name="스타일 279" xfId="2731" xr:uid="{00000000-0005-0000-0000-0000E1880000}"/>
    <cellStyle name="스타일 28" xfId="1611" xr:uid="{00000000-0005-0000-0000-0000E2880000}"/>
    <cellStyle name="스타일 28 2" xfId="2732" xr:uid="{00000000-0005-0000-0000-0000E3880000}"/>
    <cellStyle name="스타일 28 3" xfId="9217" xr:uid="{00000000-0005-0000-0000-0000E4880000}"/>
    <cellStyle name="스타일 280" xfId="2733" xr:uid="{00000000-0005-0000-0000-0000E5880000}"/>
    <cellStyle name="스타일 281" xfId="2734" xr:uid="{00000000-0005-0000-0000-0000E6880000}"/>
    <cellStyle name="스타일 282" xfId="2735" xr:uid="{00000000-0005-0000-0000-0000E7880000}"/>
    <cellStyle name="스타일 283" xfId="2736" xr:uid="{00000000-0005-0000-0000-0000E8880000}"/>
    <cellStyle name="스타일 284" xfId="2737" xr:uid="{00000000-0005-0000-0000-0000E9880000}"/>
    <cellStyle name="스타일 285" xfId="2738" xr:uid="{00000000-0005-0000-0000-0000EA880000}"/>
    <cellStyle name="스타일 286" xfId="2739" xr:uid="{00000000-0005-0000-0000-0000EB880000}"/>
    <cellStyle name="스타일 287" xfId="2740" xr:uid="{00000000-0005-0000-0000-0000EC880000}"/>
    <cellStyle name="스타일 288" xfId="2741" xr:uid="{00000000-0005-0000-0000-0000ED880000}"/>
    <cellStyle name="스타일 289" xfId="2742" xr:uid="{00000000-0005-0000-0000-0000EE880000}"/>
    <cellStyle name="스타일 29" xfId="1612" xr:uid="{00000000-0005-0000-0000-0000EF880000}"/>
    <cellStyle name="스타일 29 2" xfId="2743" xr:uid="{00000000-0005-0000-0000-0000F0880000}"/>
    <cellStyle name="스타일 29 3" xfId="9219" xr:uid="{00000000-0005-0000-0000-0000F1880000}"/>
    <cellStyle name="스타일 290" xfId="2744" xr:uid="{00000000-0005-0000-0000-0000F2880000}"/>
    <cellStyle name="스타일 291" xfId="2745" xr:uid="{00000000-0005-0000-0000-0000F3880000}"/>
    <cellStyle name="스타일 292" xfId="2746" xr:uid="{00000000-0005-0000-0000-0000F4880000}"/>
    <cellStyle name="스타일 293" xfId="2747" xr:uid="{00000000-0005-0000-0000-0000F5880000}"/>
    <cellStyle name="스타일 294" xfId="2748" xr:uid="{00000000-0005-0000-0000-0000F6880000}"/>
    <cellStyle name="스타일 295" xfId="2749" xr:uid="{00000000-0005-0000-0000-0000F7880000}"/>
    <cellStyle name="스타일 296" xfId="2750" xr:uid="{00000000-0005-0000-0000-0000F8880000}"/>
    <cellStyle name="스타일 297" xfId="2751" xr:uid="{00000000-0005-0000-0000-0000F9880000}"/>
    <cellStyle name="스타일 298" xfId="2752" xr:uid="{00000000-0005-0000-0000-0000FA880000}"/>
    <cellStyle name="스타일 299" xfId="2753" xr:uid="{00000000-0005-0000-0000-0000FB880000}"/>
    <cellStyle name="스타일 3" xfId="1613" xr:uid="{00000000-0005-0000-0000-0000FC880000}"/>
    <cellStyle name="스타일 3 2" xfId="2754" xr:uid="{00000000-0005-0000-0000-0000FD880000}"/>
    <cellStyle name="스타일 3 3" xfId="9224" xr:uid="{00000000-0005-0000-0000-0000FE880000}"/>
    <cellStyle name="스타일 3 3 2" xfId="21756" xr:uid="{00000000-0005-0000-0000-0000FF880000}"/>
    <cellStyle name="스타일 3 4" xfId="14904" xr:uid="{00000000-0005-0000-0000-000000890000}"/>
    <cellStyle name="스타일 3 4 2" xfId="21755" xr:uid="{00000000-0005-0000-0000-000001890000}"/>
    <cellStyle name="스타일 3_SHB_2011-3_담보sheet(더밸류_v6이교민)" xfId="16437" xr:uid="{00000000-0005-0000-0000-000002890000}"/>
    <cellStyle name="스타일 30" xfId="1614" xr:uid="{00000000-0005-0000-0000-000003890000}"/>
    <cellStyle name="스타일 30 2" xfId="2755" xr:uid="{00000000-0005-0000-0000-000004890000}"/>
    <cellStyle name="스타일 30 3" xfId="9225" xr:uid="{00000000-0005-0000-0000-000005890000}"/>
    <cellStyle name="스타일 300" xfId="2756" xr:uid="{00000000-0005-0000-0000-000006890000}"/>
    <cellStyle name="스타일 301" xfId="2757" xr:uid="{00000000-0005-0000-0000-000007890000}"/>
    <cellStyle name="스타일 31" xfId="1615" xr:uid="{00000000-0005-0000-0000-000008890000}"/>
    <cellStyle name="스타일 31 2" xfId="2758" xr:uid="{00000000-0005-0000-0000-000009890000}"/>
    <cellStyle name="스타일 31 3" xfId="9226" xr:uid="{00000000-0005-0000-0000-00000A890000}"/>
    <cellStyle name="스타일 32" xfId="1616" xr:uid="{00000000-0005-0000-0000-00000B890000}"/>
    <cellStyle name="스타일 32 2" xfId="2759" xr:uid="{00000000-0005-0000-0000-00000C890000}"/>
    <cellStyle name="스타일 32 3" xfId="9227" xr:uid="{00000000-0005-0000-0000-00000D890000}"/>
    <cellStyle name="스타일 33" xfId="1617" xr:uid="{00000000-0005-0000-0000-00000E890000}"/>
    <cellStyle name="스타일 33 2" xfId="2760" xr:uid="{00000000-0005-0000-0000-00000F890000}"/>
    <cellStyle name="스타일 33 3" xfId="9228" xr:uid="{00000000-0005-0000-0000-000010890000}"/>
    <cellStyle name="스타일 34" xfId="1618" xr:uid="{00000000-0005-0000-0000-000011890000}"/>
    <cellStyle name="스타일 34 2" xfId="2761" xr:uid="{00000000-0005-0000-0000-000012890000}"/>
    <cellStyle name="스타일 34 3" xfId="9229" xr:uid="{00000000-0005-0000-0000-000013890000}"/>
    <cellStyle name="스타일 35" xfId="1619" xr:uid="{00000000-0005-0000-0000-000014890000}"/>
    <cellStyle name="스타일 35 2" xfId="2762" xr:uid="{00000000-0005-0000-0000-000015890000}"/>
    <cellStyle name="스타일 35 3" xfId="9230" xr:uid="{00000000-0005-0000-0000-000016890000}"/>
    <cellStyle name="스타일 36" xfId="1620" xr:uid="{00000000-0005-0000-0000-000017890000}"/>
    <cellStyle name="스타일 36 2" xfId="2763" xr:uid="{00000000-0005-0000-0000-000018890000}"/>
    <cellStyle name="스타일 36 3" xfId="9231" xr:uid="{00000000-0005-0000-0000-000019890000}"/>
    <cellStyle name="스타일 37" xfId="1621" xr:uid="{00000000-0005-0000-0000-00001A890000}"/>
    <cellStyle name="스타일 37 2" xfId="2764" xr:uid="{00000000-0005-0000-0000-00001B890000}"/>
    <cellStyle name="스타일 37 3" xfId="9232" xr:uid="{00000000-0005-0000-0000-00001C890000}"/>
    <cellStyle name="스타일 38" xfId="1622" xr:uid="{00000000-0005-0000-0000-00001D890000}"/>
    <cellStyle name="스타일 38 2" xfId="2765" xr:uid="{00000000-0005-0000-0000-00001E890000}"/>
    <cellStyle name="스타일 38 3" xfId="9233" xr:uid="{00000000-0005-0000-0000-00001F890000}"/>
    <cellStyle name="스타일 39" xfId="1623" xr:uid="{00000000-0005-0000-0000-000020890000}"/>
    <cellStyle name="스타일 39 2" xfId="2766" xr:uid="{00000000-0005-0000-0000-000021890000}"/>
    <cellStyle name="스타일 39 3" xfId="9234" xr:uid="{00000000-0005-0000-0000-000022890000}"/>
    <cellStyle name="스타일 4" xfId="1624" xr:uid="{00000000-0005-0000-0000-000023890000}"/>
    <cellStyle name="스타일 4 2" xfId="2767" xr:uid="{00000000-0005-0000-0000-000024890000}"/>
    <cellStyle name="스타일 4 3" xfId="9235" xr:uid="{00000000-0005-0000-0000-000025890000}"/>
    <cellStyle name="스타일 4 3 2" xfId="21754" xr:uid="{00000000-0005-0000-0000-000026890000}"/>
    <cellStyle name="스타일 4 4" xfId="14905" xr:uid="{00000000-0005-0000-0000-000027890000}"/>
    <cellStyle name="스타일 4 4 2" xfId="21753" xr:uid="{00000000-0005-0000-0000-000028890000}"/>
    <cellStyle name="스타일 4_SHB_2011-3_담보sheet(더밸류_v6이교민)" xfId="14948" xr:uid="{00000000-0005-0000-0000-000029890000}"/>
    <cellStyle name="스타일 40" xfId="1625" xr:uid="{00000000-0005-0000-0000-00002A890000}"/>
    <cellStyle name="스타일 40 2" xfId="2768" xr:uid="{00000000-0005-0000-0000-00002B890000}"/>
    <cellStyle name="스타일 40 3" xfId="9236" xr:uid="{00000000-0005-0000-0000-00002C890000}"/>
    <cellStyle name="스타일 41" xfId="1626" xr:uid="{00000000-0005-0000-0000-00002D890000}"/>
    <cellStyle name="스타일 41 2" xfId="2769" xr:uid="{00000000-0005-0000-0000-00002E890000}"/>
    <cellStyle name="스타일 41 3" xfId="9237" xr:uid="{00000000-0005-0000-0000-00002F890000}"/>
    <cellStyle name="스타일 42" xfId="1627" xr:uid="{00000000-0005-0000-0000-000030890000}"/>
    <cellStyle name="스타일 42 2" xfId="2770" xr:uid="{00000000-0005-0000-0000-000031890000}"/>
    <cellStyle name="스타일 42 3" xfId="9239" xr:uid="{00000000-0005-0000-0000-000032890000}"/>
    <cellStyle name="스타일 43" xfId="1628" xr:uid="{00000000-0005-0000-0000-000033890000}"/>
    <cellStyle name="스타일 43 2" xfId="2771" xr:uid="{00000000-0005-0000-0000-000034890000}"/>
    <cellStyle name="스타일 43 3" xfId="9240" xr:uid="{00000000-0005-0000-0000-000035890000}"/>
    <cellStyle name="스타일 44" xfId="1629" xr:uid="{00000000-0005-0000-0000-000036890000}"/>
    <cellStyle name="스타일 44 2" xfId="2772" xr:uid="{00000000-0005-0000-0000-000037890000}"/>
    <cellStyle name="스타일 44 3" xfId="9241" xr:uid="{00000000-0005-0000-0000-000038890000}"/>
    <cellStyle name="스타일 45" xfId="1630" xr:uid="{00000000-0005-0000-0000-000039890000}"/>
    <cellStyle name="스타일 45 2" xfId="2773" xr:uid="{00000000-0005-0000-0000-00003A890000}"/>
    <cellStyle name="스타일 45 3" xfId="9242" xr:uid="{00000000-0005-0000-0000-00003B890000}"/>
    <cellStyle name="스타일 46" xfId="1631" xr:uid="{00000000-0005-0000-0000-00003C890000}"/>
    <cellStyle name="스타일 46 2" xfId="2774" xr:uid="{00000000-0005-0000-0000-00003D890000}"/>
    <cellStyle name="스타일 46 3" xfId="9243" xr:uid="{00000000-0005-0000-0000-00003E890000}"/>
    <cellStyle name="스타일 47" xfId="1632" xr:uid="{00000000-0005-0000-0000-00003F890000}"/>
    <cellStyle name="스타일 47 2" xfId="2775" xr:uid="{00000000-0005-0000-0000-000040890000}"/>
    <cellStyle name="스타일 47 3" xfId="9244" xr:uid="{00000000-0005-0000-0000-000041890000}"/>
    <cellStyle name="스타일 48" xfId="1633" xr:uid="{00000000-0005-0000-0000-000042890000}"/>
    <cellStyle name="스타일 48 2" xfId="2776" xr:uid="{00000000-0005-0000-0000-000043890000}"/>
    <cellStyle name="스타일 48 3" xfId="9245" xr:uid="{00000000-0005-0000-0000-000044890000}"/>
    <cellStyle name="스타일 49" xfId="1634" xr:uid="{00000000-0005-0000-0000-000045890000}"/>
    <cellStyle name="스타일 49 2" xfId="2777" xr:uid="{00000000-0005-0000-0000-000046890000}"/>
    <cellStyle name="스타일 49 3" xfId="9246" xr:uid="{00000000-0005-0000-0000-000047890000}"/>
    <cellStyle name="스타일 5" xfId="1635" xr:uid="{00000000-0005-0000-0000-000048890000}"/>
    <cellStyle name="스타일 5 2" xfId="2778" xr:uid="{00000000-0005-0000-0000-000049890000}"/>
    <cellStyle name="스타일 5 3" xfId="9247" xr:uid="{00000000-0005-0000-0000-00004A890000}"/>
    <cellStyle name="스타일 5 4" xfId="16013" xr:uid="{00000000-0005-0000-0000-00004B890000}"/>
    <cellStyle name="스타일 50" xfId="1636" xr:uid="{00000000-0005-0000-0000-00004C890000}"/>
    <cellStyle name="스타일 50 2" xfId="2779" xr:uid="{00000000-0005-0000-0000-00004D890000}"/>
    <cellStyle name="스타일 50 3" xfId="9249" xr:uid="{00000000-0005-0000-0000-00004E890000}"/>
    <cellStyle name="스타일 51" xfId="1637" xr:uid="{00000000-0005-0000-0000-00004F890000}"/>
    <cellStyle name="스타일 51 2" xfId="2780" xr:uid="{00000000-0005-0000-0000-000050890000}"/>
    <cellStyle name="스타일 51 3" xfId="9250" xr:uid="{00000000-0005-0000-0000-000051890000}"/>
    <cellStyle name="스타일 52" xfId="1638" xr:uid="{00000000-0005-0000-0000-000052890000}"/>
    <cellStyle name="스타일 52 2" xfId="2781" xr:uid="{00000000-0005-0000-0000-000053890000}"/>
    <cellStyle name="스타일 52 3" xfId="9252" xr:uid="{00000000-0005-0000-0000-000054890000}"/>
    <cellStyle name="스타일 53" xfId="1639" xr:uid="{00000000-0005-0000-0000-000055890000}"/>
    <cellStyle name="스타일 53 2" xfId="2782" xr:uid="{00000000-0005-0000-0000-000056890000}"/>
    <cellStyle name="스타일 53 3" xfId="9253" xr:uid="{00000000-0005-0000-0000-000057890000}"/>
    <cellStyle name="스타일 54" xfId="1640" xr:uid="{00000000-0005-0000-0000-000058890000}"/>
    <cellStyle name="스타일 54 2" xfId="2783" xr:uid="{00000000-0005-0000-0000-000059890000}"/>
    <cellStyle name="스타일 54 3" xfId="9254" xr:uid="{00000000-0005-0000-0000-00005A890000}"/>
    <cellStyle name="스타일 55" xfId="1641" xr:uid="{00000000-0005-0000-0000-00005B890000}"/>
    <cellStyle name="스타일 55 2" xfId="2784" xr:uid="{00000000-0005-0000-0000-00005C890000}"/>
    <cellStyle name="스타일 55 3" xfId="9255" xr:uid="{00000000-0005-0000-0000-00005D890000}"/>
    <cellStyle name="스타일 56" xfId="1642" xr:uid="{00000000-0005-0000-0000-00005E890000}"/>
    <cellStyle name="스타일 56 2" xfId="2785" xr:uid="{00000000-0005-0000-0000-00005F890000}"/>
    <cellStyle name="스타일 56 3" xfId="9256" xr:uid="{00000000-0005-0000-0000-000060890000}"/>
    <cellStyle name="스타일 57" xfId="1643" xr:uid="{00000000-0005-0000-0000-000061890000}"/>
    <cellStyle name="스타일 57 2" xfId="2786" xr:uid="{00000000-0005-0000-0000-000062890000}"/>
    <cellStyle name="스타일 57 3" xfId="9257" xr:uid="{00000000-0005-0000-0000-000063890000}"/>
    <cellStyle name="스타일 58" xfId="1644" xr:uid="{00000000-0005-0000-0000-000064890000}"/>
    <cellStyle name="스타일 58 2" xfId="2787" xr:uid="{00000000-0005-0000-0000-000065890000}"/>
    <cellStyle name="스타일 58 3" xfId="9259" xr:uid="{00000000-0005-0000-0000-000066890000}"/>
    <cellStyle name="스타일 59" xfId="1645" xr:uid="{00000000-0005-0000-0000-000067890000}"/>
    <cellStyle name="스타일 59 2" xfId="2788" xr:uid="{00000000-0005-0000-0000-000068890000}"/>
    <cellStyle name="스타일 59 3" xfId="9260" xr:uid="{00000000-0005-0000-0000-000069890000}"/>
    <cellStyle name="스타일 6" xfId="1646" xr:uid="{00000000-0005-0000-0000-00006A890000}"/>
    <cellStyle name="스타일 6 2" xfId="2789" xr:uid="{00000000-0005-0000-0000-00006B890000}"/>
    <cellStyle name="스타일 6 3" xfId="9261" xr:uid="{00000000-0005-0000-0000-00006C890000}"/>
    <cellStyle name="스타일 6 4" xfId="16022" xr:uid="{00000000-0005-0000-0000-00006D890000}"/>
    <cellStyle name="스타일 60" xfId="1647" xr:uid="{00000000-0005-0000-0000-00006E890000}"/>
    <cellStyle name="스타일 60 2" xfId="2790" xr:uid="{00000000-0005-0000-0000-00006F890000}"/>
    <cellStyle name="스타일 60 3" xfId="9263" xr:uid="{00000000-0005-0000-0000-000070890000}"/>
    <cellStyle name="스타일 61" xfId="1648" xr:uid="{00000000-0005-0000-0000-000071890000}"/>
    <cellStyle name="스타일 61 2" xfId="2791" xr:uid="{00000000-0005-0000-0000-000072890000}"/>
    <cellStyle name="스타일 61 3" xfId="9264" xr:uid="{00000000-0005-0000-0000-000073890000}"/>
    <cellStyle name="스타일 62" xfId="1649" xr:uid="{00000000-0005-0000-0000-000074890000}"/>
    <cellStyle name="스타일 62 2" xfId="2792" xr:uid="{00000000-0005-0000-0000-000075890000}"/>
    <cellStyle name="스타일 62 3" xfId="9266" xr:uid="{00000000-0005-0000-0000-000076890000}"/>
    <cellStyle name="스타일 63" xfId="1650" xr:uid="{00000000-0005-0000-0000-000077890000}"/>
    <cellStyle name="스타일 63 2" xfId="2793" xr:uid="{00000000-0005-0000-0000-000078890000}"/>
    <cellStyle name="스타일 63 3" xfId="9267" xr:uid="{00000000-0005-0000-0000-000079890000}"/>
    <cellStyle name="스타일 64" xfId="1651" xr:uid="{00000000-0005-0000-0000-00007A890000}"/>
    <cellStyle name="스타일 64 2" xfId="2794" xr:uid="{00000000-0005-0000-0000-00007B890000}"/>
    <cellStyle name="스타일 64 3" xfId="9268" xr:uid="{00000000-0005-0000-0000-00007C890000}"/>
    <cellStyle name="스타일 65" xfId="1652" xr:uid="{00000000-0005-0000-0000-00007D890000}"/>
    <cellStyle name="스타일 65 2" xfId="2795" xr:uid="{00000000-0005-0000-0000-00007E890000}"/>
    <cellStyle name="스타일 65 3" xfId="9269" xr:uid="{00000000-0005-0000-0000-00007F890000}"/>
    <cellStyle name="스타일 66" xfId="1653" xr:uid="{00000000-0005-0000-0000-000080890000}"/>
    <cellStyle name="스타일 66 2" xfId="2796" xr:uid="{00000000-0005-0000-0000-000081890000}"/>
    <cellStyle name="스타일 66 3" xfId="9271" xr:uid="{00000000-0005-0000-0000-000082890000}"/>
    <cellStyle name="스타일 67" xfId="1654" xr:uid="{00000000-0005-0000-0000-000083890000}"/>
    <cellStyle name="스타일 67 2" xfId="2797" xr:uid="{00000000-0005-0000-0000-000084890000}"/>
    <cellStyle name="스타일 67 3" xfId="9273" xr:uid="{00000000-0005-0000-0000-000085890000}"/>
    <cellStyle name="스타일 68" xfId="1655" xr:uid="{00000000-0005-0000-0000-000086890000}"/>
    <cellStyle name="스타일 68 2" xfId="2798" xr:uid="{00000000-0005-0000-0000-000087890000}"/>
    <cellStyle name="스타일 68 3" xfId="9274" xr:uid="{00000000-0005-0000-0000-000088890000}"/>
    <cellStyle name="스타일 69" xfId="1656" xr:uid="{00000000-0005-0000-0000-000089890000}"/>
    <cellStyle name="스타일 69 2" xfId="2799" xr:uid="{00000000-0005-0000-0000-00008A890000}"/>
    <cellStyle name="스타일 69 3" xfId="9275" xr:uid="{00000000-0005-0000-0000-00008B890000}"/>
    <cellStyle name="스타일 7" xfId="1657" xr:uid="{00000000-0005-0000-0000-00008C890000}"/>
    <cellStyle name="스타일 7 2" xfId="2800" xr:uid="{00000000-0005-0000-0000-00008D890000}"/>
    <cellStyle name="스타일 7 3" xfId="9276" xr:uid="{00000000-0005-0000-0000-00008E890000}"/>
    <cellStyle name="스타일 7 4" xfId="16027" xr:uid="{00000000-0005-0000-0000-00008F890000}"/>
    <cellStyle name="스타일 70" xfId="1658" xr:uid="{00000000-0005-0000-0000-000090890000}"/>
    <cellStyle name="스타일 70 2" xfId="2801" xr:uid="{00000000-0005-0000-0000-000091890000}"/>
    <cellStyle name="스타일 70 3" xfId="9278" xr:uid="{00000000-0005-0000-0000-000092890000}"/>
    <cellStyle name="스타일 71" xfId="1659" xr:uid="{00000000-0005-0000-0000-000093890000}"/>
    <cellStyle name="스타일 71 2" xfId="2802" xr:uid="{00000000-0005-0000-0000-000094890000}"/>
    <cellStyle name="스타일 71 3" xfId="9279" xr:uid="{00000000-0005-0000-0000-000095890000}"/>
    <cellStyle name="스타일 72" xfId="1660" xr:uid="{00000000-0005-0000-0000-000096890000}"/>
    <cellStyle name="스타일 72 2" xfId="2803" xr:uid="{00000000-0005-0000-0000-000097890000}"/>
    <cellStyle name="스타일 72 3" xfId="9280" xr:uid="{00000000-0005-0000-0000-000098890000}"/>
    <cellStyle name="스타일 73" xfId="1661" xr:uid="{00000000-0005-0000-0000-000099890000}"/>
    <cellStyle name="스타일 73 2" xfId="2804" xr:uid="{00000000-0005-0000-0000-00009A890000}"/>
    <cellStyle name="스타일 73 3" xfId="9281" xr:uid="{00000000-0005-0000-0000-00009B890000}"/>
    <cellStyle name="스타일 74" xfId="1662" xr:uid="{00000000-0005-0000-0000-00009C890000}"/>
    <cellStyle name="스타일 74 2" xfId="2805" xr:uid="{00000000-0005-0000-0000-00009D890000}"/>
    <cellStyle name="스타일 74 3" xfId="9282" xr:uid="{00000000-0005-0000-0000-00009E890000}"/>
    <cellStyle name="스타일 75" xfId="1663" xr:uid="{00000000-0005-0000-0000-00009F890000}"/>
    <cellStyle name="스타일 75 2" xfId="2806" xr:uid="{00000000-0005-0000-0000-0000A0890000}"/>
    <cellStyle name="스타일 75 3" xfId="9283" xr:uid="{00000000-0005-0000-0000-0000A1890000}"/>
    <cellStyle name="스타일 76" xfId="1664" xr:uid="{00000000-0005-0000-0000-0000A2890000}"/>
    <cellStyle name="스타일 76 2" xfId="2807" xr:uid="{00000000-0005-0000-0000-0000A3890000}"/>
    <cellStyle name="스타일 76 3" xfId="9284" xr:uid="{00000000-0005-0000-0000-0000A4890000}"/>
    <cellStyle name="스타일 77" xfId="1665" xr:uid="{00000000-0005-0000-0000-0000A5890000}"/>
    <cellStyle name="스타일 77 2" xfId="2808" xr:uid="{00000000-0005-0000-0000-0000A6890000}"/>
    <cellStyle name="스타일 77 3" xfId="9285" xr:uid="{00000000-0005-0000-0000-0000A7890000}"/>
    <cellStyle name="스타일 78" xfId="1666" xr:uid="{00000000-0005-0000-0000-0000A8890000}"/>
    <cellStyle name="스타일 78 2" xfId="2809" xr:uid="{00000000-0005-0000-0000-0000A9890000}"/>
    <cellStyle name="스타일 78 3" xfId="9286" xr:uid="{00000000-0005-0000-0000-0000AA890000}"/>
    <cellStyle name="스타일 79" xfId="1667" xr:uid="{00000000-0005-0000-0000-0000AB890000}"/>
    <cellStyle name="스타일 79 2" xfId="2810" xr:uid="{00000000-0005-0000-0000-0000AC890000}"/>
    <cellStyle name="스타일 79 3" xfId="9287" xr:uid="{00000000-0005-0000-0000-0000AD890000}"/>
    <cellStyle name="스타일 8" xfId="1668" xr:uid="{00000000-0005-0000-0000-0000AE890000}"/>
    <cellStyle name="스타일 8 2" xfId="2811" xr:uid="{00000000-0005-0000-0000-0000AF890000}"/>
    <cellStyle name="스타일 8 3" xfId="9288" xr:uid="{00000000-0005-0000-0000-0000B0890000}"/>
    <cellStyle name="스타일 8 4" xfId="16033" xr:uid="{00000000-0005-0000-0000-0000B1890000}"/>
    <cellStyle name="스타일 80" xfId="1669" xr:uid="{00000000-0005-0000-0000-0000B2890000}"/>
    <cellStyle name="스타일 80 2" xfId="2812" xr:uid="{00000000-0005-0000-0000-0000B3890000}"/>
    <cellStyle name="스타일 80 3" xfId="9289" xr:uid="{00000000-0005-0000-0000-0000B4890000}"/>
    <cellStyle name="스타일 81" xfId="1670" xr:uid="{00000000-0005-0000-0000-0000B5890000}"/>
    <cellStyle name="스타일 81 2" xfId="2813" xr:uid="{00000000-0005-0000-0000-0000B6890000}"/>
    <cellStyle name="스타일 81 3" xfId="9290" xr:uid="{00000000-0005-0000-0000-0000B7890000}"/>
    <cellStyle name="스타일 82" xfId="1671" xr:uid="{00000000-0005-0000-0000-0000B8890000}"/>
    <cellStyle name="스타일 82 2" xfId="2814" xr:uid="{00000000-0005-0000-0000-0000B9890000}"/>
    <cellStyle name="스타일 82 3" xfId="9291" xr:uid="{00000000-0005-0000-0000-0000BA890000}"/>
    <cellStyle name="스타일 83" xfId="1672" xr:uid="{00000000-0005-0000-0000-0000BB890000}"/>
    <cellStyle name="스타일 83 2" xfId="2815" xr:uid="{00000000-0005-0000-0000-0000BC890000}"/>
    <cellStyle name="스타일 83 3" xfId="9292" xr:uid="{00000000-0005-0000-0000-0000BD890000}"/>
    <cellStyle name="스타일 84" xfId="1673" xr:uid="{00000000-0005-0000-0000-0000BE890000}"/>
    <cellStyle name="스타일 84 2" xfId="2816" xr:uid="{00000000-0005-0000-0000-0000BF890000}"/>
    <cellStyle name="스타일 84 3" xfId="9293" xr:uid="{00000000-0005-0000-0000-0000C0890000}"/>
    <cellStyle name="스타일 85" xfId="1674" xr:uid="{00000000-0005-0000-0000-0000C1890000}"/>
    <cellStyle name="스타일 85 2" xfId="2817" xr:uid="{00000000-0005-0000-0000-0000C2890000}"/>
    <cellStyle name="스타일 85 3" xfId="9294" xr:uid="{00000000-0005-0000-0000-0000C3890000}"/>
    <cellStyle name="스타일 86" xfId="1675" xr:uid="{00000000-0005-0000-0000-0000C4890000}"/>
    <cellStyle name="스타일 86 2" xfId="2818" xr:uid="{00000000-0005-0000-0000-0000C5890000}"/>
    <cellStyle name="스타일 86 3" xfId="9295" xr:uid="{00000000-0005-0000-0000-0000C6890000}"/>
    <cellStyle name="스타일 87" xfId="1676" xr:uid="{00000000-0005-0000-0000-0000C7890000}"/>
    <cellStyle name="스타일 87 2" xfId="2819" xr:uid="{00000000-0005-0000-0000-0000C8890000}"/>
    <cellStyle name="스타일 87 3" xfId="9296" xr:uid="{00000000-0005-0000-0000-0000C9890000}"/>
    <cellStyle name="스타일 88" xfId="1677" xr:uid="{00000000-0005-0000-0000-0000CA890000}"/>
    <cellStyle name="스타일 88 2" xfId="2820" xr:uid="{00000000-0005-0000-0000-0000CB890000}"/>
    <cellStyle name="스타일 88 3" xfId="9297" xr:uid="{00000000-0005-0000-0000-0000CC890000}"/>
    <cellStyle name="스타일 89" xfId="1678" xr:uid="{00000000-0005-0000-0000-0000CD890000}"/>
    <cellStyle name="스타일 89 2" xfId="2821" xr:uid="{00000000-0005-0000-0000-0000CE890000}"/>
    <cellStyle name="스타일 89 3" xfId="9298" xr:uid="{00000000-0005-0000-0000-0000CF890000}"/>
    <cellStyle name="스타일 9" xfId="1679" xr:uid="{00000000-0005-0000-0000-0000D0890000}"/>
    <cellStyle name="스타일 9 2" xfId="2822" xr:uid="{00000000-0005-0000-0000-0000D1890000}"/>
    <cellStyle name="스타일 9 3" xfId="9299" xr:uid="{00000000-0005-0000-0000-0000D2890000}"/>
    <cellStyle name="스타일 9 4" xfId="16040" xr:uid="{00000000-0005-0000-0000-0000D3890000}"/>
    <cellStyle name="스타일 90" xfId="1680" xr:uid="{00000000-0005-0000-0000-0000D4890000}"/>
    <cellStyle name="스타일 90 2" xfId="2823" xr:uid="{00000000-0005-0000-0000-0000D5890000}"/>
    <cellStyle name="스타일 90 3" xfId="9300" xr:uid="{00000000-0005-0000-0000-0000D6890000}"/>
    <cellStyle name="스타일 91" xfId="1681" xr:uid="{00000000-0005-0000-0000-0000D7890000}"/>
    <cellStyle name="스타일 91 2" xfId="2824" xr:uid="{00000000-0005-0000-0000-0000D8890000}"/>
    <cellStyle name="스타일 91 3" xfId="9301" xr:uid="{00000000-0005-0000-0000-0000D9890000}"/>
    <cellStyle name="스타일 92" xfId="1682" xr:uid="{00000000-0005-0000-0000-0000DA890000}"/>
    <cellStyle name="스타일 92 2" xfId="2825" xr:uid="{00000000-0005-0000-0000-0000DB890000}"/>
    <cellStyle name="스타일 92 3" xfId="9302" xr:uid="{00000000-0005-0000-0000-0000DC890000}"/>
    <cellStyle name="스타일 93" xfId="1683" xr:uid="{00000000-0005-0000-0000-0000DD890000}"/>
    <cellStyle name="스타일 93 2" xfId="2826" xr:uid="{00000000-0005-0000-0000-0000DE890000}"/>
    <cellStyle name="스타일 93 3" xfId="9303" xr:uid="{00000000-0005-0000-0000-0000DF890000}"/>
    <cellStyle name="스타일 94" xfId="1684" xr:uid="{00000000-0005-0000-0000-0000E0890000}"/>
    <cellStyle name="스타일 94 2" xfId="2827" xr:uid="{00000000-0005-0000-0000-0000E1890000}"/>
    <cellStyle name="스타일 94 3" xfId="9304" xr:uid="{00000000-0005-0000-0000-0000E2890000}"/>
    <cellStyle name="스타일 95" xfId="1685" xr:uid="{00000000-0005-0000-0000-0000E3890000}"/>
    <cellStyle name="스타일 95 2" xfId="2828" xr:uid="{00000000-0005-0000-0000-0000E4890000}"/>
    <cellStyle name="스타일 95 3" xfId="9305" xr:uid="{00000000-0005-0000-0000-0000E5890000}"/>
    <cellStyle name="스타일 96" xfId="1686" xr:uid="{00000000-0005-0000-0000-0000E6890000}"/>
    <cellStyle name="스타일 96 2" xfId="2829" xr:uid="{00000000-0005-0000-0000-0000E7890000}"/>
    <cellStyle name="스타일 96 3" xfId="9306" xr:uid="{00000000-0005-0000-0000-0000E8890000}"/>
    <cellStyle name="스타일 97" xfId="1687" xr:uid="{00000000-0005-0000-0000-0000E9890000}"/>
    <cellStyle name="스타일 97 2" xfId="2830" xr:uid="{00000000-0005-0000-0000-0000EA890000}"/>
    <cellStyle name="스타일 97 3" xfId="9307" xr:uid="{00000000-0005-0000-0000-0000EB890000}"/>
    <cellStyle name="스타일 98" xfId="1688" xr:uid="{00000000-0005-0000-0000-0000EC890000}"/>
    <cellStyle name="스타일 98 2" xfId="2831" xr:uid="{00000000-0005-0000-0000-0000ED890000}"/>
    <cellStyle name="스타일 98 3" xfId="9308" xr:uid="{00000000-0005-0000-0000-0000EE890000}"/>
    <cellStyle name="스타일 99" xfId="1689" xr:uid="{00000000-0005-0000-0000-0000EF890000}"/>
    <cellStyle name="스타일 99 2" xfId="2832" xr:uid="{00000000-0005-0000-0000-0000F0890000}"/>
    <cellStyle name="스타일 99 3" xfId="9309" xr:uid="{00000000-0005-0000-0000-0000F1890000}"/>
    <cellStyle name="식" xfId="1690" xr:uid="{00000000-0005-0000-0000-0000F2890000}"/>
    <cellStyle name="식_2011-3차 매각명세(7.8일자_마감자료)_김만종-(1)" xfId="16584" xr:uid="{00000000-0005-0000-0000-0000F3890000}"/>
    <cellStyle name="식_2011-3차 매각명세(7.8일자_마감자료)_김만종-(1)_차주명관리_20110726_v1" xfId="16037" xr:uid="{00000000-0005-0000-0000-0000F4890000}"/>
    <cellStyle name="식_2011-3차 매각명세(7.8일자_마감자료)_김만종2" xfId="15080" xr:uid="{00000000-0005-0000-0000-0000F5890000}"/>
    <cellStyle name="식_2011-3차 매각명세(7.8일자_마감자료)_김만종2_차주명관리_20110726_v1" xfId="16170" xr:uid="{00000000-0005-0000-0000-0000F6890000}"/>
    <cellStyle name="식_Hana 2011-1 Program_Data Disk_Pool B_v2(v5-1더밸류-이교민)" xfId="15408" xr:uid="{00000000-0005-0000-0000-0000F7890000}"/>
    <cellStyle name="식_Hana 2011-1 Program_Data Disk_Pool B_v2(v5-1더밸류-이교민)_SHB 2011-2 Program_Data Disk_Pool C,B_v1(v2더밸류_이교민)" xfId="16595" xr:uid="{00000000-0005-0000-0000-0000F8890000}"/>
    <cellStyle name="식_Hana 2011-1 Program_Data Disk_Pool B_v2(v5-1더밸류-이교민)_차주명관리_20110726_v1" xfId="16362" xr:uid="{00000000-0005-0000-0000-0000F9890000}"/>
    <cellStyle name="식_SHB_2011-3_담보sheet(더밸류_v6이교민)" xfId="16596" xr:uid="{00000000-0005-0000-0000-0000FA890000}"/>
    <cellStyle name="식_SHB_2011-3_담보sheet(더밸류_v6이교민)_차주명관리_20110726_v1" xfId="16428" xr:uid="{00000000-0005-0000-0000-0000FB890000}"/>
    <cellStyle name="식_권리분석_v1(최초)-4" xfId="14808" xr:uid="{00000000-0005-0000-0000-0000FC890000}"/>
    <cellStyle name="식_재무지원부충당금" xfId="1691" xr:uid="{00000000-0005-0000-0000-0000FD890000}"/>
    <cellStyle name="식_재무지원부충당금_1" xfId="1692" xr:uid="{00000000-0005-0000-0000-0000FE890000}"/>
    <cellStyle name="식_재무지원부충당금_1_Hana 2011-1 Program_Data Disk_Pool B_v2(v5-1더밸류-이교민)" xfId="16356" xr:uid="{00000000-0005-0000-0000-0000FF890000}"/>
    <cellStyle name="식_재무지원부충당금_1_Hana 2011-1 Program_Data Disk_Pool B_v2(v5-1더밸류-이교민)_SHB 2011-2 Program_Data Disk_Pool C,B_v1(v2더밸류_이교민)" xfId="16565" xr:uid="{00000000-0005-0000-0000-0000008A0000}"/>
    <cellStyle name="식_재무지원부충당금_1_Hana 2011-1 Program_Data Disk_Pool B_v2(v5-1더밸류-이교민)_차주명관리_20110726_v1" xfId="15821" xr:uid="{00000000-0005-0000-0000-0000018A0000}"/>
    <cellStyle name="식_재무지원부충당금_1_SHB_2011-3_담보sheet(더밸류_v6이교민)" xfId="14942" xr:uid="{00000000-0005-0000-0000-0000028A0000}"/>
    <cellStyle name="식_재무지원부충당금_1_SHB_2011-3_담보sheet(더밸류_v6이교민)_차주명관리_20110726_v1" xfId="14884" xr:uid="{00000000-0005-0000-0000-0000038A0000}"/>
    <cellStyle name="식_재무지원부충당금_1_권리분석_v1(최초)-4" xfId="14953" xr:uid="{00000000-0005-0000-0000-0000048A0000}"/>
    <cellStyle name="식_재무지원부충당금_1_예외적립품의_0910(완료)" xfId="1693" xr:uid="{00000000-0005-0000-0000-0000058A0000}"/>
    <cellStyle name="식_재무지원부충당금_1_예외적립품의_0910(완료)_Hana 2011-1 Program_Data Disk_Pool B_v2(v5-1더밸류-이교민)" xfId="16600" xr:uid="{00000000-0005-0000-0000-0000068A0000}"/>
    <cellStyle name="식_재무지원부충당금_1_예외적립품의_0910(완료)_Hana 2011-1 Program_Data Disk_Pool B_v2(v5-1더밸류-이교민)_SHB 2011-2 Program_Data Disk_Pool C,B_v1(v2더밸류_이교민)" xfId="14973" xr:uid="{00000000-0005-0000-0000-0000078A0000}"/>
    <cellStyle name="식_재무지원부충당금_1_예외적립품의_0910(완료)_Hana 2011-1 Program_Data Disk_Pool B_v2(v5-1더밸류-이교민)_차주명관리_20110726_v1" xfId="15016" xr:uid="{00000000-0005-0000-0000-0000088A0000}"/>
    <cellStyle name="식_재무지원부충당금_1_예외적립품의_0910(완료)_SHB_2011-3_담보sheet(더밸류_v6이교민)" xfId="16290" xr:uid="{00000000-0005-0000-0000-0000098A0000}"/>
    <cellStyle name="식_재무지원부충당금_1_예외적립품의_0910(완료)_SHB_2011-3_담보sheet(더밸류_v6이교민)_차주명관리_20110726_v1" xfId="16303" xr:uid="{00000000-0005-0000-0000-00000A8A0000}"/>
    <cellStyle name="식_재무지원부충당금_1_예외적립품의_0910(완료)_권리분석_v1(최초)-4" xfId="15890" xr:uid="{00000000-0005-0000-0000-00000B8A0000}"/>
    <cellStyle name="식_재무지원부충당금_1_추가적립업체명세(완료)V_3황동인대리님" xfId="1694" xr:uid="{00000000-0005-0000-0000-00000C8A0000}"/>
    <cellStyle name="식_재무지원부충당금_1_추가적립업체명세(완료)V_3황동인대리님_Hana 2011-1 Program_Data Disk_Pool B_v2(v5-1더밸류-이교민)" xfId="15014" xr:uid="{00000000-0005-0000-0000-00000D8A0000}"/>
    <cellStyle name="식_재무지원부충당금_1_추가적립업체명세(완료)V_3황동인대리님_Hana 2011-1 Program_Data Disk_Pool B_v2(v5-1더밸류-이교민)_SHB 2011-2 Program_Data Disk_Pool C,B_v1(v2더밸류_이교민)" xfId="15003" xr:uid="{00000000-0005-0000-0000-00000E8A0000}"/>
    <cellStyle name="식_재무지원부충당금_1_추가적립업체명세(완료)V_3황동인대리님_Hana 2011-1 Program_Data Disk_Pool B_v2(v5-1더밸류-이교민)_차주명관리_20110726_v1" xfId="15012" xr:uid="{00000000-0005-0000-0000-00000F8A0000}"/>
    <cellStyle name="식_재무지원부충당금_1_추가적립업체명세(완료)V_3황동인대리님_SHB_2011-3_담보sheet(더밸류_v6이교민)" xfId="15969" xr:uid="{00000000-0005-0000-0000-0000108A0000}"/>
    <cellStyle name="식_재무지원부충당금_1_추가적립업체명세(완료)V_3황동인대리님_SHB_2011-3_담보sheet(더밸류_v6이교민)_차주명관리_20110726_v1" xfId="16438" xr:uid="{00000000-0005-0000-0000-0000118A0000}"/>
    <cellStyle name="식_재무지원부충당금_1_추가적립업체명세(완료)V_3황동인대리님_권리분석_v1(최초)-4" xfId="16555" xr:uid="{00000000-0005-0000-0000-0000128A0000}"/>
    <cellStyle name="식_재무지원부충당금_Hana 2011-1 Program_Data Disk_Pool B_v2(v5-1더밸류-이교민)" xfId="15432" xr:uid="{00000000-0005-0000-0000-0000138A0000}"/>
    <cellStyle name="식_재무지원부충당금_Hana 2011-1 Program_Data Disk_Pool B_v2(v5-1더밸류-이교민)_SHB 2011-2 Program_Data Disk_Pool C,B_v1(v2더밸류_이교민)" xfId="16317" xr:uid="{00000000-0005-0000-0000-0000148A0000}"/>
    <cellStyle name="식_재무지원부충당금_Hana 2011-1 Program_Data Disk_Pool B_v2(v5-1더밸류-이교민)_차주명관리_20110726_v1" xfId="15431" xr:uid="{00000000-0005-0000-0000-0000158A0000}"/>
    <cellStyle name="식_재무지원부충당금_SHB_2011-3_담보sheet(더밸류_v6이교민)" xfId="15091" xr:uid="{00000000-0005-0000-0000-0000168A0000}"/>
    <cellStyle name="식_재무지원부충당금_SHB_2011-3_담보sheet(더밸류_v6이교민)_차주명관리_20110726_v1" xfId="15033" xr:uid="{00000000-0005-0000-0000-0000178A0000}"/>
    <cellStyle name="식_재무지원부충당금_권리분석_v1(최초)-4" xfId="15047" xr:uid="{00000000-0005-0000-0000-0000188A0000}"/>
    <cellStyle name="식_추가충당금명세_0630_V3" xfId="1695" xr:uid="{00000000-0005-0000-0000-0000198A0000}"/>
    <cellStyle name="식_추가충당금명세_0630_V3_Hana 2011-1 Program_Data Disk_Pool B_v2(v5-1더밸류-이교민)" xfId="15899" xr:uid="{00000000-0005-0000-0000-00001A8A0000}"/>
    <cellStyle name="식_추가충당금명세_0630_V3_Hana 2011-1 Program_Data Disk_Pool B_v2(v5-1더밸류-이교민)_SHB 2011-2 Program_Data Disk_Pool C,B_v1(v2더밸류_이교민)" xfId="16534" xr:uid="{00000000-0005-0000-0000-00001B8A0000}"/>
    <cellStyle name="식_추가충당금명세_0630_V3_Hana 2011-1 Program_Data Disk_Pool B_v2(v5-1더밸류-이교민)_차주명관리_20110726_v1" xfId="16304" xr:uid="{00000000-0005-0000-0000-00001C8A0000}"/>
    <cellStyle name="식_추가충당금명세_0630_V3_SHB_2011-3_담보sheet(더밸류_v6이교민)" xfId="16461" xr:uid="{00000000-0005-0000-0000-00001D8A0000}"/>
    <cellStyle name="식_추가충당금명세_0630_V3_SHB_2011-3_담보sheet(더밸류_v6이교민)_차주명관리_20110726_v1" xfId="16318" xr:uid="{00000000-0005-0000-0000-00001E8A0000}"/>
    <cellStyle name="식_추가충당금명세_0630_V3_권리분석_v1(최초)-4" xfId="16266" xr:uid="{00000000-0005-0000-0000-00001F8A0000}"/>
    <cellStyle name="신협" xfId="1696" xr:uid="{00000000-0005-0000-0000-0000208A0000}"/>
    <cellStyle name="안건회계법인" xfId="1697" xr:uid="{00000000-0005-0000-0000-0000218A0000}"/>
    <cellStyle name="액제" xfId="1698" xr:uid="{00000000-0005-0000-0000-0000228A0000}"/>
    <cellStyle name="앰플" xfId="1699" xr:uid="{00000000-0005-0000-0000-0000238A0000}"/>
    <cellStyle name="연결된 셀 2" xfId="1700" xr:uid="{00000000-0005-0000-0000-0000248A0000}"/>
    <cellStyle name="연결된 셀 2 2" xfId="2833" xr:uid="{00000000-0005-0000-0000-0000258A0000}"/>
    <cellStyle name="연결된 셀 2 2 2" xfId="9311" xr:uid="{00000000-0005-0000-0000-0000268A0000}"/>
    <cellStyle name="연결된 셀 2 3" xfId="9310" xr:uid="{00000000-0005-0000-0000-0000278A0000}"/>
    <cellStyle name="연결된 셀 2 4" xfId="16045" xr:uid="{00000000-0005-0000-0000-0000288A0000}"/>
    <cellStyle name="연결된 셀 3" xfId="1701" xr:uid="{00000000-0005-0000-0000-0000298A0000}"/>
    <cellStyle name="연결된 셀 4" xfId="9312" xr:uid="{00000000-0005-0000-0000-00002A8A0000}"/>
    <cellStyle name="연결된 셀 4 2" xfId="21985" xr:uid="{00000000-0005-0000-0000-00002B8A0000}"/>
    <cellStyle name="연결된 셀 5" xfId="16046" xr:uid="{00000000-0005-0000-0000-00002C8A0000}"/>
    <cellStyle name="연결된 셀 6" xfId="16047" xr:uid="{00000000-0005-0000-0000-00002D8A0000}"/>
    <cellStyle name="연고" xfId="1702" xr:uid="{00000000-0005-0000-0000-00002E8A0000}"/>
    <cellStyle name="열어본 하이퍼링크" xfId="1703" xr:uid="{00000000-0005-0000-0000-00002F8A0000}"/>
    <cellStyle name="열어본 하이퍼링크 2" xfId="2834" xr:uid="{00000000-0005-0000-0000-0000308A0000}"/>
    <cellStyle name="요약 2" xfId="1704" xr:uid="{00000000-0005-0000-0000-0000318A0000}"/>
    <cellStyle name="요약 2 10" xfId="9313" xr:uid="{00000000-0005-0000-0000-0000328A0000}"/>
    <cellStyle name="요약 2 10 2" xfId="14544" xr:uid="{00000000-0005-0000-0000-0000338A0000}"/>
    <cellStyle name="요약 2 10 3" xfId="22053" xr:uid="{00000000-0005-0000-0000-0000348A0000}"/>
    <cellStyle name="요약 2 10 4" xfId="24982" xr:uid="{00000000-0005-0000-0000-0000358A0000}"/>
    <cellStyle name="요약 2 10 5" xfId="27026" xr:uid="{00000000-0005-0000-0000-0000368A0000}"/>
    <cellStyle name="요약 2 11" xfId="9176" xr:uid="{00000000-0005-0000-0000-0000378A0000}"/>
    <cellStyle name="요약 2 11 2" xfId="14510" xr:uid="{00000000-0005-0000-0000-0000388A0000}"/>
    <cellStyle name="요약 2 11 3" xfId="21895" xr:uid="{00000000-0005-0000-0000-0000398A0000}"/>
    <cellStyle name="요약 2 11 4" xfId="24884" xr:uid="{00000000-0005-0000-0000-00003A8A0000}"/>
    <cellStyle name="요약 2 11 5" xfId="26969" xr:uid="{00000000-0005-0000-0000-00003B8A0000}"/>
    <cellStyle name="요약 2 12" xfId="9076" xr:uid="{00000000-0005-0000-0000-00003C8A0000}"/>
    <cellStyle name="요약 2 12 2" xfId="14490" xr:uid="{00000000-0005-0000-0000-00003D8A0000}"/>
    <cellStyle name="요약 2 13" xfId="9498" xr:uid="{00000000-0005-0000-0000-00003E8A0000}"/>
    <cellStyle name="요약 2 13 2" xfId="14667" xr:uid="{00000000-0005-0000-0000-00003F8A0000}"/>
    <cellStyle name="요약 2 14" xfId="9483" xr:uid="{00000000-0005-0000-0000-0000408A0000}"/>
    <cellStyle name="요약 2 14 2" xfId="14652" xr:uid="{00000000-0005-0000-0000-0000418A0000}"/>
    <cellStyle name="요약 2 15" xfId="9465" xr:uid="{00000000-0005-0000-0000-0000428A0000}"/>
    <cellStyle name="요약 2 15 2" xfId="14634" xr:uid="{00000000-0005-0000-0000-0000438A0000}"/>
    <cellStyle name="요약 2 16" xfId="9576" xr:uid="{00000000-0005-0000-0000-0000448A0000}"/>
    <cellStyle name="요약 2 17" xfId="19678" xr:uid="{00000000-0005-0000-0000-0000458A0000}"/>
    <cellStyle name="요약 2 18" xfId="18692" xr:uid="{00000000-0005-0000-0000-0000468A0000}"/>
    <cellStyle name="요약 2 19" xfId="18677" xr:uid="{00000000-0005-0000-0000-0000478A0000}"/>
    <cellStyle name="요약 2 2" xfId="2835" xr:uid="{00000000-0005-0000-0000-0000488A0000}"/>
    <cellStyle name="요약 2 2 10" xfId="9078" xr:uid="{00000000-0005-0000-0000-0000498A0000}"/>
    <cellStyle name="요약 2 2 10 2" xfId="14491" xr:uid="{00000000-0005-0000-0000-00004A8A0000}"/>
    <cellStyle name="요약 2 2 10 3" xfId="21896" xr:uid="{00000000-0005-0000-0000-00004B8A0000}"/>
    <cellStyle name="요약 2 2 10 4" xfId="24885" xr:uid="{00000000-0005-0000-0000-00004C8A0000}"/>
    <cellStyle name="요약 2 2 10 5" xfId="26970" xr:uid="{00000000-0005-0000-0000-00004D8A0000}"/>
    <cellStyle name="요약 2 2 11" xfId="9484" xr:uid="{00000000-0005-0000-0000-00004E8A0000}"/>
    <cellStyle name="요약 2 2 11 2" xfId="14653" xr:uid="{00000000-0005-0000-0000-00004F8A0000}"/>
    <cellStyle name="요약 2 2 12" xfId="9466" xr:uid="{00000000-0005-0000-0000-0000508A0000}"/>
    <cellStyle name="요약 2 2 12 2" xfId="14635" xr:uid="{00000000-0005-0000-0000-0000518A0000}"/>
    <cellStyle name="요약 2 2 13" xfId="19679" xr:uid="{00000000-0005-0000-0000-0000528A0000}"/>
    <cellStyle name="요약 2 2 2" xfId="3098" xr:uid="{00000000-0005-0000-0000-0000538A0000}"/>
    <cellStyle name="요약 2 2 2 10" xfId="9499" xr:uid="{00000000-0005-0000-0000-0000548A0000}"/>
    <cellStyle name="요약 2 2 2 10 2" xfId="14668" xr:uid="{00000000-0005-0000-0000-0000558A0000}"/>
    <cellStyle name="요약 2 2 2 11" xfId="9485" xr:uid="{00000000-0005-0000-0000-0000568A0000}"/>
    <cellStyle name="요약 2 2 2 11 2" xfId="14654" xr:uid="{00000000-0005-0000-0000-0000578A0000}"/>
    <cellStyle name="요약 2 2 2 12" xfId="9467" xr:uid="{00000000-0005-0000-0000-0000588A0000}"/>
    <cellStyle name="요약 2 2 2 12 2" xfId="14636" xr:uid="{00000000-0005-0000-0000-0000598A0000}"/>
    <cellStyle name="요약 2 2 2 13" xfId="9741" xr:uid="{00000000-0005-0000-0000-00005A8A0000}"/>
    <cellStyle name="요약 2 2 2 14" xfId="19680" xr:uid="{00000000-0005-0000-0000-00005B8A0000}"/>
    <cellStyle name="요약 2 2 2 15" xfId="18359" xr:uid="{00000000-0005-0000-0000-00005C8A0000}"/>
    <cellStyle name="요약 2 2 2 16" xfId="18815" xr:uid="{00000000-0005-0000-0000-00005D8A0000}"/>
    <cellStyle name="요약 2 2 2 17" xfId="18642" xr:uid="{00000000-0005-0000-0000-00005E8A0000}"/>
    <cellStyle name="요약 2 2 2 18" xfId="24479" xr:uid="{00000000-0005-0000-0000-00005F8A0000}"/>
    <cellStyle name="요약 2 2 2 2" xfId="3828" xr:uid="{00000000-0005-0000-0000-0000608A0000}"/>
    <cellStyle name="요약 2 2 2 2 2" xfId="7132" xr:uid="{00000000-0005-0000-0000-0000618A0000}"/>
    <cellStyle name="요약 2 2 2 2 2 2" xfId="13709" xr:uid="{00000000-0005-0000-0000-0000628A0000}"/>
    <cellStyle name="요약 2 2 2 2 2 3" xfId="20790" xr:uid="{00000000-0005-0000-0000-0000638A0000}"/>
    <cellStyle name="요약 2 2 2 2 2 4" xfId="23839" xr:uid="{00000000-0005-0000-0000-0000648A0000}"/>
    <cellStyle name="요약 2 2 2 2 2 5" xfId="26093" xr:uid="{00000000-0005-0000-0000-0000658A0000}"/>
    <cellStyle name="요약 2 2 2 2 3" xfId="5509" xr:uid="{00000000-0005-0000-0000-0000668A0000}"/>
    <cellStyle name="요약 2 2 2 2 3 2" xfId="12086" xr:uid="{00000000-0005-0000-0000-0000678A0000}"/>
    <cellStyle name="요약 2 2 2 2 4" xfId="10413" xr:uid="{00000000-0005-0000-0000-0000688A0000}"/>
    <cellStyle name="요약 2 2 2 2 5" xfId="17599" xr:uid="{00000000-0005-0000-0000-0000698A0000}"/>
    <cellStyle name="요약 2 2 2 2 6" xfId="19993" xr:uid="{00000000-0005-0000-0000-00006A8A0000}"/>
    <cellStyle name="요약 2 2 2 2 7" xfId="24968" xr:uid="{00000000-0005-0000-0000-00006B8A0000}"/>
    <cellStyle name="요약 2 2 2 3" xfId="4139" xr:uid="{00000000-0005-0000-0000-00006C8A0000}"/>
    <cellStyle name="요약 2 2 2 3 2" xfId="7443" xr:uid="{00000000-0005-0000-0000-00006D8A0000}"/>
    <cellStyle name="요약 2 2 2 3 2 2" xfId="14020" xr:uid="{00000000-0005-0000-0000-00006E8A0000}"/>
    <cellStyle name="요약 2 2 2 3 2 3" xfId="21101" xr:uid="{00000000-0005-0000-0000-00006F8A0000}"/>
    <cellStyle name="요약 2 2 2 3 2 4" xfId="24105" xr:uid="{00000000-0005-0000-0000-0000708A0000}"/>
    <cellStyle name="요약 2 2 2 3 2 5" xfId="26355" xr:uid="{00000000-0005-0000-0000-0000718A0000}"/>
    <cellStyle name="요약 2 2 2 3 3" xfId="5820" xr:uid="{00000000-0005-0000-0000-0000728A0000}"/>
    <cellStyle name="요약 2 2 2 3 3 2" xfId="12397" xr:uid="{00000000-0005-0000-0000-0000738A0000}"/>
    <cellStyle name="요약 2 2 2 3 4" xfId="10724" xr:uid="{00000000-0005-0000-0000-0000748A0000}"/>
    <cellStyle name="요약 2 2 2 3 5" xfId="17288" xr:uid="{00000000-0005-0000-0000-0000758A0000}"/>
    <cellStyle name="요약 2 2 2 3 6" xfId="22671" xr:uid="{00000000-0005-0000-0000-0000768A0000}"/>
    <cellStyle name="요약 2 2 2 3 7" xfId="21726" xr:uid="{00000000-0005-0000-0000-0000778A0000}"/>
    <cellStyle name="요약 2 2 2 4" xfId="4355" xr:uid="{00000000-0005-0000-0000-0000788A0000}"/>
    <cellStyle name="요약 2 2 2 4 2" xfId="7659" xr:uid="{00000000-0005-0000-0000-0000798A0000}"/>
    <cellStyle name="요약 2 2 2 4 2 2" xfId="14236" xr:uid="{00000000-0005-0000-0000-00007A8A0000}"/>
    <cellStyle name="요약 2 2 2 4 2 3" xfId="21317" xr:uid="{00000000-0005-0000-0000-00007B8A0000}"/>
    <cellStyle name="요약 2 2 2 4 2 4" xfId="24321" xr:uid="{00000000-0005-0000-0000-00007C8A0000}"/>
    <cellStyle name="요약 2 2 2 4 2 5" xfId="26571" xr:uid="{00000000-0005-0000-0000-00007D8A0000}"/>
    <cellStyle name="요약 2 2 2 4 3" xfId="6036" xr:uid="{00000000-0005-0000-0000-00007E8A0000}"/>
    <cellStyle name="요약 2 2 2 4 3 2" xfId="12613" xr:uid="{00000000-0005-0000-0000-00007F8A0000}"/>
    <cellStyle name="요약 2 2 2 4 4" xfId="10940" xr:uid="{00000000-0005-0000-0000-0000808A0000}"/>
    <cellStyle name="요약 2 2 2 4 5" xfId="17072" xr:uid="{00000000-0005-0000-0000-0000818A0000}"/>
    <cellStyle name="요약 2 2 2 4 6" xfId="22887" xr:uid="{00000000-0005-0000-0000-0000828A0000}"/>
    <cellStyle name="요약 2 2 2 4 7" xfId="17848" xr:uid="{00000000-0005-0000-0000-0000838A0000}"/>
    <cellStyle name="요약 2 2 2 5" xfId="6459" xr:uid="{00000000-0005-0000-0000-0000848A0000}"/>
    <cellStyle name="요약 2 2 2 5 2" xfId="13036" xr:uid="{00000000-0005-0000-0000-0000858A0000}"/>
    <cellStyle name="요약 2 2 2 5 3" xfId="20117" xr:uid="{00000000-0005-0000-0000-0000868A0000}"/>
    <cellStyle name="요약 2 2 2 5 4" xfId="23274" xr:uid="{00000000-0005-0000-0000-0000878A0000}"/>
    <cellStyle name="요약 2 2 2 5 5" xfId="25527" xr:uid="{00000000-0005-0000-0000-0000888A0000}"/>
    <cellStyle name="요약 2 2 2 6" xfId="4836" xr:uid="{00000000-0005-0000-0000-0000898A0000}"/>
    <cellStyle name="요약 2 2 2 6 2" xfId="11413" xr:uid="{00000000-0005-0000-0000-00008A8A0000}"/>
    <cellStyle name="요약 2 2 2 7" xfId="9314" xr:uid="{00000000-0005-0000-0000-00008B8A0000}"/>
    <cellStyle name="요약 2 2 2 7 2" xfId="14545" xr:uid="{00000000-0005-0000-0000-00008C8A0000}"/>
    <cellStyle name="요약 2 2 2 8" xfId="9180" xr:uid="{00000000-0005-0000-0000-00008D8A0000}"/>
    <cellStyle name="요약 2 2 2 8 2" xfId="14512" xr:uid="{00000000-0005-0000-0000-00008E8A0000}"/>
    <cellStyle name="요약 2 2 2 9" xfId="9080" xr:uid="{00000000-0005-0000-0000-00008F8A0000}"/>
    <cellStyle name="요약 2 2 2 9 2" xfId="14492" xr:uid="{00000000-0005-0000-0000-0000908A0000}"/>
    <cellStyle name="요약 2 2 3" xfId="3326" xr:uid="{00000000-0005-0000-0000-0000918A0000}"/>
    <cellStyle name="요약 2 2 3 10" xfId="25173" xr:uid="{00000000-0005-0000-0000-0000928A0000}"/>
    <cellStyle name="요약 2 2 3 2" xfId="4021" xr:uid="{00000000-0005-0000-0000-0000938A0000}"/>
    <cellStyle name="요약 2 2 3 2 2" xfId="7325" xr:uid="{00000000-0005-0000-0000-0000948A0000}"/>
    <cellStyle name="요약 2 2 3 2 2 2" xfId="13902" xr:uid="{00000000-0005-0000-0000-0000958A0000}"/>
    <cellStyle name="요약 2 2 3 2 2 3" xfId="20983" xr:uid="{00000000-0005-0000-0000-0000968A0000}"/>
    <cellStyle name="요약 2 2 3 2 2 4" xfId="23987" xr:uid="{00000000-0005-0000-0000-0000978A0000}"/>
    <cellStyle name="요약 2 2 3 2 2 5" xfId="26237" xr:uid="{00000000-0005-0000-0000-0000988A0000}"/>
    <cellStyle name="요약 2 2 3 2 3" xfId="5702" xr:uid="{00000000-0005-0000-0000-0000998A0000}"/>
    <cellStyle name="요약 2 2 3 2 3 2" xfId="12279" xr:uid="{00000000-0005-0000-0000-00009A8A0000}"/>
    <cellStyle name="요약 2 2 3 2 4" xfId="10606" xr:uid="{00000000-0005-0000-0000-00009B8A0000}"/>
    <cellStyle name="요약 2 2 3 2 5" xfId="17406" xr:uid="{00000000-0005-0000-0000-00009C8A0000}"/>
    <cellStyle name="요약 2 2 3 2 6" xfId="22553" xr:uid="{00000000-0005-0000-0000-00009D8A0000}"/>
    <cellStyle name="요약 2 2 3 2 7" xfId="24818" xr:uid="{00000000-0005-0000-0000-00009E8A0000}"/>
    <cellStyle name="요약 2 2 3 3" xfId="4275" xr:uid="{00000000-0005-0000-0000-00009F8A0000}"/>
    <cellStyle name="요약 2 2 3 3 2" xfId="7579" xr:uid="{00000000-0005-0000-0000-0000A08A0000}"/>
    <cellStyle name="요약 2 2 3 3 2 2" xfId="14156" xr:uid="{00000000-0005-0000-0000-0000A18A0000}"/>
    <cellStyle name="요약 2 2 3 3 2 3" xfId="21237" xr:uid="{00000000-0005-0000-0000-0000A28A0000}"/>
    <cellStyle name="요약 2 2 3 3 2 4" xfId="24241" xr:uid="{00000000-0005-0000-0000-0000A38A0000}"/>
    <cellStyle name="요약 2 2 3 3 2 5" xfId="26491" xr:uid="{00000000-0005-0000-0000-0000A48A0000}"/>
    <cellStyle name="요약 2 2 3 3 3" xfId="5956" xr:uid="{00000000-0005-0000-0000-0000A58A0000}"/>
    <cellStyle name="요약 2 2 3 3 3 2" xfId="12533" xr:uid="{00000000-0005-0000-0000-0000A68A0000}"/>
    <cellStyle name="요약 2 2 3 3 4" xfId="10860" xr:uid="{00000000-0005-0000-0000-0000A78A0000}"/>
    <cellStyle name="요약 2 2 3 3 5" xfId="17152" xr:uid="{00000000-0005-0000-0000-0000A88A0000}"/>
    <cellStyle name="요약 2 2 3 3 6" xfId="22807" xr:uid="{00000000-0005-0000-0000-0000A98A0000}"/>
    <cellStyle name="요약 2 2 3 3 7" xfId="19501" xr:uid="{00000000-0005-0000-0000-0000AA8A0000}"/>
    <cellStyle name="요약 2 2 3 4" xfId="4489" xr:uid="{00000000-0005-0000-0000-0000AB8A0000}"/>
    <cellStyle name="요약 2 2 3 4 2" xfId="7793" xr:uid="{00000000-0005-0000-0000-0000AC8A0000}"/>
    <cellStyle name="요약 2 2 3 4 2 2" xfId="14370" xr:uid="{00000000-0005-0000-0000-0000AD8A0000}"/>
    <cellStyle name="요약 2 2 3 4 2 3" xfId="21451" xr:uid="{00000000-0005-0000-0000-0000AE8A0000}"/>
    <cellStyle name="요약 2 2 3 4 2 4" xfId="24455" xr:uid="{00000000-0005-0000-0000-0000AF8A0000}"/>
    <cellStyle name="요약 2 2 3 4 2 5" xfId="26705" xr:uid="{00000000-0005-0000-0000-0000B08A0000}"/>
    <cellStyle name="요약 2 2 3 4 3" xfId="6170" xr:uid="{00000000-0005-0000-0000-0000B18A0000}"/>
    <cellStyle name="요약 2 2 3 4 3 2" xfId="12747" xr:uid="{00000000-0005-0000-0000-0000B28A0000}"/>
    <cellStyle name="요약 2 2 3 4 4" xfId="11074" xr:uid="{00000000-0005-0000-0000-0000B38A0000}"/>
    <cellStyle name="요약 2 2 3 4 5" xfId="16938" xr:uid="{00000000-0005-0000-0000-0000B48A0000}"/>
    <cellStyle name="요약 2 2 3 4 6" xfId="23021" xr:uid="{00000000-0005-0000-0000-0000B58A0000}"/>
    <cellStyle name="요약 2 2 3 4 7" xfId="21714" xr:uid="{00000000-0005-0000-0000-0000B68A0000}"/>
    <cellStyle name="요약 2 2 3 5" xfId="6665" xr:uid="{00000000-0005-0000-0000-0000B78A0000}"/>
    <cellStyle name="요약 2 2 3 5 2" xfId="13242" xr:uid="{00000000-0005-0000-0000-0000B88A0000}"/>
    <cellStyle name="요약 2 2 3 5 3" xfId="20323" xr:uid="{00000000-0005-0000-0000-0000B98A0000}"/>
    <cellStyle name="요약 2 2 3 5 4" xfId="23423" xr:uid="{00000000-0005-0000-0000-0000BA8A0000}"/>
    <cellStyle name="요약 2 2 3 5 5" xfId="25678" xr:uid="{00000000-0005-0000-0000-0000BB8A0000}"/>
    <cellStyle name="요약 2 2 3 6" xfId="5042" xr:uid="{00000000-0005-0000-0000-0000BC8A0000}"/>
    <cellStyle name="요약 2 2 3 6 2" xfId="11619" xr:uid="{00000000-0005-0000-0000-0000BD8A0000}"/>
    <cellStyle name="요약 2 2 3 7" xfId="9946" xr:uid="{00000000-0005-0000-0000-0000BE8A0000}"/>
    <cellStyle name="요약 2 2 3 8" xfId="18099" xr:uid="{00000000-0005-0000-0000-0000BF8A0000}"/>
    <cellStyle name="요약 2 2 3 9" xfId="18857" xr:uid="{00000000-0005-0000-0000-0000C08A0000}"/>
    <cellStyle name="요약 2 2 4" xfId="3703" xr:uid="{00000000-0005-0000-0000-0000C18A0000}"/>
    <cellStyle name="요약 2 2 4 2" xfId="7007" xr:uid="{00000000-0005-0000-0000-0000C28A0000}"/>
    <cellStyle name="요약 2 2 4 2 2" xfId="13584" xr:uid="{00000000-0005-0000-0000-0000C38A0000}"/>
    <cellStyle name="요약 2 2 4 2 3" xfId="20665" xr:uid="{00000000-0005-0000-0000-0000C48A0000}"/>
    <cellStyle name="요약 2 2 4 2 4" xfId="23716" xr:uid="{00000000-0005-0000-0000-0000C58A0000}"/>
    <cellStyle name="요약 2 2 4 2 5" xfId="25969" xr:uid="{00000000-0005-0000-0000-0000C68A0000}"/>
    <cellStyle name="요약 2 2 4 3" xfId="5384" xr:uid="{00000000-0005-0000-0000-0000C78A0000}"/>
    <cellStyle name="요약 2 2 4 3 2" xfId="11961" xr:uid="{00000000-0005-0000-0000-0000C88A0000}"/>
    <cellStyle name="요약 2 2 4 4" xfId="10288" xr:uid="{00000000-0005-0000-0000-0000C98A0000}"/>
    <cellStyle name="요약 2 2 4 5" xfId="17724" xr:uid="{00000000-0005-0000-0000-0000CA8A0000}"/>
    <cellStyle name="요약 2 2 4 6" xfId="19898" xr:uid="{00000000-0005-0000-0000-0000CB8A0000}"/>
    <cellStyle name="요약 2 2 4 7" xfId="24786" xr:uid="{00000000-0005-0000-0000-0000CC8A0000}"/>
    <cellStyle name="요약 2 2 5" xfId="3429" xr:uid="{00000000-0005-0000-0000-0000CD8A0000}"/>
    <cellStyle name="요약 2 2 5 2" xfId="6768" xr:uid="{00000000-0005-0000-0000-0000CE8A0000}"/>
    <cellStyle name="요약 2 2 5 2 2" xfId="13345" xr:uid="{00000000-0005-0000-0000-0000CF8A0000}"/>
    <cellStyle name="요약 2 2 5 2 3" xfId="20426" xr:uid="{00000000-0005-0000-0000-0000D08A0000}"/>
    <cellStyle name="요약 2 2 5 2 4" xfId="23477" xr:uid="{00000000-0005-0000-0000-0000D18A0000}"/>
    <cellStyle name="요약 2 2 5 2 5" xfId="25730" xr:uid="{00000000-0005-0000-0000-0000D28A0000}"/>
    <cellStyle name="요약 2 2 5 3" xfId="5145" xr:uid="{00000000-0005-0000-0000-0000D38A0000}"/>
    <cellStyle name="요약 2 2 5 3 2" xfId="11722" xr:uid="{00000000-0005-0000-0000-0000D48A0000}"/>
    <cellStyle name="요약 2 2 5 4" xfId="10049" xr:uid="{00000000-0005-0000-0000-0000D58A0000}"/>
    <cellStyle name="요약 2 2 5 5" xfId="17985" xr:uid="{00000000-0005-0000-0000-0000D68A0000}"/>
    <cellStyle name="요약 2 2 5 6" xfId="18890" xr:uid="{00000000-0005-0000-0000-0000D78A0000}"/>
    <cellStyle name="요약 2 2 5 7" xfId="25141" xr:uid="{00000000-0005-0000-0000-0000D88A0000}"/>
    <cellStyle name="요약 2 2 6" xfId="3481" xr:uid="{00000000-0005-0000-0000-0000D98A0000}"/>
    <cellStyle name="요약 2 2 6 2" xfId="6820" xr:uid="{00000000-0005-0000-0000-0000DA8A0000}"/>
    <cellStyle name="요약 2 2 6 2 2" xfId="13397" xr:uid="{00000000-0005-0000-0000-0000DB8A0000}"/>
    <cellStyle name="요약 2 2 6 2 3" xfId="20478" xr:uid="{00000000-0005-0000-0000-0000DC8A0000}"/>
    <cellStyle name="요약 2 2 6 2 4" xfId="23529" xr:uid="{00000000-0005-0000-0000-0000DD8A0000}"/>
    <cellStyle name="요약 2 2 6 2 5" xfId="25782" xr:uid="{00000000-0005-0000-0000-0000DE8A0000}"/>
    <cellStyle name="요약 2 2 6 3" xfId="5197" xr:uid="{00000000-0005-0000-0000-0000DF8A0000}"/>
    <cellStyle name="요약 2 2 6 3 2" xfId="11774" xr:uid="{00000000-0005-0000-0000-0000E08A0000}"/>
    <cellStyle name="요약 2 2 6 4" xfId="10101" xr:uid="{00000000-0005-0000-0000-0000E18A0000}"/>
    <cellStyle name="요약 2 2 6 5" xfId="17933" xr:uid="{00000000-0005-0000-0000-0000E28A0000}"/>
    <cellStyle name="요약 2 2 6 6" xfId="19792" xr:uid="{00000000-0005-0000-0000-0000E38A0000}"/>
    <cellStyle name="요약 2 2 6 7" xfId="25116" xr:uid="{00000000-0005-0000-0000-0000E48A0000}"/>
    <cellStyle name="요약 2 2 7" xfId="6308" xr:uid="{00000000-0005-0000-0000-0000E58A0000}"/>
    <cellStyle name="요약 2 2 7 2" xfId="12885" xr:uid="{00000000-0005-0000-0000-0000E68A0000}"/>
    <cellStyle name="요약 2 2 7 3" xfId="16754" xr:uid="{00000000-0005-0000-0000-0000E78A0000}"/>
    <cellStyle name="요약 2 2 7 4" xfId="23164" xr:uid="{00000000-0005-0000-0000-0000E88A0000}"/>
    <cellStyle name="요약 2 2 7 5" xfId="25419" xr:uid="{00000000-0005-0000-0000-0000E98A0000}"/>
    <cellStyle name="요약 2 2 8" xfId="4677" xr:uid="{00000000-0005-0000-0000-0000EA8A0000}"/>
    <cellStyle name="요약 2 2 8 2" xfId="11254" xr:uid="{00000000-0005-0000-0000-0000EB8A0000}"/>
    <cellStyle name="요약 2 2 8 3" xfId="21934" xr:uid="{00000000-0005-0000-0000-0000EC8A0000}"/>
    <cellStyle name="요약 2 2 8 4" xfId="24924" xr:uid="{00000000-0005-0000-0000-0000ED8A0000}"/>
    <cellStyle name="요약 2 2 8 5" xfId="27004" xr:uid="{00000000-0005-0000-0000-0000EE8A0000}"/>
    <cellStyle name="요약 2 2 9" xfId="9178" xr:uid="{00000000-0005-0000-0000-0000EF8A0000}"/>
    <cellStyle name="요약 2 2 9 2" xfId="14511" xr:uid="{00000000-0005-0000-0000-0000F08A0000}"/>
    <cellStyle name="요약 2 2 9 3" xfId="22054" xr:uid="{00000000-0005-0000-0000-0000F18A0000}"/>
    <cellStyle name="요약 2 2 9 4" xfId="24983" xr:uid="{00000000-0005-0000-0000-0000F28A0000}"/>
    <cellStyle name="요약 2 2 9 5" xfId="27027" xr:uid="{00000000-0005-0000-0000-0000F38A0000}"/>
    <cellStyle name="요약 2 3" xfId="3043" xr:uid="{00000000-0005-0000-0000-0000F48A0000}"/>
    <cellStyle name="요약 2 3 10" xfId="18414" xr:uid="{00000000-0005-0000-0000-0000F58A0000}"/>
    <cellStyle name="요약 2 3 11" xfId="19625" xr:uid="{00000000-0005-0000-0000-0000F68A0000}"/>
    <cellStyle name="요약 2 3 12" xfId="25303" xr:uid="{00000000-0005-0000-0000-0000F78A0000}"/>
    <cellStyle name="요약 2 3 13" xfId="24682" xr:uid="{00000000-0005-0000-0000-0000F88A0000}"/>
    <cellStyle name="요약 2 3 2" xfId="3773" xr:uid="{00000000-0005-0000-0000-0000F98A0000}"/>
    <cellStyle name="요약 2 3 2 2" xfId="7077" xr:uid="{00000000-0005-0000-0000-0000FA8A0000}"/>
    <cellStyle name="요약 2 3 2 2 2" xfId="13654" xr:uid="{00000000-0005-0000-0000-0000FB8A0000}"/>
    <cellStyle name="요약 2 3 2 2 3" xfId="20735" xr:uid="{00000000-0005-0000-0000-0000FC8A0000}"/>
    <cellStyle name="요약 2 3 2 2 4" xfId="23784" xr:uid="{00000000-0005-0000-0000-0000FD8A0000}"/>
    <cellStyle name="요약 2 3 2 2 5" xfId="26038" xr:uid="{00000000-0005-0000-0000-0000FE8A0000}"/>
    <cellStyle name="요약 2 3 2 3" xfId="5454" xr:uid="{00000000-0005-0000-0000-0000FF8A0000}"/>
    <cellStyle name="요약 2 3 2 3 2" xfId="12031" xr:uid="{00000000-0005-0000-0000-0000008B0000}"/>
    <cellStyle name="요약 2 3 2 4" xfId="10358" xr:uid="{00000000-0005-0000-0000-0000018B0000}"/>
    <cellStyle name="요약 2 3 2 5" xfId="17654" xr:uid="{00000000-0005-0000-0000-0000028B0000}"/>
    <cellStyle name="요약 2 3 2 6" xfId="19030" xr:uid="{00000000-0005-0000-0000-0000038B0000}"/>
    <cellStyle name="요약 2 3 2 7" xfId="24798" xr:uid="{00000000-0005-0000-0000-0000048B0000}"/>
    <cellStyle name="요약 2 3 3" xfId="4084" xr:uid="{00000000-0005-0000-0000-0000058B0000}"/>
    <cellStyle name="요약 2 3 3 2" xfId="7388" xr:uid="{00000000-0005-0000-0000-0000068B0000}"/>
    <cellStyle name="요약 2 3 3 2 2" xfId="13965" xr:uid="{00000000-0005-0000-0000-0000078B0000}"/>
    <cellStyle name="요약 2 3 3 2 3" xfId="21046" xr:uid="{00000000-0005-0000-0000-0000088B0000}"/>
    <cellStyle name="요약 2 3 3 2 4" xfId="24050" xr:uid="{00000000-0005-0000-0000-0000098B0000}"/>
    <cellStyle name="요약 2 3 3 2 5" xfId="26300" xr:uid="{00000000-0005-0000-0000-00000A8B0000}"/>
    <cellStyle name="요약 2 3 3 3" xfId="5765" xr:uid="{00000000-0005-0000-0000-00000B8B0000}"/>
    <cellStyle name="요약 2 3 3 3 2" xfId="12342" xr:uid="{00000000-0005-0000-0000-00000C8B0000}"/>
    <cellStyle name="요약 2 3 3 4" xfId="10669" xr:uid="{00000000-0005-0000-0000-00000D8B0000}"/>
    <cellStyle name="요약 2 3 3 5" xfId="17343" xr:uid="{00000000-0005-0000-0000-00000E8B0000}"/>
    <cellStyle name="요약 2 3 3 6" xfId="22616" xr:uid="{00000000-0005-0000-0000-00000F8B0000}"/>
    <cellStyle name="요약 2 3 3 7" xfId="19181" xr:uid="{00000000-0005-0000-0000-0000108B0000}"/>
    <cellStyle name="요약 2 3 4" xfId="4300" xr:uid="{00000000-0005-0000-0000-0000118B0000}"/>
    <cellStyle name="요약 2 3 4 2" xfId="7604" xr:uid="{00000000-0005-0000-0000-0000128B0000}"/>
    <cellStyle name="요약 2 3 4 2 2" xfId="14181" xr:uid="{00000000-0005-0000-0000-0000138B0000}"/>
    <cellStyle name="요약 2 3 4 2 3" xfId="21262" xr:uid="{00000000-0005-0000-0000-0000148B0000}"/>
    <cellStyle name="요약 2 3 4 2 4" xfId="24266" xr:uid="{00000000-0005-0000-0000-0000158B0000}"/>
    <cellStyle name="요약 2 3 4 2 5" xfId="26516" xr:uid="{00000000-0005-0000-0000-0000168B0000}"/>
    <cellStyle name="요약 2 3 4 3" xfId="5981" xr:uid="{00000000-0005-0000-0000-0000178B0000}"/>
    <cellStyle name="요약 2 3 4 3 2" xfId="12558" xr:uid="{00000000-0005-0000-0000-0000188B0000}"/>
    <cellStyle name="요약 2 3 4 4" xfId="10885" xr:uid="{00000000-0005-0000-0000-0000198B0000}"/>
    <cellStyle name="요약 2 3 4 5" xfId="17127" xr:uid="{00000000-0005-0000-0000-00001A8B0000}"/>
    <cellStyle name="요약 2 3 4 6" xfId="22832" xr:uid="{00000000-0005-0000-0000-00001B8B0000}"/>
    <cellStyle name="요약 2 3 4 7" xfId="19498" xr:uid="{00000000-0005-0000-0000-00001C8B0000}"/>
    <cellStyle name="요약 2 3 5" xfId="6404" xr:uid="{00000000-0005-0000-0000-00001D8B0000}"/>
    <cellStyle name="요약 2 3 5 2" xfId="12981" xr:uid="{00000000-0005-0000-0000-00001E8B0000}"/>
    <cellStyle name="요약 2 3 5 3" xfId="20062" xr:uid="{00000000-0005-0000-0000-00001F8B0000}"/>
    <cellStyle name="요약 2 3 5 4" xfId="23219" xr:uid="{00000000-0005-0000-0000-0000208B0000}"/>
    <cellStyle name="요약 2 3 5 5" xfId="25472" xr:uid="{00000000-0005-0000-0000-0000218B0000}"/>
    <cellStyle name="요약 2 3 6" xfId="4781" xr:uid="{00000000-0005-0000-0000-0000228B0000}"/>
    <cellStyle name="요약 2 3 6 2" xfId="11358" xr:uid="{00000000-0005-0000-0000-0000238B0000}"/>
    <cellStyle name="요약 2 3 7" xfId="9687" xr:uid="{00000000-0005-0000-0000-0000248B0000}"/>
    <cellStyle name="요약 2 3 8" xfId="16053" xr:uid="{00000000-0005-0000-0000-0000258B0000}"/>
    <cellStyle name="요약 2 3 9" xfId="19681" xr:uid="{00000000-0005-0000-0000-0000268B0000}"/>
    <cellStyle name="요약 2 4" xfId="3251" xr:uid="{00000000-0005-0000-0000-0000278B0000}"/>
    <cellStyle name="요약 2 4 10" xfId="18174" xr:uid="{00000000-0005-0000-0000-0000288B0000}"/>
    <cellStyle name="요약 2 4 11" xfId="19694" xr:uid="{00000000-0005-0000-0000-0000298B0000}"/>
    <cellStyle name="요약 2 4 12" xfId="25238" xr:uid="{00000000-0005-0000-0000-00002A8B0000}"/>
    <cellStyle name="요약 2 4 13" xfId="19396" xr:uid="{00000000-0005-0000-0000-00002B8B0000}"/>
    <cellStyle name="요약 2 4 2" xfId="3958" xr:uid="{00000000-0005-0000-0000-00002C8B0000}"/>
    <cellStyle name="요약 2 4 2 2" xfId="7262" xr:uid="{00000000-0005-0000-0000-00002D8B0000}"/>
    <cellStyle name="요약 2 4 2 2 2" xfId="13839" xr:uid="{00000000-0005-0000-0000-00002E8B0000}"/>
    <cellStyle name="요약 2 4 2 2 3" xfId="20920" xr:uid="{00000000-0005-0000-0000-00002F8B0000}"/>
    <cellStyle name="요약 2 4 2 2 4" xfId="23924" xr:uid="{00000000-0005-0000-0000-0000308B0000}"/>
    <cellStyle name="요약 2 4 2 2 5" xfId="26174" xr:uid="{00000000-0005-0000-0000-0000318B0000}"/>
    <cellStyle name="요약 2 4 2 3" xfId="5639" xr:uid="{00000000-0005-0000-0000-0000328B0000}"/>
    <cellStyle name="요약 2 4 2 3 2" xfId="12216" xr:uid="{00000000-0005-0000-0000-0000338B0000}"/>
    <cellStyle name="요약 2 4 2 4" xfId="10543" xr:uid="{00000000-0005-0000-0000-0000348B0000}"/>
    <cellStyle name="요약 2 4 2 5" xfId="17469" xr:uid="{00000000-0005-0000-0000-0000358B0000}"/>
    <cellStyle name="요약 2 4 2 6" xfId="22490" xr:uid="{00000000-0005-0000-0000-0000368B0000}"/>
    <cellStyle name="요약 2 4 2 7" xfId="22104" xr:uid="{00000000-0005-0000-0000-0000378B0000}"/>
    <cellStyle name="요약 2 4 3" xfId="4212" xr:uid="{00000000-0005-0000-0000-0000388B0000}"/>
    <cellStyle name="요약 2 4 3 2" xfId="7516" xr:uid="{00000000-0005-0000-0000-0000398B0000}"/>
    <cellStyle name="요약 2 4 3 2 2" xfId="14093" xr:uid="{00000000-0005-0000-0000-00003A8B0000}"/>
    <cellStyle name="요약 2 4 3 2 3" xfId="21174" xr:uid="{00000000-0005-0000-0000-00003B8B0000}"/>
    <cellStyle name="요약 2 4 3 2 4" xfId="24178" xr:uid="{00000000-0005-0000-0000-00003C8B0000}"/>
    <cellStyle name="요약 2 4 3 2 5" xfId="26428" xr:uid="{00000000-0005-0000-0000-00003D8B0000}"/>
    <cellStyle name="요약 2 4 3 3" xfId="5893" xr:uid="{00000000-0005-0000-0000-00003E8B0000}"/>
    <cellStyle name="요약 2 4 3 3 2" xfId="12470" xr:uid="{00000000-0005-0000-0000-00003F8B0000}"/>
    <cellStyle name="요약 2 4 3 4" xfId="10797" xr:uid="{00000000-0005-0000-0000-0000408B0000}"/>
    <cellStyle name="요약 2 4 3 5" xfId="17215" xr:uid="{00000000-0005-0000-0000-0000418B0000}"/>
    <cellStyle name="요약 2 4 3 6" xfId="22744" xr:uid="{00000000-0005-0000-0000-0000428B0000}"/>
    <cellStyle name="요약 2 4 3 7" xfId="19171" xr:uid="{00000000-0005-0000-0000-0000438B0000}"/>
    <cellStyle name="요약 2 4 4" xfId="4426" xr:uid="{00000000-0005-0000-0000-0000448B0000}"/>
    <cellStyle name="요약 2 4 4 2" xfId="7730" xr:uid="{00000000-0005-0000-0000-0000458B0000}"/>
    <cellStyle name="요약 2 4 4 2 2" xfId="14307" xr:uid="{00000000-0005-0000-0000-0000468B0000}"/>
    <cellStyle name="요약 2 4 4 2 3" xfId="21388" xr:uid="{00000000-0005-0000-0000-0000478B0000}"/>
    <cellStyle name="요약 2 4 4 2 4" xfId="24392" xr:uid="{00000000-0005-0000-0000-0000488B0000}"/>
    <cellStyle name="요약 2 4 4 2 5" xfId="26642" xr:uid="{00000000-0005-0000-0000-0000498B0000}"/>
    <cellStyle name="요약 2 4 4 3" xfId="6107" xr:uid="{00000000-0005-0000-0000-00004A8B0000}"/>
    <cellStyle name="요약 2 4 4 3 2" xfId="12684" xr:uid="{00000000-0005-0000-0000-00004B8B0000}"/>
    <cellStyle name="요약 2 4 4 4" xfId="11011" xr:uid="{00000000-0005-0000-0000-00004C8B0000}"/>
    <cellStyle name="요약 2 4 4 5" xfId="17001" xr:uid="{00000000-0005-0000-0000-00004D8B0000}"/>
    <cellStyle name="요약 2 4 4 6" xfId="22958" xr:uid="{00000000-0005-0000-0000-00004E8B0000}"/>
    <cellStyle name="요약 2 4 4 7" xfId="19455" xr:uid="{00000000-0005-0000-0000-00004F8B0000}"/>
    <cellStyle name="요약 2 4 5" xfId="6590" xr:uid="{00000000-0005-0000-0000-0000508B0000}"/>
    <cellStyle name="요약 2 4 5 2" xfId="13167" xr:uid="{00000000-0005-0000-0000-0000518B0000}"/>
    <cellStyle name="요약 2 4 5 3" xfId="20248" xr:uid="{00000000-0005-0000-0000-0000528B0000}"/>
    <cellStyle name="요약 2 4 5 4" xfId="23348" xr:uid="{00000000-0005-0000-0000-0000538B0000}"/>
    <cellStyle name="요약 2 4 5 5" xfId="25603" xr:uid="{00000000-0005-0000-0000-0000548B0000}"/>
    <cellStyle name="요약 2 4 6" xfId="4967" xr:uid="{00000000-0005-0000-0000-0000558B0000}"/>
    <cellStyle name="요약 2 4 6 2" xfId="11544" xr:uid="{00000000-0005-0000-0000-0000568B0000}"/>
    <cellStyle name="요약 2 4 7" xfId="9871" xr:uid="{00000000-0005-0000-0000-0000578B0000}"/>
    <cellStyle name="요약 2 4 8" xfId="16054" xr:uid="{00000000-0005-0000-0000-0000588B0000}"/>
    <cellStyle name="요약 2 4 9" xfId="19682" xr:uid="{00000000-0005-0000-0000-0000598B0000}"/>
    <cellStyle name="요약 2 5" xfId="3553" xr:uid="{00000000-0005-0000-0000-00005A8B0000}"/>
    <cellStyle name="요약 2 5 2" xfId="6877" xr:uid="{00000000-0005-0000-0000-00005B8B0000}"/>
    <cellStyle name="요약 2 5 2 2" xfId="13454" xr:uid="{00000000-0005-0000-0000-00005C8B0000}"/>
    <cellStyle name="요약 2 5 2 3" xfId="20535" xr:uid="{00000000-0005-0000-0000-00005D8B0000}"/>
    <cellStyle name="요약 2 5 2 4" xfId="23586" xr:uid="{00000000-0005-0000-0000-00005E8B0000}"/>
    <cellStyle name="요약 2 5 2 5" xfId="25839" xr:uid="{00000000-0005-0000-0000-00005F8B0000}"/>
    <cellStyle name="요약 2 5 3" xfId="5254" xr:uid="{00000000-0005-0000-0000-0000608B0000}"/>
    <cellStyle name="요약 2 5 3 2" xfId="11831" xr:uid="{00000000-0005-0000-0000-0000618B0000}"/>
    <cellStyle name="요약 2 5 4" xfId="10158" xr:uid="{00000000-0005-0000-0000-0000628B0000}"/>
    <cellStyle name="요약 2 5 5" xfId="17873" xr:uid="{00000000-0005-0000-0000-0000638B0000}"/>
    <cellStyle name="요약 2 5 6" xfId="18940" xr:uid="{00000000-0005-0000-0000-0000648B0000}"/>
    <cellStyle name="요약 2 5 7" xfId="18603" xr:uid="{00000000-0005-0000-0000-0000658B0000}"/>
    <cellStyle name="요약 2 6" xfId="3325" xr:uid="{00000000-0005-0000-0000-0000668B0000}"/>
    <cellStyle name="요약 2 6 2" xfId="6664" xr:uid="{00000000-0005-0000-0000-0000678B0000}"/>
    <cellStyle name="요약 2 6 2 2" xfId="13241" xr:uid="{00000000-0005-0000-0000-0000688B0000}"/>
    <cellStyle name="요약 2 6 2 3" xfId="20322" xr:uid="{00000000-0005-0000-0000-0000698B0000}"/>
    <cellStyle name="요약 2 6 2 4" xfId="23422" xr:uid="{00000000-0005-0000-0000-00006A8B0000}"/>
    <cellStyle name="요약 2 6 2 5" xfId="25677" xr:uid="{00000000-0005-0000-0000-00006B8B0000}"/>
    <cellStyle name="요약 2 6 3" xfId="5041" xr:uid="{00000000-0005-0000-0000-00006C8B0000}"/>
    <cellStyle name="요약 2 6 3 2" xfId="11618" xr:uid="{00000000-0005-0000-0000-00006D8B0000}"/>
    <cellStyle name="요약 2 6 4" xfId="9945" xr:uid="{00000000-0005-0000-0000-00006E8B0000}"/>
    <cellStyle name="요약 2 6 5" xfId="18100" xr:uid="{00000000-0005-0000-0000-00006F8B0000}"/>
    <cellStyle name="요약 2 6 6" xfId="18856" xr:uid="{00000000-0005-0000-0000-0000708B0000}"/>
    <cellStyle name="요약 2 6 7" xfId="25174" xr:uid="{00000000-0005-0000-0000-0000718B0000}"/>
    <cellStyle name="요약 2 7" xfId="3538" xr:uid="{00000000-0005-0000-0000-0000728B0000}"/>
    <cellStyle name="요약 2 7 2" xfId="6868" xr:uid="{00000000-0005-0000-0000-0000738B0000}"/>
    <cellStyle name="요약 2 7 2 2" xfId="13445" xr:uid="{00000000-0005-0000-0000-0000748B0000}"/>
    <cellStyle name="요약 2 7 2 3" xfId="20526" xr:uid="{00000000-0005-0000-0000-0000758B0000}"/>
    <cellStyle name="요약 2 7 2 4" xfId="23577" xr:uid="{00000000-0005-0000-0000-0000768B0000}"/>
    <cellStyle name="요약 2 7 2 5" xfId="25830" xr:uid="{00000000-0005-0000-0000-0000778B0000}"/>
    <cellStyle name="요약 2 7 3" xfId="5245" xr:uid="{00000000-0005-0000-0000-0000788B0000}"/>
    <cellStyle name="요약 2 7 3 2" xfId="11822" xr:uid="{00000000-0005-0000-0000-0000798B0000}"/>
    <cellStyle name="요약 2 7 4" xfId="10149" xr:uid="{00000000-0005-0000-0000-00007A8B0000}"/>
    <cellStyle name="요약 2 7 5" xfId="17883" xr:uid="{00000000-0005-0000-0000-00007B8B0000}"/>
    <cellStyle name="요약 2 7 6" xfId="19828" xr:uid="{00000000-0005-0000-0000-00007C8B0000}"/>
    <cellStyle name="요약 2 7 7" xfId="24742" xr:uid="{00000000-0005-0000-0000-00007D8B0000}"/>
    <cellStyle name="요약 2 8" xfId="6247" xr:uid="{00000000-0005-0000-0000-00007E8B0000}"/>
    <cellStyle name="요약 2 8 2" xfId="12824" xr:uid="{00000000-0005-0000-0000-00007F8B0000}"/>
    <cellStyle name="요약 2 8 3" xfId="16810" xr:uid="{00000000-0005-0000-0000-0000808B0000}"/>
    <cellStyle name="요약 2 8 4" xfId="23108" xr:uid="{00000000-0005-0000-0000-0000818B0000}"/>
    <cellStyle name="요약 2 8 5" xfId="19103" xr:uid="{00000000-0005-0000-0000-0000828B0000}"/>
    <cellStyle name="요약 2 9" xfId="4621" xr:uid="{00000000-0005-0000-0000-0000838B0000}"/>
    <cellStyle name="요약 2 9 2" xfId="11198" xr:uid="{00000000-0005-0000-0000-0000848B0000}"/>
    <cellStyle name="요약 2 9 3" xfId="21933" xr:uid="{00000000-0005-0000-0000-0000858B0000}"/>
    <cellStyle name="요약 2 9 4" xfId="24923" xr:uid="{00000000-0005-0000-0000-0000868B0000}"/>
    <cellStyle name="요약 2 9 5" xfId="27003" xr:uid="{00000000-0005-0000-0000-0000878B0000}"/>
    <cellStyle name="요약 3" xfId="1705" xr:uid="{00000000-0005-0000-0000-0000888B0000}"/>
    <cellStyle name="요약 3 10" xfId="9082" xr:uid="{00000000-0005-0000-0000-0000898B0000}"/>
    <cellStyle name="요약 3 10 2" xfId="14493" xr:uid="{00000000-0005-0000-0000-00008A8B0000}"/>
    <cellStyle name="요약 3 10 3" xfId="21897" xr:uid="{00000000-0005-0000-0000-00008B8B0000}"/>
    <cellStyle name="요약 3 10 4" xfId="24886" xr:uid="{00000000-0005-0000-0000-00008C8B0000}"/>
    <cellStyle name="요약 3 10 5" xfId="26971" xr:uid="{00000000-0005-0000-0000-00008D8B0000}"/>
    <cellStyle name="요약 3 11" xfId="9486" xr:uid="{00000000-0005-0000-0000-00008E8B0000}"/>
    <cellStyle name="요약 3 11 2" xfId="14655" xr:uid="{00000000-0005-0000-0000-00008F8B0000}"/>
    <cellStyle name="요약 3 12" xfId="9468" xr:uid="{00000000-0005-0000-0000-0000908B0000}"/>
    <cellStyle name="요약 3 12 2" xfId="14637" xr:uid="{00000000-0005-0000-0000-0000918B0000}"/>
    <cellStyle name="요약 3 13" xfId="19683" xr:uid="{00000000-0005-0000-0000-0000928B0000}"/>
    <cellStyle name="요약 3 2" xfId="3044" xr:uid="{00000000-0005-0000-0000-0000938B0000}"/>
    <cellStyle name="요약 3 2 10" xfId="25302" xr:uid="{00000000-0005-0000-0000-0000948B0000}"/>
    <cellStyle name="요약 3 2 2" xfId="3774" xr:uid="{00000000-0005-0000-0000-0000958B0000}"/>
    <cellStyle name="요약 3 2 2 2" xfId="7078" xr:uid="{00000000-0005-0000-0000-0000968B0000}"/>
    <cellStyle name="요약 3 2 2 2 2" xfId="13655" xr:uid="{00000000-0005-0000-0000-0000978B0000}"/>
    <cellStyle name="요약 3 2 2 2 3" xfId="20736" xr:uid="{00000000-0005-0000-0000-0000988B0000}"/>
    <cellStyle name="요약 3 2 2 2 4" xfId="23785" xr:uid="{00000000-0005-0000-0000-0000998B0000}"/>
    <cellStyle name="요약 3 2 2 2 5" xfId="26039" xr:uid="{00000000-0005-0000-0000-00009A8B0000}"/>
    <cellStyle name="요약 3 2 2 3" xfId="5455" xr:uid="{00000000-0005-0000-0000-00009B8B0000}"/>
    <cellStyle name="요약 3 2 2 3 2" xfId="12032" xr:uid="{00000000-0005-0000-0000-00009C8B0000}"/>
    <cellStyle name="요약 3 2 2 4" xfId="10359" xr:uid="{00000000-0005-0000-0000-00009D8B0000}"/>
    <cellStyle name="요약 3 2 2 5" xfId="17653" xr:uid="{00000000-0005-0000-0000-00009E8B0000}"/>
    <cellStyle name="요약 3 2 2 6" xfId="19957" xr:uid="{00000000-0005-0000-0000-00009F8B0000}"/>
    <cellStyle name="요약 3 2 2 7" xfId="25062" xr:uid="{00000000-0005-0000-0000-0000A08B0000}"/>
    <cellStyle name="요약 3 2 3" xfId="4085" xr:uid="{00000000-0005-0000-0000-0000A18B0000}"/>
    <cellStyle name="요약 3 2 3 2" xfId="7389" xr:uid="{00000000-0005-0000-0000-0000A28B0000}"/>
    <cellStyle name="요약 3 2 3 2 2" xfId="13966" xr:uid="{00000000-0005-0000-0000-0000A38B0000}"/>
    <cellStyle name="요약 3 2 3 2 3" xfId="21047" xr:uid="{00000000-0005-0000-0000-0000A48B0000}"/>
    <cellStyle name="요약 3 2 3 2 4" xfId="24051" xr:uid="{00000000-0005-0000-0000-0000A58B0000}"/>
    <cellStyle name="요약 3 2 3 2 5" xfId="26301" xr:uid="{00000000-0005-0000-0000-0000A68B0000}"/>
    <cellStyle name="요약 3 2 3 3" xfId="5766" xr:uid="{00000000-0005-0000-0000-0000A78B0000}"/>
    <cellStyle name="요약 3 2 3 3 2" xfId="12343" xr:uid="{00000000-0005-0000-0000-0000A88B0000}"/>
    <cellStyle name="요약 3 2 3 4" xfId="10670" xr:uid="{00000000-0005-0000-0000-0000A98B0000}"/>
    <cellStyle name="요약 3 2 3 5" xfId="17342" xr:uid="{00000000-0005-0000-0000-0000AA8B0000}"/>
    <cellStyle name="요약 3 2 3 6" xfId="22617" xr:uid="{00000000-0005-0000-0000-0000AB8B0000}"/>
    <cellStyle name="요약 3 2 3 7" xfId="19568" xr:uid="{00000000-0005-0000-0000-0000AC8B0000}"/>
    <cellStyle name="요약 3 2 4" xfId="4301" xr:uid="{00000000-0005-0000-0000-0000AD8B0000}"/>
    <cellStyle name="요약 3 2 4 2" xfId="7605" xr:uid="{00000000-0005-0000-0000-0000AE8B0000}"/>
    <cellStyle name="요약 3 2 4 2 2" xfId="14182" xr:uid="{00000000-0005-0000-0000-0000AF8B0000}"/>
    <cellStyle name="요약 3 2 4 2 3" xfId="21263" xr:uid="{00000000-0005-0000-0000-0000B08B0000}"/>
    <cellStyle name="요약 3 2 4 2 4" xfId="24267" xr:uid="{00000000-0005-0000-0000-0000B18B0000}"/>
    <cellStyle name="요약 3 2 4 2 5" xfId="26517" xr:uid="{00000000-0005-0000-0000-0000B28B0000}"/>
    <cellStyle name="요약 3 2 4 3" xfId="5982" xr:uid="{00000000-0005-0000-0000-0000B38B0000}"/>
    <cellStyle name="요약 3 2 4 3 2" xfId="12559" xr:uid="{00000000-0005-0000-0000-0000B48B0000}"/>
    <cellStyle name="요약 3 2 4 4" xfId="10886" xr:uid="{00000000-0005-0000-0000-0000B58B0000}"/>
    <cellStyle name="요약 3 2 4 5" xfId="17126" xr:uid="{00000000-0005-0000-0000-0000B68B0000}"/>
    <cellStyle name="요약 3 2 4 6" xfId="22833" xr:uid="{00000000-0005-0000-0000-0000B78B0000}"/>
    <cellStyle name="요약 3 2 4 7" xfId="19497" xr:uid="{00000000-0005-0000-0000-0000B88B0000}"/>
    <cellStyle name="요약 3 2 5" xfId="6405" xr:uid="{00000000-0005-0000-0000-0000B98B0000}"/>
    <cellStyle name="요약 3 2 5 2" xfId="12982" xr:uid="{00000000-0005-0000-0000-0000BA8B0000}"/>
    <cellStyle name="요약 3 2 5 3" xfId="20063" xr:uid="{00000000-0005-0000-0000-0000BB8B0000}"/>
    <cellStyle name="요약 3 2 5 4" xfId="23220" xr:uid="{00000000-0005-0000-0000-0000BC8B0000}"/>
    <cellStyle name="요약 3 2 5 5" xfId="25473" xr:uid="{00000000-0005-0000-0000-0000BD8B0000}"/>
    <cellStyle name="요약 3 2 6" xfId="4782" xr:uid="{00000000-0005-0000-0000-0000BE8B0000}"/>
    <cellStyle name="요약 3 2 6 2" xfId="11359" xr:uid="{00000000-0005-0000-0000-0000BF8B0000}"/>
    <cellStyle name="요약 3 2 7" xfId="9688" xr:uid="{00000000-0005-0000-0000-0000C08B0000}"/>
    <cellStyle name="요약 3 2 8" xfId="18413" xr:uid="{00000000-0005-0000-0000-0000C18B0000}"/>
    <cellStyle name="요약 3 2 9" xfId="21812" xr:uid="{00000000-0005-0000-0000-0000C28B0000}"/>
    <cellStyle name="요약 3 3" xfId="3252" xr:uid="{00000000-0005-0000-0000-0000C38B0000}"/>
    <cellStyle name="요약 3 3 10" xfId="25237" xr:uid="{00000000-0005-0000-0000-0000C48B0000}"/>
    <cellStyle name="요약 3 3 2" xfId="3959" xr:uid="{00000000-0005-0000-0000-0000C58B0000}"/>
    <cellStyle name="요약 3 3 2 2" xfId="7263" xr:uid="{00000000-0005-0000-0000-0000C68B0000}"/>
    <cellStyle name="요약 3 3 2 2 2" xfId="13840" xr:uid="{00000000-0005-0000-0000-0000C78B0000}"/>
    <cellStyle name="요약 3 3 2 2 3" xfId="20921" xr:uid="{00000000-0005-0000-0000-0000C88B0000}"/>
    <cellStyle name="요약 3 3 2 2 4" xfId="23925" xr:uid="{00000000-0005-0000-0000-0000C98B0000}"/>
    <cellStyle name="요약 3 3 2 2 5" xfId="26175" xr:uid="{00000000-0005-0000-0000-0000CA8B0000}"/>
    <cellStyle name="요약 3 3 2 3" xfId="5640" xr:uid="{00000000-0005-0000-0000-0000CB8B0000}"/>
    <cellStyle name="요약 3 3 2 3 2" xfId="12217" xr:uid="{00000000-0005-0000-0000-0000CC8B0000}"/>
    <cellStyle name="요약 3 3 2 4" xfId="10544" xr:uid="{00000000-0005-0000-0000-0000CD8B0000}"/>
    <cellStyle name="요약 3 3 2 5" xfId="17468" xr:uid="{00000000-0005-0000-0000-0000CE8B0000}"/>
    <cellStyle name="요약 3 3 2 6" xfId="22491" xr:uid="{00000000-0005-0000-0000-0000CF8B0000}"/>
    <cellStyle name="요약 3 3 2 7" xfId="25053" xr:uid="{00000000-0005-0000-0000-0000D08B0000}"/>
    <cellStyle name="요약 3 3 3" xfId="4213" xr:uid="{00000000-0005-0000-0000-0000D18B0000}"/>
    <cellStyle name="요약 3 3 3 2" xfId="7517" xr:uid="{00000000-0005-0000-0000-0000D28B0000}"/>
    <cellStyle name="요약 3 3 3 2 2" xfId="14094" xr:uid="{00000000-0005-0000-0000-0000D38B0000}"/>
    <cellStyle name="요약 3 3 3 2 3" xfId="21175" xr:uid="{00000000-0005-0000-0000-0000D48B0000}"/>
    <cellStyle name="요약 3 3 3 2 4" xfId="24179" xr:uid="{00000000-0005-0000-0000-0000D58B0000}"/>
    <cellStyle name="요약 3 3 3 2 5" xfId="26429" xr:uid="{00000000-0005-0000-0000-0000D68B0000}"/>
    <cellStyle name="요약 3 3 3 3" xfId="5894" xr:uid="{00000000-0005-0000-0000-0000D78B0000}"/>
    <cellStyle name="요약 3 3 3 3 2" xfId="12471" xr:uid="{00000000-0005-0000-0000-0000D88B0000}"/>
    <cellStyle name="요약 3 3 3 4" xfId="10798" xr:uid="{00000000-0005-0000-0000-0000D98B0000}"/>
    <cellStyle name="요약 3 3 3 5" xfId="17214" xr:uid="{00000000-0005-0000-0000-0000DA8B0000}"/>
    <cellStyle name="요약 3 3 3 6" xfId="22745" xr:uid="{00000000-0005-0000-0000-0000DB8B0000}"/>
    <cellStyle name="요약 3 3 3 7" xfId="19523" xr:uid="{00000000-0005-0000-0000-0000DC8B0000}"/>
    <cellStyle name="요약 3 3 4" xfId="4427" xr:uid="{00000000-0005-0000-0000-0000DD8B0000}"/>
    <cellStyle name="요약 3 3 4 2" xfId="7731" xr:uid="{00000000-0005-0000-0000-0000DE8B0000}"/>
    <cellStyle name="요약 3 3 4 2 2" xfId="14308" xr:uid="{00000000-0005-0000-0000-0000DF8B0000}"/>
    <cellStyle name="요약 3 3 4 2 3" xfId="21389" xr:uid="{00000000-0005-0000-0000-0000E08B0000}"/>
    <cellStyle name="요약 3 3 4 2 4" xfId="24393" xr:uid="{00000000-0005-0000-0000-0000E18B0000}"/>
    <cellStyle name="요약 3 3 4 2 5" xfId="26643" xr:uid="{00000000-0005-0000-0000-0000E28B0000}"/>
    <cellStyle name="요약 3 3 4 3" xfId="6108" xr:uid="{00000000-0005-0000-0000-0000E38B0000}"/>
    <cellStyle name="요약 3 3 4 3 2" xfId="12685" xr:uid="{00000000-0005-0000-0000-0000E48B0000}"/>
    <cellStyle name="요약 3 3 4 4" xfId="11012" xr:uid="{00000000-0005-0000-0000-0000E58B0000}"/>
    <cellStyle name="요약 3 3 4 5" xfId="17000" xr:uid="{00000000-0005-0000-0000-0000E68B0000}"/>
    <cellStyle name="요약 3 3 4 6" xfId="22959" xr:uid="{00000000-0005-0000-0000-0000E78B0000}"/>
    <cellStyle name="요약 3 3 4 7" xfId="19128" xr:uid="{00000000-0005-0000-0000-0000E88B0000}"/>
    <cellStyle name="요약 3 3 5" xfId="6591" xr:uid="{00000000-0005-0000-0000-0000E98B0000}"/>
    <cellStyle name="요약 3 3 5 2" xfId="13168" xr:uid="{00000000-0005-0000-0000-0000EA8B0000}"/>
    <cellStyle name="요약 3 3 5 3" xfId="20249" xr:uid="{00000000-0005-0000-0000-0000EB8B0000}"/>
    <cellStyle name="요약 3 3 5 4" xfId="23349" xr:uid="{00000000-0005-0000-0000-0000EC8B0000}"/>
    <cellStyle name="요약 3 3 5 5" xfId="25604" xr:uid="{00000000-0005-0000-0000-0000ED8B0000}"/>
    <cellStyle name="요약 3 3 6" xfId="4968" xr:uid="{00000000-0005-0000-0000-0000EE8B0000}"/>
    <cellStyle name="요약 3 3 6 2" xfId="11545" xr:uid="{00000000-0005-0000-0000-0000EF8B0000}"/>
    <cellStyle name="요약 3 3 7" xfId="9872" xr:uid="{00000000-0005-0000-0000-0000F08B0000}"/>
    <cellStyle name="요약 3 3 8" xfId="18173" xr:uid="{00000000-0005-0000-0000-0000F18B0000}"/>
    <cellStyle name="요약 3 3 9" xfId="21840" xr:uid="{00000000-0005-0000-0000-0000F28B0000}"/>
    <cellStyle name="요약 3 4" xfId="3554" xr:uid="{00000000-0005-0000-0000-0000F38B0000}"/>
    <cellStyle name="요약 3 4 2" xfId="6878" xr:uid="{00000000-0005-0000-0000-0000F48B0000}"/>
    <cellStyle name="요약 3 4 2 2" xfId="13455" xr:uid="{00000000-0005-0000-0000-0000F58B0000}"/>
    <cellStyle name="요약 3 4 2 3" xfId="20536" xr:uid="{00000000-0005-0000-0000-0000F68B0000}"/>
    <cellStyle name="요약 3 4 2 4" xfId="23587" xr:uid="{00000000-0005-0000-0000-0000F78B0000}"/>
    <cellStyle name="요약 3 4 2 5" xfId="25840" xr:uid="{00000000-0005-0000-0000-0000F88B0000}"/>
    <cellStyle name="요약 3 4 3" xfId="5255" xr:uid="{00000000-0005-0000-0000-0000F98B0000}"/>
    <cellStyle name="요약 3 4 3 2" xfId="11832" xr:uid="{00000000-0005-0000-0000-0000FA8B0000}"/>
    <cellStyle name="요약 3 4 4" xfId="10159" xr:uid="{00000000-0005-0000-0000-0000FB8B0000}"/>
    <cellStyle name="요약 3 4 5" xfId="17872" xr:uid="{00000000-0005-0000-0000-0000FC8B0000}"/>
    <cellStyle name="요약 3 4 6" xfId="18941" xr:uid="{00000000-0005-0000-0000-0000FD8B0000}"/>
    <cellStyle name="요약 3 4 7" xfId="19295" xr:uid="{00000000-0005-0000-0000-0000FE8B0000}"/>
    <cellStyle name="요약 3 5" xfId="3499" xr:uid="{00000000-0005-0000-0000-0000FF8B0000}"/>
    <cellStyle name="요약 3 5 2" xfId="6837" xr:uid="{00000000-0005-0000-0000-0000008C0000}"/>
    <cellStyle name="요약 3 5 2 2" xfId="13414" xr:uid="{00000000-0005-0000-0000-0000018C0000}"/>
    <cellStyle name="요약 3 5 2 3" xfId="20495" xr:uid="{00000000-0005-0000-0000-0000028C0000}"/>
    <cellStyle name="요약 3 5 2 4" xfId="23546" xr:uid="{00000000-0005-0000-0000-0000038C0000}"/>
    <cellStyle name="요약 3 5 2 5" xfId="25799" xr:uid="{00000000-0005-0000-0000-0000048C0000}"/>
    <cellStyle name="요약 3 5 3" xfId="5214" xr:uid="{00000000-0005-0000-0000-0000058C0000}"/>
    <cellStyle name="요약 3 5 3 2" xfId="11791" xr:uid="{00000000-0005-0000-0000-0000068C0000}"/>
    <cellStyle name="요약 3 5 4" xfId="10118" xr:uid="{00000000-0005-0000-0000-0000078C0000}"/>
    <cellStyle name="요약 3 5 5" xfId="17915" xr:uid="{00000000-0005-0000-0000-0000088C0000}"/>
    <cellStyle name="요약 3 5 6" xfId="22179" xr:uid="{00000000-0005-0000-0000-0000098C0000}"/>
    <cellStyle name="요약 3 5 7" xfId="25099" xr:uid="{00000000-0005-0000-0000-00000A8C0000}"/>
    <cellStyle name="요약 3 6" xfId="3721" xr:uid="{00000000-0005-0000-0000-00000B8C0000}"/>
    <cellStyle name="요약 3 6 2" xfId="7025" xr:uid="{00000000-0005-0000-0000-00000C8C0000}"/>
    <cellStyle name="요약 3 6 2 2" xfId="13602" xr:uid="{00000000-0005-0000-0000-00000D8C0000}"/>
    <cellStyle name="요약 3 6 2 3" xfId="20683" xr:uid="{00000000-0005-0000-0000-00000E8C0000}"/>
    <cellStyle name="요약 3 6 2 4" xfId="23734" xr:uid="{00000000-0005-0000-0000-00000F8C0000}"/>
    <cellStyle name="요약 3 6 2 5" xfId="25987" xr:uid="{00000000-0005-0000-0000-0000108C0000}"/>
    <cellStyle name="요약 3 6 3" xfId="5402" xr:uid="{00000000-0005-0000-0000-0000118C0000}"/>
    <cellStyle name="요약 3 6 3 2" xfId="11979" xr:uid="{00000000-0005-0000-0000-0000128C0000}"/>
    <cellStyle name="요약 3 6 4" xfId="10306" xr:uid="{00000000-0005-0000-0000-0000138C0000}"/>
    <cellStyle name="요약 3 6 5" xfId="17706" xr:uid="{00000000-0005-0000-0000-0000148C0000}"/>
    <cellStyle name="요약 3 6 6" xfId="19010" xr:uid="{00000000-0005-0000-0000-0000158C0000}"/>
    <cellStyle name="요약 3 6 7" xfId="18570" xr:uid="{00000000-0005-0000-0000-0000168C0000}"/>
    <cellStyle name="요약 3 7" xfId="6248" xr:uid="{00000000-0005-0000-0000-0000178C0000}"/>
    <cellStyle name="요약 3 7 2" xfId="12825" xr:uid="{00000000-0005-0000-0000-0000188C0000}"/>
    <cellStyle name="요약 3 7 3" xfId="16809" xr:uid="{00000000-0005-0000-0000-0000198C0000}"/>
    <cellStyle name="요약 3 7 4" xfId="23109" xr:uid="{00000000-0005-0000-0000-00001A8C0000}"/>
    <cellStyle name="요약 3 7 5" xfId="19102" xr:uid="{00000000-0005-0000-0000-00001B8C0000}"/>
    <cellStyle name="요약 3 8" xfId="4622" xr:uid="{00000000-0005-0000-0000-00001C8C0000}"/>
    <cellStyle name="요약 3 8 2" xfId="11199" xr:uid="{00000000-0005-0000-0000-00001D8C0000}"/>
    <cellStyle name="요약 3 8 3" xfId="21935" xr:uid="{00000000-0005-0000-0000-00001E8C0000}"/>
    <cellStyle name="요약 3 8 4" xfId="24925" xr:uid="{00000000-0005-0000-0000-00001F8C0000}"/>
    <cellStyle name="요약 3 8 5" xfId="27005" xr:uid="{00000000-0005-0000-0000-0000208C0000}"/>
    <cellStyle name="요약 3 9" xfId="9182" xr:uid="{00000000-0005-0000-0000-0000218C0000}"/>
    <cellStyle name="요약 3 9 2" xfId="14513" xr:uid="{00000000-0005-0000-0000-0000228C0000}"/>
    <cellStyle name="요약 3 9 3" xfId="22055" xr:uid="{00000000-0005-0000-0000-0000238C0000}"/>
    <cellStyle name="요약 3 9 4" xfId="24984" xr:uid="{00000000-0005-0000-0000-0000248C0000}"/>
    <cellStyle name="요약 3 9 5" xfId="27028" xr:uid="{00000000-0005-0000-0000-0000258C0000}"/>
    <cellStyle name="요약 4" xfId="9315" xr:uid="{00000000-0005-0000-0000-0000268C0000}"/>
    <cellStyle name="요약 4 10" xfId="19397" xr:uid="{00000000-0005-0000-0000-0000278C0000}"/>
    <cellStyle name="요약 4 2" xfId="9184" xr:uid="{00000000-0005-0000-0000-0000288C0000}"/>
    <cellStyle name="요약 4 2 2" xfId="14514" xr:uid="{00000000-0005-0000-0000-0000298C0000}"/>
    <cellStyle name="요약 4 3" xfId="9084" xr:uid="{00000000-0005-0000-0000-00002A8C0000}"/>
    <cellStyle name="요약 4 3 2" xfId="14494" xr:uid="{00000000-0005-0000-0000-00002B8C0000}"/>
    <cellStyle name="요약 4 4" xfId="9500" xr:uid="{00000000-0005-0000-0000-00002C8C0000}"/>
    <cellStyle name="요약 4 4 2" xfId="14669" xr:uid="{00000000-0005-0000-0000-00002D8C0000}"/>
    <cellStyle name="요약 4 5" xfId="9487" xr:uid="{00000000-0005-0000-0000-00002E8C0000}"/>
    <cellStyle name="요약 4 5 2" xfId="14656" xr:uid="{00000000-0005-0000-0000-00002F8C0000}"/>
    <cellStyle name="요약 4 6" xfId="9469" xr:uid="{00000000-0005-0000-0000-0000308C0000}"/>
    <cellStyle name="요약 4 6 2" xfId="14638" xr:uid="{00000000-0005-0000-0000-0000318C0000}"/>
    <cellStyle name="요약 4 7" xfId="14546" xr:uid="{00000000-0005-0000-0000-0000328C0000}"/>
    <cellStyle name="요약 4 8" xfId="19684" xr:uid="{00000000-0005-0000-0000-0000338C0000}"/>
    <cellStyle name="요약 4 9" xfId="21990" xr:uid="{00000000-0005-0000-0000-0000348C0000}"/>
    <cellStyle name="요약 5" xfId="16057" xr:uid="{00000000-0005-0000-0000-0000358C0000}"/>
    <cellStyle name="요약 5 2" xfId="19685" xr:uid="{00000000-0005-0000-0000-0000368C0000}"/>
    <cellStyle name="요약 5 3" xfId="21932" xr:uid="{00000000-0005-0000-0000-0000378C0000}"/>
    <cellStyle name="요약 5 4" xfId="24922" xr:uid="{00000000-0005-0000-0000-0000388C0000}"/>
    <cellStyle name="요약 5 5" xfId="27002" xr:uid="{00000000-0005-0000-0000-0000398C0000}"/>
    <cellStyle name="요약 5 6" xfId="24681" xr:uid="{00000000-0005-0000-0000-00003A8C0000}"/>
    <cellStyle name="요약 6" xfId="16058" xr:uid="{00000000-0005-0000-0000-00003B8C0000}"/>
    <cellStyle name="요약 6 2" xfId="19686" xr:uid="{00000000-0005-0000-0000-00003C8C0000}"/>
    <cellStyle name="요약 6 3" xfId="22052" xr:uid="{00000000-0005-0000-0000-00003D8C0000}"/>
    <cellStyle name="요약 6 4" xfId="24981" xr:uid="{00000000-0005-0000-0000-00003E8C0000}"/>
    <cellStyle name="요약 6 5" xfId="27025" xr:uid="{00000000-0005-0000-0000-00003F8C0000}"/>
    <cellStyle name="요약 6 6" xfId="19398" xr:uid="{00000000-0005-0000-0000-0000408C0000}"/>
    <cellStyle name="요약 7" xfId="21894" xr:uid="{00000000-0005-0000-0000-0000418C0000}"/>
    <cellStyle name="요약 7 2" xfId="24883" xr:uid="{00000000-0005-0000-0000-0000428C0000}"/>
    <cellStyle name="요약 7 3" xfId="26968" xr:uid="{00000000-0005-0000-0000-0000438C0000}"/>
    <cellStyle name="원" xfId="1706" xr:uid="{00000000-0005-0000-0000-0000448C0000}"/>
    <cellStyle name="원_B2110" xfId="1707" xr:uid="{00000000-0005-0000-0000-0000458C0000}"/>
    <cellStyle name="원_B2111" xfId="1708" xr:uid="{00000000-0005-0000-0000-0000468C0000}"/>
    <cellStyle name="원_B2112" xfId="1709" xr:uid="{00000000-0005-0000-0000-0000478C0000}"/>
    <cellStyle name="원_B2501" xfId="1710" xr:uid="{00000000-0005-0000-0000-0000488C0000}"/>
    <cellStyle name="원_NCF6BB2F" xfId="1711" xr:uid="{00000000-0005-0000-0000-0000498C0000}"/>
    <cellStyle name="원_기타결산보고(200712)" xfId="1712" xr:uid="{00000000-0005-0000-0000-00004A8C0000}"/>
    <cellStyle name="원_리스크관리부" xfId="1713" xr:uid="{00000000-0005-0000-0000-00004B8C0000}"/>
    <cellStyle name="원_손익계산서(05년6월)_2" xfId="1714" xr:uid="{00000000-0005-0000-0000-00004C8C0000}"/>
    <cellStyle name="원_손익계산서(200712)" xfId="1715" xr:uid="{00000000-0005-0000-0000-00004D8C0000}"/>
    <cellStyle name="원_총괄분" xfId="1716" xr:uid="{00000000-0005-0000-0000-00004E8C0000}"/>
    <cellStyle name="원통화" xfId="1717" xr:uid="{00000000-0005-0000-0000-00004F8C0000}"/>
    <cellStyle name="유입" xfId="1718" xr:uid="{00000000-0005-0000-0000-0000508C0000}"/>
    <cellStyle name="유입 10" xfId="19699" xr:uid="{00000000-0005-0000-0000-0000518C0000}"/>
    <cellStyle name="유입 2" xfId="3045" xr:uid="{00000000-0005-0000-0000-0000528C0000}"/>
    <cellStyle name="유입 2 2" xfId="3775" xr:uid="{00000000-0005-0000-0000-0000538C0000}"/>
    <cellStyle name="유입 2 2 2" xfId="7079" xr:uid="{00000000-0005-0000-0000-0000548C0000}"/>
    <cellStyle name="유입 2 2 2 2" xfId="13656" xr:uid="{00000000-0005-0000-0000-0000558C0000}"/>
    <cellStyle name="유입 2 2 2 3" xfId="20737" xr:uid="{00000000-0005-0000-0000-0000568C0000}"/>
    <cellStyle name="유입 2 2 2 4" xfId="23786" xr:uid="{00000000-0005-0000-0000-0000578C0000}"/>
    <cellStyle name="유입 2 2 2 5" xfId="26040" xr:uid="{00000000-0005-0000-0000-0000588C0000}"/>
    <cellStyle name="유입 2 2 3" xfId="5456" xr:uid="{00000000-0005-0000-0000-0000598C0000}"/>
    <cellStyle name="유입 2 2 3 2" xfId="12033" xr:uid="{00000000-0005-0000-0000-00005A8C0000}"/>
    <cellStyle name="유입 2 2 4" xfId="10360" xr:uid="{00000000-0005-0000-0000-00005B8C0000}"/>
    <cellStyle name="유입 2 2 5" xfId="17652" xr:uid="{00000000-0005-0000-0000-00005C8C0000}"/>
    <cellStyle name="유입 2 2 6" xfId="19031" xr:uid="{00000000-0005-0000-0000-00005D8C0000}"/>
    <cellStyle name="유입 2 2 7" xfId="21794" xr:uid="{00000000-0005-0000-0000-00005E8C0000}"/>
    <cellStyle name="유입 2 3" xfId="4086" xr:uid="{00000000-0005-0000-0000-00005F8C0000}"/>
    <cellStyle name="유입 2 3 2" xfId="7390" xr:uid="{00000000-0005-0000-0000-0000608C0000}"/>
    <cellStyle name="유입 2 3 2 2" xfId="13967" xr:uid="{00000000-0005-0000-0000-0000618C0000}"/>
    <cellStyle name="유입 2 3 2 3" xfId="21048" xr:uid="{00000000-0005-0000-0000-0000628C0000}"/>
    <cellStyle name="유입 2 3 2 4" xfId="24052" xr:uid="{00000000-0005-0000-0000-0000638C0000}"/>
    <cellStyle name="유입 2 3 2 5" xfId="26302" xr:uid="{00000000-0005-0000-0000-0000648C0000}"/>
    <cellStyle name="유입 2 3 3" xfId="5767" xr:uid="{00000000-0005-0000-0000-0000658C0000}"/>
    <cellStyle name="유입 2 3 3 2" xfId="12344" xr:uid="{00000000-0005-0000-0000-0000668C0000}"/>
    <cellStyle name="유입 2 3 4" xfId="10671" xr:uid="{00000000-0005-0000-0000-0000678C0000}"/>
    <cellStyle name="유입 2 3 5" xfId="17341" xr:uid="{00000000-0005-0000-0000-0000688C0000}"/>
    <cellStyle name="유입 2 3 6" xfId="22618" xr:uid="{00000000-0005-0000-0000-0000698C0000}"/>
    <cellStyle name="유입 2 3 7" xfId="22112" xr:uid="{00000000-0005-0000-0000-00006A8C0000}"/>
    <cellStyle name="유입 2 4" xfId="4302" xr:uid="{00000000-0005-0000-0000-00006B8C0000}"/>
    <cellStyle name="유입 2 4 2" xfId="7606" xr:uid="{00000000-0005-0000-0000-00006C8C0000}"/>
    <cellStyle name="유입 2 4 2 2" xfId="14183" xr:uid="{00000000-0005-0000-0000-00006D8C0000}"/>
    <cellStyle name="유입 2 4 2 3" xfId="21264" xr:uid="{00000000-0005-0000-0000-00006E8C0000}"/>
    <cellStyle name="유입 2 4 2 4" xfId="24268" xr:uid="{00000000-0005-0000-0000-00006F8C0000}"/>
    <cellStyle name="유입 2 4 2 5" xfId="26518" xr:uid="{00000000-0005-0000-0000-0000708C0000}"/>
    <cellStyle name="유입 2 4 3" xfId="5983" xr:uid="{00000000-0005-0000-0000-0000718C0000}"/>
    <cellStyle name="유입 2 4 3 2" xfId="12560" xr:uid="{00000000-0005-0000-0000-0000728C0000}"/>
    <cellStyle name="유입 2 4 4" xfId="10887" xr:uid="{00000000-0005-0000-0000-0000738C0000}"/>
    <cellStyle name="유입 2 4 5" xfId="17125" xr:uid="{00000000-0005-0000-0000-0000748C0000}"/>
    <cellStyle name="유입 2 4 6" xfId="22834" xr:uid="{00000000-0005-0000-0000-0000758C0000}"/>
    <cellStyle name="유입 2 4 7" xfId="19496" xr:uid="{00000000-0005-0000-0000-0000768C0000}"/>
    <cellStyle name="유입 2 5" xfId="6406" xr:uid="{00000000-0005-0000-0000-0000778C0000}"/>
    <cellStyle name="유입 2 5 2" xfId="12983" xr:uid="{00000000-0005-0000-0000-0000788C0000}"/>
    <cellStyle name="유입 2 5 3" xfId="20064" xr:uid="{00000000-0005-0000-0000-0000798C0000}"/>
    <cellStyle name="유입 2 5 4" xfId="23221" xr:uid="{00000000-0005-0000-0000-00007A8C0000}"/>
    <cellStyle name="유입 2 5 5" xfId="25474" xr:uid="{00000000-0005-0000-0000-00007B8C0000}"/>
    <cellStyle name="유입 2 6" xfId="4783" xr:uid="{00000000-0005-0000-0000-00007C8C0000}"/>
    <cellStyle name="유입 2 6 2" xfId="11360" xr:uid="{00000000-0005-0000-0000-00007D8C0000}"/>
    <cellStyle name="유입 2 7" xfId="18412" xr:uid="{00000000-0005-0000-0000-00007E8C0000}"/>
    <cellStyle name="유입 2 8" xfId="18798" xr:uid="{00000000-0005-0000-0000-00007F8C0000}"/>
    <cellStyle name="유입 2 9" xfId="25301" xr:uid="{00000000-0005-0000-0000-0000808C0000}"/>
    <cellStyle name="유입 3" xfId="3253" xr:uid="{00000000-0005-0000-0000-0000818C0000}"/>
    <cellStyle name="유입 3 10" xfId="25236" xr:uid="{00000000-0005-0000-0000-0000828C0000}"/>
    <cellStyle name="유입 3 2" xfId="3960" xr:uid="{00000000-0005-0000-0000-0000838C0000}"/>
    <cellStyle name="유입 3 2 2" xfId="7264" xr:uid="{00000000-0005-0000-0000-0000848C0000}"/>
    <cellStyle name="유입 3 2 2 2" xfId="13841" xr:uid="{00000000-0005-0000-0000-0000858C0000}"/>
    <cellStyle name="유입 3 2 2 3" xfId="20922" xr:uid="{00000000-0005-0000-0000-0000868C0000}"/>
    <cellStyle name="유입 3 2 2 4" xfId="23926" xr:uid="{00000000-0005-0000-0000-0000878C0000}"/>
    <cellStyle name="유입 3 2 2 5" xfId="26176" xr:uid="{00000000-0005-0000-0000-0000888C0000}"/>
    <cellStyle name="유입 3 2 3" xfId="5641" xr:uid="{00000000-0005-0000-0000-0000898C0000}"/>
    <cellStyle name="유입 3 2 3 2" xfId="12218" xr:uid="{00000000-0005-0000-0000-00008A8C0000}"/>
    <cellStyle name="유입 3 2 4" xfId="10545" xr:uid="{00000000-0005-0000-0000-00008B8C0000}"/>
    <cellStyle name="유입 3 2 5" xfId="17467" xr:uid="{00000000-0005-0000-0000-00008C8C0000}"/>
    <cellStyle name="유입 3 2 6" xfId="22492" xr:uid="{00000000-0005-0000-0000-00008D8C0000}"/>
    <cellStyle name="유입 3 2 7" xfId="18566" xr:uid="{00000000-0005-0000-0000-00008E8C0000}"/>
    <cellStyle name="유입 3 3" xfId="4214" xr:uid="{00000000-0005-0000-0000-00008F8C0000}"/>
    <cellStyle name="유입 3 3 2" xfId="7518" xr:uid="{00000000-0005-0000-0000-0000908C0000}"/>
    <cellStyle name="유입 3 3 2 2" xfId="14095" xr:uid="{00000000-0005-0000-0000-0000918C0000}"/>
    <cellStyle name="유입 3 3 2 3" xfId="21176" xr:uid="{00000000-0005-0000-0000-0000928C0000}"/>
    <cellStyle name="유입 3 3 2 4" xfId="24180" xr:uid="{00000000-0005-0000-0000-0000938C0000}"/>
    <cellStyle name="유입 3 3 2 5" xfId="26430" xr:uid="{00000000-0005-0000-0000-0000948C0000}"/>
    <cellStyle name="유입 3 3 3" xfId="5895" xr:uid="{00000000-0005-0000-0000-0000958C0000}"/>
    <cellStyle name="유입 3 3 3 2" xfId="12472" xr:uid="{00000000-0005-0000-0000-0000968C0000}"/>
    <cellStyle name="유입 3 3 4" xfId="10799" xr:uid="{00000000-0005-0000-0000-0000978C0000}"/>
    <cellStyle name="유입 3 3 5" xfId="17213" xr:uid="{00000000-0005-0000-0000-0000988C0000}"/>
    <cellStyle name="유입 3 3 6" xfId="22746" xr:uid="{00000000-0005-0000-0000-0000998C0000}"/>
    <cellStyle name="유입 3 3 7" xfId="17861" xr:uid="{00000000-0005-0000-0000-00009A8C0000}"/>
    <cellStyle name="유입 3 4" xfId="4428" xr:uid="{00000000-0005-0000-0000-00009B8C0000}"/>
    <cellStyle name="유입 3 4 2" xfId="7732" xr:uid="{00000000-0005-0000-0000-00009C8C0000}"/>
    <cellStyle name="유입 3 4 2 2" xfId="14309" xr:uid="{00000000-0005-0000-0000-00009D8C0000}"/>
    <cellStyle name="유입 3 4 2 3" xfId="21390" xr:uid="{00000000-0005-0000-0000-00009E8C0000}"/>
    <cellStyle name="유입 3 4 2 4" xfId="24394" xr:uid="{00000000-0005-0000-0000-00009F8C0000}"/>
    <cellStyle name="유입 3 4 2 5" xfId="26644" xr:uid="{00000000-0005-0000-0000-0000A08C0000}"/>
    <cellStyle name="유입 3 4 3" xfId="6109" xr:uid="{00000000-0005-0000-0000-0000A18C0000}"/>
    <cellStyle name="유입 3 4 3 2" xfId="12686" xr:uid="{00000000-0005-0000-0000-0000A28C0000}"/>
    <cellStyle name="유입 3 4 4" xfId="11013" xr:uid="{00000000-0005-0000-0000-0000A38C0000}"/>
    <cellStyle name="유입 3 4 5" xfId="16999" xr:uid="{00000000-0005-0000-0000-0000A48C0000}"/>
    <cellStyle name="유입 3 4 6" xfId="22960" xr:uid="{00000000-0005-0000-0000-0000A58C0000}"/>
    <cellStyle name="유입 3 4 7" xfId="19454" xr:uid="{00000000-0005-0000-0000-0000A68C0000}"/>
    <cellStyle name="유입 3 5" xfId="6592" xr:uid="{00000000-0005-0000-0000-0000A78C0000}"/>
    <cellStyle name="유입 3 5 2" xfId="13169" xr:uid="{00000000-0005-0000-0000-0000A88C0000}"/>
    <cellStyle name="유입 3 5 3" xfId="20250" xr:uid="{00000000-0005-0000-0000-0000A98C0000}"/>
    <cellStyle name="유입 3 5 4" xfId="23350" xr:uid="{00000000-0005-0000-0000-0000AA8C0000}"/>
    <cellStyle name="유입 3 5 5" xfId="25605" xr:uid="{00000000-0005-0000-0000-0000AB8C0000}"/>
    <cellStyle name="유입 3 6" xfId="4969" xr:uid="{00000000-0005-0000-0000-0000AC8C0000}"/>
    <cellStyle name="유입 3 6 2" xfId="11546" xr:uid="{00000000-0005-0000-0000-0000AD8C0000}"/>
    <cellStyle name="유입 3 7" xfId="9873" xr:uid="{00000000-0005-0000-0000-0000AE8C0000}"/>
    <cellStyle name="유입 3 8" xfId="18172" xr:uid="{00000000-0005-0000-0000-0000AF8C0000}"/>
    <cellStyle name="유입 3 9" xfId="21841" xr:uid="{00000000-0005-0000-0000-0000B08C0000}"/>
    <cellStyle name="유입 4" xfId="3557" xr:uid="{00000000-0005-0000-0000-0000B18C0000}"/>
    <cellStyle name="유입 4 2" xfId="6881" xr:uid="{00000000-0005-0000-0000-0000B28C0000}"/>
    <cellStyle name="유입 4 2 2" xfId="13458" xr:uid="{00000000-0005-0000-0000-0000B38C0000}"/>
    <cellStyle name="유입 4 2 3" xfId="20539" xr:uid="{00000000-0005-0000-0000-0000B48C0000}"/>
    <cellStyle name="유입 4 2 4" xfId="23590" xr:uid="{00000000-0005-0000-0000-0000B58C0000}"/>
    <cellStyle name="유입 4 2 5" xfId="25843" xr:uid="{00000000-0005-0000-0000-0000B68C0000}"/>
    <cellStyle name="유입 4 3" xfId="5258" xr:uid="{00000000-0005-0000-0000-0000B78C0000}"/>
    <cellStyle name="유입 4 3 2" xfId="11835" xr:uid="{00000000-0005-0000-0000-0000B88C0000}"/>
    <cellStyle name="유입 4 4" xfId="10162" xr:uid="{00000000-0005-0000-0000-0000B98C0000}"/>
    <cellStyle name="유입 4 5" xfId="17869" xr:uid="{00000000-0005-0000-0000-0000BA8C0000}"/>
    <cellStyle name="유입 4 6" xfId="19834" xr:uid="{00000000-0005-0000-0000-0000BB8C0000}"/>
    <cellStyle name="유입 4 7" xfId="24745" xr:uid="{00000000-0005-0000-0000-0000BC8C0000}"/>
    <cellStyle name="유입 5" xfId="3498" xr:uid="{00000000-0005-0000-0000-0000BD8C0000}"/>
    <cellStyle name="유입 5 2" xfId="6836" xr:uid="{00000000-0005-0000-0000-0000BE8C0000}"/>
    <cellStyle name="유입 5 2 2" xfId="13413" xr:uid="{00000000-0005-0000-0000-0000BF8C0000}"/>
    <cellStyle name="유입 5 2 3" xfId="20494" xr:uid="{00000000-0005-0000-0000-0000C08C0000}"/>
    <cellStyle name="유입 5 2 4" xfId="23545" xr:uid="{00000000-0005-0000-0000-0000C18C0000}"/>
    <cellStyle name="유입 5 2 5" xfId="25798" xr:uid="{00000000-0005-0000-0000-0000C28C0000}"/>
    <cellStyle name="유입 5 3" xfId="5213" xr:uid="{00000000-0005-0000-0000-0000C38C0000}"/>
    <cellStyle name="유입 5 3 2" xfId="11790" xr:uid="{00000000-0005-0000-0000-0000C48C0000}"/>
    <cellStyle name="유입 5 4" xfId="10117" xr:uid="{00000000-0005-0000-0000-0000C58C0000}"/>
    <cellStyle name="유입 5 5" xfId="17916" xr:uid="{00000000-0005-0000-0000-0000C68C0000}"/>
    <cellStyle name="유입 5 6" xfId="19800" xr:uid="{00000000-0005-0000-0000-0000C78C0000}"/>
    <cellStyle name="유입 5 7" xfId="25100" xr:uid="{00000000-0005-0000-0000-0000C88C0000}"/>
    <cellStyle name="유입 6" xfId="3729" xr:uid="{00000000-0005-0000-0000-0000C98C0000}"/>
    <cellStyle name="유입 6 2" xfId="7033" xr:uid="{00000000-0005-0000-0000-0000CA8C0000}"/>
    <cellStyle name="유입 6 2 2" xfId="13610" xr:uid="{00000000-0005-0000-0000-0000CB8C0000}"/>
    <cellStyle name="유입 6 2 3" xfId="20691" xr:uid="{00000000-0005-0000-0000-0000CC8C0000}"/>
    <cellStyle name="유입 6 2 4" xfId="23742" xr:uid="{00000000-0005-0000-0000-0000CD8C0000}"/>
    <cellStyle name="유입 6 2 5" xfId="25995" xr:uid="{00000000-0005-0000-0000-0000CE8C0000}"/>
    <cellStyle name="유입 6 3" xfId="5410" xr:uid="{00000000-0005-0000-0000-0000CF8C0000}"/>
    <cellStyle name="유입 6 3 2" xfId="11987" xr:uid="{00000000-0005-0000-0000-0000D08C0000}"/>
    <cellStyle name="유입 6 4" xfId="10314" xr:uid="{00000000-0005-0000-0000-0000D18C0000}"/>
    <cellStyle name="유입 6 5" xfId="17698" xr:uid="{00000000-0005-0000-0000-0000D28C0000}"/>
    <cellStyle name="유입 6 6" xfId="19017" xr:uid="{00000000-0005-0000-0000-0000D38C0000}"/>
    <cellStyle name="유입 6 7" xfId="19253" xr:uid="{00000000-0005-0000-0000-0000D48C0000}"/>
    <cellStyle name="유입 7" xfId="6249" xr:uid="{00000000-0005-0000-0000-0000D58C0000}"/>
    <cellStyle name="유입 7 2" xfId="12826" xr:uid="{00000000-0005-0000-0000-0000D68C0000}"/>
    <cellStyle name="유입 7 3" xfId="16808" xr:uid="{00000000-0005-0000-0000-0000D78C0000}"/>
    <cellStyle name="유입 7 4" xfId="23110" xr:uid="{00000000-0005-0000-0000-0000D88C0000}"/>
    <cellStyle name="유입 7 5" xfId="19101" xr:uid="{00000000-0005-0000-0000-0000D98C0000}"/>
    <cellStyle name="유입 8" xfId="4623" xr:uid="{00000000-0005-0000-0000-0000DA8C0000}"/>
    <cellStyle name="유입 8 2" xfId="11200" xr:uid="{00000000-0005-0000-0000-0000DB8C0000}"/>
    <cellStyle name="유입 8 3" xfId="22383" xr:uid="{00000000-0005-0000-0000-0000DC8C0000}"/>
    <cellStyle name="유입 8 4" xfId="25402" xr:uid="{00000000-0005-0000-0000-0000DD8C0000}"/>
    <cellStyle name="유입 8 5" xfId="27191" xr:uid="{00000000-0005-0000-0000-0000DE8C0000}"/>
    <cellStyle name="유입 9" xfId="16696" xr:uid="{00000000-0005-0000-0000-0000DF8C0000}"/>
    <cellStyle name="이연사업비" xfId="1719" xr:uid="{00000000-0005-0000-0000-0000E08C0000}"/>
    <cellStyle name="一般_GARMENT STEP FORM HK" xfId="1720" xr:uid="{00000000-0005-0000-0000-0000E18C0000}"/>
    <cellStyle name="입력 2" xfId="1721" xr:uid="{00000000-0005-0000-0000-0000E28C0000}"/>
    <cellStyle name="입력 2 10" xfId="9316" xr:uid="{00000000-0005-0000-0000-0000E38C0000}"/>
    <cellStyle name="입력 2 10 2" xfId="14547" xr:uid="{00000000-0005-0000-0000-0000E48C0000}"/>
    <cellStyle name="입력 2 10 3" xfId="22056" xr:uid="{00000000-0005-0000-0000-0000E58C0000}"/>
    <cellStyle name="입력 2 10 4" xfId="24985" xr:uid="{00000000-0005-0000-0000-0000E68C0000}"/>
    <cellStyle name="입력 2 10 5" xfId="27029" xr:uid="{00000000-0005-0000-0000-0000E78C0000}"/>
    <cellStyle name="입력 2 11" xfId="9186" xr:uid="{00000000-0005-0000-0000-0000E88C0000}"/>
    <cellStyle name="입력 2 11 2" xfId="14515" xr:uid="{00000000-0005-0000-0000-0000E98C0000}"/>
    <cellStyle name="입력 2 11 3" xfId="21899" xr:uid="{00000000-0005-0000-0000-0000EA8C0000}"/>
    <cellStyle name="입력 2 11 4" xfId="24888" xr:uid="{00000000-0005-0000-0000-0000EB8C0000}"/>
    <cellStyle name="입력 2 11 5" xfId="26973" xr:uid="{00000000-0005-0000-0000-0000EC8C0000}"/>
    <cellStyle name="입력 2 12" xfId="9086" xr:uid="{00000000-0005-0000-0000-0000ED8C0000}"/>
    <cellStyle name="입력 2 12 2" xfId="14495" xr:uid="{00000000-0005-0000-0000-0000EE8C0000}"/>
    <cellStyle name="입력 2 12 3" xfId="22049" xr:uid="{00000000-0005-0000-0000-0000EF8C0000}"/>
    <cellStyle name="입력 2 12 4" xfId="24978" xr:uid="{00000000-0005-0000-0000-0000F08C0000}"/>
    <cellStyle name="입력 2 12 5" xfId="27022" xr:uid="{00000000-0005-0000-0000-0000F18C0000}"/>
    <cellStyle name="입력 2 13" xfId="9501" xr:uid="{00000000-0005-0000-0000-0000F28C0000}"/>
    <cellStyle name="입력 2 13 2" xfId="14670" xr:uid="{00000000-0005-0000-0000-0000F38C0000}"/>
    <cellStyle name="입력 2 14" xfId="9488" xr:uid="{00000000-0005-0000-0000-0000F48C0000}"/>
    <cellStyle name="입력 2 14 2" xfId="14657" xr:uid="{00000000-0005-0000-0000-0000F58C0000}"/>
    <cellStyle name="입력 2 15" xfId="9470" xr:uid="{00000000-0005-0000-0000-0000F68C0000}"/>
    <cellStyle name="입력 2 15 2" xfId="14639" xr:uid="{00000000-0005-0000-0000-0000F78C0000}"/>
    <cellStyle name="입력 2 16" xfId="9577" xr:uid="{00000000-0005-0000-0000-0000F88C0000}"/>
    <cellStyle name="입력 2 17" xfId="9568" xr:uid="{00000000-0005-0000-0000-0000F98C0000}"/>
    <cellStyle name="입력 2 18" xfId="19702" xr:uid="{00000000-0005-0000-0000-0000FA8C0000}"/>
    <cellStyle name="입력 2 19" xfId="19222" xr:uid="{00000000-0005-0000-0000-0000FB8C0000}"/>
    <cellStyle name="입력 2 2" xfId="2836" xr:uid="{00000000-0005-0000-0000-0000FC8C0000}"/>
    <cellStyle name="입력 2 2 10" xfId="9489" xr:uid="{00000000-0005-0000-0000-0000FD8C0000}"/>
    <cellStyle name="입력 2 2 10 2" xfId="14658" xr:uid="{00000000-0005-0000-0000-0000FE8C0000}"/>
    <cellStyle name="입력 2 2 11" xfId="9471" xr:uid="{00000000-0005-0000-0000-0000FF8C0000}"/>
    <cellStyle name="입력 2 2 11 2" xfId="14640" xr:uid="{00000000-0005-0000-0000-0000008D0000}"/>
    <cellStyle name="입력 2 2 12" xfId="19703" xr:uid="{00000000-0005-0000-0000-0000018D0000}"/>
    <cellStyle name="입력 2 2 13" xfId="18567" xr:uid="{00000000-0005-0000-0000-0000028D0000}"/>
    <cellStyle name="입력 2 2 14" xfId="23277" xr:uid="{00000000-0005-0000-0000-0000038D0000}"/>
    <cellStyle name="입력 2 2 2" xfId="3099" xr:uid="{00000000-0005-0000-0000-0000048D0000}"/>
    <cellStyle name="입력 2 2 2 10" xfId="9502" xr:uid="{00000000-0005-0000-0000-0000058D0000}"/>
    <cellStyle name="입력 2 2 2 10 2" xfId="14671" xr:uid="{00000000-0005-0000-0000-0000068D0000}"/>
    <cellStyle name="입력 2 2 2 11" xfId="9490" xr:uid="{00000000-0005-0000-0000-0000078D0000}"/>
    <cellStyle name="입력 2 2 2 11 2" xfId="14659" xr:uid="{00000000-0005-0000-0000-0000088D0000}"/>
    <cellStyle name="입력 2 2 2 12" xfId="9472" xr:uid="{00000000-0005-0000-0000-0000098D0000}"/>
    <cellStyle name="입력 2 2 2 12 2" xfId="14641" xr:uid="{00000000-0005-0000-0000-00000A8D0000}"/>
    <cellStyle name="입력 2 2 2 13" xfId="9742" xr:uid="{00000000-0005-0000-0000-00000B8D0000}"/>
    <cellStyle name="입력 2 2 2 14" xfId="14467" xr:uid="{00000000-0005-0000-0000-00000C8D0000}"/>
    <cellStyle name="입력 2 2 2 15" xfId="19704" xr:uid="{00000000-0005-0000-0000-00000D8D0000}"/>
    <cellStyle name="입력 2 2 2 16" xfId="18358" xr:uid="{00000000-0005-0000-0000-00000E8D0000}"/>
    <cellStyle name="입력 2 2 2 17" xfId="19653" xr:uid="{00000000-0005-0000-0000-00000F8D0000}"/>
    <cellStyle name="입력 2 2 2 18" xfId="18641" xr:uid="{00000000-0005-0000-0000-0000108D0000}"/>
    <cellStyle name="입력 2 2 2 19" xfId="19399" xr:uid="{00000000-0005-0000-0000-0000118D0000}"/>
    <cellStyle name="입력 2 2 2 2" xfId="3829" xr:uid="{00000000-0005-0000-0000-0000128D0000}"/>
    <cellStyle name="입력 2 2 2 2 2" xfId="7133" xr:uid="{00000000-0005-0000-0000-0000138D0000}"/>
    <cellStyle name="입력 2 2 2 2 2 2" xfId="13710" xr:uid="{00000000-0005-0000-0000-0000148D0000}"/>
    <cellStyle name="입력 2 2 2 2 2 3" xfId="20791" xr:uid="{00000000-0005-0000-0000-0000158D0000}"/>
    <cellStyle name="입력 2 2 2 2 2 4" xfId="23840" xr:uid="{00000000-0005-0000-0000-0000168D0000}"/>
    <cellStyle name="입력 2 2 2 2 2 5" xfId="26094" xr:uid="{00000000-0005-0000-0000-0000178D0000}"/>
    <cellStyle name="입력 2 2 2 2 3" xfId="5510" xr:uid="{00000000-0005-0000-0000-0000188D0000}"/>
    <cellStyle name="입력 2 2 2 2 3 2" xfId="12087" xr:uid="{00000000-0005-0000-0000-0000198D0000}"/>
    <cellStyle name="입력 2 2 2 2 4" xfId="10414" xr:uid="{00000000-0005-0000-0000-00001A8D0000}"/>
    <cellStyle name="입력 2 2 2 2 5" xfId="17598" xr:uid="{00000000-0005-0000-0000-00001B8D0000}"/>
    <cellStyle name="입력 2 2 2 2 6" xfId="19994" xr:uid="{00000000-0005-0000-0000-00001C8D0000}"/>
    <cellStyle name="입력 2 2 2 2 7" xfId="24957" xr:uid="{00000000-0005-0000-0000-00001D8D0000}"/>
    <cellStyle name="입력 2 2 2 3" xfId="4140" xr:uid="{00000000-0005-0000-0000-00001E8D0000}"/>
    <cellStyle name="입력 2 2 2 3 2" xfId="7444" xr:uid="{00000000-0005-0000-0000-00001F8D0000}"/>
    <cellStyle name="입력 2 2 2 3 2 2" xfId="14021" xr:uid="{00000000-0005-0000-0000-0000208D0000}"/>
    <cellStyle name="입력 2 2 2 3 2 3" xfId="21102" xr:uid="{00000000-0005-0000-0000-0000218D0000}"/>
    <cellStyle name="입력 2 2 2 3 2 4" xfId="24106" xr:uid="{00000000-0005-0000-0000-0000228D0000}"/>
    <cellStyle name="입력 2 2 2 3 2 5" xfId="26356" xr:uid="{00000000-0005-0000-0000-0000238D0000}"/>
    <cellStyle name="입력 2 2 2 3 3" xfId="5821" xr:uid="{00000000-0005-0000-0000-0000248D0000}"/>
    <cellStyle name="입력 2 2 2 3 3 2" xfId="12398" xr:uid="{00000000-0005-0000-0000-0000258D0000}"/>
    <cellStyle name="입력 2 2 2 3 4" xfId="10725" xr:uid="{00000000-0005-0000-0000-0000268D0000}"/>
    <cellStyle name="입력 2 2 2 3 5" xfId="17287" xr:uid="{00000000-0005-0000-0000-0000278D0000}"/>
    <cellStyle name="입력 2 2 2 3 6" xfId="22672" xr:uid="{00000000-0005-0000-0000-0000288D0000}"/>
    <cellStyle name="입력 2 2 2 3 7" xfId="18541" xr:uid="{00000000-0005-0000-0000-0000298D0000}"/>
    <cellStyle name="입력 2 2 2 4" xfId="4356" xr:uid="{00000000-0005-0000-0000-00002A8D0000}"/>
    <cellStyle name="입력 2 2 2 4 2" xfId="7660" xr:uid="{00000000-0005-0000-0000-00002B8D0000}"/>
    <cellStyle name="입력 2 2 2 4 2 2" xfId="14237" xr:uid="{00000000-0005-0000-0000-00002C8D0000}"/>
    <cellStyle name="입력 2 2 2 4 2 3" xfId="21318" xr:uid="{00000000-0005-0000-0000-00002D8D0000}"/>
    <cellStyle name="입력 2 2 2 4 2 4" xfId="24322" xr:uid="{00000000-0005-0000-0000-00002E8D0000}"/>
    <cellStyle name="입력 2 2 2 4 2 5" xfId="26572" xr:uid="{00000000-0005-0000-0000-00002F8D0000}"/>
    <cellStyle name="입력 2 2 2 4 3" xfId="6037" xr:uid="{00000000-0005-0000-0000-0000308D0000}"/>
    <cellStyle name="입력 2 2 2 4 3 2" xfId="12614" xr:uid="{00000000-0005-0000-0000-0000318D0000}"/>
    <cellStyle name="입력 2 2 2 4 4" xfId="10941" xr:uid="{00000000-0005-0000-0000-0000328D0000}"/>
    <cellStyle name="입력 2 2 2 4 5" xfId="17071" xr:uid="{00000000-0005-0000-0000-0000338D0000}"/>
    <cellStyle name="입력 2 2 2 4 6" xfId="22888" xr:uid="{00000000-0005-0000-0000-0000348D0000}"/>
    <cellStyle name="입력 2 2 2 4 7" xfId="18744" xr:uid="{00000000-0005-0000-0000-0000358D0000}"/>
    <cellStyle name="입력 2 2 2 5" xfId="6460" xr:uid="{00000000-0005-0000-0000-0000368D0000}"/>
    <cellStyle name="입력 2 2 2 5 2" xfId="13037" xr:uid="{00000000-0005-0000-0000-0000378D0000}"/>
    <cellStyle name="입력 2 2 2 5 3" xfId="20118" xr:uid="{00000000-0005-0000-0000-0000388D0000}"/>
    <cellStyle name="입력 2 2 2 5 4" xfId="23275" xr:uid="{00000000-0005-0000-0000-0000398D0000}"/>
    <cellStyle name="입력 2 2 2 5 5" xfId="25528" xr:uid="{00000000-0005-0000-0000-00003A8D0000}"/>
    <cellStyle name="입력 2 2 2 6" xfId="4837" xr:uid="{00000000-0005-0000-0000-00003B8D0000}"/>
    <cellStyle name="입력 2 2 2 6 2" xfId="11414" xr:uid="{00000000-0005-0000-0000-00003C8D0000}"/>
    <cellStyle name="입력 2 2 2 7" xfId="9317" xr:uid="{00000000-0005-0000-0000-00003D8D0000}"/>
    <cellStyle name="입력 2 2 2 7 2" xfId="14548" xr:uid="{00000000-0005-0000-0000-00003E8D0000}"/>
    <cellStyle name="입력 2 2 2 8" xfId="9190" xr:uid="{00000000-0005-0000-0000-00003F8D0000}"/>
    <cellStyle name="입력 2 2 2 8 2" xfId="14517" xr:uid="{00000000-0005-0000-0000-0000408D0000}"/>
    <cellStyle name="입력 2 2 2 9" xfId="9089" xr:uid="{00000000-0005-0000-0000-0000418D0000}"/>
    <cellStyle name="입력 2 2 2 9 2" xfId="14496" xr:uid="{00000000-0005-0000-0000-0000428D0000}"/>
    <cellStyle name="입력 2 2 3" xfId="3327" xr:uid="{00000000-0005-0000-0000-0000438D0000}"/>
    <cellStyle name="입력 2 2 3 10" xfId="25172" xr:uid="{00000000-0005-0000-0000-0000448D0000}"/>
    <cellStyle name="입력 2 2 3 2" xfId="4022" xr:uid="{00000000-0005-0000-0000-0000458D0000}"/>
    <cellStyle name="입력 2 2 3 2 2" xfId="7326" xr:uid="{00000000-0005-0000-0000-0000468D0000}"/>
    <cellStyle name="입력 2 2 3 2 2 2" xfId="13903" xr:uid="{00000000-0005-0000-0000-0000478D0000}"/>
    <cellStyle name="입력 2 2 3 2 2 3" xfId="20984" xr:uid="{00000000-0005-0000-0000-0000488D0000}"/>
    <cellStyle name="입력 2 2 3 2 2 4" xfId="23988" xr:uid="{00000000-0005-0000-0000-0000498D0000}"/>
    <cellStyle name="입력 2 2 3 2 2 5" xfId="26238" xr:uid="{00000000-0005-0000-0000-00004A8D0000}"/>
    <cellStyle name="입력 2 2 3 2 3" xfId="5703" xr:uid="{00000000-0005-0000-0000-00004B8D0000}"/>
    <cellStyle name="입력 2 2 3 2 3 2" xfId="12280" xr:uid="{00000000-0005-0000-0000-00004C8D0000}"/>
    <cellStyle name="입력 2 2 3 2 4" xfId="10607" xr:uid="{00000000-0005-0000-0000-00004D8D0000}"/>
    <cellStyle name="입력 2 2 3 2 5" xfId="17405" xr:uid="{00000000-0005-0000-0000-00004E8D0000}"/>
    <cellStyle name="입력 2 2 3 2 6" xfId="22554" xr:uid="{00000000-0005-0000-0000-00004F8D0000}"/>
    <cellStyle name="입력 2 2 3 2 7" xfId="24819" xr:uid="{00000000-0005-0000-0000-0000508D0000}"/>
    <cellStyle name="입력 2 2 3 3" xfId="4276" xr:uid="{00000000-0005-0000-0000-0000518D0000}"/>
    <cellStyle name="입력 2 2 3 3 2" xfId="7580" xr:uid="{00000000-0005-0000-0000-0000528D0000}"/>
    <cellStyle name="입력 2 2 3 3 2 2" xfId="14157" xr:uid="{00000000-0005-0000-0000-0000538D0000}"/>
    <cellStyle name="입력 2 2 3 3 2 3" xfId="21238" xr:uid="{00000000-0005-0000-0000-0000548D0000}"/>
    <cellStyle name="입력 2 2 3 3 2 4" xfId="24242" xr:uid="{00000000-0005-0000-0000-0000558D0000}"/>
    <cellStyle name="입력 2 2 3 3 2 5" xfId="26492" xr:uid="{00000000-0005-0000-0000-0000568D0000}"/>
    <cellStyle name="입력 2 2 3 3 3" xfId="5957" xr:uid="{00000000-0005-0000-0000-0000578D0000}"/>
    <cellStyle name="입력 2 2 3 3 3 2" xfId="12534" xr:uid="{00000000-0005-0000-0000-0000588D0000}"/>
    <cellStyle name="입력 2 2 3 3 4" xfId="10861" xr:uid="{00000000-0005-0000-0000-0000598D0000}"/>
    <cellStyle name="입력 2 2 3 3 5" xfId="17151" xr:uid="{00000000-0005-0000-0000-00005A8D0000}"/>
    <cellStyle name="입력 2 2 3 3 6" xfId="22808" xr:uid="{00000000-0005-0000-0000-00005B8D0000}"/>
    <cellStyle name="입력 2 2 3 3 7" xfId="18494" xr:uid="{00000000-0005-0000-0000-00005C8D0000}"/>
    <cellStyle name="입력 2 2 3 4" xfId="4490" xr:uid="{00000000-0005-0000-0000-00005D8D0000}"/>
    <cellStyle name="입력 2 2 3 4 2" xfId="7794" xr:uid="{00000000-0005-0000-0000-00005E8D0000}"/>
    <cellStyle name="입력 2 2 3 4 2 2" xfId="14371" xr:uid="{00000000-0005-0000-0000-00005F8D0000}"/>
    <cellStyle name="입력 2 2 3 4 2 3" xfId="21452" xr:uid="{00000000-0005-0000-0000-0000608D0000}"/>
    <cellStyle name="입력 2 2 3 4 2 4" xfId="24456" xr:uid="{00000000-0005-0000-0000-0000618D0000}"/>
    <cellStyle name="입력 2 2 3 4 2 5" xfId="26706" xr:uid="{00000000-0005-0000-0000-0000628D0000}"/>
    <cellStyle name="입력 2 2 3 4 3" xfId="6171" xr:uid="{00000000-0005-0000-0000-0000638D0000}"/>
    <cellStyle name="입력 2 2 3 4 3 2" xfId="12748" xr:uid="{00000000-0005-0000-0000-0000648D0000}"/>
    <cellStyle name="입력 2 2 3 4 4" xfId="11075" xr:uid="{00000000-0005-0000-0000-0000658D0000}"/>
    <cellStyle name="입력 2 2 3 4 5" xfId="16937" xr:uid="{00000000-0005-0000-0000-0000668D0000}"/>
    <cellStyle name="입력 2 2 3 4 6" xfId="23022" xr:uid="{00000000-0005-0000-0000-0000678D0000}"/>
    <cellStyle name="입력 2 2 3 4 7" xfId="21713" xr:uid="{00000000-0005-0000-0000-0000688D0000}"/>
    <cellStyle name="입력 2 2 3 5" xfId="6666" xr:uid="{00000000-0005-0000-0000-0000698D0000}"/>
    <cellStyle name="입력 2 2 3 5 2" xfId="13243" xr:uid="{00000000-0005-0000-0000-00006A8D0000}"/>
    <cellStyle name="입력 2 2 3 5 3" xfId="20324" xr:uid="{00000000-0005-0000-0000-00006B8D0000}"/>
    <cellStyle name="입력 2 2 3 5 4" xfId="23424" xr:uid="{00000000-0005-0000-0000-00006C8D0000}"/>
    <cellStyle name="입력 2 2 3 5 5" xfId="25679" xr:uid="{00000000-0005-0000-0000-00006D8D0000}"/>
    <cellStyle name="입력 2 2 3 6" xfId="5043" xr:uid="{00000000-0005-0000-0000-00006E8D0000}"/>
    <cellStyle name="입력 2 2 3 6 2" xfId="11620" xr:uid="{00000000-0005-0000-0000-00006F8D0000}"/>
    <cellStyle name="입력 2 2 3 7" xfId="9947" xr:uid="{00000000-0005-0000-0000-0000708D0000}"/>
    <cellStyle name="입력 2 2 3 8" xfId="18098" xr:uid="{00000000-0005-0000-0000-0000718D0000}"/>
    <cellStyle name="입력 2 2 3 9" xfId="18858" xr:uid="{00000000-0005-0000-0000-0000728D0000}"/>
    <cellStyle name="입력 2 2 4" xfId="3704" xr:uid="{00000000-0005-0000-0000-0000738D0000}"/>
    <cellStyle name="입력 2 2 4 2" xfId="7008" xr:uid="{00000000-0005-0000-0000-0000748D0000}"/>
    <cellStyle name="입력 2 2 4 2 2" xfId="13585" xr:uid="{00000000-0005-0000-0000-0000758D0000}"/>
    <cellStyle name="입력 2 2 4 2 3" xfId="20666" xr:uid="{00000000-0005-0000-0000-0000768D0000}"/>
    <cellStyle name="입력 2 2 4 2 4" xfId="23717" xr:uid="{00000000-0005-0000-0000-0000778D0000}"/>
    <cellStyle name="입력 2 2 4 2 5" xfId="25970" xr:uid="{00000000-0005-0000-0000-0000788D0000}"/>
    <cellStyle name="입력 2 2 4 3" xfId="5385" xr:uid="{00000000-0005-0000-0000-0000798D0000}"/>
    <cellStyle name="입력 2 2 4 3 2" xfId="11962" xr:uid="{00000000-0005-0000-0000-00007A8D0000}"/>
    <cellStyle name="입력 2 2 4 4" xfId="10289" xr:uid="{00000000-0005-0000-0000-00007B8D0000}"/>
    <cellStyle name="입력 2 2 4 5" xfId="17723" xr:uid="{00000000-0005-0000-0000-00007C8D0000}"/>
    <cellStyle name="입력 2 2 4 6" xfId="19899" xr:uid="{00000000-0005-0000-0000-00007D8D0000}"/>
    <cellStyle name="입력 2 2 4 7" xfId="24787" xr:uid="{00000000-0005-0000-0000-00007E8D0000}"/>
    <cellStyle name="입력 2 2 5" xfId="3428" xr:uid="{00000000-0005-0000-0000-00007F8D0000}"/>
    <cellStyle name="입력 2 2 5 2" xfId="6767" xr:uid="{00000000-0005-0000-0000-0000808D0000}"/>
    <cellStyle name="입력 2 2 5 2 2" xfId="13344" xr:uid="{00000000-0005-0000-0000-0000818D0000}"/>
    <cellStyle name="입력 2 2 5 2 3" xfId="20425" xr:uid="{00000000-0005-0000-0000-0000828D0000}"/>
    <cellStyle name="입력 2 2 5 2 4" xfId="23476" xr:uid="{00000000-0005-0000-0000-0000838D0000}"/>
    <cellStyle name="입력 2 2 5 2 5" xfId="25729" xr:uid="{00000000-0005-0000-0000-0000848D0000}"/>
    <cellStyle name="입력 2 2 5 3" xfId="5144" xr:uid="{00000000-0005-0000-0000-0000858D0000}"/>
    <cellStyle name="입력 2 2 5 3 2" xfId="11721" xr:uid="{00000000-0005-0000-0000-0000868D0000}"/>
    <cellStyle name="입력 2 2 5 4" xfId="10048" xr:uid="{00000000-0005-0000-0000-0000878D0000}"/>
    <cellStyle name="입력 2 2 5 5" xfId="17986" xr:uid="{00000000-0005-0000-0000-0000888D0000}"/>
    <cellStyle name="입력 2 2 5 6" xfId="19769" xr:uid="{00000000-0005-0000-0000-0000898D0000}"/>
    <cellStyle name="입력 2 2 5 7" xfId="25142" xr:uid="{00000000-0005-0000-0000-00008A8D0000}"/>
    <cellStyle name="입력 2 2 6" xfId="3555" xr:uid="{00000000-0005-0000-0000-00008B8D0000}"/>
    <cellStyle name="입력 2 2 6 2" xfId="6879" xr:uid="{00000000-0005-0000-0000-00008C8D0000}"/>
    <cellStyle name="입력 2 2 6 2 2" xfId="13456" xr:uid="{00000000-0005-0000-0000-00008D8D0000}"/>
    <cellStyle name="입력 2 2 6 2 3" xfId="20537" xr:uid="{00000000-0005-0000-0000-00008E8D0000}"/>
    <cellStyle name="입력 2 2 6 2 4" xfId="23588" xr:uid="{00000000-0005-0000-0000-00008F8D0000}"/>
    <cellStyle name="입력 2 2 6 2 5" xfId="25841" xr:uid="{00000000-0005-0000-0000-0000908D0000}"/>
    <cellStyle name="입력 2 2 6 3" xfId="5256" xr:uid="{00000000-0005-0000-0000-0000918D0000}"/>
    <cellStyle name="입력 2 2 6 3 2" xfId="11833" xr:uid="{00000000-0005-0000-0000-0000928D0000}"/>
    <cellStyle name="입력 2 2 6 4" xfId="10160" xr:uid="{00000000-0005-0000-0000-0000938D0000}"/>
    <cellStyle name="입력 2 2 6 5" xfId="17871" xr:uid="{00000000-0005-0000-0000-0000948D0000}"/>
    <cellStyle name="입력 2 2 6 6" xfId="18942" xr:uid="{00000000-0005-0000-0000-0000958D0000}"/>
    <cellStyle name="입력 2 2 6 7" xfId="24744" xr:uid="{00000000-0005-0000-0000-0000968D0000}"/>
    <cellStyle name="입력 2 2 7" xfId="6309" xr:uid="{00000000-0005-0000-0000-0000978D0000}"/>
    <cellStyle name="입력 2 2 7 2" xfId="12886" xr:uid="{00000000-0005-0000-0000-0000988D0000}"/>
    <cellStyle name="입력 2 2 7 3" xfId="16753" xr:uid="{00000000-0005-0000-0000-0000998D0000}"/>
    <cellStyle name="입력 2 2 7 4" xfId="23165" xr:uid="{00000000-0005-0000-0000-00009A8D0000}"/>
    <cellStyle name="입력 2 2 7 5" xfId="25420" xr:uid="{00000000-0005-0000-0000-00009B8D0000}"/>
    <cellStyle name="입력 2 2 8" xfId="4678" xr:uid="{00000000-0005-0000-0000-00009C8D0000}"/>
    <cellStyle name="입력 2 2 8 2" xfId="11255" xr:uid="{00000000-0005-0000-0000-00009D8D0000}"/>
    <cellStyle name="입력 2 2 8 3" xfId="21938" xr:uid="{00000000-0005-0000-0000-00009E8D0000}"/>
    <cellStyle name="입력 2 2 8 4" xfId="24928" xr:uid="{00000000-0005-0000-0000-00009F8D0000}"/>
    <cellStyle name="입력 2 2 8 5" xfId="27008" xr:uid="{00000000-0005-0000-0000-0000A08D0000}"/>
    <cellStyle name="입력 2 2 9" xfId="9188" xr:uid="{00000000-0005-0000-0000-0000A18D0000}"/>
    <cellStyle name="입력 2 2 9 2" xfId="14516" xr:uid="{00000000-0005-0000-0000-0000A28D0000}"/>
    <cellStyle name="입력 2 2 9 3" xfId="22050" xr:uid="{00000000-0005-0000-0000-0000A38D0000}"/>
    <cellStyle name="입력 2 2 9 4" xfId="24979" xr:uid="{00000000-0005-0000-0000-0000A48D0000}"/>
    <cellStyle name="입력 2 2 9 5" xfId="27023" xr:uid="{00000000-0005-0000-0000-0000A58D0000}"/>
    <cellStyle name="입력 2 20" xfId="19387" xr:uid="{00000000-0005-0000-0000-0000A68D0000}"/>
    <cellStyle name="입력 2 21" xfId="19372" xr:uid="{00000000-0005-0000-0000-0000A78D0000}"/>
    <cellStyle name="입력 2 3" xfId="3046" xr:uid="{00000000-0005-0000-0000-0000A88D0000}"/>
    <cellStyle name="입력 2 3 10" xfId="18411" xr:uid="{00000000-0005-0000-0000-0000A98D0000}"/>
    <cellStyle name="입력 2 3 11" xfId="18799" xr:uid="{00000000-0005-0000-0000-0000AA8D0000}"/>
    <cellStyle name="입력 2 3 12" xfId="25300" xr:uid="{00000000-0005-0000-0000-0000AB8D0000}"/>
    <cellStyle name="입력 2 3 13" xfId="19400" xr:uid="{00000000-0005-0000-0000-0000AC8D0000}"/>
    <cellStyle name="입력 2 3 2" xfId="3776" xr:uid="{00000000-0005-0000-0000-0000AD8D0000}"/>
    <cellStyle name="입력 2 3 2 2" xfId="7080" xr:uid="{00000000-0005-0000-0000-0000AE8D0000}"/>
    <cellStyle name="입력 2 3 2 2 2" xfId="13657" xr:uid="{00000000-0005-0000-0000-0000AF8D0000}"/>
    <cellStyle name="입력 2 3 2 2 3" xfId="20738" xr:uid="{00000000-0005-0000-0000-0000B08D0000}"/>
    <cellStyle name="입력 2 3 2 2 4" xfId="23787" xr:uid="{00000000-0005-0000-0000-0000B18D0000}"/>
    <cellStyle name="입력 2 3 2 2 5" xfId="26041" xr:uid="{00000000-0005-0000-0000-0000B28D0000}"/>
    <cellStyle name="입력 2 3 2 3" xfId="5457" xr:uid="{00000000-0005-0000-0000-0000B38D0000}"/>
    <cellStyle name="입력 2 3 2 3 2" xfId="12034" xr:uid="{00000000-0005-0000-0000-0000B48D0000}"/>
    <cellStyle name="입력 2 3 2 4" xfId="10361" xr:uid="{00000000-0005-0000-0000-0000B58D0000}"/>
    <cellStyle name="입력 2 3 2 5" xfId="17651" xr:uid="{00000000-0005-0000-0000-0000B68D0000}"/>
    <cellStyle name="입력 2 3 2 6" xfId="19958" xr:uid="{00000000-0005-0000-0000-0000B78D0000}"/>
    <cellStyle name="입력 2 3 2 7" xfId="21793" xr:uid="{00000000-0005-0000-0000-0000B88D0000}"/>
    <cellStyle name="입력 2 3 3" xfId="4087" xr:uid="{00000000-0005-0000-0000-0000B98D0000}"/>
    <cellStyle name="입력 2 3 3 2" xfId="7391" xr:uid="{00000000-0005-0000-0000-0000BA8D0000}"/>
    <cellStyle name="입력 2 3 3 2 2" xfId="13968" xr:uid="{00000000-0005-0000-0000-0000BB8D0000}"/>
    <cellStyle name="입력 2 3 3 2 3" xfId="21049" xr:uid="{00000000-0005-0000-0000-0000BC8D0000}"/>
    <cellStyle name="입력 2 3 3 2 4" xfId="24053" xr:uid="{00000000-0005-0000-0000-0000BD8D0000}"/>
    <cellStyle name="입력 2 3 3 2 5" xfId="26303" xr:uid="{00000000-0005-0000-0000-0000BE8D0000}"/>
    <cellStyle name="입력 2 3 3 3" xfId="5768" xr:uid="{00000000-0005-0000-0000-0000BF8D0000}"/>
    <cellStyle name="입력 2 3 3 3 2" xfId="12345" xr:uid="{00000000-0005-0000-0000-0000C08D0000}"/>
    <cellStyle name="입력 2 3 3 4" xfId="10672" xr:uid="{00000000-0005-0000-0000-0000C18D0000}"/>
    <cellStyle name="입력 2 3 3 5" xfId="17340" xr:uid="{00000000-0005-0000-0000-0000C28D0000}"/>
    <cellStyle name="입력 2 3 3 6" xfId="22619" xr:uid="{00000000-0005-0000-0000-0000C38D0000}"/>
    <cellStyle name="입력 2 3 3 7" xfId="19567" xr:uid="{00000000-0005-0000-0000-0000C48D0000}"/>
    <cellStyle name="입력 2 3 4" xfId="4303" xr:uid="{00000000-0005-0000-0000-0000C58D0000}"/>
    <cellStyle name="입력 2 3 4 2" xfId="7607" xr:uid="{00000000-0005-0000-0000-0000C68D0000}"/>
    <cellStyle name="입력 2 3 4 2 2" xfId="14184" xr:uid="{00000000-0005-0000-0000-0000C78D0000}"/>
    <cellStyle name="입력 2 3 4 2 3" xfId="21265" xr:uid="{00000000-0005-0000-0000-0000C88D0000}"/>
    <cellStyle name="입력 2 3 4 2 4" xfId="24269" xr:uid="{00000000-0005-0000-0000-0000C98D0000}"/>
    <cellStyle name="입력 2 3 4 2 5" xfId="26519" xr:uid="{00000000-0005-0000-0000-0000CA8D0000}"/>
    <cellStyle name="입력 2 3 4 3" xfId="5984" xr:uid="{00000000-0005-0000-0000-0000CB8D0000}"/>
    <cellStyle name="입력 2 3 4 3 2" xfId="12561" xr:uid="{00000000-0005-0000-0000-0000CC8D0000}"/>
    <cellStyle name="입력 2 3 4 4" xfId="10888" xr:uid="{00000000-0005-0000-0000-0000CD8D0000}"/>
    <cellStyle name="입력 2 3 4 5" xfId="17124" xr:uid="{00000000-0005-0000-0000-0000CE8D0000}"/>
    <cellStyle name="입력 2 3 4 6" xfId="22835" xr:uid="{00000000-0005-0000-0000-0000CF8D0000}"/>
    <cellStyle name="입력 2 3 4 7" xfId="18559" xr:uid="{00000000-0005-0000-0000-0000D08D0000}"/>
    <cellStyle name="입력 2 3 5" xfId="6407" xr:uid="{00000000-0005-0000-0000-0000D18D0000}"/>
    <cellStyle name="입력 2 3 5 2" xfId="12984" xr:uid="{00000000-0005-0000-0000-0000D28D0000}"/>
    <cellStyle name="입력 2 3 5 3" xfId="20065" xr:uid="{00000000-0005-0000-0000-0000D38D0000}"/>
    <cellStyle name="입력 2 3 5 4" xfId="23222" xr:uid="{00000000-0005-0000-0000-0000D48D0000}"/>
    <cellStyle name="입력 2 3 5 5" xfId="25475" xr:uid="{00000000-0005-0000-0000-0000D58D0000}"/>
    <cellStyle name="입력 2 3 6" xfId="4784" xr:uid="{00000000-0005-0000-0000-0000D68D0000}"/>
    <cellStyle name="입력 2 3 6 2" xfId="11361" xr:uid="{00000000-0005-0000-0000-0000D78D0000}"/>
    <cellStyle name="입력 2 3 7" xfId="9689" xr:uid="{00000000-0005-0000-0000-0000D88D0000}"/>
    <cellStyle name="입력 2 3 8" xfId="16059" xr:uid="{00000000-0005-0000-0000-0000D98D0000}"/>
    <cellStyle name="입력 2 3 9" xfId="19705" xr:uid="{00000000-0005-0000-0000-0000DA8D0000}"/>
    <cellStyle name="입력 2 4" xfId="3254" xr:uid="{00000000-0005-0000-0000-0000DB8D0000}"/>
    <cellStyle name="입력 2 4 10" xfId="18171" xr:uid="{00000000-0005-0000-0000-0000DC8D0000}"/>
    <cellStyle name="입력 2 4 11" xfId="21842" xr:uid="{00000000-0005-0000-0000-0000DD8D0000}"/>
    <cellStyle name="입력 2 4 12" xfId="25235" xr:uid="{00000000-0005-0000-0000-0000DE8D0000}"/>
    <cellStyle name="입력 2 4 13" xfId="19401" xr:uid="{00000000-0005-0000-0000-0000DF8D0000}"/>
    <cellStyle name="입력 2 4 2" xfId="3961" xr:uid="{00000000-0005-0000-0000-0000E08D0000}"/>
    <cellStyle name="입력 2 4 2 2" xfId="7265" xr:uid="{00000000-0005-0000-0000-0000E18D0000}"/>
    <cellStyle name="입력 2 4 2 2 2" xfId="13842" xr:uid="{00000000-0005-0000-0000-0000E28D0000}"/>
    <cellStyle name="입력 2 4 2 2 3" xfId="20923" xr:uid="{00000000-0005-0000-0000-0000E38D0000}"/>
    <cellStyle name="입력 2 4 2 2 4" xfId="23927" xr:uid="{00000000-0005-0000-0000-0000E48D0000}"/>
    <cellStyle name="입력 2 4 2 2 5" xfId="26177" xr:uid="{00000000-0005-0000-0000-0000E58D0000}"/>
    <cellStyle name="입력 2 4 2 3" xfId="5642" xr:uid="{00000000-0005-0000-0000-0000E68D0000}"/>
    <cellStyle name="입력 2 4 2 3 2" xfId="12219" xr:uid="{00000000-0005-0000-0000-0000E78D0000}"/>
    <cellStyle name="입력 2 4 2 4" xfId="10546" xr:uid="{00000000-0005-0000-0000-0000E88D0000}"/>
    <cellStyle name="입력 2 4 2 5" xfId="17466" xr:uid="{00000000-0005-0000-0000-0000E98D0000}"/>
    <cellStyle name="입력 2 4 2 6" xfId="22493" xr:uid="{00000000-0005-0000-0000-0000EA8D0000}"/>
    <cellStyle name="입력 2 4 2 7" xfId="21940" xr:uid="{00000000-0005-0000-0000-0000EB8D0000}"/>
    <cellStyle name="입력 2 4 3" xfId="4215" xr:uid="{00000000-0005-0000-0000-0000EC8D0000}"/>
    <cellStyle name="입력 2 4 3 2" xfId="7519" xr:uid="{00000000-0005-0000-0000-0000ED8D0000}"/>
    <cellStyle name="입력 2 4 3 2 2" xfId="14096" xr:uid="{00000000-0005-0000-0000-0000EE8D0000}"/>
    <cellStyle name="입력 2 4 3 2 3" xfId="21177" xr:uid="{00000000-0005-0000-0000-0000EF8D0000}"/>
    <cellStyle name="입력 2 4 3 2 4" xfId="24181" xr:uid="{00000000-0005-0000-0000-0000F08D0000}"/>
    <cellStyle name="입력 2 4 3 2 5" xfId="26431" xr:uid="{00000000-0005-0000-0000-0000F18D0000}"/>
    <cellStyle name="입력 2 4 3 3" xfId="5896" xr:uid="{00000000-0005-0000-0000-0000F28D0000}"/>
    <cellStyle name="입력 2 4 3 3 2" xfId="12473" xr:uid="{00000000-0005-0000-0000-0000F38D0000}"/>
    <cellStyle name="입력 2 4 3 4" xfId="10800" xr:uid="{00000000-0005-0000-0000-0000F48D0000}"/>
    <cellStyle name="입력 2 4 3 5" xfId="17212" xr:uid="{00000000-0005-0000-0000-0000F58D0000}"/>
    <cellStyle name="입력 2 4 3 6" xfId="22747" xr:uid="{00000000-0005-0000-0000-0000F68D0000}"/>
    <cellStyle name="입력 2 4 3 7" xfId="18764" xr:uid="{00000000-0005-0000-0000-0000F78D0000}"/>
    <cellStyle name="입력 2 4 4" xfId="4429" xr:uid="{00000000-0005-0000-0000-0000F88D0000}"/>
    <cellStyle name="입력 2 4 4 2" xfId="7733" xr:uid="{00000000-0005-0000-0000-0000F98D0000}"/>
    <cellStyle name="입력 2 4 4 2 2" xfId="14310" xr:uid="{00000000-0005-0000-0000-0000FA8D0000}"/>
    <cellStyle name="입력 2 4 4 2 3" xfId="21391" xr:uid="{00000000-0005-0000-0000-0000FB8D0000}"/>
    <cellStyle name="입력 2 4 4 2 4" xfId="24395" xr:uid="{00000000-0005-0000-0000-0000FC8D0000}"/>
    <cellStyle name="입력 2 4 4 2 5" xfId="26645" xr:uid="{00000000-0005-0000-0000-0000FD8D0000}"/>
    <cellStyle name="입력 2 4 4 3" xfId="6110" xr:uid="{00000000-0005-0000-0000-0000FE8D0000}"/>
    <cellStyle name="입력 2 4 4 3 2" xfId="12687" xr:uid="{00000000-0005-0000-0000-0000FF8D0000}"/>
    <cellStyle name="입력 2 4 4 4" xfId="11014" xr:uid="{00000000-0005-0000-0000-0000008E0000}"/>
    <cellStyle name="입력 2 4 4 5" xfId="16998" xr:uid="{00000000-0005-0000-0000-0000018E0000}"/>
    <cellStyle name="입력 2 4 4 6" xfId="22961" xr:uid="{00000000-0005-0000-0000-0000028E0000}"/>
    <cellStyle name="입력 2 4 4 7" xfId="18506" xr:uid="{00000000-0005-0000-0000-0000038E0000}"/>
    <cellStyle name="입력 2 4 5" xfId="6593" xr:uid="{00000000-0005-0000-0000-0000048E0000}"/>
    <cellStyle name="입력 2 4 5 2" xfId="13170" xr:uid="{00000000-0005-0000-0000-0000058E0000}"/>
    <cellStyle name="입력 2 4 5 3" xfId="20251" xr:uid="{00000000-0005-0000-0000-0000068E0000}"/>
    <cellStyle name="입력 2 4 5 4" xfId="23351" xr:uid="{00000000-0005-0000-0000-0000078E0000}"/>
    <cellStyle name="입력 2 4 5 5" xfId="25606" xr:uid="{00000000-0005-0000-0000-0000088E0000}"/>
    <cellStyle name="입력 2 4 6" xfId="4970" xr:uid="{00000000-0005-0000-0000-0000098E0000}"/>
    <cellStyle name="입력 2 4 6 2" xfId="11547" xr:uid="{00000000-0005-0000-0000-00000A8E0000}"/>
    <cellStyle name="입력 2 4 7" xfId="9874" xr:uid="{00000000-0005-0000-0000-00000B8E0000}"/>
    <cellStyle name="입력 2 4 8" xfId="16060" xr:uid="{00000000-0005-0000-0000-00000C8E0000}"/>
    <cellStyle name="입력 2 4 9" xfId="19706" xr:uid="{00000000-0005-0000-0000-00000D8E0000}"/>
    <cellStyle name="입력 2 5" xfId="3558" xr:uid="{00000000-0005-0000-0000-00000E8E0000}"/>
    <cellStyle name="입력 2 5 2" xfId="6882" xr:uid="{00000000-0005-0000-0000-00000F8E0000}"/>
    <cellStyle name="입력 2 5 2 2" xfId="13459" xr:uid="{00000000-0005-0000-0000-0000108E0000}"/>
    <cellStyle name="입력 2 5 2 3" xfId="20540" xr:uid="{00000000-0005-0000-0000-0000118E0000}"/>
    <cellStyle name="입력 2 5 2 4" xfId="23591" xr:uid="{00000000-0005-0000-0000-0000128E0000}"/>
    <cellStyle name="입력 2 5 2 5" xfId="25844" xr:uid="{00000000-0005-0000-0000-0000138E0000}"/>
    <cellStyle name="입력 2 5 3" xfId="5259" xr:uid="{00000000-0005-0000-0000-0000148E0000}"/>
    <cellStyle name="입력 2 5 3 2" xfId="11836" xr:uid="{00000000-0005-0000-0000-0000158E0000}"/>
    <cellStyle name="입력 2 5 4" xfId="10163" xr:uid="{00000000-0005-0000-0000-0000168E0000}"/>
    <cellStyle name="입력 2 5 5" xfId="17868" xr:uid="{00000000-0005-0000-0000-0000178E0000}"/>
    <cellStyle name="입력 2 5 6" xfId="18944" xr:uid="{00000000-0005-0000-0000-0000188E0000}"/>
    <cellStyle name="입력 2 5 7" xfId="19294" xr:uid="{00000000-0005-0000-0000-0000198E0000}"/>
    <cellStyle name="입력 2 6" xfId="3670" xr:uid="{00000000-0005-0000-0000-00001A8E0000}"/>
    <cellStyle name="입력 2 6 2" xfId="6974" xr:uid="{00000000-0005-0000-0000-00001B8E0000}"/>
    <cellStyle name="입력 2 6 2 2" xfId="13551" xr:uid="{00000000-0005-0000-0000-00001C8E0000}"/>
    <cellStyle name="입력 2 6 2 3" xfId="20632" xr:uid="{00000000-0005-0000-0000-00001D8E0000}"/>
    <cellStyle name="입력 2 6 2 4" xfId="23683" xr:uid="{00000000-0005-0000-0000-00001E8E0000}"/>
    <cellStyle name="입력 2 6 2 5" xfId="25936" xr:uid="{00000000-0005-0000-0000-00001F8E0000}"/>
    <cellStyle name="입력 2 6 3" xfId="5351" xr:uid="{00000000-0005-0000-0000-0000208E0000}"/>
    <cellStyle name="입력 2 6 3 2" xfId="11928" xr:uid="{00000000-0005-0000-0000-0000218E0000}"/>
    <cellStyle name="입력 2 6 4" xfId="10255" xr:uid="{00000000-0005-0000-0000-0000228E0000}"/>
    <cellStyle name="입력 2 6 5" xfId="17757" xr:uid="{00000000-0005-0000-0000-0000238E0000}"/>
    <cellStyle name="입력 2 6 6" xfId="18996" xr:uid="{00000000-0005-0000-0000-0000248E0000}"/>
    <cellStyle name="입력 2 6 7" xfId="19265" xr:uid="{00000000-0005-0000-0000-0000258E0000}"/>
    <cellStyle name="입력 2 7" xfId="3710" xr:uid="{00000000-0005-0000-0000-0000268E0000}"/>
    <cellStyle name="입력 2 7 2" xfId="7014" xr:uid="{00000000-0005-0000-0000-0000278E0000}"/>
    <cellStyle name="입력 2 7 2 2" xfId="13591" xr:uid="{00000000-0005-0000-0000-0000288E0000}"/>
    <cellStyle name="입력 2 7 2 3" xfId="20672" xr:uid="{00000000-0005-0000-0000-0000298E0000}"/>
    <cellStyle name="입력 2 7 2 4" xfId="23723" xr:uid="{00000000-0005-0000-0000-00002A8E0000}"/>
    <cellStyle name="입력 2 7 2 5" xfId="25976" xr:uid="{00000000-0005-0000-0000-00002B8E0000}"/>
    <cellStyle name="입력 2 7 3" xfId="5391" xr:uid="{00000000-0005-0000-0000-00002C8E0000}"/>
    <cellStyle name="입력 2 7 3 2" xfId="11968" xr:uid="{00000000-0005-0000-0000-00002D8E0000}"/>
    <cellStyle name="입력 2 7 4" xfId="10295" xr:uid="{00000000-0005-0000-0000-00002E8E0000}"/>
    <cellStyle name="입력 2 7 5" xfId="17717" xr:uid="{00000000-0005-0000-0000-00002F8E0000}"/>
    <cellStyle name="입력 2 7 6" xfId="19906" xr:uid="{00000000-0005-0000-0000-0000308E0000}"/>
    <cellStyle name="입력 2 7 7" xfId="24791" xr:uid="{00000000-0005-0000-0000-0000318E0000}"/>
    <cellStyle name="입력 2 8" xfId="6250" xr:uid="{00000000-0005-0000-0000-0000328E0000}"/>
    <cellStyle name="입력 2 8 2" xfId="12827" xr:uid="{00000000-0005-0000-0000-0000338E0000}"/>
    <cellStyle name="입력 2 8 3" xfId="16807" xr:uid="{00000000-0005-0000-0000-0000348E0000}"/>
    <cellStyle name="입력 2 8 4" xfId="23111" xr:uid="{00000000-0005-0000-0000-0000358E0000}"/>
    <cellStyle name="입력 2 8 5" xfId="19416" xr:uid="{00000000-0005-0000-0000-0000368E0000}"/>
    <cellStyle name="입력 2 9" xfId="4624" xr:uid="{00000000-0005-0000-0000-0000378E0000}"/>
    <cellStyle name="입력 2 9 2" xfId="11201" xr:uid="{00000000-0005-0000-0000-0000388E0000}"/>
    <cellStyle name="입력 2 9 3" xfId="21937" xr:uid="{00000000-0005-0000-0000-0000398E0000}"/>
    <cellStyle name="입력 2 9 4" xfId="24927" xr:uid="{00000000-0005-0000-0000-00003A8E0000}"/>
    <cellStyle name="입력 2 9 5" xfId="27007" xr:uid="{00000000-0005-0000-0000-00003B8E0000}"/>
    <cellStyle name="입력 3" xfId="1722" xr:uid="{00000000-0005-0000-0000-00003C8E0000}"/>
    <cellStyle name="입력 3 10" xfId="9491" xr:uid="{00000000-0005-0000-0000-00003D8E0000}"/>
    <cellStyle name="입력 3 10 2" xfId="14660" xr:uid="{00000000-0005-0000-0000-00003E8E0000}"/>
    <cellStyle name="입력 3 11" xfId="9473" xr:uid="{00000000-0005-0000-0000-00003F8E0000}"/>
    <cellStyle name="입력 3 11 2" xfId="14642" xr:uid="{00000000-0005-0000-0000-0000408E0000}"/>
    <cellStyle name="입력 3 12" xfId="19707" xr:uid="{00000000-0005-0000-0000-0000418E0000}"/>
    <cellStyle name="입력 3 13" xfId="19221" xr:uid="{00000000-0005-0000-0000-0000428E0000}"/>
    <cellStyle name="입력 3 14" xfId="24649" xr:uid="{00000000-0005-0000-0000-0000438E0000}"/>
    <cellStyle name="입력 3 2" xfId="3047" xr:uid="{00000000-0005-0000-0000-0000448E0000}"/>
    <cellStyle name="입력 3 2 10" xfId="25299" xr:uid="{00000000-0005-0000-0000-0000458E0000}"/>
    <cellStyle name="입력 3 2 2" xfId="3777" xr:uid="{00000000-0005-0000-0000-0000468E0000}"/>
    <cellStyle name="입력 3 2 2 2" xfId="7081" xr:uid="{00000000-0005-0000-0000-0000478E0000}"/>
    <cellStyle name="입력 3 2 2 2 2" xfId="13658" xr:uid="{00000000-0005-0000-0000-0000488E0000}"/>
    <cellStyle name="입력 3 2 2 2 3" xfId="20739" xr:uid="{00000000-0005-0000-0000-0000498E0000}"/>
    <cellStyle name="입력 3 2 2 2 4" xfId="23788" xr:uid="{00000000-0005-0000-0000-00004A8E0000}"/>
    <cellStyle name="입력 3 2 2 2 5" xfId="26042" xr:uid="{00000000-0005-0000-0000-00004B8E0000}"/>
    <cellStyle name="입력 3 2 2 3" xfId="5458" xr:uid="{00000000-0005-0000-0000-00004C8E0000}"/>
    <cellStyle name="입력 3 2 2 3 2" xfId="12035" xr:uid="{00000000-0005-0000-0000-00004D8E0000}"/>
    <cellStyle name="입력 3 2 2 4" xfId="10362" xr:uid="{00000000-0005-0000-0000-00004E8E0000}"/>
    <cellStyle name="입력 3 2 2 5" xfId="17650" xr:uid="{00000000-0005-0000-0000-00004F8E0000}"/>
    <cellStyle name="입력 3 2 2 6" xfId="19032" xr:uid="{00000000-0005-0000-0000-0000508E0000}"/>
    <cellStyle name="입력 3 2 2 7" xfId="21792" xr:uid="{00000000-0005-0000-0000-0000518E0000}"/>
    <cellStyle name="입력 3 2 3" xfId="4088" xr:uid="{00000000-0005-0000-0000-0000528E0000}"/>
    <cellStyle name="입력 3 2 3 2" xfId="7392" xr:uid="{00000000-0005-0000-0000-0000538E0000}"/>
    <cellStyle name="입력 3 2 3 2 2" xfId="13969" xr:uid="{00000000-0005-0000-0000-0000548E0000}"/>
    <cellStyle name="입력 3 2 3 2 3" xfId="21050" xr:uid="{00000000-0005-0000-0000-0000558E0000}"/>
    <cellStyle name="입력 3 2 3 2 4" xfId="24054" xr:uid="{00000000-0005-0000-0000-0000568E0000}"/>
    <cellStyle name="입력 3 2 3 2 5" xfId="26304" xr:uid="{00000000-0005-0000-0000-0000578E0000}"/>
    <cellStyle name="입력 3 2 3 3" xfId="5769" xr:uid="{00000000-0005-0000-0000-0000588E0000}"/>
    <cellStyle name="입력 3 2 3 3 2" xfId="12346" xr:uid="{00000000-0005-0000-0000-0000598E0000}"/>
    <cellStyle name="입력 3 2 3 4" xfId="10673" xr:uid="{00000000-0005-0000-0000-00005A8E0000}"/>
    <cellStyle name="입력 3 2 3 5" xfId="17339" xr:uid="{00000000-0005-0000-0000-00005B8E0000}"/>
    <cellStyle name="입력 3 2 3 6" xfId="22620" xr:uid="{00000000-0005-0000-0000-00005C8E0000}"/>
    <cellStyle name="입력 3 2 3 7" xfId="22072" xr:uid="{00000000-0005-0000-0000-00005D8E0000}"/>
    <cellStyle name="입력 3 2 4" xfId="4304" xr:uid="{00000000-0005-0000-0000-00005E8E0000}"/>
    <cellStyle name="입력 3 2 4 2" xfId="7608" xr:uid="{00000000-0005-0000-0000-00005F8E0000}"/>
    <cellStyle name="입력 3 2 4 2 2" xfId="14185" xr:uid="{00000000-0005-0000-0000-0000608E0000}"/>
    <cellStyle name="입력 3 2 4 2 3" xfId="21266" xr:uid="{00000000-0005-0000-0000-0000618E0000}"/>
    <cellStyle name="입력 3 2 4 2 4" xfId="24270" xr:uid="{00000000-0005-0000-0000-0000628E0000}"/>
    <cellStyle name="입력 3 2 4 2 5" xfId="26520" xr:uid="{00000000-0005-0000-0000-0000638E0000}"/>
    <cellStyle name="입력 3 2 4 3" xfId="5985" xr:uid="{00000000-0005-0000-0000-0000648E0000}"/>
    <cellStyle name="입력 3 2 4 3 2" xfId="12562" xr:uid="{00000000-0005-0000-0000-0000658E0000}"/>
    <cellStyle name="입력 3 2 4 4" xfId="10889" xr:uid="{00000000-0005-0000-0000-0000668E0000}"/>
    <cellStyle name="입력 3 2 4 5" xfId="17123" xr:uid="{00000000-0005-0000-0000-0000678E0000}"/>
    <cellStyle name="입력 3 2 4 6" xfId="22836" xr:uid="{00000000-0005-0000-0000-0000688E0000}"/>
    <cellStyle name="입력 3 2 4 7" xfId="19495" xr:uid="{00000000-0005-0000-0000-0000698E0000}"/>
    <cellStyle name="입력 3 2 5" xfId="6408" xr:uid="{00000000-0005-0000-0000-00006A8E0000}"/>
    <cellStyle name="입력 3 2 5 2" xfId="12985" xr:uid="{00000000-0005-0000-0000-00006B8E0000}"/>
    <cellStyle name="입력 3 2 5 3" xfId="20066" xr:uid="{00000000-0005-0000-0000-00006C8E0000}"/>
    <cellStyle name="입력 3 2 5 4" xfId="23223" xr:uid="{00000000-0005-0000-0000-00006D8E0000}"/>
    <cellStyle name="입력 3 2 5 5" xfId="25476" xr:uid="{00000000-0005-0000-0000-00006E8E0000}"/>
    <cellStyle name="입력 3 2 6" xfId="4785" xr:uid="{00000000-0005-0000-0000-00006F8E0000}"/>
    <cellStyle name="입력 3 2 6 2" xfId="11362" xr:uid="{00000000-0005-0000-0000-0000708E0000}"/>
    <cellStyle name="입력 3 2 7" xfId="9690" xr:uid="{00000000-0005-0000-0000-0000718E0000}"/>
    <cellStyle name="입력 3 2 8" xfId="18410" xr:uid="{00000000-0005-0000-0000-0000728E0000}"/>
    <cellStyle name="입력 3 2 9" xfId="18800" xr:uid="{00000000-0005-0000-0000-0000738E0000}"/>
    <cellStyle name="입력 3 3" xfId="3255" xr:uid="{00000000-0005-0000-0000-0000748E0000}"/>
    <cellStyle name="입력 3 3 10" xfId="25234" xr:uid="{00000000-0005-0000-0000-0000758E0000}"/>
    <cellStyle name="입력 3 3 2" xfId="3962" xr:uid="{00000000-0005-0000-0000-0000768E0000}"/>
    <cellStyle name="입력 3 3 2 2" xfId="7266" xr:uid="{00000000-0005-0000-0000-0000778E0000}"/>
    <cellStyle name="입력 3 3 2 2 2" xfId="13843" xr:uid="{00000000-0005-0000-0000-0000788E0000}"/>
    <cellStyle name="입력 3 3 2 2 3" xfId="20924" xr:uid="{00000000-0005-0000-0000-0000798E0000}"/>
    <cellStyle name="입력 3 3 2 2 4" xfId="23928" xr:uid="{00000000-0005-0000-0000-00007A8E0000}"/>
    <cellStyle name="입력 3 3 2 2 5" xfId="26178" xr:uid="{00000000-0005-0000-0000-00007B8E0000}"/>
    <cellStyle name="입력 3 3 2 3" xfId="5643" xr:uid="{00000000-0005-0000-0000-00007C8E0000}"/>
    <cellStyle name="입력 3 3 2 3 2" xfId="12220" xr:uid="{00000000-0005-0000-0000-00007D8E0000}"/>
    <cellStyle name="입력 3 3 2 4" xfId="10547" xr:uid="{00000000-0005-0000-0000-00007E8E0000}"/>
    <cellStyle name="입력 3 3 2 5" xfId="17465" xr:uid="{00000000-0005-0000-0000-00007F8E0000}"/>
    <cellStyle name="입력 3 3 2 6" xfId="22494" xr:uid="{00000000-0005-0000-0000-0000808E0000}"/>
    <cellStyle name="입력 3 3 2 7" xfId="19214" xr:uid="{00000000-0005-0000-0000-0000818E0000}"/>
    <cellStyle name="입력 3 3 3" xfId="4216" xr:uid="{00000000-0005-0000-0000-0000828E0000}"/>
    <cellStyle name="입력 3 3 3 2" xfId="7520" xr:uid="{00000000-0005-0000-0000-0000838E0000}"/>
    <cellStyle name="입력 3 3 3 2 2" xfId="14097" xr:uid="{00000000-0005-0000-0000-0000848E0000}"/>
    <cellStyle name="입력 3 3 3 2 3" xfId="21178" xr:uid="{00000000-0005-0000-0000-0000858E0000}"/>
    <cellStyle name="입력 3 3 3 2 4" xfId="24182" xr:uid="{00000000-0005-0000-0000-0000868E0000}"/>
    <cellStyle name="입력 3 3 3 2 5" xfId="26432" xr:uid="{00000000-0005-0000-0000-0000878E0000}"/>
    <cellStyle name="입력 3 3 3 3" xfId="5897" xr:uid="{00000000-0005-0000-0000-0000888E0000}"/>
    <cellStyle name="입력 3 3 3 3 2" xfId="12474" xr:uid="{00000000-0005-0000-0000-0000898E0000}"/>
    <cellStyle name="입력 3 3 3 4" xfId="10801" xr:uid="{00000000-0005-0000-0000-00008A8E0000}"/>
    <cellStyle name="입력 3 3 3 5" xfId="17211" xr:uid="{00000000-0005-0000-0000-00008B8E0000}"/>
    <cellStyle name="입력 3 3 3 6" xfId="22748" xr:uid="{00000000-0005-0000-0000-00008C8E0000}"/>
    <cellStyle name="입력 3 3 3 7" xfId="18256" xr:uid="{00000000-0005-0000-0000-00008D8E0000}"/>
    <cellStyle name="입력 3 3 4" xfId="4430" xr:uid="{00000000-0005-0000-0000-00008E8E0000}"/>
    <cellStyle name="입력 3 3 4 2" xfId="7734" xr:uid="{00000000-0005-0000-0000-00008F8E0000}"/>
    <cellStyle name="입력 3 3 4 2 2" xfId="14311" xr:uid="{00000000-0005-0000-0000-0000908E0000}"/>
    <cellStyle name="입력 3 3 4 2 3" xfId="21392" xr:uid="{00000000-0005-0000-0000-0000918E0000}"/>
    <cellStyle name="입력 3 3 4 2 4" xfId="24396" xr:uid="{00000000-0005-0000-0000-0000928E0000}"/>
    <cellStyle name="입력 3 3 4 2 5" xfId="26646" xr:uid="{00000000-0005-0000-0000-0000938E0000}"/>
    <cellStyle name="입력 3 3 4 3" xfId="6111" xr:uid="{00000000-0005-0000-0000-0000948E0000}"/>
    <cellStyle name="입력 3 3 4 3 2" xfId="12688" xr:uid="{00000000-0005-0000-0000-0000958E0000}"/>
    <cellStyle name="입력 3 3 4 4" xfId="11015" xr:uid="{00000000-0005-0000-0000-0000968E0000}"/>
    <cellStyle name="입력 3 3 4 5" xfId="16997" xr:uid="{00000000-0005-0000-0000-0000978E0000}"/>
    <cellStyle name="입력 3 3 4 6" xfId="22962" xr:uid="{00000000-0005-0000-0000-0000988E0000}"/>
    <cellStyle name="입력 3 3 4 7" xfId="19453" xr:uid="{00000000-0005-0000-0000-0000998E0000}"/>
    <cellStyle name="입력 3 3 5" xfId="6594" xr:uid="{00000000-0005-0000-0000-00009A8E0000}"/>
    <cellStyle name="입력 3 3 5 2" xfId="13171" xr:uid="{00000000-0005-0000-0000-00009B8E0000}"/>
    <cellStyle name="입력 3 3 5 3" xfId="20252" xr:uid="{00000000-0005-0000-0000-00009C8E0000}"/>
    <cellStyle name="입력 3 3 5 4" xfId="23352" xr:uid="{00000000-0005-0000-0000-00009D8E0000}"/>
    <cellStyle name="입력 3 3 5 5" xfId="25607" xr:uid="{00000000-0005-0000-0000-00009E8E0000}"/>
    <cellStyle name="입력 3 3 6" xfId="4971" xr:uid="{00000000-0005-0000-0000-00009F8E0000}"/>
    <cellStyle name="입력 3 3 6 2" xfId="11548" xr:uid="{00000000-0005-0000-0000-0000A08E0000}"/>
    <cellStyle name="입력 3 3 7" xfId="9875" xr:uid="{00000000-0005-0000-0000-0000A18E0000}"/>
    <cellStyle name="입력 3 3 8" xfId="18170" xr:uid="{00000000-0005-0000-0000-0000A28E0000}"/>
    <cellStyle name="입력 3 3 9" xfId="21945" xr:uid="{00000000-0005-0000-0000-0000A38E0000}"/>
    <cellStyle name="입력 3 4" xfId="3559" xr:uid="{00000000-0005-0000-0000-0000A48E0000}"/>
    <cellStyle name="입력 3 4 2" xfId="6883" xr:uid="{00000000-0005-0000-0000-0000A58E0000}"/>
    <cellStyle name="입력 3 4 2 2" xfId="13460" xr:uid="{00000000-0005-0000-0000-0000A68E0000}"/>
    <cellStyle name="입력 3 4 2 3" xfId="20541" xr:uid="{00000000-0005-0000-0000-0000A78E0000}"/>
    <cellStyle name="입력 3 4 2 4" xfId="23592" xr:uid="{00000000-0005-0000-0000-0000A88E0000}"/>
    <cellStyle name="입력 3 4 2 5" xfId="25845" xr:uid="{00000000-0005-0000-0000-0000A98E0000}"/>
    <cellStyle name="입력 3 4 3" xfId="5260" xr:uid="{00000000-0005-0000-0000-0000AA8E0000}"/>
    <cellStyle name="입력 3 4 3 2" xfId="11837" xr:uid="{00000000-0005-0000-0000-0000AB8E0000}"/>
    <cellStyle name="입력 3 4 4" xfId="10164" xr:uid="{00000000-0005-0000-0000-0000AC8E0000}"/>
    <cellStyle name="입력 3 4 5" xfId="17867" xr:uid="{00000000-0005-0000-0000-0000AD8E0000}"/>
    <cellStyle name="입력 3 4 6" xfId="18945" xr:uid="{00000000-0005-0000-0000-0000AE8E0000}"/>
    <cellStyle name="입력 3 4 7" xfId="18601" xr:uid="{00000000-0005-0000-0000-0000AF8E0000}"/>
    <cellStyle name="입력 3 5" xfId="3669" xr:uid="{00000000-0005-0000-0000-0000B08E0000}"/>
    <cellStyle name="입력 3 5 2" xfId="6973" xr:uid="{00000000-0005-0000-0000-0000B18E0000}"/>
    <cellStyle name="입력 3 5 2 2" xfId="13550" xr:uid="{00000000-0005-0000-0000-0000B28E0000}"/>
    <cellStyle name="입력 3 5 2 3" xfId="20631" xr:uid="{00000000-0005-0000-0000-0000B38E0000}"/>
    <cellStyle name="입력 3 5 2 4" xfId="23682" xr:uid="{00000000-0005-0000-0000-0000B48E0000}"/>
    <cellStyle name="입력 3 5 2 5" xfId="25935" xr:uid="{00000000-0005-0000-0000-0000B58E0000}"/>
    <cellStyle name="입력 3 5 3" xfId="5350" xr:uid="{00000000-0005-0000-0000-0000B68E0000}"/>
    <cellStyle name="입력 3 5 3 2" xfId="11927" xr:uid="{00000000-0005-0000-0000-0000B78E0000}"/>
    <cellStyle name="입력 3 5 4" xfId="10254" xr:uid="{00000000-0005-0000-0000-0000B88E0000}"/>
    <cellStyle name="입력 3 5 5" xfId="17758" xr:uid="{00000000-0005-0000-0000-0000B98E0000}"/>
    <cellStyle name="입력 3 5 6" xfId="18995" xr:uid="{00000000-0005-0000-0000-0000BA8E0000}"/>
    <cellStyle name="입력 3 5 7" xfId="18576" xr:uid="{00000000-0005-0000-0000-0000BB8E0000}"/>
    <cellStyle name="입력 3 6" xfId="3722" xr:uid="{00000000-0005-0000-0000-0000BC8E0000}"/>
    <cellStyle name="입력 3 6 2" xfId="7026" xr:uid="{00000000-0005-0000-0000-0000BD8E0000}"/>
    <cellStyle name="입력 3 6 2 2" xfId="13603" xr:uid="{00000000-0005-0000-0000-0000BE8E0000}"/>
    <cellStyle name="입력 3 6 2 3" xfId="20684" xr:uid="{00000000-0005-0000-0000-0000BF8E0000}"/>
    <cellStyle name="입력 3 6 2 4" xfId="23735" xr:uid="{00000000-0005-0000-0000-0000C08E0000}"/>
    <cellStyle name="입력 3 6 2 5" xfId="25988" xr:uid="{00000000-0005-0000-0000-0000C18E0000}"/>
    <cellStyle name="입력 3 6 3" xfId="5403" xr:uid="{00000000-0005-0000-0000-0000C28E0000}"/>
    <cellStyle name="입력 3 6 3 2" xfId="11980" xr:uid="{00000000-0005-0000-0000-0000C38E0000}"/>
    <cellStyle name="입력 3 6 4" xfId="10307" xr:uid="{00000000-0005-0000-0000-0000C48E0000}"/>
    <cellStyle name="입력 3 6 5" xfId="17705" xr:uid="{00000000-0005-0000-0000-0000C58E0000}"/>
    <cellStyle name="입력 3 6 6" xfId="19011" xr:uid="{00000000-0005-0000-0000-0000C68E0000}"/>
    <cellStyle name="입력 3 6 7" xfId="24541" xr:uid="{00000000-0005-0000-0000-0000C78E0000}"/>
    <cellStyle name="입력 3 7" xfId="6251" xr:uid="{00000000-0005-0000-0000-0000C88E0000}"/>
    <cellStyle name="입력 3 7 2" xfId="12828" xr:uid="{00000000-0005-0000-0000-0000C98E0000}"/>
    <cellStyle name="입력 3 7 3" xfId="16806" xr:uid="{00000000-0005-0000-0000-0000CA8E0000}"/>
    <cellStyle name="입력 3 7 4" xfId="23112" xr:uid="{00000000-0005-0000-0000-0000CB8E0000}"/>
    <cellStyle name="입력 3 7 5" xfId="19100" xr:uid="{00000000-0005-0000-0000-0000CC8E0000}"/>
    <cellStyle name="입력 3 8" xfId="4625" xr:uid="{00000000-0005-0000-0000-0000CD8E0000}"/>
    <cellStyle name="입력 3 8 2" xfId="11202" xr:uid="{00000000-0005-0000-0000-0000CE8E0000}"/>
    <cellStyle name="입력 3 8 3" xfId="21939" xr:uid="{00000000-0005-0000-0000-0000CF8E0000}"/>
    <cellStyle name="입력 3 8 4" xfId="24929" xr:uid="{00000000-0005-0000-0000-0000D08E0000}"/>
    <cellStyle name="입력 3 8 5" xfId="27009" xr:uid="{00000000-0005-0000-0000-0000D18E0000}"/>
    <cellStyle name="입력 3 9" xfId="9192" xr:uid="{00000000-0005-0000-0000-0000D28E0000}"/>
    <cellStyle name="입력 3 9 2" xfId="14518" xr:uid="{00000000-0005-0000-0000-0000D38E0000}"/>
    <cellStyle name="입력 3 9 3" xfId="22051" xr:uid="{00000000-0005-0000-0000-0000D48E0000}"/>
    <cellStyle name="입력 3 9 4" xfId="24980" xr:uid="{00000000-0005-0000-0000-0000D58E0000}"/>
    <cellStyle name="입력 3 9 5" xfId="27024" xr:uid="{00000000-0005-0000-0000-0000D68E0000}"/>
    <cellStyle name="입력 4" xfId="9318" xr:uid="{00000000-0005-0000-0000-0000D78E0000}"/>
    <cellStyle name="입력 4 10" xfId="21982" xr:uid="{00000000-0005-0000-0000-0000D88E0000}"/>
    <cellStyle name="입력 4 11" xfId="19402" xr:uid="{00000000-0005-0000-0000-0000D98E0000}"/>
    <cellStyle name="입력 4 2" xfId="9194" xr:uid="{00000000-0005-0000-0000-0000DA8E0000}"/>
    <cellStyle name="입력 4 2 2" xfId="14519" xr:uid="{00000000-0005-0000-0000-0000DB8E0000}"/>
    <cellStyle name="입력 4 3" xfId="9092" xr:uid="{00000000-0005-0000-0000-0000DC8E0000}"/>
    <cellStyle name="입력 4 3 2" xfId="14497" xr:uid="{00000000-0005-0000-0000-0000DD8E0000}"/>
    <cellStyle name="입력 4 4" xfId="9503" xr:uid="{00000000-0005-0000-0000-0000DE8E0000}"/>
    <cellStyle name="입력 4 4 2" xfId="14672" xr:uid="{00000000-0005-0000-0000-0000DF8E0000}"/>
    <cellStyle name="입력 4 5" xfId="9492" xr:uid="{00000000-0005-0000-0000-0000E08E0000}"/>
    <cellStyle name="입력 4 5 2" xfId="14661" xr:uid="{00000000-0005-0000-0000-0000E18E0000}"/>
    <cellStyle name="입력 4 6" xfId="9474" xr:uid="{00000000-0005-0000-0000-0000E28E0000}"/>
    <cellStyle name="입력 4 6 2" xfId="14643" xr:uid="{00000000-0005-0000-0000-0000E38E0000}"/>
    <cellStyle name="입력 4 7" xfId="14549" xr:uid="{00000000-0005-0000-0000-0000E48E0000}"/>
    <cellStyle name="입력 4 8" xfId="14468" xr:uid="{00000000-0005-0000-0000-0000E58E0000}"/>
    <cellStyle name="입력 4 9" xfId="19708" xr:uid="{00000000-0005-0000-0000-0000E68E0000}"/>
    <cellStyle name="입력 5" xfId="16061" xr:uid="{00000000-0005-0000-0000-0000E78E0000}"/>
    <cellStyle name="입력 5 2" xfId="19709" xr:uid="{00000000-0005-0000-0000-0000E88E0000}"/>
    <cellStyle name="입력 5 3" xfId="21936" xr:uid="{00000000-0005-0000-0000-0000E98E0000}"/>
    <cellStyle name="입력 5 4" xfId="24926" xr:uid="{00000000-0005-0000-0000-0000EA8E0000}"/>
    <cellStyle name="입력 5 5" xfId="27006" xr:uid="{00000000-0005-0000-0000-0000EB8E0000}"/>
    <cellStyle name="입력 5 6" xfId="19403" xr:uid="{00000000-0005-0000-0000-0000EC8E0000}"/>
    <cellStyle name="입력 6" xfId="16062" xr:uid="{00000000-0005-0000-0000-0000ED8E0000}"/>
    <cellStyle name="입력 6 2" xfId="19710" xr:uid="{00000000-0005-0000-0000-0000EE8E0000}"/>
    <cellStyle name="입력 6 3" xfId="22048" xr:uid="{00000000-0005-0000-0000-0000EF8E0000}"/>
    <cellStyle name="입력 6 4" xfId="24977" xr:uid="{00000000-0005-0000-0000-0000F08E0000}"/>
    <cellStyle name="입력 6 5" xfId="27021" xr:uid="{00000000-0005-0000-0000-0000F18E0000}"/>
    <cellStyle name="입력 6 6" xfId="19404" xr:uid="{00000000-0005-0000-0000-0000F28E0000}"/>
    <cellStyle name="자리수" xfId="1723" xr:uid="{00000000-0005-0000-0000-0000F38E0000}"/>
    <cellStyle name="자리수0" xfId="1724" xr:uid="{00000000-0005-0000-0000-0000F48E0000}"/>
    <cellStyle name="작업일수" xfId="1725" xr:uid="{00000000-0005-0000-0000-0000F58E0000}"/>
    <cellStyle name="정" xfId="1726" xr:uid="{00000000-0005-0000-0000-0000F68E0000}"/>
    <cellStyle name="제놀" xfId="1727" xr:uid="{00000000-0005-0000-0000-0000F78E0000}"/>
    <cellStyle name="제목 1 2" xfId="1728" xr:uid="{00000000-0005-0000-0000-0000F88E0000}"/>
    <cellStyle name="제목 1 2 2" xfId="2837" xr:uid="{00000000-0005-0000-0000-0000F98E0000}"/>
    <cellStyle name="제목 1 2 2 2" xfId="9320" xr:uid="{00000000-0005-0000-0000-0000FA8E0000}"/>
    <cellStyle name="제목 1 2 3" xfId="9319" xr:uid="{00000000-0005-0000-0000-0000FB8E0000}"/>
    <cellStyle name="제목 1 2 4" xfId="16063" xr:uid="{00000000-0005-0000-0000-0000FC8E0000}"/>
    <cellStyle name="제목 1 3" xfId="1729" xr:uid="{00000000-0005-0000-0000-0000FD8E0000}"/>
    <cellStyle name="제목 1 4" xfId="9321" xr:uid="{00000000-0005-0000-0000-0000FE8E0000}"/>
    <cellStyle name="제목 1 4 2" xfId="21975" xr:uid="{00000000-0005-0000-0000-0000FF8E0000}"/>
    <cellStyle name="제목 1 5" xfId="16064" xr:uid="{00000000-0005-0000-0000-0000008F0000}"/>
    <cellStyle name="제목 1 6" xfId="16065" xr:uid="{00000000-0005-0000-0000-0000018F0000}"/>
    <cellStyle name="제목 2 2" xfId="1730" xr:uid="{00000000-0005-0000-0000-0000028F0000}"/>
    <cellStyle name="제목 2 2 2" xfId="2838" xr:uid="{00000000-0005-0000-0000-0000038F0000}"/>
    <cellStyle name="제목 2 2 2 2" xfId="9323" xr:uid="{00000000-0005-0000-0000-0000048F0000}"/>
    <cellStyle name="제목 2 2 3" xfId="9322" xr:uid="{00000000-0005-0000-0000-0000058F0000}"/>
    <cellStyle name="제목 2 2 4" xfId="16067" xr:uid="{00000000-0005-0000-0000-0000068F0000}"/>
    <cellStyle name="제목 2 3" xfId="1731" xr:uid="{00000000-0005-0000-0000-0000078F0000}"/>
    <cellStyle name="제목 2 4" xfId="9324" xr:uid="{00000000-0005-0000-0000-0000088F0000}"/>
    <cellStyle name="제목 2 4 2" xfId="21976" xr:uid="{00000000-0005-0000-0000-0000098F0000}"/>
    <cellStyle name="제목 2 5" xfId="16069" xr:uid="{00000000-0005-0000-0000-00000A8F0000}"/>
    <cellStyle name="제목 2 6" xfId="16070" xr:uid="{00000000-0005-0000-0000-00000B8F0000}"/>
    <cellStyle name="제목 3 2" xfId="1732" xr:uid="{00000000-0005-0000-0000-00000C8F0000}"/>
    <cellStyle name="제목 3 2 2" xfId="2839" xr:uid="{00000000-0005-0000-0000-00000D8F0000}"/>
    <cellStyle name="제목 3 2 2 2" xfId="9326" xr:uid="{00000000-0005-0000-0000-00000E8F0000}"/>
    <cellStyle name="제목 3 2 3" xfId="9325" xr:uid="{00000000-0005-0000-0000-00000F8F0000}"/>
    <cellStyle name="제목 3 2 4" xfId="16072" xr:uid="{00000000-0005-0000-0000-0000108F0000}"/>
    <cellStyle name="제목 3 3" xfId="1733" xr:uid="{00000000-0005-0000-0000-0000118F0000}"/>
    <cellStyle name="제목 3 4" xfId="9327" xr:uid="{00000000-0005-0000-0000-0000128F0000}"/>
    <cellStyle name="제목 3 4 2" xfId="21977" xr:uid="{00000000-0005-0000-0000-0000138F0000}"/>
    <cellStyle name="제목 3 5" xfId="16073" xr:uid="{00000000-0005-0000-0000-0000148F0000}"/>
    <cellStyle name="제목 3 6" xfId="16074" xr:uid="{00000000-0005-0000-0000-0000158F0000}"/>
    <cellStyle name="제목 4 2" xfId="1734" xr:uid="{00000000-0005-0000-0000-0000168F0000}"/>
    <cellStyle name="제목 4 2 2" xfId="2840" xr:uid="{00000000-0005-0000-0000-0000178F0000}"/>
    <cellStyle name="제목 4 2 2 2" xfId="9329" xr:uid="{00000000-0005-0000-0000-0000188F0000}"/>
    <cellStyle name="제목 4 2 3" xfId="9328" xr:uid="{00000000-0005-0000-0000-0000198F0000}"/>
    <cellStyle name="제목 4 2 4" xfId="16075" xr:uid="{00000000-0005-0000-0000-00001A8F0000}"/>
    <cellStyle name="제목 4 3" xfId="1735" xr:uid="{00000000-0005-0000-0000-00001B8F0000}"/>
    <cellStyle name="제목 4 4" xfId="9330" xr:uid="{00000000-0005-0000-0000-00001C8F0000}"/>
    <cellStyle name="제목 4 4 2" xfId="21978" xr:uid="{00000000-0005-0000-0000-00001D8F0000}"/>
    <cellStyle name="제목 4 5" xfId="16076" xr:uid="{00000000-0005-0000-0000-00001E8F0000}"/>
    <cellStyle name="제목 4 6" xfId="16077" xr:uid="{00000000-0005-0000-0000-00001F8F0000}"/>
    <cellStyle name="제목 5" xfId="1736" xr:uid="{00000000-0005-0000-0000-0000208F0000}"/>
    <cellStyle name="제목 5 2" xfId="9332" xr:uid="{00000000-0005-0000-0000-0000218F0000}"/>
    <cellStyle name="제목 5 3" xfId="9331" xr:uid="{00000000-0005-0000-0000-0000228F0000}"/>
    <cellStyle name="제목 6" xfId="1737" xr:uid="{00000000-0005-0000-0000-0000238F0000}"/>
    <cellStyle name="제목 6 2" xfId="9334" xr:uid="{00000000-0005-0000-0000-0000248F0000}"/>
    <cellStyle name="제목 6 2 2" xfId="21944" xr:uid="{00000000-0005-0000-0000-0000258F0000}"/>
    <cellStyle name="제목 6 3" xfId="9333" xr:uid="{00000000-0005-0000-0000-0000268F0000}"/>
    <cellStyle name="제목 7" xfId="9335" xr:uid="{00000000-0005-0000-0000-0000278F0000}"/>
    <cellStyle name="제목 7 2" xfId="21974" xr:uid="{00000000-0005-0000-0000-0000288F0000}"/>
    <cellStyle name="제목 8" xfId="16079" xr:uid="{00000000-0005-0000-0000-0000298F0000}"/>
    <cellStyle name="제목 9" xfId="16080" xr:uid="{00000000-0005-0000-0000-00002A8F0000}"/>
    <cellStyle name="제목1" xfId="1738" xr:uid="{00000000-0005-0000-0000-00002B8F0000}"/>
    <cellStyle name="제목2" xfId="1739" xr:uid="{00000000-0005-0000-0000-00002C8F0000}"/>
    <cellStyle name="제조번호" xfId="1740" xr:uid="{00000000-0005-0000-0000-00002D8F0000}"/>
    <cellStyle name="제조번호 2" xfId="2896" xr:uid="{00000000-0005-0000-0000-00002E8F0000}"/>
    <cellStyle name="제조번호 2 10" xfId="19604" xr:uid="{00000000-0005-0000-0000-00002F8F0000}"/>
    <cellStyle name="제조번호 2 2" xfId="3121" xr:uid="{00000000-0005-0000-0000-0000308F0000}"/>
    <cellStyle name="제조번호 2 2 10" xfId="25285" xr:uid="{00000000-0005-0000-0000-0000318F0000}"/>
    <cellStyle name="제조번호 2 2 2" xfId="3851" xr:uid="{00000000-0005-0000-0000-0000328F0000}"/>
    <cellStyle name="제조번호 2 2 2 2" xfId="7155" xr:uid="{00000000-0005-0000-0000-0000338F0000}"/>
    <cellStyle name="제조번호 2 2 2 2 2" xfId="13732" xr:uid="{00000000-0005-0000-0000-0000348F0000}"/>
    <cellStyle name="제조번호 2 2 2 2 3" xfId="20813" xr:uid="{00000000-0005-0000-0000-0000358F0000}"/>
    <cellStyle name="제조번호 2 2 2 2 4" xfId="23845" xr:uid="{00000000-0005-0000-0000-0000368F0000}"/>
    <cellStyle name="제조번호 2 2 2 2 5" xfId="26099" xr:uid="{00000000-0005-0000-0000-0000378F0000}"/>
    <cellStyle name="제조번호 2 2 2 3" xfId="5532" xr:uid="{00000000-0005-0000-0000-0000388F0000}"/>
    <cellStyle name="제조번호 2 2 2 3 2" xfId="12109" xr:uid="{00000000-0005-0000-0000-0000398F0000}"/>
    <cellStyle name="제조번호 2 2 2 4" xfId="10436" xr:uid="{00000000-0005-0000-0000-00003A8F0000}"/>
    <cellStyle name="제조번호 2 2 2 5" xfId="17576" xr:uid="{00000000-0005-0000-0000-00003B8F0000}"/>
    <cellStyle name="제조번호 2 2 2 6" xfId="19999" xr:uid="{00000000-0005-0000-0000-00003C8F0000}"/>
    <cellStyle name="제조번호 2 2 2 7" xfId="21740" xr:uid="{00000000-0005-0000-0000-00003D8F0000}"/>
    <cellStyle name="제조번호 2 2 3" xfId="4143" xr:uid="{00000000-0005-0000-0000-00003E8F0000}"/>
    <cellStyle name="제조번호 2 2 3 2" xfId="7447" xr:uid="{00000000-0005-0000-0000-00003F8F0000}"/>
    <cellStyle name="제조번호 2 2 3 2 2" xfId="14024" xr:uid="{00000000-0005-0000-0000-0000408F0000}"/>
    <cellStyle name="제조번호 2 2 3 2 3" xfId="21105" xr:uid="{00000000-0005-0000-0000-0000418F0000}"/>
    <cellStyle name="제조번호 2 2 3 2 4" xfId="24109" xr:uid="{00000000-0005-0000-0000-0000428F0000}"/>
    <cellStyle name="제조번호 2 2 3 2 5" xfId="26359" xr:uid="{00000000-0005-0000-0000-0000438F0000}"/>
    <cellStyle name="제조번호 2 2 3 3" xfId="5824" xr:uid="{00000000-0005-0000-0000-0000448F0000}"/>
    <cellStyle name="제조번호 2 2 3 3 2" xfId="12401" xr:uid="{00000000-0005-0000-0000-0000458F0000}"/>
    <cellStyle name="제조번호 2 2 3 4" xfId="10728" xr:uid="{00000000-0005-0000-0000-0000468F0000}"/>
    <cellStyle name="제조번호 2 2 3 5" xfId="17284" xr:uid="{00000000-0005-0000-0000-0000478F0000}"/>
    <cellStyle name="제조번호 2 2 3 6" xfId="22675" xr:uid="{00000000-0005-0000-0000-0000488F0000}"/>
    <cellStyle name="제조번호 2 2 3 7" xfId="22082" xr:uid="{00000000-0005-0000-0000-0000498F0000}"/>
    <cellStyle name="제조번호 2 2 4" xfId="4359" xr:uid="{00000000-0005-0000-0000-00004A8F0000}"/>
    <cellStyle name="제조번호 2 2 4 2" xfId="7663" xr:uid="{00000000-0005-0000-0000-00004B8F0000}"/>
    <cellStyle name="제조번호 2 2 4 2 2" xfId="14240" xr:uid="{00000000-0005-0000-0000-00004C8F0000}"/>
    <cellStyle name="제조번호 2 2 4 2 3" xfId="21321" xr:uid="{00000000-0005-0000-0000-00004D8F0000}"/>
    <cellStyle name="제조번호 2 2 4 2 4" xfId="24325" xr:uid="{00000000-0005-0000-0000-00004E8F0000}"/>
    <cellStyle name="제조번호 2 2 4 2 5" xfId="26575" xr:uid="{00000000-0005-0000-0000-00004F8F0000}"/>
    <cellStyle name="제조번호 2 2 4 3" xfId="6040" xr:uid="{00000000-0005-0000-0000-0000508F0000}"/>
    <cellStyle name="제조번호 2 2 4 3 2" xfId="12617" xr:uid="{00000000-0005-0000-0000-0000518F0000}"/>
    <cellStyle name="제조번호 2 2 4 4" xfId="10944" xr:uid="{00000000-0005-0000-0000-0000528F0000}"/>
    <cellStyle name="제조번호 2 2 4 5" xfId="17068" xr:uid="{00000000-0005-0000-0000-0000538F0000}"/>
    <cellStyle name="제조번호 2 2 4 6" xfId="22891" xr:uid="{00000000-0005-0000-0000-0000548F0000}"/>
    <cellStyle name="제조번호 2 2 4 7" xfId="19145" xr:uid="{00000000-0005-0000-0000-0000558F0000}"/>
    <cellStyle name="제조번호 2 2 5" xfId="6482" xr:uid="{00000000-0005-0000-0000-0000568F0000}"/>
    <cellStyle name="제조번호 2 2 5 2" xfId="13059" xr:uid="{00000000-0005-0000-0000-0000578F0000}"/>
    <cellStyle name="제조번호 2 2 5 3" xfId="20140" xr:uid="{00000000-0005-0000-0000-0000588F0000}"/>
    <cellStyle name="제조번호 2 2 5 4" xfId="23279" xr:uid="{00000000-0005-0000-0000-0000598F0000}"/>
    <cellStyle name="제조번호 2 2 5 5" xfId="25534" xr:uid="{00000000-0005-0000-0000-00005A8F0000}"/>
    <cellStyle name="제조번호 2 2 6" xfId="4859" xr:uid="{00000000-0005-0000-0000-00005B8F0000}"/>
    <cellStyle name="제조번호 2 2 6 2" xfId="11436" xr:uid="{00000000-0005-0000-0000-00005C8F0000}"/>
    <cellStyle name="제조번호 2 2 7" xfId="9764" xr:uid="{00000000-0005-0000-0000-00005D8F0000}"/>
    <cellStyle name="제조번호 2 2 8" xfId="18336" xr:uid="{00000000-0005-0000-0000-00005E8F0000}"/>
    <cellStyle name="제조번호 2 2 9" xfId="19655" xr:uid="{00000000-0005-0000-0000-00005F8F0000}"/>
    <cellStyle name="제조번호 2 3" xfId="3350" xr:uid="{00000000-0005-0000-0000-0000608F0000}"/>
    <cellStyle name="제조번호 2 3 10" xfId="25169" xr:uid="{00000000-0005-0000-0000-0000618F0000}"/>
    <cellStyle name="제조번호 2 3 2" xfId="4025" xr:uid="{00000000-0005-0000-0000-0000628F0000}"/>
    <cellStyle name="제조번호 2 3 2 2" xfId="7329" xr:uid="{00000000-0005-0000-0000-0000638F0000}"/>
    <cellStyle name="제조번호 2 3 2 2 2" xfId="13906" xr:uid="{00000000-0005-0000-0000-0000648F0000}"/>
    <cellStyle name="제조번호 2 3 2 2 3" xfId="20987" xr:uid="{00000000-0005-0000-0000-0000658F0000}"/>
    <cellStyle name="제조번호 2 3 2 2 4" xfId="23991" xr:uid="{00000000-0005-0000-0000-0000668F0000}"/>
    <cellStyle name="제조번호 2 3 2 2 5" xfId="26241" xr:uid="{00000000-0005-0000-0000-0000678F0000}"/>
    <cellStyle name="제조번호 2 3 2 3" xfId="5706" xr:uid="{00000000-0005-0000-0000-0000688F0000}"/>
    <cellStyle name="제조번호 2 3 2 3 2" xfId="12283" xr:uid="{00000000-0005-0000-0000-0000698F0000}"/>
    <cellStyle name="제조번호 2 3 2 4" xfId="10610" xr:uid="{00000000-0005-0000-0000-00006A8F0000}"/>
    <cellStyle name="제조번호 2 3 2 5" xfId="17402" xr:uid="{00000000-0005-0000-0000-00006B8F0000}"/>
    <cellStyle name="제조번호 2 3 2 6" xfId="22557" xr:uid="{00000000-0005-0000-0000-00006C8F0000}"/>
    <cellStyle name="제조번호 2 3 2 7" xfId="24822" xr:uid="{00000000-0005-0000-0000-00006D8F0000}"/>
    <cellStyle name="제조번호 2 3 3" xfId="4279" xr:uid="{00000000-0005-0000-0000-00006E8F0000}"/>
    <cellStyle name="제조번호 2 3 3 2" xfId="7583" xr:uid="{00000000-0005-0000-0000-00006F8F0000}"/>
    <cellStyle name="제조번호 2 3 3 2 2" xfId="14160" xr:uid="{00000000-0005-0000-0000-0000708F0000}"/>
    <cellStyle name="제조번호 2 3 3 2 3" xfId="21241" xr:uid="{00000000-0005-0000-0000-0000718F0000}"/>
    <cellStyle name="제조번호 2 3 3 2 4" xfId="24245" xr:uid="{00000000-0005-0000-0000-0000728F0000}"/>
    <cellStyle name="제조번호 2 3 3 2 5" xfId="26495" xr:uid="{00000000-0005-0000-0000-0000738F0000}"/>
    <cellStyle name="제조번호 2 3 3 3" xfId="5960" xr:uid="{00000000-0005-0000-0000-0000748F0000}"/>
    <cellStyle name="제조번호 2 3 3 3 2" xfId="12537" xr:uid="{00000000-0005-0000-0000-0000758F0000}"/>
    <cellStyle name="제조번호 2 3 3 4" xfId="10864" xr:uid="{00000000-0005-0000-0000-0000768F0000}"/>
    <cellStyle name="제조번호 2 3 3 5" xfId="17148" xr:uid="{00000000-0005-0000-0000-0000778F0000}"/>
    <cellStyle name="제조번호 2 3 3 6" xfId="22811" xr:uid="{00000000-0005-0000-0000-0000788F0000}"/>
    <cellStyle name="제조번호 2 3 3 7" xfId="25044" xr:uid="{00000000-0005-0000-0000-0000798F0000}"/>
    <cellStyle name="제조번호 2 3 4" xfId="4493" xr:uid="{00000000-0005-0000-0000-00007A8F0000}"/>
    <cellStyle name="제조번호 2 3 4 2" xfId="7797" xr:uid="{00000000-0005-0000-0000-00007B8F0000}"/>
    <cellStyle name="제조번호 2 3 4 2 2" xfId="14374" xr:uid="{00000000-0005-0000-0000-00007C8F0000}"/>
    <cellStyle name="제조번호 2 3 4 2 3" xfId="21455" xr:uid="{00000000-0005-0000-0000-00007D8F0000}"/>
    <cellStyle name="제조번호 2 3 4 2 4" xfId="24459" xr:uid="{00000000-0005-0000-0000-00007E8F0000}"/>
    <cellStyle name="제조번호 2 3 4 2 5" xfId="26709" xr:uid="{00000000-0005-0000-0000-00007F8F0000}"/>
    <cellStyle name="제조번호 2 3 4 3" xfId="6174" xr:uid="{00000000-0005-0000-0000-0000808F0000}"/>
    <cellStyle name="제조번호 2 3 4 3 2" xfId="12751" xr:uid="{00000000-0005-0000-0000-0000818F0000}"/>
    <cellStyle name="제조번호 2 3 4 4" xfId="11078" xr:uid="{00000000-0005-0000-0000-0000828F0000}"/>
    <cellStyle name="제조번호 2 3 4 5" xfId="16934" xr:uid="{00000000-0005-0000-0000-0000838F0000}"/>
    <cellStyle name="제조번호 2 3 4 6" xfId="23025" xr:uid="{00000000-0005-0000-0000-0000848F0000}"/>
    <cellStyle name="제조번호 2 3 4 7" xfId="21548" xr:uid="{00000000-0005-0000-0000-0000858F0000}"/>
    <cellStyle name="제조번호 2 3 5" xfId="6689" xr:uid="{00000000-0005-0000-0000-0000868F0000}"/>
    <cellStyle name="제조번호 2 3 5 2" xfId="13266" xr:uid="{00000000-0005-0000-0000-0000878F0000}"/>
    <cellStyle name="제조번호 2 3 5 3" xfId="20347" xr:uid="{00000000-0005-0000-0000-0000888F0000}"/>
    <cellStyle name="제조번호 2 3 5 4" xfId="23428" xr:uid="{00000000-0005-0000-0000-0000898F0000}"/>
    <cellStyle name="제조번호 2 3 5 5" xfId="25683" xr:uid="{00000000-0005-0000-0000-00008A8F0000}"/>
    <cellStyle name="제조번호 2 3 6" xfId="5066" xr:uid="{00000000-0005-0000-0000-00008B8F0000}"/>
    <cellStyle name="제조번호 2 3 6 2" xfId="11643" xr:uid="{00000000-0005-0000-0000-00008C8F0000}"/>
    <cellStyle name="제조번호 2 3 7" xfId="9970" xr:uid="{00000000-0005-0000-0000-00008D8F0000}"/>
    <cellStyle name="제조번호 2 3 8" xfId="18075" xr:uid="{00000000-0005-0000-0000-00008E8F0000}"/>
    <cellStyle name="제조번호 2 3 9" xfId="18862" xr:uid="{00000000-0005-0000-0000-00008F8F0000}"/>
    <cellStyle name="제조번호 2 4" xfId="3711" xr:uid="{00000000-0005-0000-0000-0000908F0000}"/>
    <cellStyle name="제조번호 2 4 2" xfId="7015" xr:uid="{00000000-0005-0000-0000-0000918F0000}"/>
    <cellStyle name="제조번호 2 4 2 2" xfId="13592" xr:uid="{00000000-0005-0000-0000-0000928F0000}"/>
    <cellStyle name="제조번호 2 4 2 3" xfId="20673" xr:uid="{00000000-0005-0000-0000-0000938F0000}"/>
    <cellStyle name="제조번호 2 4 2 4" xfId="23724" xr:uid="{00000000-0005-0000-0000-0000948F0000}"/>
    <cellStyle name="제조번호 2 4 2 5" xfId="25977" xr:uid="{00000000-0005-0000-0000-0000958F0000}"/>
    <cellStyle name="제조번호 2 4 3" xfId="5392" xr:uid="{00000000-0005-0000-0000-0000968F0000}"/>
    <cellStyle name="제조번호 2 4 3 2" xfId="11969" xr:uid="{00000000-0005-0000-0000-0000978F0000}"/>
    <cellStyle name="제조번호 2 4 4" xfId="10296" xr:uid="{00000000-0005-0000-0000-0000988F0000}"/>
    <cellStyle name="제조번호 2 4 5" xfId="17716" xr:uid="{00000000-0005-0000-0000-0000998F0000}"/>
    <cellStyle name="제조번호 2 4 6" xfId="19907" xr:uid="{00000000-0005-0000-0000-00009A8F0000}"/>
    <cellStyle name="제조번호 2 4 7" xfId="24792" xr:uid="{00000000-0005-0000-0000-00009B8F0000}"/>
    <cellStyle name="제조번호 2 5" xfId="3424" xr:uid="{00000000-0005-0000-0000-00009C8F0000}"/>
    <cellStyle name="제조번호 2 5 2" xfId="6763" xr:uid="{00000000-0005-0000-0000-00009D8F0000}"/>
    <cellStyle name="제조번호 2 5 2 2" xfId="13340" xr:uid="{00000000-0005-0000-0000-00009E8F0000}"/>
    <cellStyle name="제조번호 2 5 2 3" xfId="20421" xr:uid="{00000000-0005-0000-0000-00009F8F0000}"/>
    <cellStyle name="제조번호 2 5 2 4" xfId="23472" xr:uid="{00000000-0005-0000-0000-0000A08F0000}"/>
    <cellStyle name="제조번호 2 5 2 5" xfId="25725" xr:uid="{00000000-0005-0000-0000-0000A18F0000}"/>
    <cellStyle name="제조번호 2 5 3" xfId="5140" xr:uid="{00000000-0005-0000-0000-0000A28F0000}"/>
    <cellStyle name="제조번호 2 5 3 2" xfId="11717" xr:uid="{00000000-0005-0000-0000-0000A38F0000}"/>
    <cellStyle name="제조번호 2 5 4" xfId="10044" xr:uid="{00000000-0005-0000-0000-0000A48F0000}"/>
    <cellStyle name="제조번호 2 5 5" xfId="17990" xr:uid="{00000000-0005-0000-0000-0000A58F0000}"/>
    <cellStyle name="제조번호 2 5 6" xfId="19759" xr:uid="{00000000-0005-0000-0000-0000A68F0000}"/>
    <cellStyle name="제조번호 2 5 7" xfId="25146" xr:uid="{00000000-0005-0000-0000-0000A78F0000}"/>
    <cellStyle name="제조번호 2 6" xfId="3561" xr:uid="{00000000-0005-0000-0000-0000A88F0000}"/>
    <cellStyle name="제조번호 2 6 2" xfId="6885" xr:uid="{00000000-0005-0000-0000-0000A98F0000}"/>
    <cellStyle name="제조번호 2 6 2 2" xfId="13462" xr:uid="{00000000-0005-0000-0000-0000AA8F0000}"/>
    <cellStyle name="제조번호 2 6 2 3" xfId="20543" xr:uid="{00000000-0005-0000-0000-0000AB8F0000}"/>
    <cellStyle name="제조번호 2 6 2 4" xfId="23594" xr:uid="{00000000-0005-0000-0000-0000AC8F0000}"/>
    <cellStyle name="제조번호 2 6 2 5" xfId="25847" xr:uid="{00000000-0005-0000-0000-0000AD8F0000}"/>
    <cellStyle name="제조번호 2 6 3" xfId="5262" xr:uid="{00000000-0005-0000-0000-0000AE8F0000}"/>
    <cellStyle name="제조번호 2 6 3 2" xfId="11839" xr:uid="{00000000-0005-0000-0000-0000AF8F0000}"/>
    <cellStyle name="제조번호 2 6 4" xfId="10166" xr:uid="{00000000-0005-0000-0000-0000B08F0000}"/>
    <cellStyle name="제조번호 2 6 5" xfId="17865" xr:uid="{00000000-0005-0000-0000-0000B18F0000}"/>
    <cellStyle name="제조번호 2 6 6" xfId="19835" xr:uid="{00000000-0005-0000-0000-0000B28F0000}"/>
    <cellStyle name="제조번호 2 6 7" xfId="18600" xr:uid="{00000000-0005-0000-0000-0000B38F0000}"/>
    <cellStyle name="제조번호 2 7" xfId="4700" xr:uid="{00000000-0005-0000-0000-0000B48F0000}"/>
    <cellStyle name="제조번호 2 7 2" xfId="11277" xr:uid="{00000000-0005-0000-0000-0000B58F0000}"/>
    <cellStyle name="제조번호 2 7 3" xfId="16732" xr:uid="{00000000-0005-0000-0000-0000B68F0000}"/>
    <cellStyle name="제조번호 2 7 4" xfId="23168" xr:uid="{00000000-0005-0000-0000-0000B78F0000}"/>
    <cellStyle name="제조번호 2 7 5" xfId="25423" xr:uid="{00000000-0005-0000-0000-0000B88F0000}"/>
    <cellStyle name="제조번호 2 8" xfId="9606" xr:uid="{00000000-0005-0000-0000-0000B98F0000}"/>
    <cellStyle name="제조번호 2 9" xfId="18522" xr:uid="{00000000-0005-0000-0000-0000BA8F0000}"/>
    <cellStyle name="제조번호 3" xfId="2975" xr:uid="{00000000-0005-0000-0000-0000BB8F0000}"/>
    <cellStyle name="제조번호 3 2" xfId="3152" xr:uid="{00000000-0005-0000-0000-0000BC8F0000}"/>
    <cellStyle name="제조번호 3 2 10" xfId="25279" xr:uid="{00000000-0005-0000-0000-0000BD8F0000}"/>
    <cellStyle name="제조번호 3 2 2" xfId="3882" xr:uid="{00000000-0005-0000-0000-0000BE8F0000}"/>
    <cellStyle name="제조번호 3 2 2 2" xfId="7186" xr:uid="{00000000-0005-0000-0000-0000BF8F0000}"/>
    <cellStyle name="제조번호 3 2 2 2 2" xfId="13763" xr:uid="{00000000-0005-0000-0000-0000C08F0000}"/>
    <cellStyle name="제조번호 3 2 2 2 3" xfId="20844" xr:uid="{00000000-0005-0000-0000-0000C18F0000}"/>
    <cellStyle name="제조번호 3 2 2 2 4" xfId="23854" xr:uid="{00000000-0005-0000-0000-0000C28F0000}"/>
    <cellStyle name="제조번호 3 2 2 2 5" xfId="26106" xr:uid="{00000000-0005-0000-0000-0000C38F0000}"/>
    <cellStyle name="제조번호 3 2 2 3" xfId="5563" xr:uid="{00000000-0005-0000-0000-0000C48F0000}"/>
    <cellStyle name="제조번호 3 2 2 3 2" xfId="12140" xr:uid="{00000000-0005-0000-0000-0000C58F0000}"/>
    <cellStyle name="제조번호 3 2 2 4" xfId="10467" xr:uid="{00000000-0005-0000-0000-0000C68F0000}"/>
    <cellStyle name="제조번호 3 2 2 5" xfId="17545" xr:uid="{00000000-0005-0000-0000-0000C78F0000}"/>
    <cellStyle name="제조번호 3 2 2 6" xfId="22422" xr:uid="{00000000-0005-0000-0000-0000C88F0000}"/>
    <cellStyle name="제조번호 3 2 2 7" xfId="24802" xr:uid="{00000000-0005-0000-0000-0000C98F0000}"/>
    <cellStyle name="제조번호 3 2 3" xfId="4149" xr:uid="{00000000-0005-0000-0000-0000CA8F0000}"/>
    <cellStyle name="제조번호 3 2 3 2" xfId="7453" xr:uid="{00000000-0005-0000-0000-0000CB8F0000}"/>
    <cellStyle name="제조번호 3 2 3 2 2" xfId="14030" xr:uid="{00000000-0005-0000-0000-0000CC8F0000}"/>
    <cellStyle name="제조번호 3 2 3 2 3" xfId="21111" xr:uid="{00000000-0005-0000-0000-0000CD8F0000}"/>
    <cellStyle name="제조번호 3 2 3 2 4" xfId="24115" xr:uid="{00000000-0005-0000-0000-0000CE8F0000}"/>
    <cellStyle name="제조번호 3 2 3 2 5" xfId="26365" xr:uid="{00000000-0005-0000-0000-0000CF8F0000}"/>
    <cellStyle name="제조번호 3 2 3 3" xfId="5830" xr:uid="{00000000-0005-0000-0000-0000D08F0000}"/>
    <cellStyle name="제조번호 3 2 3 3 2" xfId="12407" xr:uid="{00000000-0005-0000-0000-0000D18F0000}"/>
    <cellStyle name="제조번호 3 2 3 4" xfId="10734" xr:uid="{00000000-0005-0000-0000-0000D28F0000}"/>
    <cellStyle name="제조번호 3 2 3 5" xfId="17278" xr:uid="{00000000-0005-0000-0000-0000D38F0000}"/>
    <cellStyle name="제조번호 3 2 3 6" xfId="22681" xr:uid="{00000000-0005-0000-0000-0000D48F0000}"/>
    <cellStyle name="제조번호 3 2 3 7" xfId="19551" xr:uid="{00000000-0005-0000-0000-0000D58F0000}"/>
    <cellStyle name="제조번호 3 2 4" xfId="4365" xr:uid="{00000000-0005-0000-0000-0000D68F0000}"/>
    <cellStyle name="제조번호 3 2 4 2" xfId="7669" xr:uid="{00000000-0005-0000-0000-0000D78F0000}"/>
    <cellStyle name="제조번호 3 2 4 2 2" xfId="14246" xr:uid="{00000000-0005-0000-0000-0000D88F0000}"/>
    <cellStyle name="제조번호 3 2 4 2 3" xfId="21327" xr:uid="{00000000-0005-0000-0000-0000D98F0000}"/>
    <cellStyle name="제조번호 3 2 4 2 4" xfId="24331" xr:uid="{00000000-0005-0000-0000-0000DA8F0000}"/>
    <cellStyle name="제조번호 3 2 4 2 5" xfId="26581" xr:uid="{00000000-0005-0000-0000-0000DB8F0000}"/>
    <cellStyle name="제조번호 3 2 4 3" xfId="6046" xr:uid="{00000000-0005-0000-0000-0000DC8F0000}"/>
    <cellStyle name="제조번호 3 2 4 3 2" xfId="12623" xr:uid="{00000000-0005-0000-0000-0000DD8F0000}"/>
    <cellStyle name="제조번호 3 2 4 4" xfId="10950" xr:uid="{00000000-0005-0000-0000-0000DE8F0000}"/>
    <cellStyle name="제조번호 3 2 4 5" xfId="17062" xr:uid="{00000000-0005-0000-0000-0000DF8F0000}"/>
    <cellStyle name="제조번호 3 2 4 6" xfId="22897" xr:uid="{00000000-0005-0000-0000-0000E08F0000}"/>
    <cellStyle name="제조번호 3 2 4 7" xfId="19144" xr:uid="{00000000-0005-0000-0000-0000E18F0000}"/>
    <cellStyle name="제조번호 3 2 5" xfId="6513" xr:uid="{00000000-0005-0000-0000-0000E28F0000}"/>
    <cellStyle name="제조번호 3 2 5 2" xfId="13090" xr:uid="{00000000-0005-0000-0000-0000E38F0000}"/>
    <cellStyle name="제조번호 3 2 5 3" xfId="20171" xr:uid="{00000000-0005-0000-0000-0000E48F0000}"/>
    <cellStyle name="제조번호 3 2 5 4" xfId="23286" xr:uid="{00000000-0005-0000-0000-0000E58F0000}"/>
    <cellStyle name="제조번호 3 2 5 5" xfId="25540" xr:uid="{00000000-0005-0000-0000-0000E68F0000}"/>
    <cellStyle name="제조번호 3 2 6" xfId="4890" xr:uid="{00000000-0005-0000-0000-0000E78F0000}"/>
    <cellStyle name="제조번호 3 2 6 2" xfId="11467" xr:uid="{00000000-0005-0000-0000-0000E88F0000}"/>
    <cellStyle name="제조번호 3 2 7" xfId="9795" xr:uid="{00000000-0005-0000-0000-0000E98F0000}"/>
    <cellStyle name="제조번호 3 2 8" xfId="18302" xr:uid="{00000000-0005-0000-0000-0000EA8F0000}"/>
    <cellStyle name="제조번호 3 2 9" xfId="19660" xr:uid="{00000000-0005-0000-0000-0000EB8F0000}"/>
    <cellStyle name="제조번호 3 3" xfId="3385" xr:uid="{00000000-0005-0000-0000-0000EC8F0000}"/>
    <cellStyle name="제조번호 3 3 10" xfId="24733" xr:uid="{00000000-0005-0000-0000-0000ED8F0000}"/>
    <cellStyle name="제조번호 3 3 2" xfId="4034" xr:uid="{00000000-0005-0000-0000-0000EE8F0000}"/>
    <cellStyle name="제조번호 3 3 2 2" xfId="7338" xr:uid="{00000000-0005-0000-0000-0000EF8F0000}"/>
    <cellStyle name="제조번호 3 3 2 2 2" xfId="13915" xr:uid="{00000000-0005-0000-0000-0000F08F0000}"/>
    <cellStyle name="제조번호 3 3 2 2 3" xfId="20996" xr:uid="{00000000-0005-0000-0000-0000F18F0000}"/>
    <cellStyle name="제조번호 3 3 2 2 4" xfId="24000" xr:uid="{00000000-0005-0000-0000-0000F28F0000}"/>
    <cellStyle name="제조번호 3 3 2 2 5" xfId="26250" xr:uid="{00000000-0005-0000-0000-0000F38F0000}"/>
    <cellStyle name="제조번호 3 3 2 3" xfId="5715" xr:uid="{00000000-0005-0000-0000-0000F48F0000}"/>
    <cellStyle name="제조번호 3 3 2 3 2" xfId="12292" xr:uid="{00000000-0005-0000-0000-0000F58F0000}"/>
    <cellStyle name="제조번호 3 3 2 4" xfId="10619" xr:uid="{00000000-0005-0000-0000-0000F68F0000}"/>
    <cellStyle name="제조번호 3 3 2 5" xfId="17393" xr:uid="{00000000-0005-0000-0000-0000F78F0000}"/>
    <cellStyle name="제조번호 3 3 2 6" xfId="22566" xr:uid="{00000000-0005-0000-0000-0000F88F0000}"/>
    <cellStyle name="제조번호 3 3 2 7" xfId="24828" xr:uid="{00000000-0005-0000-0000-0000F98F0000}"/>
    <cellStyle name="제조번호 3 3 3" xfId="4289" xr:uid="{00000000-0005-0000-0000-0000FA8F0000}"/>
    <cellStyle name="제조번호 3 3 3 2" xfId="7593" xr:uid="{00000000-0005-0000-0000-0000FB8F0000}"/>
    <cellStyle name="제조번호 3 3 3 2 2" xfId="14170" xr:uid="{00000000-0005-0000-0000-0000FC8F0000}"/>
    <cellStyle name="제조번호 3 3 3 2 3" xfId="21251" xr:uid="{00000000-0005-0000-0000-0000FD8F0000}"/>
    <cellStyle name="제조번호 3 3 3 2 4" xfId="24255" xr:uid="{00000000-0005-0000-0000-0000FE8F0000}"/>
    <cellStyle name="제조번호 3 3 3 2 5" xfId="26505" xr:uid="{00000000-0005-0000-0000-0000FF8F0000}"/>
    <cellStyle name="제조번호 3 3 3 3" xfId="5970" xr:uid="{00000000-0005-0000-0000-000000900000}"/>
    <cellStyle name="제조번호 3 3 3 3 2" xfId="12547" xr:uid="{00000000-0005-0000-0000-000001900000}"/>
    <cellStyle name="제조번호 3 3 3 4" xfId="10874" xr:uid="{00000000-0005-0000-0000-000002900000}"/>
    <cellStyle name="제조번호 3 3 3 5" xfId="17138" xr:uid="{00000000-0005-0000-0000-000003900000}"/>
    <cellStyle name="제조번호 3 3 3 6" xfId="22821" xr:uid="{00000000-0005-0000-0000-000004900000}"/>
    <cellStyle name="제조번호 3 3 3 7" xfId="22387" xr:uid="{00000000-0005-0000-0000-000005900000}"/>
    <cellStyle name="제조번호 3 3 4" xfId="4502" xr:uid="{00000000-0005-0000-0000-000006900000}"/>
    <cellStyle name="제조번호 3 3 4 2" xfId="7806" xr:uid="{00000000-0005-0000-0000-000007900000}"/>
    <cellStyle name="제조번호 3 3 4 2 2" xfId="14383" xr:uid="{00000000-0005-0000-0000-000008900000}"/>
    <cellStyle name="제조번호 3 3 4 2 3" xfId="21464" xr:uid="{00000000-0005-0000-0000-000009900000}"/>
    <cellStyle name="제조번호 3 3 4 2 4" xfId="24468" xr:uid="{00000000-0005-0000-0000-00000A900000}"/>
    <cellStyle name="제조번호 3 3 4 2 5" xfId="26718" xr:uid="{00000000-0005-0000-0000-00000B900000}"/>
    <cellStyle name="제조번호 3 3 4 3" xfId="6183" xr:uid="{00000000-0005-0000-0000-00000C900000}"/>
    <cellStyle name="제조번호 3 3 4 3 2" xfId="12760" xr:uid="{00000000-0005-0000-0000-00000D900000}"/>
    <cellStyle name="제조번호 3 3 4 4" xfId="11087" xr:uid="{00000000-0005-0000-0000-00000E900000}"/>
    <cellStyle name="제조번호 3 3 4 5" xfId="16925" xr:uid="{00000000-0005-0000-0000-00000F900000}"/>
    <cellStyle name="제조번호 3 3 4 6" xfId="23034" xr:uid="{00000000-0005-0000-0000-000010900000}"/>
    <cellStyle name="제조번호 3 3 4 7" xfId="18505" xr:uid="{00000000-0005-0000-0000-000011900000}"/>
    <cellStyle name="제조번호 3 3 5" xfId="6724" xr:uid="{00000000-0005-0000-0000-000012900000}"/>
    <cellStyle name="제조번호 3 3 5 2" xfId="13301" xr:uid="{00000000-0005-0000-0000-000013900000}"/>
    <cellStyle name="제조번호 3 3 5 3" xfId="20382" xr:uid="{00000000-0005-0000-0000-000014900000}"/>
    <cellStyle name="제조번호 3 3 5 4" xfId="23440" xr:uid="{00000000-0005-0000-0000-000015900000}"/>
    <cellStyle name="제조번호 3 3 5 5" xfId="25694" xr:uid="{00000000-0005-0000-0000-000016900000}"/>
    <cellStyle name="제조번호 3 3 6" xfId="5101" xr:uid="{00000000-0005-0000-0000-000017900000}"/>
    <cellStyle name="제조번호 3 3 6 2" xfId="11678" xr:uid="{00000000-0005-0000-0000-000018900000}"/>
    <cellStyle name="제조번호 3 3 7" xfId="10005" xr:uid="{00000000-0005-0000-0000-000019900000}"/>
    <cellStyle name="제조번호 3 3 8" xfId="18031" xr:uid="{00000000-0005-0000-0000-00001A900000}"/>
    <cellStyle name="제조번호 3 3 9" xfId="18868" xr:uid="{00000000-0005-0000-0000-00001B900000}"/>
    <cellStyle name="제조번호 3 4" xfId="3730" xr:uid="{00000000-0005-0000-0000-00001C900000}"/>
    <cellStyle name="제조번호 3 4 2" xfId="7034" xr:uid="{00000000-0005-0000-0000-00001D900000}"/>
    <cellStyle name="제조번호 3 4 2 2" xfId="13611" xr:uid="{00000000-0005-0000-0000-00001E900000}"/>
    <cellStyle name="제조번호 3 4 2 3" xfId="20692" xr:uid="{00000000-0005-0000-0000-00001F900000}"/>
    <cellStyle name="제조번호 3 4 2 4" xfId="23743" xr:uid="{00000000-0005-0000-0000-000020900000}"/>
    <cellStyle name="제조번호 3 4 2 5" xfId="25996" xr:uid="{00000000-0005-0000-0000-000021900000}"/>
    <cellStyle name="제조번호 3 4 3" xfId="5411" xr:uid="{00000000-0005-0000-0000-000022900000}"/>
    <cellStyle name="제조번호 3 4 3 2" xfId="11988" xr:uid="{00000000-0005-0000-0000-000023900000}"/>
    <cellStyle name="제조번호 3 4 4" xfId="10315" xr:uid="{00000000-0005-0000-0000-000024900000}"/>
    <cellStyle name="제조번호 3 4 5" xfId="17697" xr:uid="{00000000-0005-0000-0000-000025900000}"/>
    <cellStyle name="제조번호 3 4 6" xfId="19018" xr:uid="{00000000-0005-0000-0000-000026900000}"/>
    <cellStyle name="제조번호 3 4 7" xfId="24945" xr:uid="{00000000-0005-0000-0000-000027900000}"/>
    <cellStyle name="제조번호 3 5" xfId="4044" xr:uid="{00000000-0005-0000-0000-000028900000}"/>
    <cellStyle name="제조번호 3 5 2" xfId="7348" xr:uid="{00000000-0005-0000-0000-000029900000}"/>
    <cellStyle name="제조번호 3 5 2 2" xfId="13925" xr:uid="{00000000-0005-0000-0000-00002A900000}"/>
    <cellStyle name="제조번호 3 5 2 3" xfId="21006" xr:uid="{00000000-0005-0000-0000-00002B900000}"/>
    <cellStyle name="제조번호 3 5 2 4" xfId="24010" xr:uid="{00000000-0005-0000-0000-00002C900000}"/>
    <cellStyle name="제조번호 3 5 2 5" xfId="26260" xr:uid="{00000000-0005-0000-0000-00002D900000}"/>
    <cellStyle name="제조번호 3 5 3" xfId="5725" xr:uid="{00000000-0005-0000-0000-00002E900000}"/>
    <cellStyle name="제조번호 3 5 3 2" xfId="12302" xr:uid="{00000000-0005-0000-0000-00002F900000}"/>
    <cellStyle name="제조번호 3 5 4" xfId="10629" xr:uid="{00000000-0005-0000-0000-000030900000}"/>
    <cellStyle name="제조번호 3 5 5" xfId="17383" xr:uid="{00000000-0005-0000-0000-000031900000}"/>
    <cellStyle name="제조번호 3 5 6" xfId="22576" xr:uid="{00000000-0005-0000-0000-000032900000}"/>
    <cellStyle name="제조번호 3 5 7" xfId="24834" xr:uid="{00000000-0005-0000-0000-000033900000}"/>
    <cellStyle name="제조번호 3 6" xfId="3484" xr:uid="{00000000-0005-0000-0000-000034900000}"/>
    <cellStyle name="제조번호 3 6 2" xfId="6823" xr:uid="{00000000-0005-0000-0000-000035900000}"/>
    <cellStyle name="제조번호 3 6 2 2" xfId="13400" xr:uid="{00000000-0005-0000-0000-000036900000}"/>
    <cellStyle name="제조번호 3 6 2 3" xfId="20481" xr:uid="{00000000-0005-0000-0000-000037900000}"/>
    <cellStyle name="제조번호 3 6 2 4" xfId="23532" xr:uid="{00000000-0005-0000-0000-000038900000}"/>
    <cellStyle name="제조번호 3 6 2 5" xfId="25785" xr:uid="{00000000-0005-0000-0000-000039900000}"/>
    <cellStyle name="제조번호 3 6 3" xfId="5200" xr:uid="{00000000-0005-0000-0000-00003A900000}"/>
    <cellStyle name="제조번호 3 6 3 2" xfId="11777" xr:uid="{00000000-0005-0000-0000-00003B900000}"/>
    <cellStyle name="제조번호 3 6 4" xfId="10104" xr:uid="{00000000-0005-0000-0000-00003C900000}"/>
    <cellStyle name="제조번호 3 6 5" xfId="17930" xr:uid="{00000000-0005-0000-0000-00003D900000}"/>
    <cellStyle name="제조번호 3 6 6" xfId="18920" xr:uid="{00000000-0005-0000-0000-00003E900000}"/>
    <cellStyle name="제조번호 3 6 7" xfId="25113" xr:uid="{00000000-0005-0000-0000-00003F900000}"/>
    <cellStyle name="제조번호 3 7" xfId="4731" xr:uid="{00000000-0005-0000-0000-000040900000}"/>
    <cellStyle name="제조번호 3 7 2" xfId="11308" xr:uid="{00000000-0005-0000-0000-000041900000}"/>
    <cellStyle name="제조번호 3 7 3" xfId="20012" xr:uid="{00000000-0005-0000-0000-000042900000}"/>
    <cellStyle name="제조번호 3 7 4" xfId="23178" xr:uid="{00000000-0005-0000-0000-000043900000}"/>
    <cellStyle name="제조번호 3 7 5" xfId="25431" xr:uid="{00000000-0005-0000-0000-000044900000}"/>
    <cellStyle name="제조번호 3 8" xfId="9637" xr:uid="{00000000-0005-0000-0000-000045900000}"/>
    <cellStyle name="제조번호 3 9" xfId="21807" xr:uid="{00000000-0005-0000-0000-000046900000}"/>
    <cellStyle name="제조번호 4" xfId="3256" xr:uid="{00000000-0005-0000-0000-000047900000}"/>
    <cellStyle name="제조번호 4 10" xfId="25233" xr:uid="{00000000-0005-0000-0000-000048900000}"/>
    <cellStyle name="제조번호 4 2" xfId="3963" xr:uid="{00000000-0005-0000-0000-000049900000}"/>
    <cellStyle name="제조번호 4 2 2" xfId="7267" xr:uid="{00000000-0005-0000-0000-00004A900000}"/>
    <cellStyle name="제조번호 4 2 2 2" xfId="13844" xr:uid="{00000000-0005-0000-0000-00004B900000}"/>
    <cellStyle name="제조번호 4 2 2 3" xfId="20925" xr:uid="{00000000-0005-0000-0000-00004C900000}"/>
    <cellStyle name="제조번호 4 2 2 4" xfId="23929" xr:uid="{00000000-0005-0000-0000-00004D900000}"/>
    <cellStyle name="제조번호 4 2 2 5" xfId="26179" xr:uid="{00000000-0005-0000-0000-00004E900000}"/>
    <cellStyle name="제조번호 4 2 3" xfId="5644" xr:uid="{00000000-0005-0000-0000-00004F900000}"/>
    <cellStyle name="제조번호 4 2 3 2" xfId="12221" xr:uid="{00000000-0005-0000-0000-000050900000}"/>
    <cellStyle name="제조번호 4 2 4" xfId="10548" xr:uid="{00000000-0005-0000-0000-000051900000}"/>
    <cellStyle name="제조번호 4 2 5" xfId="17464" xr:uid="{00000000-0005-0000-0000-000052900000}"/>
    <cellStyle name="제조번호 4 2 6" xfId="22495" xr:uid="{00000000-0005-0000-0000-000053900000}"/>
    <cellStyle name="제조번호 4 2 7" xfId="19213" xr:uid="{00000000-0005-0000-0000-000054900000}"/>
    <cellStyle name="제조번호 4 3" xfId="4217" xr:uid="{00000000-0005-0000-0000-000055900000}"/>
    <cellStyle name="제조번호 4 3 2" xfId="7521" xr:uid="{00000000-0005-0000-0000-000056900000}"/>
    <cellStyle name="제조번호 4 3 2 2" xfId="14098" xr:uid="{00000000-0005-0000-0000-000057900000}"/>
    <cellStyle name="제조번호 4 3 2 3" xfId="21179" xr:uid="{00000000-0005-0000-0000-000058900000}"/>
    <cellStyle name="제조번호 4 3 2 4" xfId="24183" xr:uid="{00000000-0005-0000-0000-000059900000}"/>
    <cellStyle name="제조번호 4 3 2 5" xfId="26433" xr:uid="{00000000-0005-0000-0000-00005A900000}"/>
    <cellStyle name="제조번호 4 3 3" xfId="5898" xr:uid="{00000000-0005-0000-0000-00005B900000}"/>
    <cellStyle name="제조번호 4 3 3 2" xfId="12475" xr:uid="{00000000-0005-0000-0000-00005C900000}"/>
    <cellStyle name="제조번호 4 3 4" xfId="10802" xr:uid="{00000000-0005-0000-0000-00005D900000}"/>
    <cellStyle name="제조번호 4 3 5" xfId="17210" xr:uid="{00000000-0005-0000-0000-00005E900000}"/>
    <cellStyle name="제조번호 4 3 6" xfId="22749" xr:uid="{00000000-0005-0000-0000-00005F900000}"/>
    <cellStyle name="제조번호 4 3 7" xfId="18763" xr:uid="{00000000-0005-0000-0000-000060900000}"/>
    <cellStyle name="제조번호 4 4" xfId="4431" xr:uid="{00000000-0005-0000-0000-000061900000}"/>
    <cellStyle name="제조번호 4 4 2" xfId="7735" xr:uid="{00000000-0005-0000-0000-000062900000}"/>
    <cellStyle name="제조번호 4 4 2 2" xfId="14312" xr:uid="{00000000-0005-0000-0000-000063900000}"/>
    <cellStyle name="제조번호 4 4 2 3" xfId="21393" xr:uid="{00000000-0005-0000-0000-000064900000}"/>
    <cellStyle name="제조번호 4 4 2 4" xfId="24397" xr:uid="{00000000-0005-0000-0000-000065900000}"/>
    <cellStyle name="제조번호 4 4 2 5" xfId="26647" xr:uid="{00000000-0005-0000-0000-000066900000}"/>
    <cellStyle name="제조번호 4 4 3" xfId="6112" xr:uid="{00000000-0005-0000-0000-000067900000}"/>
    <cellStyle name="제조번호 4 4 3 2" xfId="12689" xr:uid="{00000000-0005-0000-0000-000068900000}"/>
    <cellStyle name="제조번호 4 4 4" xfId="11016" xr:uid="{00000000-0005-0000-0000-000069900000}"/>
    <cellStyle name="제조번호 4 4 5" xfId="16996" xr:uid="{00000000-0005-0000-0000-00006A900000}"/>
    <cellStyle name="제조번호 4 4 6" xfId="22963" xr:uid="{00000000-0005-0000-0000-00006B900000}"/>
    <cellStyle name="제조번호 4 4 7" xfId="21964" xr:uid="{00000000-0005-0000-0000-00006C900000}"/>
    <cellStyle name="제조번호 4 5" xfId="6595" xr:uid="{00000000-0005-0000-0000-00006D900000}"/>
    <cellStyle name="제조번호 4 5 2" xfId="13172" xr:uid="{00000000-0005-0000-0000-00006E900000}"/>
    <cellStyle name="제조번호 4 5 3" xfId="20253" xr:uid="{00000000-0005-0000-0000-00006F900000}"/>
    <cellStyle name="제조번호 4 5 4" xfId="23353" xr:uid="{00000000-0005-0000-0000-000070900000}"/>
    <cellStyle name="제조번호 4 5 5" xfId="25608" xr:uid="{00000000-0005-0000-0000-000071900000}"/>
    <cellStyle name="제조번호 4 6" xfId="4972" xr:uid="{00000000-0005-0000-0000-000072900000}"/>
    <cellStyle name="제조번호 4 6 2" xfId="11549" xr:uid="{00000000-0005-0000-0000-000073900000}"/>
    <cellStyle name="제조번호 4 7" xfId="9876" xr:uid="{00000000-0005-0000-0000-000074900000}"/>
    <cellStyle name="제조번호 4 8" xfId="18169" xr:uid="{00000000-0005-0000-0000-000075900000}"/>
    <cellStyle name="제조번호 4 9" xfId="21843" xr:uid="{00000000-0005-0000-0000-000076900000}"/>
    <cellStyle name="제조번호 5" xfId="3560" xr:uid="{00000000-0005-0000-0000-000077900000}"/>
    <cellStyle name="제조번호 5 2" xfId="6884" xr:uid="{00000000-0005-0000-0000-000078900000}"/>
    <cellStyle name="제조번호 5 2 2" xfId="13461" xr:uid="{00000000-0005-0000-0000-000079900000}"/>
    <cellStyle name="제조번호 5 2 3" xfId="20542" xr:uid="{00000000-0005-0000-0000-00007A900000}"/>
    <cellStyle name="제조번호 5 2 4" xfId="23593" xr:uid="{00000000-0005-0000-0000-00007B900000}"/>
    <cellStyle name="제조번호 5 2 5" xfId="25846" xr:uid="{00000000-0005-0000-0000-00007C900000}"/>
    <cellStyle name="제조번호 5 3" xfId="5261" xr:uid="{00000000-0005-0000-0000-00007D900000}"/>
    <cellStyle name="제조번호 5 3 2" xfId="11838" xr:uid="{00000000-0005-0000-0000-00007E900000}"/>
    <cellStyle name="제조번호 5 4" xfId="10165" xr:uid="{00000000-0005-0000-0000-00007F900000}"/>
    <cellStyle name="제조번호 5 5" xfId="17866" xr:uid="{00000000-0005-0000-0000-000080900000}"/>
    <cellStyle name="제조번호 5 6" xfId="18946" xr:uid="{00000000-0005-0000-0000-000081900000}"/>
    <cellStyle name="제조번호 5 7" xfId="19293" xr:uid="{00000000-0005-0000-0000-000082900000}"/>
    <cellStyle name="제조번호 6" xfId="4626" xr:uid="{00000000-0005-0000-0000-000083900000}"/>
    <cellStyle name="제조번호 6 2" xfId="11203" xr:uid="{00000000-0005-0000-0000-000084900000}"/>
    <cellStyle name="제조번호 6 3" xfId="16805" xr:uid="{00000000-0005-0000-0000-000085900000}"/>
    <cellStyle name="제조번호 6 4" xfId="23113" xr:uid="{00000000-0005-0000-0000-000086900000}"/>
    <cellStyle name="제조번호 6 5" xfId="19099" xr:uid="{00000000-0005-0000-0000-000087900000}"/>
    <cellStyle name="제조번호 7" xfId="9552" xr:uid="{00000000-0005-0000-0000-000088900000}"/>
    <cellStyle name="제조번호 7 2" xfId="22384" xr:uid="{00000000-0005-0000-0000-000089900000}"/>
    <cellStyle name="제조번호 7 3" xfId="25403" xr:uid="{00000000-0005-0000-0000-00008A900000}"/>
    <cellStyle name="제조번호 7 4" xfId="27192" xr:uid="{00000000-0005-0000-0000-00008B900000}"/>
    <cellStyle name="좋은양식" xfId="1741" xr:uid="{00000000-0005-0000-0000-00008C900000}"/>
    <cellStyle name="좋음 2" xfId="1742" xr:uid="{00000000-0005-0000-0000-00008D900000}"/>
    <cellStyle name="좋음 2 2" xfId="2841" xr:uid="{00000000-0005-0000-0000-00008E900000}"/>
    <cellStyle name="좋음 2 2 2" xfId="9337" xr:uid="{00000000-0005-0000-0000-00008F900000}"/>
    <cellStyle name="좋음 2 3" xfId="9336" xr:uid="{00000000-0005-0000-0000-000090900000}"/>
    <cellStyle name="좋음 2 4" xfId="16082" xr:uid="{00000000-0005-0000-0000-000091900000}"/>
    <cellStyle name="좋음 3" xfId="1743" xr:uid="{00000000-0005-0000-0000-000092900000}"/>
    <cellStyle name="좋음 4" xfId="9338" xr:uid="{00000000-0005-0000-0000-000093900000}"/>
    <cellStyle name="좋음 4 2" xfId="21979" xr:uid="{00000000-0005-0000-0000-000094900000}"/>
    <cellStyle name="좋음 5" xfId="16085" xr:uid="{00000000-0005-0000-0000-000095900000}"/>
    <cellStyle name="좋음 6" xfId="16086" xr:uid="{00000000-0005-0000-0000-000096900000}"/>
    <cellStyle name="증감" xfId="1744" xr:uid="{00000000-0005-0000-0000-000097900000}"/>
    <cellStyle name="지정되지 않음" xfId="1745" xr:uid="{00000000-0005-0000-0000-000098900000}"/>
    <cellStyle name="지정되지 않음 2" xfId="9339" xr:uid="{00000000-0005-0000-0000-000099900000}"/>
    <cellStyle name="지정되지 않음 3" xfId="16088" xr:uid="{00000000-0005-0000-0000-00009A900000}"/>
    <cellStyle name="钎霖_惫寇bal" xfId="1746" xr:uid="{00000000-0005-0000-0000-00009B900000}"/>
    <cellStyle name="千分位[0]_GARMENT STEP FORM HK" xfId="1747" xr:uid="{00000000-0005-0000-0000-00009C900000}"/>
    <cellStyle name="千分位_GARMENT STEP FORM HK" xfId="1748" xr:uid="{00000000-0005-0000-0000-00009D900000}"/>
    <cellStyle name="출력 2" xfId="1749" xr:uid="{00000000-0005-0000-0000-00009E900000}"/>
    <cellStyle name="출력 2 10" xfId="9340" xr:uid="{00000000-0005-0000-0000-00009F900000}"/>
    <cellStyle name="출력 2 10 2" xfId="14550" xr:uid="{00000000-0005-0000-0000-0000A0900000}"/>
    <cellStyle name="출력 2 10 3" xfId="22059" xr:uid="{00000000-0005-0000-0000-0000A1900000}"/>
    <cellStyle name="출력 2 10 4" xfId="24987" xr:uid="{00000000-0005-0000-0000-0000A2900000}"/>
    <cellStyle name="출력 2 10 5" xfId="27030" xr:uid="{00000000-0005-0000-0000-0000A3900000}"/>
    <cellStyle name="출력 2 11" xfId="9206" xr:uid="{00000000-0005-0000-0000-0000A4900000}"/>
    <cellStyle name="출력 2 11 2" xfId="14522" xr:uid="{00000000-0005-0000-0000-0000A5900000}"/>
    <cellStyle name="출력 2 11 3" xfId="21914" xr:uid="{00000000-0005-0000-0000-0000A6900000}"/>
    <cellStyle name="출력 2 11 4" xfId="24904" xr:uid="{00000000-0005-0000-0000-0000A7900000}"/>
    <cellStyle name="출력 2 11 5" xfId="26986" xr:uid="{00000000-0005-0000-0000-0000A8900000}"/>
    <cellStyle name="출력 2 12" xfId="9131" xr:uid="{00000000-0005-0000-0000-0000A9900000}"/>
    <cellStyle name="출력 2 12 2" xfId="14502" xr:uid="{00000000-0005-0000-0000-0000AA900000}"/>
    <cellStyle name="출력 2 13" xfId="9504" xr:uid="{00000000-0005-0000-0000-0000AB900000}"/>
    <cellStyle name="출력 2 13 2" xfId="14673" xr:uid="{00000000-0005-0000-0000-0000AC900000}"/>
    <cellStyle name="출력 2 14" xfId="9493" xr:uid="{00000000-0005-0000-0000-0000AD900000}"/>
    <cellStyle name="출력 2 14 2" xfId="14662" xr:uid="{00000000-0005-0000-0000-0000AE900000}"/>
    <cellStyle name="출력 2 15" xfId="9475" xr:uid="{00000000-0005-0000-0000-0000AF900000}"/>
    <cellStyle name="출력 2 15 2" xfId="14644" xr:uid="{00000000-0005-0000-0000-0000B0900000}"/>
    <cellStyle name="출력 2 16" xfId="9578" xr:uid="{00000000-0005-0000-0000-0000B1900000}"/>
    <cellStyle name="출력 2 17" xfId="19760" xr:uid="{00000000-0005-0000-0000-0000B2900000}"/>
    <cellStyle name="출력 2 18" xfId="19389" xr:uid="{00000000-0005-0000-0000-0000B3900000}"/>
    <cellStyle name="출력 2 19" xfId="19370" xr:uid="{00000000-0005-0000-0000-0000B4900000}"/>
    <cellStyle name="출력 2 2" xfId="2842" xr:uid="{00000000-0005-0000-0000-0000B5900000}"/>
    <cellStyle name="출력 2 2 10" xfId="9494" xr:uid="{00000000-0005-0000-0000-0000B6900000}"/>
    <cellStyle name="출력 2 2 10 2" xfId="14663" xr:uid="{00000000-0005-0000-0000-0000B7900000}"/>
    <cellStyle name="출력 2 2 11" xfId="9476" xr:uid="{00000000-0005-0000-0000-0000B8900000}"/>
    <cellStyle name="출력 2 2 11 2" xfId="14645" xr:uid="{00000000-0005-0000-0000-0000B9900000}"/>
    <cellStyle name="출력 2 2 12" xfId="19761" xr:uid="{00000000-0005-0000-0000-0000BA900000}"/>
    <cellStyle name="출력 2 2 2" xfId="3100" xr:uid="{00000000-0005-0000-0000-0000BB900000}"/>
    <cellStyle name="출력 2 2 2 10" xfId="9505" xr:uid="{00000000-0005-0000-0000-0000BC900000}"/>
    <cellStyle name="출력 2 2 2 10 2" xfId="14674" xr:uid="{00000000-0005-0000-0000-0000BD900000}"/>
    <cellStyle name="출력 2 2 2 11" xfId="9495" xr:uid="{00000000-0005-0000-0000-0000BE900000}"/>
    <cellStyle name="출력 2 2 2 11 2" xfId="14664" xr:uid="{00000000-0005-0000-0000-0000BF900000}"/>
    <cellStyle name="출력 2 2 2 12" xfId="9477" xr:uid="{00000000-0005-0000-0000-0000C0900000}"/>
    <cellStyle name="출력 2 2 2 12 2" xfId="14646" xr:uid="{00000000-0005-0000-0000-0000C1900000}"/>
    <cellStyle name="출력 2 2 2 13" xfId="9743" xr:uid="{00000000-0005-0000-0000-0000C2900000}"/>
    <cellStyle name="출력 2 2 2 14" xfId="19762" xr:uid="{00000000-0005-0000-0000-0000C3900000}"/>
    <cellStyle name="출력 2 2 2 15" xfId="18357" xr:uid="{00000000-0005-0000-0000-0000C4900000}"/>
    <cellStyle name="출력 2 2 2 16" xfId="21816" xr:uid="{00000000-0005-0000-0000-0000C5900000}"/>
    <cellStyle name="출력 2 2 2 17" xfId="18640" xr:uid="{00000000-0005-0000-0000-0000C6900000}"/>
    <cellStyle name="출력 2 2 2 18" xfId="27194" xr:uid="{00000000-0005-0000-0000-0000C7900000}"/>
    <cellStyle name="출력 2 2 2 2" xfId="3830" xr:uid="{00000000-0005-0000-0000-0000C8900000}"/>
    <cellStyle name="출력 2 2 2 2 2" xfId="7134" xr:uid="{00000000-0005-0000-0000-0000C9900000}"/>
    <cellStyle name="출력 2 2 2 2 2 2" xfId="13711" xr:uid="{00000000-0005-0000-0000-0000CA900000}"/>
    <cellStyle name="출력 2 2 2 2 2 3" xfId="20792" xr:uid="{00000000-0005-0000-0000-0000CB900000}"/>
    <cellStyle name="출력 2 2 2 2 2 4" xfId="23841" xr:uid="{00000000-0005-0000-0000-0000CC900000}"/>
    <cellStyle name="출력 2 2 2 2 2 5" xfId="26095" xr:uid="{00000000-0005-0000-0000-0000CD900000}"/>
    <cellStyle name="출력 2 2 2 2 3" xfId="5511" xr:uid="{00000000-0005-0000-0000-0000CE900000}"/>
    <cellStyle name="출력 2 2 2 2 3 2" xfId="12088" xr:uid="{00000000-0005-0000-0000-0000CF900000}"/>
    <cellStyle name="출력 2 2 2 2 4" xfId="10415" xr:uid="{00000000-0005-0000-0000-0000D0900000}"/>
    <cellStyle name="출력 2 2 2 2 5" xfId="17597" xr:uid="{00000000-0005-0000-0000-0000D1900000}"/>
    <cellStyle name="출력 2 2 2 2 6" xfId="19995" xr:uid="{00000000-0005-0000-0000-0000D2900000}"/>
    <cellStyle name="출력 2 2 2 2 7" xfId="24942" xr:uid="{00000000-0005-0000-0000-0000D3900000}"/>
    <cellStyle name="출력 2 2 2 3" xfId="4141" xr:uid="{00000000-0005-0000-0000-0000D4900000}"/>
    <cellStyle name="출력 2 2 2 3 2" xfId="7445" xr:uid="{00000000-0005-0000-0000-0000D5900000}"/>
    <cellStyle name="출력 2 2 2 3 2 2" xfId="14022" xr:uid="{00000000-0005-0000-0000-0000D6900000}"/>
    <cellStyle name="출력 2 2 2 3 2 3" xfId="21103" xr:uid="{00000000-0005-0000-0000-0000D7900000}"/>
    <cellStyle name="출력 2 2 2 3 2 4" xfId="24107" xr:uid="{00000000-0005-0000-0000-0000D8900000}"/>
    <cellStyle name="출력 2 2 2 3 2 5" xfId="26357" xr:uid="{00000000-0005-0000-0000-0000D9900000}"/>
    <cellStyle name="출력 2 2 2 3 3" xfId="5822" xr:uid="{00000000-0005-0000-0000-0000DA900000}"/>
    <cellStyle name="출력 2 2 2 3 3 2" xfId="12399" xr:uid="{00000000-0005-0000-0000-0000DB900000}"/>
    <cellStyle name="출력 2 2 2 3 4" xfId="10726" xr:uid="{00000000-0005-0000-0000-0000DC900000}"/>
    <cellStyle name="출력 2 2 2 3 5" xfId="17286" xr:uid="{00000000-0005-0000-0000-0000DD900000}"/>
    <cellStyle name="출력 2 2 2 3 6" xfId="22673" xr:uid="{00000000-0005-0000-0000-0000DE900000}"/>
    <cellStyle name="출력 2 2 2 3 7" xfId="19177" xr:uid="{00000000-0005-0000-0000-0000DF900000}"/>
    <cellStyle name="출력 2 2 2 4" xfId="4357" xr:uid="{00000000-0005-0000-0000-0000E0900000}"/>
    <cellStyle name="출력 2 2 2 4 2" xfId="7661" xr:uid="{00000000-0005-0000-0000-0000E1900000}"/>
    <cellStyle name="출력 2 2 2 4 2 2" xfId="14238" xr:uid="{00000000-0005-0000-0000-0000E2900000}"/>
    <cellStyle name="출력 2 2 2 4 2 3" xfId="21319" xr:uid="{00000000-0005-0000-0000-0000E3900000}"/>
    <cellStyle name="출력 2 2 2 4 2 4" xfId="24323" xr:uid="{00000000-0005-0000-0000-0000E4900000}"/>
    <cellStyle name="출력 2 2 2 4 2 5" xfId="26573" xr:uid="{00000000-0005-0000-0000-0000E5900000}"/>
    <cellStyle name="출력 2 2 2 4 3" xfId="6038" xr:uid="{00000000-0005-0000-0000-0000E6900000}"/>
    <cellStyle name="출력 2 2 2 4 3 2" xfId="12615" xr:uid="{00000000-0005-0000-0000-0000E7900000}"/>
    <cellStyle name="출력 2 2 2 4 4" xfId="10942" xr:uid="{00000000-0005-0000-0000-0000E8900000}"/>
    <cellStyle name="출력 2 2 2 4 5" xfId="17070" xr:uid="{00000000-0005-0000-0000-0000E9900000}"/>
    <cellStyle name="출력 2 2 2 4 6" xfId="22889" xr:uid="{00000000-0005-0000-0000-0000EA900000}"/>
    <cellStyle name="출력 2 2 2 4 7" xfId="21962" xr:uid="{00000000-0005-0000-0000-0000EB900000}"/>
    <cellStyle name="출력 2 2 2 5" xfId="6461" xr:uid="{00000000-0005-0000-0000-0000EC900000}"/>
    <cellStyle name="출력 2 2 2 5 2" xfId="13038" xr:uid="{00000000-0005-0000-0000-0000ED900000}"/>
    <cellStyle name="출력 2 2 2 5 3" xfId="20119" xr:uid="{00000000-0005-0000-0000-0000EE900000}"/>
    <cellStyle name="출력 2 2 2 5 4" xfId="23276" xr:uid="{00000000-0005-0000-0000-0000EF900000}"/>
    <cellStyle name="출력 2 2 2 5 5" xfId="25529" xr:uid="{00000000-0005-0000-0000-0000F0900000}"/>
    <cellStyle name="출력 2 2 2 6" xfId="4838" xr:uid="{00000000-0005-0000-0000-0000F1900000}"/>
    <cellStyle name="출력 2 2 2 6 2" xfId="11415" xr:uid="{00000000-0005-0000-0000-0000F2900000}"/>
    <cellStyle name="출력 2 2 2 7" xfId="9341" xr:uid="{00000000-0005-0000-0000-0000F3900000}"/>
    <cellStyle name="출력 2 2 2 7 2" xfId="14551" xr:uid="{00000000-0005-0000-0000-0000F4900000}"/>
    <cellStyle name="출력 2 2 2 8" xfId="9207" xr:uid="{00000000-0005-0000-0000-0000F5900000}"/>
    <cellStyle name="출력 2 2 2 8 2" xfId="14523" xr:uid="{00000000-0005-0000-0000-0000F6900000}"/>
    <cellStyle name="출력 2 2 2 9" xfId="9135" xr:uid="{00000000-0005-0000-0000-0000F7900000}"/>
    <cellStyle name="출력 2 2 2 9 2" xfId="14504" xr:uid="{00000000-0005-0000-0000-0000F8900000}"/>
    <cellStyle name="출력 2 2 3" xfId="3328" xr:uid="{00000000-0005-0000-0000-0000F9900000}"/>
    <cellStyle name="출력 2 2 3 10" xfId="25171" xr:uid="{00000000-0005-0000-0000-0000FA900000}"/>
    <cellStyle name="출력 2 2 3 2" xfId="4023" xr:uid="{00000000-0005-0000-0000-0000FB900000}"/>
    <cellStyle name="출력 2 2 3 2 2" xfId="7327" xr:uid="{00000000-0005-0000-0000-0000FC900000}"/>
    <cellStyle name="출력 2 2 3 2 2 2" xfId="13904" xr:uid="{00000000-0005-0000-0000-0000FD900000}"/>
    <cellStyle name="출력 2 2 3 2 2 3" xfId="20985" xr:uid="{00000000-0005-0000-0000-0000FE900000}"/>
    <cellStyle name="출력 2 2 3 2 2 4" xfId="23989" xr:uid="{00000000-0005-0000-0000-0000FF900000}"/>
    <cellStyle name="출력 2 2 3 2 2 5" xfId="26239" xr:uid="{00000000-0005-0000-0000-000000910000}"/>
    <cellStyle name="출력 2 2 3 2 3" xfId="5704" xr:uid="{00000000-0005-0000-0000-000001910000}"/>
    <cellStyle name="출력 2 2 3 2 3 2" xfId="12281" xr:uid="{00000000-0005-0000-0000-000002910000}"/>
    <cellStyle name="출력 2 2 3 2 4" xfId="10608" xr:uid="{00000000-0005-0000-0000-000003910000}"/>
    <cellStyle name="출력 2 2 3 2 5" xfId="17404" xr:uid="{00000000-0005-0000-0000-000004910000}"/>
    <cellStyle name="출력 2 2 3 2 6" xfId="22555" xr:uid="{00000000-0005-0000-0000-000005910000}"/>
    <cellStyle name="출력 2 2 3 2 7" xfId="24820" xr:uid="{00000000-0005-0000-0000-000006910000}"/>
    <cellStyle name="출력 2 2 3 3" xfId="4277" xr:uid="{00000000-0005-0000-0000-000007910000}"/>
    <cellStyle name="출력 2 2 3 3 2" xfId="7581" xr:uid="{00000000-0005-0000-0000-000008910000}"/>
    <cellStyle name="출력 2 2 3 3 2 2" xfId="14158" xr:uid="{00000000-0005-0000-0000-000009910000}"/>
    <cellStyle name="출력 2 2 3 3 2 3" xfId="21239" xr:uid="{00000000-0005-0000-0000-00000A910000}"/>
    <cellStyle name="출력 2 2 3 3 2 4" xfId="24243" xr:uid="{00000000-0005-0000-0000-00000B910000}"/>
    <cellStyle name="출력 2 2 3 3 2 5" xfId="26493" xr:uid="{00000000-0005-0000-0000-00000C910000}"/>
    <cellStyle name="출력 2 2 3 3 3" xfId="5958" xr:uid="{00000000-0005-0000-0000-00000D910000}"/>
    <cellStyle name="출력 2 2 3 3 3 2" xfId="12535" xr:uid="{00000000-0005-0000-0000-00000E910000}"/>
    <cellStyle name="출력 2 2 3 3 4" xfId="10862" xr:uid="{00000000-0005-0000-0000-00000F910000}"/>
    <cellStyle name="출력 2 2 3 3 5" xfId="17150" xr:uid="{00000000-0005-0000-0000-000010910000}"/>
    <cellStyle name="출력 2 2 3 3 6" xfId="22809" xr:uid="{00000000-0005-0000-0000-000011910000}"/>
    <cellStyle name="출력 2 2 3 3 7" xfId="18755" xr:uid="{00000000-0005-0000-0000-000012910000}"/>
    <cellStyle name="출력 2 2 3 4" xfId="4491" xr:uid="{00000000-0005-0000-0000-000013910000}"/>
    <cellStyle name="출력 2 2 3 4 2" xfId="7795" xr:uid="{00000000-0005-0000-0000-000014910000}"/>
    <cellStyle name="출력 2 2 3 4 2 2" xfId="14372" xr:uid="{00000000-0005-0000-0000-000015910000}"/>
    <cellStyle name="출력 2 2 3 4 2 3" xfId="21453" xr:uid="{00000000-0005-0000-0000-000016910000}"/>
    <cellStyle name="출력 2 2 3 4 2 4" xfId="24457" xr:uid="{00000000-0005-0000-0000-000017910000}"/>
    <cellStyle name="출력 2 2 3 4 2 5" xfId="26707" xr:uid="{00000000-0005-0000-0000-000018910000}"/>
    <cellStyle name="출력 2 2 3 4 3" xfId="6172" xr:uid="{00000000-0005-0000-0000-000019910000}"/>
    <cellStyle name="출력 2 2 3 4 3 2" xfId="12749" xr:uid="{00000000-0005-0000-0000-00001A910000}"/>
    <cellStyle name="출력 2 2 3 4 4" xfId="11076" xr:uid="{00000000-0005-0000-0000-00001B910000}"/>
    <cellStyle name="출력 2 2 3 4 5" xfId="16936" xr:uid="{00000000-0005-0000-0000-00001C910000}"/>
    <cellStyle name="출력 2 2 3 4 6" xfId="23023" xr:uid="{00000000-0005-0000-0000-00001D910000}"/>
    <cellStyle name="출력 2 2 3 4 7" xfId="22079" xr:uid="{00000000-0005-0000-0000-00001E910000}"/>
    <cellStyle name="출력 2 2 3 5" xfId="6667" xr:uid="{00000000-0005-0000-0000-00001F910000}"/>
    <cellStyle name="출력 2 2 3 5 2" xfId="13244" xr:uid="{00000000-0005-0000-0000-000020910000}"/>
    <cellStyle name="출력 2 2 3 5 3" xfId="20325" xr:uid="{00000000-0005-0000-0000-000021910000}"/>
    <cellStyle name="출력 2 2 3 5 4" xfId="23425" xr:uid="{00000000-0005-0000-0000-000022910000}"/>
    <cellStyle name="출력 2 2 3 5 5" xfId="25680" xr:uid="{00000000-0005-0000-0000-000023910000}"/>
    <cellStyle name="출력 2 2 3 6" xfId="5044" xr:uid="{00000000-0005-0000-0000-000024910000}"/>
    <cellStyle name="출력 2 2 3 6 2" xfId="11621" xr:uid="{00000000-0005-0000-0000-000025910000}"/>
    <cellStyle name="출력 2 2 3 7" xfId="9948" xr:uid="{00000000-0005-0000-0000-000026910000}"/>
    <cellStyle name="출력 2 2 3 8" xfId="18097" xr:uid="{00000000-0005-0000-0000-000027910000}"/>
    <cellStyle name="출력 2 2 3 9" xfId="18859" xr:uid="{00000000-0005-0000-0000-000028910000}"/>
    <cellStyle name="출력 2 2 4" xfId="3705" xr:uid="{00000000-0005-0000-0000-000029910000}"/>
    <cellStyle name="출력 2 2 4 2" xfId="7009" xr:uid="{00000000-0005-0000-0000-00002A910000}"/>
    <cellStyle name="출력 2 2 4 2 2" xfId="13586" xr:uid="{00000000-0005-0000-0000-00002B910000}"/>
    <cellStyle name="출력 2 2 4 2 3" xfId="20667" xr:uid="{00000000-0005-0000-0000-00002C910000}"/>
    <cellStyle name="출력 2 2 4 2 4" xfId="23718" xr:uid="{00000000-0005-0000-0000-00002D910000}"/>
    <cellStyle name="출력 2 2 4 2 5" xfId="25971" xr:uid="{00000000-0005-0000-0000-00002E910000}"/>
    <cellStyle name="출력 2 2 4 3" xfId="5386" xr:uid="{00000000-0005-0000-0000-00002F910000}"/>
    <cellStyle name="출력 2 2 4 3 2" xfId="11963" xr:uid="{00000000-0005-0000-0000-000030910000}"/>
    <cellStyle name="출력 2 2 4 4" xfId="10290" xr:uid="{00000000-0005-0000-0000-000031910000}"/>
    <cellStyle name="출력 2 2 4 5" xfId="17722" xr:uid="{00000000-0005-0000-0000-000032910000}"/>
    <cellStyle name="출력 2 2 4 6" xfId="19900" xr:uid="{00000000-0005-0000-0000-000033910000}"/>
    <cellStyle name="출력 2 2 4 7" xfId="24788" xr:uid="{00000000-0005-0000-0000-000034910000}"/>
    <cellStyle name="출력 2 2 5" xfId="3427" xr:uid="{00000000-0005-0000-0000-000035910000}"/>
    <cellStyle name="출력 2 2 5 2" xfId="6766" xr:uid="{00000000-0005-0000-0000-000036910000}"/>
    <cellStyle name="출력 2 2 5 2 2" xfId="13343" xr:uid="{00000000-0005-0000-0000-000037910000}"/>
    <cellStyle name="출력 2 2 5 2 3" xfId="20424" xr:uid="{00000000-0005-0000-0000-000038910000}"/>
    <cellStyle name="출력 2 2 5 2 4" xfId="23475" xr:uid="{00000000-0005-0000-0000-000039910000}"/>
    <cellStyle name="출력 2 2 5 2 5" xfId="25728" xr:uid="{00000000-0005-0000-0000-00003A910000}"/>
    <cellStyle name="출력 2 2 5 3" xfId="5143" xr:uid="{00000000-0005-0000-0000-00003B910000}"/>
    <cellStyle name="출력 2 2 5 3 2" xfId="11720" xr:uid="{00000000-0005-0000-0000-00003C910000}"/>
    <cellStyle name="출력 2 2 5 4" xfId="10047" xr:uid="{00000000-0005-0000-0000-00003D910000}"/>
    <cellStyle name="출력 2 2 5 5" xfId="17987" xr:uid="{00000000-0005-0000-0000-00003E910000}"/>
    <cellStyle name="출력 2 2 5 6" xfId="18889" xr:uid="{00000000-0005-0000-0000-00003F910000}"/>
    <cellStyle name="출력 2 2 5 7" xfId="25143" xr:uid="{00000000-0005-0000-0000-000040910000}"/>
    <cellStyle name="출력 2 2 6" xfId="3556" xr:uid="{00000000-0005-0000-0000-000041910000}"/>
    <cellStyle name="출력 2 2 6 2" xfId="6880" xr:uid="{00000000-0005-0000-0000-000042910000}"/>
    <cellStyle name="출력 2 2 6 2 2" xfId="13457" xr:uid="{00000000-0005-0000-0000-000043910000}"/>
    <cellStyle name="출력 2 2 6 2 3" xfId="20538" xr:uid="{00000000-0005-0000-0000-000044910000}"/>
    <cellStyle name="출력 2 2 6 2 4" xfId="23589" xr:uid="{00000000-0005-0000-0000-000045910000}"/>
    <cellStyle name="출력 2 2 6 2 5" xfId="25842" xr:uid="{00000000-0005-0000-0000-000046910000}"/>
    <cellStyle name="출력 2 2 6 3" xfId="5257" xr:uid="{00000000-0005-0000-0000-000047910000}"/>
    <cellStyle name="출력 2 2 6 3 2" xfId="11834" xr:uid="{00000000-0005-0000-0000-000048910000}"/>
    <cellStyle name="출력 2 2 6 4" xfId="10161" xr:uid="{00000000-0005-0000-0000-000049910000}"/>
    <cellStyle name="출력 2 2 6 5" xfId="17870" xr:uid="{00000000-0005-0000-0000-00004A910000}"/>
    <cellStyle name="출력 2 2 6 6" xfId="18943" xr:uid="{00000000-0005-0000-0000-00004B910000}"/>
    <cellStyle name="출력 2 2 6 7" xfId="18602" xr:uid="{00000000-0005-0000-0000-00004C910000}"/>
    <cellStyle name="출력 2 2 7" xfId="6310" xr:uid="{00000000-0005-0000-0000-00004D910000}"/>
    <cellStyle name="출력 2 2 7 2" xfId="12887" xr:uid="{00000000-0005-0000-0000-00004E910000}"/>
    <cellStyle name="출력 2 2 7 3" xfId="16752" xr:uid="{00000000-0005-0000-0000-00004F910000}"/>
    <cellStyle name="출력 2 2 7 4" xfId="23166" xr:uid="{00000000-0005-0000-0000-000050910000}"/>
    <cellStyle name="출력 2 2 7 5" xfId="25421" xr:uid="{00000000-0005-0000-0000-000051910000}"/>
    <cellStyle name="출력 2 2 8" xfId="4679" xr:uid="{00000000-0005-0000-0000-000052910000}"/>
    <cellStyle name="출력 2 2 8 2" xfId="11256" xr:uid="{00000000-0005-0000-0000-000053910000}"/>
    <cellStyle name="출력 2 2 8 3" xfId="21915" xr:uid="{00000000-0005-0000-0000-000054910000}"/>
    <cellStyle name="출력 2 2 8 4" xfId="24905" xr:uid="{00000000-0005-0000-0000-000055910000}"/>
    <cellStyle name="출력 2 2 8 5" xfId="26987" xr:uid="{00000000-0005-0000-0000-000056910000}"/>
    <cellStyle name="출력 2 2 9" xfId="9133" xr:uid="{00000000-0005-0000-0000-000057910000}"/>
    <cellStyle name="출력 2 2 9 2" xfId="14503" xr:uid="{00000000-0005-0000-0000-000058910000}"/>
    <cellStyle name="출력 2 3" xfId="3048" xr:uid="{00000000-0005-0000-0000-000059910000}"/>
    <cellStyle name="출력 2 3 10" xfId="18409" xr:uid="{00000000-0005-0000-0000-00005A910000}"/>
    <cellStyle name="출력 2 3 11" xfId="19626" xr:uid="{00000000-0005-0000-0000-00005B910000}"/>
    <cellStyle name="출력 2 3 12" xfId="25298" xr:uid="{00000000-0005-0000-0000-00005C910000}"/>
    <cellStyle name="출력 2 3 13" xfId="27195" xr:uid="{00000000-0005-0000-0000-00005D910000}"/>
    <cellStyle name="출력 2 3 2" xfId="3778" xr:uid="{00000000-0005-0000-0000-00005E910000}"/>
    <cellStyle name="출력 2 3 2 2" xfId="7082" xr:uid="{00000000-0005-0000-0000-00005F910000}"/>
    <cellStyle name="출력 2 3 2 2 2" xfId="13659" xr:uid="{00000000-0005-0000-0000-000060910000}"/>
    <cellStyle name="출력 2 3 2 2 3" xfId="20740" xr:uid="{00000000-0005-0000-0000-000061910000}"/>
    <cellStyle name="출력 2 3 2 2 4" xfId="23789" xr:uid="{00000000-0005-0000-0000-000062910000}"/>
    <cellStyle name="출력 2 3 2 2 5" xfId="26043" xr:uid="{00000000-0005-0000-0000-000063910000}"/>
    <cellStyle name="출력 2 3 2 3" xfId="5459" xr:uid="{00000000-0005-0000-0000-000064910000}"/>
    <cellStyle name="출력 2 3 2 3 2" xfId="12036" xr:uid="{00000000-0005-0000-0000-000065910000}"/>
    <cellStyle name="출력 2 3 2 4" xfId="10363" xr:uid="{00000000-0005-0000-0000-000066910000}"/>
    <cellStyle name="출력 2 3 2 5" xfId="17649" xr:uid="{00000000-0005-0000-0000-000067910000}"/>
    <cellStyle name="출력 2 3 2 6" xfId="19960" xr:uid="{00000000-0005-0000-0000-000068910000}"/>
    <cellStyle name="출력 2 3 2 7" xfId="22063" xr:uid="{00000000-0005-0000-0000-000069910000}"/>
    <cellStyle name="출력 2 3 3" xfId="4089" xr:uid="{00000000-0005-0000-0000-00006A910000}"/>
    <cellStyle name="출력 2 3 3 2" xfId="7393" xr:uid="{00000000-0005-0000-0000-00006B910000}"/>
    <cellStyle name="출력 2 3 3 2 2" xfId="13970" xr:uid="{00000000-0005-0000-0000-00006C910000}"/>
    <cellStyle name="출력 2 3 3 2 3" xfId="21051" xr:uid="{00000000-0005-0000-0000-00006D910000}"/>
    <cellStyle name="출력 2 3 3 2 4" xfId="24055" xr:uid="{00000000-0005-0000-0000-00006E910000}"/>
    <cellStyle name="출력 2 3 3 2 5" xfId="26305" xr:uid="{00000000-0005-0000-0000-00006F910000}"/>
    <cellStyle name="출력 2 3 3 3" xfId="5770" xr:uid="{00000000-0005-0000-0000-000070910000}"/>
    <cellStyle name="출력 2 3 3 3 2" xfId="12347" xr:uid="{00000000-0005-0000-0000-000071910000}"/>
    <cellStyle name="출력 2 3 3 4" xfId="10674" xr:uid="{00000000-0005-0000-0000-000072910000}"/>
    <cellStyle name="출력 2 3 3 5" xfId="17338" xr:uid="{00000000-0005-0000-0000-000073910000}"/>
    <cellStyle name="출력 2 3 3 6" xfId="22621" xr:uid="{00000000-0005-0000-0000-000074910000}"/>
    <cellStyle name="출력 2 3 3 7" xfId="18774" xr:uid="{00000000-0005-0000-0000-000075910000}"/>
    <cellStyle name="출력 2 3 4" xfId="4305" xr:uid="{00000000-0005-0000-0000-000076910000}"/>
    <cellStyle name="출력 2 3 4 2" xfId="7609" xr:uid="{00000000-0005-0000-0000-000077910000}"/>
    <cellStyle name="출력 2 3 4 2 2" xfId="14186" xr:uid="{00000000-0005-0000-0000-000078910000}"/>
    <cellStyle name="출력 2 3 4 2 3" xfId="21267" xr:uid="{00000000-0005-0000-0000-000079910000}"/>
    <cellStyle name="출력 2 3 4 2 4" xfId="24271" xr:uid="{00000000-0005-0000-0000-00007A910000}"/>
    <cellStyle name="출력 2 3 4 2 5" xfId="26521" xr:uid="{00000000-0005-0000-0000-00007B910000}"/>
    <cellStyle name="출력 2 3 4 3" xfId="5986" xr:uid="{00000000-0005-0000-0000-00007C910000}"/>
    <cellStyle name="출력 2 3 4 3 2" xfId="12563" xr:uid="{00000000-0005-0000-0000-00007D910000}"/>
    <cellStyle name="출력 2 3 4 4" xfId="10890" xr:uid="{00000000-0005-0000-0000-00007E910000}"/>
    <cellStyle name="출력 2 3 4 5" xfId="17122" xr:uid="{00000000-0005-0000-0000-00007F910000}"/>
    <cellStyle name="출력 2 3 4 6" xfId="22837" xr:uid="{00000000-0005-0000-0000-000080910000}"/>
    <cellStyle name="출력 2 3 4 7" xfId="18753" xr:uid="{00000000-0005-0000-0000-000081910000}"/>
    <cellStyle name="출력 2 3 5" xfId="6409" xr:uid="{00000000-0005-0000-0000-000082910000}"/>
    <cellStyle name="출력 2 3 5 2" xfId="12986" xr:uid="{00000000-0005-0000-0000-000083910000}"/>
    <cellStyle name="출력 2 3 5 3" xfId="20067" xr:uid="{00000000-0005-0000-0000-000084910000}"/>
    <cellStyle name="출력 2 3 5 4" xfId="23224" xr:uid="{00000000-0005-0000-0000-000085910000}"/>
    <cellStyle name="출력 2 3 5 5" xfId="25477" xr:uid="{00000000-0005-0000-0000-000086910000}"/>
    <cellStyle name="출력 2 3 6" xfId="4786" xr:uid="{00000000-0005-0000-0000-000087910000}"/>
    <cellStyle name="출력 2 3 6 2" xfId="11363" xr:uid="{00000000-0005-0000-0000-000088910000}"/>
    <cellStyle name="출력 2 3 7" xfId="9691" xr:uid="{00000000-0005-0000-0000-000089910000}"/>
    <cellStyle name="출력 2 3 8" xfId="16089" xr:uid="{00000000-0005-0000-0000-00008A910000}"/>
    <cellStyle name="출력 2 3 9" xfId="19763" xr:uid="{00000000-0005-0000-0000-00008B910000}"/>
    <cellStyle name="출력 2 4" xfId="3257" xr:uid="{00000000-0005-0000-0000-00008C910000}"/>
    <cellStyle name="출력 2 4 10" xfId="18168" xr:uid="{00000000-0005-0000-0000-00008D910000}"/>
    <cellStyle name="출력 2 4 11" xfId="21844" xr:uid="{00000000-0005-0000-0000-00008E910000}"/>
    <cellStyle name="출력 2 4 12" xfId="25232" xr:uid="{00000000-0005-0000-0000-00008F910000}"/>
    <cellStyle name="출력 2 4 13" xfId="27196" xr:uid="{00000000-0005-0000-0000-000090910000}"/>
    <cellStyle name="출력 2 4 2" xfId="3964" xr:uid="{00000000-0005-0000-0000-000091910000}"/>
    <cellStyle name="출력 2 4 2 2" xfId="7268" xr:uid="{00000000-0005-0000-0000-000092910000}"/>
    <cellStyle name="출력 2 4 2 2 2" xfId="13845" xr:uid="{00000000-0005-0000-0000-000093910000}"/>
    <cellStyle name="출력 2 4 2 2 3" xfId="20926" xr:uid="{00000000-0005-0000-0000-000094910000}"/>
    <cellStyle name="출력 2 4 2 2 4" xfId="23930" xr:uid="{00000000-0005-0000-0000-000095910000}"/>
    <cellStyle name="출력 2 4 2 2 5" xfId="26180" xr:uid="{00000000-0005-0000-0000-000096910000}"/>
    <cellStyle name="출력 2 4 2 3" xfId="5645" xr:uid="{00000000-0005-0000-0000-000097910000}"/>
    <cellStyle name="출력 2 4 2 3 2" xfId="12222" xr:uid="{00000000-0005-0000-0000-000098910000}"/>
    <cellStyle name="출력 2 4 2 4" xfId="10549" xr:uid="{00000000-0005-0000-0000-000099910000}"/>
    <cellStyle name="출력 2 4 2 5" xfId="17463" xr:uid="{00000000-0005-0000-0000-00009A910000}"/>
    <cellStyle name="출력 2 4 2 6" xfId="22496" xr:uid="{00000000-0005-0000-0000-00009B910000}"/>
    <cellStyle name="출력 2 4 2 7" xfId="24806" xr:uid="{00000000-0005-0000-0000-00009C910000}"/>
    <cellStyle name="출력 2 4 3" xfId="4218" xr:uid="{00000000-0005-0000-0000-00009D910000}"/>
    <cellStyle name="출력 2 4 3 2" xfId="7522" xr:uid="{00000000-0005-0000-0000-00009E910000}"/>
    <cellStyle name="출력 2 4 3 2 2" xfId="14099" xr:uid="{00000000-0005-0000-0000-00009F910000}"/>
    <cellStyle name="출력 2 4 3 2 3" xfId="21180" xr:uid="{00000000-0005-0000-0000-0000A0910000}"/>
    <cellStyle name="출력 2 4 3 2 4" xfId="24184" xr:uid="{00000000-0005-0000-0000-0000A1910000}"/>
    <cellStyle name="출력 2 4 3 2 5" xfId="26434" xr:uid="{00000000-0005-0000-0000-0000A2910000}"/>
    <cellStyle name="출력 2 4 3 3" xfId="5899" xr:uid="{00000000-0005-0000-0000-0000A3910000}"/>
    <cellStyle name="출력 2 4 3 3 2" xfId="12476" xr:uid="{00000000-0005-0000-0000-0000A4910000}"/>
    <cellStyle name="출력 2 4 3 4" xfId="10803" xr:uid="{00000000-0005-0000-0000-0000A5910000}"/>
    <cellStyle name="출력 2 4 3 5" xfId="17209" xr:uid="{00000000-0005-0000-0000-0000A6910000}"/>
    <cellStyle name="출력 2 4 3 6" xfId="22750" xr:uid="{00000000-0005-0000-0000-0000A7910000}"/>
    <cellStyle name="출력 2 4 3 7" xfId="18258" xr:uid="{00000000-0005-0000-0000-0000A8910000}"/>
    <cellStyle name="출력 2 4 4" xfId="4432" xr:uid="{00000000-0005-0000-0000-0000A9910000}"/>
    <cellStyle name="출력 2 4 4 2" xfId="7736" xr:uid="{00000000-0005-0000-0000-0000AA910000}"/>
    <cellStyle name="출력 2 4 4 2 2" xfId="14313" xr:uid="{00000000-0005-0000-0000-0000AB910000}"/>
    <cellStyle name="출력 2 4 4 2 3" xfId="21394" xr:uid="{00000000-0005-0000-0000-0000AC910000}"/>
    <cellStyle name="출력 2 4 4 2 4" xfId="24398" xr:uid="{00000000-0005-0000-0000-0000AD910000}"/>
    <cellStyle name="출력 2 4 4 2 5" xfId="26648" xr:uid="{00000000-0005-0000-0000-0000AE910000}"/>
    <cellStyle name="출력 2 4 4 3" xfId="6113" xr:uid="{00000000-0005-0000-0000-0000AF910000}"/>
    <cellStyle name="출력 2 4 4 3 2" xfId="12690" xr:uid="{00000000-0005-0000-0000-0000B0910000}"/>
    <cellStyle name="출력 2 4 4 4" xfId="11017" xr:uid="{00000000-0005-0000-0000-0000B1910000}"/>
    <cellStyle name="출력 2 4 4 5" xfId="16995" xr:uid="{00000000-0005-0000-0000-0000B2910000}"/>
    <cellStyle name="출력 2 4 4 6" xfId="22964" xr:uid="{00000000-0005-0000-0000-0000B3910000}"/>
    <cellStyle name="출력 2 4 4 7" xfId="19452" xr:uid="{00000000-0005-0000-0000-0000B4910000}"/>
    <cellStyle name="출력 2 4 5" xfId="6596" xr:uid="{00000000-0005-0000-0000-0000B5910000}"/>
    <cellStyle name="출력 2 4 5 2" xfId="13173" xr:uid="{00000000-0005-0000-0000-0000B6910000}"/>
    <cellStyle name="출력 2 4 5 3" xfId="20254" xr:uid="{00000000-0005-0000-0000-0000B7910000}"/>
    <cellStyle name="출력 2 4 5 4" xfId="23354" xr:uid="{00000000-0005-0000-0000-0000B8910000}"/>
    <cellStyle name="출력 2 4 5 5" xfId="25609" xr:uid="{00000000-0005-0000-0000-0000B9910000}"/>
    <cellStyle name="출력 2 4 6" xfId="4973" xr:uid="{00000000-0005-0000-0000-0000BA910000}"/>
    <cellStyle name="출력 2 4 6 2" xfId="11550" xr:uid="{00000000-0005-0000-0000-0000BB910000}"/>
    <cellStyle name="출력 2 4 7" xfId="9877" xr:uid="{00000000-0005-0000-0000-0000BC910000}"/>
    <cellStyle name="출력 2 4 8" xfId="16090" xr:uid="{00000000-0005-0000-0000-0000BD910000}"/>
    <cellStyle name="출력 2 4 9" xfId="19764" xr:uid="{00000000-0005-0000-0000-0000BE910000}"/>
    <cellStyle name="출력 2 5" xfId="3562" xr:uid="{00000000-0005-0000-0000-0000BF910000}"/>
    <cellStyle name="출력 2 5 2" xfId="6886" xr:uid="{00000000-0005-0000-0000-0000C0910000}"/>
    <cellStyle name="출력 2 5 2 2" xfId="13463" xr:uid="{00000000-0005-0000-0000-0000C1910000}"/>
    <cellStyle name="출력 2 5 2 3" xfId="20544" xr:uid="{00000000-0005-0000-0000-0000C2910000}"/>
    <cellStyle name="출력 2 5 2 4" xfId="23595" xr:uid="{00000000-0005-0000-0000-0000C3910000}"/>
    <cellStyle name="출력 2 5 2 5" xfId="25848" xr:uid="{00000000-0005-0000-0000-0000C4910000}"/>
    <cellStyle name="출력 2 5 3" xfId="5263" xr:uid="{00000000-0005-0000-0000-0000C5910000}"/>
    <cellStyle name="출력 2 5 3 2" xfId="11840" xr:uid="{00000000-0005-0000-0000-0000C6910000}"/>
    <cellStyle name="출력 2 5 4" xfId="10167" xr:uid="{00000000-0005-0000-0000-0000C7910000}"/>
    <cellStyle name="출력 2 5 5" xfId="17864" xr:uid="{00000000-0005-0000-0000-0000C8910000}"/>
    <cellStyle name="출력 2 5 6" xfId="18947" xr:uid="{00000000-0005-0000-0000-0000C9910000}"/>
    <cellStyle name="출력 2 5 7" xfId="19292" xr:uid="{00000000-0005-0000-0000-0000CA910000}"/>
    <cellStyle name="출력 2 6" xfId="3634" xr:uid="{00000000-0005-0000-0000-0000CB910000}"/>
    <cellStyle name="출력 2 6 2" xfId="6938" xr:uid="{00000000-0005-0000-0000-0000CC910000}"/>
    <cellStyle name="출력 2 6 2 2" xfId="13515" xr:uid="{00000000-0005-0000-0000-0000CD910000}"/>
    <cellStyle name="출력 2 6 2 3" xfId="20596" xr:uid="{00000000-0005-0000-0000-0000CE910000}"/>
    <cellStyle name="출력 2 6 2 4" xfId="23647" xr:uid="{00000000-0005-0000-0000-0000CF910000}"/>
    <cellStyle name="출력 2 6 2 5" xfId="25900" xr:uid="{00000000-0005-0000-0000-0000D0910000}"/>
    <cellStyle name="출력 2 6 3" xfId="5315" xr:uid="{00000000-0005-0000-0000-0000D1910000}"/>
    <cellStyle name="출력 2 6 3 2" xfId="11892" xr:uid="{00000000-0005-0000-0000-0000D2910000}"/>
    <cellStyle name="출력 2 6 4" xfId="10219" xr:uid="{00000000-0005-0000-0000-0000D3910000}"/>
    <cellStyle name="출력 2 6 5" xfId="17793" xr:uid="{00000000-0005-0000-0000-0000D4910000}"/>
    <cellStyle name="출력 2 6 6" xfId="18975" xr:uid="{00000000-0005-0000-0000-0000D5910000}"/>
    <cellStyle name="출력 2 6 7" xfId="19273" xr:uid="{00000000-0005-0000-0000-0000D6910000}"/>
    <cellStyle name="출력 2 7" xfId="3540" xr:uid="{00000000-0005-0000-0000-0000D7910000}"/>
    <cellStyle name="출력 2 7 2" xfId="6869" xr:uid="{00000000-0005-0000-0000-0000D8910000}"/>
    <cellStyle name="출력 2 7 2 2" xfId="13446" xr:uid="{00000000-0005-0000-0000-0000D9910000}"/>
    <cellStyle name="출력 2 7 2 3" xfId="20527" xr:uid="{00000000-0005-0000-0000-0000DA910000}"/>
    <cellStyle name="출력 2 7 2 4" xfId="23578" xr:uid="{00000000-0005-0000-0000-0000DB910000}"/>
    <cellStyle name="출력 2 7 2 5" xfId="25831" xr:uid="{00000000-0005-0000-0000-0000DC910000}"/>
    <cellStyle name="출력 2 7 3" xfId="5246" xr:uid="{00000000-0005-0000-0000-0000DD910000}"/>
    <cellStyle name="출력 2 7 3 2" xfId="11823" xr:uid="{00000000-0005-0000-0000-0000DE910000}"/>
    <cellStyle name="출력 2 7 4" xfId="10150" xr:uid="{00000000-0005-0000-0000-0000DF910000}"/>
    <cellStyle name="출력 2 7 5" xfId="17882" xr:uid="{00000000-0005-0000-0000-0000E0910000}"/>
    <cellStyle name="출력 2 7 6" xfId="19829" xr:uid="{00000000-0005-0000-0000-0000E1910000}"/>
    <cellStyle name="출력 2 7 7" xfId="24743" xr:uid="{00000000-0005-0000-0000-0000E2910000}"/>
    <cellStyle name="출력 2 8" xfId="6252" xr:uid="{00000000-0005-0000-0000-0000E3910000}"/>
    <cellStyle name="출력 2 8 2" xfId="12829" xr:uid="{00000000-0005-0000-0000-0000E4910000}"/>
    <cellStyle name="출력 2 8 3" xfId="16804" xr:uid="{00000000-0005-0000-0000-0000E5910000}"/>
    <cellStyle name="출력 2 8 4" xfId="23114" xr:uid="{00000000-0005-0000-0000-0000E6910000}"/>
    <cellStyle name="출력 2 8 5" xfId="19098" xr:uid="{00000000-0005-0000-0000-0000E7910000}"/>
    <cellStyle name="출력 2 9" xfId="4627" xr:uid="{00000000-0005-0000-0000-0000E8910000}"/>
    <cellStyle name="출력 2 9 2" xfId="11204" xr:uid="{00000000-0005-0000-0000-0000E9910000}"/>
    <cellStyle name="출력 2 9 3" xfId="21949" xr:uid="{00000000-0005-0000-0000-0000EA910000}"/>
    <cellStyle name="출력 2 9 4" xfId="24933" xr:uid="{00000000-0005-0000-0000-0000EB910000}"/>
    <cellStyle name="출력 2 9 5" xfId="27011" xr:uid="{00000000-0005-0000-0000-0000EC910000}"/>
    <cellStyle name="출력 3" xfId="1750" xr:uid="{00000000-0005-0000-0000-0000ED910000}"/>
    <cellStyle name="출력 3 10" xfId="9496" xr:uid="{00000000-0005-0000-0000-0000EE910000}"/>
    <cellStyle name="출력 3 10 2" xfId="14665" xr:uid="{00000000-0005-0000-0000-0000EF910000}"/>
    <cellStyle name="출력 3 11" xfId="9478" xr:uid="{00000000-0005-0000-0000-0000F0910000}"/>
    <cellStyle name="출력 3 11 2" xfId="14647" xr:uid="{00000000-0005-0000-0000-0000F1910000}"/>
    <cellStyle name="출력 3 12" xfId="19765" xr:uid="{00000000-0005-0000-0000-0000F2910000}"/>
    <cellStyle name="출력 3 2" xfId="3049" xr:uid="{00000000-0005-0000-0000-0000F3910000}"/>
    <cellStyle name="출력 3 2 10" xfId="25297" xr:uid="{00000000-0005-0000-0000-0000F4910000}"/>
    <cellStyle name="출력 3 2 2" xfId="3779" xr:uid="{00000000-0005-0000-0000-0000F5910000}"/>
    <cellStyle name="출력 3 2 2 2" xfId="7083" xr:uid="{00000000-0005-0000-0000-0000F6910000}"/>
    <cellStyle name="출력 3 2 2 2 2" xfId="13660" xr:uid="{00000000-0005-0000-0000-0000F7910000}"/>
    <cellStyle name="출력 3 2 2 2 3" xfId="20741" xr:uid="{00000000-0005-0000-0000-0000F8910000}"/>
    <cellStyle name="출력 3 2 2 2 4" xfId="23790" xr:uid="{00000000-0005-0000-0000-0000F9910000}"/>
    <cellStyle name="출력 3 2 2 2 5" xfId="26044" xr:uid="{00000000-0005-0000-0000-0000FA910000}"/>
    <cellStyle name="출력 3 2 2 3" xfId="5460" xr:uid="{00000000-0005-0000-0000-0000FB910000}"/>
    <cellStyle name="출력 3 2 2 3 2" xfId="12037" xr:uid="{00000000-0005-0000-0000-0000FC910000}"/>
    <cellStyle name="출력 3 2 2 4" xfId="10364" xr:uid="{00000000-0005-0000-0000-0000FD910000}"/>
    <cellStyle name="출력 3 2 2 5" xfId="17648" xr:uid="{00000000-0005-0000-0000-0000FE910000}"/>
    <cellStyle name="출력 3 2 2 6" xfId="19033" xr:uid="{00000000-0005-0000-0000-0000FF910000}"/>
    <cellStyle name="출력 3 2 2 7" xfId="22067" xr:uid="{00000000-0005-0000-0000-000000920000}"/>
    <cellStyle name="출력 3 2 3" xfId="4090" xr:uid="{00000000-0005-0000-0000-000001920000}"/>
    <cellStyle name="출력 3 2 3 2" xfId="7394" xr:uid="{00000000-0005-0000-0000-000002920000}"/>
    <cellStyle name="출력 3 2 3 2 2" xfId="13971" xr:uid="{00000000-0005-0000-0000-000003920000}"/>
    <cellStyle name="출력 3 2 3 2 3" xfId="21052" xr:uid="{00000000-0005-0000-0000-000004920000}"/>
    <cellStyle name="출력 3 2 3 2 4" xfId="24056" xr:uid="{00000000-0005-0000-0000-000005920000}"/>
    <cellStyle name="출력 3 2 3 2 5" xfId="26306" xr:uid="{00000000-0005-0000-0000-000006920000}"/>
    <cellStyle name="출력 3 2 3 3" xfId="5771" xr:uid="{00000000-0005-0000-0000-000007920000}"/>
    <cellStyle name="출력 3 2 3 3 2" xfId="12348" xr:uid="{00000000-0005-0000-0000-000008920000}"/>
    <cellStyle name="출력 3 2 3 4" xfId="10675" xr:uid="{00000000-0005-0000-0000-000009920000}"/>
    <cellStyle name="출력 3 2 3 5" xfId="17337" xr:uid="{00000000-0005-0000-0000-00000A920000}"/>
    <cellStyle name="출력 3 2 3 6" xfId="22622" xr:uid="{00000000-0005-0000-0000-00000B920000}"/>
    <cellStyle name="출력 3 2 3 7" xfId="21739" xr:uid="{00000000-0005-0000-0000-00000C920000}"/>
    <cellStyle name="출력 3 2 4" xfId="4306" xr:uid="{00000000-0005-0000-0000-00000D920000}"/>
    <cellStyle name="출력 3 2 4 2" xfId="7610" xr:uid="{00000000-0005-0000-0000-00000E920000}"/>
    <cellStyle name="출력 3 2 4 2 2" xfId="14187" xr:uid="{00000000-0005-0000-0000-00000F920000}"/>
    <cellStyle name="출력 3 2 4 2 3" xfId="21268" xr:uid="{00000000-0005-0000-0000-000010920000}"/>
    <cellStyle name="출력 3 2 4 2 4" xfId="24272" xr:uid="{00000000-0005-0000-0000-000011920000}"/>
    <cellStyle name="출력 3 2 4 2 5" xfId="26522" xr:uid="{00000000-0005-0000-0000-000012920000}"/>
    <cellStyle name="출력 3 2 4 3" xfId="5987" xr:uid="{00000000-0005-0000-0000-000013920000}"/>
    <cellStyle name="출력 3 2 4 3 2" xfId="12564" xr:uid="{00000000-0005-0000-0000-000014920000}"/>
    <cellStyle name="출력 3 2 4 4" xfId="10891" xr:uid="{00000000-0005-0000-0000-000015920000}"/>
    <cellStyle name="출력 3 2 4 5" xfId="17121" xr:uid="{00000000-0005-0000-0000-000016920000}"/>
    <cellStyle name="출력 3 2 4 6" xfId="22838" xr:uid="{00000000-0005-0000-0000-000017920000}"/>
    <cellStyle name="출력 3 2 4 7" xfId="18513" xr:uid="{00000000-0005-0000-0000-000018920000}"/>
    <cellStyle name="출력 3 2 5" xfId="6410" xr:uid="{00000000-0005-0000-0000-000019920000}"/>
    <cellStyle name="출력 3 2 5 2" xfId="12987" xr:uid="{00000000-0005-0000-0000-00001A920000}"/>
    <cellStyle name="출력 3 2 5 3" xfId="20068" xr:uid="{00000000-0005-0000-0000-00001B920000}"/>
    <cellStyle name="출력 3 2 5 4" xfId="23225" xr:uid="{00000000-0005-0000-0000-00001C920000}"/>
    <cellStyle name="출력 3 2 5 5" xfId="25478" xr:uid="{00000000-0005-0000-0000-00001D920000}"/>
    <cellStyle name="출력 3 2 6" xfId="4787" xr:uid="{00000000-0005-0000-0000-00001E920000}"/>
    <cellStyle name="출력 3 2 6 2" xfId="11364" xr:uid="{00000000-0005-0000-0000-00001F920000}"/>
    <cellStyle name="출력 3 2 7" xfId="9692" xr:uid="{00000000-0005-0000-0000-000020920000}"/>
    <cellStyle name="출력 3 2 8" xfId="18408" xr:uid="{00000000-0005-0000-0000-000021920000}"/>
    <cellStyle name="출력 3 2 9" xfId="19627" xr:uid="{00000000-0005-0000-0000-000022920000}"/>
    <cellStyle name="출력 3 3" xfId="3258" xr:uid="{00000000-0005-0000-0000-000023920000}"/>
    <cellStyle name="출력 3 3 10" xfId="25231" xr:uid="{00000000-0005-0000-0000-000024920000}"/>
    <cellStyle name="출력 3 3 2" xfId="3965" xr:uid="{00000000-0005-0000-0000-000025920000}"/>
    <cellStyle name="출력 3 3 2 2" xfId="7269" xr:uid="{00000000-0005-0000-0000-000026920000}"/>
    <cellStyle name="출력 3 3 2 2 2" xfId="13846" xr:uid="{00000000-0005-0000-0000-000027920000}"/>
    <cellStyle name="출력 3 3 2 2 3" xfId="20927" xr:uid="{00000000-0005-0000-0000-000028920000}"/>
    <cellStyle name="출력 3 3 2 2 4" xfId="23931" xr:uid="{00000000-0005-0000-0000-000029920000}"/>
    <cellStyle name="출력 3 3 2 2 5" xfId="26181" xr:uid="{00000000-0005-0000-0000-00002A920000}"/>
    <cellStyle name="출력 3 3 2 3" xfId="5646" xr:uid="{00000000-0005-0000-0000-00002B920000}"/>
    <cellStyle name="출력 3 3 2 3 2" xfId="12223" xr:uid="{00000000-0005-0000-0000-00002C920000}"/>
    <cellStyle name="출력 3 3 2 4" xfId="10550" xr:uid="{00000000-0005-0000-0000-00002D920000}"/>
    <cellStyle name="출력 3 3 2 5" xfId="17462" xr:uid="{00000000-0005-0000-0000-00002E920000}"/>
    <cellStyle name="출력 3 3 2 6" xfId="22497" xr:uid="{00000000-0005-0000-0000-00002F920000}"/>
    <cellStyle name="출력 3 3 2 7" xfId="25052" xr:uid="{00000000-0005-0000-0000-000030920000}"/>
    <cellStyle name="출력 3 3 3" xfId="4219" xr:uid="{00000000-0005-0000-0000-000031920000}"/>
    <cellStyle name="출력 3 3 3 2" xfId="7523" xr:uid="{00000000-0005-0000-0000-000032920000}"/>
    <cellStyle name="출력 3 3 3 2 2" xfId="14100" xr:uid="{00000000-0005-0000-0000-000033920000}"/>
    <cellStyle name="출력 3 3 3 2 3" xfId="21181" xr:uid="{00000000-0005-0000-0000-000034920000}"/>
    <cellStyle name="출력 3 3 3 2 4" xfId="24185" xr:uid="{00000000-0005-0000-0000-000035920000}"/>
    <cellStyle name="출력 3 3 3 2 5" xfId="26435" xr:uid="{00000000-0005-0000-0000-000036920000}"/>
    <cellStyle name="출력 3 3 3 3" xfId="5900" xr:uid="{00000000-0005-0000-0000-000037920000}"/>
    <cellStyle name="출력 3 3 3 3 2" xfId="12477" xr:uid="{00000000-0005-0000-0000-000038920000}"/>
    <cellStyle name="출력 3 3 3 4" xfId="10804" xr:uid="{00000000-0005-0000-0000-000039920000}"/>
    <cellStyle name="출력 3 3 3 5" xfId="17208" xr:uid="{00000000-0005-0000-0000-00003A920000}"/>
    <cellStyle name="출력 3 3 3 6" xfId="22751" xr:uid="{00000000-0005-0000-0000-00003B920000}"/>
    <cellStyle name="출력 3 3 3 7" xfId="18762" xr:uid="{00000000-0005-0000-0000-00003C920000}"/>
    <cellStyle name="출력 3 3 4" xfId="4433" xr:uid="{00000000-0005-0000-0000-00003D920000}"/>
    <cellStyle name="출력 3 3 4 2" xfId="7737" xr:uid="{00000000-0005-0000-0000-00003E920000}"/>
    <cellStyle name="출력 3 3 4 2 2" xfId="14314" xr:uid="{00000000-0005-0000-0000-00003F920000}"/>
    <cellStyle name="출력 3 3 4 2 3" xfId="21395" xr:uid="{00000000-0005-0000-0000-000040920000}"/>
    <cellStyle name="출력 3 3 4 2 4" xfId="24399" xr:uid="{00000000-0005-0000-0000-000041920000}"/>
    <cellStyle name="출력 3 3 4 2 5" xfId="26649" xr:uid="{00000000-0005-0000-0000-000042920000}"/>
    <cellStyle name="출력 3 3 4 3" xfId="6114" xr:uid="{00000000-0005-0000-0000-000043920000}"/>
    <cellStyle name="출력 3 3 4 3 2" xfId="12691" xr:uid="{00000000-0005-0000-0000-000044920000}"/>
    <cellStyle name="출력 3 3 4 4" xfId="11018" xr:uid="{00000000-0005-0000-0000-000045920000}"/>
    <cellStyle name="출력 3 3 4 5" xfId="16994" xr:uid="{00000000-0005-0000-0000-000046920000}"/>
    <cellStyle name="출력 3 3 4 6" xfId="22965" xr:uid="{00000000-0005-0000-0000-000047920000}"/>
    <cellStyle name="출력 3 3 4 7" xfId="19127" xr:uid="{00000000-0005-0000-0000-000048920000}"/>
    <cellStyle name="출력 3 3 5" xfId="6597" xr:uid="{00000000-0005-0000-0000-000049920000}"/>
    <cellStyle name="출력 3 3 5 2" xfId="13174" xr:uid="{00000000-0005-0000-0000-00004A920000}"/>
    <cellStyle name="출력 3 3 5 3" xfId="20255" xr:uid="{00000000-0005-0000-0000-00004B920000}"/>
    <cellStyle name="출력 3 3 5 4" xfId="23355" xr:uid="{00000000-0005-0000-0000-00004C920000}"/>
    <cellStyle name="출력 3 3 5 5" xfId="25610" xr:uid="{00000000-0005-0000-0000-00004D920000}"/>
    <cellStyle name="출력 3 3 6" xfId="4974" xr:uid="{00000000-0005-0000-0000-00004E920000}"/>
    <cellStyle name="출력 3 3 6 2" xfId="11551" xr:uid="{00000000-0005-0000-0000-00004F920000}"/>
    <cellStyle name="출력 3 3 7" xfId="9878" xr:uid="{00000000-0005-0000-0000-000050920000}"/>
    <cellStyle name="출력 3 3 8" xfId="18167" xr:uid="{00000000-0005-0000-0000-000051920000}"/>
    <cellStyle name="출력 3 3 9" xfId="19695" xr:uid="{00000000-0005-0000-0000-000052920000}"/>
    <cellStyle name="출력 3 4" xfId="3563" xr:uid="{00000000-0005-0000-0000-000053920000}"/>
    <cellStyle name="출력 3 4 2" xfId="6887" xr:uid="{00000000-0005-0000-0000-000054920000}"/>
    <cellStyle name="출력 3 4 2 2" xfId="13464" xr:uid="{00000000-0005-0000-0000-000055920000}"/>
    <cellStyle name="출력 3 4 2 3" xfId="20545" xr:uid="{00000000-0005-0000-0000-000056920000}"/>
    <cellStyle name="출력 3 4 2 4" xfId="23596" xr:uid="{00000000-0005-0000-0000-000057920000}"/>
    <cellStyle name="출력 3 4 2 5" xfId="25849" xr:uid="{00000000-0005-0000-0000-000058920000}"/>
    <cellStyle name="출력 3 4 3" xfId="5264" xr:uid="{00000000-0005-0000-0000-000059920000}"/>
    <cellStyle name="출력 3 4 3 2" xfId="11841" xr:uid="{00000000-0005-0000-0000-00005A920000}"/>
    <cellStyle name="출력 3 4 4" xfId="10168" xr:uid="{00000000-0005-0000-0000-00005B920000}"/>
    <cellStyle name="출력 3 4 5" xfId="17863" xr:uid="{00000000-0005-0000-0000-00005C920000}"/>
    <cellStyle name="출력 3 4 6" xfId="19836" xr:uid="{00000000-0005-0000-0000-00005D920000}"/>
    <cellStyle name="출력 3 4 7" xfId="24746" xr:uid="{00000000-0005-0000-0000-00005E920000}"/>
    <cellStyle name="출력 3 5" xfId="3633" xr:uid="{00000000-0005-0000-0000-00005F920000}"/>
    <cellStyle name="출력 3 5 2" xfId="6937" xr:uid="{00000000-0005-0000-0000-000060920000}"/>
    <cellStyle name="출력 3 5 2 2" xfId="13514" xr:uid="{00000000-0005-0000-0000-000061920000}"/>
    <cellStyle name="출력 3 5 2 3" xfId="20595" xr:uid="{00000000-0005-0000-0000-000062920000}"/>
    <cellStyle name="출력 3 5 2 4" xfId="23646" xr:uid="{00000000-0005-0000-0000-000063920000}"/>
    <cellStyle name="출력 3 5 2 5" xfId="25899" xr:uid="{00000000-0005-0000-0000-000064920000}"/>
    <cellStyle name="출력 3 5 3" xfId="5314" xr:uid="{00000000-0005-0000-0000-000065920000}"/>
    <cellStyle name="출력 3 5 3 2" xfId="11891" xr:uid="{00000000-0005-0000-0000-000066920000}"/>
    <cellStyle name="출력 3 5 4" xfId="10218" xr:uid="{00000000-0005-0000-0000-000067920000}"/>
    <cellStyle name="출력 3 5 5" xfId="17794" xr:uid="{00000000-0005-0000-0000-000068920000}"/>
    <cellStyle name="출력 3 5 6" xfId="19860" xr:uid="{00000000-0005-0000-0000-000069920000}"/>
    <cellStyle name="출력 3 5 7" xfId="18584" xr:uid="{00000000-0005-0000-0000-00006A920000}"/>
    <cellStyle name="출력 3 6" xfId="3541" xr:uid="{00000000-0005-0000-0000-00006B920000}"/>
    <cellStyle name="출력 3 6 2" xfId="6870" xr:uid="{00000000-0005-0000-0000-00006C920000}"/>
    <cellStyle name="출력 3 6 2 2" xfId="13447" xr:uid="{00000000-0005-0000-0000-00006D920000}"/>
    <cellStyle name="출력 3 6 2 3" xfId="20528" xr:uid="{00000000-0005-0000-0000-00006E920000}"/>
    <cellStyle name="출력 3 6 2 4" xfId="23579" xr:uid="{00000000-0005-0000-0000-00006F920000}"/>
    <cellStyle name="출력 3 6 2 5" xfId="25832" xr:uid="{00000000-0005-0000-0000-000070920000}"/>
    <cellStyle name="출력 3 6 3" xfId="5247" xr:uid="{00000000-0005-0000-0000-000071920000}"/>
    <cellStyle name="출력 3 6 3 2" xfId="11824" xr:uid="{00000000-0005-0000-0000-000072920000}"/>
    <cellStyle name="출력 3 6 4" xfId="10151" xr:uid="{00000000-0005-0000-0000-000073920000}"/>
    <cellStyle name="출력 3 6 5" xfId="17881" xr:uid="{00000000-0005-0000-0000-000074920000}"/>
    <cellStyle name="출력 3 6 6" xfId="18936" xr:uid="{00000000-0005-0000-0000-000075920000}"/>
    <cellStyle name="출력 3 6 7" xfId="19299" xr:uid="{00000000-0005-0000-0000-000076920000}"/>
    <cellStyle name="출력 3 7" xfId="6253" xr:uid="{00000000-0005-0000-0000-000077920000}"/>
    <cellStyle name="출력 3 7 2" xfId="12830" xr:uid="{00000000-0005-0000-0000-000078920000}"/>
    <cellStyle name="출력 3 7 3" xfId="16803" xr:uid="{00000000-0005-0000-0000-000079920000}"/>
    <cellStyle name="출력 3 7 4" xfId="23115" xr:uid="{00000000-0005-0000-0000-00007A920000}"/>
    <cellStyle name="출력 3 7 5" xfId="19097" xr:uid="{00000000-0005-0000-0000-00007B920000}"/>
    <cellStyle name="출력 3 8" xfId="4628" xr:uid="{00000000-0005-0000-0000-00007C920000}"/>
    <cellStyle name="출력 3 8 2" xfId="11205" xr:uid="{00000000-0005-0000-0000-00007D920000}"/>
    <cellStyle name="출력 3 8 3" xfId="21916" xr:uid="{00000000-0005-0000-0000-00007E920000}"/>
    <cellStyle name="출력 3 8 4" xfId="24906" xr:uid="{00000000-0005-0000-0000-00007F920000}"/>
    <cellStyle name="출력 3 8 5" xfId="26988" xr:uid="{00000000-0005-0000-0000-000080920000}"/>
    <cellStyle name="출력 3 9" xfId="9137" xr:uid="{00000000-0005-0000-0000-000081920000}"/>
    <cellStyle name="출력 3 9 2" xfId="14505" xr:uid="{00000000-0005-0000-0000-000082920000}"/>
    <cellStyle name="출력 4" xfId="9342" xr:uid="{00000000-0005-0000-0000-000083920000}"/>
    <cellStyle name="출력 4 10" xfId="27197" xr:uid="{00000000-0005-0000-0000-000084920000}"/>
    <cellStyle name="출력 4 2" xfId="9209" xr:uid="{00000000-0005-0000-0000-000085920000}"/>
    <cellStyle name="출력 4 2 2" xfId="14524" xr:uid="{00000000-0005-0000-0000-000086920000}"/>
    <cellStyle name="출력 4 3" xfId="9139" xr:uid="{00000000-0005-0000-0000-000087920000}"/>
    <cellStyle name="출력 4 3 2" xfId="14506" xr:uid="{00000000-0005-0000-0000-000088920000}"/>
    <cellStyle name="출력 4 4" xfId="9506" xr:uid="{00000000-0005-0000-0000-000089920000}"/>
    <cellStyle name="출력 4 4 2" xfId="14675" xr:uid="{00000000-0005-0000-0000-00008A920000}"/>
    <cellStyle name="출력 4 5" xfId="9497" xr:uid="{00000000-0005-0000-0000-00008B920000}"/>
    <cellStyle name="출력 4 5 2" xfId="14666" xr:uid="{00000000-0005-0000-0000-00008C920000}"/>
    <cellStyle name="출력 4 6" xfId="9479" xr:uid="{00000000-0005-0000-0000-00008D920000}"/>
    <cellStyle name="출력 4 6 2" xfId="14648" xr:uid="{00000000-0005-0000-0000-00008E920000}"/>
    <cellStyle name="출력 4 7" xfId="14552" xr:uid="{00000000-0005-0000-0000-00008F920000}"/>
    <cellStyle name="출력 4 8" xfId="19766" xr:uid="{00000000-0005-0000-0000-000090920000}"/>
    <cellStyle name="출력 4 9" xfId="21983" xr:uid="{00000000-0005-0000-0000-000091920000}"/>
    <cellStyle name="출력 5" xfId="16091" xr:uid="{00000000-0005-0000-0000-000092920000}"/>
    <cellStyle name="출력 5 2" xfId="19767" xr:uid="{00000000-0005-0000-0000-000093920000}"/>
    <cellStyle name="출력 5 3" xfId="21913" xr:uid="{00000000-0005-0000-0000-000094920000}"/>
    <cellStyle name="출력 5 4" xfId="24903" xr:uid="{00000000-0005-0000-0000-000095920000}"/>
    <cellStyle name="출력 5 5" xfId="26985" xr:uid="{00000000-0005-0000-0000-000096920000}"/>
    <cellStyle name="출력 5 6" xfId="27198" xr:uid="{00000000-0005-0000-0000-000097920000}"/>
    <cellStyle name="출력 6" xfId="16092" xr:uid="{00000000-0005-0000-0000-000098920000}"/>
    <cellStyle name="출력 6 2" xfId="19768" xr:uid="{00000000-0005-0000-0000-000099920000}"/>
    <cellStyle name="출력 6 3" xfId="27199" xr:uid="{00000000-0005-0000-0000-00009A920000}"/>
    <cellStyle name="캅셀" xfId="1751" xr:uid="{00000000-0005-0000-0000-00009B920000}"/>
    <cellStyle name="콤냡?&lt;_x000f_$??: `1_1" xfId="1752" xr:uid="{00000000-0005-0000-0000-00009C920000}"/>
    <cellStyle name="콤냡?&lt;_x000f_$??:_x0009_`1_1" xfId="14919" xr:uid="{00000000-0005-0000-0000-00009D920000}"/>
    <cellStyle name="콤마 [0]" xfId="1753" xr:uid="{00000000-0005-0000-0000-00009E920000}"/>
    <cellStyle name="콤마[0]" xfId="1754" xr:uid="{00000000-0005-0000-0000-00009F920000}"/>
    <cellStyle name="콤마_  종  합  " xfId="1755" xr:uid="{00000000-0005-0000-0000-0000A0920000}"/>
    <cellStyle name="통T" xfId="1756" xr:uid="{00000000-0005-0000-0000-0000A1920000}"/>
    <cellStyle name="通貨 [0.00]_BOND SELL LIST" xfId="1757" xr:uid="{00000000-0005-0000-0000-0000A2920000}"/>
    <cellStyle name="통화 [0] 2" xfId="1758" xr:uid="{00000000-0005-0000-0000-0000A3920000}"/>
    <cellStyle name="통화 [0] 2 2" xfId="9343" xr:uid="{00000000-0005-0000-0000-0000A4920000}"/>
    <cellStyle name="통화 [0] 2 2 2" xfId="16093" xr:uid="{00000000-0005-0000-0000-0000A5920000}"/>
    <cellStyle name="통화 [0] 2 3" xfId="16094" xr:uid="{00000000-0005-0000-0000-0000A6920000}"/>
    <cellStyle name="통화 [0] 2 4" xfId="27259" xr:uid="{00000000-0005-0000-0000-0000A7920000}"/>
    <cellStyle name="통화 [0] 3" xfId="1864" xr:uid="{00000000-0005-0000-0000-0000A8920000}"/>
    <cellStyle name="통화 [0] 3 2" xfId="16095" xr:uid="{00000000-0005-0000-0000-0000A9920000}"/>
    <cellStyle name="통화 [0] 4" xfId="4568" xr:uid="{00000000-0005-0000-0000-0000AA920000}"/>
    <cellStyle name="통화 [0] 4 2" xfId="11148" xr:uid="{00000000-0005-0000-0000-0000AB920000}"/>
    <cellStyle name="통화 [0] 5" xfId="9387" xr:uid="{00000000-0005-0000-0000-0000AC920000}"/>
    <cellStyle name="통화 [0] 5 2" xfId="14556" xr:uid="{00000000-0005-0000-0000-0000AD920000}"/>
    <cellStyle name="通貨_1.貸付????ベ?ス" xfId="1759" xr:uid="{00000000-0005-0000-0000-0000AE920000}"/>
    <cellStyle name="통화H$2" xfId="2855" xr:uid="{00000000-0005-0000-0000-0000AF920000}"/>
    <cellStyle name="트럭" xfId="1760" xr:uid="{00000000-0005-0000-0000-0000B0920000}"/>
    <cellStyle name="퍼센트" xfId="1761" xr:uid="{00000000-0005-0000-0000-0000B1920000}"/>
    <cellStyle name="평" xfId="1762" xr:uid="{00000000-0005-0000-0000-0000B2920000}"/>
    <cellStyle name="평_2011-3차 매각명세(7.8일자_마감자료)_김만종-(1)" xfId="15079" xr:uid="{00000000-0005-0000-0000-0000B3920000}"/>
    <cellStyle name="평_2011-3차 매각명세(7.8일자_마감자료)_김만종-(1)_차주명관리_20110726_v1" xfId="16267" xr:uid="{00000000-0005-0000-0000-0000B4920000}"/>
    <cellStyle name="평_2011-3차 매각명세(7.8일자_마감자료)_김만종2" xfId="14885" xr:uid="{00000000-0005-0000-0000-0000B5920000}"/>
    <cellStyle name="평_2011-3차 매각명세(7.8일자_마감자료)_김만종2_차주명관리_20110726_v1" xfId="16339" xr:uid="{00000000-0005-0000-0000-0000B6920000}"/>
    <cellStyle name="평_Hana 2011-1 Program_Data Disk_Pool B_v2(v5-1더밸류-이교민)" xfId="15642" xr:uid="{00000000-0005-0000-0000-0000B7920000}"/>
    <cellStyle name="평_Hana 2011-1 Program_Data Disk_Pool B_v2(v5-1더밸류-이교민)_SHB 2011-2 Program_Data Disk_Pool C,B_v1(v2더밸류_이교민)" xfId="16464" xr:uid="{00000000-0005-0000-0000-0000B8920000}"/>
    <cellStyle name="평_Hana 2011-1 Program_Data Disk_Pool B_v2(v5-1더밸류-이교민)_차주명관리_20110726_v1" xfId="15961" xr:uid="{00000000-0005-0000-0000-0000B9920000}"/>
    <cellStyle name="평_SHB_2011-3_담보sheet(더밸류_v6이교민)" xfId="15639" xr:uid="{00000000-0005-0000-0000-0000BA920000}"/>
    <cellStyle name="평_SHB_2011-3_담보sheet(더밸류_v6이교민)_차주명관리_20110726_v1" xfId="14806" xr:uid="{00000000-0005-0000-0000-0000BB920000}"/>
    <cellStyle name="평_권리분석_v1(최초)-4" xfId="16281" xr:uid="{00000000-0005-0000-0000-0000BC920000}"/>
    <cellStyle name="평_재무지원부충당금" xfId="1763" xr:uid="{00000000-0005-0000-0000-0000BD920000}"/>
    <cellStyle name="평_재무지원부충당금_1" xfId="1764" xr:uid="{00000000-0005-0000-0000-0000BE920000}"/>
    <cellStyle name="평_재무지원부충당금_1_Hana 2011-1 Program_Data Disk_Pool B_v2(v5-1더밸류-이교민)" xfId="16529" xr:uid="{00000000-0005-0000-0000-0000BF920000}"/>
    <cellStyle name="평_재무지원부충당금_1_Hana 2011-1 Program_Data Disk_Pool B_v2(v5-1더밸류-이교민)_SHB 2011-2 Program_Data Disk_Pool C,B_v1(v2더밸류_이교민)" xfId="15943" xr:uid="{00000000-0005-0000-0000-0000C0920000}"/>
    <cellStyle name="평_재무지원부충당금_1_Hana 2011-1 Program_Data Disk_Pool B_v2(v5-1더밸류-이교민)_차주명관리_20110726_v1" xfId="16439" xr:uid="{00000000-0005-0000-0000-0000C1920000}"/>
    <cellStyle name="평_재무지원부충당금_1_SHB_2011-3_담보sheet(더밸류_v6이교민)" xfId="16440" xr:uid="{00000000-0005-0000-0000-0000C2920000}"/>
    <cellStyle name="평_재무지원부충당금_1_SHB_2011-3_담보sheet(더밸류_v6이교민)_차주명관리_20110726_v1" xfId="15910" xr:uid="{00000000-0005-0000-0000-0000C3920000}"/>
    <cellStyle name="평_재무지원부충당금_1_권리분석_v1(최초)-4" xfId="15430" xr:uid="{00000000-0005-0000-0000-0000C4920000}"/>
    <cellStyle name="평_재무지원부충당금_1_예외적립품의_0910(완료)" xfId="1765" xr:uid="{00000000-0005-0000-0000-0000C5920000}"/>
    <cellStyle name="평_재무지원부충당금_1_예외적립품의_0910(완료)_Hana 2011-1 Program_Data Disk_Pool B_v2(v5-1더밸류-이교민)" xfId="15566" xr:uid="{00000000-0005-0000-0000-0000C6920000}"/>
    <cellStyle name="평_재무지원부충당금_1_예외적립품의_0910(완료)_Hana 2011-1 Program_Data Disk_Pool B_v2(v5-1더밸류-이교민)_SHB 2011-2 Program_Data Disk_Pool C,B_v1(v2더밸류_이교민)" xfId="14967" xr:uid="{00000000-0005-0000-0000-0000C7920000}"/>
    <cellStyle name="평_재무지원부충당금_1_예외적립품의_0910(완료)_Hana 2011-1 Program_Data Disk_Pool B_v2(v5-1더밸류-이교민)_차주명관리_20110726_v1" xfId="16429" xr:uid="{00000000-0005-0000-0000-0000C8920000}"/>
    <cellStyle name="평_재무지원부충당금_1_예외적립품의_0910(완료)_SHB_2011-3_담보sheet(더밸류_v6이교민)" xfId="15429" xr:uid="{00000000-0005-0000-0000-0000C9920000}"/>
    <cellStyle name="평_재무지원부충당금_1_예외적립품의_0910(완료)_SHB_2011-3_담보sheet(더밸류_v6이교민)_차주명관리_20110726_v1" xfId="14914" xr:uid="{00000000-0005-0000-0000-0000CA920000}"/>
    <cellStyle name="평_재무지원부충당금_1_예외적립품의_0910(완료)_권리분석_v1(최초)-4" xfId="16036" xr:uid="{00000000-0005-0000-0000-0000CB920000}"/>
    <cellStyle name="평_재무지원부충당금_1_추가적립업체명세(완료)V_3황동인대리님" xfId="1766" xr:uid="{00000000-0005-0000-0000-0000CC920000}"/>
    <cellStyle name="평_재무지원부충당금_1_추가적립업체명세(완료)V_3황동인대리님_Hana 2011-1 Program_Data Disk_Pool B_v2(v5-1더밸류-이교민)" xfId="16504" xr:uid="{00000000-0005-0000-0000-0000CD920000}"/>
    <cellStyle name="평_재무지원부충당금_1_추가적립업체명세(완료)V_3황동인대리님_Hana 2011-1 Program_Data Disk_Pool B_v2(v5-1더밸류-이교민)_SHB 2011-2 Program_Data Disk_Pool C,B_v1(v2더밸류_이교민)" xfId="15046" xr:uid="{00000000-0005-0000-0000-0000CE920000}"/>
    <cellStyle name="평_재무지원부충당금_1_추가적립업체명세(완료)V_3황동인대리님_Hana 2011-1 Program_Data Disk_Pool B_v2(v5-1더밸류-이교민)_차주명관리_20110726_v1" xfId="16346" xr:uid="{00000000-0005-0000-0000-0000CF920000}"/>
    <cellStyle name="평_재무지원부충당금_1_추가적립업체명세(완료)V_3황동인대리님_SHB_2011-3_담보sheet(더밸류_v6이교민)" xfId="14993" xr:uid="{00000000-0005-0000-0000-0000D0920000}"/>
    <cellStyle name="평_재무지원부충당금_1_추가적립업체명세(완료)V_3황동인대리님_SHB_2011-3_담보sheet(더밸류_v6이교민)_차주명관리_20110726_v1" xfId="16467" xr:uid="{00000000-0005-0000-0000-0000D1920000}"/>
    <cellStyle name="평_재무지원부충당금_1_추가적립업체명세(완료)V_3황동인대리님_권리분석_v1(최초)-4" xfId="15451" xr:uid="{00000000-0005-0000-0000-0000D2920000}"/>
    <cellStyle name="평_재무지원부충당금_Hana 2011-1 Program_Data Disk_Pool B_v2(v5-1더밸류-이교민)" xfId="15641" xr:uid="{00000000-0005-0000-0000-0000D3920000}"/>
    <cellStyle name="평_재무지원부충당금_Hana 2011-1 Program_Data Disk_Pool B_v2(v5-1더밸류-이교민)_SHB 2011-2 Program_Data Disk_Pool C,B_v1(v2더밸류_이교민)" xfId="14901" xr:uid="{00000000-0005-0000-0000-0000D4920000}"/>
    <cellStyle name="평_재무지원부충당금_Hana 2011-1 Program_Data Disk_Pool B_v2(v5-1더밸류-이교민)_차주명관리_20110726_v1" xfId="16375" xr:uid="{00000000-0005-0000-0000-0000D5920000}"/>
    <cellStyle name="평_재무지원부충당금_SHB_2011-3_담보sheet(더밸류_v6이교민)" xfId="16025" xr:uid="{00000000-0005-0000-0000-0000D6920000}"/>
    <cellStyle name="평_재무지원부충당금_SHB_2011-3_담보sheet(더밸류_v6이교민)_차주명관리_20110726_v1" xfId="15485" xr:uid="{00000000-0005-0000-0000-0000D7920000}"/>
    <cellStyle name="평_재무지원부충당금_권리분석_v1(최초)-4" xfId="16474" xr:uid="{00000000-0005-0000-0000-0000D8920000}"/>
    <cellStyle name="평_추가충당금명세_0630_V3" xfId="1767" xr:uid="{00000000-0005-0000-0000-0000D9920000}"/>
    <cellStyle name="평_추가충당금명세_0630_V3_Hana 2011-1 Program_Data Disk_Pool B_v2(v5-1더밸류-이교민)" xfId="16320" xr:uid="{00000000-0005-0000-0000-0000DA920000}"/>
    <cellStyle name="평_추가충당금명세_0630_V3_Hana 2011-1 Program_Data Disk_Pool B_v2(v5-1더밸류-이교민)_SHB 2011-2 Program_Data Disk_Pool C,B_v1(v2더밸류_이교민)" xfId="15622" xr:uid="{00000000-0005-0000-0000-0000DB920000}"/>
    <cellStyle name="평_추가충당금명세_0630_V3_Hana 2011-1 Program_Data Disk_Pool B_v2(v5-1더밸류-이교민)_차주명관리_20110726_v1" xfId="16357" xr:uid="{00000000-0005-0000-0000-0000DC920000}"/>
    <cellStyle name="평_추가충당금명세_0630_V3_SHB_2011-3_담보sheet(더밸류_v6이교민)" xfId="16305" xr:uid="{00000000-0005-0000-0000-0000DD920000}"/>
    <cellStyle name="평_추가충당금명세_0630_V3_SHB_2011-3_담보sheet(더밸류_v6이교민)_차주명관리_20110726_v1" xfId="16548" xr:uid="{00000000-0005-0000-0000-0000DE920000}"/>
    <cellStyle name="평_추가충당금명세_0630_V3_권리분석_v1(최초)-4" xfId="15606" xr:uid="{00000000-0005-0000-0000-0000DF920000}"/>
    <cellStyle name="표준" xfId="0" builtinId="0"/>
    <cellStyle name="표준 10" xfId="1768" xr:uid="{00000000-0005-0000-0000-0000E1920000}"/>
    <cellStyle name="표준 10 10" xfId="16097" xr:uid="{00000000-0005-0000-0000-0000E2920000}"/>
    <cellStyle name="표준 10 2" xfId="1769" xr:uid="{00000000-0005-0000-0000-0000E3920000}"/>
    <cellStyle name="표준 10 2 2" xfId="1770" xr:uid="{00000000-0005-0000-0000-0000E4920000}"/>
    <cellStyle name="표준 10 2 3" xfId="2900" xr:uid="{00000000-0005-0000-0000-0000E5920000}"/>
    <cellStyle name="표준 10 2 4" xfId="14719" xr:uid="{00000000-0005-0000-0000-0000E6920000}"/>
    <cellStyle name="표준 10 2 5" xfId="27279" xr:uid="{00000000-0005-0000-0000-0000E7920000}"/>
    <cellStyle name="표준 10 3" xfId="1863" xr:uid="{00000000-0005-0000-0000-0000E8920000}"/>
    <cellStyle name="표준 10 3 2" xfId="16098" xr:uid="{00000000-0005-0000-0000-0000E9920000}"/>
    <cellStyle name="표준 10 4" xfId="2899" xr:uid="{00000000-0005-0000-0000-0000EA920000}"/>
    <cellStyle name="표준 10 4 2" xfId="3122" xr:uid="{00000000-0005-0000-0000-0000EB920000}"/>
    <cellStyle name="표준 10 4 2 2" xfId="3852" xr:uid="{00000000-0005-0000-0000-0000EC920000}"/>
    <cellStyle name="표준 10 4 2 2 2" xfId="7156" xr:uid="{00000000-0005-0000-0000-0000ED920000}"/>
    <cellStyle name="표준 10 4 2 2 2 2" xfId="13733" xr:uid="{00000000-0005-0000-0000-0000EE920000}"/>
    <cellStyle name="표준 10 4 2 2 2 3" xfId="20814" xr:uid="{00000000-0005-0000-0000-0000EF920000}"/>
    <cellStyle name="표준 10 4 2 2 2 3 11" xfId="39039" xr:uid="{C04E8785-EBFF-47DD-80E8-567A3BF52DED}"/>
    <cellStyle name="표준 10 4 2 2 2 3 2" xfId="38828" xr:uid="{E7F4CDDB-D84B-4E00-848D-4CAEA9312D88}"/>
    <cellStyle name="표준 10 4 2 2 2 3 2 2" xfId="38846" xr:uid="{C5A0A1E2-EF90-4484-BE89-12DA0F9B4922}"/>
    <cellStyle name="표준 10 4 2 2 2 3 2 2 10" xfId="39043" xr:uid="{BF59C79A-899D-4FA9-AE22-249825E282E7}"/>
    <cellStyle name="표준 10 4 2 2 2 3 2 2 11" xfId="39067" xr:uid="{7D8A7EAF-13D3-4AF1-B1B5-FC2A92E3CF07}"/>
    <cellStyle name="표준 10 4 2 2 2 3 2 2 2" xfId="38896" xr:uid="{E3F8EFA4-DCBF-4AA8-8632-27C3312627D5}"/>
    <cellStyle name="표준 10 4 2 2 2 3 2 2 3" xfId="38918" xr:uid="{80348D3F-986F-455E-90BF-A372FC5373E3}"/>
    <cellStyle name="표준 10 4 2 2 2 3 2 2 4" xfId="38932" xr:uid="{BFF9DC53-BBC2-4E6F-A5B6-BC3A5BA3EF3D}"/>
    <cellStyle name="표준 10 4 2 2 2 3 2 2 5" xfId="38948" xr:uid="{EAC28C64-4B08-4779-8690-A37E9F2AAEF2}"/>
    <cellStyle name="표준 10 4 2 2 2 3 2 2 6" xfId="38958" xr:uid="{53B7DACB-A5D9-42C8-969C-A33959E54D24}"/>
    <cellStyle name="표준 10 4 2 2 2 3 2 2 7" xfId="38982" xr:uid="{730AFF1B-DD33-4C51-806D-A2411FD6825D}"/>
    <cellStyle name="표준 10 4 2 2 2 3 2 2 8" xfId="38995" xr:uid="{9D01913C-B5BC-4722-A95F-83FA917CCB63}"/>
    <cellStyle name="표준 10 4 2 2 2 3 2 2 9" xfId="39031" xr:uid="{FBC3727D-4C9B-4795-9DB5-16E2D6E96D97}"/>
    <cellStyle name="표준 10 4 2 2 2 3 9" xfId="38921" xr:uid="{5936E54A-DCF5-446E-B128-493F64363FE5}"/>
    <cellStyle name="표준 10 4 2 2 3" xfId="5533" xr:uid="{00000000-0005-0000-0000-0000F0920000}"/>
    <cellStyle name="표준 10 4 2 2 3 2" xfId="12110" xr:uid="{00000000-0005-0000-0000-0000F1920000}"/>
    <cellStyle name="표준 10 4 2 2 4" xfId="10437" xr:uid="{00000000-0005-0000-0000-0000F2920000}"/>
    <cellStyle name="표준 10 4 2 2 5" xfId="17575" xr:uid="{00000000-0005-0000-0000-0000F3920000}"/>
    <cellStyle name="표준 10 4 2 3" xfId="6483" xr:uid="{00000000-0005-0000-0000-0000F4920000}"/>
    <cellStyle name="표준 10 4 2 3 2" xfId="13060" xr:uid="{00000000-0005-0000-0000-0000F5920000}"/>
    <cellStyle name="표준 10 4 2 3 3" xfId="20141" xr:uid="{00000000-0005-0000-0000-0000F6920000}"/>
    <cellStyle name="표준 10 4 2 4" xfId="4860" xr:uid="{00000000-0005-0000-0000-0000F7920000}"/>
    <cellStyle name="표준 10 4 2 4 2" xfId="11437" xr:uid="{00000000-0005-0000-0000-0000F8920000}"/>
    <cellStyle name="표준 10 4 2 5" xfId="9765" xr:uid="{00000000-0005-0000-0000-0000F9920000}"/>
    <cellStyle name="표준 10 4 2 6" xfId="18335" xr:uid="{00000000-0005-0000-0000-0000FA920000}"/>
    <cellStyle name="표준 10 4 3" xfId="3352" xr:uid="{00000000-0005-0000-0000-0000FB920000}"/>
    <cellStyle name="표준 10 4 3 2" xfId="6691" xr:uid="{00000000-0005-0000-0000-0000FC920000}"/>
    <cellStyle name="표준 10 4 3 2 2" xfId="13268" xr:uid="{00000000-0005-0000-0000-0000FD920000}"/>
    <cellStyle name="표준 10 4 3 2 3" xfId="20349" xr:uid="{00000000-0005-0000-0000-0000FE920000}"/>
    <cellStyle name="표준 10 4 3 3" xfId="5068" xr:uid="{00000000-0005-0000-0000-0000FF920000}"/>
    <cellStyle name="표준 10 4 3 3 2" xfId="11645" xr:uid="{00000000-0005-0000-0000-000000930000}"/>
    <cellStyle name="표준 10 4 3 4" xfId="9972" xr:uid="{00000000-0005-0000-0000-000001930000}"/>
    <cellStyle name="표준 10 4 3 5" xfId="18073" xr:uid="{00000000-0005-0000-0000-000002930000}"/>
    <cellStyle name="표준 10 4 4" xfId="6330" xr:uid="{00000000-0005-0000-0000-000003930000}"/>
    <cellStyle name="표준 10 4 4 2" xfId="12907" xr:uid="{00000000-0005-0000-0000-000004930000}"/>
    <cellStyle name="표준 10 4 4 3" xfId="16731" xr:uid="{00000000-0005-0000-0000-000005930000}"/>
    <cellStyle name="표준 10 4 5" xfId="4701" xr:uid="{00000000-0005-0000-0000-000006930000}"/>
    <cellStyle name="표준 10 4 5 2" xfId="11278" xr:uid="{00000000-0005-0000-0000-000007930000}"/>
    <cellStyle name="표준 10 4 6" xfId="9607" xr:uid="{00000000-0005-0000-0000-000008930000}"/>
    <cellStyle name="표준 10 4 7" xfId="16099" xr:uid="{00000000-0005-0000-0000-000009930000}"/>
    <cellStyle name="표준 10 4 8" xfId="18519" xr:uid="{00000000-0005-0000-0000-00000A930000}"/>
    <cellStyle name="표준 10 5" xfId="2976" xr:uid="{00000000-0005-0000-0000-00000B930000}"/>
    <cellStyle name="표준 10 5 2" xfId="3153" xr:uid="{00000000-0005-0000-0000-00000C930000}"/>
    <cellStyle name="표준 10 5 2 2" xfId="3883" xr:uid="{00000000-0005-0000-0000-00000D930000}"/>
    <cellStyle name="표준 10 5 2 2 2" xfId="7187" xr:uid="{00000000-0005-0000-0000-00000E930000}"/>
    <cellStyle name="표준 10 5 2 2 2 2" xfId="13764" xr:uid="{00000000-0005-0000-0000-00000F930000}"/>
    <cellStyle name="표준 10 5 2 2 2 3" xfId="20845" xr:uid="{00000000-0005-0000-0000-000010930000}"/>
    <cellStyle name="표준 10 5 2 2 3" xfId="5564" xr:uid="{00000000-0005-0000-0000-000011930000}"/>
    <cellStyle name="표준 10 5 2 2 3 2" xfId="12141" xr:uid="{00000000-0005-0000-0000-000012930000}"/>
    <cellStyle name="표준 10 5 2 2 4" xfId="10468" xr:uid="{00000000-0005-0000-0000-000013930000}"/>
    <cellStyle name="표준 10 5 2 2 5" xfId="17544" xr:uid="{00000000-0005-0000-0000-000014930000}"/>
    <cellStyle name="표준 10 5 2 3" xfId="6514" xr:uid="{00000000-0005-0000-0000-000015930000}"/>
    <cellStyle name="표준 10 5 2 3 2" xfId="13091" xr:uid="{00000000-0005-0000-0000-000016930000}"/>
    <cellStyle name="표준 10 5 2 3 3" xfId="20172" xr:uid="{00000000-0005-0000-0000-000017930000}"/>
    <cellStyle name="표준 10 5 2 4" xfId="4891" xr:uid="{00000000-0005-0000-0000-000018930000}"/>
    <cellStyle name="표준 10 5 2 4 2" xfId="11468" xr:uid="{00000000-0005-0000-0000-000019930000}"/>
    <cellStyle name="표준 10 5 2 5" xfId="9796" xr:uid="{00000000-0005-0000-0000-00001A930000}"/>
    <cellStyle name="표준 10 5 2 6" xfId="18300" xr:uid="{00000000-0005-0000-0000-00001B930000}"/>
    <cellStyle name="표준 10 5 3" xfId="3386" xr:uid="{00000000-0005-0000-0000-00001C930000}"/>
    <cellStyle name="표준 10 5 3 2" xfId="6725" xr:uid="{00000000-0005-0000-0000-00001D930000}"/>
    <cellStyle name="표준 10 5 3 2 2" xfId="13302" xr:uid="{00000000-0005-0000-0000-00001E930000}"/>
    <cellStyle name="표준 10 5 3 2 3" xfId="20383" xr:uid="{00000000-0005-0000-0000-00001F930000}"/>
    <cellStyle name="표준 10 5 3 3" xfId="5102" xr:uid="{00000000-0005-0000-0000-000020930000}"/>
    <cellStyle name="표준 10 5 3 3 2" xfId="11679" xr:uid="{00000000-0005-0000-0000-000021930000}"/>
    <cellStyle name="표준 10 5 3 4" xfId="10006" xr:uid="{00000000-0005-0000-0000-000022930000}"/>
    <cellStyle name="표준 10 5 3 5" xfId="18030" xr:uid="{00000000-0005-0000-0000-000023930000}"/>
    <cellStyle name="표준 10 5 4" xfId="6355" xr:uid="{00000000-0005-0000-0000-000024930000}"/>
    <cellStyle name="표준 10 5 4 2" xfId="12932" xr:uid="{00000000-0005-0000-0000-000025930000}"/>
    <cellStyle name="표준 10 5 4 3" xfId="20013" xr:uid="{00000000-0005-0000-0000-000026930000}"/>
    <cellStyle name="표준 10 5 5" xfId="4732" xr:uid="{00000000-0005-0000-0000-000027930000}"/>
    <cellStyle name="표준 10 5 5 2" xfId="11309" xr:uid="{00000000-0005-0000-0000-000028930000}"/>
    <cellStyle name="표준 10 5 6" xfId="9638" xr:uid="{00000000-0005-0000-0000-000029930000}"/>
    <cellStyle name="표준 10 5 7" xfId="18469" xr:uid="{00000000-0005-0000-0000-00002A930000}"/>
    <cellStyle name="표준 10 6" xfId="2993" xr:uid="{00000000-0005-0000-0000-00002B930000}"/>
    <cellStyle name="표준 10 7" xfId="3564" xr:uid="{00000000-0005-0000-0000-00002C930000}"/>
    <cellStyle name="표준 10 8" xfId="9344" xr:uid="{00000000-0005-0000-0000-00002D930000}"/>
    <cellStyle name="표준 100" xfId="9165" xr:uid="{00000000-0005-0000-0000-00002E930000}"/>
    <cellStyle name="표준 100 2" xfId="14509" xr:uid="{00000000-0005-0000-0000-00002F930000}"/>
    <cellStyle name="표준 101" xfId="9549" xr:uid="{00000000-0005-0000-0000-000030930000}"/>
    <cellStyle name="표준 102" xfId="14718" xr:uid="{00000000-0005-0000-0000-000031930000}"/>
    <cellStyle name="표준 102 2" xfId="22385" xr:uid="{00000000-0005-0000-0000-000032930000}"/>
    <cellStyle name="표준 102 3" xfId="32192" xr:uid="{00000000-0005-0000-0000-000033930000}"/>
    <cellStyle name="표준 102 4" xfId="38827" xr:uid="{A4788689-B862-4573-9A82-6A6F3BB6D81A}"/>
    <cellStyle name="표준 102 4 10" xfId="39042" xr:uid="{FCF38E69-7185-4DAC-BA8C-30C5F3C6E333}"/>
    <cellStyle name="표준 102 4 11" xfId="39063" xr:uid="{D45B201F-9330-4537-B37A-18D5B0C10C43}"/>
    <cellStyle name="표준 102 4 2" xfId="38864" xr:uid="{912EB396-96BB-4BE9-BB36-C3208B29665E}"/>
    <cellStyle name="표준 102 4 2 2" xfId="38876" xr:uid="{C5B9CEA5-091A-40AF-8997-C92E15FE9E18}"/>
    <cellStyle name="표준 102 4 2 2 2" xfId="38899" xr:uid="{D6DAD895-6957-47C4-A212-4BC87F699229}"/>
    <cellStyle name="표준 102 4 2 2 3" xfId="38908" xr:uid="{1C46F24D-8B4F-4A17-ADD9-B0BC5E59C950}"/>
    <cellStyle name="표준 102 4 2 3" xfId="38894" xr:uid="{4337A7EF-1B1B-495A-BEAD-7CD57BA66D3B}"/>
    <cellStyle name="표준 102 4 3" xfId="38916" xr:uid="{18109825-D571-46E2-9CBC-79F002DF908F}"/>
    <cellStyle name="표준 102 4 4" xfId="38931" xr:uid="{6A52F835-7A6B-4B85-BC46-8461AFC25BC5}"/>
    <cellStyle name="표준 102 4 5" xfId="38947" xr:uid="{136B8F31-1160-457C-85A9-98C189F25961}"/>
    <cellStyle name="표준 102 4 6" xfId="38957" xr:uid="{B12E1209-73E8-4F88-8443-BE9A7B73157B}"/>
    <cellStyle name="표준 102 4 7" xfId="38981" xr:uid="{06F3E490-61BE-4E31-8F93-13E4F88278E6}"/>
    <cellStyle name="표준 102 4 8" xfId="38992" xr:uid="{DB1CED7F-7725-4D41-A6D1-EC3DC92F82E5}"/>
    <cellStyle name="표준 102 4 9" xfId="39030" xr:uid="{1C15C39A-D978-410A-83B1-FAB7C15A7DB3}"/>
    <cellStyle name="표준 103" xfId="14724" xr:uid="{00000000-0005-0000-0000-000034930000}"/>
    <cellStyle name="표준 103 2" xfId="38825" xr:uid="{0D9A8950-A36B-4FEE-97ED-C8F2F9BEAFA6}"/>
    <cellStyle name="표준 103 2 10" xfId="39041" xr:uid="{5EFE0724-D4CF-4F87-9B7A-9DDF638E0655}"/>
    <cellStyle name="표준 103 2 11" xfId="39059" xr:uid="{A5A395FD-33A8-4D37-BFF8-E446D02777D2}"/>
    <cellStyle name="표준 103 2 2" xfId="38892" xr:uid="{455B331B-296A-49EF-98AB-0FE39A9E0F0A}"/>
    <cellStyle name="표준 103 2 3" xfId="38915" xr:uid="{335CEB4B-96B3-447C-9C4F-681841819087}"/>
    <cellStyle name="표준 103 2 4" xfId="38930" xr:uid="{6A7A4036-DB22-44CF-97BE-FF253352B57B}"/>
    <cellStyle name="표준 103 2 5" xfId="38946" xr:uid="{7337D27D-952F-4DE4-B01E-918693BB816A}"/>
    <cellStyle name="표준 103 2 6" xfId="38953" xr:uid="{A3EC0EAE-9380-4030-94D9-516D7AD34896}"/>
    <cellStyle name="표준 103 2 7" xfId="38980" xr:uid="{A349698F-0E82-4C98-BC84-FD2C1B636E82}"/>
    <cellStyle name="표준 103 2 8" xfId="38991" xr:uid="{493096A3-F3B9-446D-8255-1C7DB7E79373}"/>
    <cellStyle name="표준 103 2 9" xfId="39029" xr:uid="{C374153B-A075-46EB-AE0D-B104DC8929B0}"/>
    <cellStyle name="표준 104" xfId="14731" xr:uid="{00000000-0005-0000-0000-000035930000}"/>
    <cellStyle name="표준 105" xfId="16635" xr:uid="{00000000-0005-0000-0000-000036930000}"/>
    <cellStyle name="표준 106" xfId="16698" xr:uid="{00000000-0005-0000-0000-000037930000}"/>
    <cellStyle name="표준 107" xfId="27254" xr:uid="{00000000-0005-0000-0000-000038930000}"/>
    <cellStyle name="표준 108" xfId="27274" xr:uid="{00000000-0005-0000-0000-000039930000}"/>
    <cellStyle name="표준 109" xfId="27275" xr:uid="{00000000-0005-0000-0000-00003A930000}"/>
    <cellStyle name="표준 11" xfId="1771" xr:uid="{00000000-0005-0000-0000-00003B930000}"/>
    <cellStyle name="표준 11 10" xfId="9345" xr:uid="{00000000-0005-0000-0000-00003C930000}"/>
    <cellStyle name="표준 11 10 2" xfId="14887" xr:uid="{00000000-0005-0000-0000-00003D930000}"/>
    <cellStyle name="표준 11 10 2 2" xfId="32191" xr:uid="{00000000-0005-0000-0000-00003E930000}"/>
    <cellStyle name="표준 11 10 2 2 2" xfId="38848" xr:uid="{E023D16D-28B9-4EE4-8627-626A72F7CCF0}"/>
    <cellStyle name="표준 11 10 2 2 2 2" xfId="38961" xr:uid="{137A760E-8198-41D1-92CC-E4A040354008}"/>
    <cellStyle name="표준 11 10 2 2 3" xfId="38863" xr:uid="{12EA36AB-204B-40EE-B0B7-48CD5E60F09F}"/>
    <cellStyle name="표준 11 10 2 2 3 2" xfId="38875" xr:uid="{BC8DCA5A-A69D-494C-9738-8FA2F8CC8D13}"/>
    <cellStyle name="표준 11 10 2 2 3 2 2" xfId="38898" xr:uid="{82733CE1-760F-4351-AD52-C2B6A877A6C6}"/>
    <cellStyle name="표준 11 10 2 2 3 2 3" xfId="38907" xr:uid="{298CBF8F-0443-4484-B933-C19ED7D95108}"/>
    <cellStyle name="표준 11 10 2 2 4" xfId="38920" xr:uid="{4D2E37C1-F7C1-454B-9F99-A79124CA2A02}"/>
    <cellStyle name="표준 11 10 2 2 5" xfId="38934" xr:uid="{05A6F16E-3B5A-4BA3-8371-1898348352ED}"/>
    <cellStyle name="표준 11 10 2 2 6" xfId="38998" xr:uid="{58BCFF02-0CFB-46ED-8860-D9D0BC3D7012}"/>
    <cellStyle name="표준 11 10 2 2 7" xfId="39033" xr:uid="{1ACF0013-7D75-4D55-8746-670EE7840310}"/>
    <cellStyle name="표준 11 10 2 2 8" xfId="39045" xr:uid="{0E350F02-B47B-4EA4-830D-44120BDF45FC}"/>
    <cellStyle name="표준 11 10 3" xfId="22144" xr:uid="{00000000-0005-0000-0000-00003F930000}"/>
    <cellStyle name="표준 11 2" xfId="1772" xr:uid="{00000000-0005-0000-0000-000040930000}"/>
    <cellStyle name="표준 11 2 2" xfId="16243" xr:uid="{00000000-0005-0000-0000-000041930000}"/>
    <cellStyle name="표준 11 3" xfId="2901" xr:uid="{00000000-0005-0000-0000-000042930000}"/>
    <cellStyle name="표준 11 3 2" xfId="3123" xr:uid="{00000000-0005-0000-0000-000043930000}"/>
    <cellStyle name="표준 11 3 2 2" xfId="3853" xr:uid="{00000000-0005-0000-0000-000044930000}"/>
    <cellStyle name="표준 11 3 2 2 2" xfId="7157" xr:uid="{00000000-0005-0000-0000-000045930000}"/>
    <cellStyle name="표준 11 3 2 2 2 2" xfId="13734" xr:uid="{00000000-0005-0000-0000-000046930000}"/>
    <cellStyle name="표준 11 3 2 2 2 3" xfId="20815" xr:uid="{00000000-0005-0000-0000-000047930000}"/>
    <cellStyle name="표준 11 3 2 2 3" xfId="5534" xr:uid="{00000000-0005-0000-0000-000048930000}"/>
    <cellStyle name="표준 11 3 2 2 3 2" xfId="12111" xr:uid="{00000000-0005-0000-0000-000049930000}"/>
    <cellStyle name="표준 11 3 2 2 4" xfId="10438" xr:uid="{00000000-0005-0000-0000-00004A930000}"/>
    <cellStyle name="표준 11 3 2 2 5" xfId="17574" xr:uid="{00000000-0005-0000-0000-00004B930000}"/>
    <cellStyle name="표준 11 3 2 3" xfId="6484" xr:uid="{00000000-0005-0000-0000-00004C930000}"/>
    <cellStyle name="표준 11 3 2 3 2" xfId="13061" xr:uid="{00000000-0005-0000-0000-00004D930000}"/>
    <cellStyle name="표준 11 3 2 3 3" xfId="20142" xr:uid="{00000000-0005-0000-0000-00004E930000}"/>
    <cellStyle name="표준 11 3 2 4" xfId="4861" xr:uid="{00000000-0005-0000-0000-00004F930000}"/>
    <cellStyle name="표준 11 3 2 4 2" xfId="11438" xr:uid="{00000000-0005-0000-0000-000050930000}"/>
    <cellStyle name="표준 11 3 2 5" xfId="9766" xr:uid="{00000000-0005-0000-0000-000051930000}"/>
    <cellStyle name="표준 11 3 2 6" xfId="18334" xr:uid="{00000000-0005-0000-0000-000052930000}"/>
    <cellStyle name="표준 11 3 3" xfId="3353" xr:uid="{00000000-0005-0000-0000-000053930000}"/>
    <cellStyle name="표준 11 3 3 2" xfId="6692" xr:uid="{00000000-0005-0000-0000-000054930000}"/>
    <cellStyle name="표준 11 3 3 2 2" xfId="13269" xr:uid="{00000000-0005-0000-0000-000055930000}"/>
    <cellStyle name="표준 11 3 3 2 3" xfId="20350" xr:uid="{00000000-0005-0000-0000-000056930000}"/>
    <cellStyle name="표준 11 3 3 3" xfId="5069" xr:uid="{00000000-0005-0000-0000-000057930000}"/>
    <cellStyle name="표준 11 3 3 3 2" xfId="11646" xr:uid="{00000000-0005-0000-0000-000058930000}"/>
    <cellStyle name="표준 11 3 3 4" xfId="9973" xr:uid="{00000000-0005-0000-0000-000059930000}"/>
    <cellStyle name="표준 11 3 3 5" xfId="18072" xr:uid="{00000000-0005-0000-0000-00005A930000}"/>
    <cellStyle name="표준 11 3 4" xfId="6331" xr:uid="{00000000-0005-0000-0000-00005B930000}"/>
    <cellStyle name="표준 11 3 4 2" xfId="12908" xr:uid="{00000000-0005-0000-0000-00005C930000}"/>
    <cellStyle name="표준 11 3 4 3" xfId="16730" xr:uid="{00000000-0005-0000-0000-00005D930000}"/>
    <cellStyle name="표준 11 3 5" xfId="4702" xr:uid="{00000000-0005-0000-0000-00005E930000}"/>
    <cellStyle name="표준 11 3 5 2" xfId="11279" xr:uid="{00000000-0005-0000-0000-00005F930000}"/>
    <cellStyle name="표준 11 3 6" xfId="9608" xr:uid="{00000000-0005-0000-0000-000060930000}"/>
    <cellStyle name="표준 11 3 7" xfId="16101" xr:uid="{00000000-0005-0000-0000-000061930000}"/>
    <cellStyle name="표준 11 3 8" xfId="18517" xr:uid="{00000000-0005-0000-0000-000062930000}"/>
    <cellStyle name="표준 11 4" xfId="2977" xr:uid="{00000000-0005-0000-0000-000063930000}"/>
    <cellStyle name="표준 11 4 2" xfId="3154" xr:uid="{00000000-0005-0000-0000-000064930000}"/>
    <cellStyle name="표준 11 4 2 2" xfId="3884" xr:uid="{00000000-0005-0000-0000-000065930000}"/>
    <cellStyle name="표준 11 4 2 2 2" xfId="7188" xr:uid="{00000000-0005-0000-0000-000066930000}"/>
    <cellStyle name="표준 11 4 2 2 2 2" xfId="13765" xr:uid="{00000000-0005-0000-0000-000067930000}"/>
    <cellStyle name="표준 11 4 2 2 2 3" xfId="20846" xr:uid="{00000000-0005-0000-0000-000068930000}"/>
    <cellStyle name="표준 11 4 2 2 3" xfId="5565" xr:uid="{00000000-0005-0000-0000-000069930000}"/>
    <cellStyle name="표준 11 4 2 2 3 2" xfId="12142" xr:uid="{00000000-0005-0000-0000-00006A930000}"/>
    <cellStyle name="표준 11 4 2 2 4" xfId="10469" xr:uid="{00000000-0005-0000-0000-00006B930000}"/>
    <cellStyle name="표준 11 4 2 2 5" xfId="17543" xr:uid="{00000000-0005-0000-0000-00006C930000}"/>
    <cellStyle name="표준 11 4 2 3" xfId="6515" xr:uid="{00000000-0005-0000-0000-00006D930000}"/>
    <cellStyle name="표준 11 4 2 3 2" xfId="13092" xr:uid="{00000000-0005-0000-0000-00006E930000}"/>
    <cellStyle name="표준 11 4 2 3 3" xfId="20173" xr:uid="{00000000-0005-0000-0000-00006F930000}"/>
    <cellStyle name="표준 11 4 2 4" xfId="4892" xr:uid="{00000000-0005-0000-0000-000070930000}"/>
    <cellStyle name="표준 11 4 2 4 2" xfId="11469" xr:uid="{00000000-0005-0000-0000-000071930000}"/>
    <cellStyle name="표준 11 4 2 5" xfId="9797" xr:uid="{00000000-0005-0000-0000-000072930000}"/>
    <cellStyle name="표준 11 4 2 6" xfId="18299" xr:uid="{00000000-0005-0000-0000-000073930000}"/>
    <cellStyle name="표준 11 4 3" xfId="3387" xr:uid="{00000000-0005-0000-0000-000074930000}"/>
    <cellStyle name="표준 11 4 3 2" xfId="6726" xr:uid="{00000000-0005-0000-0000-000075930000}"/>
    <cellStyle name="표준 11 4 3 2 2" xfId="13303" xr:uid="{00000000-0005-0000-0000-000076930000}"/>
    <cellStyle name="표준 11 4 3 2 3" xfId="20384" xr:uid="{00000000-0005-0000-0000-000077930000}"/>
    <cellStyle name="표준 11 4 3 3" xfId="5103" xr:uid="{00000000-0005-0000-0000-000078930000}"/>
    <cellStyle name="표준 11 4 3 3 2" xfId="11680" xr:uid="{00000000-0005-0000-0000-000079930000}"/>
    <cellStyle name="표준 11 4 3 4" xfId="10007" xr:uid="{00000000-0005-0000-0000-00007A930000}"/>
    <cellStyle name="표준 11 4 3 5" xfId="18029" xr:uid="{00000000-0005-0000-0000-00007B930000}"/>
    <cellStyle name="표준 11 4 4" xfId="6356" xr:uid="{00000000-0005-0000-0000-00007C930000}"/>
    <cellStyle name="표준 11 4 4 2" xfId="12933" xr:uid="{00000000-0005-0000-0000-00007D930000}"/>
    <cellStyle name="표준 11 4 4 3" xfId="20014" xr:uid="{00000000-0005-0000-0000-00007E930000}"/>
    <cellStyle name="표준 11 4 5" xfId="4733" xr:uid="{00000000-0005-0000-0000-00007F930000}"/>
    <cellStyle name="표준 11 4 5 2" xfId="11310" xr:uid="{00000000-0005-0000-0000-000080930000}"/>
    <cellStyle name="표준 11 4 6" xfId="9639" xr:uid="{00000000-0005-0000-0000-000081930000}"/>
    <cellStyle name="표준 11 4 7" xfId="16102" xr:uid="{00000000-0005-0000-0000-000082930000}"/>
    <cellStyle name="표준 11 4 8" xfId="18468" xr:uid="{00000000-0005-0000-0000-000083930000}"/>
    <cellStyle name="표준 11 5" xfId="3211" xr:uid="{00000000-0005-0000-0000-000084930000}"/>
    <cellStyle name="표준 11 5 2" xfId="6557" xr:uid="{00000000-0005-0000-0000-000085930000}"/>
    <cellStyle name="표준 11 5 2 2" xfId="13134" xr:uid="{00000000-0005-0000-0000-000086930000}"/>
    <cellStyle name="표준 11 5 2 3" xfId="20215" xr:uid="{00000000-0005-0000-0000-000087930000}"/>
    <cellStyle name="표준 11 5 3" xfId="4934" xr:uid="{00000000-0005-0000-0000-000088930000}"/>
    <cellStyle name="표준 11 5 3 2" xfId="11511" xr:uid="{00000000-0005-0000-0000-000089930000}"/>
    <cellStyle name="표준 11 5 4" xfId="9838" xr:uid="{00000000-0005-0000-0000-00008A930000}"/>
    <cellStyle name="표준 11 5 5" xfId="18217" xr:uid="{00000000-0005-0000-0000-00008B930000}"/>
    <cellStyle name="표준 11 6" xfId="3565" xr:uid="{00000000-0005-0000-0000-00008C930000}"/>
    <cellStyle name="표준 11 7" xfId="4518" xr:uid="{00000000-0005-0000-0000-00008D930000}"/>
    <cellStyle name="표준 11 7 2" xfId="6221" xr:uid="{00000000-0005-0000-0000-00008E930000}"/>
    <cellStyle name="표준 11 7 2 2" xfId="12798" xr:uid="{00000000-0005-0000-0000-00008F930000}"/>
    <cellStyle name="표준 11 7 2 3" xfId="21480" xr:uid="{00000000-0005-0000-0000-000090930000}"/>
    <cellStyle name="표준 11 7 3" xfId="11103" xr:uid="{00000000-0005-0000-0000-000091930000}"/>
    <cellStyle name="표준 11 7 4" xfId="16909" xr:uid="{00000000-0005-0000-0000-000092930000}"/>
    <cellStyle name="표준 11 8" xfId="4535" xr:uid="{00000000-0005-0000-0000-000093930000}"/>
    <cellStyle name="표준 11 8 2" xfId="11120" xr:uid="{00000000-0005-0000-0000-000094930000}"/>
    <cellStyle name="표준 11 8 2 2" xfId="21497" xr:uid="{00000000-0005-0000-0000-000095930000}"/>
    <cellStyle name="표준 11 8 3" xfId="16892" xr:uid="{00000000-0005-0000-0000-000096930000}"/>
    <cellStyle name="표준 11 9" xfId="4552" xr:uid="{00000000-0005-0000-0000-000097930000}"/>
    <cellStyle name="표준 11 9 2" xfId="11137" xr:uid="{00000000-0005-0000-0000-000098930000}"/>
    <cellStyle name="표준 11 9 2 2" xfId="21514" xr:uid="{00000000-0005-0000-0000-000099930000}"/>
    <cellStyle name="표준 11 9 3" xfId="16875" xr:uid="{00000000-0005-0000-0000-00009A930000}"/>
    <cellStyle name="표준 110" xfId="32161" xr:uid="{00000000-0005-0000-0000-00009B930000}"/>
    <cellStyle name="표준 111" xfId="3167" xr:uid="{00000000-0005-0000-0000-00009C930000}"/>
    <cellStyle name="표준 112" xfId="3165" xr:uid="{00000000-0005-0000-0000-00009D930000}"/>
    <cellStyle name="표준 112 2" xfId="3166" xr:uid="{00000000-0005-0000-0000-00009E930000}"/>
    <cellStyle name="표준 112 3" xfId="3168" xr:uid="{00000000-0005-0000-0000-00009F930000}"/>
    <cellStyle name="표준 113" xfId="38812" xr:uid="{D5593996-F1AD-4923-8D7B-3BDA1001CC3E}"/>
    <cellStyle name="표준 114" xfId="38814" xr:uid="{D24FDF19-9AD1-44A1-A1D5-FB980E407B66}"/>
    <cellStyle name="표준 115" xfId="38817" xr:uid="{EF072828-2D59-4B36-928A-27EABF502DD9}"/>
    <cellStyle name="표준 115 10" xfId="38985" xr:uid="{B789E7E4-AD39-4143-ADCC-324529C00880}"/>
    <cellStyle name="표준 115 11" xfId="39001" xr:uid="{345E87BE-524F-4FB3-A059-6376164B52F3}"/>
    <cellStyle name="표준 115 12" xfId="39036" xr:uid="{42631BCA-9A1A-4677-856F-42F667540525}"/>
    <cellStyle name="표준 115 13" xfId="39048" xr:uid="{49FD0847-9FD9-4E88-8217-81B9DC7524BA}"/>
    <cellStyle name="표준 115 14" xfId="39072" xr:uid="{2E5CD6B2-B734-4F89-90F2-9263119AA768}"/>
    <cellStyle name="표준 115 2" xfId="38813" xr:uid="{B93A4B05-2DC0-4EED-80FB-A30AD0DA2962}"/>
    <cellStyle name="표준 115 3" xfId="38854" xr:uid="{9053D317-F800-4579-961B-DD67AD37070F}"/>
    <cellStyle name="표준 115 4" xfId="38869" xr:uid="{5AE3CAEF-D74D-4D31-81FA-1BE9EDA772EE}"/>
    <cellStyle name="표준 115 4 2" xfId="38881" xr:uid="{A1438774-2B52-430C-BA41-A517481D1D1D}"/>
    <cellStyle name="표준 115 4 2 2" xfId="38904" xr:uid="{8BCCB085-F0C8-4B96-8038-70023881F55D}"/>
    <cellStyle name="표준 115 4 2 3" xfId="38913" xr:uid="{85D6C34C-1EEE-4B80-8A1C-A019655BC00C}"/>
    <cellStyle name="표준 115 5" xfId="38882" xr:uid="{6C5B6FBE-53A9-432A-8D4F-24EDDA4F1CEF}"/>
    <cellStyle name="표준 115 5 2" xfId="39023" xr:uid="{F6517673-E247-4A58-A01A-A13DC6E9BA71}"/>
    <cellStyle name="표준 115 6" xfId="38924" xr:uid="{0B965934-3681-4608-B7F5-5CA7C64C14D6}"/>
    <cellStyle name="표준 115 7" xfId="38937" xr:uid="{AE3B9307-FEFD-4BA5-8303-9F45C4A28782}"/>
    <cellStyle name="표준 115 8" xfId="38951" xr:uid="{7BB2981E-6B6B-40E4-A31A-C1D1A12B2C0C}"/>
    <cellStyle name="표준 115 9" xfId="38964" xr:uid="{E4C65FE9-EDBE-4F11-8368-4C74E1D94362}"/>
    <cellStyle name="표준 116" xfId="38884" xr:uid="{5994A8B9-A6C6-4223-8A4B-70A175F5C904}"/>
    <cellStyle name="표준 116 2" xfId="39025" xr:uid="{83BBCC99-BFE1-4D16-89C5-DFE19F28C706}"/>
    <cellStyle name="표준 116 2 2 2 2" xfId="38888" xr:uid="{6287255E-5ADA-43C9-BE8D-3743E6E754B7}"/>
    <cellStyle name="표준 117" xfId="38860" xr:uid="{84F85D51-C379-4F7E-A0CE-9DE18F696C21}"/>
    <cellStyle name="표준 118" xfId="38844" xr:uid="{3A367BFF-1A78-4C40-9D12-3E2AC276A71C}"/>
    <cellStyle name="표준 118 2" xfId="38925" xr:uid="{A06B19BA-B4A3-41A4-87BA-F486280CF9AC}"/>
    <cellStyle name="표준 118 3" xfId="38940" xr:uid="{17148DE0-A2F9-41C4-A99B-4F9CA8877E90}"/>
    <cellStyle name="표준 119" xfId="38856" xr:uid="{CF588E2E-4690-4B41-BAA4-35B31A147531}"/>
    <cellStyle name="표준 119 2" xfId="38938" xr:uid="{6CC3A71A-F24B-49AE-B592-7983785BE3FB}"/>
    <cellStyle name="표준 12" xfId="1773" xr:uid="{00000000-0005-0000-0000-0000A0930000}"/>
    <cellStyle name="표준 12 2" xfId="1774" xr:uid="{00000000-0005-0000-0000-0000A1930000}"/>
    <cellStyle name="표준 12 2 2" xfId="9347" xr:uid="{00000000-0005-0000-0000-0000A2930000}"/>
    <cellStyle name="표준 12 2 3" xfId="16104" xr:uid="{00000000-0005-0000-0000-0000A3930000}"/>
    <cellStyle name="표준 12 3" xfId="9346" xr:uid="{00000000-0005-0000-0000-0000A4930000}"/>
    <cellStyle name="표준 12 3 2" xfId="16857" xr:uid="{00000000-0005-0000-0000-0000A5930000}"/>
    <cellStyle name="표준 120" xfId="38870" xr:uid="{9B6F8DF6-D4A8-4F92-B19E-B2292F328C14}"/>
    <cellStyle name="표준 120 2" xfId="38886" xr:uid="{D968A3B6-030D-480C-9A7C-40144B0814BE}"/>
    <cellStyle name="표준 121" xfId="38862" xr:uid="{F0E1E40F-AC72-4362-8B82-358FA80C63E2}"/>
    <cellStyle name="표준 121 2" xfId="38874" xr:uid="{4A18C487-2465-49E3-BC9D-4825893E7518}"/>
    <cellStyle name="표준 121 2 2" xfId="38890" xr:uid="{F207B1CD-BCD1-4A0E-930A-067F80B7C300}"/>
    <cellStyle name="표준 125 2" xfId="9348" xr:uid="{00000000-0005-0000-0000-0000A6930000}"/>
    <cellStyle name="표준 13" xfId="1775" xr:uid="{00000000-0005-0000-0000-0000A7930000}"/>
    <cellStyle name="표준 13 2" xfId="1776" xr:uid="{00000000-0005-0000-0000-0000A8930000}"/>
    <cellStyle name="표준 13 2 2" xfId="1868" xr:uid="{00000000-0005-0000-0000-0000A9930000}"/>
    <cellStyle name="표준 13 2 2 2" xfId="39008" xr:uid="{C1DF7848-DF72-41FE-8BE7-F6FA5A2A361C}"/>
    <cellStyle name="표준 13 2 4" xfId="38975" xr:uid="{C630F896-F227-4AFD-8832-E97E20E2CD83}"/>
    <cellStyle name="표준 13 3" xfId="2997" xr:uid="{00000000-0005-0000-0000-0000AA930000}"/>
    <cellStyle name="표준 13 3 2" xfId="16105" xr:uid="{00000000-0005-0000-0000-0000AB930000}"/>
    <cellStyle name="표준 13 4" xfId="9349" xr:uid="{00000000-0005-0000-0000-0000AC930000}"/>
    <cellStyle name="표준 13 4 2" xfId="16106" xr:uid="{00000000-0005-0000-0000-0000AD930000}"/>
    <cellStyle name="표준 13 4 3" xfId="39011" xr:uid="{F1C8C74E-3982-42B0-93AA-80BEB632CD52}"/>
    <cellStyle name="표준 13 5" xfId="16107" xr:uid="{00000000-0005-0000-0000-0000AE930000}"/>
    <cellStyle name="표준 13 5 2" xfId="39084" xr:uid="{2C00EA7E-3353-4B0F-95CF-B842EF412BD1}"/>
    <cellStyle name="표준 13 5 2 2 2" xfId="38838" xr:uid="{8B0B161D-35EA-4A26-B3F6-E4783257E9B5}"/>
    <cellStyle name="표준 13 5 2 2 3" xfId="39050" xr:uid="{CC93FA54-8F6B-48F6-8BFE-B1FC4720497C}"/>
    <cellStyle name="표준 13 7" xfId="39058" xr:uid="{A993CE0F-F475-4F30-AD25-4B9DBA08E0B7}"/>
    <cellStyle name="표준 13_SHB_2011-3_담보sheet(더밸류_v6이교민)" xfId="14999" xr:uid="{00000000-0005-0000-0000-0000AF930000}"/>
    <cellStyle name="표준 14" xfId="1777" xr:uid="{00000000-0005-0000-0000-0000B0930000}"/>
    <cellStyle name="표준 14 2" xfId="2949" xr:uid="{00000000-0005-0000-0000-0000B1930000}"/>
    <cellStyle name="표준 14 2 2" xfId="16108" xr:uid="{00000000-0005-0000-0000-0000B2930000}"/>
    <cellStyle name="표준 14 2 3" xfId="19814" xr:uid="{00000000-0005-0000-0000-0000B3930000}"/>
    <cellStyle name="표준 14 3" xfId="9350" xr:uid="{00000000-0005-0000-0000-0000B4930000}"/>
    <cellStyle name="표준 14 3 2" xfId="16109" xr:uid="{00000000-0005-0000-0000-0000B5930000}"/>
    <cellStyle name="표준 14 4" xfId="16110" xr:uid="{00000000-0005-0000-0000-0000B6930000}"/>
    <cellStyle name="표준 148" xfId="38820" xr:uid="{2738DADC-8972-4D6C-9399-3831C097398F}"/>
    <cellStyle name="표준 15" xfId="1778" xr:uid="{00000000-0005-0000-0000-0000B7930000}"/>
    <cellStyle name="표준 15 2" xfId="2902" xr:uid="{00000000-0005-0000-0000-0000B8930000}"/>
    <cellStyle name="표준 15 2 2" xfId="3124" xr:uid="{00000000-0005-0000-0000-0000B9930000}"/>
    <cellStyle name="표준 15 2 2 2" xfId="3854" xr:uid="{00000000-0005-0000-0000-0000BA930000}"/>
    <cellStyle name="표준 15 2 2 2 2" xfId="7158" xr:uid="{00000000-0005-0000-0000-0000BB930000}"/>
    <cellStyle name="표준 15 2 2 2 2 2" xfId="13735" xr:uid="{00000000-0005-0000-0000-0000BC930000}"/>
    <cellStyle name="표준 15 2 2 2 2 3" xfId="20816" xr:uid="{00000000-0005-0000-0000-0000BD930000}"/>
    <cellStyle name="표준 15 2 2 2 3" xfId="5535" xr:uid="{00000000-0005-0000-0000-0000BE930000}"/>
    <cellStyle name="표준 15 2 2 2 3 2" xfId="12112" xr:uid="{00000000-0005-0000-0000-0000BF930000}"/>
    <cellStyle name="표준 15 2 2 2 4" xfId="10439" xr:uid="{00000000-0005-0000-0000-0000C0930000}"/>
    <cellStyle name="표준 15 2 2 2 5" xfId="17573" xr:uid="{00000000-0005-0000-0000-0000C1930000}"/>
    <cellStyle name="표준 15 2 2 3" xfId="6485" xr:uid="{00000000-0005-0000-0000-0000C2930000}"/>
    <cellStyle name="표준 15 2 2 3 2" xfId="13062" xr:uid="{00000000-0005-0000-0000-0000C3930000}"/>
    <cellStyle name="표준 15 2 2 3 3" xfId="20143" xr:uid="{00000000-0005-0000-0000-0000C4930000}"/>
    <cellStyle name="표준 15 2 2 4" xfId="4862" xr:uid="{00000000-0005-0000-0000-0000C5930000}"/>
    <cellStyle name="표준 15 2 2 4 2" xfId="11439" xr:uid="{00000000-0005-0000-0000-0000C6930000}"/>
    <cellStyle name="표준 15 2 2 4 3" xfId="22046" xr:uid="{00000000-0005-0000-0000-0000C7930000}"/>
    <cellStyle name="표준 15 2 2 5" xfId="9767" xr:uid="{00000000-0005-0000-0000-0000C8930000}"/>
    <cellStyle name="표준 15 2 2 6" xfId="18333" xr:uid="{00000000-0005-0000-0000-0000C9930000}"/>
    <cellStyle name="표준 15 2 3" xfId="3354" xr:uid="{00000000-0005-0000-0000-0000CA930000}"/>
    <cellStyle name="표준 15 2 3 2" xfId="6693" xr:uid="{00000000-0005-0000-0000-0000CB930000}"/>
    <cellStyle name="표준 15 2 3 2 2" xfId="13270" xr:uid="{00000000-0005-0000-0000-0000CC930000}"/>
    <cellStyle name="표준 15 2 3 2 3" xfId="20351" xr:uid="{00000000-0005-0000-0000-0000CD930000}"/>
    <cellStyle name="표준 15 2 3 3" xfId="5070" xr:uid="{00000000-0005-0000-0000-0000CE930000}"/>
    <cellStyle name="표준 15 2 3 3 2" xfId="11647" xr:uid="{00000000-0005-0000-0000-0000CF930000}"/>
    <cellStyle name="표준 15 2 3 4" xfId="9974" xr:uid="{00000000-0005-0000-0000-0000D0930000}"/>
    <cellStyle name="표준 15 2 3 5" xfId="18071" xr:uid="{00000000-0005-0000-0000-0000D1930000}"/>
    <cellStyle name="표준 15 2 4" xfId="6332" xr:uid="{00000000-0005-0000-0000-0000D2930000}"/>
    <cellStyle name="표준 15 2 4 2" xfId="12909" xr:uid="{00000000-0005-0000-0000-0000D3930000}"/>
    <cellStyle name="표준 15 2 4 3" xfId="16729" xr:uid="{00000000-0005-0000-0000-0000D4930000}"/>
    <cellStyle name="표준 15 2 5" xfId="4703" xr:uid="{00000000-0005-0000-0000-0000D5930000}"/>
    <cellStyle name="표준 15 2 5 2" xfId="11280" xr:uid="{00000000-0005-0000-0000-0000D6930000}"/>
    <cellStyle name="표준 15 2 5 3" xfId="22043" xr:uid="{00000000-0005-0000-0000-0000D7930000}"/>
    <cellStyle name="표준 15 2 6" xfId="9609" xr:uid="{00000000-0005-0000-0000-0000D8930000}"/>
    <cellStyle name="표준 15 2 7" xfId="16111" xr:uid="{00000000-0005-0000-0000-0000D9930000}"/>
    <cellStyle name="표준 15 2 8" xfId="18516" xr:uid="{00000000-0005-0000-0000-0000DA930000}"/>
    <cellStyle name="표준 15 3" xfId="2978" xr:uid="{00000000-0005-0000-0000-0000DB930000}"/>
    <cellStyle name="표준 15 3 2" xfId="3155" xr:uid="{00000000-0005-0000-0000-0000DC930000}"/>
    <cellStyle name="표준 15 3 2 2" xfId="3885" xr:uid="{00000000-0005-0000-0000-0000DD930000}"/>
    <cellStyle name="표준 15 3 2 2 2" xfId="7189" xr:uid="{00000000-0005-0000-0000-0000DE930000}"/>
    <cellStyle name="표준 15 3 2 2 2 2" xfId="13766" xr:uid="{00000000-0005-0000-0000-0000DF930000}"/>
    <cellStyle name="표준 15 3 2 2 2 3" xfId="20847" xr:uid="{00000000-0005-0000-0000-0000E0930000}"/>
    <cellStyle name="표준 15 3 2 2 3" xfId="5566" xr:uid="{00000000-0005-0000-0000-0000E1930000}"/>
    <cellStyle name="표준 15 3 2 2 3 2" xfId="12143" xr:uid="{00000000-0005-0000-0000-0000E2930000}"/>
    <cellStyle name="표준 15 3 2 2 4" xfId="10470" xr:uid="{00000000-0005-0000-0000-0000E3930000}"/>
    <cellStyle name="표준 15 3 2 2 5" xfId="17542" xr:uid="{00000000-0005-0000-0000-0000E4930000}"/>
    <cellStyle name="표준 15 3 2 3" xfId="6516" xr:uid="{00000000-0005-0000-0000-0000E5930000}"/>
    <cellStyle name="표준 15 3 2 3 2" xfId="13093" xr:uid="{00000000-0005-0000-0000-0000E6930000}"/>
    <cellStyle name="표준 15 3 2 3 3" xfId="20174" xr:uid="{00000000-0005-0000-0000-0000E7930000}"/>
    <cellStyle name="표준 15 3 2 4" xfId="4893" xr:uid="{00000000-0005-0000-0000-0000E8930000}"/>
    <cellStyle name="표준 15 3 2 4 2" xfId="11470" xr:uid="{00000000-0005-0000-0000-0000E9930000}"/>
    <cellStyle name="표준 15 3 2 5" xfId="9798" xr:uid="{00000000-0005-0000-0000-0000EA930000}"/>
    <cellStyle name="표준 15 3 2 6" xfId="18298" xr:uid="{00000000-0005-0000-0000-0000EB930000}"/>
    <cellStyle name="표준 15 3 3" xfId="3388" xr:uid="{00000000-0005-0000-0000-0000EC930000}"/>
    <cellStyle name="표준 15 3 3 2" xfId="6727" xr:uid="{00000000-0005-0000-0000-0000ED930000}"/>
    <cellStyle name="표준 15 3 3 2 2" xfId="13304" xr:uid="{00000000-0005-0000-0000-0000EE930000}"/>
    <cellStyle name="표준 15 3 3 2 3" xfId="20385" xr:uid="{00000000-0005-0000-0000-0000EF930000}"/>
    <cellStyle name="표준 15 3 3 3" xfId="5104" xr:uid="{00000000-0005-0000-0000-0000F0930000}"/>
    <cellStyle name="표준 15 3 3 3 2" xfId="11681" xr:uid="{00000000-0005-0000-0000-0000F1930000}"/>
    <cellStyle name="표준 15 3 3 4" xfId="10008" xr:uid="{00000000-0005-0000-0000-0000F2930000}"/>
    <cellStyle name="표준 15 3 3 5" xfId="18028" xr:uid="{00000000-0005-0000-0000-0000F3930000}"/>
    <cellStyle name="표준 15 3 4" xfId="6357" xr:uid="{00000000-0005-0000-0000-0000F4930000}"/>
    <cellStyle name="표준 15 3 4 2" xfId="12934" xr:uid="{00000000-0005-0000-0000-0000F5930000}"/>
    <cellStyle name="표준 15 3 4 3" xfId="20015" xr:uid="{00000000-0005-0000-0000-0000F6930000}"/>
    <cellStyle name="표준 15 3 5" xfId="4734" xr:uid="{00000000-0005-0000-0000-0000F7930000}"/>
    <cellStyle name="표준 15 3 5 2" xfId="11311" xr:uid="{00000000-0005-0000-0000-0000F8930000}"/>
    <cellStyle name="표준 15 3 6" xfId="9640" xr:uid="{00000000-0005-0000-0000-0000F9930000}"/>
    <cellStyle name="표준 15 3 7" xfId="16112" xr:uid="{00000000-0005-0000-0000-0000FA930000}"/>
    <cellStyle name="표준 15 3 8" xfId="18467" xr:uid="{00000000-0005-0000-0000-0000FB930000}"/>
    <cellStyle name="표준 15 4" xfId="3000" xr:uid="{00000000-0005-0000-0000-0000FC930000}"/>
    <cellStyle name="표준 15 4 2" xfId="16113" xr:uid="{00000000-0005-0000-0000-0000FD930000}"/>
    <cellStyle name="표준 15 5" xfId="3173" xr:uid="{00000000-0005-0000-0000-0000FE930000}"/>
    <cellStyle name="표준 15 6" xfId="3566" xr:uid="{00000000-0005-0000-0000-0000FF930000}"/>
    <cellStyle name="표준 15 7" xfId="9351" xr:uid="{00000000-0005-0000-0000-000000940000}"/>
    <cellStyle name="표준 16" xfId="1779" xr:uid="{00000000-0005-0000-0000-000001940000}"/>
    <cellStyle name="표준 16 2" xfId="2843" xr:uid="{00000000-0005-0000-0000-000002940000}"/>
    <cellStyle name="표준 16 3" xfId="2903" xr:uid="{00000000-0005-0000-0000-000003940000}"/>
    <cellStyle name="표준 16 3 2" xfId="22044" xr:uid="{00000000-0005-0000-0000-000004940000}"/>
    <cellStyle name="표준 16 4" xfId="2999" xr:uid="{00000000-0005-0000-0000-000005940000}"/>
    <cellStyle name="표준 16 4 2" xfId="22047" xr:uid="{00000000-0005-0000-0000-000006940000}"/>
    <cellStyle name="표준 16 5" xfId="9352" xr:uid="{00000000-0005-0000-0000-000007940000}"/>
    <cellStyle name="표준 16 5 2" xfId="21958" xr:uid="{00000000-0005-0000-0000-000008940000}"/>
    <cellStyle name="표준 16 6" xfId="19820" xr:uid="{00000000-0005-0000-0000-000009940000}"/>
    <cellStyle name="표준 164 2 4" xfId="38834" xr:uid="{8D90D527-9A32-45CD-AE37-9EA0B00C7D52}"/>
    <cellStyle name="표준 17" xfId="1780" xr:uid="{00000000-0005-0000-0000-00000A940000}"/>
    <cellStyle name="표준 17 2" xfId="2904" xr:uid="{00000000-0005-0000-0000-00000B940000}"/>
    <cellStyle name="표준 17 2 10" xfId="18514" xr:uid="{00000000-0005-0000-0000-00000C940000}"/>
    <cellStyle name="표준 17 2 2" xfId="2950" xr:uid="{00000000-0005-0000-0000-00000D940000}"/>
    <cellStyle name="표준 17 2 2 2" xfId="16115" xr:uid="{00000000-0005-0000-0000-00000E940000}"/>
    <cellStyle name="표준 17 2 2 3" xfId="14752" xr:uid="{00000000-0005-0000-0000-00000F940000}"/>
    <cellStyle name="표준 17 2 3" xfId="3125" xr:uid="{00000000-0005-0000-0000-000010940000}"/>
    <cellStyle name="표준 17 2 3 2" xfId="3855" xr:uid="{00000000-0005-0000-0000-000011940000}"/>
    <cellStyle name="표준 17 2 3 2 2" xfId="7159" xr:uid="{00000000-0005-0000-0000-000012940000}"/>
    <cellStyle name="표준 17 2 3 2 2 2" xfId="13736" xr:uid="{00000000-0005-0000-0000-000013940000}"/>
    <cellStyle name="표준 17 2 3 2 2 3" xfId="20817" xr:uid="{00000000-0005-0000-0000-000014940000}"/>
    <cellStyle name="표준 17 2 3 2 3" xfId="5536" xr:uid="{00000000-0005-0000-0000-000015940000}"/>
    <cellStyle name="표준 17 2 3 2 3 2" xfId="12113" xr:uid="{00000000-0005-0000-0000-000016940000}"/>
    <cellStyle name="표준 17 2 3 2 4" xfId="10440" xr:uid="{00000000-0005-0000-0000-000017940000}"/>
    <cellStyle name="표준 17 2 3 2 5" xfId="17572" xr:uid="{00000000-0005-0000-0000-000018940000}"/>
    <cellStyle name="표준 17 2 3 3" xfId="6486" xr:uid="{00000000-0005-0000-0000-000019940000}"/>
    <cellStyle name="표준 17 2 3 3 2" xfId="13063" xr:uid="{00000000-0005-0000-0000-00001A940000}"/>
    <cellStyle name="표준 17 2 3 3 3" xfId="20144" xr:uid="{00000000-0005-0000-0000-00001B940000}"/>
    <cellStyle name="표준 17 2 3 4" xfId="4863" xr:uid="{00000000-0005-0000-0000-00001C940000}"/>
    <cellStyle name="표준 17 2 3 4 2" xfId="11440" xr:uid="{00000000-0005-0000-0000-00001D940000}"/>
    <cellStyle name="표준 17 2 3 5" xfId="9768" xr:uid="{00000000-0005-0000-0000-00001E940000}"/>
    <cellStyle name="표준 17 2 3 6" xfId="18332" xr:uid="{00000000-0005-0000-0000-00001F940000}"/>
    <cellStyle name="표준 17 2 4" xfId="3355" xr:uid="{00000000-0005-0000-0000-000020940000}"/>
    <cellStyle name="표준 17 2 4 2" xfId="6694" xr:uid="{00000000-0005-0000-0000-000021940000}"/>
    <cellStyle name="표준 17 2 4 2 2" xfId="13271" xr:uid="{00000000-0005-0000-0000-000022940000}"/>
    <cellStyle name="표준 17 2 4 2 3" xfId="20352" xr:uid="{00000000-0005-0000-0000-000023940000}"/>
    <cellStyle name="표준 17 2 4 3" xfId="5071" xr:uid="{00000000-0005-0000-0000-000024940000}"/>
    <cellStyle name="표준 17 2 4 3 2" xfId="11648" xr:uid="{00000000-0005-0000-0000-000025940000}"/>
    <cellStyle name="표준 17 2 4 4" xfId="9975" xr:uid="{00000000-0005-0000-0000-000026940000}"/>
    <cellStyle name="표준 17 2 4 5" xfId="18070" xr:uid="{00000000-0005-0000-0000-000027940000}"/>
    <cellStyle name="표준 17 2 5" xfId="6333" xr:uid="{00000000-0005-0000-0000-000028940000}"/>
    <cellStyle name="표준 17 2 5 2" xfId="12910" xr:uid="{00000000-0005-0000-0000-000029940000}"/>
    <cellStyle name="표준 17 2 5 3" xfId="16728" xr:uid="{00000000-0005-0000-0000-00002A940000}"/>
    <cellStyle name="표준 17 2 6" xfId="4704" xr:uid="{00000000-0005-0000-0000-00002B940000}"/>
    <cellStyle name="표준 17 2 6 2" xfId="11281" xr:uid="{00000000-0005-0000-0000-00002C940000}"/>
    <cellStyle name="표준 17 2 7" xfId="9610" xr:uid="{00000000-0005-0000-0000-00002D940000}"/>
    <cellStyle name="표준 17 2 8" xfId="14751" xr:uid="{00000000-0005-0000-0000-00002E940000}"/>
    <cellStyle name="표준 17 2 9" xfId="19822" xr:uid="{00000000-0005-0000-0000-00002F940000}"/>
    <cellStyle name="표준 17 3" xfId="2951" xr:uid="{00000000-0005-0000-0000-000030940000}"/>
    <cellStyle name="표준 17 3 2" xfId="14753" xr:uid="{00000000-0005-0000-0000-000031940000}"/>
    <cellStyle name="표준 17 3 3" xfId="19823" xr:uid="{00000000-0005-0000-0000-000032940000}"/>
    <cellStyle name="표준 17 4" xfId="2979" xr:uid="{00000000-0005-0000-0000-000033940000}"/>
    <cellStyle name="표준 17 4 2" xfId="3156" xr:uid="{00000000-0005-0000-0000-000034940000}"/>
    <cellStyle name="표준 17 4 2 2" xfId="3886" xr:uid="{00000000-0005-0000-0000-000035940000}"/>
    <cellStyle name="표준 17 4 2 2 2" xfId="7190" xr:uid="{00000000-0005-0000-0000-000036940000}"/>
    <cellStyle name="표준 17 4 2 2 2 2" xfId="13767" xr:uid="{00000000-0005-0000-0000-000037940000}"/>
    <cellStyle name="표준 17 4 2 2 2 3" xfId="20848" xr:uid="{00000000-0005-0000-0000-000038940000}"/>
    <cellStyle name="표준 17 4 2 2 3" xfId="5567" xr:uid="{00000000-0005-0000-0000-000039940000}"/>
    <cellStyle name="표준 17 4 2 2 3 2" xfId="12144" xr:uid="{00000000-0005-0000-0000-00003A940000}"/>
    <cellStyle name="표준 17 4 2 2 4" xfId="10471" xr:uid="{00000000-0005-0000-0000-00003B940000}"/>
    <cellStyle name="표준 17 4 2 2 5" xfId="17541" xr:uid="{00000000-0005-0000-0000-00003C940000}"/>
    <cellStyle name="표준 17 4 2 3" xfId="6517" xr:uid="{00000000-0005-0000-0000-00003D940000}"/>
    <cellStyle name="표준 17 4 2 3 2" xfId="13094" xr:uid="{00000000-0005-0000-0000-00003E940000}"/>
    <cellStyle name="표준 17 4 2 3 3" xfId="20175" xr:uid="{00000000-0005-0000-0000-00003F940000}"/>
    <cellStyle name="표준 17 4 2 4" xfId="4894" xr:uid="{00000000-0005-0000-0000-000040940000}"/>
    <cellStyle name="표준 17 4 2 4 2" xfId="11471" xr:uid="{00000000-0005-0000-0000-000041940000}"/>
    <cellStyle name="표준 17 4 2 5" xfId="9799" xr:uid="{00000000-0005-0000-0000-000042940000}"/>
    <cellStyle name="표준 17 4 2 6" xfId="18297" xr:uid="{00000000-0005-0000-0000-000043940000}"/>
    <cellStyle name="표준 17 4 3" xfId="3389" xr:uid="{00000000-0005-0000-0000-000044940000}"/>
    <cellStyle name="표준 17 4 3 2" xfId="6728" xr:uid="{00000000-0005-0000-0000-000045940000}"/>
    <cellStyle name="표준 17 4 3 2 2" xfId="13305" xr:uid="{00000000-0005-0000-0000-000046940000}"/>
    <cellStyle name="표준 17 4 3 2 3" xfId="20386" xr:uid="{00000000-0005-0000-0000-000047940000}"/>
    <cellStyle name="표준 17 4 3 3" xfId="5105" xr:uid="{00000000-0005-0000-0000-000048940000}"/>
    <cellStyle name="표준 17 4 3 3 2" xfId="11682" xr:uid="{00000000-0005-0000-0000-000049940000}"/>
    <cellStyle name="표준 17 4 3 4" xfId="10009" xr:uid="{00000000-0005-0000-0000-00004A940000}"/>
    <cellStyle name="표준 17 4 3 5" xfId="18027" xr:uid="{00000000-0005-0000-0000-00004B940000}"/>
    <cellStyle name="표준 17 4 4" xfId="6358" xr:uid="{00000000-0005-0000-0000-00004C940000}"/>
    <cellStyle name="표준 17 4 4 2" xfId="12935" xr:uid="{00000000-0005-0000-0000-00004D940000}"/>
    <cellStyle name="표준 17 4 4 3" xfId="20016" xr:uid="{00000000-0005-0000-0000-00004E940000}"/>
    <cellStyle name="표준 17 4 5" xfId="4735" xr:uid="{00000000-0005-0000-0000-00004F940000}"/>
    <cellStyle name="표준 17 4 5 2" xfId="11312" xr:uid="{00000000-0005-0000-0000-000050940000}"/>
    <cellStyle name="표준 17 4 6" xfId="9641" xr:uid="{00000000-0005-0000-0000-000051940000}"/>
    <cellStyle name="표준 17 4 7" xfId="16116" xr:uid="{00000000-0005-0000-0000-000052940000}"/>
    <cellStyle name="표준 17 4 8" xfId="18466" xr:uid="{00000000-0005-0000-0000-000053940000}"/>
    <cellStyle name="표준 17 5" xfId="3171" xr:uid="{00000000-0005-0000-0000-000054940000}"/>
    <cellStyle name="표준 17 5 2" xfId="16117" xr:uid="{00000000-0005-0000-0000-000055940000}"/>
    <cellStyle name="표준 17 6" xfId="3567" xr:uid="{00000000-0005-0000-0000-000056940000}"/>
    <cellStyle name="표준 17 7" xfId="14750" xr:uid="{00000000-0005-0000-0000-000057940000}"/>
    <cellStyle name="표준 17 7 2" xfId="21959" xr:uid="{00000000-0005-0000-0000-000058940000}"/>
    <cellStyle name="표준 17 8" xfId="19821" xr:uid="{00000000-0005-0000-0000-000059940000}"/>
    <cellStyle name="표준 18" xfId="1781" xr:uid="{00000000-0005-0000-0000-00005A940000}"/>
    <cellStyle name="표준 18 2" xfId="14730" xr:uid="{00000000-0005-0000-0000-00005B940000}"/>
    <cellStyle name="표준 18 2 2" xfId="14720" xr:uid="{00000000-0005-0000-0000-00005C940000}"/>
    <cellStyle name="표준 18 2 3" xfId="14755" xr:uid="{00000000-0005-0000-0000-00005D940000}"/>
    <cellStyle name="표준 18 2 4" xfId="19826" xr:uid="{00000000-0005-0000-0000-00005E940000}"/>
    <cellStyle name="표준 18 2 5" xfId="16844" xr:uid="{00000000-0005-0000-0000-00005F940000}"/>
    <cellStyle name="표준 18 3" xfId="14754" xr:uid="{00000000-0005-0000-0000-000060940000}"/>
    <cellStyle name="표준 18 3 2" xfId="21973" xr:uid="{00000000-0005-0000-0000-000061940000}"/>
    <cellStyle name="표준 18 4" xfId="27269" xr:uid="{00000000-0005-0000-0000-000062940000}"/>
    <cellStyle name="표준 19" xfId="1782" xr:uid="{00000000-0005-0000-0000-000063940000}"/>
    <cellStyle name="표준 19 2" xfId="14757" xr:uid="{00000000-0005-0000-0000-000064940000}"/>
    <cellStyle name="표준 19 2 2" xfId="19827" xr:uid="{00000000-0005-0000-0000-000065940000}"/>
    <cellStyle name="표준 19 2 3" xfId="22015" xr:uid="{00000000-0005-0000-0000-000066940000}"/>
    <cellStyle name="표준 19 3" xfId="14756" xr:uid="{00000000-0005-0000-0000-000067940000}"/>
    <cellStyle name="표준 2" xfId="1783" xr:uid="{00000000-0005-0000-0000-000068940000}"/>
    <cellStyle name="표준 2 10" xfId="1784" xr:uid="{00000000-0005-0000-0000-000069940000}"/>
    <cellStyle name="표준 2 11" xfId="1902" xr:uid="{00000000-0005-0000-0000-00006A940000}"/>
    <cellStyle name="표준 2 11 2" xfId="16118" xr:uid="{00000000-0005-0000-0000-00006B940000}"/>
    <cellStyle name="표준 2 12" xfId="4570" xr:uid="{00000000-0005-0000-0000-00006C940000}"/>
    <cellStyle name="표준 2 12 2" xfId="16120" xr:uid="{00000000-0005-0000-0000-00006D940000}"/>
    <cellStyle name="표준 2 12 3" xfId="16119" xr:uid="{00000000-0005-0000-0000-00006E940000}"/>
    <cellStyle name="표준 2 12 4" xfId="21538" xr:uid="{00000000-0005-0000-0000-00006F940000}"/>
    <cellStyle name="표준 2 13" xfId="16121" xr:uid="{00000000-0005-0000-0000-000070940000}"/>
    <cellStyle name="표준 2 13 2" xfId="16122" xr:uid="{00000000-0005-0000-0000-000071940000}"/>
    <cellStyle name="표준 2 13 3" xfId="19831" xr:uid="{00000000-0005-0000-0000-000072940000}"/>
    <cellStyle name="표준 2 14" xfId="16647" xr:uid="{00000000-0005-0000-0000-000073940000}"/>
    <cellStyle name="표준 2 14 2" xfId="19832" xr:uid="{00000000-0005-0000-0000-000074940000}"/>
    <cellStyle name="표준 2 14 2 2" xfId="38837" xr:uid="{1966E8B6-A27E-4D1B-A2F8-4009C3EF03AD}"/>
    <cellStyle name="표준 2 14 3" xfId="38944" xr:uid="{D57C1015-90A4-4E5F-813C-636FC4E142B7}"/>
    <cellStyle name="표준 2 2" xfId="1785" xr:uid="{00000000-0005-0000-0000-000075940000}"/>
    <cellStyle name="표준 2 2 10" xfId="22143" xr:uid="{00000000-0005-0000-0000-000076940000}"/>
    <cellStyle name="표준 2 2 2" xfId="1786" xr:uid="{00000000-0005-0000-0000-000077940000}"/>
    <cellStyle name="표준 2 2 2 2" xfId="1787" xr:uid="{00000000-0005-0000-0000-000078940000}"/>
    <cellStyle name="표준 2 2 2 2 2" xfId="1788" xr:uid="{00000000-0005-0000-0000-000079940000}"/>
    <cellStyle name="표준 2 2 2 2 2 2" xfId="38809" xr:uid="{00000000-0005-0000-0000-00007A940000}"/>
    <cellStyle name="표준 2 2 2 2 3" xfId="3212" xr:uid="{00000000-0005-0000-0000-00007B940000}"/>
    <cellStyle name="표준 2 2 2 2 4" xfId="3570" xr:uid="{00000000-0005-0000-0000-00007C940000}"/>
    <cellStyle name="표준 2 2 2 3" xfId="1789" xr:uid="{00000000-0005-0000-0000-00007D940000}"/>
    <cellStyle name="표준 2 2 2 4" xfId="2844" xr:uid="{00000000-0005-0000-0000-00007E940000}"/>
    <cellStyle name="표준 2 2 2 5" xfId="2905" xr:uid="{00000000-0005-0000-0000-00007F940000}"/>
    <cellStyle name="표준 2 2 2 5 2" xfId="16124" xr:uid="{00000000-0005-0000-0000-000080940000}"/>
    <cellStyle name="표준 2 2 2 6" xfId="9354" xr:uid="{00000000-0005-0000-0000-000081940000}"/>
    <cellStyle name="표준 2 2 2 6 2" xfId="38841" xr:uid="{C9D2E3C6-DFEE-4BC6-AEFD-87E7C7D86172}"/>
    <cellStyle name="표준 2 2 2 6 3" xfId="38943" xr:uid="{CDF4080B-44E7-4E3A-8DFD-F14CDDD81B66}"/>
    <cellStyle name="표준 2 2 2 7" xfId="38988" xr:uid="{B3658F4E-B4AC-40BA-B8A3-59A39D349BCC}"/>
    <cellStyle name="표준 2 2 2_Sheet1" xfId="16125" xr:uid="{00000000-0005-0000-0000-000082940000}"/>
    <cellStyle name="표준 2 2 3" xfId="1790" xr:uid="{00000000-0005-0000-0000-000083940000}"/>
    <cellStyle name="표준 2 2 3 2" xfId="3176" xr:uid="{00000000-0005-0000-0000-000084940000}"/>
    <cellStyle name="표준 2 2 3 2 2" xfId="16382" xr:uid="{00000000-0005-0000-0000-000085940000}"/>
    <cellStyle name="표준 2 2 3 3" xfId="3573" xr:uid="{00000000-0005-0000-0000-000086940000}"/>
    <cellStyle name="표준 2 2 3 3 2" xfId="16127" xr:uid="{00000000-0005-0000-0000-000087940000}"/>
    <cellStyle name="표준 2 2 3 4" xfId="9355" xr:uid="{00000000-0005-0000-0000-000088940000}"/>
    <cellStyle name="표준 2 2 3 4 2" xfId="16128" xr:uid="{00000000-0005-0000-0000-000089940000}"/>
    <cellStyle name="표준 2 2 3 5" xfId="38945" xr:uid="{E4486D38-6B56-43DB-895B-4D62C68D09FA}"/>
    <cellStyle name="표준 2 2 4" xfId="1791" xr:uid="{00000000-0005-0000-0000-00008A940000}"/>
    <cellStyle name="표준 2 2 5" xfId="9353" xr:uid="{00000000-0005-0000-0000-00008B940000}"/>
    <cellStyle name="표준 2 2 5 2" xfId="21540" xr:uid="{00000000-0005-0000-0000-00008C940000}"/>
    <cellStyle name="표준 2 2 6" xfId="22132" xr:uid="{00000000-0005-0000-0000-00008D940000}"/>
    <cellStyle name="표준 2 2 7" xfId="22131" xr:uid="{00000000-0005-0000-0000-00008E940000}"/>
    <cellStyle name="표준 2 2 8" xfId="22140" xr:uid="{00000000-0005-0000-0000-00008F940000}"/>
    <cellStyle name="표준 2 2 9" xfId="22141" xr:uid="{00000000-0005-0000-0000-000090940000}"/>
    <cellStyle name="표준 2 2_SHB_2011-3_담보sheet(더밸류_v6이교민)" xfId="16597" xr:uid="{00000000-0005-0000-0000-000091940000}"/>
    <cellStyle name="표준 2 21" xfId="38952" xr:uid="{C1E53292-8EB3-4115-B65E-63875F267A26}"/>
    <cellStyle name="표준 2 22" xfId="38872" xr:uid="{F4DBD46B-1647-4E9F-8042-AF1657F7037B}"/>
    <cellStyle name="표준 2 3" xfId="1792" xr:uid="{00000000-0005-0000-0000-000092940000}"/>
    <cellStyle name="표준 2 3 2" xfId="1793" xr:uid="{00000000-0005-0000-0000-000093940000}"/>
    <cellStyle name="표준 2 3 2 2" xfId="2907" xr:uid="{00000000-0005-0000-0000-000094940000}"/>
    <cellStyle name="표준 2 3 2 2 2" xfId="14728" xr:uid="{00000000-0005-0000-0000-000095940000}"/>
    <cellStyle name="표준 2 3 2 3" xfId="3213" xr:uid="{00000000-0005-0000-0000-000096940000}"/>
    <cellStyle name="표준 2 3 2 4" xfId="3575" xr:uid="{00000000-0005-0000-0000-000097940000}"/>
    <cellStyle name="표준 2 3 3" xfId="1794" xr:uid="{00000000-0005-0000-0000-000098940000}"/>
    <cellStyle name="표준 2 3 3 2" xfId="16598" xr:uid="{00000000-0005-0000-0000-000099940000}"/>
    <cellStyle name="표준 2 3 4" xfId="2845" xr:uid="{00000000-0005-0000-0000-00009A940000}"/>
    <cellStyle name="표준 2 3 5" xfId="2906" xr:uid="{00000000-0005-0000-0000-00009B940000}"/>
    <cellStyle name="표준 2 3 5 2" xfId="14759" xr:uid="{00000000-0005-0000-0000-00009C940000}"/>
    <cellStyle name="표준 2 3 5 3" xfId="16704" xr:uid="{00000000-0005-0000-0000-00009D940000}"/>
    <cellStyle name="표준 2 3 6" xfId="9356" xr:uid="{00000000-0005-0000-0000-00009E940000}"/>
    <cellStyle name="표준 2 3 6 2" xfId="16129" xr:uid="{00000000-0005-0000-0000-00009F940000}"/>
    <cellStyle name="표준 2 3 6 3" xfId="21531" xr:uid="{00000000-0005-0000-0000-0000A0940000}"/>
    <cellStyle name="표준 2 3 7" xfId="39018" xr:uid="{A3257501-483E-4AC7-AA8D-0E2A70CAC827}"/>
    <cellStyle name="표준 2 3_차주일련번호_1017_V7(1).1(1017-2)" xfId="16277" xr:uid="{00000000-0005-0000-0000-0000A1940000}"/>
    <cellStyle name="표준 2 4" xfId="1795" xr:uid="{00000000-0005-0000-0000-0000A2940000}"/>
    <cellStyle name="표준 2 4 2" xfId="2908" xr:uid="{00000000-0005-0000-0000-0000A3940000}"/>
    <cellStyle name="표준 2 4 2 2" xfId="16130" xr:uid="{00000000-0005-0000-0000-0000A4940000}"/>
    <cellStyle name="표준 2 4 3" xfId="3214" xr:uid="{00000000-0005-0000-0000-0000A5940000}"/>
    <cellStyle name="표준 2 4 3 2" xfId="16131" xr:uid="{00000000-0005-0000-0000-0000A6940000}"/>
    <cellStyle name="표준 2 4 4" xfId="3577" xr:uid="{00000000-0005-0000-0000-0000A7940000}"/>
    <cellStyle name="표준 2 4 5" xfId="9357" xr:uid="{00000000-0005-0000-0000-0000A8940000}"/>
    <cellStyle name="표준 2 5" xfId="1796" xr:uid="{00000000-0005-0000-0000-0000A9940000}"/>
    <cellStyle name="표준 2 5 2" xfId="1797" xr:uid="{00000000-0005-0000-0000-0000AA940000}"/>
    <cellStyle name="표준 2 5 2 2" xfId="16133" xr:uid="{00000000-0005-0000-0000-0000AB940000}"/>
    <cellStyle name="표준 2 5 3" xfId="3578" xr:uid="{00000000-0005-0000-0000-0000AC940000}"/>
    <cellStyle name="표준 2 5 4" xfId="9358" xr:uid="{00000000-0005-0000-0000-0000AD940000}"/>
    <cellStyle name="표준 2 6" xfId="1798" xr:uid="{00000000-0005-0000-0000-0000AE940000}"/>
    <cellStyle name="표준 2 6 2" xfId="2909" xr:uid="{00000000-0005-0000-0000-0000AF940000}"/>
    <cellStyle name="표준 2 6 3" xfId="16278" xr:uid="{00000000-0005-0000-0000-0000B0940000}"/>
    <cellStyle name="표준 2 7" xfId="1799" xr:uid="{00000000-0005-0000-0000-0000B1940000}"/>
    <cellStyle name="표준 2 7 2" xfId="16024" xr:uid="{00000000-0005-0000-0000-0000B2940000}"/>
    <cellStyle name="표준 2 8" xfId="1800" xr:uid="{00000000-0005-0000-0000-0000B3940000}"/>
    <cellStyle name="표준 2 9" xfId="1801" xr:uid="{00000000-0005-0000-0000-0000B4940000}"/>
    <cellStyle name="표준 2 9 2" xfId="16358" xr:uid="{00000000-0005-0000-0000-0000B5940000}"/>
    <cellStyle name="표준 2_(Pool A,B)_110125" xfId="14902" xr:uid="{00000000-0005-0000-0000-0000B6940000}"/>
    <cellStyle name="표준 20" xfId="1802" xr:uid="{00000000-0005-0000-0000-0000B7940000}"/>
    <cellStyle name="표준 20 2" xfId="2910" xr:uid="{00000000-0005-0000-0000-0000B8940000}"/>
    <cellStyle name="표준 20 2 2" xfId="16134" xr:uid="{00000000-0005-0000-0000-0000B9940000}"/>
    <cellStyle name="표준 20 3" xfId="22029" xr:uid="{00000000-0005-0000-0000-0000BA940000}"/>
    <cellStyle name="표준 21" xfId="1803" xr:uid="{00000000-0005-0000-0000-0000BB940000}"/>
    <cellStyle name="표준 21 2" xfId="14761" xr:uid="{00000000-0005-0000-0000-0000BC940000}"/>
    <cellStyle name="표준 21 2 2" xfId="14762" xr:uid="{00000000-0005-0000-0000-0000BD940000}"/>
    <cellStyle name="표준 21 2 2 2" xfId="14763" xr:uid="{00000000-0005-0000-0000-0000BE940000}"/>
    <cellStyle name="표준 21 2 2 2 2" xfId="16135" xr:uid="{00000000-0005-0000-0000-0000BF940000}"/>
    <cellStyle name="표준 21 2 2 3" xfId="16136" xr:uid="{00000000-0005-0000-0000-0000C0940000}"/>
    <cellStyle name="표준 21 2 3" xfId="14764" xr:uid="{00000000-0005-0000-0000-0000C1940000}"/>
    <cellStyle name="표준 21 2 3 2" xfId="16137" xr:uid="{00000000-0005-0000-0000-0000C2940000}"/>
    <cellStyle name="표준 21 2 4" xfId="16138" xr:uid="{00000000-0005-0000-0000-0000C3940000}"/>
    <cellStyle name="표준 21 2 5" xfId="22030" xr:uid="{00000000-0005-0000-0000-0000C4940000}"/>
    <cellStyle name="표준 21 3" xfId="14765" xr:uid="{00000000-0005-0000-0000-0000C5940000}"/>
    <cellStyle name="표준 21 3 2" xfId="16139" xr:uid="{00000000-0005-0000-0000-0000C6940000}"/>
    <cellStyle name="표준 21 4" xfId="14760" xr:uid="{00000000-0005-0000-0000-0000C7940000}"/>
    <cellStyle name="표준 22" xfId="1804" xr:uid="{00000000-0005-0000-0000-0000C8940000}"/>
    <cellStyle name="표준 22 2" xfId="9359" xr:uid="{00000000-0005-0000-0000-0000C9940000}"/>
    <cellStyle name="표준 22 2 2" xfId="22045" xr:uid="{00000000-0005-0000-0000-0000CA940000}"/>
    <cellStyle name="표준 22 3" xfId="14766" xr:uid="{00000000-0005-0000-0000-0000CB940000}"/>
    <cellStyle name="표준 23" xfId="1805" xr:uid="{00000000-0005-0000-0000-0000CC940000}"/>
    <cellStyle name="표준 23 2" xfId="9360" xr:uid="{00000000-0005-0000-0000-0000CD940000}"/>
    <cellStyle name="표준 23 2 2" xfId="21547" xr:uid="{00000000-0005-0000-0000-0000CE940000}"/>
    <cellStyle name="표준 23 3" xfId="14767" xr:uid="{00000000-0005-0000-0000-0000CF940000}"/>
    <cellStyle name="표준 24" xfId="1806" xr:uid="{00000000-0005-0000-0000-0000D0940000}"/>
    <cellStyle name="표준 24 2" xfId="9388" xr:uid="{00000000-0005-0000-0000-0000D1940000}"/>
    <cellStyle name="표준 24 2 2" xfId="14557" xr:uid="{00000000-0005-0000-0000-0000D2940000}"/>
    <cellStyle name="표준 24 3" xfId="9582" xr:uid="{00000000-0005-0000-0000-0000D3940000}"/>
    <cellStyle name="표준 24 4" xfId="14768" xr:uid="{00000000-0005-0000-0000-0000D4940000}"/>
    <cellStyle name="표준 24 5" xfId="19861" xr:uid="{00000000-0005-0000-0000-0000D5940000}"/>
    <cellStyle name="표준 25" xfId="1807" xr:uid="{00000000-0005-0000-0000-0000D6940000}"/>
    <cellStyle name="표준 25 2" xfId="15043" xr:uid="{00000000-0005-0000-0000-0000D7940000}"/>
    <cellStyle name="표준 26" xfId="1808" xr:uid="{00000000-0005-0000-0000-0000D8940000}"/>
    <cellStyle name="표준 26 2" xfId="2911" xr:uid="{00000000-0005-0000-0000-0000D9940000}"/>
    <cellStyle name="표준 26 2 2" xfId="16142" xr:uid="{00000000-0005-0000-0000-0000DA940000}"/>
    <cellStyle name="표준 26 3" xfId="9361" xr:uid="{00000000-0005-0000-0000-0000DB940000}"/>
    <cellStyle name="표준 27" xfId="1809" xr:uid="{00000000-0005-0000-0000-0000DC940000}"/>
    <cellStyle name="표준 27 2" xfId="9382" xr:uid="{00000000-0005-0000-0000-0000DD940000}"/>
    <cellStyle name="표준 27 2 2" xfId="14553" xr:uid="{00000000-0005-0000-0000-0000DE940000}"/>
    <cellStyle name="표준 27 3" xfId="9579" xr:uid="{00000000-0005-0000-0000-0000DF940000}"/>
    <cellStyle name="표준 28" xfId="1810" xr:uid="{00000000-0005-0000-0000-0000E0940000}"/>
    <cellStyle name="표준 29" xfId="1811" xr:uid="{00000000-0005-0000-0000-0000E1940000}"/>
    <cellStyle name="표준 3" xfId="1812" xr:uid="{00000000-0005-0000-0000-0000E2940000}"/>
    <cellStyle name="표준 3 10" xfId="14733" xr:uid="{00000000-0005-0000-0000-0000E3940000}"/>
    <cellStyle name="표준 3 10 2" xfId="21542" xr:uid="{00000000-0005-0000-0000-0000E4940000}"/>
    <cellStyle name="표준 3 11" xfId="22134" xr:uid="{00000000-0005-0000-0000-0000E5940000}"/>
    <cellStyle name="표준 3 12" xfId="22414" xr:uid="{00000000-0005-0000-0000-0000E6940000}"/>
    <cellStyle name="표준 3 13" xfId="38939" xr:uid="{5AC4F21B-2DFD-437B-8224-AED37B6B5FE8}"/>
    <cellStyle name="표준 3 13 2" xfId="38965" xr:uid="{8201F58F-AF48-4511-903F-3160A12E4B9A}"/>
    <cellStyle name="표준 3 14" xfId="9362" xr:uid="{00000000-0005-0000-0000-0000E7940000}"/>
    <cellStyle name="표준 3 2" xfId="1813" xr:uid="{00000000-0005-0000-0000-0000E8940000}"/>
    <cellStyle name="표준 3 2 2" xfId="1814" xr:uid="{00000000-0005-0000-0000-0000E9940000}"/>
    <cellStyle name="표준 3 2 2 2" xfId="16143" xr:uid="{00000000-0005-0000-0000-0000EA940000}"/>
    <cellStyle name="표준 3 2 3" xfId="2851" xr:uid="{00000000-0005-0000-0000-0000EB940000}"/>
    <cellStyle name="표준 3 2 4" xfId="3215" xr:uid="{00000000-0005-0000-0000-0000EC940000}"/>
    <cellStyle name="표준 3 2 4 2" xfId="16144" xr:uid="{00000000-0005-0000-0000-0000ED940000}"/>
    <cellStyle name="표준 3 2 5" xfId="3588" xr:uid="{00000000-0005-0000-0000-0000EE940000}"/>
    <cellStyle name="표준 3 2 5 2" xfId="16145" xr:uid="{00000000-0005-0000-0000-0000EF940000}"/>
    <cellStyle name="표준 3 2 6" xfId="14769" xr:uid="{00000000-0005-0000-0000-0000F0940000}"/>
    <cellStyle name="표준 3 2 6 2" xfId="21963" xr:uid="{00000000-0005-0000-0000-0000F1940000}"/>
    <cellStyle name="표준 3 2 7" xfId="19869" xr:uid="{00000000-0005-0000-0000-0000F2940000}"/>
    <cellStyle name="표준 3 2 8" xfId="27262" xr:uid="{00000000-0005-0000-0000-0000F3940000}"/>
    <cellStyle name="표준 3 3" xfId="1815" xr:uid="{00000000-0005-0000-0000-0000F4940000}"/>
    <cellStyle name="표준 3 3 2" xfId="2912" xr:uid="{00000000-0005-0000-0000-0000F5940000}"/>
    <cellStyle name="표준 3 3 2 2" xfId="16146" xr:uid="{00000000-0005-0000-0000-0000F6940000}"/>
    <cellStyle name="표준 3 3 2 2 2" xfId="19876" xr:uid="{00000000-0005-0000-0000-0000F7940000}"/>
    <cellStyle name="표준 3 3 2 2 2 2 2 2 2 2 2" xfId="39037" xr:uid="{E0D17A53-C575-42F2-B45B-CBF3E3CEA895}"/>
    <cellStyle name="표준 3 3 3" xfId="9363" xr:uid="{00000000-0005-0000-0000-0000F8940000}"/>
    <cellStyle name="표준 3 3 3 2" xfId="16147" xr:uid="{00000000-0005-0000-0000-0000F9940000}"/>
    <cellStyle name="표준 3 3 4" xfId="16148" xr:uid="{00000000-0005-0000-0000-0000FA940000}"/>
    <cellStyle name="표준 3 3 5" xfId="14927" xr:uid="{00000000-0005-0000-0000-0000FB940000}"/>
    <cellStyle name="표준 3 4" xfId="1816" xr:uid="{00000000-0005-0000-0000-0000FC940000}"/>
    <cellStyle name="표준 3 4 2" xfId="9364" xr:uid="{00000000-0005-0000-0000-0000FD940000}"/>
    <cellStyle name="표준 3 4 3" xfId="16150" xr:uid="{00000000-0005-0000-0000-0000FE940000}"/>
    <cellStyle name="표준 3 5" xfId="1817" xr:uid="{00000000-0005-0000-0000-0000FF940000}"/>
    <cellStyle name="표준 3 5 2" xfId="16151" xr:uid="{00000000-0005-0000-0000-000000950000}"/>
    <cellStyle name="표준 3 6" xfId="1818" xr:uid="{00000000-0005-0000-0000-000001950000}"/>
    <cellStyle name="표준 3 6 2" xfId="9365" xr:uid="{00000000-0005-0000-0000-000002950000}"/>
    <cellStyle name="표준 3 6 3" xfId="16152" xr:uid="{00000000-0005-0000-0000-000003950000}"/>
    <cellStyle name="표준 3 6 3 2" xfId="22396" xr:uid="{00000000-0005-0000-0000-000004950000}"/>
    <cellStyle name="표준 3 7" xfId="2982" xr:uid="{00000000-0005-0000-0000-000005950000}"/>
    <cellStyle name="표준 3 7 2" xfId="16153" xr:uid="{00000000-0005-0000-0000-000006950000}"/>
    <cellStyle name="표준 3 7 3" xfId="16701" xr:uid="{00000000-0005-0000-0000-000007950000}"/>
    <cellStyle name="표준 3 7 3 10" xfId="38987" xr:uid="{12168033-ED6E-48A1-81C7-B09E1DCCB5F2}"/>
    <cellStyle name="표준 3 8" xfId="3162" xr:uid="{00000000-0005-0000-0000-000008950000}"/>
    <cellStyle name="표준 3 8 2" xfId="16154" xr:uid="{00000000-0005-0000-0000-000009950000}"/>
    <cellStyle name="표준 3 9" xfId="3587" xr:uid="{00000000-0005-0000-0000-00000A950000}"/>
    <cellStyle name="표준 3_(Pool A,B)_110125" xfId="14882" xr:uid="{00000000-0005-0000-0000-00000B950000}"/>
    <cellStyle name="표준 30" xfId="1819" xr:uid="{00000000-0005-0000-0000-00000C950000}"/>
    <cellStyle name="표준 30 2" xfId="3164" xr:uid="{00000000-0005-0000-0000-00000D950000}"/>
    <cellStyle name="표준 30 3" xfId="3590" xr:uid="{00000000-0005-0000-0000-00000E950000}"/>
    <cellStyle name="표준 31" xfId="1820" xr:uid="{00000000-0005-0000-0000-00000F950000}"/>
    <cellStyle name="표준 31 2" xfId="16155" xr:uid="{00000000-0005-0000-0000-000010950000}"/>
    <cellStyle name="표준 32" xfId="1821" xr:uid="{00000000-0005-0000-0000-000011950000}"/>
    <cellStyle name="표준 32 2" xfId="15923" xr:uid="{00000000-0005-0000-0000-000012950000}"/>
    <cellStyle name="표준 33" xfId="1822" xr:uid="{00000000-0005-0000-0000-000013950000}"/>
    <cellStyle name="표준 34" xfId="1903" xr:uid="{00000000-0005-0000-0000-000014950000}"/>
    <cellStyle name="표준 34 2" xfId="16156" xr:uid="{00000000-0005-0000-0000-000015950000}"/>
    <cellStyle name="표준 35" xfId="1904" xr:uid="{00000000-0005-0000-0000-000016950000}"/>
    <cellStyle name="표준 35 2" xfId="16158" xr:uid="{00000000-0005-0000-0000-000017950000}"/>
    <cellStyle name="표준 35 2 2" xfId="16159" xr:uid="{00000000-0005-0000-0000-000018950000}"/>
    <cellStyle name="표준 35 2 3" xfId="19896" xr:uid="{00000000-0005-0000-0000-000019950000}"/>
    <cellStyle name="표준 35 3" xfId="16160" xr:uid="{00000000-0005-0000-0000-00001A950000}"/>
    <cellStyle name="표준 35 4" xfId="16157" xr:uid="{00000000-0005-0000-0000-00001B950000}"/>
    <cellStyle name="표준 35 5" xfId="19895" xr:uid="{00000000-0005-0000-0000-00001C950000}"/>
    <cellStyle name="표준 36" xfId="1905" xr:uid="{00000000-0005-0000-0000-00001D950000}"/>
    <cellStyle name="표준 36 2" xfId="16161" xr:uid="{00000000-0005-0000-0000-00001E950000}"/>
    <cellStyle name="표준 37" xfId="1906" xr:uid="{00000000-0005-0000-0000-00001F950000}"/>
    <cellStyle name="표준 37 2" xfId="16162" xr:uid="{00000000-0005-0000-0000-000020950000}"/>
    <cellStyle name="표준 38" xfId="1907" xr:uid="{00000000-0005-0000-0000-000021950000}"/>
    <cellStyle name="표준 38 2" xfId="16163" xr:uid="{00000000-0005-0000-0000-000022950000}"/>
    <cellStyle name="표준 39" xfId="1908" xr:uid="{00000000-0005-0000-0000-000023950000}"/>
    <cellStyle name="표준 39 2" xfId="16164" xr:uid="{00000000-0005-0000-0000-000024950000}"/>
    <cellStyle name="표준 4" xfId="1823" xr:uid="{00000000-0005-0000-0000-000025950000}"/>
    <cellStyle name="표준 4 10" xfId="2897" xr:uid="{00000000-0005-0000-0000-000026950000}"/>
    <cellStyle name="표준 4 10 2" xfId="16165" xr:uid="{00000000-0005-0000-0000-000027950000}"/>
    <cellStyle name="표준 4 11" xfId="2987" xr:uid="{00000000-0005-0000-0000-000028950000}"/>
    <cellStyle name="표준 4 11 2" xfId="3159" xr:uid="{00000000-0005-0000-0000-000029950000}"/>
    <cellStyle name="표준 4 11 2 2" xfId="3889" xr:uid="{00000000-0005-0000-0000-00002A950000}"/>
    <cellStyle name="표준 4 11 2 2 2" xfId="7193" xr:uid="{00000000-0005-0000-0000-00002B950000}"/>
    <cellStyle name="표준 4 11 2 2 2 2" xfId="13770" xr:uid="{00000000-0005-0000-0000-00002C950000}"/>
    <cellStyle name="표준 4 11 2 2 2 3" xfId="20851" xr:uid="{00000000-0005-0000-0000-00002D950000}"/>
    <cellStyle name="표준 4 11 2 2 3" xfId="5570" xr:uid="{00000000-0005-0000-0000-00002E950000}"/>
    <cellStyle name="표준 4 11 2 2 3 2" xfId="12147" xr:uid="{00000000-0005-0000-0000-00002F950000}"/>
    <cellStyle name="표준 4 11 2 2 4" xfId="10474" xr:uid="{00000000-0005-0000-0000-000030950000}"/>
    <cellStyle name="표준 4 11 2 2 5" xfId="17538" xr:uid="{00000000-0005-0000-0000-000031950000}"/>
    <cellStyle name="표준 4 11 2 3" xfId="6520" xr:uid="{00000000-0005-0000-0000-000032950000}"/>
    <cellStyle name="표준 4 11 2 3 2" xfId="13097" xr:uid="{00000000-0005-0000-0000-000033950000}"/>
    <cellStyle name="표준 4 11 2 3 3" xfId="20178" xr:uid="{00000000-0005-0000-0000-000034950000}"/>
    <cellStyle name="표준 4 11 2 4" xfId="4897" xr:uid="{00000000-0005-0000-0000-000035950000}"/>
    <cellStyle name="표준 4 11 2 4 2" xfId="11474" xr:uid="{00000000-0005-0000-0000-000036950000}"/>
    <cellStyle name="표준 4 11 2 5" xfId="9802" xr:uid="{00000000-0005-0000-0000-000037950000}"/>
    <cellStyle name="표준 4 11 2 6" xfId="18285" xr:uid="{00000000-0005-0000-0000-000038950000}"/>
    <cellStyle name="표준 4 11 3" xfId="3392" xr:uid="{00000000-0005-0000-0000-000039950000}"/>
    <cellStyle name="표준 4 11 3 2" xfId="6731" xr:uid="{00000000-0005-0000-0000-00003A950000}"/>
    <cellStyle name="표준 4 11 3 2 2" xfId="13308" xr:uid="{00000000-0005-0000-0000-00003B950000}"/>
    <cellStyle name="표준 4 11 3 2 3" xfId="20389" xr:uid="{00000000-0005-0000-0000-00003C950000}"/>
    <cellStyle name="표준 4 11 3 3" xfId="5108" xr:uid="{00000000-0005-0000-0000-00003D950000}"/>
    <cellStyle name="표준 4 11 3 3 2" xfId="11685" xr:uid="{00000000-0005-0000-0000-00003E950000}"/>
    <cellStyle name="표준 4 11 3 4" xfId="10012" xr:uid="{00000000-0005-0000-0000-00003F950000}"/>
    <cellStyle name="표준 4 11 3 5" xfId="18024" xr:uid="{00000000-0005-0000-0000-000040950000}"/>
    <cellStyle name="표준 4 11 4" xfId="6361" xr:uid="{00000000-0005-0000-0000-000041950000}"/>
    <cellStyle name="표준 4 11 4 2" xfId="12938" xr:uid="{00000000-0005-0000-0000-000042950000}"/>
    <cellStyle name="표준 4 11 4 3" xfId="20019" xr:uid="{00000000-0005-0000-0000-000043950000}"/>
    <cellStyle name="표준 4 11 5" xfId="4738" xr:uid="{00000000-0005-0000-0000-000044950000}"/>
    <cellStyle name="표준 4 11 5 2" xfId="11315" xr:uid="{00000000-0005-0000-0000-000045950000}"/>
    <cellStyle name="표준 4 11 6" xfId="9644" xr:uid="{00000000-0005-0000-0000-000046950000}"/>
    <cellStyle name="표준 4 11 7" xfId="18462" xr:uid="{00000000-0005-0000-0000-000047950000}"/>
    <cellStyle name="표준 4 12" xfId="3005" xr:uid="{00000000-0005-0000-0000-000048950000}"/>
    <cellStyle name="표준 4 12 2" xfId="3735" xr:uid="{00000000-0005-0000-0000-000049950000}"/>
    <cellStyle name="표준 4 12 2 2" xfId="7039" xr:uid="{00000000-0005-0000-0000-00004A950000}"/>
    <cellStyle name="표준 4 12 2 2 2" xfId="13616" xr:uid="{00000000-0005-0000-0000-00004B950000}"/>
    <cellStyle name="표준 4 12 2 2 3" xfId="20697" xr:uid="{00000000-0005-0000-0000-00004C950000}"/>
    <cellStyle name="표준 4 12 2 3" xfId="5416" xr:uid="{00000000-0005-0000-0000-00004D950000}"/>
    <cellStyle name="표준 4 12 2 3 2" xfId="11993" xr:uid="{00000000-0005-0000-0000-00004E950000}"/>
    <cellStyle name="표준 4 12 2 4" xfId="10320" xr:uid="{00000000-0005-0000-0000-00004F950000}"/>
    <cellStyle name="표준 4 12 2 5" xfId="17692" xr:uid="{00000000-0005-0000-0000-000050950000}"/>
    <cellStyle name="표준 4 12 3" xfId="6366" xr:uid="{00000000-0005-0000-0000-000051950000}"/>
    <cellStyle name="표준 4 12 3 2" xfId="12943" xr:uid="{00000000-0005-0000-0000-000052950000}"/>
    <cellStyle name="표준 4 12 3 3" xfId="20024" xr:uid="{00000000-0005-0000-0000-000053950000}"/>
    <cellStyle name="표준 4 12 4" xfId="4743" xr:uid="{00000000-0005-0000-0000-000054950000}"/>
    <cellStyle name="표준 4 12 4 2" xfId="11320" xr:uid="{00000000-0005-0000-0000-000055950000}"/>
    <cellStyle name="표준 4 12 5" xfId="9649" xr:uid="{00000000-0005-0000-0000-000056950000}"/>
    <cellStyle name="표준 4 12 6" xfId="18449" xr:uid="{00000000-0005-0000-0000-000057950000}"/>
    <cellStyle name="표준 4 13" xfId="9366" xr:uid="{00000000-0005-0000-0000-000058950000}"/>
    <cellStyle name="표준 4 13 2" xfId="16858" xr:uid="{00000000-0005-0000-0000-000059950000}"/>
    <cellStyle name="표준 4 14" xfId="14736" xr:uid="{00000000-0005-0000-0000-00005A950000}"/>
    <cellStyle name="표준 4 14 2" xfId="16851" xr:uid="{00000000-0005-0000-0000-00005B950000}"/>
    <cellStyle name="표준 4 15" xfId="15944" xr:uid="{00000000-0005-0000-0000-00005C950000}"/>
    <cellStyle name="표준 4 15 2" xfId="21533" xr:uid="{00000000-0005-0000-0000-00005D950000}"/>
    <cellStyle name="표준 4 16" xfId="21545" xr:uid="{00000000-0005-0000-0000-00005E950000}"/>
    <cellStyle name="표준 4 17" xfId="22137" xr:uid="{00000000-0005-0000-0000-00005F950000}"/>
    <cellStyle name="표준 4 18" xfId="22411" xr:uid="{00000000-0005-0000-0000-000060950000}"/>
    <cellStyle name="표준 4 19" xfId="22417" xr:uid="{00000000-0005-0000-0000-000061950000}"/>
    <cellStyle name="표준 4 2" xfId="1824" xr:uid="{00000000-0005-0000-0000-000062950000}"/>
    <cellStyle name="표준 4 2 10" xfId="16633" xr:uid="{00000000-0005-0000-0000-000063950000}"/>
    <cellStyle name="표준 4 2 11" xfId="19902" xr:uid="{00000000-0005-0000-0000-000064950000}"/>
    <cellStyle name="표준 4 2 2" xfId="1825" xr:uid="{00000000-0005-0000-0000-000065950000}"/>
    <cellStyle name="표준 4 2 2 2" xfId="9367" xr:uid="{00000000-0005-0000-0000-000066950000}"/>
    <cellStyle name="표준 4 2 2 3" xfId="16167" xr:uid="{00000000-0005-0000-0000-000067950000}"/>
    <cellStyle name="표준 4 2 2 4" xfId="15922" xr:uid="{00000000-0005-0000-0000-000068950000}"/>
    <cellStyle name="표준 4 2 2_SHB_2011-3_담보sheet(더밸류_v6이교민)" xfId="14805" xr:uid="{00000000-0005-0000-0000-000069950000}"/>
    <cellStyle name="표준 4 2 3" xfId="1932" xr:uid="{00000000-0005-0000-0000-00006A950000}"/>
    <cellStyle name="표준 4 2 3 2" xfId="14722" xr:uid="{00000000-0005-0000-0000-00006B950000}"/>
    <cellStyle name="표준 4 2 4" xfId="3216" xr:uid="{00000000-0005-0000-0000-00006C950000}"/>
    <cellStyle name="표준 4 2 4 2" xfId="16168" xr:uid="{00000000-0005-0000-0000-00006D950000}"/>
    <cellStyle name="표준 4 2 5" xfId="3591" xr:uid="{00000000-0005-0000-0000-00006E950000}"/>
    <cellStyle name="표준 4 2 6" xfId="14770" xr:uid="{00000000-0005-0000-0000-00006F950000}"/>
    <cellStyle name="표준 4 2 7" xfId="16625" xr:uid="{00000000-0005-0000-0000-000070950000}"/>
    <cellStyle name="표준 4 2 8" xfId="16634" xr:uid="{00000000-0005-0000-0000-000071950000}"/>
    <cellStyle name="표준 4 2 9" xfId="15650" xr:uid="{00000000-0005-0000-0000-000072950000}"/>
    <cellStyle name="표준 4 2_(Pool A,B)_110125" xfId="16602" xr:uid="{00000000-0005-0000-0000-000073950000}"/>
    <cellStyle name="표준 4 20" xfId="22420" xr:uid="{00000000-0005-0000-0000-000074950000}"/>
    <cellStyle name="표준 4 3" xfId="1826" xr:uid="{00000000-0005-0000-0000-000075950000}"/>
    <cellStyle name="표준 4 3 2" xfId="14900" xr:uid="{00000000-0005-0000-0000-000076950000}"/>
    <cellStyle name="표준 4 4" xfId="1827" xr:uid="{00000000-0005-0000-0000-000077950000}"/>
    <cellStyle name="표준 4 5" xfId="1929" xr:uid="{00000000-0005-0000-0000-000078950000}"/>
    <cellStyle name="표준 4 5 2" xfId="9368" xr:uid="{00000000-0005-0000-0000-000079950000}"/>
    <cellStyle name="표준 4 5 3" xfId="16171" xr:uid="{00000000-0005-0000-0000-00007A950000}"/>
    <cellStyle name="표준 4 6" xfId="2913" xr:uid="{00000000-0005-0000-0000-00007B950000}"/>
    <cellStyle name="표준 4 6 2" xfId="16173" xr:uid="{00000000-0005-0000-0000-00007C950000}"/>
    <cellStyle name="표준 4 6 3" xfId="16172" xr:uid="{00000000-0005-0000-0000-00007D950000}"/>
    <cellStyle name="표준 4 7" xfId="2917" xr:uid="{00000000-0005-0000-0000-00007E950000}"/>
    <cellStyle name="표준 4 7 2" xfId="16174" xr:uid="{00000000-0005-0000-0000-00007F950000}"/>
    <cellStyle name="표준 4 8" xfId="2898" xr:uid="{00000000-0005-0000-0000-000080950000}"/>
    <cellStyle name="표준 4 8 2" xfId="16175" xr:uid="{00000000-0005-0000-0000-000081950000}"/>
    <cellStyle name="표준 4 9" xfId="2916" xr:uid="{00000000-0005-0000-0000-000082950000}"/>
    <cellStyle name="표준 4 9 2" xfId="16176" xr:uid="{00000000-0005-0000-0000-000083950000}"/>
    <cellStyle name="표준 4_(Pool A,B)_110125" xfId="16511" xr:uid="{00000000-0005-0000-0000-000084950000}"/>
    <cellStyle name="표준 40" xfId="1909" xr:uid="{00000000-0005-0000-0000-000085950000}"/>
    <cellStyle name="표준 40 2" xfId="16178" xr:uid="{00000000-0005-0000-0000-000086950000}"/>
    <cellStyle name="표준 41" xfId="1910" xr:uid="{00000000-0005-0000-0000-000087950000}"/>
    <cellStyle name="표준 41 2" xfId="16180" xr:uid="{00000000-0005-0000-0000-000088950000}"/>
    <cellStyle name="표준 41 3" xfId="16179" xr:uid="{00000000-0005-0000-0000-000089950000}"/>
    <cellStyle name="표준 42" xfId="1911" xr:uid="{00000000-0005-0000-0000-00008A950000}"/>
    <cellStyle name="표준 42 2" xfId="16181" xr:uid="{00000000-0005-0000-0000-00008B950000}"/>
    <cellStyle name="표준 43" xfId="1912" xr:uid="{00000000-0005-0000-0000-00008C950000}"/>
    <cellStyle name="표준 43 2" xfId="16182" xr:uid="{00000000-0005-0000-0000-00008D950000}"/>
    <cellStyle name="표준 44" xfId="1913" xr:uid="{00000000-0005-0000-0000-00008E950000}"/>
    <cellStyle name="표준 44 2" xfId="16184" xr:uid="{00000000-0005-0000-0000-00008F950000}"/>
    <cellStyle name="표준 44 3" xfId="16183" xr:uid="{00000000-0005-0000-0000-000090950000}"/>
    <cellStyle name="표준 44 4" xfId="19919" xr:uid="{00000000-0005-0000-0000-000091950000}"/>
    <cellStyle name="표준 45" xfId="1914" xr:uid="{00000000-0005-0000-0000-000092950000}"/>
    <cellStyle name="표준 45 2" xfId="16185" xr:uid="{00000000-0005-0000-0000-000093950000}"/>
    <cellStyle name="표준 46" xfId="1915" xr:uid="{00000000-0005-0000-0000-000094950000}"/>
    <cellStyle name="표준 46 2" xfId="16187" xr:uid="{00000000-0005-0000-0000-000095950000}"/>
    <cellStyle name="표준 46 3" xfId="16186" xr:uid="{00000000-0005-0000-0000-000096950000}"/>
    <cellStyle name="표준 47" xfId="1916" xr:uid="{00000000-0005-0000-0000-000097950000}"/>
    <cellStyle name="표준 48" xfId="1917" xr:uid="{00000000-0005-0000-0000-000098950000}"/>
    <cellStyle name="표준 49" xfId="1918" xr:uid="{00000000-0005-0000-0000-000099950000}"/>
    <cellStyle name="표준 5" xfId="1828" xr:uid="{00000000-0005-0000-0000-00009A950000}"/>
    <cellStyle name="표준 5 2" xfId="1829" xr:uid="{00000000-0005-0000-0000-00009B950000}"/>
    <cellStyle name="표준 5 2 2" xfId="1830" xr:uid="{00000000-0005-0000-0000-00009C950000}"/>
    <cellStyle name="표준 5 2 2 2" xfId="9371" xr:uid="{00000000-0005-0000-0000-00009D950000}"/>
    <cellStyle name="표준 5 2 2 2 2" xfId="19929" xr:uid="{00000000-0005-0000-0000-00009E950000}"/>
    <cellStyle name="표준 5 2 2 2 2 2" xfId="19930" xr:uid="{00000000-0005-0000-0000-00009F950000}"/>
    <cellStyle name="표준 5 2 2 2 3" xfId="19931" xr:uid="{00000000-0005-0000-0000-0000A0950000}"/>
    <cellStyle name="표준 5 2 2 3" xfId="16188" xr:uid="{00000000-0005-0000-0000-0000A1950000}"/>
    <cellStyle name="표준 5 2 2 3 2" xfId="19933" xr:uid="{00000000-0005-0000-0000-0000A2950000}"/>
    <cellStyle name="표준 5 2 2 4" xfId="19934" xr:uid="{00000000-0005-0000-0000-0000A3950000}"/>
    <cellStyle name="표준 5 2 3" xfId="3175" xr:uid="{00000000-0005-0000-0000-0000A4950000}"/>
    <cellStyle name="표준 5 2 3 2" xfId="16189" xr:uid="{00000000-0005-0000-0000-0000A5950000}"/>
    <cellStyle name="표준 5 2 3 2 2" xfId="19937" xr:uid="{00000000-0005-0000-0000-0000A6950000}"/>
    <cellStyle name="표준 5 2 3 2 3" xfId="19936" xr:uid="{00000000-0005-0000-0000-0000A7950000}"/>
    <cellStyle name="표준 5 2 3 3" xfId="19938" xr:uid="{00000000-0005-0000-0000-0000A8950000}"/>
    <cellStyle name="표준 5 2 4" xfId="3592" xr:uid="{00000000-0005-0000-0000-0000A9950000}"/>
    <cellStyle name="표준 5 2 4 2" xfId="16190" xr:uid="{00000000-0005-0000-0000-0000AA950000}"/>
    <cellStyle name="표준 5 2 4 2 2" xfId="19940" xr:uid="{00000000-0005-0000-0000-0000AB950000}"/>
    <cellStyle name="표준 5 2 5" xfId="9370" xr:uid="{00000000-0005-0000-0000-0000AC950000}"/>
    <cellStyle name="표준 5 2 5 2" xfId="16191" xr:uid="{00000000-0005-0000-0000-0000AD950000}"/>
    <cellStyle name="표준 5 3" xfId="1831" xr:uid="{00000000-0005-0000-0000-0000AE950000}"/>
    <cellStyle name="표준 5 3 2" xfId="1832" xr:uid="{00000000-0005-0000-0000-0000AF950000}"/>
    <cellStyle name="표준 5 3 2 2" xfId="38808" xr:uid="{00000000-0005-0000-0000-0000B0950000}"/>
    <cellStyle name="표준 5 3 3" xfId="3593" xr:uid="{00000000-0005-0000-0000-0000B1950000}"/>
    <cellStyle name="표준 5 3 4" xfId="15090" xr:uid="{00000000-0005-0000-0000-0000B2950000}"/>
    <cellStyle name="표준 5 4" xfId="9369" xr:uid="{00000000-0005-0000-0000-0000B3950000}"/>
    <cellStyle name="표준 5 4 2" xfId="16194" xr:uid="{00000000-0005-0000-0000-0000B4950000}"/>
    <cellStyle name="표준 5 4 3" xfId="21712" xr:uid="{00000000-0005-0000-0000-0000B5950000}"/>
    <cellStyle name="표준 5 5" xfId="16195" xr:uid="{00000000-0005-0000-0000-0000B6950000}"/>
    <cellStyle name="표준 5 5 2" xfId="21711" xr:uid="{00000000-0005-0000-0000-0000B7950000}"/>
    <cellStyle name="표준 5 6" xfId="16196" xr:uid="{00000000-0005-0000-0000-0000B8950000}"/>
    <cellStyle name="표준 5 6 2" xfId="22089" xr:uid="{00000000-0005-0000-0000-0000B9950000}"/>
    <cellStyle name="표준 5_(Pool A,B)_110125" xfId="16430" xr:uid="{00000000-0005-0000-0000-0000BA950000}"/>
    <cellStyle name="표준 50" xfId="1919" xr:uid="{00000000-0005-0000-0000-0000BB950000}"/>
    <cellStyle name="표준 51" xfId="1920" xr:uid="{00000000-0005-0000-0000-0000BC950000}"/>
    <cellStyle name="표준 52" xfId="1921" xr:uid="{00000000-0005-0000-0000-0000BD950000}"/>
    <cellStyle name="표준 53" xfId="1922" xr:uid="{00000000-0005-0000-0000-0000BE950000}"/>
    <cellStyle name="표준 54" xfId="1923" xr:uid="{00000000-0005-0000-0000-0000BF950000}"/>
    <cellStyle name="표준 55" xfId="1924" xr:uid="{00000000-0005-0000-0000-0000C0950000}"/>
    <cellStyle name="표준 56" xfId="1925" xr:uid="{00000000-0005-0000-0000-0000C1950000}"/>
    <cellStyle name="표준 57" xfId="1926" xr:uid="{00000000-0005-0000-0000-0000C2950000}"/>
    <cellStyle name="표준 57 2" xfId="16198" xr:uid="{00000000-0005-0000-0000-0000C3950000}"/>
    <cellStyle name="표준 58" xfId="1927" xr:uid="{00000000-0005-0000-0000-0000C4950000}"/>
    <cellStyle name="표준 59" xfId="1928" xr:uid="{00000000-0005-0000-0000-0000C5950000}"/>
    <cellStyle name="표준 6" xfId="1833" xr:uid="{00000000-0005-0000-0000-0000C6950000}"/>
    <cellStyle name="표준 6 2" xfId="1834" xr:uid="{00000000-0005-0000-0000-0000C7950000}"/>
    <cellStyle name="표준 6 2 2" xfId="3217" xr:uid="{00000000-0005-0000-0000-0000C8950000}"/>
    <cellStyle name="표준 6 2 2 2" xfId="16199" xr:uid="{00000000-0005-0000-0000-0000C9950000}"/>
    <cellStyle name="표준 6 2 3" xfId="3595" xr:uid="{00000000-0005-0000-0000-0000CA950000}"/>
    <cellStyle name="표준 6 2 3 2" xfId="16200" xr:uid="{00000000-0005-0000-0000-0000CB950000}"/>
    <cellStyle name="표준 6 2 4" xfId="9373" xr:uid="{00000000-0005-0000-0000-0000CC950000}"/>
    <cellStyle name="표준 6 2 5" xfId="19959" xr:uid="{00000000-0005-0000-0000-0000CD950000}"/>
    <cellStyle name="표준 6 26" xfId="9374" xr:uid="{00000000-0005-0000-0000-0000CE950000}"/>
    <cellStyle name="표준 6 3" xfId="1930" xr:uid="{00000000-0005-0000-0000-0000CF950000}"/>
    <cellStyle name="표준 6 3 2" xfId="16431" xr:uid="{00000000-0005-0000-0000-0000D0950000}"/>
    <cellStyle name="표준 6 4" xfId="2856" xr:uid="{00000000-0005-0000-0000-0000D1950000}"/>
    <cellStyle name="표준 6 4 2" xfId="16202" xr:uid="{00000000-0005-0000-0000-0000D2950000}"/>
    <cellStyle name="표준 6 4 3" xfId="16201" xr:uid="{00000000-0005-0000-0000-0000D3950000}"/>
    <cellStyle name="표준 6 5" xfId="2990" xr:uid="{00000000-0005-0000-0000-0000D4950000}"/>
    <cellStyle name="표준 6 6" xfId="3594" xr:uid="{00000000-0005-0000-0000-0000D5950000}"/>
    <cellStyle name="표준 6 6 2" xfId="16203" xr:uid="{00000000-0005-0000-0000-0000D6950000}"/>
    <cellStyle name="표준 6 7" xfId="9372" xr:uid="{00000000-0005-0000-0000-0000D7950000}"/>
    <cellStyle name="표준 6 7 2" xfId="22401" xr:uid="{00000000-0005-0000-0000-0000D8950000}"/>
    <cellStyle name="표준 6 8" xfId="16697" xr:uid="{00000000-0005-0000-0000-0000D9950000}"/>
    <cellStyle name="표준 6 9" xfId="27267" xr:uid="{00000000-0005-0000-0000-0000DA950000}"/>
    <cellStyle name="표준 6_(Pool A,B)_110125" xfId="15896" xr:uid="{00000000-0005-0000-0000-0000DB950000}"/>
    <cellStyle name="표준 60" xfId="2848" xr:uid="{00000000-0005-0000-0000-0000DC950000}"/>
    <cellStyle name="표준 60 2" xfId="16204" xr:uid="{00000000-0005-0000-0000-0000DD950000}"/>
    <cellStyle name="표준 61" xfId="2850" xr:uid="{00000000-0005-0000-0000-0000DE950000}"/>
    <cellStyle name="표준 61 2" xfId="2948" xr:uid="{00000000-0005-0000-0000-0000DF950000}"/>
    <cellStyle name="표준 61 2 2" xfId="3128" xr:uid="{00000000-0005-0000-0000-0000E0950000}"/>
    <cellStyle name="표준 61 2 2 2" xfId="3858" xr:uid="{00000000-0005-0000-0000-0000E1950000}"/>
    <cellStyle name="표준 61 2 2 2 2" xfId="7162" xr:uid="{00000000-0005-0000-0000-0000E2950000}"/>
    <cellStyle name="표준 61 2 2 2 2 2" xfId="13739" xr:uid="{00000000-0005-0000-0000-0000E3950000}"/>
    <cellStyle name="표준 61 2 2 2 2 3" xfId="20820" xr:uid="{00000000-0005-0000-0000-0000E4950000}"/>
    <cellStyle name="표준 61 2 2 2 3" xfId="5539" xr:uid="{00000000-0005-0000-0000-0000E5950000}"/>
    <cellStyle name="표준 61 2 2 2 3 2" xfId="12116" xr:uid="{00000000-0005-0000-0000-0000E6950000}"/>
    <cellStyle name="표준 61 2 2 2 4" xfId="10443" xr:uid="{00000000-0005-0000-0000-0000E7950000}"/>
    <cellStyle name="표준 61 2 2 2 5" xfId="17569" xr:uid="{00000000-0005-0000-0000-0000E8950000}"/>
    <cellStyle name="표준 61 2 2 3" xfId="6489" xr:uid="{00000000-0005-0000-0000-0000E9950000}"/>
    <cellStyle name="표준 61 2 2 3 2" xfId="13066" xr:uid="{00000000-0005-0000-0000-0000EA950000}"/>
    <cellStyle name="표준 61 2 2 3 3" xfId="20147" xr:uid="{00000000-0005-0000-0000-0000EB950000}"/>
    <cellStyle name="표준 61 2 2 4" xfId="4866" xr:uid="{00000000-0005-0000-0000-0000EC950000}"/>
    <cellStyle name="표준 61 2 2 4 2" xfId="11443" xr:uid="{00000000-0005-0000-0000-0000ED950000}"/>
    <cellStyle name="표준 61 2 2 5" xfId="9771" xr:uid="{00000000-0005-0000-0000-0000EE950000}"/>
    <cellStyle name="표준 61 2 2 6" xfId="18329" xr:uid="{00000000-0005-0000-0000-0000EF950000}"/>
    <cellStyle name="표준 61 2 3" xfId="3361" xr:uid="{00000000-0005-0000-0000-0000F0950000}"/>
    <cellStyle name="표준 61 2 3 2" xfId="6700" xr:uid="{00000000-0005-0000-0000-0000F1950000}"/>
    <cellStyle name="표준 61 2 3 2 2" xfId="13277" xr:uid="{00000000-0005-0000-0000-0000F2950000}"/>
    <cellStyle name="표준 61 2 3 2 3" xfId="20358" xr:uid="{00000000-0005-0000-0000-0000F3950000}"/>
    <cellStyle name="표준 61 2 3 3" xfId="5077" xr:uid="{00000000-0005-0000-0000-0000F4950000}"/>
    <cellStyle name="표준 61 2 3 3 2" xfId="11654" xr:uid="{00000000-0005-0000-0000-0000F5950000}"/>
    <cellStyle name="표준 61 2 3 4" xfId="9981" xr:uid="{00000000-0005-0000-0000-0000F6950000}"/>
    <cellStyle name="표준 61 2 3 5" xfId="18064" xr:uid="{00000000-0005-0000-0000-0000F7950000}"/>
    <cellStyle name="표준 61 2 4" xfId="6336" xr:uid="{00000000-0005-0000-0000-0000F8950000}"/>
    <cellStyle name="표준 61 2 4 2" xfId="12913" xr:uid="{00000000-0005-0000-0000-0000F9950000}"/>
    <cellStyle name="표준 61 2 4 3" xfId="16725" xr:uid="{00000000-0005-0000-0000-0000FA950000}"/>
    <cellStyle name="표준 61 2 5" xfId="4707" xr:uid="{00000000-0005-0000-0000-0000FB950000}"/>
    <cellStyle name="표준 61 2 5 2" xfId="11284" xr:uid="{00000000-0005-0000-0000-0000FC950000}"/>
    <cellStyle name="표준 61 2 6" xfId="9613" xr:uid="{00000000-0005-0000-0000-0000FD950000}"/>
    <cellStyle name="표준 61 2 7" xfId="18497" xr:uid="{00000000-0005-0000-0000-0000FE950000}"/>
    <cellStyle name="표준 61 3" xfId="3101" xr:uid="{00000000-0005-0000-0000-0000FF950000}"/>
    <cellStyle name="표준 61 3 2" xfId="3831" xr:uid="{00000000-0005-0000-0000-000000960000}"/>
    <cellStyle name="표준 61 3 2 2" xfId="7135" xr:uid="{00000000-0005-0000-0000-000001960000}"/>
    <cellStyle name="표준 61 3 2 2 2" xfId="13712" xr:uid="{00000000-0005-0000-0000-000002960000}"/>
    <cellStyle name="표준 61 3 2 2 3" xfId="20793" xr:uid="{00000000-0005-0000-0000-000003960000}"/>
    <cellStyle name="표준 61 3 2 3" xfId="5512" xr:uid="{00000000-0005-0000-0000-000004960000}"/>
    <cellStyle name="표준 61 3 2 3 2" xfId="12089" xr:uid="{00000000-0005-0000-0000-000005960000}"/>
    <cellStyle name="표준 61 3 2 4" xfId="10416" xr:uid="{00000000-0005-0000-0000-000006960000}"/>
    <cellStyle name="표준 61 3 2 5" xfId="17596" xr:uid="{00000000-0005-0000-0000-000007960000}"/>
    <cellStyle name="표준 61 3 3" xfId="6462" xr:uid="{00000000-0005-0000-0000-000008960000}"/>
    <cellStyle name="표준 61 3 3 2" xfId="13039" xr:uid="{00000000-0005-0000-0000-000009960000}"/>
    <cellStyle name="표준 61 3 3 3" xfId="20120" xr:uid="{00000000-0005-0000-0000-00000A960000}"/>
    <cellStyle name="표준 61 3 4" xfId="4839" xr:uid="{00000000-0005-0000-0000-00000B960000}"/>
    <cellStyle name="표준 61 3 4 2" xfId="11416" xr:uid="{00000000-0005-0000-0000-00000C960000}"/>
    <cellStyle name="표준 61 3 5" xfId="9744" xr:uid="{00000000-0005-0000-0000-00000D960000}"/>
    <cellStyle name="표준 61 3 6" xfId="18356" xr:uid="{00000000-0005-0000-0000-00000E960000}"/>
    <cellStyle name="표준 61 4" xfId="3330" xr:uid="{00000000-0005-0000-0000-00000F960000}"/>
    <cellStyle name="표준 61 4 2" xfId="6669" xr:uid="{00000000-0005-0000-0000-000010960000}"/>
    <cellStyle name="표준 61 4 2 2" xfId="13246" xr:uid="{00000000-0005-0000-0000-000011960000}"/>
    <cellStyle name="표준 61 4 2 3" xfId="20327" xr:uid="{00000000-0005-0000-0000-000012960000}"/>
    <cellStyle name="표준 61 4 3" xfId="5046" xr:uid="{00000000-0005-0000-0000-000013960000}"/>
    <cellStyle name="표준 61 4 3 2" xfId="11623" xr:uid="{00000000-0005-0000-0000-000014960000}"/>
    <cellStyle name="표준 61 4 4" xfId="9950" xr:uid="{00000000-0005-0000-0000-000015960000}"/>
    <cellStyle name="표준 61 4 5" xfId="18095" xr:uid="{00000000-0005-0000-0000-000016960000}"/>
    <cellStyle name="표준 61 5" xfId="6311" xr:uid="{00000000-0005-0000-0000-000017960000}"/>
    <cellStyle name="표준 61 5 2" xfId="12888" xr:uid="{00000000-0005-0000-0000-000018960000}"/>
    <cellStyle name="표준 61 5 3" xfId="16841" xr:uid="{00000000-0005-0000-0000-000019960000}"/>
    <cellStyle name="표준 61 6" xfId="4680" xr:uid="{00000000-0005-0000-0000-00001A960000}"/>
    <cellStyle name="표준 61 6 2" xfId="11257" xr:uid="{00000000-0005-0000-0000-00001B960000}"/>
    <cellStyle name="표준 61 7" xfId="9586" xr:uid="{00000000-0005-0000-0000-00001C960000}"/>
    <cellStyle name="표준 61 8" xfId="16205" xr:uid="{00000000-0005-0000-0000-00001D960000}"/>
    <cellStyle name="표준 61 9" xfId="18555" xr:uid="{00000000-0005-0000-0000-00001E960000}"/>
    <cellStyle name="표준 62" xfId="2923" xr:uid="{00000000-0005-0000-0000-00001F960000}"/>
    <cellStyle name="표준 62 2" xfId="16206" xr:uid="{00000000-0005-0000-0000-000020960000}"/>
    <cellStyle name="표준 63" xfId="3161" xr:uid="{00000000-0005-0000-0000-000021960000}"/>
    <cellStyle name="표준 63 2" xfId="6522" xr:uid="{00000000-0005-0000-0000-000022960000}"/>
    <cellStyle name="표준 63 2 2" xfId="13099" xr:uid="{00000000-0005-0000-0000-000023960000}"/>
    <cellStyle name="표준 63 2 3" xfId="20180" xr:uid="{00000000-0005-0000-0000-000024960000}"/>
    <cellStyle name="표준 63 3" xfId="4899" xr:uid="{00000000-0005-0000-0000-000025960000}"/>
    <cellStyle name="표준 63 3 2" xfId="11476" xr:uid="{00000000-0005-0000-0000-000026960000}"/>
    <cellStyle name="표준 63 4" xfId="9804" xr:uid="{00000000-0005-0000-0000-000027960000}"/>
    <cellStyle name="표준 63 5" xfId="16207" xr:uid="{00000000-0005-0000-0000-000028960000}"/>
    <cellStyle name="표준 63 6" xfId="18272" xr:uid="{00000000-0005-0000-0000-000029960000}"/>
    <cellStyle name="표준 64" xfId="4506" xr:uid="{00000000-0005-0000-0000-00002A960000}"/>
    <cellStyle name="표준 64 2" xfId="6187" xr:uid="{00000000-0005-0000-0000-00002B960000}"/>
    <cellStyle name="표준 64 2 2" xfId="12764" xr:uid="{00000000-0005-0000-0000-00002C960000}"/>
    <cellStyle name="표준 64 2 3" xfId="21468" xr:uid="{00000000-0005-0000-0000-00002D960000}"/>
    <cellStyle name="표준 64 3" xfId="11091" xr:uid="{00000000-0005-0000-0000-00002E960000}"/>
    <cellStyle name="표준 64 4" xfId="16208" xr:uid="{00000000-0005-0000-0000-00002F960000}"/>
    <cellStyle name="표준 64 5" xfId="16921" xr:uid="{00000000-0005-0000-0000-000030960000}"/>
    <cellStyle name="표준 64 6" xfId="38989" xr:uid="{288CA510-A030-459C-A08B-8AE933C6126C}"/>
    <cellStyle name="표준 64 6 2" xfId="38993" xr:uid="{5500787D-9592-4A02-AF20-1C8596CF3757}"/>
    <cellStyle name="표준 65" xfId="4522" xr:uid="{00000000-0005-0000-0000-000031960000}"/>
    <cellStyle name="표준 65 2" xfId="11107" xr:uid="{00000000-0005-0000-0000-000032960000}"/>
    <cellStyle name="표준 65 2 2" xfId="21484" xr:uid="{00000000-0005-0000-0000-000033960000}"/>
    <cellStyle name="표준 65 3" xfId="16209" xr:uid="{00000000-0005-0000-0000-000034960000}"/>
    <cellStyle name="표준 65 4" xfId="16905" xr:uid="{00000000-0005-0000-0000-000035960000}"/>
    <cellStyle name="표준 66" xfId="4537" xr:uid="{00000000-0005-0000-0000-000036960000}"/>
    <cellStyle name="표준 66 2" xfId="11122" xr:uid="{00000000-0005-0000-0000-000037960000}"/>
    <cellStyle name="표준 66 2 2" xfId="21499" xr:uid="{00000000-0005-0000-0000-000038960000}"/>
    <cellStyle name="표준 66 3" xfId="16210" xr:uid="{00000000-0005-0000-0000-000039960000}"/>
    <cellStyle name="표준 66 4" xfId="16890" xr:uid="{00000000-0005-0000-0000-00003A960000}"/>
    <cellStyle name="표준 67" xfId="4556" xr:uid="{00000000-0005-0000-0000-00003B960000}"/>
    <cellStyle name="표준 67 2" xfId="11141" xr:uid="{00000000-0005-0000-0000-00003C960000}"/>
    <cellStyle name="표준 67 2 2" xfId="21518" xr:uid="{00000000-0005-0000-0000-00003D960000}"/>
    <cellStyle name="표준 67 3" xfId="16871" xr:uid="{00000000-0005-0000-0000-00003E960000}"/>
    <cellStyle name="표준 68" xfId="4560" xr:uid="{00000000-0005-0000-0000-00003F960000}"/>
    <cellStyle name="표준 68 2" xfId="11143" xr:uid="{00000000-0005-0000-0000-000040960000}"/>
    <cellStyle name="표준 68 3" xfId="16211" xr:uid="{00000000-0005-0000-0000-000041960000}"/>
    <cellStyle name="표준 68 4" xfId="22402" xr:uid="{00000000-0005-0000-0000-000042960000}"/>
    <cellStyle name="표준 69" xfId="4564" xr:uid="{00000000-0005-0000-0000-000043960000}"/>
    <cellStyle name="표준 69 2" xfId="11147" xr:uid="{00000000-0005-0000-0000-000044960000}"/>
    <cellStyle name="표준 69 3" xfId="16212" xr:uid="{00000000-0005-0000-0000-000045960000}"/>
    <cellStyle name="표준 69 4" xfId="22403" xr:uid="{00000000-0005-0000-0000-000046960000}"/>
    <cellStyle name="표준 7" xfId="1835" xr:uid="{00000000-0005-0000-0000-000047960000}"/>
    <cellStyle name="표준 7 2" xfId="1836" xr:uid="{00000000-0005-0000-0000-000048960000}"/>
    <cellStyle name="표준 7 2 2" xfId="2846" xr:uid="{00000000-0005-0000-0000-000049960000}"/>
    <cellStyle name="표준 7 2 3" xfId="9376" xr:uid="{00000000-0005-0000-0000-00004A960000}"/>
    <cellStyle name="표준 7 2 4" xfId="16213" xr:uid="{00000000-0005-0000-0000-00004B960000}"/>
    <cellStyle name="표준 7 3" xfId="1837" xr:uid="{00000000-0005-0000-0000-00004C960000}"/>
    <cellStyle name="표준 7 3 2" xfId="9377" xr:uid="{00000000-0005-0000-0000-00004D960000}"/>
    <cellStyle name="표준 7 3 3" xfId="16214" xr:uid="{00000000-0005-0000-0000-00004E960000}"/>
    <cellStyle name="표준 7 4" xfId="1838" xr:uid="{00000000-0005-0000-0000-00004F960000}"/>
    <cellStyle name="표준 7 4 2" xfId="16216" xr:uid="{00000000-0005-0000-0000-000050960000}"/>
    <cellStyle name="표준 7 4 3" xfId="16215" xr:uid="{00000000-0005-0000-0000-000051960000}"/>
    <cellStyle name="표준 7 5" xfId="1931" xr:uid="{00000000-0005-0000-0000-000052960000}"/>
    <cellStyle name="표준 7 5 2" xfId="16217" xr:uid="{00000000-0005-0000-0000-000053960000}"/>
    <cellStyle name="표준 7 6" xfId="2994" xr:uid="{00000000-0005-0000-0000-000054960000}"/>
    <cellStyle name="표준 7 6 2" xfId="16218" xr:uid="{00000000-0005-0000-0000-000055960000}"/>
    <cellStyle name="표준 7 7" xfId="3596" xr:uid="{00000000-0005-0000-0000-000056960000}"/>
    <cellStyle name="표준 7 8" xfId="9375" xr:uid="{00000000-0005-0000-0000-000057960000}"/>
    <cellStyle name="표준 7 8 2" xfId="22404" xr:uid="{00000000-0005-0000-0000-000058960000}"/>
    <cellStyle name="표준 7 9" xfId="27268" xr:uid="{00000000-0005-0000-0000-000059960000}"/>
    <cellStyle name="표준 7_권리분석(05-20)_당타행선순위_0525" xfId="1839" xr:uid="{00000000-0005-0000-0000-00005A960000}"/>
    <cellStyle name="표준 70" xfId="4578" xr:uid="{00000000-0005-0000-0000-00005B960000}"/>
    <cellStyle name="표준 70 2" xfId="11155" xr:uid="{00000000-0005-0000-0000-00005C960000}"/>
    <cellStyle name="표준 70 3" xfId="16219" xr:uid="{00000000-0005-0000-0000-00005D960000}"/>
    <cellStyle name="표준 71" xfId="4573" xr:uid="{00000000-0005-0000-0000-00005E960000}"/>
    <cellStyle name="표준 71 2" xfId="11150" xr:uid="{00000000-0005-0000-0000-00005F960000}"/>
    <cellStyle name="표준 72" xfId="4577" xr:uid="{00000000-0005-0000-0000-000060960000}"/>
    <cellStyle name="표준 72 2" xfId="11154" xr:uid="{00000000-0005-0000-0000-000061960000}"/>
    <cellStyle name="표준 72 3" xfId="16220" xr:uid="{00000000-0005-0000-0000-000062960000}"/>
    <cellStyle name="표준 73" xfId="4579" xr:uid="{00000000-0005-0000-0000-000063960000}"/>
    <cellStyle name="표준 73 2" xfId="11156" xr:uid="{00000000-0005-0000-0000-000064960000}"/>
    <cellStyle name="표준 73 3" xfId="16221" xr:uid="{00000000-0005-0000-0000-000065960000}"/>
    <cellStyle name="표준 74" xfId="4583" xr:uid="{00000000-0005-0000-0000-000066960000}"/>
    <cellStyle name="표준 74 2" xfId="11160" xr:uid="{00000000-0005-0000-0000-000067960000}"/>
    <cellStyle name="표준 74 3" xfId="16222" xr:uid="{00000000-0005-0000-0000-000068960000}"/>
    <cellStyle name="표준 75" xfId="4569" xr:uid="{00000000-0005-0000-0000-000069960000}"/>
    <cellStyle name="표준 75 2" xfId="11149" xr:uid="{00000000-0005-0000-0000-00006A960000}"/>
    <cellStyle name="표준 75 3" xfId="16223" xr:uid="{00000000-0005-0000-0000-00006B960000}"/>
    <cellStyle name="표준 76" xfId="4581" xr:uid="{00000000-0005-0000-0000-00006C960000}"/>
    <cellStyle name="표준 76 2" xfId="11158" xr:uid="{00000000-0005-0000-0000-00006D960000}"/>
    <cellStyle name="표준 76 3" xfId="16224" xr:uid="{00000000-0005-0000-0000-00006E960000}"/>
    <cellStyle name="표준 77" xfId="4582" xr:uid="{00000000-0005-0000-0000-00006F960000}"/>
    <cellStyle name="표준 77 2" xfId="11159" xr:uid="{00000000-0005-0000-0000-000070960000}"/>
    <cellStyle name="표준 78" xfId="4563" xr:uid="{00000000-0005-0000-0000-000071960000}"/>
    <cellStyle name="표준 78 2" xfId="11146" xr:uid="{00000000-0005-0000-0000-000072960000}"/>
    <cellStyle name="표준 79" xfId="4575" xr:uid="{00000000-0005-0000-0000-000073960000}"/>
    <cellStyle name="표준 79 2" xfId="11152" xr:uid="{00000000-0005-0000-0000-000074960000}"/>
    <cellStyle name="표준 8" xfId="1840" xr:uid="{00000000-0005-0000-0000-000075960000}"/>
    <cellStyle name="표준 8 10" xfId="9378" xr:uid="{00000000-0005-0000-0000-000076960000}"/>
    <cellStyle name="표준 8 10 2" xfId="15945" xr:uid="{00000000-0005-0000-0000-000077960000}"/>
    <cellStyle name="표준 8 10 2 2" xfId="21529" xr:uid="{00000000-0005-0000-0000-000078960000}"/>
    <cellStyle name="표준 8 10 3" xfId="16856" xr:uid="{00000000-0005-0000-0000-000079960000}"/>
    <cellStyle name="표준 8 11" xfId="14804" xr:uid="{00000000-0005-0000-0000-00007A960000}"/>
    <cellStyle name="표준 8 12" xfId="16547" xr:uid="{00000000-0005-0000-0000-00007B960000}"/>
    <cellStyle name="표준 8 12 2" xfId="22406" xr:uid="{00000000-0005-0000-0000-00007C960000}"/>
    <cellStyle name="표준 8 2" xfId="1841" xr:uid="{00000000-0005-0000-0000-00007D960000}"/>
    <cellStyle name="표준 8 2 2" xfId="9379" xr:uid="{00000000-0005-0000-0000-00007E960000}"/>
    <cellStyle name="표준 8 2 3" xfId="16225" xr:uid="{00000000-0005-0000-0000-00007F960000}"/>
    <cellStyle name="표준 8 3" xfId="1933" xr:uid="{00000000-0005-0000-0000-000080960000}"/>
    <cellStyle name="표준 8 3 2" xfId="16227" xr:uid="{00000000-0005-0000-0000-000081960000}"/>
    <cellStyle name="표준 8 3 3" xfId="16226" xr:uid="{00000000-0005-0000-0000-000082960000}"/>
    <cellStyle name="표준 8 4" xfId="2852" xr:uid="{00000000-0005-0000-0000-000083960000}"/>
    <cellStyle name="표준 8 4 2" xfId="16228" xr:uid="{00000000-0005-0000-0000-000084960000}"/>
    <cellStyle name="표준 8 5" xfId="2914" xr:uid="{00000000-0005-0000-0000-000085960000}"/>
    <cellStyle name="표준 8 5 2" xfId="3126" xr:uid="{00000000-0005-0000-0000-000086960000}"/>
    <cellStyle name="표준 8 5 2 2" xfId="3856" xr:uid="{00000000-0005-0000-0000-000087960000}"/>
    <cellStyle name="표준 8 5 2 2 2" xfId="7160" xr:uid="{00000000-0005-0000-0000-000088960000}"/>
    <cellStyle name="표준 8 5 2 2 2 2" xfId="13737" xr:uid="{00000000-0005-0000-0000-000089960000}"/>
    <cellStyle name="표준 8 5 2 2 2 3" xfId="20818" xr:uid="{00000000-0005-0000-0000-00008A960000}"/>
    <cellStyle name="표준 8 5 2 2 3" xfId="5537" xr:uid="{00000000-0005-0000-0000-00008B960000}"/>
    <cellStyle name="표준 8 5 2 2 3 2" xfId="12114" xr:uid="{00000000-0005-0000-0000-00008C960000}"/>
    <cellStyle name="표준 8 5 2 2 4" xfId="10441" xr:uid="{00000000-0005-0000-0000-00008D960000}"/>
    <cellStyle name="표준 8 5 2 2 5" xfId="17571" xr:uid="{00000000-0005-0000-0000-00008E960000}"/>
    <cellStyle name="표준 8 5 2 3" xfId="6487" xr:uid="{00000000-0005-0000-0000-00008F960000}"/>
    <cellStyle name="표준 8 5 2 3 2" xfId="13064" xr:uid="{00000000-0005-0000-0000-000090960000}"/>
    <cellStyle name="표준 8 5 2 3 3" xfId="20145" xr:uid="{00000000-0005-0000-0000-000091960000}"/>
    <cellStyle name="표준 8 5 2 4" xfId="4864" xr:uid="{00000000-0005-0000-0000-000092960000}"/>
    <cellStyle name="표준 8 5 2 4 2" xfId="11441" xr:uid="{00000000-0005-0000-0000-000093960000}"/>
    <cellStyle name="표준 8 5 2 5" xfId="9769" xr:uid="{00000000-0005-0000-0000-000094960000}"/>
    <cellStyle name="표준 8 5 2 6" xfId="18331" xr:uid="{00000000-0005-0000-0000-000095960000}"/>
    <cellStyle name="표준 8 5 3" xfId="3357" xr:uid="{00000000-0005-0000-0000-000096960000}"/>
    <cellStyle name="표준 8 5 3 2" xfId="6696" xr:uid="{00000000-0005-0000-0000-000097960000}"/>
    <cellStyle name="표준 8 5 3 2 2" xfId="13273" xr:uid="{00000000-0005-0000-0000-000098960000}"/>
    <cellStyle name="표준 8 5 3 2 3" xfId="20354" xr:uid="{00000000-0005-0000-0000-000099960000}"/>
    <cellStyle name="표준 8 5 3 3" xfId="5073" xr:uid="{00000000-0005-0000-0000-00009A960000}"/>
    <cellStyle name="표준 8 5 3 3 2" xfId="11650" xr:uid="{00000000-0005-0000-0000-00009B960000}"/>
    <cellStyle name="표준 8 5 3 4" xfId="9977" xr:uid="{00000000-0005-0000-0000-00009C960000}"/>
    <cellStyle name="표준 8 5 3 5" xfId="18068" xr:uid="{00000000-0005-0000-0000-00009D960000}"/>
    <cellStyle name="표준 8 5 4" xfId="6334" xr:uid="{00000000-0005-0000-0000-00009E960000}"/>
    <cellStyle name="표준 8 5 4 2" xfId="12911" xr:uid="{00000000-0005-0000-0000-00009F960000}"/>
    <cellStyle name="표준 8 5 4 3" xfId="16727" xr:uid="{00000000-0005-0000-0000-0000A0960000}"/>
    <cellStyle name="표준 8 5 5" xfId="4705" xr:uid="{00000000-0005-0000-0000-0000A1960000}"/>
    <cellStyle name="표준 8 5 5 2" xfId="11282" xr:uid="{00000000-0005-0000-0000-0000A2960000}"/>
    <cellStyle name="표준 8 5 6" xfId="9611" xr:uid="{00000000-0005-0000-0000-0000A3960000}"/>
    <cellStyle name="표준 8 5 7" xfId="18504" xr:uid="{00000000-0005-0000-0000-0000A4960000}"/>
    <cellStyle name="표준 8 6" xfId="2980" xr:uid="{00000000-0005-0000-0000-0000A5960000}"/>
    <cellStyle name="표준 8 6 2" xfId="3157" xr:uid="{00000000-0005-0000-0000-0000A6960000}"/>
    <cellStyle name="표준 8 6 2 2" xfId="3887" xr:uid="{00000000-0005-0000-0000-0000A7960000}"/>
    <cellStyle name="표준 8 6 2 2 2" xfId="7191" xr:uid="{00000000-0005-0000-0000-0000A8960000}"/>
    <cellStyle name="표준 8 6 2 2 2 2" xfId="13768" xr:uid="{00000000-0005-0000-0000-0000A9960000}"/>
    <cellStyle name="표준 8 6 2 2 2 3" xfId="20849" xr:uid="{00000000-0005-0000-0000-0000AA960000}"/>
    <cellStyle name="표준 8 6 2 2 3" xfId="5568" xr:uid="{00000000-0005-0000-0000-0000AB960000}"/>
    <cellStyle name="표준 8 6 2 2 3 2" xfId="12145" xr:uid="{00000000-0005-0000-0000-0000AC960000}"/>
    <cellStyle name="표준 8 6 2 2 4" xfId="10472" xr:uid="{00000000-0005-0000-0000-0000AD960000}"/>
    <cellStyle name="표준 8 6 2 2 5" xfId="17540" xr:uid="{00000000-0005-0000-0000-0000AE960000}"/>
    <cellStyle name="표준 8 6 2 3" xfId="6518" xr:uid="{00000000-0005-0000-0000-0000AF960000}"/>
    <cellStyle name="표준 8 6 2 3 2" xfId="13095" xr:uid="{00000000-0005-0000-0000-0000B0960000}"/>
    <cellStyle name="표준 8 6 2 3 3" xfId="20176" xr:uid="{00000000-0005-0000-0000-0000B1960000}"/>
    <cellStyle name="표준 8 6 2 4" xfId="4895" xr:uid="{00000000-0005-0000-0000-0000B2960000}"/>
    <cellStyle name="표준 8 6 2 4 2" xfId="11472" xr:uid="{00000000-0005-0000-0000-0000B3960000}"/>
    <cellStyle name="표준 8 6 2 5" xfId="9800" xr:uid="{00000000-0005-0000-0000-0000B4960000}"/>
    <cellStyle name="표준 8 6 2 6" xfId="18287" xr:uid="{00000000-0005-0000-0000-0000B5960000}"/>
    <cellStyle name="표준 8 6 3" xfId="3390" xr:uid="{00000000-0005-0000-0000-0000B6960000}"/>
    <cellStyle name="표준 8 6 3 2" xfId="6729" xr:uid="{00000000-0005-0000-0000-0000B7960000}"/>
    <cellStyle name="표준 8 6 3 2 2" xfId="13306" xr:uid="{00000000-0005-0000-0000-0000B8960000}"/>
    <cellStyle name="표준 8 6 3 2 3" xfId="20387" xr:uid="{00000000-0005-0000-0000-0000B9960000}"/>
    <cellStyle name="표준 8 6 3 3" xfId="5106" xr:uid="{00000000-0005-0000-0000-0000BA960000}"/>
    <cellStyle name="표준 8 6 3 3 2" xfId="11683" xr:uid="{00000000-0005-0000-0000-0000BB960000}"/>
    <cellStyle name="표준 8 6 3 4" xfId="10010" xr:uid="{00000000-0005-0000-0000-0000BC960000}"/>
    <cellStyle name="표준 8 6 3 5" xfId="18026" xr:uid="{00000000-0005-0000-0000-0000BD960000}"/>
    <cellStyle name="표준 8 6 4" xfId="6359" xr:uid="{00000000-0005-0000-0000-0000BE960000}"/>
    <cellStyle name="표준 8 6 4 2" xfId="12936" xr:uid="{00000000-0005-0000-0000-0000BF960000}"/>
    <cellStyle name="표준 8 6 4 3" xfId="20017" xr:uid="{00000000-0005-0000-0000-0000C0960000}"/>
    <cellStyle name="표준 8 6 5" xfId="4736" xr:uid="{00000000-0005-0000-0000-0000C1960000}"/>
    <cellStyle name="표준 8 6 5 2" xfId="11313" xr:uid="{00000000-0005-0000-0000-0000C2960000}"/>
    <cellStyle name="표준 8 6 6" xfId="9642" xr:uid="{00000000-0005-0000-0000-0000C3960000}"/>
    <cellStyle name="표준 8 6 7" xfId="18465" xr:uid="{00000000-0005-0000-0000-0000C4960000}"/>
    <cellStyle name="표준 8 7" xfId="2995" xr:uid="{00000000-0005-0000-0000-0000C5960000}"/>
    <cellStyle name="표준 8 8" xfId="3218" xr:uid="{00000000-0005-0000-0000-0000C6960000}"/>
    <cellStyle name="표준 8 9" xfId="3597" xr:uid="{00000000-0005-0000-0000-0000C7960000}"/>
    <cellStyle name="표준 8_Hana2011-3 Datadisk_Pool A_Special_20110726_v1" xfId="14888" xr:uid="{00000000-0005-0000-0000-0000C8960000}"/>
    <cellStyle name="표준 80" xfId="4574" xr:uid="{00000000-0005-0000-0000-0000C9960000}"/>
    <cellStyle name="표준 80 2" xfId="11151" xr:uid="{00000000-0005-0000-0000-0000CA960000}"/>
    <cellStyle name="표준 81" xfId="4576" xr:uid="{00000000-0005-0000-0000-0000CB960000}"/>
    <cellStyle name="표준 81 2" xfId="11153" xr:uid="{00000000-0005-0000-0000-0000CC960000}"/>
    <cellStyle name="표준 82" xfId="4580" xr:uid="{00000000-0005-0000-0000-0000CD960000}"/>
    <cellStyle name="표준 82 2" xfId="11157" xr:uid="{00000000-0005-0000-0000-0000CE960000}"/>
    <cellStyle name="표준 83" xfId="4585" xr:uid="{00000000-0005-0000-0000-0000CF960000}"/>
    <cellStyle name="표준 83 2" xfId="11162" xr:uid="{00000000-0005-0000-0000-0000D0960000}"/>
    <cellStyle name="표준 84" xfId="4584" xr:uid="{00000000-0005-0000-0000-0000D1960000}"/>
    <cellStyle name="표준 84 2" xfId="11161" xr:uid="{00000000-0005-0000-0000-0000D2960000}"/>
    <cellStyle name="표준 85" xfId="7810" xr:uid="{00000000-0005-0000-0000-0000D3960000}"/>
    <cellStyle name="표준 85 2" xfId="14387" xr:uid="{00000000-0005-0000-0000-0000D4960000}"/>
    <cellStyle name="표준 86" xfId="9277" xr:uid="{00000000-0005-0000-0000-0000D5960000}"/>
    <cellStyle name="표준 86 2" xfId="14543" xr:uid="{00000000-0005-0000-0000-0000D6960000}"/>
    <cellStyle name="표준 87" xfId="9522" xr:uid="{00000000-0005-0000-0000-0000D7960000}"/>
    <cellStyle name="표준 87 2" xfId="14691" xr:uid="{00000000-0005-0000-0000-0000D8960000}"/>
    <cellStyle name="표준 88" xfId="9238" xr:uid="{00000000-0005-0000-0000-0000D9960000}"/>
    <cellStyle name="표준 88 2" xfId="14535" xr:uid="{00000000-0005-0000-0000-0000DA960000}"/>
    <cellStyle name="표준 89" xfId="9533" xr:uid="{00000000-0005-0000-0000-0000DB960000}"/>
    <cellStyle name="표준 89 2" xfId="14702" xr:uid="{00000000-0005-0000-0000-0000DC960000}"/>
    <cellStyle name="표준 9" xfId="1842" xr:uid="{00000000-0005-0000-0000-0000DD960000}"/>
    <cellStyle name="표준 9 10" xfId="4536" xr:uid="{00000000-0005-0000-0000-0000DE960000}"/>
    <cellStyle name="표준 9 10 2" xfId="11121" xr:uid="{00000000-0005-0000-0000-0000DF960000}"/>
    <cellStyle name="표준 9 10 2 2" xfId="21498" xr:uid="{00000000-0005-0000-0000-0000E0960000}"/>
    <cellStyle name="표준 9 10 3" xfId="16891" xr:uid="{00000000-0005-0000-0000-0000E1960000}"/>
    <cellStyle name="표준 9 11" xfId="4553" xr:uid="{00000000-0005-0000-0000-0000E2960000}"/>
    <cellStyle name="표준 9 11 2" xfId="11138" xr:uid="{00000000-0005-0000-0000-0000E3960000}"/>
    <cellStyle name="표준 9 11 2 2" xfId="21515" xr:uid="{00000000-0005-0000-0000-0000E4960000}"/>
    <cellStyle name="표준 9 11 3" xfId="16874" xr:uid="{00000000-0005-0000-0000-0000E5960000}"/>
    <cellStyle name="표준 9 12" xfId="9380" xr:uid="{00000000-0005-0000-0000-0000E6960000}"/>
    <cellStyle name="표준 9 12 2" xfId="14826" xr:uid="{00000000-0005-0000-0000-0000E7960000}"/>
    <cellStyle name="표준 9 12 2 2" xfId="21530" xr:uid="{00000000-0005-0000-0000-0000E8960000}"/>
    <cellStyle name="표준 9 12 3" xfId="16855" xr:uid="{00000000-0005-0000-0000-0000E9960000}"/>
    <cellStyle name="표준 9 13" xfId="16306" xr:uid="{00000000-0005-0000-0000-0000EA960000}"/>
    <cellStyle name="표준 9 14" xfId="15548" xr:uid="{00000000-0005-0000-0000-0000EB960000}"/>
    <cellStyle name="표준 9 14 2" xfId="22408" xr:uid="{00000000-0005-0000-0000-0000EC960000}"/>
    <cellStyle name="표준 9 15" xfId="14827" xr:uid="{00000000-0005-0000-0000-0000ED960000}"/>
    <cellStyle name="표준 9 15 2" xfId="22409" xr:uid="{00000000-0005-0000-0000-0000EE960000}"/>
    <cellStyle name="표준 9 16" xfId="32162" xr:uid="{00000000-0005-0000-0000-0000EF960000}"/>
    <cellStyle name="표준 9 2" xfId="1843" xr:uid="{00000000-0005-0000-0000-0000F0960000}"/>
    <cellStyle name="표준 9 2 2" xfId="9381" xr:uid="{00000000-0005-0000-0000-0000F1960000}"/>
    <cellStyle name="표준 9 2 3" xfId="16229" xr:uid="{00000000-0005-0000-0000-0000F2960000}"/>
    <cellStyle name="표준 9 2 4" xfId="16230" xr:uid="{00000000-0005-0000-0000-0000F3960000}"/>
    <cellStyle name="표준 9 3" xfId="2847" xr:uid="{00000000-0005-0000-0000-0000F4960000}"/>
    <cellStyle name="표준 9 4" xfId="2915" xr:uid="{00000000-0005-0000-0000-0000F5960000}"/>
    <cellStyle name="표준 9 4 2" xfId="3127" xr:uid="{00000000-0005-0000-0000-0000F6960000}"/>
    <cellStyle name="표준 9 4 2 2" xfId="3857" xr:uid="{00000000-0005-0000-0000-0000F7960000}"/>
    <cellStyle name="표준 9 4 2 2 2" xfId="7161" xr:uid="{00000000-0005-0000-0000-0000F8960000}"/>
    <cellStyle name="표준 9 4 2 2 2 2" xfId="13738" xr:uid="{00000000-0005-0000-0000-0000F9960000}"/>
    <cellStyle name="표준 9 4 2 2 2 3" xfId="20819" xr:uid="{00000000-0005-0000-0000-0000FA960000}"/>
    <cellStyle name="표준 9 4 2 2 3" xfId="5538" xr:uid="{00000000-0005-0000-0000-0000FB960000}"/>
    <cellStyle name="표준 9 4 2 2 3 2" xfId="12115" xr:uid="{00000000-0005-0000-0000-0000FC960000}"/>
    <cellStyle name="표준 9 4 2 2 4" xfId="10442" xr:uid="{00000000-0005-0000-0000-0000FD960000}"/>
    <cellStyle name="표준 9 4 2 2 5" xfId="17570" xr:uid="{00000000-0005-0000-0000-0000FE960000}"/>
    <cellStyle name="표준 9 4 2 3" xfId="6488" xr:uid="{00000000-0005-0000-0000-0000FF960000}"/>
    <cellStyle name="표준 9 4 2 3 2" xfId="13065" xr:uid="{00000000-0005-0000-0000-000000970000}"/>
    <cellStyle name="표준 9 4 2 3 3" xfId="20146" xr:uid="{00000000-0005-0000-0000-000001970000}"/>
    <cellStyle name="표준 9 4 2 4" xfId="4865" xr:uid="{00000000-0005-0000-0000-000002970000}"/>
    <cellStyle name="표준 9 4 2 4 2" xfId="11442" xr:uid="{00000000-0005-0000-0000-000003970000}"/>
    <cellStyle name="표준 9 4 2 5" xfId="9770" xr:uid="{00000000-0005-0000-0000-000004970000}"/>
    <cellStyle name="표준 9 4 2 6" xfId="16232" xr:uid="{00000000-0005-0000-0000-000005970000}"/>
    <cellStyle name="표준 9 4 2 7" xfId="18330" xr:uid="{00000000-0005-0000-0000-000006970000}"/>
    <cellStyle name="표준 9 4 3" xfId="3358" xr:uid="{00000000-0005-0000-0000-000007970000}"/>
    <cellStyle name="표준 9 4 3 2" xfId="6697" xr:uid="{00000000-0005-0000-0000-000008970000}"/>
    <cellStyle name="표준 9 4 3 2 2" xfId="13274" xr:uid="{00000000-0005-0000-0000-000009970000}"/>
    <cellStyle name="표준 9 4 3 2 3" xfId="20355" xr:uid="{00000000-0005-0000-0000-00000A970000}"/>
    <cellStyle name="표준 9 4 3 3" xfId="5074" xr:uid="{00000000-0005-0000-0000-00000B970000}"/>
    <cellStyle name="표준 9 4 3 3 2" xfId="11651" xr:uid="{00000000-0005-0000-0000-00000C970000}"/>
    <cellStyle name="표준 9 4 3 4" xfId="9978" xr:uid="{00000000-0005-0000-0000-00000D970000}"/>
    <cellStyle name="표준 9 4 3 5" xfId="18067" xr:uid="{00000000-0005-0000-0000-00000E970000}"/>
    <cellStyle name="표준 9 4 4" xfId="6335" xr:uid="{00000000-0005-0000-0000-00000F970000}"/>
    <cellStyle name="표준 9 4 4 2" xfId="12912" xr:uid="{00000000-0005-0000-0000-000010970000}"/>
    <cellStyle name="표준 9 4 4 3" xfId="16726" xr:uid="{00000000-0005-0000-0000-000011970000}"/>
    <cellStyle name="표준 9 4 5" xfId="4706" xr:uid="{00000000-0005-0000-0000-000012970000}"/>
    <cellStyle name="표준 9 4 5 2" xfId="11283" xr:uid="{00000000-0005-0000-0000-000013970000}"/>
    <cellStyle name="표준 9 4 6" xfId="9612" xr:uid="{00000000-0005-0000-0000-000014970000}"/>
    <cellStyle name="표준 9 4 7" xfId="16231" xr:uid="{00000000-0005-0000-0000-000015970000}"/>
    <cellStyle name="표준 9 4 8" xfId="18503" xr:uid="{00000000-0005-0000-0000-000016970000}"/>
    <cellStyle name="표준 9 5" xfId="2981" xr:uid="{00000000-0005-0000-0000-000017970000}"/>
    <cellStyle name="표준 9 5 2" xfId="3158" xr:uid="{00000000-0005-0000-0000-000018970000}"/>
    <cellStyle name="표준 9 5 2 2" xfId="3888" xr:uid="{00000000-0005-0000-0000-000019970000}"/>
    <cellStyle name="표준 9 5 2 2 2" xfId="7192" xr:uid="{00000000-0005-0000-0000-00001A970000}"/>
    <cellStyle name="표준 9 5 2 2 2 2" xfId="13769" xr:uid="{00000000-0005-0000-0000-00001B970000}"/>
    <cellStyle name="표준 9 5 2 2 2 3" xfId="20850" xr:uid="{00000000-0005-0000-0000-00001C970000}"/>
    <cellStyle name="표준 9 5 2 2 3" xfId="5569" xr:uid="{00000000-0005-0000-0000-00001D970000}"/>
    <cellStyle name="표준 9 5 2 2 3 2" xfId="12146" xr:uid="{00000000-0005-0000-0000-00001E970000}"/>
    <cellStyle name="표준 9 5 2 2 4" xfId="10473" xr:uid="{00000000-0005-0000-0000-00001F970000}"/>
    <cellStyle name="표준 9 5 2 2 5" xfId="17539" xr:uid="{00000000-0005-0000-0000-000020970000}"/>
    <cellStyle name="표준 9 5 2 3" xfId="6519" xr:uid="{00000000-0005-0000-0000-000021970000}"/>
    <cellStyle name="표준 9 5 2 3 2" xfId="13096" xr:uid="{00000000-0005-0000-0000-000022970000}"/>
    <cellStyle name="표준 9 5 2 3 3" xfId="20177" xr:uid="{00000000-0005-0000-0000-000023970000}"/>
    <cellStyle name="표준 9 5 2 4" xfId="4896" xr:uid="{00000000-0005-0000-0000-000024970000}"/>
    <cellStyle name="표준 9 5 2 4 2" xfId="11473" xr:uid="{00000000-0005-0000-0000-000025970000}"/>
    <cellStyle name="표준 9 5 2 5" xfId="9801" xr:uid="{00000000-0005-0000-0000-000026970000}"/>
    <cellStyle name="표준 9 5 2 6" xfId="16234" xr:uid="{00000000-0005-0000-0000-000027970000}"/>
    <cellStyle name="표준 9 5 2 7" xfId="18286" xr:uid="{00000000-0005-0000-0000-000028970000}"/>
    <cellStyle name="표준 9 5 3" xfId="3391" xr:uid="{00000000-0005-0000-0000-000029970000}"/>
    <cellStyle name="표준 9 5 3 2" xfId="6730" xr:uid="{00000000-0005-0000-0000-00002A970000}"/>
    <cellStyle name="표준 9 5 3 2 2" xfId="13307" xr:uid="{00000000-0005-0000-0000-00002B970000}"/>
    <cellStyle name="표준 9 5 3 2 3" xfId="20388" xr:uid="{00000000-0005-0000-0000-00002C970000}"/>
    <cellStyle name="표준 9 5 3 3" xfId="5107" xr:uid="{00000000-0005-0000-0000-00002D970000}"/>
    <cellStyle name="표준 9 5 3 3 2" xfId="11684" xr:uid="{00000000-0005-0000-0000-00002E970000}"/>
    <cellStyle name="표준 9 5 3 4" xfId="10011" xr:uid="{00000000-0005-0000-0000-00002F970000}"/>
    <cellStyle name="표준 9 5 3 5" xfId="18025" xr:uid="{00000000-0005-0000-0000-000030970000}"/>
    <cellStyle name="표준 9 5 4" xfId="6360" xr:uid="{00000000-0005-0000-0000-000031970000}"/>
    <cellStyle name="표준 9 5 4 2" xfId="12937" xr:uid="{00000000-0005-0000-0000-000032970000}"/>
    <cellStyle name="표준 9 5 4 3" xfId="20018" xr:uid="{00000000-0005-0000-0000-000033970000}"/>
    <cellStyle name="표준 9 5 5" xfId="4737" xr:uid="{00000000-0005-0000-0000-000034970000}"/>
    <cellStyle name="표준 9 5 5 2" xfId="11314" xr:uid="{00000000-0005-0000-0000-000035970000}"/>
    <cellStyle name="표준 9 5 6" xfId="9643" xr:uid="{00000000-0005-0000-0000-000036970000}"/>
    <cellStyle name="표준 9 5 7" xfId="16233" xr:uid="{00000000-0005-0000-0000-000037970000}"/>
    <cellStyle name="표준 9 5 8" xfId="18464" xr:uid="{00000000-0005-0000-0000-000038970000}"/>
    <cellStyle name="표준 9 6" xfId="2996" xr:uid="{00000000-0005-0000-0000-000039970000}"/>
    <cellStyle name="표준 9 7" xfId="3219" xr:uid="{00000000-0005-0000-0000-00003A970000}"/>
    <cellStyle name="표준 9 7 2" xfId="6558" xr:uid="{00000000-0005-0000-0000-00003B970000}"/>
    <cellStyle name="표준 9 7 2 2" xfId="13135" xr:uid="{00000000-0005-0000-0000-00003C970000}"/>
    <cellStyle name="표준 9 7 2 3" xfId="20216" xr:uid="{00000000-0005-0000-0000-00003D970000}"/>
    <cellStyle name="표준 9 7 3" xfId="4935" xr:uid="{00000000-0005-0000-0000-00003E970000}"/>
    <cellStyle name="표준 9 7 3 2" xfId="11512" xr:uid="{00000000-0005-0000-0000-00003F970000}"/>
    <cellStyle name="표준 9 7 4" xfId="9839" xr:uid="{00000000-0005-0000-0000-000040970000}"/>
    <cellStyle name="표준 9 7 5" xfId="18209" xr:uid="{00000000-0005-0000-0000-000041970000}"/>
    <cellStyle name="표준 9 8" xfId="3599" xr:uid="{00000000-0005-0000-0000-000042970000}"/>
    <cellStyle name="표준 9 9" xfId="4519" xr:uid="{00000000-0005-0000-0000-000043970000}"/>
    <cellStyle name="표준 9 9 2" xfId="6223" xr:uid="{00000000-0005-0000-0000-000044970000}"/>
    <cellStyle name="표준 9 9 2 2" xfId="12800" xr:uid="{00000000-0005-0000-0000-000045970000}"/>
    <cellStyle name="표준 9 9 2 3" xfId="21481" xr:uid="{00000000-0005-0000-0000-000046970000}"/>
    <cellStyle name="표준 9 9 3" xfId="11104" xr:uid="{00000000-0005-0000-0000-000047970000}"/>
    <cellStyle name="표준 9 9 4" xfId="16908" xr:uid="{00000000-0005-0000-0000-000048970000}"/>
    <cellStyle name="표준 90" xfId="9222" xr:uid="{00000000-0005-0000-0000-000049970000}"/>
    <cellStyle name="표준 90 2" xfId="14533" xr:uid="{00000000-0005-0000-0000-00004A970000}"/>
    <cellStyle name="표준 91" xfId="9532" xr:uid="{00000000-0005-0000-0000-00004B970000}"/>
    <cellStyle name="표준 91 2" xfId="14701" xr:uid="{00000000-0005-0000-0000-00004C970000}"/>
    <cellStyle name="표준 92" xfId="9220" xr:uid="{00000000-0005-0000-0000-00004D970000}"/>
    <cellStyle name="표준 92 2" xfId="14531" xr:uid="{00000000-0005-0000-0000-00004E970000}"/>
    <cellStyle name="표준 93" xfId="9530" xr:uid="{00000000-0005-0000-0000-00004F970000}"/>
    <cellStyle name="표준 93 2" xfId="14699" xr:uid="{00000000-0005-0000-0000-000050970000}"/>
    <cellStyle name="표준 94" xfId="9211" xr:uid="{00000000-0005-0000-0000-000051970000}"/>
    <cellStyle name="표준 94 2" xfId="14526" xr:uid="{00000000-0005-0000-0000-000052970000}"/>
    <cellStyle name="표준 95" xfId="9521" xr:uid="{00000000-0005-0000-0000-000053970000}"/>
    <cellStyle name="표준 95 2" xfId="14690" xr:uid="{00000000-0005-0000-0000-000054970000}"/>
    <cellStyle name="표준 96" xfId="9210" xr:uid="{00000000-0005-0000-0000-000055970000}"/>
    <cellStyle name="표준 96 2" xfId="14525" xr:uid="{00000000-0005-0000-0000-000056970000}"/>
    <cellStyle name="표준 97" xfId="9537" xr:uid="{00000000-0005-0000-0000-000057970000}"/>
    <cellStyle name="표준 97 2" xfId="14706" xr:uid="{00000000-0005-0000-0000-000058970000}"/>
    <cellStyle name="표준 98" xfId="9202" xr:uid="{00000000-0005-0000-0000-000059970000}"/>
    <cellStyle name="표준 98 2" xfId="14520" xr:uid="{00000000-0005-0000-0000-00005A970000}"/>
    <cellStyle name="표준 99" xfId="9520" xr:uid="{00000000-0005-0000-0000-00005B970000}"/>
    <cellStyle name="표준 99 2" xfId="14689" xr:uid="{00000000-0005-0000-0000-00005C970000}"/>
    <cellStyle name="표준_(안양저축)붙임09-10매각명세_일반채권" xfId="39081" xr:uid="{723A0378-4366-479C-B60F-B911C88407D3}"/>
    <cellStyle name="標準_1.貸付????ベ?ス" xfId="1844" xr:uid="{00000000-0005-0000-0000-00005D970000}"/>
    <cellStyle name="표준_Book2 2" xfId="39064" xr:uid="{E1F3A2FC-C0CD-491C-A320-A7AC11696549}"/>
    <cellStyle name="표준_C-2 열확정" xfId="39056" xr:uid="{88FA6B68-F9B2-4977-A20E-663F9EB4C7A2}"/>
    <cellStyle name="표준_Data Disk_담보부 형식(Special,Regular 공통)_khk_KDB 2010 Program(더밸류)" xfId="39077" xr:uid="{4895CEEB-DB4B-4CFF-A473-7068D193300D}"/>
    <cellStyle name="표준_Data Disk_담보부 형식(Special,Regular 공통)_khk_Templete_Datadisk(2010KDB_NPL_Regular)" xfId="39053" xr:uid="{300F8454-7426-40DD-9844-45D39D3B1BF8}"/>
    <cellStyle name="표준_G0125_청전" xfId="1845" xr:uid="{00000000-0005-0000-0000-000061970000}"/>
    <cellStyle name="표준_IBK 2차 NPL ABS_DataDisk_Review_1104-1106" xfId="39054" xr:uid="{9287F6DC-B369-4D3C-9DEA-0CA068B9B930}"/>
    <cellStyle name="표준_KDB NPL_권리분석 기초자료_송부_101001(가공)" xfId="39062" xr:uid="{C4E0BBFF-F43C-4A00-B98E-786CA65B57D4}"/>
    <cellStyle name="표준_KEB_Datadisk_0521_관련재산_test 2" xfId="39080" xr:uid="{0AD6EDCC-E903-41F4-BB11-BDCB7387DD26}"/>
    <cellStyle name="標準_One Pager" xfId="1846" xr:uid="{00000000-0005-0000-0000-000069970000}"/>
    <cellStyle name="표준_SHB 2010-1_Regular_Pool B_v2" xfId="39082" xr:uid="{DF28BBDF-1D8C-4DE4-A194-4312AA088F7D}"/>
    <cellStyle name="표준_SHB 2010-1_Regular_Pool B_v2_Templete_Datadisk(2010KDB_NPL_Regular)" xfId="39065" xr:uid="{B66831CF-0475-47BA-8D38-A43A27216512}"/>
    <cellStyle name="표준_Woori SB 2008-1 Program_Data disk_Pool C_0610" xfId="39061" xr:uid="{E8FD68FB-9D48-46AD-B1BA-BCD1418FA20E}"/>
    <cellStyle name="표준_경남,경북대구지역(이교민,김영철)" xfId="39076" xr:uid="{23FE6A9B-DD76-4499-B671-DA6107C0C9A7}"/>
    <cellStyle name="표준_권리분석 및 감정평가통합(1109)대일 수정사항포함" xfId="1847" xr:uid="{00000000-0005-0000-0000-00006D970000}"/>
    <cellStyle name="표준_권리분석 및 감정평가통합(1109)대일 수정사항포함_WR Bank 2009 2Q 기초자료" xfId="39071" xr:uid="{8B4B1531-86AB-484F-A969-4AFF93E6AD48}"/>
    <cellStyle name="표준_권리분석 및 감정평가통합(1109)대일 수정사항포함_우리은행1분기 통합파일_090228_은행" xfId="1848" xr:uid="{00000000-0005-0000-0000-00006F970000}"/>
    <cellStyle name="표준_담보물건코드표(10-05-21)수정" xfId="39073" xr:uid="{D9D2647F-363C-4EB7-A2BD-5AF25318DE8D}"/>
    <cellStyle name="표준_별첨 1 (매각리스트 - 0906 상각제외후)" xfId="38968" xr:uid="{EB939AB3-AFAC-4BE0-8D5C-81CA96BA7025}"/>
    <cellStyle name="표준_보증인_120614" xfId="39068" xr:uid="{04E21E1F-0A66-47EB-A49C-FA92CFE89955}"/>
    <cellStyle name="표준_삼일회계 4Q_20060125" xfId="39075" xr:uid="{3EB2B1BB-0501-42D5-96CB-FF9662FE5377}"/>
    <cellStyle name="표준_주택은행5차" xfId="1849" xr:uid="{00000000-0005-0000-0000-000073970000}"/>
    <cellStyle name="표준_주택은행5차_권리분석 및 감정평가통합(1109)대일 수정사항포함" xfId="39074" xr:uid="{C359635A-959F-40A2-A173-6650B6E39947}"/>
    <cellStyle name="표준1" xfId="1850" xr:uid="{00000000-0005-0000-0000-000075970000}"/>
    <cellStyle name="하이퍼링크 2" xfId="1851" xr:uid="{00000000-0005-0000-0000-000076970000}"/>
    <cellStyle name="하이퍼링크 2 2" xfId="2989" xr:uid="{00000000-0005-0000-0000-000077970000}"/>
    <cellStyle name="하이퍼링크 2 2 2" xfId="16235" xr:uid="{00000000-0005-0000-0000-000078970000}"/>
    <cellStyle name="하이퍼링크 2 3" xfId="15921" xr:uid="{00000000-0005-0000-0000-000079970000}"/>
    <cellStyle name="하이퍼링크 3" xfId="16236" xr:uid="{00000000-0005-0000-0000-00007A970000}"/>
    <cellStyle name="하이퍼링크 4" xfId="16237" xr:uid="{00000000-0005-0000-0000-00007B970000}"/>
    <cellStyle name="하이퍼링크 5" xfId="16238" xr:uid="{00000000-0005-0000-0000-00007C970000}"/>
    <cellStyle name="합산" xfId="1852" xr:uid="{00000000-0005-0000-0000-00007D970000}"/>
    <cellStyle name="桁?切り [0.00]_FLCCHECKTOKYO(0106)" xfId="1853" xr:uid="{00000000-0005-0000-0000-00007E970000}"/>
    <cellStyle name="桁?切り_1.貸付????ベ?ス" xfId="1854" xr:uid="{00000000-0005-0000-0000-00007F970000}"/>
    <cellStyle name="桁区切り [0.00]_FLCCHECKTOKYO(0106)" xfId="1855" xr:uid="{00000000-0005-0000-0000-000080970000}"/>
    <cellStyle name="桁区切り_1.貸付ﾃﾞｰﾀベース" xfId="1856" xr:uid="{00000000-0005-0000-0000-000081970000}"/>
    <cellStyle name="화폐" xfId="1857" xr:uid="{00000000-0005-0000-0000-000082970000}"/>
    <cellStyle name="貨幣 [0]_GARMENT STEP FORM HK" xfId="1858" xr:uid="{00000000-0005-0000-0000-000083970000}"/>
    <cellStyle name="화폐 10" xfId="16557" xr:uid="{00000000-0005-0000-0000-000084970000}"/>
    <cellStyle name="화폐 11" xfId="15942" xr:uid="{00000000-0005-0000-0000-000085970000}"/>
    <cellStyle name="화폐 12" xfId="14871" xr:uid="{00000000-0005-0000-0000-000086970000}"/>
    <cellStyle name="화폐 13" xfId="16456" xr:uid="{00000000-0005-0000-0000-000087970000}"/>
    <cellStyle name="화폐 14" xfId="14807" xr:uid="{00000000-0005-0000-0000-000088970000}"/>
    <cellStyle name="화폐 15" xfId="15980" xr:uid="{00000000-0005-0000-0000-000089970000}"/>
    <cellStyle name="화폐 16" xfId="15920" xr:uid="{00000000-0005-0000-0000-00008A970000}"/>
    <cellStyle name="화폐 17" xfId="16348" xr:uid="{00000000-0005-0000-0000-00008B970000}"/>
    <cellStyle name="화폐 18" xfId="15025" xr:uid="{00000000-0005-0000-0000-00008C970000}"/>
    <cellStyle name="화폐 19" xfId="16321" xr:uid="{00000000-0005-0000-0000-00008D970000}"/>
    <cellStyle name="화폐 2" xfId="15979" xr:uid="{00000000-0005-0000-0000-00008E970000}"/>
    <cellStyle name="화폐 20" xfId="14892" xr:uid="{00000000-0005-0000-0000-00008F970000}"/>
    <cellStyle name="화폐 21" xfId="15763" xr:uid="{00000000-0005-0000-0000-000090970000}"/>
    <cellStyle name="화폐 22" xfId="16493" xr:uid="{00000000-0005-0000-0000-000091970000}"/>
    <cellStyle name="화폐 23" xfId="15605" xr:uid="{00000000-0005-0000-0000-000092970000}"/>
    <cellStyle name="화폐 24" xfId="16268" xr:uid="{00000000-0005-0000-0000-000093970000}"/>
    <cellStyle name="화폐 25" xfId="15078" xr:uid="{00000000-0005-0000-0000-000094970000}"/>
    <cellStyle name="화폐 26" xfId="14945" xr:uid="{00000000-0005-0000-0000-000095970000}"/>
    <cellStyle name="화폐 3" xfId="15077" xr:uid="{00000000-0005-0000-0000-000096970000}"/>
    <cellStyle name="화폐 4" xfId="16269" xr:uid="{00000000-0005-0000-0000-000097970000}"/>
    <cellStyle name="화폐 5" xfId="16403" xr:uid="{00000000-0005-0000-0000-000098970000}"/>
    <cellStyle name="화폐 6" xfId="15031" xr:uid="{00000000-0005-0000-0000-000099970000}"/>
    <cellStyle name="화폐 7" xfId="16270" xr:uid="{00000000-0005-0000-0000-00009A970000}"/>
    <cellStyle name="화폐 8" xfId="15030" xr:uid="{00000000-0005-0000-0000-00009B970000}"/>
    <cellStyle name="화폐 9" xfId="15895" xr:uid="{00000000-0005-0000-0000-00009C970000}"/>
    <cellStyle name="貨幣_GARMENT STEP FORM HK" xfId="1859" xr:uid="{00000000-0005-0000-0000-00009D970000}"/>
    <cellStyle name="화폐기호" xfId="1860" xr:uid="{00000000-0005-0000-0000-00009E970000}"/>
    <cellStyle name="화폐기호 2" xfId="16239" xr:uid="{00000000-0005-0000-0000-00009F970000}"/>
    <cellStyle name="화폐기호 2 2" xfId="21709" xr:uid="{00000000-0005-0000-0000-0000A0970000}"/>
    <cellStyle name="화폐기호 3" xfId="14925" xr:uid="{00000000-0005-0000-0000-0000A1970000}"/>
    <cellStyle name="화폐기호 3 2" xfId="22124" xr:uid="{00000000-0005-0000-0000-0000A2970000}"/>
    <cellStyle name="화폐기호 4" xfId="16541" xr:uid="{00000000-0005-0000-0000-0000A3970000}"/>
    <cellStyle name="화폐기호_Hana2011-3 Datadisk_Pool A_Regular_20110726_v1" xfId="15975" xr:uid="{00000000-0005-0000-0000-0000A4970000}"/>
    <cellStyle name="화폐기호0" xfId="1861" xr:uid="{00000000-0005-0000-0000-0000A5970000}"/>
    <cellStyle name="화폐기호0 2" xfId="16240" xr:uid="{00000000-0005-0000-0000-0000A6970000}"/>
    <cellStyle name="화폐기호0 2 2" xfId="21708" xr:uid="{00000000-0005-0000-0000-0000A7970000}"/>
    <cellStyle name="화폐기호0 3" xfId="14926" xr:uid="{00000000-0005-0000-0000-0000A8970000}"/>
    <cellStyle name="화폐기호0 3 2" xfId="22090" xr:uid="{00000000-0005-0000-0000-0000A9970000}"/>
    <cellStyle name="화폐기호0 4" xfId="15894" xr:uid="{00000000-0005-0000-0000-0000AA970000}"/>
    <cellStyle name="화폐기호0_Hana2011-3 Datadisk_Pool A_Regular_20110726_v1" xfId="14801" xr:uid="{00000000-0005-0000-0000-0000AB970000}"/>
    <cellStyle name="확인" xfId="1862" xr:uid="{00000000-0005-0000-0000-0000AC970000}"/>
  </cellStyles>
  <dxfs count="199">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lightUp"/>
      </fill>
    </dxf>
    <dxf>
      <fill>
        <patternFill patternType="lightUp"/>
      </fill>
    </dxf>
    <dxf>
      <fill>
        <patternFill patternType="lightUp"/>
      </fill>
    </dxf>
    <dxf>
      <fill>
        <patternFill>
          <bgColor rgb="FFFF000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FF00"/>
      </font>
    </dxf>
    <dxf>
      <font>
        <color theme="0"/>
      </font>
      <fill>
        <patternFill>
          <bgColor rgb="FF00B050"/>
        </patternFill>
      </fill>
    </dxf>
    <dxf>
      <font>
        <b/>
        <i val="0"/>
        <color theme="0"/>
      </font>
      <fill>
        <patternFill>
          <bgColor rgb="FF002060"/>
        </patternFill>
      </fill>
    </dxf>
    <dxf>
      <fill>
        <patternFill>
          <bgColor theme="1" tint="0.24994659260841701"/>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EE12CF"/>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66FF"/>
      <color rgb="FFEE12CF"/>
      <color rgb="FF6600CC"/>
      <color rgb="FF9900CC"/>
      <color rgb="FF000099"/>
      <color rgb="FF003399"/>
      <color rgb="FF0033CC"/>
      <color rgb="FF0000FF"/>
      <color rgb="FF99CC00"/>
      <color rgb="FF99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19</xdr:col>
      <xdr:colOff>200025</xdr:colOff>
      <xdr:row>4</xdr:row>
      <xdr:rowOff>209548</xdr:rowOff>
    </xdr:from>
    <xdr:to>
      <xdr:col>21</xdr:col>
      <xdr:colOff>2457450</xdr:colOff>
      <xdr:row>20</xdr:row>
      <xdr:rowOff>133350</xdr:rowOff>
    </xdr:to>
    <xdr:sp macro="" textlink="">
      <xdr:nvSpPr>
        <xdr:cNvPr id="7" name="순서도: 대체 처리 6">
          <a:extLst>
            <a:ext uri="{FF2B5EF4-FFF2-40B4-BE49-F238E27FC236}">
              <a16:creationId xmlns:a16="http://schemas.microsoft.com/office/drawing/2014/main" id="{F5D5D037-647F-6E0E-2104-334DC41E477E}"/>
            </a:ext>
          </a:extLst>
        </xdr:cNvPr>
        <xdr:cNvSpPr/>
      </xdr:nvSpPr>
      <xdr:spPr>
        <a:xfrm>
          <a:off x="21174075" y="1123948"/>
          <a:ext cx="4229100" cy="3581402"/>
        </a:xfrm>
        <a:prstGeom prst="flowChartAlternateProcess">
          <a:avLst/>
        </a:prstGeom>
        <a:gradFill>
          <a:gsLst>
            <a:gs pos="0">
              <a:schemeClr val="accent2">
                <a:lumMod val="50000"/>
              </a:schemeClr>
            </a:gs>
            <a:gs pos="97000">
              <a:schemeClr val="accent4">
                <a:lumMod val="50000"/>
              </a:schemeClr>
            </a:gs>
            <a:gs pos="52000">
              <a:schemeClr val="accent2">
                <a:lumMod val="75000"/>
              </a:schemeClr>
            </a:gs>
          </a:gsLst>
          <a:path path="circle">
            <a:fillToRect l="100000" t="100000"/>
          </a:path>
        </a:gradFill>
        <a:ln>
          <a:solidFill>
            <a:schemeClr val="bg2">
              <a:lumMod val="25000"/>
            </a:schemeClr>
          </a:solidFill>
        </a:ln>
        <a:effectLst>
          <a:innerShdw blurRad="63500" dist="50800" dir="2700000">
            <a:prstClr val="black">
              <a:alpha val="50000"/>
            </a:prstClr>
          </a:innerShdw>
        </a:effectLst>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3d/>
        </a:bodyPr>
        <a:lstStyle/>
        <a:p>
          <a:pPr algn="l"/>
          <a:r>
            <a:rPr lang="ko-KR" altLang="en-US" sz="1100">
              <a:solidFill>
                <a:schemeClr val="bg2">
                  <a:lumMod val="75000"/>
                </a:schemeClr>
              </a:solidFill>
            </a:rPr>
            <a:t>  </a:t>
          </a:r>
          <a:endParaRPr lang="en-US" altLang="ko-KR" sz="1100">
            <a:solidFill>
              <a:schemeClr val="bg2">
                <a:lumMod val="75000"/>
              </a:schemeClr>
            </a:solidFill>
          </a:endParaRPr>
        </a:p>
        <a:p>
          <a:pPr algn="l"/>
          <a:endParaRPr lang="en-US" altLang="ko-KR" sz="1100">
            <a:solidFill>
              <a:schemeClr val="bg2">
                <a:lumMod val="75000"/>
              </a:schemeClr>
            </a:solidFill>
          </a:endParaRPr>
        </a:p>
        <a:p>
          <a:pPr algn="l"/>
          <a:endParaRPr lang="en-US" altLang="ko-KR" sz="1100">
            <a:solidFill>
              <a:schemeClr val="bg2">
                <a:lumMod val="75000"/>
              </a:schemeClr>
            </a:solidFill>
          </a:endParaRPr>
        </a:p>
        <a:p>
          <a:pPr algn="ctr"/>
          <a:endParaRPr lang="en-US" altLang="ko-KR" sz="1100">
            <a:solidFill>
              <a:schemeClr val="bg2">
                <a:lumMod val="75000"/>
              </a:schemeClr>
            </a:solidFill>
          </a:endParaRPr>
        </a:p>
        <a:p>
          <a:pPr algn="ctr"/>
          <a:r>
            <a:rPr lang="ko-KR" altLang="en-US" sz="1100" b="1">
              <a:ln>
                <a:solidFill>
                  <a:schemeClr val="tx1">
                    <a:lumMod val="75000"/>
                    <a:lumOff val="25000"/>
                  </a:schemeClr>
                </a:solidFill>
              </a:ln>
              <a:solidFill>
                <a:schemeClr val="bg2">
                  <a:lumMod val="90000"/>
                </a:schemeClr>
              </a:solidFill>
              <a:latin typeface="Noto Sans KR Black" panose="020B0200000000000000" pitchFamily="50" charset="-127"/>
              <a:ea typeface="Noto Sans KR Black" panose="020B0200000000000000" pitchFamily="50" charset="-127"/>
            </a:rPr>
            <a:t> </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취합</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(Assemble)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메뉴얼</a:t>
          </a:r>
          <a:endPar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endParaRPr>
        </a:p>
        <a:p>
          <a:pPr algn="ct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1.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취합할 대표파일을 준비</a:t>
          </a:r>
          <a:endPar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endParaRPr>
        </a:p>
        <a:p>
          <a:pPr algn="ct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2.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채권</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피담보</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시트 확인 </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시작행</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 </a:t>
          </a:r>
        </a:p>
        <a:p>
          <a:pPr algn="ct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기준열</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노란색이 있는 열</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복사될 열</a:t>
          </a:r>
          <a:endPar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endParaRPr>
        </a:p>
        <a:p>
          <a:pPr algn="ct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3.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취합매크로 실행 또는 위에 버튼 사용</a:t>
          </a:r>
          <a:endPar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endParaRPr>
        </a:p>
        <a:p>
          <a:pPr algn="ct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4.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엑셀파일이 들어있는 폴더 선택</a:t>
          </a:r>
          <a:endPar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endParaRPr>
        </a:p>
        <a:p>
          <a:pPr algn="ct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5.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파일들을 취합할 대표파일 선택</a:t>
          </a:r>
          <a:endPar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endParaRPr>
        </a:p>
        <a:p>
          <a:pPr algn="ct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6.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실행되고 난 후 피담보 시트 선택</a:t>
          </a:r>
          <a:endPar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endParaRPr>
        </a:p>
        <a:p>
          <a:pPr algn="ct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7.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피담보 시트의 시작행</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기준열</a:t>
          </a:r>
          <a:r>
            <a:rPr lang="en-US" altLang="ko-KR"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 </a:t>
          </a:r>
          <a:r>
            <a:rPr lang="ko-KR" altLang="en-US" sz="1100" b="1">
              <a:ln>
                <a:solidFill>
                  <a:schemeClr val="tx1">
                    <a:lumMod val="75000"/>
                    <a:lumOff val="25000"/>
                  </a:schemeClr>
                </a:solidFill>
              </a:ln>
              <a:solidFill>
                <a:schemeClr val="bg1">
                  <a:lumMod val="85000"/>
                </a:schemeClr>
              </a:solidFill>
              <a:latin typeface="Noto Sans KR Black" panose="020B0200000000000000" pitchFamily="50" charset="-127"/>
              <a:ea typeface="Noto Sans KR Black" panose="020B0200000000000000" pitchFamily="50" charset="-127"/>
            </a:rPr>
            <a:t>복사열 입력</a:t>
          </a:r>
        </a:p>
      </xdr:txBody>
    </xdr:sp>
    <xdr:clientData/>
  </xdr:twoCellAnchor>
  <xdr:twoCellAnchor editAs="oneCell">
    <xdr:from>
      <xdr:col>2</xdr:col>
      <xdr:colOff>360725</xdr:colOff>
      <xdr:row>0</xdr:row>
      <xdr:rowOff>17931</xdr:rowOff>
    </xdr:from>
    <xdr:to>
      <xdr:col>4</xdr:col>
      <xdr:colOff>94243</xdr:colOff>
      <xdr:row>2</xdr:row>
      <xdr:rowOff>206994</xdr:rowOff>
    </xdr:to>
    <xdr:pic>
      <xdr:nvPicPr>
        <xdr:cNvPr id="11" name="그림 10">
          <a:extLst>
            <a:ext uri="{FF2B5EF4-FFF2-40B4-BE49-F238E27FC236}">
              <a16:creationId xmlns:a16="http://schemas.microsoft.com/office/drawing/2014/main" id="{6236389A-EB78-143E-FA05-3B088F2A2C4D}"/>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Effect>
                    <a14:saturation sat="200000"/>
                  </a14:imgEffect>
                </a14:imgLayer>
              </a14:imgProps>
            </a:ext>
            <a:ext uri="{28A0092B-C50C-407E-A947-70E740481C1C}">
              <a14:useLocalDpi xmlns:a14="http://schemas.microsoft.com/office/drawing/2010/main" val="0"/>
            </a:ext>
          </a:extLst>
        </a:blip>
        <a:srcRect l="17526" r="24918" b="52332"/>
        <a:stretch/>
      </xdr:blipFill>
      <xdr:spPr>
        <a:xfrm>
          <a:off x="2513375" y="17931"/>
          <a:ext cx="1886168" cy="646263"/>
        </a:xfrm>
        <a:prstGeom prst="rect">
          <a:avLst/>
        </a:prstGeom>
        <a:ln>
          <a:noFill/>
        </a:ln>
        <a:effectLst>
          <a:outerShdw blurRad="190500" algn="tl" rotWithShape="0">
            <a:srgbClr val="000000">
              <a:alpha val="70000"/>
            </a:srgbClr>
          </a:outerShdw>
        </a:effectLst>
      </xdr:spPr>
    </xdr:pic>
    <xdr:clientData/>
  </xdr:twoCellAnchor>
  <xdr:twoCellAnchor>
    <xdr:from>
      <xdr:col>17</xdr:col>
      <xdr:colOff>1276747</xdr:colOff>
      <xdr:row>0</xdr:row>
      <xdr:rowOff>73716</xdr:rowOff>
    </xdr:from>
    <xdr:to>
      <xdr:col>18</xdr:col>
      <xdr:colOff>1100814</xdr:colOff>
      <xdr:row>3</xdr:row>
      <xdr:rowOff>178492</xdr:rowOff>
    </xdr:to>
    <xdr:sp macro="[0]!A_매칭이동" textlink="">
      <xdr:nvSpPr>
        <xdr:cNvPr id="3" name="순서도: 대체 처리 2">
          <a:extLst>
            <a:ext uri="{FF2B5EF4-FFF2-40B4-BE49-F238E27FC236}">
              <a16:creationId xmlns:a16="http://schemas.microsoft.com/office/drawing/2014/main" id="{D1F99B5D-D258-4130-A10B-A85C2D655DE4}"/>
            </a:ext>
          </a:extLst>
        </xdr:cNvPr>
        <xdr:cNvSpPr/>
      </xdr:nvSpPr>
      <xdr:spPr>
        <a:xfrm>
          <a:off x="19812397" y="73716"/>
          <a:ext cx="1109942" cy="790576"/>
        </a:xfrm>
        <a:prstGeom prst="flowChartAlternateProcess">
          <a:avLst/>
        </a:prstGeom>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100000" t="100000"/>
          </a:path>
          <a:tileRect r="-100000" b="-100000"/>
        </a:gradFill>
        <a:scene3d>
          <a:camera prst="orthographicFront"/>
          <a:lightRig rig="threePt" dir="t"/>
        </a:scene3d>
        <a:sp3d>
          <a:bevelT w="139700" h="139700" prst="divot"/>
        </a:sp3d>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sp3d/>
        </a:bodyPr>
        <a:lstStyle/>
        <a:p>
          <a:pPr algn="ctr"/>
          <a:r>
            <a:rPr lang="ko-KR" altLang="en-US" sz="1400" b="1" u="none" kern="1200" cap="none" spc="0">
              <a:ln w="9525">
                <a:solidFill>
                  <a:schemeClr val="tx1">
                    <a:lumMod val="75000"/>
                    <a:lumOff val="25000"/>
                  </a:schemeClr>
                </a:solidFill>
                <a:prstDash val="solid"/>
              </a:ln>
              <a:solidFill>
                <a:srgbClr val="FFFF00"/>
              </a:solidFill>
              <a:effectLst>
                <a:outerShdw blurRad="12700" dist="38100" dir="2700000" algn="tl" rotWithShape="0">
                  <a:schemeClr val="bg1">
                    <a:lumMod val="50000"/>
                  </a:schemeClr>
                </a:outerShdw>
              </a:effectLst>
              <a:latin typeface="휴먼둥근헤드라인" panose="02030504000101010101" pitchFamily="18" charset="-127"/>
              <a:ea typeface="휴먼둥근헤드라인" panose="02030504000101010101" pitchFamily="18" charset="-127"/>
            </a:rPr>
            <a:t>감정평가</a:t>
          </a:r>
          <a:endParaRPr lang="en-US" altLang="ko-KR" sz="1400" b="1" u="none" kern="1200" cap="none" spc="0">
            <a:ln w="9525">
              <a:solidFill>
                <a:schemeClr val="tx1">
                  <a:lumMod val="75000"/>
                  <a:lumOff val="25000"/>
                </a:schemeClr>
              </a:solidFill>
              <a:prstDash val="solid"/>
            </a:ln>
            <a:solidFill>
              <a:srgbClr val="FFFF00"/>
            </a:solidFill>
            <a:effectLst>
              <a:outerShdw blurRad="12700" dist="38100" dir="2700000" algn="tl" rotWithShape="0">
                <a:schemeClr val="bg1">
                  <a:lumMod val="50000"/>
                </a:schemeClr>
              </a:outerShdw>
            </a:effectLst>
            <a:latin typeface="휴먼둥근헤드라인" panose="02030504000101010101" pitchFamily="18" charset="-127"/>
            <a:ea typeface="휴먼둥근헤드라인" panose="02030504000101010101" pitchFamily="18" charset="-127"/>
          </a:endParaRPr>
        </a:p>
        <a:p>
          <a:pPr algn="ctr"/>
          <a:r>
            <a:rPr lang="ko-KR" altLang="en-US" sz="1200" b="1" u="none" kern="1200" cap="none" spc="0">
              <a:ln w="9525">
                <a:solidFill>
                  <a:schemeClr val="tx1">
                    <a:lumMod val="85000"/>
                    <a:lumOff val="15000"/>
                  </a:schemeClr>
                </a:solidFill>
                <a:prstDash val="solid"/>
              </a:ln>
              <a:solidFill>
                <a:schemeClr val="bg1"/>
              </a:solidFill>
              <a:effectLst>
                <a:outerShdw blurRad="12700" dist="38100" dir="2700000" algn="tl" rotWithShape="0">
                  <a:schemeClr val="bg1">
                    <a:lumMod val="50000"/>
                  </a:schemeClr>
                </a:outerShdw>
              </a:effectLst>
              <a:latin typeface="휴먼둥근헤드라인" panose="02030504000101010101" pitchFamily="18" charset="-127"/>
              <a:ea typeface="휴먼둥근헤드라인" panose="02030504000101010101" pitchFamily="18" charset="-127"/>
            </a:rPr>
            <a:t>바로가기</a:t>
          </a:r>
          <a:r>
            <a:rPr lang="ko-KR" altLang="en-US" sz="1800" b="0" u="none" kern="1200" cap="none" spc="0">
              <a:ln w="0">
                <a:solidFill>
                  <a:schemeClr val="bg1">
                    <a:lumMod val="65000"/>
                  </a:schemeClr>
                </a:solidFill>
              </a:ln>
              <a:solidFill>
                <a:schemeClr val="tx1"/>
              </a:solidFill>
              <a:effectLst>
                <a:outerShdw blurRad="38100" dist="19050" dir="2700000" algn="tl" rotWithShape="0">
                  <a:schemeClr val="dk1">
                    <a:alpha val="40000"/>
                  </a:schemeClr>
                </a:outerShdw>
              </a:effectLst>
              <a:latin typeface="휴먼둥근헤드라인" panose="02030504000101010101" pitchFamily="18" charset="-127"/>
              <a:ea typeface="휴먼둥근헤드라인" panose="02030504000101010101" pitchFamily="18" charset="-127"/>
            </a:rPr>
            <a:t> </a:t>
          </a:r>
          <a:endParaRPr lang="en-US" altLang="ko-KR" sz="1800" b="0" u="none" kern="1200" cap="none" spc="0">
            <a:ln w="0">
              <a:solidFill>
                <a:schemeClr val="bg1">
                  <a:lumMod val="65000"/>
                </a:schemeClr>
              </a:solidFill>
            </a:ln>
            <a:solidFill>
              <a:schemeClr val="tx1"/>
            </a:solidFill>
            <a:effectLst>
              <a:outerShdw blurRad="38100" dist="19050" dir="2700000" algn="tl" rotWithShape="0">
                <a:schemeClr val="dk1">
                  <a:alpha val="40000"/>
                </a:schemeClr>
              </a:outerShdw>
            </a:effectLst>
            <a:latin typeface="휴먼둥근헤드라인" panose="02030504000101010101" pitchFamily="18" charset="-127"/>
            <a:ea typeface="휴먼둥근헤드라인" panose="02030504000101010101" pitchFamily="18" charset="-127"/>
          </a:endParaRPr>
        </a:p>
      </xdr:txBody>
    </xdr:sp>
    <xdr:clientData/>
  </xdr:twoCellAnchor>
  <xdr:twoCellAnchor>
    <xdr:from>
      <xdr:col>7</xdr:col>
      <xdr:colOff>437993</xdr:colOff>
      <xdr:row>0</xdr:row>
      <xdr:rowOff>97833</xdr:rowOff>
    </xdr:from>
    <xdr:to>
      <xdr:col>8</xdr:col>
      <xdr:colOff>527564</xdr:colOff>
      <xdr:row>2</xdr:row>
      <xdr:rowOff>168838</xdr:rowOff>
    </xdr:to>
    <xdr:sp macro="[0]!A_설정순위저장" textlink="">
      <xdr:nvSpPr>
        <xdr:cNvPr id="4" name="순서도: 대체 처리 3">
          <a:extLst>
            <a:ext uri="{FF2B5EF4-FFF2-40B4-BE49-F238E27FC236}">
              <a16:creationId xmlns:a16="http://schemas.microsoft.com/office/drawing/2014/main" id="{4D4F060F-5341-4302-A970-0CCC431EFDAD}"/>
            </a:ext>
          </a:extLst>
        </xdr:cNvPr>
        <xdr:cNvSpPr/>
      </xdr:nvSpPr>
      <xdr:spPr>
        <a:xfrm>
          <a:off x="7981793" y="97833"/>
          <a:ext cx="1167257" cy="528205"/>
        </a:xfrm>
        <a:prstGeom prst="flowChartAlternateProcess">
          <a:avLst/>
        </a:prstGeom>
        <a:scene3d>
          <a:camera prst="orthographicFront"/>
          <a:lightRig rig="threePt" dir="t"/>
        </a:scene3d>
        <a:sp3d>
          <a:bevelT w="139700" h="139700" prst="divot"/>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sp3d extrusionH="57150">
            <a:bevelT w="38100" h="38100" prst="angle"/>
          </a:sp3d>
        </a:bodyPr>
        <a:lstStyle/>
        <a:p>
          <a:pPr algn="ctr"/>
          <a:r>
            <a:rPr lang="ko-KR" altLang="en-US" sz="1600" b="1" kern="1200" cap="none" spc="0" baseline="0">
              <a:ln w="13462">
                <a:solidFill>
                  <a:schemeClr val="bg1"/>
                </a:solidFill>
                <a:prstDash val="solid"/>
              </a:ln>
              <a:solidFill>
                <a:schemeClr val="tx1"/>
              </a:solidFill>
              <a:effectLst>
                <a:outerShdw dist="38100" dir="2700000" algn="bl" rotWithShape="0">
                  <a:schemeClr val="accent5"/>
                </a:outerShdw>
              </a:effectLst>
              <a:latin typeface="궁서체" panose="02030609000101010101" pitchFamily="17" charset="-127"/>
              <a:ea typeface="궁서체" panose="02030609000101010101" pitchFamily="17" charset="-127"/>
            </a:rPr>
            <a:t>설정순위</a:t>
          </a:r>
          <a:endParaRPr lang="en-US" altLang="ko-KR" sz="1600" b="1" kern="1200" cap="none" spc="0" baseline="0">
            <a:ln w="13462">
              <a:solidFill>
                <a:schemeClr val="bg1"/>
              </a:solidFill>
              <a:prstDash val="solid"/>
            </a:ln>
            <a:solidFill>
              <a:schemeClr val="tx1"/>
            </a:solidFill>
            <a:effectLst>
              <a:outerShdw dist="38100" dir="2700000" algn="bl" rotWithShape="0">
                <a:schemeClr val="accent5"/>
              </a:outerShdw>
            </a:effectLst>
            <a:latin typeface="궁서체" panose="02030609000101010101" pitchFamily="17" charset="-127"/>
            <a:ea typeface="궁서체" panose="02030609000101010101" pitchFamily="17" charset="-127"/>
          </a:endParaRPr>
        </a:p>
      </xdr:txBody>
    </xdr:sp>
    <xdr:clientData/>
  </xdr:twoCellAnchor>
  <xdr:twoCellAnchor>
    <xdr:from>
      <xdr:col>4</xdr:col>
      <xdr:colOff>169612</xdr:colOff>
      <xdr:row>0</xdr:row>
      <xdr:rowOff>94129</xdr:rowOff>
    </xdr:from>
    <xdr:to>
      <xdr:col>5</xdr:col>
      <xdr:colOff>200127</xdr:colOff>
      <xdr:row>2</xdr:row>
      <xdr:rowOff>172754</xdr:rowOff>
    </xdr:to>
    <xdr:sp macro="[0]!A_불러오기" textlink="">
      <xdr:nvSpPr>
        <xdr:cNvPr id="5" name="순서도: 대체 처리 4">
          <a:extLst>
            <a:ext uri="{FF2B5EF4-FFF2-40B4-BE49-F238E27FC236}">
              <a16:creationId xmlns:a16="http://schemas.microsoft.com/office/drawing/2014/main" id="{9EEC813C-1C6A-4639-BAF5-B72DCF973C68}"/>
            </a:ext>
          </a:extLst>
        </xdr:cNvPr>
        <xdr:cNvSpPr/>
      </xdr:nvSpPr>
      <xdr:spPr>
        <a:xfrm>
          <a:off x="4480355" y="94129"/>
          <a:ext cx="1108201" cy="535825"/>
        </a:xfrm>
        <a:prstGeom prst="flowChartAlternateProcess">
          <a:avLst/>
        </a:prstGeom>
        <a:solidFill>
          <a:schemeClr val="tx2"/>
        </a:solidFill>
        <a:scene3d>
          <a:camera prst="orthographicFront"/>
          <a:lightRig rig="threePt" dir="t"/>
        </a:scene3d>
        <a:sp3d>
          <a:bevelT w="139700" h="139700" prst="divot"/>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sp3d extrusionH="57150">
            <a:bevelT w="38100" h="38100" prst="angle"/>
          </a:sp3d>
        </a:bodyPr>
        <a:lstStyle/>
        <a:p>
          <a:pPr algn="ctr"/>
          <a:r>
            <a:rPr lang="ko-KR" altLang="en-US" sz="1600" b="1" kern="1200" cap="none" spc="0">
              <a:ln w="9525">
                <a:solidFill>
                  <a:schemeClr val="bg1"/>
                </a:solidFill>
                <a:prstDash val="solid"/>
              </a:ln>
              <a:solidFill>
                <a:schemeClr val="bg1"/>
              </a:solidFill>
              <a:effectLst>
                <a:outerShdw blurRad="12700" dist="38100" dir="2700000" algn="tl" rotWithShape="0">
                  <a:schemeClr val="bg1">
                    <a:lumMod val="50000"/>
                  </a:schemeClr>
                </a:outerShdw>
              </a:effectLst>
              <a:latin typeface="궁서" panose="02030600000101010101" pitchFamily="18" charset="-127"/>
              <a:ea typeface="궁서" panose="02030600000101010101" pitchFamily="18" charset="-127"/>
            </a:rPr>
            <a:t>불러오기</a:t>
          </a:r>
          <a:endParaRPr lang="en-US" altLang="ko-KR" sz="1600" b="1" kern="1200" cap="none" spc="0">
            <a:ln w="9525">
              <a:solidFill>
                <a:schemeClr val="bg1"/>
              </a:solidFill>
              <a:prstDash val="solid"/>
            </a:ln>
            <a:solidFill>
              <a:schemeClr val="bg1"/>
            </a:solidFill>
            <a:effectLst>
              <a:outerShdw blurRad="12700" dist="38100" dir="2700000" algn="tl" rotWithShape="0">
                <a:schemeClr val="bg1">
                  <a:lumMod val="50000"/>
                </a:schemeClr>
              </a:outerShdw>
            </a:effectLst>
            <a:latin typeface="궁서" panose="02030600000101010101" pitchFamily="18" charset="-127"/>
            <a:ea typeface="궁서" panose="02030600000101010101" pitchFamily="18" charset="-127"/>
          </a:endParaRPr>
        </a:p>
      </xdr:txBody>
    </xdr:sp>
    <xdr:clientData/>
  </xdr:twoCellAnchor>
  <xdr:twoCellAnchor>
    <xdr:from>
      <xdr:col>5</xdr:col>
      <xdr:colOff>250859</xdr:colOff>
      <xdr:row>0</xdr:row>
      <xdr:rowOff>94578</xdr:rowOff>
    </xdr:from>
    <xdr:to>
      <xdr:col>6</xdr:col>
      <xdr:colOff>302329</xdr:colOff>
      <xdr:row>2</xdr:row>
      <xdr:rowOff>173203</xdr:rowOff>
    </xdr:to>
    <xdr:sp macro="[0]!A_지우기" textlink="">
      <xdr:nvSpPr>
        <xdr:cNvPr id="6" name="순서도: 대체 처리 5">
          <a:extLst>
            <a:ext uri="{FF2B5EF4-FFF2-40B4-BE49-F238E27FC236}">
              <a16:creationId xmlns:a16="http://schemas.microsoft.com/office/drawing/2014/main" id="{D310DA74-D8C1-49E9-A829-60A709633C67}"/>
            </a:ext>
          </a:extLst>
        </xdr:cNvPr>
        <xdr:cNvSpPr/>
      </xdr:nvSpPr>
      <xdr:spPr>
        <a:xfrm>
          <a:off x="5639288" y="94578"/>
          <a:ext cx="1129155" cy="535825"/>
        </a:xfrm>
        <a:prstGeom prst="flowChartAlternateProcess">
          <a:avLst/>
        </a:prstGeom>
        <a:solidFill>
          <a:schemeClr val="accent5">
            <a:lumMod val="75000"/>
          </a:schemeClr>
        </a:solidFill>
        <a:scene3d>
          <a:camera prst="orthographicFront"/>
          <a:lightRig rig="threePt" dir="t"/>
        </a:scene3d>
        <a:sp3d>
          <a:bevelT w="139700" h="139700" prst="divot"/>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sp3d extrusionH="57150">
            <a:bevelT w="38100" h="38100" prst="angle"/>
          </a:sp3d>
        </a:bodyPr>
        <a:lstStyle/>
        <a:p>
          <a:pPr algn="ctr"/>
          <a:r>
            <a:rPr lang="ko-KR" altLang="en-US" sz="1600" b="1" kern="1200" cap="none" spc="0">
              <a:ln w="9525">
                <a:solidFill>
                  <a:schemeClr val="bg1"/>
                </a:solidFill>
                <a:prstDash val="solid"/>
              </a:ln>
              <a:solidFill>
                <a:schemeClr val="bg1"/>
              </a:solidFill>
              <a:effectLst>
                <a:outerShdw blurRad="12700" dist="38100" dir="2700000" algn="tl" rotWithShape="0">
                  <a:schemeClr val="bg1">
                    <a:lumMod val="50000"/>
                  </a:schemeClr>
                </a:outerShdw>
              </a:effectLst>
              <a:latin typeface="궁서" panose="02030600000101010101" pitchFamily="18" charset="-127"/>
              <a:ea typeface="궁서" panose="02030600000101010101" pitchFamily="18" charset="-127"/>
            </a:rPr>
            <a:t>지우기</a:t>
          </a:r>
          <a:endParaRPr lang="en-US" altLang="ko-KR" sz="1600" b="1" kern="1200" cap="none" spc="0">
            <a:ln w="9525">
              <a:solidFill>
                <a:schemeClr val="bg1"/>
              </a:solidFill>
              <a:prstDash val="solid"/>
            </a:ln>
            <a:solidFill>
              <a:schemeClr val="bg1"/>
            </a:solidFill>
            <a:effectLst>
              <a:outerShdw blurRad="12700" dist="38100" dir="2700000" algn="tl" rotWithShape="0">
                <a:schemeClr val="bg1">
                  <a:lumMod val="50000"/>
                </a:schemeClr>
              </a:outerShdw>
            </a:effectLst>
            <a:latin typeface="궁서" panose="02030600000101010101" pitchFamily="18" charset="-127"/>
            <a:ea typeface="궁서" panose="02030600000101010101" pitchFamily="18" charset="-127"/>
          </a:endParaRPr>
        </a:p>
      </xdr:txBody>
    </xdr:sp>
    <xdr:clientData/>
  </xdr:twoCellAnchor>
  <xdr:twoCellAnchor>
    <xdr:from>
      <xdr:col>6</xdr:col>
      <xdr:colOff>357200</xdr:colOff>
      <xdr:row>0</xdr:row>
      <xdr:rowOff>112060</xdr:rowOff>
    </xdr:from>
    <xdr:to>
      <xdr:col>7</xdr:col>
      <xdr:colOff>378190</xdr:colOff>
      <xdr:row>2</xdr:row>
      <xdr:rowOff>171635</xdr:rowOff>
    </xdr:to>
    <xdr:sp macro="[0]!A_권리분석저장" textlink="">
      <xdr:nvSpPr>
        <xdr:cNvPr id="2" name="순서도: 대체 처리 1">
          <a:extLst>
            <a:ext uri="{FF2B5EF4-FFF2-40B4-BE49-F238E27FC236}">
              <a16:creationId xmlns:a16="http://schemas.microsoft.com/office/drawing/2014/main" id="{6B2EBD10-0FA7-4931-A4B8-E412BA10E312}"/>
            </a:ext>
          </a:extLst>
        </xdr:cNvPr>
        <xdr:cNvSpPr/>
      </xdr:nvSpPr>
      <xdr:spPr>
        <a:xfrm>
          <a:off x="6823314" y="112060"/>
          <a:ext cx="1098676" cy="516775"/>
        </a:xfrm>
        <a:prstGeom prst="flowChartAlternateProcess">
          <a:avLst/>
        </a:prstGeom>
        <a:solidFill>
          <a:schemeClr val="accent4">
            <a:lumMod val="75000"/>
          </a:schemeClr>
        </a:solidFill>
        <a:scene3d>
          <a:camera prst="orthographicFront"/>
          <a:lightRig rig="threePt" dir="t"/>
        </a:scene3d>
        <a:sp3d>
          <a:bevelT w="139700" h="139700" prst="divot"/>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sp3d extrusionH="57150">
            <a:bevelT w="38100" h="38100" prst="angle"/>
          </a:sp3d>
        </a:bodyPr>
        <a:lstStyle/>
        <a:p>
          <a:pPr algn="ctr"/>
          <a:r>
            <a:rPr lang="ko-KR" altLang="en-US" sz="1600" b="1" kern="1200" cap="none" spc="0">
              <a:ln w="13462">
                <a:solidFill>
                  <a:schemeClr val="bg1"/>
                </a:solidFill>
                <a:prstDash val="solid"/>
              </a:ln>
              <a:solidFill>
                <a:schemeClr val="bg1"/>
              </a:solidFill>
              <a:effectLst>
                <a:outerShdw dist="38100" dir="2700000" algn="bl" rotWithShape="0">
                  <a:schemeClr val="accent5"/>
                </a:outerShdw>
              </a:effectLst>
              <a:latin typeface="궁서체" panose="02030609000101010101" pitchFamily="17" charset="-127"/>
              <a:ea typeface="궁서체" panose="02030609000101010101" pitchFamily="17" charset="-127"/>
            </a:rPr>
            <a:t>권리분석</a:t>
          </a:r>
          <a:endParaRPr lang="en-US" altLang="ko-KR" sz="1600" b="1" kern="1200" cap="none" spc="0">
            <a:ln w="13462">
              <a:solidFill>
                <a:schemeClr val="bg1"/>
              </a:solidFill>
              <a:prstDash val="solid"/>
            </a:ln>
            <a:solidFill>
              <a:schemeClr val="bg1"/>
            </a:solidFill>
            <a:effectLst>
              <a:outerShdw dist="38100" dir="2700000" algn="bl" rotWithShape="0">
                <a:schemeClr val="accent5"/>
              </a:outerShdw>
            </a:effectLst>
            <a:latin typeface="궁서체" panose="02030609000101010101" pitchFamily="17" charset="-127"/>
            <a:ea typeface="궁서체" panose="02030609000101010101" pitchFamily="17" charset="-127"/>
          </a:endParaRPr>
        </a:p>
      </xdr:txBody>
    </xdr:sp>
    <xdr:clientData/>
  </xdr:twoCellAnchor>
  <mc:AlternateContent xmlns:mc="http://schemas.openxmlformats.org/markup-compatibility/2006">
    <mc:Choice xmlns:a14="http://schemas.microsoft.com/office/drawing/2010/main" Requires="a14">
      <xdr:twoCellAnchor editAs="oneCell">
        <xdr:from>
          <xdr:col>8</xdr:col>
          <xdr:colOff>720378</xdr:colOff>
          <xdr:row>0</xdr:row>
          <xdr:rowOff>113740</xdr:rowOff>
        </xdr:from>
        <xdr:to>
          <xdr:col>10</xdr:col>
          <xdr:colOff>997417</xdr:colOff>
          <xdr:row>2</xdr:row>
          <xdr:rowOff>130661</xdr:rowOff>
        </xdr:to>
        <xdr:pic>
          <xdr:nvPicPr>
            <xdr:cNvPr id="8" name="그림 7">
              <a:extLst>
                <a:ext uri="{FF2B5EF4-FFF2-40B4-BE49-F238E27FC236}">
                  <a16:creationId xmlns:a16="http://schemas.microsoft.com/office/drawing/2014/main" id="{2F735952-3F6E-968F-C8F6-72598E06F917}"/>
                </a:ext>
              </a:extLst>
            </xdr:cNvPr>
            <xdr:cNvPicPr preferRelativeResize="0">
              <a:picLocks noChangeArrowheads="1"/>
              <a:extLst>
                <a:ext uri="{84589F7E-364E-4C9E-8A38-B11213B215E9}">
                  <a14:cameraTool cellRange="설정순위!F1" spid="_x0000_s47122"/>
                </a:ext>
              </a:extLst>
            </xdr:cNvPicPr>
          </xdr:nvPicPr>
          <xdr:blipFill>
            <a:blip xmlns:r="http://schemas.openxmlformats.org/officeDocument/2006/relationships" r:embed="rId3"/>
            <a:srcRect/>
            <a:stretch>
              <a:fillRect/>
            </a:stretch>
          </xdr:blipFill>
          <xdr:spPr bwMode="auto">
            <a:xfrm>
              <a:off x="9330978" y="113740"/>
              <a:ext cx="2429689" cy="47412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22</xdr:row>
          <xdr:rowOff>19050</xdr:rowOff>
        </xdr:from>
        <xdr:to>
          <xdr:col>14</xdr:col>
          <xdr:colOff>914400</xdr:colOff>
          <xdr:row>23</xdr:row>
          <xdr:rowOff>180975</xdr:rowOff>
        </xdr:to>
        <xdr:sp macro="" textlink="">
          <xdr:nvSpPr>
            <xdr:cNvPr id="2304" name="Button 256" hidden="1">
              <a:extLst>
                <a:ext uri="{63B3BB69-23CF-44E3-9099-C40C66FF867C}">
                  <a14:compatExt spid="_x0000_s2304"/>
                </a:ext>
                <a:ext uri="{FF2B5EF4-FFF2-40B4-BE49-F238E27FC236}">
                  <a16:creationId xmlns:a16="http://schemas.microsoft.com/office/drawing/2014/main" id="{00000000-0008-0000-0000-00000009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설정순위 업데이트 (수정용)</a:t>
              </a:r>
            </a:p>
          </xdr:txBody>
        </xdr:sp>
        <xdr:clientData fPrintsWithSheet="0"/>
      </xdr:twoCellAnchor>
    </mc:Choice>
    <mc:Fallback/>
  </mc:AlternateContent>
  <xdr:twoCellAnchor>
    <xdr:from>
      <xdr:col>0</xdr:col>
      <xdr:colOff>0</xdr:colOff>
      <xdr:row>22</xdr:row>
      <xdr:rowOff>140806</xdr:rowOff>
    </xdr:from>
    <xdr:to>
      <xdr:col>2</xdr:col>
      <xdr:colOff>149087</xdr:colOff>
      <xdr:row>24</xdr:row>
      <xdr:rowOff>13461</xdr:rowOff>
    </xdr:to>
    <xdr:sp macro="" textlink="">
      <xdr:nvSpPr>
        <xdr:cNvPr id="14" name="TextBox 13">
          <a:extLst>
            <a:ext uri="{FF2B5EF4-FFF2-40B4-BE49-F238E27FC236}">
              <a16:creationId xmlns:a16="http://schemas.microsoft.com/office/drawing/2014/main" id="{F60EC428-8AF6-C787-E3E7-F2796B5E8E76}"/>
            </a:ext>
          </a:extLst>
        </xdr:cNvPr>
        <xdr:cNvSpPr txBox="1"/>
      </xdr:nvSpPr>
      <xdr:spPr>
        <a:xfrm>
          <a:off x="0" y="5242893"/>
          <a:ext cx="2302565" cy="253655"/>
        </a:xfrm>
        <a:prstGeom prst="flowChartAlternateProcess">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prst="angle"/>
          </a:sp3d>
        </a:bodyPr>
        <a:lstStyle/>
        <a:p>
          <a:r>
            <a:rPr lang="en-US" altLang="ko-KR" sz="800" b="0" i="0">
              <a:ln>
                <a:solidFill>
                  <a:schemeClr val="bg1"/>
                </a:solidFill>
              </a:ln>
              <a:solidFill>
                <a:schemeClr val="tx1"/>
              </a:solidFill>
              <a:effectLst/>
              <a:latin typeface="Constantia" panose="02030602050306030303" pitchFamily="18" charset="0"/>
              <a:ea typeface="+mn-ea"/>
              <a:cs typeface="+mn-cs"/>
            </a:rPr>
            <a:t>Copyright 2025.</a:t>
          </a:r>
          <a:r>
            <a:rPr lang="ko-KR" altLang="en-US" sz="800" b="0" i="0">
              <a:ln>
                <a:solidFill>
                  <a:schemeClr val="bg1"/>
                </a:solidFill>
              </a:ln>
              <a:solidFill>
                <a:schemeClr val="tx1"/>
              </a:solidFill>
              <a:effectLst/>
              <a:latin typeface="Constantia" panose="02030602050306030303" pitchFamily="18" charset="0"/>
              <a:ea typeface="+mn-ea"/>
              <a:cs typeface="+mn-cs"/>
            </a:rPr>
            <a:t>  </a:t>
          </a:r>
          <a:r>
            <a:rPr lang="en-US" altLang="ko-KR" sz="800" b="0" i="0">
              <a:ln>
                <a:solidFill>
                  <a:schemeClr val="bg1"/>
                </a:solidFill>
              </a:ln>
              <a:solidFill>
                <a:schemeClr val="tx1"/>
              </a:solidFill>
              <a:effectLst/>
              <a:latin typeface="Constantia" panose="02030602050306030303" pitchFamily="18" charset="0"/>
              <a:ea typeface="+mn-ea"/>
              <a:cs typeface="+mn-cs"/>
            </a:rPr>
            <a:t>"The</a:t>
          </a:r>
          <a:r>
            <a:rPr lang="en-US" altLang="ko-KR" sz="800" b="0" i="0" baseline="0">
              <a:ln>
                <a:solidFill>
                  <a:schemeClr val="bg1"/>
                </a:solidFill>
              </a:ln>
              <a:solidFill>
                <a:schemeClr val="tx1"/>
              </a:solidFill>
              <a:effectLst/>
              <a:latin typeface="Constantia" panose="02030602050306030303" pitchFamily="18" charset="0"/>
              <a:ea typeface="+mn-ea"/>
              <a:cs typeface="+mn-cs"/>
            </a:rPr>
            <a:t>  </a:t>
          </a:r>
          <a:r>
            <a:rPr lang="ko-KR" altLang="en-US" sz="800" b="0" i="0" baseline="0">
              <a:ln>
                <a:solidFill>
                  <a:schemeClr val="bg1"/>
                </a:solidFill>
              </a:ln>
              <a:solidFill>
                <a:schemeClr val="tx1"/>
              </a:solidFill>
              <a:effectLst/>
              <a:latin typeface="Constantia" panose="02030602050306030303" pitchFamily="18" charset="0"/>
              <a:ea typeface="+mn-ea"/>
              <a:cs typeface="+mn-cs"/>
            </a:rPr>
            <a:t>春</a:t>
          </a:r>
          <a:r>
            <a:rPr lang="en-US" altLang="ko-KR" sz="800" b="0" i="0" baseline="0">
              <a:ln>
                <a:solidFill>
                  <a:schemeClr val="bg1"/>
                </a:solidFill>
              </a:ln>
              <a:solidFill>
                <a:schemeClr val="tx1"/>
              </a:solidFill>
              <a:effectLst/>
              <a:latin typeface="Constantia" panose="02030602050306030303" pitchFamily="18" charset="0"/>
              <a:ea typeface="+mn-ea"/>
              <a:cs typeface="+mn-cs"/>
            </a:rPr>
            <a:t>"</a:t>
          </a:r>
          <a:r>
            <a:rPr lang="ko-KR" altLang="en-US" sz="800" b="0" i="0" baseline="0">
              <a:ln>
                <a:solidFill>
                  <a:schemeClr val="bg1"/>
                </a:solidFill>
              </a:ln>
              <a:solidFill>
                <a:schemeClr val="tx1"/>
              </a:solidFill>
              <a:effectLst/>
              <a:latin typeface="Constantia" panose="02030602050306030303" pitchFamily="18" charset="0"/>
              <a:ea typeface="+mn-ea"/>
              <a:cs typeface="+mn-cs"/>
            </a:rPr>
            <a:t> </a:t>
          </a:r>
          <a:r>
            <a:rPr lang="en-US" altLang="ko-KR" sz="800" b="0" i="0">
              <a:ln>
                <a:solidFill>
                  <a:schemeClr val="bg1"/>
                </a:solidFill>
              </a:ln>
              <a:solidFill>
                <a:schemeClr val="tx1"/>
              </a:solidFill>
              <a:effectLst/>
              <a:latin typeface="Constantia" panose="02030602050306030303" pitchFamily="18" charset="0"/>
              <a:ea typeface="+mn-ea"/>
              <a:cs typeface="+mn-cs"/>
            </a:rPr>
            <a:t>All Rights</a:t>
          </a:r>
          <a:r>
            <a:rPr lang="en-US" altLang="ko-KR" sz="800" b="0" i="0" baseline="0">
              <a:ln>
                <a:solidFill>
                  <a:schemeClr val="bg1"/>
                </a:solidFill>
              </a:ln>
              <a:solidFill>
                <a:schemeClr val="tx1"/>
              </a:solidFill>
              <a:effectLst/>
              <a:latin typeface="Constantia" panose="02030602050306030303" pitchFamily="18" charset="0"/>
              <a:ea typeface="+mn-ea"/>
              <a:cs typeface="+mn-cs"/>
            </a:rPr>
            <a:t> </a:t>
          </a:r>
          <a:r>
            <a:rPr lang="en-US" altLang="ko-KR" sz="800" b="0" i="0">
              <a:ln>
                <a:solidFill>
                  <a:schemeClr val="bg1"/>
                </a:solidFill>
              </a:ln>
              <a:solidFill>
                <a:schemeClr val="tx1"/>
              </a:solidFill>
              <a:effectLst/>
              <a:latin typeface="Constantia" panose="02030602050306030303" pitchFamily="18" charset="0"/>
              <a:ea typeface="+mn-ea"/>
              <a:cs typeface="+mn-cs"/>
            </a:rPr>
            <a:t>Reserved</a:t>
          </a:r>
          <a:r>
            <a:rPr lang="en-US" altLang="ko-KR" sz="1000" b="0" i="0">
              <a:ln>
                <a:solidFill>
                  <a:schemeClr val="bg1"/>
                </a:solidFill>
              </a:ln>
              <a:solidFill>
                <a:schemeClr val="tx1"/>
              </a:solidFill>
              <a:effectLst/>
              <a:latin typeface="Constantia" panose="02030602050306030303" pitchFamily="18" charset="0"/>
              <a:ea typeface="+mn-ea"/>
              <a:cs typeface="+mn-cs"/>
            </a:rPr>
            <a:t>.</a:t>
          </a:r>
          <a:endParaRPr lang="ko-KR" altLang="en-US" sz="1000" b="0" kern="1200" cap="none" spc="50">
            <a:ln>
              <a:solidFill>
                <a:schemeClr val="bg1"/>
              </a:solidFill>
            </a:ln>
            <a:solidFill>
              <a:schemeClr val="tx1"/>
            </a:solidFill>
            <a:effectLst>
              <a:innerShdw blurRad="63500" dist="50800" dir="13500000">
                <a:srgbClr val="000000">
                  <a:alpha val="50000"/>
                </a:srgbClr>
              </a:innerShdw>
            </a:effectLst>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47626</xdr:colOff>
          <xdr:row>0</xdr:row>
          <xdr:rowOff>114300</xdr:rowOff>
        </xdr:from>
        <xdr:to>
          <xdr:col>2</xdr:col>
          <xdr:colOff>323850</xdr:colOff>
          <xdr:row>2</xdr:row>
          <xdr:rowOff>133350</xdr:rowOff>
        </xdr:to>
        <xdr:pic>
          <xdr:nvPicPr>
            <xdr:cNvPr id="9" name="그림 8">
              <a:extLst>
                <a:ext uri="{FF2B5EF4-FFF2-40B4-BE49-F238E27FC236}">
                  <a16:creationId xmlns:a16="http://schemas.microsoft.com/office/drawing/2014/main" id="{BC806A23-D430-7CD9-2229-05F655E85854}"/>
                </a:ext>
              </a:extLst>
            </xdr:cNvPr>
            <xdr:cNvPicPr>
              <a:picLocks noChangeAspect="1" noChangeArrowheads="1"/>
              <a:extLst>
                <a:ext uri="{84589F7E-364E-4C9E-8A38-B11213B215E9}">
                  <a14:cameraTool cellRange="권리분석!A1:E2" spid="_x0000_s47123"/>
                </a:ext>
              </a:extLst>
            </xdr:cNvPicPr>
          </xdr:nvPicPr>
          <xdr:blipFill rotWithShape="1">
            <a:blip xmlns:r="http://schemas.openxmlformats.org/officeDocument/2006/relationships" r:embed="rId4"/>
            <a:srcRect b="15254"/>
            <a:stretch>
              <a:fillRect/>
            </a:stretch>
          </xdr:blipFill>
          <xdr:spPr bwMode="auto">
            <a:xfrm>
              <a:off x="47626" y="114300"/>
              <a:ext cx="2428874" cy="4762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295275</xdr:colOff>
          <xdr:row>0</xdr:row>
          <xdr:rowOff>152400</xdr:rowOff>
        </xdr:from>
        <xdr:to>
          <xdr:col>14</xdr:col>
          <xdr:colOff>1123950</xdr:colOff>
          <xdr:row>2</xdr:row>
          <xdr:rowOff>9525</xdr:rowOff>
        </xdr:to>
        <xdr:sp macro="" textlink="">
          <xdr:nvSpPr>
            <xdr:cNvPr id="2812" name="Button 764" hidden="1">
              <a:extLst>
                <a:ext uri="{63B3BB69-23CF-44E3-9099-C40C66FF867C}">
                  <a14:compatExt spid="_x0000_s2812"/>
                </a:ext>
                <a:ext uri="{FF2B5EF4-FFF2-40B4-BE49-F238E27FC236}">
                  <a16:creationId xmlns:a16="http://schemas.microsoft.com/office/drawing/2014/main" id="{00000000-0008-0000-0000-0000FC0A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차주확인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295275</xdr:colOff>
          <xdr:row>2</xdr:row>
          <xdr:rowOff>38100</xdr:rowOff>
        </xdr:from>
        <xdr:to>
          <xdr:col>14</xdr:col>
          <xdr:colOff>1123950</xdr:colOff>
          <xdr:row>3</xdr:row>
          <xdr:rowOff>123825</xdr:rowOff>
        </xdr:to>
        <xdr:sp macro="" textlink="">
          <xdr:nvSpPr>
            <xdr:cNvPr id="2813" name="Button 765" hidden="1">
              <a:extLst>
                <a:ext uri="{63B3BB69-23CF-44E3-9099-C40C66FF867C}">
                  <a14:compatExt spid="_x0000_s2813"/>
                </a:ext>
                <a:ext uri="{FF2B5EF4-FFF2-40B4-BE49-F238E27FC236}">
                  <a16:creationId xmlns:a16="http://schemas.microsoft.com/office/drawing/2014/main" id="{00000000-0008-0000-0000-0000FD0A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xdr:twoCellAnchor>
    <xdr:from>
      <xdr:col>20</xdr:col>
      <xdr:colOff>7723</xdr:colOff>
      <xdr:row>6</xdr:row>
      <xdr:rowOff>22362</xdr:rowOff>
    </xdr:from>
    <xdr:to>
      <xdr:col>21</xdr:col>
      <xdr:colOff>1609725</xdr:colOff>
      <xdr:row>8</xdr:row>
      <xdr:rowOff>123825</xdr:rowOff>
    </xdr:to>
    <xdr:sp macro="[0]!취합.취합" textlink="">
      <xdr:nvSpPr>
        <xdr:cNvPr id="12" name="순서도: 대체 처리 11">
          <a:extLst>
            <a:ext uri="{FF2B5EF4-FFF2-40B4-BE49-F238E27FC236}">
              <a16:creationId xmlns:a16="http://schemas.microsoft.com/office/drawing/2014/main" id="{88D3BC15-C497-B24C-56BE-1D5CA9C13E28}"/>
            </a:ext>
          </a:extLst>
        </xdr:cNvPr>
        <xdr:cNvSpPr/>
      </xdr:nvSpPr>
      <xdr:spPr>
        <a:xfrm>
          <a:off x="22058098" y="1393962"/>
          <a:ext cx="2497352" cy="558663"/>
        </a:xfrm>
        <a:prstGeom prst="flowChartAlternateProcess">
          <a:avLst/>
        </a:prstGeom>
        <a:gradFill>
          <a:gsLst>
            <a:gs pos="0">
              <a:schemeClr val="accent5">
                <a:lumMod val="50000"/>
              </a:schemeClr>
            </a:gs>
            <a:gs pos="95000">
              <a:schemeClr val="accent4">
                <a:lumMod val="50000"/>
              </a:schemeClr>
            </a:gs>
            <a:gs pos="41000">
              <a:schemeClr val="accent5">
                <a:lumMod val="75000"/>
              </a:schemeClr>
            </a:gs>
          </a:gsLst>
          <a:path path="circle">
            <a:fillToRect l="100000" t="100000"/>
          </a:path>
        </a:gradFill>
        <a:scene3d>
          <a:camera prst="orthographicFront">
            <a:rot lat="0" lon="0" rev="0"/>
          </a:camera>
          <a:lightRig rig="threePt" dir="t">
            <a:rot lat="0" lon="0" rev="1200000"/>
          </a:lightRig>
        </a:scene3d>
        <a:sp3d>
          <a:bevelT w="69850" h="31750" prst="riblet"/>
        </a:sp3d>
      </xdr:spPr>
      <xdr:style>
        <a:lnRef idx="0">
          <a:schemeClr val="dk1"/>
        </a:lnRef>
        <a:fillRef idx="3">
          <a:schemeClr val="dk1"/>
        </a:fillRef>
        <a:effectRef idx="3">
          <a:schemeClr val="dk1"/>
        </a:effectRef>
        <a:fontRef idx="minor">
          <a:schemeClr val="lt1"/>
        </a:fontRef>
      </xdr:style>
      <xdr:txBody>
        <a:bodyPr vertOverflow="clip" horzOverflow="clip" rtlCol="0" anchor="ctr">
          <a:sp3d extrusionH="57150">
            <a:bevelT w="38100" h="38100" prst="angle"/>
          </a:sp3d>
        </a:bodyPr>
        <a:lstStyle/>
        <a:p>
          <a:pPr algn="ctr"/>
          <a:r>
            <a:rPr lang="en-US" altLang="ko-KR" sz="3200" b="1" i="0" u="none" strike="noStrike">
              <a:ln>
                <a:noFill/>
              </a:ln>
              <a:solidFill>
                <a:schemeClr val="lt1"/>
              </a:solidFill>
              <a:effectLst/>
              <a:latin typeface="Old English Text MT" panose="03040902040508030806" pitchFamily="66" charset="0"/>
              <a:ea typeface="휴먼엑스포" panose="02030504000101010101" pitchFamily="18" charset="-127"/>
              <a:cs typeface="Times New Roman" panose="02020603050405020304" pitchFamily="18" charset="0"/>
            </a:rPr>
            <a:t>Assemble</a:t>
          </a:r>
        </a:p>
      </xdr:txBody>
    </xdr:sp>
    <xdr:clientData/>
  </xdr:twoCellAnchor>
  <mc:AlternateContent xmlns:mc="http://schemas.openxmlformats.org/markup-compatibility/2006">
    <mc:Choice xmlns:a14="http://schemas.microsoft.com/office/drawing/2010/main" Requires="a14">
      <xdr:twoCellAnchor editAs="oneCell">
        <xdr:from>
          <xdr:col>21</xdr:col>
          <xdr:colOff>28575</xdr:colOff>
          <xdr:row>1</xdr:row>
          <xdr:rowOff>0</xdr:rowOff>
        </xdr:from>
        <xdr:to>
          <xdr:col>21</xdr:col>
          <xdr:colOff>781050</xdr:colOff>
          <xdr:row>2</xdr:row>
          <xdr:rowOff>190500</xdr:rowOff>
        </xdr:to>
        <xdr:sp macro="" textlink="">
          <xdr:nvSpPr>
            <xdr:cNvPr id="2927" name="Button 879" hidden="1">
              <a:extLst>
                <a:ext uri="{63B3BB69-23CF-44E3-9099-C40C66FF867C}">
                  <a14:compatExt spid="_x0000_s2927"/>
                </a:ext>
                <a:ext uri="{FF2B5EF4-FFF2-40B4-BE49-F238E27FC236}">
                  <a16:creationId xmlns:a16="http://schemas.microsoft.com/office/drawing/2014/main" id="{00000000-0008-0000-0000-00006F0B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제외 확인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200025</xdr:colOff>
          <xdr:row>0</xdr:row>
          <xdr:rowOff>66675</xdr:rowOff>
        </xdr:from>
        <xdr:to>
          <xdr:col>2</xdr:col>
          <xdr:colOff>342900</xdr:colOff>
          <xdr:row>1</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0</xdr:row>
          <xdr:rowOff>85725</xdr:rowOff>
        </xdr:from>
        <xdr:to>
          <xdr:col>8</xdr:col>
          <xdr:colOff>371475</xdr:colOff>
          <xdr:row>1</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자동입력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0</xdr:row>
          <xdr:rowOff>95250</xdr:rowOff>
        </xdr:from>
        <xdr:to>
          <xdr:col>9</xdr:col>
          <xdr:colOff>600075</xdr:colOff>
          <xdr:row>1</xdr:row>
          <xdr:rowOff>171450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지우기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3</xdr:row>
          <xdr:rowOff>95250</xdr:rowOff>
        </xdr:from>
        <xdr:to>
          <xdr:col>0</xdr:col>
          <xdr:colOff>923925</xdr:colOff>
          <xdr:row>5</xdr:row>
          <xdr:rowOff>57150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6</xdr:row>
          <xdr:rowOff>9525</xdr:rowOff>
        </xdr:from>
        <xdr:to>
          <xdr:col>0</xdr:col>
          <xdr:colOff>914400</xdr:colOff>
          <xdr:row>8</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내용삭제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52397;&#54788;\Desktop\25_3&#48516;&#44592;\10_EY-SB%202025-3P\EY-SB%202025-3P%20B%20Pool%20&#44428;&#47532;&#48516;&#49437;(250810)&#44592;&#52488;&#51088;&#47308;_&#51077;&#47141;&#49884;&#53944;.xlsm" TargetMode="External"/><Relationship Id="rId1" Type="http://schemas.openxmlformats.org/officeDocument/2006/relationships/externalLinkPath" Target="/Users/&#52397;&#54788;/Desktop/25_3&#48516;&#44592;/10_EY-SB%202025-3P/EY-SB%202025-3P%20B%20Pool%20&#44428;&#47532;&#48516;&#49437;(250810)&#44592;&#52488;&#51088;&#47308;_&#51077;&#47141;&#49884;&#5394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입력시트"/>
      <sheetName val="등본추출"/>
      <sheetName val="주택상가소액"/>
      <sheetName val="권리분석"/>
      <sheetName val="설정순위"/>
      <sheetName val="기계기구"/>
      <sheetName val="주소록"/>
      <sheetName val="코드표"/>
      <sheetName val="(Sheet A)차주일반정보"/>
      <sheetName val="(Sheet B)채권일반정보"/>
      <sheetName val="(Sheet C-1)담보명세"/>
      <sheetName val="(Sheet C-2)설정순위"/>
      <sheetName val="소유자"/>
      <sheetName val="소유권"/>
      <sheetName val="근저당"/>
      <sheetName val="담보물건"/>
      <sheetName val="전국"/>
      <sheetName val="상가"/>
    </sheetNames>
    <sheetDataSet>
      <sheetData sheetId="0"/>
      <sheetData sheetId="1"/>
      <sheetData sheetId="2"/>
      <sheetData sheetId="3"/>
      <sheetData sheetId="4"/>
      <sheetData sheetId="5"/>
      <sheetData sheetId="6"/>
      <sheetData sheetId="7">
        <row r="4">
          <cell r="B4" t="str">
            <v>단독주택</v>
          </cell>
          <cell r="C4">
            <v>1</v>
          </cell>
        </row>
        <row r="5">
          <cell r="B5" t="str">
            <v>다가구</v>
          </cell>
          <cell r="C5">
            <v>2</v>
          </cell>
        </row>
        <row r="6">
          <cell r="B6" t="str">
            <v>아파트</v>
          </cell>
          <cell r="C6">
            <v>3</v>
          </cell>
        </row>
        <row r="7">
          <cell r="B7" t="str">
            <v>주상복합(주거)</v>
          </cell>
          <cell r="C7">
            <v>4</v>
          </cell>
        </row>
        <row r="8">
          <cell r="B8" t="str">
            <v>연립</v>
          </cell>
          <cell r="C8">
            <v>5</v>
          </cell>
        </row>
        <row r="9">
          <cell r="B9" t="str">
            <v>다세대</v>
          </cell>
          <cell r="C9">
            <v>6</v>
          </cell>
        </row>
        <row r="10">
          <cell r="B10" t="str">
            <v>오피스텔(주거)</v>
          </cell>
          <cell r="C10">
            <v>7</v>
          </cell>
        </row>
        <row r="11">
          <cell r="B11" t="str">
            <v>근린주택</v>
          </cell>
          <cell r="C11">
            <v>8</v>
          </cell>
        </row>
        <row r="12">
          <cell r="B12" t="str">
            <v>아파트상가</v>
          </cell>
          <cell r="C12">
            <v>9</v>
          </cell>
        </row>
        <row r="13">
          <cell r="B13" t="str">
            <v>상가</v>
          </cell>
          <cell r="C13">
            <v>10</v>
          </cell>
        </row>
        <row r="14">
          <cell r="B14" t="str">
            <v>점포</v>
          </cell>
          <cell r="C14">
            <v>11</v>
          </cell>
        </row>
        <row r="15">
          <cell r="B15" t="str">
            <v>빌딩</v>
          </cell>
          <cell r="C15">
            <v>12</v>
          </cell>
        </row>
        <row r="16">
          <cell r="B16" t="str">
            <v>근린상가</v>
          </cell>
          <cell r="C16">
            <v>13</v>
          </cell>
        </row>
        <row r="17">
          <cell r="B17" t="str">
            <v>사무실</v>
          </cell>
          <cell r="C17">
            <v>14</v>
          </cell>
        </row>
        <row r="18">
          <cell r="B18" t="str">
            <v>오피스텔(비주거)</v>
          </cell>
          <cell r="C18">
            <v>15</v>
          </cell>
        </row>
        <row r="19">
          <cell r="B19" t="str">
            <v>주상복합(상가)</v>
          </cell>
          <cell r="C19">
            <v>16</v>
          </cell>
        </row>
        <row r="20">
          <cell r="B20" t="str">
            <v>공장</v>
          </cell>
          <cell r="C20">
            <v>17</v>
          </cell>
        </row>
        <row r="21">
          <cell r="B21" t="str">
            <v>아파트형공장</v>
          </cell>
          <cell r="C21">
            <v>18</v>
          </cell>
        </row>
        <row r="22">
          <cell r="B22" t="str">
            <v>주유소</v>
          </cell>
          <cell r="C22">
            <v>19</v>
          </cell>
        </row>
        <row r="23">
          <cell r="B23" t="str">
            <v>숙박시설</v>
          </cell>
          <cell r="C23">
            <v>20</v>
          </cell>
        </row>
        <row r="24">
          <cell r="B24" t="str">
            <v>레져스포츠시설</v>
          </cell>
          <cell r="C24">
            <v>21</v>
          </cell>
        </row>
        <row r="25">
          <cell r="B25" t="str">
            <v>위락시설</v>
          </cell>
          <cell r="C25">
            <v>22</v>
          </cell>
        </row>
        <row r="26">
          <cell r="B26" t="str">
            <v>대형판매시설</v>
          </cell>
          <cell r="C26">
            <v>23</v>
          </cell>
        </row>
        <row r="27">
          <cell r="B27" t="str">
            <v>의료시설</v>
          </cell>
          <cell r="C27">
            <v>24</v>
          </cell>
        </row>
        <row r="28">
          <cell r="B28" t="str">
            <v>콘도</v>
          </cell>
          <cell r="C28">
            <v>25</v>
          </cell>
        </row>
        <row r="29">
          <cell r="B29" t="str">
            <v>종교시설</v>
          </cell>
          <cell r="C29">
            <v>26</v>
          </cell>
        </row>
        <row r="30">
          <cell r="B30" t="str">
            <v>연구소</v>
          </cell>
          <cell r="C30">
            <v>27</v>
          </cell>
        </row>
        <row r="31">
          <cell r="B31" t="str">
            <v>골프장</v>
          </cell>
          <cell r="C31">
            <v>28</v>
          </cell>
        </row>
        <row r="32">
          <cell r="B32" t="str">
            <v>스키장</v>
          </cell>
          <cell r="C32">
            <v>29</v>
          </cell>
        </row>
        <row r="33">
          <cell r="B33" t="str">
            <v>주차장</v>
          </cell>
          <cell r="C33">
            <v>30</v>
          </cell>
        </row>
        <row r="34">
          <cell r="B34" t="str">
            <v>기타부동산</v>
          </cell>
          <cell r="C34">
            <v>31</v>
          </cell>
        </row>
        <row r="35">
          <cell r="B35" t="str">
            <v>창고</v>
          </cell>
          <cell r="C35">
            <v>32</v>
          </cell>
        </row>
        <row r="36">
          <cell r="B36" t="str">
            <v>축사</v>
          </cell>
          <cell r="C36">
            <v>33</v>
          </cell>
        </row>
        <row r="37">
          <cell r="B37" t="str">
            <v>관리사</v>
          </cell>
          <cell r="C37">
            <v>34</v>
          </cell>
        </row>
        <row r="38">
          <cell r="B38" t="str">
            <v>양어장</v>
          </cell>
          <cell r="C38">
            <v>35</v>
          </cell>
        </row>
        <row r="39">
          <cell r="B39" t="str">
            <v>자동차시설</v>
          </cell>
          <cell r="C39">
            <v>36</v>
          </cell>
        </row>
        <row r="40">
          <cell r="B40" t="str">
            <v>과수원</v>
          </cell>
          <cell r="C40">
            <v>37</v>
          </cell>
        </row>
        <row r="41">
          <cell r="B41" t="str">
            <v>목장용지</v>
          </cell>
          <cell r="C41">
            <v>38</v>
          </cell>
        </row>
        <row r="42">
          <cell r="B42" t="str">
            <v>대지</v>
          </cell>
          <cell r="C42">
            <v>39</v>
          </cell>
        </row>
        <row r="43">
          <cell r="B43" t="str">
            <v>잡종지</v>
          </cell>
          <cell r="C43">
            <v>40</v>
          </cell>
        </row>
        <row r="44">
          <cell r="B44" t="str">
            <v>전</v>
          </cell>
          <cell r="C44">
            <v>41</v>
          </cell>
        </row>
        <row r="45">
          <cell r="B45" t="str">
            <v>답</v>
          </cell>
          <cell r="C45">
            <v>42</v>
          </cell>
        </row>
        <row r="46">
          <cell r="B46" t="str">
            <v>임야</v>
          </cell>
          <cell r="C46">
            <v>43</v>
          </cell>
        </row>
        <row r="47">
          <cell r="B47" t="str">
            <v>공장용지</v>
          </cell>
          <cell r="C47">
            <v>44</v>
          </cell>
        </row>
        <row r="48">
          <cell r="B48" t="str">
            <v>광천지</v>
          </cell>
          <cell r="C48">
            <v>45</v>
          </cell>
        </row>
        <row r="49">
          <cell r="B49" t="str">
            <v>염전</v>
          </cell>
          <cell r="C49">
            <v>46</v>
          </cell>
        </row>
        <row r="50">
          <cell r="B50" t="str">
            <v>종교용지</v>
          </cell>
          <cell r="C50">
            <v>47</v>
          </cell>
        </row>
        <row r="51">
          <cell r="B51" t="str">
            <v>학교용지</v>
          </cell>
          <cell r="C51">
            <v>48</v>
          </cell>
        </row>
        <row r="52">
          <cell r="B52" t="str">
            <v>체육용지</v>
          </cell>
          <cell r="C52">
            <v>49</v>
          </cell>
        </row>
        <row r="53">
          <cell r="B53" t="str">
            <v>공원</v>
          </cell>
          <cell r="C53">
            <v>50</v>
          </cell>
        </row>
        <row r="54">
          <cell r="B54" t="str">
            <v>도로</v>
          </cell>
          <cell r="C54">
            <v>51</v>
          </cell>
        </row>
        <row r="55">
          <cell r="B55" t="str">
            <v>철도용지</v>
          </cell>
          <cell r="C55">
            <v>52</v>
          </cell>
        </row>
        <row r="56">
          <cell r="B56" t="str">
            <v>하천</v>
          </cell>
          <cell r="C56">
            <v>53</v>
          </cell>
        </row>
        <row r="57">
          <cell r="B57" t="str">
            <v>제방</v>
          </cell>
          <cell r="C57">
            <v>54</v>
          </cell>
        </row>
        <row r="58">
          <cell r="B58" t="str">
            <v>구거</v>
          </cell>
          <cell r="C58">
            <v>55</v>
          </cell>
        </row>
        <row r="59">
          <cell r="B59" t="str">
            <v>창고용지</v>
          </cell>
          <cell r="C59">
            <v>56</v>
          </cell>
        </row>
        <row r="60">
          <cell r="B60" t="str">
            <v>주유소용지</v>
          </cell>
          <cell r="C60">
            <v>57</v>
          </cell>
        </row>
        <row r="61">
          <cell r="B61" t="str">
            <v>양어장용지</v>
          </cell>
          <cell r="C61">
            <v>58</v>
          </cell>
        </row>
        <row r="62">
          <cell r="B62" t="str">
            <v>유지</v>
          </cell>
          <cell r="C62">
            <v>59</v>
          </cell>
        </row>
        <row r="63">
          <cell r="B63" t="str">
            <v>수도용지</v>
          </cell>
          <cell r="C63">
            <v>60</v>
          </cell>
        </row>
        <row r="64">
          <cell r="B64" t="str">
            <v>유원지</v>
          </cell>
          <cell r="C64">
            <v>61</v>
          </cell>
        </row>
        <row r="65">
          <cell r="B65" t="str">
            <v>사적지</v>
          </cell>
          <cell r="C65">
            <v>62</v>
          </cell>
        </row>
        <row r="66">
          <cell r="B66" t="str">
            <v>묘지</v>
          </cell>
          <cell r="C66">
            <v>63</v>
          </cell>
        </row>
        <row r="67">
          <cell r="B67" t="str">
            <v>차량</v>
          </cell>
          <cell r="C67">
            <v>64</v>
          </cell>
        </row>
        <row r="68">
          <cell r="B68" t="str">
            <v>선박</v>
          </cell>
          <cell r="C68">
            <v>65</v>
          </cell>
        </row>
        <row r="69">
          <cell r="B69" t="str">
            <v>중기</v>
          </cell>
          <cell r="C69">
            <v>66</v>
          </cell>
        </row>
        <row r="70">
          <cell r="B70" t="str">
            <v>광업권</v>
          </cell>
          <cell r="C70">
            <v>67</v>
          </cell>
        </row>
        <row r="71">
          <cell r="B71" t="str">
            <v>어업권</v>
          </cell>
          <cell r="C71">
            <v>68</v>
          </cell>
        </row>
        <row r="72">
          <cell r="B72" t="str">
            <v>회원권</v>
          </cell>
          <cell r="C72">
            <v>69</v>
          </cell>
        </row>
        <row r="73">
          <cell r="B73" t="str">
            <v>기계설비</v>
          </cell>
          <cell r="C73">
            <v>70</v>
          </cell>
        </row>
        <row r="74">
          <cell r="B74" t="str">
            <v>기타</v>
          </cell>
          <cell r="C74">
            <v>71</v>
          </cell>
        </row>
        <row r="75">
          <cell r="B75" t="str">
            <v>항공기</v>
          </cell>
          <cell r="C75">
            <v>72</v>
          </cell>
        </row>
        <row r="76">
          <cell r="B76" t="str">
            <v>아파트분양권</v>
          </cell>
          <cell r="C76">
            <v>73</v>
          </cell>
        </row>
        <row r="77">
          <cell r="B77" t="str">
            <v>신용보증서</v>
          </cell>
          <cell r="C77">
            <v>74</v>
          </cell>
        </row>
        <row r="78">
          <cell r="B78" t="str">
            <v>공탁금</v>
          </cell>
          <cell r="C78">
            <v>75</v>
          </cell>
        </row>
        <row r="79">
          <cell r="B79" t="str">
            <v>양도담보</v>
          </cell>
          <cell r="C79">
            <v>76</v>
          </cell>
        </row>
        <row r="80">
          <cell r="B80" t="str">
            <v>무담보채권</v>
          </cell>
          <cell r="C80">
            <v>77</v>
          </cell>
        </row>
        <row r="81">
          <cell r="B81" t="str">
            <v>예적금</v>
          </cell>
          <cell r="C81">
            <v>78</v>
          </cell>
        </row>
        <row r="82">
          <cell r="B82" t="str">
            <v>유가증권</v>
          </cell>
          <cell r="C82">
            <v>79</v>
          </cell>
        </row>
        <row r="83">
          <cell r="B83" t="str">
            <v>수익권증서</v>
          </cell>
          <cell r="C83">
            <v>80</v>
          </cell>
        </row>
        <row r="84">
          <cell r="B84" t="str">
            <v>기타가압류</v>
          </cell>
          <cell r="C84">
            <v>81</v>
          </cell>
        </row>
        <row r="85">
          <cell r="B85" t="str">
            <v>가처분</v>
          </cell>
          <cell r="C85">
            <v>82</v>
          </cell>
        </row>
        <row r="86">
          <cell r="B86" t="str">
            <v>MCI보증보험</v>
          </cell>
          <cell r="C86">
            <v>91</v>
          </cell>
        </row>
        <row r="87">
          <cell r="B87" t="str">
            <v>노유자시설</v>
          </cell>
          <cell r="C87">
            <v>92</v>
          </cell>
        </row>
        <row r="88">
          <cell r="B88" t="str">
            <v>목욕시설</v>
          </cell>
          <cell r="C88">
            <v>93</v>
          </cell>
        </row>
        <row r="89">
          <cell r="B89" t="str">
            <v>도시형생활주택</v>
          </cell>
          <cell r="C89">
            <v>94</v>
          </cell>
        </row>
      </sheetData>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CA61B0C-194B-47D4-9E27-4244E8A82008}">
  <we:reference id="wa200005502" version="1.0.0.11" store="ko-KR" storeType="OMEX"/>
  <we:alternateReferences>
    <we:reference id="WA200005502" version="1.0.0.11" store="" storeType="OMEX"/>
  </we:alternateReferences>
  <we:properties>
    <we:property name="docId" value="&quot;CojId9KWq2vyBK8_cd0Ul&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583F6-70FD-468B-A96B-3D4E78A1250D}">
  <sheetPr codeName="Sheet3">
    <tabColor rgb="FFFF0000"/>
  </sheetPr>
  <dimension ref="A1:XED1048573"/>
  <sheetViews>
    <sheetView showGridLines="0" zoomScale="85" zoomScaleNormal="85" workbookViewId="0">
      <selection activeCell="A7" sqref="A7"/>
    </sheetView>
  </sheetViews>
  <sheetFormatPr defaultColWidth="9" defaultRowHeight="16.5"/>
  <cols>
    <col min="1" max="11" width="14.125" style="6" customWidth="1"/>
    <col min="12" max="14" width="13.5" style="6" customWidth="1"/>
    <col min="15" max="16" width="16.125" style="6" customWidth="1"/>
    <col min="17" max="17" width="15.125" style="6" customWidth="1"/>
    <col min="18" max="18" width="16.875" style="6" customWidth="1"/>
    <col min="19" max="19" width="15.125" style="6" customWidth="1"/>
    <col min="20" max="20" width="14.125" style="6" customWidth="1"/>
    <col min="21" max="21" width="11.75" style="6" customWidth="1"/>
    <col min="22" max="22" width="36" style="6" customWidth="1"/>
    <col min="23" max="28" width="9" style="6"/>
    <col min="29" max="29" width="9" style="220"/>
    <col min="30" max="31" width="9" style="72"/>
    <col min="32" max="32" width="9" style="148"/>
    <col min="33" max="16357" width="9" style="6"/>
    <col min="16358" max="16358" width="14.125" style="6" customWidth="1"/>
    <col min="16359" max="16384" width="9" style="6"/>
  </cols>
  <sheetData>
    <row r="1" spans="1:32" ht="18" customHeight="1">
      <c r="A1" s="1405"/>
      <c r="B1" s="1405"/>
      <c r="C1" s="1405"/>
      <c r="D1" s="1405"/>
      <c r="L1" s="200"/>
      <c r="M1" s="151"/>
      <c r="N1" s="217" t="s">
        <v>284</v>
      </c>
      <c r="O1" s="196"/>
      <c r="P1" s="196"/>
      <c r="Q1" s="151"/>
      <c r="AD1" s="72" t="s">
        <v>202</v>
      </c>
      <c r="AE1" s="72" t="s">
        <v>182</v>
      </c>
    </row>
    <row r="2" spans="1:32" ht="18" customHeight="1">
      <c r="A2" s="1405"/>
      <c r="B2" s="1405"/>
      <c r="C2" s="1405"/>
      <c r="D2" s="1405"/>
      <c r="L2" s="1404" t="s">
        <v>282</v>
      </c>
      <c r="M2" s="1404"/>
      <c r="N2" s="1404" t="s">
        <v>281</v>
      </c>
      <c r="O2" s="196"/>
      <c r="P2" s="198" t="s">
        <v>287</v>
      </c>
      <c r="T2" s="1266" t="s">
        <v>286</v>
      </c>
      <c r="U2" s="1266"/>
      <c r="AD2" s="72" t="s">
        <v>200</v>
      </c>
      <c r="AE2" s="72" t="s">
        <v>180</v>
      </c>
      <c r="AF2" s="6"/>
    </row>
    <row r="3" spans="1:32" ht="18" customHeight="1">
      <c r="A3" s="1406"/>
      <c r="B3" s="1406"/>
      <c r="C3" s="1406"/>
      <c r="D3" s="1406"/>
      <c r="E3" s="150"/>
      <c r="F3" s="150"/>
      <c r="G3" s="150"/>
      <c r="H3" s="150"/>
      <c r="I3" s="150"/>
      <c r="J3" s="150"/>
      <c r="K3" s="150"/>
      <c r="L3" s="194" t="s">
        <v>280</v>
      </c>
      <c r="M3" s="194" t="s">
        <v>279</v>
      </c>
      <c r="N3" s="1404"/>
      <c r="O3" s="196"/>
      <c r="P3" s="198" t="s">
        <v>288</v>
      </c>
      <c r="T3" s="1266"/>
      <c r="U3" s="1266"/>
      <c r="AD3" s="72" t="s">
        <v>207</v>
      </c>
      <c r="AE3" s="72" t="s">
        <v>187</v>
      </c>
      <c r="AF3" s="6"/>
    </row>
    <row r="4" spans="1:32" ht="18" customHeight="1">
      <c r="A4" s="1414" t="s">
        <v>218</v>
      </c>
      <c r="B4" s="1373" t="s">
        <v>52</v>
      </c>
      <c r="C4" s="1270" t="s">
        <v>113</v>
      </c>
      <c r="D4" s="1384" t="s">
        <v>111</v>
      </c>
      <c r="E4" s="1385"/>
      <c r="F4" s="1385"/>
      <c r="G4" s="1386"/>
      <c r="H4" s="1421" t="s">
        <v>0</v>
      </c>
      <c r="I4" s="1422"/>
      <c r="J4" s="1422"/>
      <c r="K4" s="45">
        <f>IF(ISNUMBER(FIND(" ", J7)), LEFT(J7, FIND(" ", J7) - 1), J7)</f>
        <v>0</v>
      </c>
      <c r="L4" s="226" t="s">
        <v>892</v>
      </c>
      <c r="M4" s="226" t="s">
        <v>1016</v>
      </c>
      <c r="N4" s="225"/>
      <c r="O4" s="197"/>
      <c r="T4" s="1267"/>
      <c r="U4" s="1267"/>
      <c r="AD4" s="72" t="s">
        <v>195</v>
      </c>
      <c r="AE4" s="72" t="s">
        <v>175</v>
      </c>
    </row>
    <row r="5" spans="1:32" ht="18" customHeight="1">
      <c r="A5" s="1415"/>
      <c r="B5" s="1374"/>
      <c r="C5" s="1271"/>
      <c r="D5" s="1378" t="s">
        <v>108</v>
      </c>
      <c r="E5" s="1378" t="s">
        <v>105</v>
      </c>
      <c r="F5" s="1378" t="s">
        <v>112</v>
      </c>
      <c r="G5" s="1410" t="s">
        <v>114</v>
      </c>
      <c r="H5" s="1376" t="s">
        <v>106</v>
      </c>
      <c r="I5" s="1420" t="s">
        <v>11</v>
      </c>
      <c r="J5" s="1409" t="s">
        <v>12</v>
      </c>
      <c r="K5" s="1268" t="s">
        <v>13</v>
      </c>
      <c r="L5" s="1290" t="s">
        <v>248</v>
      </c>
      <c r="M5" s="1290"/>
      <c r="N5" s="1290"/>
      <c r="O5" s="1287" t="s">
        <v>10</v>
      </c>
      <c r="P5" s="1287"/>
      <c r="Q5" s="1291" t="s">
        <v>249</v>
      </c>
      <c r="R5" s="1291"/>
      <c r="S5" s="1291"/>
      <c r="AD5" s="72" t="s">
        <v>291</v>
      </c>
      <c r="AE5" s="72" t="s">
        <v>192</v>
      </c>
    </row>
    <row r="6" spans="1:32" ht="18" customHeight="1">
      <c r="A6" s="1416"/>
      <c r="B6" s="1375"/>
      <c r="C6" s="1272"/>
      <c r="D6" s="1379"/>
      <c r="E6" s="1379"/>
      <c r="F6" s="1379"/>
      <c r="G6" s="1410"/>
      <c r="H6" s="1269"/>
      <c r="I6" s="1420"/>
      <c r="J6" s="1409"/>
      <c r="K6" s="1269"/>
      <c r="L6" s="1290"/>
      <c r="M6" s="1290"/>
      <c r="N6" s="1290"/>
      <c r="O6" s="1287"/>
      <c r="P6" s="1287"/>
      <c r="Q6" s="1292" t="s">
        <v>247</v>
      </c>
      <c r="R6" s="1292"/>
      <c r="S6" s="1292"/>
      <c r="AD6" s="72" t="s">
        <v>196</v>
      </c>
      <c r="AE6" s="72" t="s">
        <v>176</v>
      </c>
    </row>
    <row r="7" spans="1:32" ht="18" customHeight="1">
      <c r="A7" s="25" t="s">
        <v>1748</v>
      </c>
      <c r="B7" s="26"/>
      <c r="C7" s="27"/>
      <c r="D7" s="40"/>
      <c r="E7" s="26"/>
      <c r="F7" s="27"/>
      <c r="G7" s="27"/>
      <c r="H7" s="153"/>
      <c r="I7" s="153"/>
      <c r="J7" s="153"/>
      <c r="K7" s="154"/>
      <c r="L7" s="1591"/>
      <c r="M7" s="1289"/>
      <c r="N7" s="1289"/>
      <c r="O7" s="1289"/>
      <c r="P7" s="1289"/>
      <c r="Q7" s="1288"/>
      <c r="R7" s="1288"/>
      <c r="S7" s="1288"/>
      <c r="AD7" s="72" t="s">
        <v>204</v>
      </c>
      <c r="AE7" s="72" t="s">
        <v>183</v>
      </c>
    </row>
    <row r="8" spans="1:32" ht="18" customHeight="1">
      <c r="A8" s="1285" t="s">
        <v>72</v>
      </c>
      <c r="B8" s="8" t="s">
        <v>73</v>
      </c>
      <c r="C8" s="1377" t="s">
        <v>1</v>
      </c>
      <c r="D8" s="1377" t="s">
        <v>2</v>
      </c>
      <c r="E8" s="1417" t="s">
        <v>246</v>
      </c>
      <c r="F8" s="1285" t="s">
        <v>74</v>
      </c>
      <c r="G8" s="1285" t="s">
        <v>75</v>
      </c>
      <c r="H8" s="1285" t="s">
        <v>14</v>
      </c>
      <c r="I8" s="1380" t="s">
        <v>77</v>
      </c>
      <c r="J8" s="1382" t="s">
        <v>78</v>
      </c>
      <c r="K8" s="1279" t="s">
        <v>79</v>
      </c>
      <c r="L8" s="1289"/>
      <c r="M8" s="1289"/>
      <c r="N8" s="1289"/>
      <c r="O8" s="1289"/>
      <c r="P8" s="1289"/>
      <c r="Q8" s="1288"/>
      <c r="R8" s="1288"/>
      <c r="S8" s="1288"/>
      <c r="V8" s="214"/>
      <c r="AD8" s="72" t="s">
        <v>201</v>
      </c>
      <c r="AE8" s="72" t="s">
        <v>181</v>
      </c>
    </row>
    <row r="9" spans="1:32" ht="18" customHeight="1">
      <c r="A9" s="1285"/>
      <c r="B9" s="8" t="s">
        <v>76</v>
      </c>
      <c r="C9" s="1377"/>
      <c r="D9" s="1377"/>
      <c r="E9" s="1417"/>
      <c r="F9" s="1285"/>
      <c r="G9" s="1285"/>
      <c r="H9" s="1285"/>
      <c r="I9" s="1381"/>
      <c r="J9" s="1383"/>
      <c r="K9" s="1280"/>
      <c r="L9" s="1273" t="s">
        <v>223</v>
      </c>
      <c r="M9" s="1273" t="s">
        <v>224</v>
      </c>
      <c r="N9" s="1273" t="s">
        <v>225</v>
      </c>
      <c r="O9" s="1301" t="s">
        <v>226</v>
      </c>
      <c r="P9" s="1301" t="s">
        <v>227</v>
      </c>
      <c r="Q9" s="1288"/>
      <c r="R9" s="1288"/>
      <c r="S9" s="1288"/>
      <c r="V9" s="214"/>
      <c r="AD9" s="72" t="s">
        <v>203</v>
      </c>
      <c r="AE9" s="72" t="s">
        <v>184</v>
      </c>
    </row>
    <row r="10" spans="1:32" ht="18" customHeight="1">
      <c r="A10" s="41"/>
      <c r="B10" s="111"/>
      <c r="C10" s="33"/>
      <c r="D10" s="33"/>
      <c r="E10" s="27"/>
      <c r="F10" s="27"/>
      <c r="G10" s="27"/>
      <c r="H10" s="28"/>
      <c r="I10" s="7"/>
      <c r="J10" s="29"/>
      <c r="K10" s="47"/>
      <c r="L10" s="1274"/>
      <c r="M10" s="1274"/>
      <c r="N10" s="1274"/>
      <c r="O10" s="1274"/>
      <c r="P10" s="1274"/>
      <c r="Q10" s="1288"/>
      <c r="R10" s="1288"/>
      <c r="S10" s="1288"/>
      <c r="V10" s="214"/>
      <c r="AD10" s="72" t="s">
        <v>194</v>
      </c>
      <c r="AE10" s="72" t="s">
        <v>174</v>
      </c>
    </row>
    <row r="11" spans="1:32" ht="18" customHeight="1">
      <c r="A11" s="1281" t="s">
        <v>3</v>
      </c>
      <c r="B11" s="1281"/>
      <c r="C11" s="1281"/>
      <c r="D11" s="1281"/>
      <c r="E11" s="1281"/>
      <c r="F11" s="1281"/>
      <c r="G11" s="1281"/>
      <c r="H11" s="1282" t="s">
        <v>110</v>
      </c>
      <c r="I11" s="1283"/>
      <c r="J11" s="1284"/>
      <c r="K11" s="1278" t="s">
        <v>4</v>
      </c>
      <c r="L11" s="7"/>
      <c r="M11" s="7"/>
      <c r="N11" s="7"/>
      <c r="O11" s="7"/>
      <c r="P11" s="7"/>
      <c r="Q11" s="1275" t="s">
        <v>38</v>
      </c>
      <c r="R11" s="1275" t="s">
        <v>39</v>
      </c>
      <c r="S11" s="1275" t="s">
        <v>40</v>
      </c>
      <c r="V11" s="214"/>
      <c r="AD11" s="72" t="s">
        <v>199</v>
      </c>
      <c r="AE11" s="72" t="s">
        <v>179</v>
      </c>
    </row>
    <row r="12" spans="1:32" ht="18" customHeight="1">
      <c r="A12" s="1419" t="s">
        <v>80</v>
      </c>
      <c r="B12" s="1419" t="s">
        <v>15</v>
      </c>
      <c r="C12" s="1418" t="s">
        <v>109</v>
      </c>
      <c r="D12" s="1387" t="s">
        <v>16</v>
      </c>
      <c r="E12" s="1402" t="s">
        <v>17</v>
      </c>
      <c r="F12" s="1402" t="s">
        <v>81</v>
      </c>
      <c r="G12" s="1387" t="s">
        <v>99</v>
      </c>
      <c r="H12" s="1394" t="s">
        <v>107</v>
      </c>
      <c r="I12" s="1394" t="s">
        <v>82</v>
      </c>
      <c r="J12" s="1408" t="s">
        <v>83</v>
      </c>
      <c r="K12" s="1278"/>
      <c r="L12" s="1302" t="s">
        <v>31</v>
      </c>
      <c r="M12" s="1302"/>
      <c r="N12" s="1302"/>
      <c r="O12" s="1302"/>
      <c r="P12" s="1302"/>
      <c r="Q12" s="1275"/>
      <c r="R12" s="1275"/>
      <c r="S12" s="1275"/>
      <c r="V12" s="214"/>
      <c r="AD12" s="72" t="s">
        <v>244</v>
      </c>
      <c r="AE12" s="72" t="s">
        <v>245</v>
      </c>
    </row>
    <row r="13" spans="1:32" ht="18" customHeight="1">
      <c r="A13" s="1419"/>
      <c r="B13" s="1419"/>
      <c r="C13" s="1418"/>
      <c r="D13" s="1387"/>
      <c r="E13" s="1402"/>
      <c r="F13" s="1402"/>
      <c r="G13" s="1387"/>
      <c r="H13" s="1394"/>
      <c r="I13" s="1394"/>
      <c r="J13" s="1408"/>
      <c r="K13" s="1278"/>
      <c r="L13" s="1303"/>
      <c r="M13" s="1304"/>
      <c r="N13" s="1304"/>
      <c r="O13" s="1304"/>
      <c r="P13" s="1305"/>
      <c r="Q13" s="140"/>
      <c r="R13" s="140"/>
      <c r="S13" s="140"/>
      <c r="V13" s="214"/>
      <c r="AD13" s="72" t="s">
        <v>205</v>
      </c>
      <c r="AE13" s="72" t="s">
        <v>185</v>
      </c>
    </row>
    <row r="14" spans="1:32" ht="18" customHeight="1">
      <c r="A14" s="32"/>
      <c r="B14" s="34"/>
      <c r="C14" s="30"/>
      <c r="D14" s="21"/>
      <c r="E14" s="33"/>
      <c r="F14" s="28"/>
      <c r="G14" s="28"/>
      <c r="H14" s="141">
        <f>MIN(G28:G47)</f>
        <v>0</v>
      </c>
      <c r="I14" s="141" cm="1">
        <f t="array" ref="I14">MIN(IF(F28:F47=K19, G28:G47))</f>
        <v>0</v>
      </c>
      <c r="J14" s="141" cm="1">
        <f t="array" ref="J14">MAX(IF(F28:F47=K19, G28:G47))</f>
        <v>0</v>
      </c>
      <c r="K14" s="48"/>
      <c r="L14" s="1306" t="s">
        <v>6</v>
      </c>
      <c r="M14" s="1307" t="s">
        <v>228</v>
      </c>
      <c r="N14" s="1308"/>
      <c r="O14" s="1308"/>
      <c r="P14" s="1309"/>
      <c r="Q14" s="1275" t="s">
        <v>41</v>
      </c>
      <c r="R14" s="1275" t="s">
        <v>42</v>
      </c>
      <c r="S14" s="1275" t="s">
        <v>43</v>
      </c>
      <c r="V14" s="214"/>
      <c r="AD14" s="72" t="s">
        <v>206</v>
      </c>
      <c r="AE14" s="72" t="s">
        <v>186</v>
      </c>
    </row>
    <row r="15" spans="1:32" ht="18" customHeight="1">
      <c r="A15" s="1400" t="s">
        <v>86</v>
      </c>
      <c r="B15" s="1400"/>
      <c r="C15" s="1400"/>
      <c r="D15" s="1400"/>
      <c r="E15" s="1400"/>
      <c r="F15" s="1400"/>
      <c r="G15" s="1400"/>
      <c r="H15" s="1400"/>
      <c r="I15" s="1411" t="s">
        <v>84</v>
      </c>
      <c r="J15" s="1401" t="s">
        <v>85</v>
      </c>
      <c r="K15" s="1277" t="s">
        <v>93</v>
      </c>
      <c r="L15" s="1306"/>
      <c r="M15" s="136" t="s">
        <v>23</v>
      </c>
      <c r="N15" s="136" t="s">
        <v>229</v>
      </c>
      <c r="O15" s="136" t="s">
        <v>230</v>
      </c>
      <c r="P15" s="136" t="s">
        <v>24</v>
      </c>
      <c r="Q15" s="1275"/>
      <c r="R15" s="1275"/>
      <c r="S15" s="1275"/>
      <c r="V15" s="214"/>
      <c r="AD15" s="72" t="s">
        <v>289</v>
      </c>
      <c r="AE15" s="72" t="s">
        <v>290</v>
      </c>
    </row>
    <row r="16" spans="1:32" ht="18" customHeight="1">
      <c r="A16" s="1398" t="s">
        <v>87</v>
      </c>
      <c r="B16" s="1407" t="s">
        <v>88</v>
      </c>
      <c r="C16" s="1389" t="s">
        <v>18</v>
      </c>
      <c r="D16" s="1399" t="s">
        <v>89</v>
      </c>
      <c r="E16" s="1399" t="s">
        <v>90</v>
      </c>
      <c r="F16" s="1389" t="s">
        <v>35</v>
      </c>
      <c r="G16" s="1389" t="s">
        <v>91</v>
      </c>
      <c r="H16" s="1389" t="s">
        <v>92</v>
      </c>
      <c r="I16" s="1412"/>
      <c r="J16" s="1401"/>
      <c r="K16" s="1277"/>
      <c r="L16" s="139"/>
      <c r="M16" s="142"/>
      <c r="N16" s="139"/>
      <c r="O16" s="7"/>
      <c r="P16" s="140"/>
      <c r="Q16" s="152"/>
      <c r="R16" s="140"/>
      <c r="S16" s="140"/>
      <c r="U16" s="195"/>
      <c r="AD16" s="72" t="s">
        <v>209</v>
      </c>
      <c r="AE16" s="72" t="s">
        <v>189</v>
      </c>
    </row>
    <row r="17" spans="1:33" ht="18" customHeight="1">
      <c r="A17" s="1398"/>
      <c r="B17" s="1407"/>
      <c r="C17" s="1389"/>
      <c r="D17" s="1399"/>
      <c r="E17" s="1399"/>
      <c r="F17" s="1389"/>
      <c r="G17" s="1389"/>
      <c r="H17" s="1389"/>
      <c r="I17" s="1413"/>
      <c r="J17" s="1401"/>
      <c r="K17" s="1277"/>
      <c r="L17" s="1293" t="s">
        <v>7</v>
      </c>
      <c r="M17" s="1294" t="s">
        <v>231</v>
      </c>
      <c r="N17" s="1295"/>
      <c r="O17" s="1295"/>
      <c r="P17" s="1296"/>
      <c r="Q17" s="1276" t="s">
        <v>44</v>
      </c>
      <c r="R17" s="1276" t="s">
        <v>45</v>
      </c>
      <c r="S17" s="1275" t="s">
        <v>46</v>
      </c>
      <c r="U17" s="195"/>
      <c r="AD17" s="72" t="s">
        <v>208</v>
      </c>
      <c r="AE17" s="72" t="s">
        <v>188</v>
      </c>
    </row>
    <row r="18" spans="1:33" ht="18" customHeight="1">
      <c r="A18" s="109"/>
      <c r="B18" s="110"/>
      <c r="C18" s="147"/>
      <c r="D18" s="240"/>
      <c r="E18" s="241"/>
      <c r="F18" s="31"/>
      <c r="G18" s="7"/>
      <c r="H18" s="242"/>
      <c r="I18" s="7"/>
      <c r="J18" s="7"/>
      <c r="K18" s="49"/>
      <c r="L18" s="1293"/>
      <c r="M18" s="137" t="s">
        <v>23</v>
      </c>
      <c r="N18" s="137" t="s">
        <v>229</v>
      </c>
      <c r="O18" s="137" t="s">
        <v>230</v>
      </c>
      <c r="P18" s="137" t="s">
        <v>24</v>
      </c>
      <c r="Q18" s="1276"/>
      <c r="R18" s="1276"/>
      <c r="S18" s="1275"/>
      <c r="AD18" s="72" t="s">
        <v>170</v>
      </c>
      <c r="AE18" s="72" t="s">
        <v>190</v>
      </c>
    </row>
    <row r="19" spans="1:33" ht="18" customHeight="1">
      <c r="A19" s="1395" t="s">
        <v>5</v>
      </c>
      <c r="B19" s="1396"/>
      <c r="C19" s="1396"/>
      <c r="D19" s="1396"/>
      <c r="E19" s="1396"/>
      <c r="F19" s="1396"/>
      <c r="G19" s="1396"/>
      <c r="H19" s="1397"/>
      <c r="I19" s="1390" t="s">
        <v>36</v>
      </c>
      <c r="J19" s="1388" t="s">
        <v>9</v>
      </c>
      <c r="K19" s="1370" t="s">
        <v>293</v>
      </c>
      <c r="L19" s="139"/>
      <c r="M19" s="142"/>
      <c r="N19" s="139"/>
      <c r="O19" s="7"/>
      <c r="P19" s="140"/>
      <c r="Q19" s="140"/>
      <c r="R19" s="140"/>
      <c r="S19" s="140"/>
      <c r="AD19" s="72" t="s">
        <v>198</v>
      </c>
      <c r="AE19" s="72" t="s">
        <v>178</v>
      </c>
    </row>
    <row r="20" spans="1:33" ht="18" customHeight="1">
      <c r="A20" s="1398" t="s">
        <v>94</v>
      </c>
      <c r="B20" s="1398" t="s">
        <v>95</v>
      </c>
      <c r="C20" s="1393" t="s">
        <v>18</v>
      </c>
      <c r="D20" s="1393" t="s">
        <v>20</v>
      </c>
      <c r="E20" s="1393" t="s">
        <v>21</v>
      </c>
      <c r="F20" s="1393" t="s">
        <v>35</v>
      </c>
      <c r="G20" s="1393" t="s">
        <v>22</v>
      </c>
      <c r="H20" s="1393" t="s">
        <v>96</v>
      </c>
      <c r="I20" s="1391"/>
      <c r="J20" s="1388"/>
      <c r="K20" s="1371"/>
      <c r="L20" s="1297" t="s">
        <v>8</v>
      </c>
      <c r="M20" s="1298" t="s">
        <v>232</v>
      </c>
      <c r="N20" s="1299"/>
      <c r="O20" s="1299"/>
      <c r="P20" s="1300"/>
      <c r="Q20" s="1275" t="s">
        <v>47</v>
      </c>
      <c r="R20" s="1286" t="s">
        <v>49</v>
      </c>
      <c r="S20" s="1286" t="s">
        <v>32</v>
      </c>
      <c r="AD20" s="72" t="s">
        <v>210</v>
      </c>
      <c r="AE20" s="72" t="s">
        <v>191</v>
      </c>
    </row>
    <row r="21" spans="1:33" ht="18" customHeight="1">
      <c r="A21" s="1398"/>
      <c r="B21" s="1398"/>
      <c r="C21" s="1393"/>
      <c r="D21" s="1393"/>
      <c r="E21" s="1393"/>
      <c r="F21" s="1393"/>
      <c r="G21" s="1393"/>
      <c r="H21" s="1393"/>
      <c r="I21" s="1392"/>
      <c r="J21" s="1388"/>
      <c r="K21" s="1372"/>
      <c r="L21" s="1297"/>
      <c r="M21" s="138" t="s">
        <v>23</v>
      </c>
      <c r="N21" s="138" t="s">
        <v>229</v>
      </c>
      <c r="O21" s="138" t="s">
        <v>230</v>
      </c>
      <c r="P21" s="138" t="s">
        <v>24</v>
      </c>
      <c r="Q21" s="1275"/>
      <c r="R21" s="1286"/>
      <c r="S21" s="1286"/>
      <c r="AD21" s="72" t="s">
        <v>211</v>
      </c>
      <c r="AE21" s="72" t="s">
        <v>193</v>
      </c>
    </row>
    <row r="22" spans="1:33" ht="18" customHeight="1">
      <c r="A22" s="201"/>
      <c r="B22" s="202"/>
      <c r="C22" s="203"/>
      <c r="D22" s="245"/>
      <c r="E22" s="244"/>
      <c r="F22" s="204"/>
      <c r="G22" s="204"/>
      <c r="H22" s="243"/>
      <c r="I22" s="205"/>
      <c r="J22" s="206"/>
      <c r="K22" s="207" t="str">
        <f>VLOOKUP(K19, $AD$1:$AE$23, 2, FALSE)</f>
        <v>이와이에스비</v>
      </c>
      <c r="L22" s="208"/>
      <c r="M22" s="209"/>
      <c r="N22" s="208"/>
      <c r="O22" s="210"/>
      <c r="P22" s="211"/>
      <c r="Q22" s="212">
        <f>SUM(Q13:S13,Q16,R16,S16,Q19,R19,S19)</f>
        <v>0</v>
      </c>
      <c r="R22" s="213"/>
      <c r="S22" s="211"/>
      <c r="AD22" s="72" t="s">
        <v>197</v>
      </c>
      <c r="AE22" s="72" t="s">
        <v>177</v>
      </c>
    </row>
    <row r="23" spans="1:33" ht="15" customHeight="1">
      <c r="A23" s="1403" t="s">
        <v>117</v>
      </c>
      <c r="B23" s="1403"/>
      <c r="C23" s="1403"/>
      <c r="D23" s="1403"/>
      <c r="E23" s="1403"/>
      <c r="F23" s="1403"/>
      <c r="G23" s="1403"/>
      <c r="H23" s="1403"/>
      <c r="I23" s="1403"/>
      <c r="J23" s="1403"/>
      <c r="K23" s="1403"/>
      <c r="L23" s="1403"/>
      <c r="M23" s="1403"/>
      <c r="N23" s="1403"/>
      <c r="O23" s="1403"/>
      <c r="P23" s="1403"/>
      <c r="Q23" s="1403"/>
      <c r="R23" s="1403"/>
      <c r="S23" s="1403"/>
      <c r="T23" s="1403"/>
      <c r="U23" s="1403"/>
      <c r="V23" s="1403"/>
      <c r="W23" s="53"/>
      <c r="X23" s="53"/>
      <c r="Y23" s="53"/>
      <c r="Z23" s="53"/>
      <c r="AA23" s="53"/>
      <c r="AB23" s="53"/>
      <c r="AC23" s="221"/>
      <c r="AD23" s="72" t="s">
        <v>3328</v>
      </c>
      <c r="AE23" s="72" t="s">
        <v>3329</v>
      </c>
    </row>
    <row r="24" spans="1:33" ht="15" customHeight="1">
      <c r="A24" s="1403"/>
      <c r="B24" s="1403"/>
      <c r="C24" s="1403"/>
      <c r="D24" s="1403"/>
      <c r="E24" s="1403"/>
      <c r="F24" s="1403"/>
      <c r="G24" s="1403"/>
      <c r="H24" s="1403"/>
      <c r="I24" s="1403"/>
      <c r="J24" s="1403"/>
      <c r="K24" s="1403"/>
      <c r="L24" s="1403"/>
      <c r="M24" s="1403"/>
      <c r="N24" s="1403"/>
      <c r="O24" s="1403"/>
      <c r="P24" s="1403"/>
      <c r="Q24" s="1403"/>
      <c r="R24" s="1403"/>
      <c r="S24" s="1403"/>
      <c r="T24" s="1403"/>
      <c r="U24" s="1403"/>
      <c r="V24" s="1403"/>
      <c r="W24" s="53"/>
      <c r="X24" s="53"/>
      <c r="Y24" s="53"/>
      <c r="Z24" s="53"/>
      <c r="AA24" s="53"/>
      <c r="AB24" s="53"/>
      <c r="AC24" s="221"/>
    </row>
    <row r="25" spans="1:33" ht="15" customHeight="1">
      <c r="A25" s="1316" t="s">
        <v>37</v>
      </c>
      <c r="B25" s="1319" t="s">
        <v>50</v>
      </c>
      <c r="C25" s="1349" t="s">
        <v>48</v>
      </c>
      <c r="D25" s="1325" t="s">
        <v>97</v>
      </c>
      <c r="E25" s="1325" t="s">
        <v>285</v>
      </c>
      <c r="F25" s="1328" t="s">
        <v>34</v>
      </c>
      <c r="G25" s="1352" t="s">
        <v>283</v>
      </c>
      <c r="H25" s="1355" t="s">
        <v>25</v>
      </c>
      <c r="I25" s="1322" t="s">
        <v>19</v>
      </c>
      <c r="J25" s="1358" t="s">
        <v>26</v>
      </c>
      <c r="K25" s="1322" t="s">
        <v>27</v>
      </c>
      <c r="L25" s="1361" t="s">
        <v>28</v>
      </c>
      <c r="M25" s="1331" t="s">
        <v>103</v>
      </c>
      <c r="N25" s="1334" t="s">
        <v>33</v>
      </c>
      <c r="O25" s="1337" t="s">
        <v>98</v>
      </c>
      <c r="P25" s="1340" t="s">
        <v>101</v>
      </c>
      <c r="Q25" s="1343" t="s">
        <v>169</v>
      </c>
      <c r="R25" s="1346" t="s">
        <v>104</v>
      </c>
      <c r="S25" s="1364" t="s">
        <v>100</v>
      </c>
      <c r="T25" s="1367" t="s">
        <v>29</v>
      </c>
      <c r="U25" s="1310" t="s">
        <v>102</v>
      </c>
      <c r="V25" s="1313" t="s">
        <v>30</v>
      </c>
      <c r="W25" s="53"/>
      <c r="X25" s="53"/>
      <c r="Y25" s="53"/>
      <c r="Z25" s="53"/>
      <c r="AA25" s="53"/>
      <c r="AB25" s="53"/>
      <c r="AC25" s="222"/>
      <c r="AD25" s="218"/>
      <c r="AF25" s="72"/>
      <c r="AG25" s="148"/>
    </row>
    <row r="26" spans="1:33" ht="15" customHeight="1">
      <c r="A26" s="1317"/>
      <c r="B26" s="1320"/>
      <c r="C26" s="1350"/>
      <c r="D26" s="1326"/>
      <c r="E26" s="1326"/>
      <c r="F26" s="1329"/>
      <c r="G26" s="1353"/>
      <c r="H26" s="1356"/>
      <c r="I26" s="1323"/>
      <c r="J26" s="1359"/>
      <c r="K26" s="1323"/>
      <c r="L26" s="1362"/>
      <c r="M26" s="1332"/>
      <c r="N26" s="1335"/>
      <c r="O26" s="1338"/>
      <c r="P26" s="1341"/>
      <c r="Q26" s="1344"/>
      <c r="R26" s="1347"/>
      <c r="S26" s="1365"/>
      <c r="T26" s="1368"/>
      <c r="U26" s="1311"/>
      <c r="V26" s="1314"/>
      <c r="W26" s="53"/>
      <c r="X26" s="53"/>
      <c r="Y26" s="53"/>
      <c r="Z26" s="53"/>
      <c r="AA26" s="53"/>
      <c r="AB26" s="53"/>
      <c r="AC26" s="222"/>
      <c r="AD26" s="218"/>
      <c r="AF26" s="72"/>
      <c r="AG26" s="148"/>
    </row>
    <row r="27" spans="1:33" ht="15" customHeight="1">
      <c r="A27" s="1318"/>
      <c r="B27" s="1321"/>
      <c r="C27" s="1351"/>
      <c r="D27" s="1327"/>
      <c r="E27" s="1327"/>
      <c r="F27" s="1330"/>
      <c r="G27" s="1354"/>
      <c r="H27" s="1357"/>
      <c r="I27" s="1324"/>
      <c r="J27" s="1360"/>
      <c r="K27" s="1324"/>
      <c r="L27" s="1363"/>
      <c r="M27" s="1333"/>
      <c r="N27" s="1336"/>
      <c r="O27" s="1339"/>
      <c r="P27" s="1342"/>
      <c r="Q27" s="1345"/>
      <c r="R27" s="1348"/>
      <c r="S27" s="1366"/>
      <c r="T27" s="1369"/>
      <c r="U27" s="1312"/>
      <c r="V27" s="1315"/>
      <c r="W27" s="53"/>
      <c r="X27" s="53"/>
      <c r="Y27" s="53"/>
      <c r="Z27" s="53"/>
      <c r="AA27" s="53"/>
      <c r="AB27" s="53"/>
      <c r="AC27" s="222"/>
      <c r="AD27" s="218"/>
      <c r="AF27" s="72"/>
      <c r="AG27" s="148"/>
    </row>
    <row r="28" spans="1:33" ht="18" customHeight="1">
      <c r="A28" s="13"/>
      <c r="B28" s="14"/>
      <c r="C28" s="13"/>
      <c r="D28" s="13"/>
      <c r="E28" s="14"/>
      <c r="F28" s="13"/>
      <c r="G28" s="215"/>
      <c r="H28" s="14"/>
      <c r="I28" s="13"/>
      <c r="J28" s="38"/>
      <c r="K28" s="216"/>
      <c r="L28" s="13"/>
      <c r="M28" s="13"/>
      <c r="N28" s="14"/>
      <c r="O28" s="13"/>
      <c r="P28" s="13"/>
      <c r="Q28" s="14"/>
      <c r="R28" s="13"/>
      <c r="S28" s="13"/>
      <c r="T28" s="14"/>
      <c r="U28" s="13"/>
      <c r="V28" s="117"/>
      <c r="W28" s="53"/>
      <c r="X28" s="53"/>
      <c r="Y28" s="53"/>
      <c r="Z28" s="53"/>
      <c r="AA28" s="53"/>
      <c r="AB28" s="53"/>
      <c r="AC28" s="222"/>
      <c r="AD28" s="218"/>
      <c r="AF28" s="72"/>
      <c r="AG28" s="148"/>
    </row>
    <row r="29" spans="1:33" ht="18" customHeight="1">
      <c r="A29" s="13"/>
      <c r="B29" s="14"/>
      <c r="C29" s="13"/>
      <c r="D29" s="35"/>
      <c r="E29" s="35"/>
      <c r="F29" s="15"/>
      <c r="G29" s="50"/>
      <c r="H29" s="16"/>
      <c r="I29" s="17"/>
      <c r="J29" s="38"/>
      <c r="K29" s="39"/>
      <c r="L29" s="18"/>
      <c r="M29" s="18"/>
      <c r="N29" s="20"/>
      <c r="O29" s="18"/>
      <c r="P29" s="146"/>
      <c r="Q29" s="18"/>
      <c r="R29" s="22"/>
      <c r="S29" s="18"/>
      <c r="T29" s="19"/>
      <c r="U29" s="51"/>
      <c r="V29" s="116"/>
      <c r="W29" s="53"/>
      <c r="X29" s="53"/>
      <c r="Y29" s="53"/>
      <c r="Z29" s="53"/>
      <c r="AA29" s="53"/>
      <c r="AB29" s="53"/>
      <c r="AC29" s="222"/>
      <c r="AD29" s="218"/>
      <c r="AF29" s="72"/>
      <c r="AG29" s="148"/>
    </row>
    <row r="30" spans="1:33" ht="18" customHeight="1">
      <c r="A30" s="13"/>
      <c r="B30" s="14"/>
      <c r="C30" s="13"/>
      <c r="D30" s="35"/>
      <c r="E30" s="35"/>
      <c r="F30" s="15"/>
      <c r="G30" s="50"/>
      <c r="H30" s="16"/>
      <c r="I30" s="17"/>
      <c r="J30" s="38"/>
      <c r="K30" s="39"/>
      <c r="L30" s="18"/>
      <c r="M30" s="18"/>
      <c r="N30" s="20"/>
      <c r="O30" s="18"/>
      <c r="P30" s="18"/>
      <c r="Q30" s="18"/>
      <c r="R30" s="22"/>
      <c r="S30" s="18"/>
      <c r="T30" s="19"/>
      <c r="U30" s="51"/>
      <c r="V30" s="117"/>
      <c r="W30" s="53"/>
      <c r="X30" s="53"/>
      <c r="Y30" s="53"/>
      <c r="Z30" s="53"/>
      <c r="AA30" s="53"/>
      <c r="AB30" s="53"/>
      <c r="AC30" s="222"/>
      <c r="AD30" s="218"/>
      <c r="AF30" s="72"/>
      <c r="AG30" s="148"/>
    </row>
    <row r="31" spans="1:33" ht="18" customHeight="1">
      <c r="A31" s="13"/>
      <c r="B31" s="14"/>
      <c r="C31" s="13"/>
      <c r="D31" s="35"/>
      <c r="E31" s="35"/>
      <c r="F31" s="15"/>
      <c r="G31" s="50"/>
      <c r="H31" s="16"/>
      <c r="I31" s="17"/>
      <c r="J31" s="38"/>
      <c r="K31" s="39"/>
      <c r="L31" s="18"/>
      <c r="M31" s="18"/>
      <c r="N31" s="20"/>
      <c r="O31" s="18"/>
      <c r="P31" s="18"/>
      <c r="Q31" s="18"/>
      <c r="R31" s="22"/>
      <c r="S31" s="18"/>
      <c r="T31" s="19"/>
      <c r="U31" s="51"/>
      <c r="V31" s="116"/>
      <c r="W31" s="53"/>
      <c r="X31" s="53"/>
      <c r="Y31" s="53"/>
      <c r="Z31" s="53"/>
      <c r="AA31" s="53"/>
      <c r="AB31" s="53"/>
      <c r="AC31" s="222"/>
      <c r="AD31" s="218"/>
      <c r="AF31" s="72"/>
      <c r="AG31" s="148"/>
    </row>
    <row r="32" spans="1:33" ht="18" customHeight="1">
      <c r="A32" s="13"/>
      <c r="B32" s="14"/>
      <c r="C32" s="13"/>
      <c r="D32" s="35"/>
      <c r="E32" s="35"/>
      <c r="F32" s="15"/>
      <c r="G32" s="50"/>
      <c r="H32" s="16"/>
      <c r="I32" s="17"/>
      <c r="J32" s="38"/>
      <c r="K32" s="39"/>
      <c r="L32" s="18"/>
      <c r="M32" s="18"/>
      <c r="N32" s="20"/>
      <c r="O32" s="18"/>
      <c r="P32" s="18"/>
      <c r="Q32" s="18"/>
      <c r="R32" s="22"/>
      <c r="S32" s="18"/>
      <c r="T32" s="19"/>
      <c r="U32" s="51"/>
      <c r="V32" s="116"/>
      <c r="W32" s="53"/>
      <c r="X32" s="53"/>
      <c r="Y32" s="53"/>
      <c r="Z32" s="53"/>
      <c r="AA32" s="53"/>
      <c r="AB32" s="53"/>
      <c r="AC32" s="222"/>
      <c r="AD32" s="218"/>
      <c r="AF32" s="72"/>
      <c r="AG32" s="148"/>
    </row>
    <row r="33" spans="1:33" ht="18" customHeight="1">
      <c r="A33" s="13"/>
      <c r="B33" s="14"/>
      <c r="C33" s="13"/>
      <c r="D33" s="35"/>
      <c r="E33" s="35"/>
      <c r="F33" s="15"/>
      <c r="G33" s="50"/>
      <c r="H33" s="16"/>
      <c r="I33" s="17"/>
      <c r="J33" s="38"/>
      <c r="K33" s="39"/>
      <c r="L33" s="18"/>
      <c r="M33" s="18"/>
      <c r="N33" s="20"/>
      <c r="O33" s="18"/>
      <c r="P33" s="18"/>
      <c r="Q33" s="18"/>
      <c r="R33" s="22"/>
      <c r="S33" s="18"/>
      <c r="T33" s="19"/>
      <c r="U33" s="51"/>
      <c r="V33" s="116"/>
      <c r="W33" s="53"/>
      <c r="X33" s="53"/>
      <c r="Y33" s="53"/>
      <c r="Z33" s="53"/>
      <c r="AA33" s="53"/>
      <c r="AB33" s="53"/>
      <c r="AC33" s="222"/>
      <c r="AD33" s="218"/>
      <c r="AF33" s="72"/>
      <c r="AG33" s="148"/>
    </row>
    <row r="34" spans="1:33" ht="18" customHeight="1">
      <c r="A34" s="13"/>
      <c r="B34" s="14"/>
      <c r="C34" s="13"/>
      <c r="D34" s="35"/>
      <c r="E34" s="35"/>
      <c r="F34" s="15"/>
      <c r="G34" s="50"/>
      <c r="H34" s="16"/>
      <c r="I34" s="17"/>
      <c r="J34" s="115"/>
      <c r="K34" s="39"/>
      <c r="L34" s="18"/>
      <c r="M34" s="18"/>
      <c r="N34" s="20"/>
      <c r="O34" s="18"/>
      <c r="P34" s="18"/>
      <c r="Q34" s="18"/>
      <c r="R34" s="22"/>
      <c r="S34" s="18"/>
      <c r="T34" s="19"/>
      <c r="U34" s="51"/>
      <c r="V34" s="116"/>
      <c r="W34" s="53"/>
      <c r="X34" s="53"/>
      <c r="Y34" s="53"/>
      <c r="Z34" s="53"/>
      <c r="AA34" s="53"/>
      <c r="AB34" s="53"/>
      <c r="AC34" s="222"/>
      <c r="AD34" s="218"/>
      <c r="AF34" s="72"/>
      <c r="AG34" s="148"/>
    </row>
    <row r="35" spans="1:33" ht="18" customHeight="1">
      <c r="A35" s="13"/>
      <c r="B35" s="14"/>
      <c r="C35" s="13"/>
      <c r="D35" s="35"/>
      <c r="E35" s="35"/>
      <c r="F35" s="15"/>
      <c r="G35" s="50"/>
      <c r="H35" s="16"/>
      <c r="I35" s="17"/>
      <c r="J35" s="38"/>
      <c r="K35" s="39"/>
      <c r="L35" s="18"/>
      <c r="M35" s="18"/>
      <c r="N35" s="20"/>
      <c r="O35" s="18"/>
      <c r="P35" s="18"/>
      <c r="Q35" s="18"/>
      <c r="R35" s="22"/>
      <c r="S35" s="18"/>
      <c r="T35" s="19"/>
      <c r="U35" s="51"/>
      <c r="V35" s="116"/>
      <c r="W35" s="53"/>
      <c r="X35" s="53"/>
      <c r="Y35" s="53"/>
      <c r="Z35" s="53"/>
      <c r="AA35" s="53"/>
      <c r="AB35" s="53"/>
      <c r="AC35" s="222"/>
      <c r="AD35" s="218"/>
      <c r="AF35" s="72"/>
      <c r="AG35" s="148"/>
    </row>
    <row r="36" spans="1:33" s="5" customFormat="1" ht="18" customHeight="1">
      <c r="A36" s="13"/>
      <c r="B36" s="14"/>
      <c r="C36" s="13"/>
      <c r="D36" s="35"/>
      <c r="E36" s="35"/>
      <c r="F36" s="15"/>
      <c r="G36" s="50"/>
      <c r="H36" s="16"/>
      <c r="I36" s="17"/>
      <c r="J36" s="38"/>
      <c r="K36" s="39"/>
      <c r="L36" s="18"/>
      <c r="M36" s="18"/>
      <c r="N36" s="20"/>
      <c r="O36" s="18"/>
      <c r="P36" s="18"/>
      <c r="Q36" s="18"/>
      <c r="R36" s="22"/>
      <c r="S36" s="18"/>
      <c r="T36" s="19"/>
      <c r="U36" s="51"/>
      <c r="V36" s="116"/>
      <c r="W36" s="53"/>
      <c r="X36" s="53"/>
      <c r="Y36" s="53"/>
      <c r="Z36" s="53"/>
      <c r="AA36" s="53"/>
      <c r="AB36" s="53"/>
      <c r="AC36" s="222"/>
      <c r="AD36" s="218"/>
      <c r="AE36" s="69"/>
      <c r="AF36" s="69"/>
      <c r="AG36" s="149"/>
    </row>
    <row r="37" spans="1:33" s="5" customFormat="1" ht="18" customHeight="1">
      <c r="A37" s="13"/>
      <c r="B37" s="14"/>
      <c r="C37" s="13"/>
      <c r="D37" s="35"/>
      <c r="E37" s="35"/>
      <c r="F37" s="15"/>
      <c r="G37" s="50"/>
      <c r="H37" s="16"/>
      <c r="I37" s="17"/>
      <c r="J37" s="38"/>
      <c r="K37" s="39"/>
      <c r="L37" s="18"/>
      <c r="M37" s="18"/>
      <c r="N37" s="20"/>
      <c r="O37" s="18"/>
      <c r="P37" s="18"/>
      <c r="Q37" s="18"/>
      <c r="R37" s="22"/>
      <c r="S37" s="18"/>
      <c r="T37" s="19"/>
      <c r="U37" s="51"/>
      <c r="V37" s="116"/>
      <c r="W37" s="53"/>
      <c r="X37" s="53"/>
      <c r="Y37" s="53"/>
      <c r="Z37" s="53"/>
      <c r="AA37" s="53"/>
      <c r="AB37" s="53"/>
      <c r="AC37" s="222"/>
      <c r="AD37" s="218"/>
      <c r="AE37" s="69"/>
      <c r="AF37" s="69"/>
      <c r="AG37" s="149"/>
    </row>
    <row r="38" spans="1:33" s="5" customFormat="1" ht="18" customHeight="1">
      <c r="A38" s="13"/>
      <c r="B38" s="14"/>
      <c r="C38" s="13"/>
      <c r="D38" s="23"/>
      <c r="E38" s="23"/>
      <c r="F38" s="9"/>
      <c r="G38" s="10"/>
      <c r="H38" s="9"/>
      <c r="I38" s="17"/>
      <c r="J38" s="11"/>
      <c r="K38" s="11"/>
      <c r="L38" s="12"/>
      <c r="M38" s="12"/>
      <c r="N38" s="24"/>
      <c r="O38" s="9"/>
      <c r="P38" s="9"/>
      <c r="Q38" s="9"/>
      <c r="R38" s="23"/>
      <c r="S38" s="9"/>
      <c r="T38" s="9"/>
      <c r="U38" s="42"/>
      <c r="V38" s="118"/>
      <c r="W38" s="53"/>
      <c r="X38" s="53"/>
      <c r="Y38" s="53"/>
      <c r="Z38" s="53"/>
      <c r="AA38" s="53"/>
      <c r="AB38" s="53"/>
      <c r="AC38" s="222"/>
      <c r="AD38" s="218"/>
      <c r="AE38" s="69"/>
      <c r="AF38" s="69"/>
      <c r="AG38" s="149"/>
    </row>
    <row r="39" spans="1:33" s="5" customFormat="1" ht="18" customHeight="1">
      <c r="A39" s="13"/>
      <c r="B39" s="14"/>
      <c r="C39" s="13"/>
      <c r="D39" s="23"/>
      <c r="E39" s="23"/>
      <c r="F39" s="9"/>
      <c r="G39" s="10"/>
      <c r="H39" s="9"/>
      <c r="I39" s="17"/>
      <c r="J39" s="11"/>
      <c r="K39" s="11"/>
      <c r="L39" s="12"/>
      <c r="M39" s="12"/>
      <c r="N39" s="24"/>
      <c r="O39" s="9"/>
      <c r="P39" s="9"/>
      <c r="Q39" s="9"/>
      <c r="R39" s="23"/>
      <c r="S39" s="9"/>
      <c r="T39" s="9"/>
      <c r="U39" s="42"/>
      <c r="V39" s="118"/>
      <c r="W39" s="53"/>
      <c r="X39" s="53"/>
      <c r="Y39" s="53"/>
      <c r="Z39" s="53"/>
      <c r="AA39" s="53"/>
      <c r="AB39" s="53"/>
      <c r="AC39" s="222"/>
      <c r="AD39" s="218"/>
      <c r="AE39" s="69"/>
      <c r="AF39" s="69"/>
      <c r="AG39" s="149"/>
    </row>
    <row r="40" spans="1:33" s="5" customFormat="1" ht="18" customHeight="1">
      <c r="A40" s="13"/>
      <c r="B40" s="14"/>
      <c r="C40" s="13"/>
      <c r="D40" s="36"/>
      <c r="E40" s="36"/>
      <c r="F40" s="9"/>
      <c r="G40" s="10"/>
      <c r="H40" s="9"/>
      <c r="I40" s="17"/>
      <c r="J40" s="11"/>
      <c r="K40" s="11"/>
      <c r="L40" s="9"/>
      <c r="M40" s="9"/>
      <c r="N40" s="23"/>
      <c r="O40" s="9"/>
      <c r="P40" s="9"/>
      <c r="Q40" s="9"/>
      <c r="R40" s="23"/>
      <c r="S40" s="9"/>
      <c r="T40" s="9"/>
      <c r="U40" s="42"/>
      <c r="V40" s="118"/>
      <c r="W40" s="53"/>
      <c r="X40" s="53"/>
      <c r="Y40" s="53"/>
      <c r="Z40" s="53"/>
      <c r="AA40" s="53"/>
      <c r="AB40" s="53"/>
      <c r="AC40" s="222"/>
      <c r="AD40" s="218"/>
      <c r="AE40" s="69"/>
      <c r="AF40" s="69"/>
      <c r="AG40" s="149"/>
    </row>
    <row r="41" spans="1:33" s="5" customFormat="1" ht="18" customHeight="1">
      <c r="A41" s="13"/>
      <c r="B41" s="14"/>
      <c r="C41" s="13"/>
      <c r="D41" s="36"/>
      <c r="E41" s="36"/>
      <c r="F41" s="9"/>
      <c r="G41" s="10"/>
      <c r="H41" s="9"/>
      <c r="I41" s="17"/>
      <c r="J41" s="11"/>
      <c r="K41" s="11"/>
      <c r="L41" s="9"/>
      <c r="M41" s="9"/>
      <c r="N41" s="23"/>
      <c r="O41" s="9"/>
      <c r="P41" s="9"/>
      <c r="Q41" s="9"/>
      <c r="R41" s="23"/>
      <c r="S41" s="9"/>
      <c r="T41" s="9"/>
      <c r="U41" s="42"/>
      <c r="V41" s="118"/>
      <c r="W41" s="53"/>
      <c r="X41" s="53"/>
      <c r="Y41" s="53"/>
      <c r="Z41" s="53"/>
      <c r="AA41" s="53"/>
      <c r="AB41" s="53"/>
      <c r="AC41" s="222"/>
      <c r="AD41" s="218"/>
      <c r="AE41" s="69"/>
      <c r="AF41" s="69"/>
      <c r="AG41" s="149"/>
    </row>
    <row r="42" spans="1:33" s="5" customFormat="1" ht="18" customHeight="1">
      <c r="A42" s="13"/>
      <c r="B42" s="14"/>
      <c r="C42" s="13"/>
      <c r="D42" s="23"/>
      <c r="E42" s="23"/>
      <c r="F42" s="9"/>
      <c r="G42" s="10"/>
      <c r="H42" s="9"/>
      <c r="I42" s="17"/>
      <c r="J42" s="11"/>
      <c r="K42" s="11"/>
      <c r="L42" s="9"/>
      <c r="M42" s="9"/>
      <c r="N42" s="23"/>
      <c r="O42" s="9"/>
      <c r="P42" s="9"/>
      <c r="Q42" s="9"/>
      <c r="R42" s="23"/>
      <c r="S42" s="9"/>
      <c r="T42" s="9"/>
      <c r="U42" s="42"/>
      <c r="V42" s="118"/>
      <c r="W42" s="53"/>
      <c r="X42" s="53"/>
      <c r="Y42" s="53"/>
      <c r="Z42" s="53"/>
      <c r="AA42" s="53"/>
      <c r="AB42" s="53"/>
      <c r="AC42" s="222"/>
      <c r="AD42" s="218"/>
      <c r="AE42" s="69"/>
      <c r="AF42" s="69"/>
      <c r="AG42" s="149"/>
    </row>
    <row r="43" spans="1:33" s="5" customFormat="1" ht="18" customHeight="1">
      <c r="A43" s="13"/>
      <c r="B43" s="14"/>
      <c r="C43" s="13"/>
      <c r="D43" s="23"/>
      <c r="E43" s="23"/>
      <c r="F43" s="9"/>
      <c r="G43" s="10"/>
      <c r="H43" s="9"/>
      <c r="I43" s="17"/>
      <c r="J43" s="11"/>
      <c r="K43" s="11"/>
      <c r="L43" s="9"/>
      <c r="M43" s="9"/>
      <c r="N43" s="23"/>
      <c r="O43" s="9"/>
      <c r="P43" s="9"/>
      <c r="Q43" s="9"/>
      <c r="R43" s="23"/>
      <c r="S43" s="9"/>
      <c r="T43" s="9"/>
      <c r="U43" s="42"/>
      <c r="V43" s="118"/>
      <c r="W43" s="53"/>
      <c r="X43" s="53"/>
      <c r="Y43" s="53"/>
      <c r="Z43" s="53"/>
      <c r="AA43" s="53"/>
      <c r="AB43" s="53"/>
      <c r="AC43" s="222"/>
      <c r="AD43" s="218"/>
      <c r="AE43" s="69"/>
      <c r="AF43" s="69"/>
      <c r="AG43" s="149"/>
    </row>
    <row r="44" spans="1:33" ht="18" customHeight="1">
      <c r="A44" s="13"/>
      <c r="B44" s="14"/>
      <c r="C44" s="13"/>
      <c r="D44" s="37"/>
      <c r="E44" s="37"/>
      <c r="F44" s="9"/>
      <c r="G44" s="10"/>
      <c r="H44" s="9"/>
      <c r="I44" s="17"/>
      <c r="J44" s="11"/>
      <c r="K44" s="11"/>
      <c r="L44" s="9"/>
      <c r="M44" s="9"/>
      <c r="N44" s="23"/>
      <c r="O44" s="9"/>
      <c r="P44" s="9"/>
      <c r="Q44" s="9"/>
      <c r="R44" s="23"/>
      <c r="S44" s="9"/>
      <c r="T44" s="9"/>
      <c r="U44" s="42"/>
      <c r="V44" s="118"/>
      <c r="W44" s="53"/>
      <c r="X44" s="53"/>
      <c r="Y44" s="53"/>
      <c r="Z44" s="53"/>
      <c r="AA44" s="53"/>
      <c r="AB44" s="53"/>
      <c r="AC44" s="222"/>
      <c r="AD44" s="218"/>
      <c r="AF44" s="72"/>
      <c r="AG44" s="148"/>
    </row>
    <row r="45" spans="1:33" ht="18" customHeight="1">
      <c r="A45" s="13"/>
      <c r="B45" s="14"/>
      <c r="C45" s="13"/>
      <c r="D45" s="37"/>
      <c r="E45" s="37"/>
      <c r="F45" s="9"/>
      <c r="G45" s="10"/>
      <c r="H45" s="9"/>
      <c r="I45" s="17"/>
      <c r="J45" s="11"/>
      <c r="K45" s="11"/>
      <c r="L45" s="9"/>
      <c r="M45" s="9"/>
      <c r="N45" s="23"/>
      <c r="O45" s="9"/>
      <c r="P45" s="9"/>
      <c r="Q45" s="9"/>
      <c r="R45" s="23"/>
      <c r="S45" s="9"/>
      <c r="T45" s="9"/>
      <c r="U45" s="42"/>
      <c r="V45" s="118"/>
      <c r="W45" s="53"/>
      <c r="X45" s="53"/>
      <c r="Y45" s="53"/>
      <c r="Z45" s="53"/>
      <c r="AA45" s="53"/>
      <c r="AB45" s="53"/>
      <c r="AC45" s="222"/>
      <c r="AD45" s="218"/>
      <c r="AF45" s="72"/>
      <c r="AG45" s="148"/>
    </row>
    <row r="46" spans="1:33" ht="18" customHeight="1">
      <c r="A46" s="13"/>
      <c r="B46" s="14"/>
      <c r="C46" s="13"/>
      <c r="D46" s="37"/>
      <c r="E46" s="37"/>
      <c r="F46" s="9"/>
      <c r="G46" s="10"/>
      <c r="H46" s="9"/>
      <c r="I46" s="17"/>
      <c r="J46" s="11"/>
      <c r="K46" s="11"/>
      <c r="L46" s="9"/>
      <c r="M46" s="9"/>
      <c r="N46" s="23"/>
      <c r="O46" s="9"/>
      <c r="P46" s="9"/>
      <c r="Q46" s="9"/>
      <c r="R46" s="23"/>
      <c r="S46" s="9"/>
      <c r="T46" s="9"/>
      <c r="U46" s="42"/>
      <c r="V46" s="118"/>
      <c r="W46" s="53"/>
      <c r="X46" s="53"/>
      <c r="Y46" s="53"/>
      <c r="Z46" s="53"/>
      <c r="AA46" s="53"/>
      <c r="AB46" s="53"/>
      <c r="AC46" s="222"/>
      <c r="AD46" s="218"/>
      <c r="AF46" s="72"/>
      <c r="AG46" s="148"/>
    </row>
    <row r="47" spans="1:33" ht="18" customHeight="1">
      <c r="A47" s="13"/>
      <c r="B47" s="14"/>
      <c r="C47" s="13"/>
      <c r="D47" s="37"/>
      <c r="E47" s="37"/>
      <c r="F47" s="9"/>
      <c r="G47" s="10"/>
      <c r="H47" s="9"/>
      <c r="I47" s="17"/>
      <c r="J47" s="11"/>
      <c r="K47" s="11"/>
      <c r="L47" s="9"/>
      <c r="M47" s="9"/>
      <c r="N47" s="23"/>
      <c r="O47" s="9"/>
      <c r="P47" s="9"/>
      <c r="Q47" s="9"/>
      <c r="R47" s="23"/>
      <c r="S47" s="9"/>
      <c r="T47" s="9"/>
      <c r="U47" s="42"/>
      <c r="V47" s="118"/>
      <c r="W47" s="54"/>
      <c r="X47" s="54"/>
      <c r="Y47" s="54"/>
      <c r="Z47" s="54"/>
      <c r="AA47" s="54"/>
      <c r="AB47" s="54"/>
      <c r="AC47" s="223"/>
      <c r="AD47" s="219"/>
      <c r="AF47" s="72"/>
      <c r="AG47" s="148"/>
    </row>
    <row r="48" spans="1:33" ht="15" customHeight="1">
      <c r="V48" s="52"/>
      <c r="W48" s="52"/>
      <c r="X48" s="52"/>
      <c r="Y48" s="52"/>
      <c r="Z48" s="52"/>
      <c r="AA48" s="52"/>
      <c r="AB48" s="52"/>
      <c r="AC48" s="224"/>
    </row>
    <row r="49" spans="22:29" ht="15" customHeight="1">
      <c r="V49" s="52"/>
      <c r="W49" s="52"/>
      <c r="X49" s="52"/>
      <c r="Y49" s="52"/>
      <c r="Z49" s="52"/>
      <c r="AA49" s="52"/>
      <c r="AB49" s="52"/>
      <c r="AC49" s="224"/>
    </row>
    <row r="50" spans="22:29" ht="15" customHeight="1">
      <c r="V50" s="52"/>
      <c r="W50" s="52"/>
      <c r="X50" s="52"/>
      <c r="Y50" s="52"/>
      <c r="Z50" s="52"/>
      <c r="AA50" s="52"/>
      <c r="AB50" s="52"/>
      <c r="AC50" s="224"/>
    </row>
    <row r="51" spans="22:29" ht="15" customHeight="1">
      <c r="V51" s="52"/>
      <c r="W51" s="52"/>
      <c r="X51" s="52"/>
      <c r="Y51" s="52"/>
      <c r="Z51" s="52"/>
      <c r="AA51" s="52"/>
      <c r="AB51" s="52"/>
      <c r="AC51" s="224"/>
    </row>
    <row r="52" spans="22:29" ht="15" customHeight="1">
      <c r="V52" s="52"/>
      <c r="W52" s="52"/>
      <c r="X52" s="52"/>
      <c r="Y52" s="52"/>
      <c r="Z52" s="52"/>
      <c r="AA52" s="52"/>
      <c r="AB52" s="52"/>
      <c r="AC52" s="224"/>
    </row>
    <row r="53" spans="22:29" ht="15" customHeight="1">
      <c r="V53" s="52"/>
      <c r="W53" s="52"/>
      <c r="X53" s="52"/>
      <c r="Y53" s="52"/>
      <c r="Z53" s="52"/>
      <c r="AA53" s="52"/>
      <c r="AB53" s="52"/>
      <c r="AC53" s="224"/>
    </row>
    <row r="54" spans="22:29" ht="18.75" customHeight="1">
      <c r="V54" s="52"/>
      <c r="W54" s="52"/>
      <c r="X54" s="52"/>
      <c r="Y54" s="52"/>
      <c r="Z54" s="52"/>
      <c r="AA54" s="52"/>
      <c r="AB54" s="52"/>
      <c r="AC54" s="224"/>
    </row>
    <row r="55" spans="22:29" ht="18.75" customHeight="1">
      <c r="V55" s="52"/>
      <c r="W55" s="52"/>
      <c r="X55" s="52"/>
      <c r="Y55" s="52"/>
      <c r="Z55" s="52"/>
      <c r="AA55" s="52"/>
      <c r="AB55" s="52"/>
      <c r="AC55" s="224"/>
    </row>
    <row r="56" spans="22:29" ht="18.75" customHeight="1">
      <c r="V56" s="52"/>
      <c r="W56" s="52"/>
      <c r="X56" s="52"/>
      <c r="Y56" s="52"/>
      <c r="Z56" s="52"/>
      <c r="AA56" s="52"/>
      <c r="AB56" s="52"/>
      <c r="AC56" s="224"/>
    </row>
    <row r="57" spans="22:29" ht="18.75" customHeight="1">
      <c r="V57" s="52"/>
      <c r="W57" s="52"/>
      <c r="X57" s="52"/>
      <c r="Y57" s="52"/>
      <c r="Z57" s="52"/>
      <c r="AA57" s="52"/>
      <c r="AB57" s="52"/>
      <c r="AC57" s="224"/>
    </row>
    <row r="58" spans="22:29" ht="18.75" customHeight="1">
      <c r="V58" s="52"/>
      <c r="W58" s="52"/>
      <c r="X58" s="52"/>
      <c r="Y58" s="52"/>
      <c r="Z58" s="52"/>
      <c r="AA58" s="52"/>
      <c r="AB58" s="52"/>
      <c r="AC58" s="224"/>
    </row>
    <row r="59" spans="22:29" ht="18.75" customHeight="1">
      <c r="V59" s="52"/>
      <c r="W59" s="52"/>
      <c r="X59" s="52"/>
      <c r="Y59" s="52"/>
      <c r="Z59" s="52"/>
      <c r="AA59" s="52"/>
      <c r="AB59" s="52"/>
      <c r="AC59" s="224"/>
    </row>
    <row r="60" spans="22:29">
      <c r="V60" s="52"/>
      <c r="W60" s="52"/>
      <c r="X60" s="52"/>
      <c r="Y60" s="52"/>
      <c r="Z60" s="52"/>
      <c r="AA60" s="52"/>
      <c r="AB60" s="52"/>
      <c r="AC60" s="224"/>
    </row>
    <row r="61" spans="22:29">
      <c r="V61" s="52"/>
      <c r="W61" s="52"/>
      <c r="X61" s="52"/>
      <c r="Y61" s="52"/>
      <c r="Z61" s="52"/>
      <c r="AA61" s="52"/>
      <c r="AB61" s="52"/>
      <c r="AC61" s="224"/>
    </row>
    <row r="62" spans="22:29">
      <c r="V62" s="52"/>
      <c r="W62" s="52"/>
      <c r="X62" s="52"/>
      <c r="Y62" s="52"/>
      <c r="Z62" s="52"/>
      <c r="AA62" s="52"/>
      <c r="AB62" s="52"/>
      <c r="AC62" s="224"/>
    </row>
    <row r="63" spans="22:29">
      <c r="V63" s="52"/>
      <c r="W63" s="52"/>
      <c r="X63" s="52"/>
      <c r="Y63" s="52"/>
      <c r="Z63" s="52"/>
      <c r="AA63" s="52"/>
      <c r="AB63" s="52"/>
      <c r="AC63" s="224"/>
    </row>
    <row r="64" spans="22:29">
      <c r="V64" s="52"/>
      <c r="W64" s="52"/>
      <c r="X64" s="52"/>
      <c r="Y64" s="52"/>
      <c r="Z64" s="52"/>
      <c r="AA64" s="52"/>
      <c r="AB64" s="52"/>
      <c r="AC64" s="224"/>
    </row>
    <row r="65" spans="12:29">
      <c r="V65" s="52"/>
      <c r="W65" s="52"/>
      <c r="X65" s="52"/>
      <c r="Y65" s="52"/>
      <c r="Z65" s="52"/>
      <c r="AA65" s="52"/>
      <c r="AB65" s="52"/>
      <c r="AC65" s="224"/>
    </row>
    <row r="66" spans="12:29">
      <c r="V66" s="52"/>
      <c r="W66" s="52"/>
      <c r="X66" s="52"/>
      <c r="Y66" s="52"/>
      <c r="Z66" s="52"/>
      <c r="AA66" s="52"/>
      <c r="AB66" s="52"/>
      <c r="AC66" s="224"/>
    </row>
    <row r="67" spans="12:29">
      <c r="V67" s="52"/>
      <c r="W67" s="52"/>
      <c r="X67" s="52"/>
      <c r="Y67" s="52"/>
      <c r="Z67" s="52"/>
      <c r="AA67" s="52"/>
      <c r="AB67" s="52"/>
      <c r="AC67" s="224"/>
    </row>
    <row r="68" spans="12:29">
      <c r="V68" s="52"/>
      <c r="W68" s="52"/>
      <c r="X68" s="52"/>
      <c r="Y68" s="52"/>
      <c r="Z68" s="52"/>
      <c r="AA68" s="52"/>
      <c r="AB68" s="52"/>
      <c r="AC68" s="224"/>
    </row>
    <row r="69" spans="12:29">
      <c r="V69" s="52"/>
      <c r="W69" s="52"/>
      <c r="X69" s="52"/>
      <c r="Y69" s="52"/>
      <c r="Z69" s="52"/>
      <c r="AA69" s="52"/>
      <c r="AB69" s="52"/>
      <c r="AC69" s="224"/>
    </row>
    <row r="70" spans="12:29">
      <c r="V70" s="52"/>
      <c r="W70" s="52"/>
      <c r="X70" s="52"/>
      <c r="Y70" s="52"/>
      <c r="Z70" s="52"/>
      <c r="AA70" s="52"/>
      <c r="AB70" s="52"/>
      <c r="AC70" s="224"/>
    </row>
    <row r="71" spans="12:29">
      <c r="L71" s="46"/>
      <c r="O71" s="46"/>
      <c r="V71" s="52"/>
      <c r="W71" s="52"/>
      <c r="X71" s="52"/>
      <c r="Y71" s="52"/>
      <c r="Z71" s="52"/>
      <c r="AA71" s="52"/>
      <c r="AB71" s="52"/>
      <c r="AC71" s="224"/>
    </row>
    <row r="72" spans="12:29">
      <c r="L72" s="46"/>
      <c r="O72" s="46"/>
      <c r="V72" s="52"/>
      <c r="W72" s="52"/>
      <c r="X72" s="52"/>
      <c r="Y72" s="52"/>
      <c r="Z72" s="52"/>
      <c r="AA72" s="52"/>
      <c r="AB72" s="52"/>
      <c r="AC72" s="224"/>
    </row>
    <row r="73" spans="12:29">
      <c r="L73" s="46"/>
      <c r="O73" s="46"/>
      <c r="V73" s="52"/>
      <c r="W73" s="52"/>
      <c r="X73" s="52"/>
      <c r="Y73" s="52"/>
      <c r="Z73" s="52"/>
      <c r="AA73" s="52"/>
      <c r="AB73" s="52"/>
      <c r="AC73" s="224"/>
    </row>
    <row r="74" spans="12:29">
      <c r="V74" s="52"/>
      <c r="W74" s="52"/>
      <c r="X74" s="52"/>
      <c r="Y74" s="52"/>
      <c r="Z74" s="52"/>
      <c r="AA74" s="52"/>
      <c r="AB74" s="52"/>
      <c r="AC74" s="224"/>
    </row>
    <row r="75" spans="12:29">
      <c r="V75" s="52"/>
      <c r="W75" s="52"/>
      <c r="X75" s="52"/>
      <c r="Y75" s="52"/>
      <c r="Z75" s="52"/>
      <c r="AA75" s="52"/>
      <c r="AB75" s="52"/>
      <c r="AC75" s="224"/>
    </row>
    <row r="76" spans="12:29">
      <c r="V76" s="52"/>
      <c r="W76" s="52"/>
      <c r="X76" s="52"/>
      <c r="Y76" s="52"/>
      <c r="Z76" s="52"/>
      <c r="AA76" s="52"/>
      <c r="AB76" s="52"/>
      <c r="AC76" s="224"/>
    </row>
    <row r="77" spans="12:29">
      <c r="V77" s="52"/>
      <c r="W77" s="52"/>
      <c r="X77" s="52"/>
      <c r="Y77" s="52"/>
      <c r="Z77" s="52"/>
      <c r="AA77" s="52"/>
      <c r="AB77" s="52"/>
      <c r="AC77" s="224"/>
    </row>
    <row r="78" spans="12:29">
      <c r="V78" s="52"/>
      <c r="W78" s="52"/>
      <c r="X78" s="52"/>
      <c r="Y78" s="52"/>
      <c r="Z78" s="52"/>
      <c r="AA78" s="52"/>
      <c r="AB78" s="52"/>
      <c r="AC78" s="224"/>
    </row>
    <row r="79" spans="12:29">
      <c r="V79" s="52"/>
      <c r="W79" s="52"/>
      <c r="X79" s="52"/>
      <c r="Y79" s="52"/>
      <c r="Z79" s="52"/>
      <c r="AA79" s="52"/>
      <c r="AB79" s="52"/>
      <c r="AC79" s="224"/>
    </row>
    <row r="80" spans="12:29">
      <c r="V80" s="52"/>
      <c r="W80" s="52"/>
      <c r="X80" s="52"/>
      <c r="Y80" s="52"/>
      <c r="Z80" s="52"/>
      <c r="AA80" s="52"/>
      <c r="AB80" s="52"/>
      <c r="AC80" s="224"/>
    </row>
    <row r="81" spans="22:29">
      <c r="V81" s="52"/>
      <c r="W81" s="52"/>
      <c r="X81" s="52"/>
      <c r="Y81" s="52"/>
      <c r="Z81" s="52"/>
      <c r="AA81" s="52"/>
      <c r="AB81" s="52"/>
      <c r="AC81" s="224"/>
    </row>
    <row r="82" spans="22:29">
      <c r="V82" s="52"/>
      <c r="W82" s="52"/>
      <c r="X82" s="52"/>
      <c r="Y82" s="52"/>
      <c r="Z82" s="52"/>
      <c r="AA82" s="52"/>
      <c r="AB82" s="52"/>
      <c r="AC82" s="224"/>
    </row>
    <row r="83" spans="22:29">
      <c r="V83" s="52"/>
      <c r="W83" s="52"/>
      <c r="X83" s="52"/>
      <c r="Y83" s="52"/>
      <c r="Z83" s="52"/>
      <c r="AA83" s="52"/>
      <c r="AB83" s="52"/>
      <c r="AC83" s="224"/>
    </row>
    <row r="84" spans="22:29">
      <c r="V84" s="52"/>
      <c r="W84" s="52"/>
      <c r="X84" s="52"/>
      <c r="Y84" s="52"/>
      <c r="Z84" s="52"/>
      <c r="AA84" s="52"/>
      <c r="AB84" s="52"/>
      <c r="AC84" s="224"/>
    </row>
    <row r="85" spans="22:29">
      <c r="V85" s="52"/>
      <c r="W85" s="52"/>
      <c r="X85" s="52"/>
      <c r="Y85" s="52"/>
      <c r="Z85" s="52"/>
      <c r="AA85" s="52"/>
      <c r="AB85" s="52"/>
      <c r="AC85" s="224"/>
    </row>
    <row r="86" spans="22:29">
      <c r="V86" s="52"/>
      <c r="W86" s="52"/>
      <c r="X86" s="52"/>
      <c r="Y86" s="52"/>
      <c r="Z86" s="52"/>
      <c r="AA86" s="52"/>
      <c r="AB86" s="52"/>
      <c r="AC86" s="224"/>
    </row>
    <row r="87" spans="22:29">
      <c r="V87" s="52"/>
      <c r="W87" s="52"/>
      <c r="X87" s="52"/>
      <c r="Y87" s="52"/>
      <c r="Z87" s="52"/>
      <c r="AA87" s="52"/>
      <c r="AB87" s="52"/>
      <c r="AC87" s="224"/>
    </row>
    <row r="88" spans="22:29">
      <c r="V88" s="52"/>
      <c r="W88" s="52"/>
      <c r="X88" s="52"/>
      <c r="Y88" s="52"/>
      <c r="Z88" s="52"/>
      <c r="AA88" s="52"/>
      <c r="AB88" s="52"/>
      <c r="AC88" s="224"/>
    </row>
    <row r="89" spans="22:29">
      <c r="V89" s="52"/>
      <c r="W89" s="52"/>
      <c r="X89" s="52"/>
      <c r="Y89" s="52"/>
      <c r="Z89" s="52"/>
      <c r="AA89" s="52"/>
      <c r="AB89" s="52"/>
      <c r="AC89" s="224"/>
    </row>
    <row r="90" spans="22:29">
      <c r="V90" s="52"/>
      <c r="W90" s="52"/>
      <c r="X90" s="52"/>
      <c r="Y90" s="52"/>
      <c r="Z90" s="52"/>
      <c r="AA90" s="52"/>
      <c r="AB90" s="52"/>
      <c r="AC90" s="224"/>
    </row>
    <row r="91" spans="22:29">
      <c r="V91" s="52"/>
      <c r="W91" s="52"/>
      <c r="X91" s="52"/>
      <c r="Y91" s="52"/>
      <c r="Z91" s="52"/>
      <c r="AA91" s="52"/>
      <c r="AB91" s="52"/>
      <c r="AC91" s="224"/>
    </row>
    <row r="92" spans="22:29">
      <c r="V92" s="52"/>
      <c r="W92" s="52"/>
      <c r="X92" s="52"/>
      <c r="Y92" s="52"/>
      <c r="Z92" s="52"/>
      <c r="AA92" s="52"/>
      <c r="AB92" s="52"/>
      <c r="AC92" s="224"/>
    </row>
    <row r="93" spans="22:29">
      <c r="V93" s="52"/>
      <c r="W93" s="52"/>
      <c r="X93" s="52"/>
      <c r="Y93" s="52"/>
      <c r="Z93" s="52"/>
      <c r="AA93" s="52"/>
      <c r="AB93" s="52"/>
      <c r="AC93" s="224"/>
    </row>
    <row r="94" spans="22:29">
      <c r="V94" s="52"/>
      <c r="W94" s="52"/>
      <c r="X94" s="52"/>
      <c r="Y94" s="52"/>
      <c r="Z94" s="52"/>
      <c r="AA94" s="52"/>
      <c r="AB94" s="52"/>
      <c r="AC94" s="224"/>
    </row>
    <row r="95" spans="22:29">
      <c r="V95" s="52"/>
      <c r="W95" s="52"/>
      <c r="X95" s="52"/>
      <c r="Y95" s="52"/>
      <c r="Z95" s="52"/>
      <c r="AA95" s="52"/>
      <c r="AB95" s="52"/>
      <c r="AC95" s="224"/>
    </row>
    <row r="96" spans="22:29">
      <c r="V96" s="52"/>
      <c r="W96" s="52"/>
      <c r="X96" s="52"/>
      <c r="Y96" s="52"/>
      <c r="Z96" s="52"/>
      <c r="AA96" s="52"/>
      <c r="AB96" s="52"/>
      <c r="AC96" s="224"/>
    </row>
    <row r="97" spans="22:29">
      <c r="V97" s="52"/>
      <c r="W97" s="52"/>
      <c r="X97" s="52"/>
      <c r="Y97" s="52"/>
      <c r="Z97" s="52"/>
      <c r="AA97" s="52"/>
      <c r="AB97" s="52"/>
      <c r="AC97" s="224"/>
    </row>
    <row r="98" spans="22:29">
      <c r="V98" s="52"/>
      <c r="W98" s="52"/>
      <c r="X98" s="52"/>
      <c r="Y98" s="52"/>
      <c r="Z98" s="52"/>
      <c r="AA98" s="52"/>
      <c r="AB98" s="52"/>
      <c r="AC98" s="224"/>
    </row>
    <row r="99" spans="22:29">
      <c r="V99" s="52"/>
      <c r="W99" s="52"/>
      <c r="X99" s="52"/>
      <c r="Y99" s="52"/>
      <c r="Z99" s="52"/>
      <c r="AA99" s="52"/>
      <c r="AB99" s="52"/>
      <c r="AC99" s="224"/>
    </row>
    <row r="100" spans="22:29">
      <c r="V100" s="52"/>
      <c r="W100" s="52"/>
      <c r="X100" s="52"/>
      <c r="Y100" s="52"/>
      <c r="Z100" s="52"/>
      <c r="AA100" s="52"/>
      <c r="AB100" s="52"/>
      <c r="AC100" s="224"/>
    </row>
    <row r="10485" spans="16358:16358">
      <c r="XED10485" s="43"/>
    </row>
    <row r="1048567" spans="16358:16358">
      <c r="XED1048567" s="44"/>
    </row>
    <row r="1048568" spans="16358:16358" ht="18.600000000000001" customHeight="1"/>
    <row r="1048571" spans="16358:16358" ht="16.5" customHeight="1"/>
    <row r="1048572" spans="16358:16358" ht="17.25" customHeight="1"/>
    <row r="1048573" spans="16358:16358" ht="17.25" customHeight="1"/>
  </sheetData>
  <sheetProtection sheet="1" objects="1" scenarios="1" sort="0" autoFilter="0"/>
  <sortState xmlns:xlrd2="http://schemas.microsoft.com/office/spreadsheetml/2017/richdata2" ref="AD1:AE22">
    <sortCondition ref="AD1:AD22"/>
  </sortState>
  <dataConsolidate/>
  <mergeCells count="120">
    <mergeCell ref="A23:V24"/>
    <mergeCell ref="E25:E27"/>
    <mergeCell ref="L2:M2"/>
    <mergeCell ref="N2:N3"/>
    <mergeCell ref="A1:D3"/>
    <mergeCell ref="A16:A17"/>
    <mergeCell ref="D16:D17"/>
    <mergeCell ref="F16:F17"/>
    <mergeCell ref="C16:C17"/>
    <mergeCell ref="B16:B17"/>
    <mergeCell ref="J12:J13"/>
    <mergeCell ref="C8:C9"/>
    <mergeCell ref="J5:J6"/>
    <mergeCell ref="G5:G6"/>
    <mergeCell ref="I15:I17"/>
    <mergeCell ref="A4:A6"/>
    <mergeCell ref="D5:D6"/>
    <mergeCell ref="E8:E9"/>
    <mergeCell ref="C12:C13"/>
    <mergeCell ref="A12:A13"/>
    <mergeCell ref="B12:B13"/>
    <mergeCell ref="I5:I6"/>
    <mergeCell ref="G8:G9"/>
    <mergeCell ref="H4:J4"/>
    <mergeCell ref="A20:A21"/>
    <mergeCell ref="B20:B21"/>
    <mergeCell ref="C20:C21"/>
    <mergeCell ref="D12:D13"/>
    <mergeCell ref="E16:E17"/>
    <mergeCell ref="A15:H15"/>
    <mergeCell ref="J15:J17"/>
    <mergeCell ref="E12:E13"/>
    <mergeCell ref="F12:F13"/>
    <mergeCell ref="K19:K21"/>
    <mergeCell ref="A8:A9"/>
    <mergeCell ref="B4:B6"/>
    <mergeCell ref="H5:H6"/>
    <mergeCell ref="D8:D9"/>
    <mergeCell ref="E5:E6"/>
    <mergeCell ref="I8:I9"/>
    <mergeCell ref="J8:J9"/>
    <mergeCell ref="H8:H9"/>
    <mergeCell ref="D4:G4"/>
    <mergeCell ref="G12:G13"/>
    <mergeCell ref="F5:F6"/>
    <mergeCell ref="J19:J21"/>
    <mergeCell ref="H16:H17"/>
    <mergeCell ref="I19:I21"/>
    <mergeCell ref="D20:D21"/>
    <mergeCell ref="G16:G17"/>
    <mergeCell ref="H12:H13"/>
    <mergeCell ref="I12:I13"/>
    <mergeCell ref="E20:E21"/>
    <mergeCell ref="A19:H19"/>
    <mergeCell ref="G20:G21"/>
    <mergeCell ref="H20:H21"/>
    <mergeCell ref="F20:F21"/>
    <mergeCell ref="U25:U27"/>
    <mergeCell ref="V25:V27"/>
    <mergeCell ref="A25:A27"/>
    <mergeCell ref="B25:B27"/>
    <mergeCell ref="I25:I27"/>
    <mergeCell ref="D25:D27"/>
    <mergeCell ref="F25:F27"/>
    <mergeCell ref="M25:M27"/>
    <mergeCell ref="N25:N27"/>
    <mergeCell ref="O25:O27"/>
    <mergeCell ref="P25:P27"/>
    <mergeCell ref="Q25:Q27"/>
    <mergeCell ref="R25:R27"/>
    <mergeCell ref="C25:C27"/>
    <mergeCell ref="G25:G27"/>
    <mergeCell ref="H25:H27"/>
    <mergeCell ref="J25:J27"/>
    <mergeCell ref="K25:K27"/>
    <mergeCell ref="L25:L27"/>
    <mergeCell ref="S25:S27"/>
    <mergeCell ref="T25:T27"/>
    <mergeCell ref="Q20:Q21"/>
    <mergeCell ref="R20:R21"/>
    <mergeCell ref="S20:S21"/>
    <mergeCell ref="O5:P6"/>
    <mergeCell ref="Q7:S10"/>
    <mergeCell ref="L7:N8"/>
    <mergeCell ref="O7:P8"/>
    <mergeCell ref="L5:N6"/>
    <mergeCell ref="Q5:S5"/>
    <mergeCell ref="Q6:S6"/>
    <mergeCell ref="Q11:Q12"/>
    <mergeCell ref="R11:R12"/>
    <mergeCell ref="S11:S12"/>
    <mergeCell ref="L17:L18"/>
    <mergeCell ref="M17:P17"/>
    <mergeCell ref="L20:L21"/>
    <mergeCell ref="M20:P20"/>
    <mergeCell ref="P9:P10"/>
    <mergeCell ref="L12:P12"/>
    <mergeCell ref="L13:P13"/>
    <mergeCell ref="L14:L15"/>
    <mergeCell ref="M14:P14"/>
    <mergeCell ref="O9:O10"/>
    <mergeCell ref="N9:N10"/>
    <mergeCell ref="Q17:Q18"/>
    <mergeCell ref="R17:R18"/>
    <mergeCell ref="S17:S18"/>
    <mergeCell ref="K15:K17"/>
    <mergeCell ref="K11:K13"/>
    <mergeCell ref="K8:K9"/>
    <mergeCell ref="A11:G11"/>
    <mergeCell ref="H11:J11"/>
    <mergeCell ref="F8:F9"/>
    <mergeCell ref="T2:U3"/>
    <mergeCell ref="T4:U4"/>
    <mergeCell ref="K5:K6"/>
    <mergeCell ref="C4:C6"/>
    <mergeCell ref="L9:L10"/>
    <mergeCell ref="M9:M10"/>
    <mergeCell ref="Q14:Q15"/>
    <mergeCell ref="R14:R15"/>
    <mergeCell ref="S14:S15"/>
  </mergeCells>
  <phoneticPr fontId="241" type="noConversion"/>
  <conditionalFormatting sqref="H5">
    <cfRule type="duplicateValues" dxfId="198" priority="200"/>
    <cfRule type="duplicateValues" dxfId="197" priority="201"/>
    <cfRule type="duplicateValues" dxfId="196" priority="202"/>
    <cfRule type="duplicateValues" dxfId="195" priority="203" stopIfTrue="1"/>
    <cfRule type="duplicateValues" dxfId="194" priority="204"/>
    <cfRule type="duplicateValues" dxfId="193" priority="205"/>
    <cfRule type="duplicateValues" dxfId="192" priority="206"/>
  </conditionalFormatting>
  <conditionalFormatting sqref="K5">
    <cfRule type="duplicateValues" dxfId="191" priority="186"/>
    <cfRule type="duplicateValues" dxfId="190" priority="187"/>
    <cfRule type="duplicateValues" dxfId="189" priority="188"/>
    <cfRule type="duplicateValues" dxfId="188" priority="189" stopIfTrue="1"/>
    <cfRule type="duplicateValues" dxfId="187" priority="190"/>
    <cfRule type="duplicateValues" dxfId="186" priority="191"/>
    <cfRule type="duplicateValues" dxfId="185" priority="192"/>
  </conditionalFormatting>
  <conditionalFormatting sqref="H7">
    <cfRule type="expression" dxfId="184" priority="12">
      <formula>#REF!="제외"</formula>
    </cfRule>
  </conditionalFormatting>
  <conditionalFormatting sqref="I7">
    <cfRule type="expression" dxfId="183" priority="11">
      <formula>#REF!="제외"</formula>
    </cfRule>
  </conditionalFormatting>
  <conditionalFormatting sqref="J7">
    <cfRule type="expression" dxfId="182" priority="10">
      <formula>#REF!="제외"</formula>
    </cfRule>
  </conditionalFormatting>
  <conditionalFormatting sqref="K7">
    <cfRule type="expression" dxfId="181" priority="9">
      <formula>#REF!="제외"</formula>
    </cfRule>
  </conditionalFormatting>
  <conditionalFormatting sqref="K7">
    <cfRule type="duplicateValues" dxfId="180" priority="8"/>
  </conditionalFormatting>
  <conditionalFormatting sqref="N4">
    <cfRule type="expression" dxfId="179" priority="5">
      <formula>#REF!="제외"</formula>
    </cfRule>
  </conditionalFormatting>
  <conditionalFormatting sqref="K14">
    <cfRule type="expression" dxfId="178" priority="4">
      <formula>AND(K14&lt;I14, NOT(ISBLANK(K14)))</formula>
    </cfRule>
  </conditionalFormatting>
  <conditionalFormatting sqref="C14">
    <cfRule type="expression" dxfId="177" priority="3">
      <formula>AND(C14&gt;I14, ISBLANK(A14))</formula>
    </cfRule>
  </conditionalFormatting>
  <conditionalFormatting sqref="C18">
    <cfRule type="expression" dxfId="176" priority="1">
      <formula>$B$18&lt;&gt;$E$18</formula>
    </cfRule>
  </conditionalFormatting>
  <dataValidations count="3">
    <dataValidation showDropDown="1" showInputMessage="1" showErrorMessage="1" sqref="A8:A9" xr:uid="{B640533B-ED89-4B9E-95F1-D786C5AFDCD9}"/>
    <dataValidation type="list" allowBlank="1" showInputMessage="1" showErrorMessage="1" sqref="K19:K21" xr:uid="{582DCA90-DB92-4156-9BED-A5C54CBC4AA5}">
      <formula1>$AD$1:$AD$23</formula1>
    </dataValidation>
    <dataValidation type="list" allowBlank="1" showInputMessage="1" showErrorMessage="1" sqref="T4:U4" xr:uid="{79A98D49-148F-4CA1-90F1-6CF2923A438D}">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 r:id="rId4" name="Button 256">
              <controlPr defaultSize="0" print="0" autoFill="0" autoPict="0" macro="[0]!설정순위수정용">
                <anchor moveWithCells="1">
                  <from>
                    <xdr:col>13</xdr:col>
                    <xdr:colOff>66675</xdr:colOff>
                    <xdr:row>22</xdr:row>
                    <xdr:rowOff>19050</xdr:rowOff>
                  </from>
                  <to>
                    <xdr:col>14</xdr:col>
                    <xdr:colOff>914400</xdr:colOff>
                    <xdr:row>23</xdr:row>
                    <xdr:rowOff>180975</xdr:rowOff>
                  </to>
                </anchor>
              </controlPr>
            </control>
          </mc:Choice>
        </mc:AlternateContent>
        <mc:AlternateContent xmlns:mc="http://schemas.openxmlformats.org/markup-compatibility/2006">
          <mc:Choice Requires="x14">
            <control shapeId="2812" r:id="rId5" name="Button 764">
              <controlPr defaultSize="0" print="0" autoFill="0" autoPict="0" macro="[0]!담당_차주">
                <anchor moveWithCells="1">
                  <from>
                    <xdr:col>14</xdr:col>
                    <xdr:colOff>295275</xdr:colOff>
                    <xdr:row>0</xdr:row>
                    <xdr:rowOff>152400</xdr:rowOff>
                  </from>
                  <to>
                    <xdr:col>14</xdr:col>
                    <xdr:colOff>1123950</xdr:colOff>
                    <xdr:row>2</xdr:row>
                    <xdr:rowOff>9525</xdr:rowOff>
                  </to>
                </anchor>
              </controlPr>
            </control>
          </mc:Choice>
        </mc:AlternateContent>
        <mc:AlternateContent xmlns:mc="http://schemas.openxmlformats.org/markup-compatibility/2006">
          <mc:Choice Requires="x14">
            <control shapeId="2813" r:id="rId6" name="Button 765">
              <controlPr defaultSize="0" print="0" autoFill="0" autoPict="0" macro="[0]!차주_초기화">
                <anchor moveWithCells="1">
                  <from>
                    <xdr:col>14</xdr:col>
                    <xdr:colOff>295275</xdr:colOff>
                    <xdr:row>2</xdr:row>
                    <xdr:rowOff>38100</xdr:rowOff>
                  </from>
                  <to>
                    <xdr:col>14</xdr:col>
                    <xdr:colOff>1123950</xdr:colOff>
                    <xdr:row>3</xdr:row>
                    <xdr:rowOff>123825</xdr:rowOff>
                  </to>
                </anchor>
              </controlPr>
            </control>
          </mc:Choice>
        </mc:AlternateContent>
        <mc:AlternateContent xmlns:mc="http://schemas.openxmlformats.org/markup-compatibility/2006">
          <mc:Choice Requires="x14">
            <control shapeId="2927" r:id="rId7" name="Button 879">
              <controlPr defaultSize="0" print="0" autoFill="0" autoPict="0" macro="[0]!매칭행_빨간색표시">
                <anchor moveWithCells="1">
                  <from>
                    <xdr:col>21</xdr:col>
                    <xdr:colOff>28575</xdr:colOff>
                    <xdr:row>1</xdr:row>
                    <xdr:rowOff>0</xdr:rowOff>
                  </from>
                  <to>
                    <xdr:col>21</xdr:col>
                    <xdr:colOff>781050</xdr:colOff>
                    <xdr:row>2</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입력 오류" error="목록에 있는 값만 입력할 수 있습니다." xr:uid="{583613A3-09EC-4DCC-A677-5C975F557B6A}">
          <x14:formula1>
            <xm:f>권리분석!$G$6:$G$131</xm:f>
          </x14:formula1>
          <xm:sqref>A7</xm:sqref>
        </x14:dataValidation>
        <x14:dataValidation type="list" allowBlank="1" showInputMessage="1" showErrorMessage="1" xr:uid="{29F6AB12-FA84-4C24-A35B-82CB55245874}">
          <x14:formula1>
            <xm:f>'(Sheet A)차주일반정보'!$D$10:$D$132</xm:f>
          </x14:formula1>
          <xm:sqref>L4:M4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A1DC4-7782-4F0F-8B19-C983581C9657}">
  <sheetPr codeName="Sheet1">
    <tabColor rgb="FF0070C0"/>
  </sheetPr>
  <dimension ref="A1:P112"/>
  <sheetViews>
    <sheetView showGridLines="0" zoomScale="90" zoomScaleNormal="90" workbookViewId="0">
      <selection activeCell="A3" sqref="A3"/>
    </sheetView>
  </sheetViews>
  <sheetFormatPr defaultRowHeight="20.100000000000001" customHeight="1"/>
  <cols>
    <col min="1" max="1" width="9.5" style="94" customWidth="1"/>
    <col min="10" max="10" width="9" style="97" customWidth="1"/>
    <col min="12" max="12" width="21.125" style="1" customWidth="1"/>
    <col min="13" max="13" width="20.5" customWidth="1"/>
    <col min="14" max="14" width="19.25" customWidth="1"/>
    <col min="15" max="15" width="15.125" customWidth="1"/>
    <col min="16" max="16" width="21.25" customWidth="1"/>
  </cols>
  <sheetData>
    <row r="1" spans="1:16" ht="20.100000000000001" customHeight="1">
      <c r="A1" s="68"/>
      <c r="B1" s="1423" t="s">
        <v>172</v>
      </c>
      <c r="C1" s="1423"/>
      <c r="D1" s="1423"/>
      <c r="E1" s="1423"/>
      <c r="F1" s="1423"/>
      <c r="G1" s="1423"/>
      <c r="H1" s="1423"/>
      <c r="I1" s="1423"/>
      <c r="J1" s="1423"/>
      <c r="K1" s="1431" t="s">
        <v>234</v>
      </c>
      <c r="L1" s="1428" t="s">
        <v>235</v>
      </c>
      <c r="M1" s="1429" t="s">
        <v>11</v>
      </c>
      <c r="N1" s="1430" t="s">
        <v>12</v>
      </c>
      <c r="O1" s="1430" t="s">
        <v>13</v>
      </c>
      <c r="P1" s="1430"/>
    </row>
    <row r="2" spans="1:16" ht="20.100000000000001" customHeight="1">
      <c r="A2" s="68"/>
      <c r="B2" s="1423"/>
      <c r="C2" s="1423"/>
      <c r="D2" s="1423"/>
      <c r="E2" s="1423"/>
      <c r="F2" s="1423"/>
      <c r="G2" s="1423"/>
      <c r="H2" s="1423"/>
      <c r="I2" s="1423"/>
      <c r="J2" s="1423"/>
      <c r="K2" s="1431"/>
      <c r="L2" s="1428"/>
      <c r="M2" s="1429"/>
      <c r="N2" s="1430"/>
      <c r="O2" s="1430"/>
      <c r="P2" s="1430"/>
    </row>
    <row r="3" spans="1:16" ht="20.100000000000001" customHeight="1">
      <c r="A3" s="103"/>
      <c r="B3" s="89" t="s">
        <v>217</v>
      </c>
      <c r="C3" s="90"/>
      <c r="D3" s="90"/>
      <c r="E3" s="90"/>
      <c r="F3" s="90"/>
      <c r="G3" s="90"/>
      <c r="H3" s="90"/>
      <c r="I3" s="90"/>
      <c r="J3" s="143" t="s">
        <v>213</v>
      </c>
      <c r="K3" s="1431"/>
      <c r="L3" s="2"/>
      <c r="M3" s="2"/>
      <c r="N3" s="2"/>
      <c r="O3" s="2"/>
    </row>
    <row r="4" spans="1:16" ht="20.100000000000001" customHeight="1">
      <c r="A4" s="91"/>
      <c r="B4" s="89" t="s">
        <v>214</v>
      </c>
      <c r="C4" s="90"/>
      <c r="D4" s="90"/>
      <c r="E4" s="90"/>
      <c r="F4" s="90"/>
      <c r="G4" s="90"/>
      <c r="H4" s="90"/>
      <c r="I4" s="90"/>
      <c r="J4" s="143" t="s">
        <v>213</v>
      </c>
      <c r="K4" s="55" t="s">
        <v>159</v>
      </c>
      <c r="L4" s="55" t="s">
        <v>160</v>
      </c>
      <c r="M4" s="1424" t="s">
        <v>161</v>
      </c>
      <c r="N4" s="1424"/>
      <c r="O4" s="1424"/>
      <c r="P4" s="1424"/>
    </row>
    <row r="5" spans="1:16" ht="20.100000000000001" customHeight="1">
      <c r="A5" s="91"/>
      <c r="B5" s="98" t="s">
        <v>215</v>
      </c>
      <c r="C5" s="90"/>
      <c r="D5" s="90"/>
      <c r="E5" s="90"/>
      <c r="F5" s="90"/>
      <c r="G5" s="90"/>
      <c r="H5" s="90"/>
      <c r="I5" s="90"/>
      <c r="J5" s="95" t="s">
        <v>213</v>
      </c>
      <c r="K5" s="108"/>
      <c r="L5" s="88"/>
      <c r="M5" s="56"/>
      <c r="N5" s="57"/>
      <c r="O5" s="57"/>
      <c r="P5" s="100"/>
    </row>
    <row r="6" spans="1:16" ht="20.100000000000001" customHeight="1">
      <c r="A6" s="91"/>
      <c r="B6" s="98" t="s">
        <v>216</v>
      </c>
      <c r="C6" s="90"/>
      <c r="D6" s="90"/>
      <c r="E6" s="90"/>
      <c r="F6" s="90"/>
      <c r="G6" s="90"/>
      <c r="H6" s="90"/>
      <c r="I6" s="90"/>
      <c r="J6" s="95" t="s">
        <v>213</v>
      </c>
      <c r="K6" s="64"/>
      <c r="L6" s="88"/>
      <c r="M6" s="58"/>
      <c r="N6" s="59"/>
      <c r="O6" s="59"/>
      <c r="P6" s="59"/>
    </row>
    <row r="7" spans="1:16" ht="20.100000000000001" customHeight="1">
      <c r="A7" s="91"/>
      <c r="B7" s="89"/>
      <c r="C7" s="90"/>
      <c r="D7" s="90"/>
      <c r="E7" s="90"/>
      <c r="F7" s="90"/>
      <c r="G7" s="90"/>
      <c r="H7" s="90"/>
      <c r="I7" s="90"/>
      <c r="J7" s="95" t="s">
        <v>213</v>
      </c>
      <c r="K7" s="64"/>
      <c r="L7" s="88"/>
      <c r="M7" s="58"/>
      <c r="N7" s="59"/>
      <c r="O7" s="59"/>
      <c r="P7" s="101"/>
    </row>
    <row r="8" spans="1:16" ht="20.100000000000001" customHeight="1">
      <c r="A8" s="91"/>
      <c r="B8" s="89"/>
      <c r="C8" s="90"/>
      <c r="D8" s="90"/>
      <c r="E8" s="90"/>
      <c r="F8" s="90"/>
      <c r="G8" s="90"/>
      <c r="H8" s="90"/>
      <c r="I8" s="90"/>
      <c r="J8" s="95" t="s">
        <v>213</v>
      </c>
      <c r="K8" s="64"/>
      <c r="L8" s="88"/>
      <c r="M8" s="58"/>
      <c r="N8" s="59"/>
      <c r="O8" s="59"/>
      <c r="P8" s="101"/>
    </row>
    <row r="9" spans="1:16" ht="20.100000000000001" customHeight="1">
      <c r="A9" s="91"/>
      <c r="B9" s="89"/>
      <c r="C9" s="90"/>
      <c r="D9" s="90"/>
      <c r="E9" s="90"/>
      <c r="F9" s="90"/>
      <c r="G9" s="90"/>
      <c r="H9" s="90"/>
      <c r="I9" s="90"/>
      <c r="J9" s="95" t="s">
        <v>213</v>
      </c>
      <c r="K9" s="64"/>
      <c r="L9" s="88"/>
      <c r="M9" s="58"/>
      <c r="N9" s="60"/>
      <c r="O9" s="60"/>
      <c r="P9" s="102"/>
    </row>
    <row r="10" spans="1:16" ht="20.100000000000001" customHeight="1">
      <c r="A10" s="91"/>
      <c r="B10" s="89"/>
      <c r="C10" s="90"/>
      <c r="D10" s="90"/>
      <c r="E10" s="90"/>
      <c r="F10" s="90"/>
      <c r="G10" s="90"/>
      <c r="H10" s="90"/>
      <c r="I10" s="90"/>
      <c r="J10" s="143" t="s">
        <v>213</v>
      </c>
      <c r="K10" s="61" t="s">
        <v>162</v>
      </c>
      <c r="L10" s="61" t="s">
        <v>222</v>
      </c>
      <c r="M10" s="61" t="s">
        <v>163</v>
      </c>
      <c r="N10" s="62" t="s">
        <v>165</v>
      </c>
      <c r="O10" s="1425" t="s">
        <v>164</v>
      </c>
      <c r="P10" s="1425"/>
    </row>
    <row r="11" spans="1:16" ht="20.100000000000001" customHeight="1">
      <c r="A11" s="91"/>
      <c r="B11" s="89"/>
      <c r="C11" s="90"/>
      <c r="D11" s="90"/>
      <c r="E11" s="90"/>
      <c r="F11" s="90"/>
      <c r="G11" s="90"/>
      <c r="H11" s="90"/>
      <c r="I11" s="90"/>
      <c r="J11" s="143" t="s">
        <v>213</v>
      </c>
      <c r="K11" s="145"/>
      <c r="L11" s="87"/>
      <c r="M11" s="87"/>
      <c r="N11" s="63"/>
      <c r="O11" s="1426"/>
      <c r="P11" s="1427"/>
    </row>
    <row r="12" spans="1:16" ht="20.100000000000001" customHeight="1">
      <c r="A12" s="91"/>
      <c r="B12" s="89"/>
      <c r="C12" s="90"/>
      <c r="D12" s="90"/>
      <c r="E12" s="90"/>
      <c r="F12" s="90"/>
      <c r="G12" s="90"/>
      <c r="H12" s="90"/>
      <c r="I12" s="90"/>
      <c r="J12" s="143" t="s">
        <v>213</v>
      </c>
      <c r="K12" s="65" t="s">
        <v>166</v>
      </c>
      <c r="L12" s="65" t="s">
        <v>115</v>
      </c>
      <c r="M12" s="65" t="s">
        <v>167</v>
      </c>
      <c r="N12" s="65" t="s">
        <v>116</v>
      </c>
      <c r="O12" s="65" t="s">
        <v>168</v>
      </c>
      <c r="P12" s="65" t="s">
        <v>171</v>
      </c>
    </row>
    <row r="13" spans="1:16" ht="20.100000000000001" customHeight="1">
      <c r="A13" s="91"/>
      <c r="B13" s="89"/>
      <c r="C13" s="90"/>
      <c r="D13" s="90"/>
      <c r="E13" s="90"/>
      <c r="F13" s="90"/>
      <c r="G13" s="90"/>
      <c r="H13" s="90"/>
      <c r="I13" s="90"/>
      <c r="J13" s="95" t="s">
        <v>213</v>
      </c>
      <c r="K13" s="64"/>
      <c r="L13" s="64"/>
      <c r="M13" s="63"/>
      <c r="N13" s="64"/>
      <c r="O13" s="66"/>
      <c r="P13" s="67"/>
    </row>
    <row r="14" spans="1:16" ht="20.100000000000001" customHeight="1">
      <c r="A14" s="91"/>
      <c r="B14" s="89"/>
      <c r="C14" s="90"/>
      <c r="D14" s="90"/>
      <c r="E14" s="90"/>
      <c r="F14" s="90"/>
      <c r="G14" s="90"/>
      <c r="H14" s="90"/>
      <c r="I14" s="90"/>
      <c r="J14" s="95" t="s">
        <v>213</v>
      </c>
      <c r="K14" s="64"/>
      <c r="L14" s="64"/>
      <c r="M14" s="63"/>
      <c r="N14" s="64"/>
      <c r="O14" s="66"/>
      <c r="P14" s="67"/>
    </row>
    <row r="15" spans="1:16" ht="20.100000000000001" customHeight="1">
      <c r="A15" s="91"/>
      <c r="B15" s="89"/>
      <c r="C15" s="90"/>
      <c r="D15" s="90"/>
      <c r="E15" s="90"/>
      <c r="F15" s="90"/>
      <c r="G15" s="90"/>
      <c r="H15" s="90"/>
      <c r="I15" s="90"/>
      <c r="J15" s="95" t="s">
        <v>213</v>
      </c>
      <c r="K15" s="64"/>
      <c r="L15" s="64"/>
      <c r="M15" s="63"/>
      <c r="N15" s="64"/>
      <c r="O15" s="66"/>
      <c r="P15" s="114"/>
    </row>
    <row r="16" spans="1:16" ht="20.100000000000001" customHeight="1">
      <c r="A16" s="91"/>
      <c r="B16" s="89"/>
      <c r="C16" s="90"/>
      <c r="D16" s="90"/>
      <c r="E16" s="90"/>
      <c r="F16" s="90"/>
      <c r="G16" s="90"/>
      <c r="H16" s="90"/>
      <c r="I16" s="90"/>
      <c r="J16" s="95" t="s">
        <v>213</v>
      </c>
      <c r="K16" s="64"/>
      <c r="L16" s="64"/>
      <c r="M16" s="63"/>
      <c r="N16" s="64"/>
      <c r="O16" s="66"/>
      <c r="P16" s="67"/>
    </row>
    <row r="17" spans="1:16" ht="20.100000000000001" customHeight="1">
      <c r="A17" s="91"/>
      <c r="B17" s="89"/>
      <c r="C17" s="90"/>
      <c r="D17" s="90"/>
      <c r="E17" s="90"/>
      <c r="F17" s="90"/>
      <c r="G17" s="90"/>
      <c r="H17" s="90"/>
      <c r="I17" s="90"/>
      <c r="J17" s="95" t="s">
        <v>213</v>
      </c>
      <c r="K17" s="64"/>
      <c r="L17" s="64"/>
      <c r="M17" s="63"/>
      <c r="N17" s="64"/>
      <c r="O17" s="66"/>
      <c r="P17" s="67"/>
    </row>
    <row r="18" spans="1:16" ht="20.100000000000001" customHeight="1">
      <c r="A18" s="91"/>
      <c r="B18" s="89"/>
      <c r="C18" s="90"/>
      <c r="D18" s="90"/>
      <c r="E18" s="90"/>
      <c r="F18" s="90"/>
      <c r="G18" s="90"/>
      <c r="H18" s="90"/>
      <c r="I18" s="90"/>
      <c r="J18" s="95" t="s">
        <v>213</v>
      </c>
      <c r="K18" s="64"/>
      <c r="L18" s="64"/>
      <c r="M18" s="63"/>
      <c r="N18" s="64"/>
      <c r="O18" s="66"/>
      <c r="P18" s="67"/>
    </row>
    <row r="19" spans="1:16" ht="20.100000000000001" customHeight="1">
      <c r="A19" s="91"/>
      <c r="B19" s="89"/>
      <c r="C19" s="90"/>
      <c r="D19" s="90"/>
      <c r="E19" s="90"/>
      <c r="F19" s="90"/>
      <c r="G19" s="90"/>
      <c r="H19" s="90"/>
      <c r="I19" s="90"/>
      <c r="J19" s="95" t="s">
        <v>213</v>
      </c>
      <c r="K19" s="64"/>
      <c r="L19" s="64"/>
      <c r="M19" s="63"/>
      <c r="N19" s="64"/>
      <c r="O19" s="66"/>
      <c r="P19" s="67"/>
    </row>
    <row r="20" spans="1:16" ht="20.100000000000001" customHeight="1">
      <c r="A20" s="91"/>
      <c r="B20" s="89"/>
      <c r="C20" s="90"/>
      <c r="D20" s="90"/>
      <c r="E20" s="90"/>
      <c r="F20" s="90"/>
      <c r="G20" s="90"/>
      <c r="H20" s="90"/>
      <c r="I20" s="90"/>
      <c r="J20" s="95" t="s">
        <v>213</v>
      </c>
      <c r="K20" s="64"/>
      <c r="L20" s="64"/>
      <c r="M20" s="63"/>
      <c r="N20" s="64"/>
      <c r="O20" s="66"/>
      <c r="P20" s="67"/>
    </row>
    <row r="21" spans="1:16" ht="20.100000000000001" customHeight="1">
      <c r="A21" s="91"/>
      <c r="B21" s="89"/>
      <c r="C21" s="90"/>
      <c r="D21" s="90"/>
      <c r="E21" s="90"/>
      <c r="F21" s="90"/>
      <c r="G21" s="90"/>
      <c r="H21" s="90"/>
      <c r="I21" s="90"/>
      <c r="J21" s="95" t="s">
        <v>213</v>
      </c>
      <c r="K21" s="64"/>
      <c r="L21" s="64"/>
      <c r="M21" s="63"/>
      <c r="N21" s="64"/>
      <c r="O21" s="66"/>
      <c r="P21" s="67"/>
    </row>
    <row r="22" spans="1:16" ht="20.100000000000001" customHeight="1">
      <c r="A22" s="91"/>
      <c r="B22" s="89"/>
      <c r="C22" s="90"/>
      <c r="D22" s="90"/>
      <c r="E22" s="90"/>
      <c r="F22" s="90"/>
      <c r="G22" s="90"/>
      <c r="H22" s="90"/>
      <c r="I22" s="90"/>
      <c r="J22" s="95" t="s">
        <v>213</v>
      </c>
      <c r="K22" s="64"/>
      <c r="L22" s="64"/>
      <c r="M22" s="63"/>
      <c r="N22" s="64"/>
      <c r="O22" s="66"/>
      <c r="P22" s="67"/>
    </row>
    <row r="23" spans="1:16" ht="20.100000000000001" customHeight="1">
      <c r="A23" s="91"/>
      <c r="B23" s="89"/>
      <c r="C23" s="90"/>
      <c r="D23" s="90"/>
      <c r="E23" s="90"/>
      <c r="F23" s="90"/>
      <c r="G23" s="90"/>
      <c r="H23" s="90"/>
      <c r="I23" s="90"/>
      <c r="J23" s="95" t="s">
        <v>213</v>
      </c>
      <c r="K23" s="64"/>
      <c r="L23" s="64"/>
      <c r="M23" s="63"/>
      <c r="N23" s="64"/>
      <c r="O23" s="66"/>
      <c r="P23" s="67"/>
    </row>
    <row r="24" spans="1:16" ht="20.100000000000001" customHeight="1">
      <c r="A24" s="91"/>
      <c r="B24" s="89"/>
      <c r="C24" s="90"/>
      <c r="D24" s="90"/>
      <c r="E24" s="90"/>
      <c r="F24" s="90"/>
      <c r="G24" s="90"/>
      <c r="H24" s="90"/>
      <c r="I24" s="90"/>
      <c r="J24" s="95" t="s">
        <v>213</v>
      </c>
      <c r="K24" s="64"/>
      <c r="L24" s="64"/>
      <c r="M24" s="63"/>
      <c r="N24" s="64"/>
      <c r="O24" s="66"/>
      <c r="P24" s="67"/>
    </row>
    <row r="25" spans="1:16" ht="20.100000000000001" customHeight="1">
      <c r="A25" s="91"/>
      <c r="B25" s="89"/>
      <c r="C25" s="90"/>
      <c r="D25" s="90"/>
      <c r="E25" s="90"/>
      <c r="F25" s="90"/>
      <c r="G25" s="90"/>
      <c r="H25" s="90"/>
      <c r="I25" s="90"/>
      <c r="J25" s="95" t="s">
        <v>213</v>
      </c>
      <c r="K25" s="64"/>
      <c r="L25" s="64"/>
      <c r="M25" s="63"/>
      <c r="N25" s="64"/>
      <c r="O25" s="66"/>
      <c r="P25" s="67"/>
    </row>
    <row r="26" spans="1:16" ht="20.100000000000001" customHeight="1">
      <c r="A26" s="91"/>
      <c r="B26" s="89"/>
      <c r="C26" s="90"/>
      <c r="D26" s="90"/>
      <c r="E26" s="90"/>
      <c r="F26" s="90"/>
      <c r="G26" s="90"/>
      <c r="H26" s="90"/>
      <c r="I26" s="90"/>
      <c r="J26" s="95" t="s">
        <v>213</v>
      </c>
      <c r="K26" s="64"/>
      <c r="L26" s="64"/>
      <c r="M26" s="63"/>
      <c r="N26" s="64"/>
      <c r="O26" s="66"/>
      <c r="P26" s="67"/>
    </row>
    <row r="27" spans="1:16" ht="20.100000000000001" customHeight="1">
      <c r="A27" s="91"/>
      <c r="B27" s="89"/>
      <c r="C27" s="90"/>
      <c r="D27" s="90"/>
      <c r="E27" s="90"/>
      <c r="F27" s="90"/>
      <c r="G27" s="90"/>
      <c r="H27" s="90"/>
      <c r="I27" s="90"/>
      <c r="J27" s="95" t="s">
        <v>213</v>
      </c>
      <c r="K27" s="64"/>
      <c r="L27" s="64"/>
      <c r="M27" s="63"/>
      <c r="N27" s="64"/>
      <c r="O27" s="66"/>
      <c r="P27" s="67"/>
    </row>
    <row r="28" spans="1:16" ht="20.100000000000001" customHeight="1">
      <c r="A28" s="91"/>
      <c r="B28" s="89"/>
      <c r="C28" s="90"/>
      <c r="D28" s="90"/>
      <c r="E28" s="90"/>
      <c r="F28" s="90"/>
      <c r="G28" s="90"/>
      <c r="H28" s="90"/>
      <c r="I28" s="90"/>
      <c r="J28" s="95" t="s">
        <v>213</v>
      </c>
      <c r="K28" s="64"/>
      <c r="L28" s="64"/>
      <c r="M28" s="63"/>
      <c r="N28" s="64"/>
      <c r="O28" s="66"/>
      <c r="P28" s="67"/>
    </row>
    <row r="29" spans="1:16" ht="20.100000000000001" customHeight="1">
      <c r="A29" s="91"/>
      <c r="B29" s="89"/>
      <c r="C29" s="90"/>
      <c r="D29" s="90"/>
      <c r="E29" s="90"/>
      <c r="F29" s="90"/>
      <c r="G29" s="90"/>
      <c r="H29" s="90"/>
      <c r="I29" s="90"/>
      <c r="J29" s="95"/>
      <c r="K29" s="64"/>
      <c r="L29" s="64"/>
      <c r="M29" s="63"/>
      <c r="N29" s="64"/>
      <c r="O29" s="66"/>
      <c r="P29" s="67"/>
    </row>
    <row r="30" spans="1:16" ht="20.100000000000001" customHeight="1">
      <c r="A30" s="91"/>
      <c r="B30" s="89"/>
      <c r="C30" s="90"/>
      <c r="D30" s="90"/>
      <c r="E30" s="90"/>
      <c r="F30" s="90"/>
      <c r="G30" s="90"/>
      <c r="H30" s="90"/>
      <c r="I30" s="90"/>
      <c r="J30" s="95"/>
      <c r="K30" s="64"/>
      <c r="L30" s="64"/>
      <c r="M30" s="63"/>
      <c r="N30" s="64"/>
      <c r="O30" s="66"/>
      <c r="P30" s="67"/>
    </row>
    <row r="31" spans="1:16" ht="20.100000000000001" customHeight="1">
      <c r="A31" s="91"/>
      <c r="B31" s="89"/>
      <c r="C31" s="90"/>
      <c r="D31" s="90"/>
      <c r="E31" s="90"/>
      <c r="F31" s="90"/>
      <c r="G31" s="90"/>
      <c r="H31" s="90"/>
      <c r="I31" s="90"/>
      <c r="J31" s="95"/>
      <c r="K31" s="64"/>
      <c r="L31" s="64"/>
      <c r="M31" s="63"/>
      <c r="N31" s="64"/>
      <c r="O31" s="66"/>
      <c r="P31" s="67"/>
    </row>
    <row r="32" spans="1:16" ht="20.100000000000001" customHeight="1">
      <c r="A32" s="91"/>
      <c r="B32" s="89"/>
      <c r="C32" s="90"/>
      <c r="D32" s="90"/>
      <c r="E32" s="90"/>
      <c r="F32" s="90"/>
      <c r="G32" s="90"/>
      <c r="H32" s="90"/>
      <c r="I32" s="90"/>
      <c r="J32" s="95"/>
      <c r="K32" s="64"/>
      <c r="L32" s="64"/>
      <c r="M32" s="63"/>
      <c r="N32" s="64"/>
      <c r="O32" s="66"/>
      <c r="P32" s="67"/>
    </row>
    <row r="33" spans="1:16" ht="20.100000000000001" customHeight="1">
      <c r="A33" s="91"/>
      <c r="B33" s="89"/>
      <c r="C33" s="90"/>
      <c r="D33" s="90"/>
      <c r="E33" s="90"/>
      <c r="F33" s="90"/>
      <c r="G33" s="90"/>
      <c r="H33" s="90"/>
      <c r="I33" s="90"/>
      <c r="J33" s="95"/>
      <c r="K33" s="64"/>
      <c r="L33" s="64"/>
      <c r="M33" s="63"/>
      <c r="N33" s="64"/>
      <c r="O33" s="66"/>
      <c r="P33" s="67"/>
    </row>
    <row r="34" spans="1:16" ht="20.100000000000001" customHeight="1">
      <c r="A34" s="91"/>
      <c r="B34" s="89"/>
      <c r="C34" s="90"/>
      <c r="D34" s="90"/>
      <c r="E34" s="90"/>
      <c r="F34" s="90"/>
      <c r="G34" s="90"/>
      <c r="H34" s="90"/>
      <c r="I34" s="90"/>
      <c r="J34" s="95"/>
      <c r="K34" s="64"/>
      <c r="L34" s="64"/>
      <c r="M34" s="63"/>
      <c r="N34" s="64"/>
      <c r="O34" s="66"/>
      <c r="P34" s="67"/>
    </row>
    <row r="35" spans="1:16" ht="20.100000000000001" customHeight="1">
      <c r="A35" s="91"/>
      <c r="B35" s="89"/>
      <c r="C35" s="90"/>
      <c r="D35" s="90"/>
      <c r="E35" s="90"/>
      <c r="F35" s="90"/>
      <c r="G35" s="90"/>
      <c r="H35" s="90"/>
      <c r="I35" s="90"/>
      <c r="J35" s="95"/>
      <c r="K35" s="64"/>
      <c r="L35" s="64"/>
      <c r="M35" s="63"/>
      <c r="N35" s="64"/>
      <c r="O35" s="66"/>
      <c r="P35" s="67"/>
    </row>
    <row r="36" spans="1:16" ht="20.100000000000001" customHeight="1">
      <c r="A36" s="91"/>
      <c r="B36" s="89"/>
      <c r="C36" s="90"/>
      <c r="D36" s="90"/>
      <c r="E36" s="90"/>
      <c r="F36" s="90"/>
      <c r="G36" s="90"/>
      <c r="H36" s="90"/>
      <c r="I36" s="90"/>
      <c r="J36" s="95"/>
      <c r="K36" s="64"/>
      <c r="L36" s="64"/>
      <c r="M36" s="63"/>
      <c r="N36" s="64"/>
      <c r="O36" s="66"/>
      <c r="P36" s="67"/>
    </row>
    <row r="37" spans="1:16" ht="20.100000000000001" customHeight="1">
      <c r="A37" s="91"/>
      <c r="B37" s="89"/>
      <c r="C37" s="90"/>
      <c r="D37" s="90"/>
      <c r="E37" s="90"/>
      <c r="F37" s="90"/>
      <c r="G37" s="90"/>
      <c r="H37" s="90"/>
      <c r="I37" s="90"/>
      <c r="J37" s="95"/>
      <c r="K37" s="64"/>
      <c r="L37" s="64"/>
      <c r="M37" s="63"/>
      <c r="N37" s="64"/>
      <c r="O37" s="66"/>
      <c r="P37" s="67"/>
    </row>
    <row r="38" spans="1:16" ht="20.100000000000001" customHeight="1">
      <c r="A38" s="91"/>
      <c r="B38" s="89"/>
      <c r="C38" s="90"/>
      <c r="D38" s="90"/>
      <c r="E38" s="90"/>
      <c r="F38" s="90"/>
      <c r="G38" s="90"/>
      <c r="H38" s="90"/>
      <c r="I38" s="90"/>
      <c r="J38" s="95"/>
      <c r="K38" s="64"/>
      <c r="L38" s="64"/>
      <c r="M38" s="63"/>
      <c r="N38" s="64"/>
      <c r="O38" s="66"/>
      <c r="P38" s="67"/>
    </row>
    <row r="39" spans="1:16" ht="20.100000000000001" customHeight="1">
      <c r="A39" s="91"/>
      <c r="B39" s="89"/>
      <c r="C39" s="89"/>
      <c r="D39" s="89"/>
      <c r="E39" s="89"/>
      <c r="F39" s="89"/>
      <c r="G39" s="89"/>
      <c r="H39" s="89"/>
      <c r="I39" s="89"/>
      <c r="J39" s="96"/>
      <c r="K39" s="64"/>
      <c r="L39" s="64"/>
      <c r="M39" s="63"/>
      <c r="N39" s="64"/>
      <c r="O39" s="66"/>
      <c r="P39" s="67"/>
    </row>
    <row r="40" spans="1:16" ht="20.100000000000001" customHeight="1">
      <c r="A40" s="91"/>
      <c r="B40" s="89"/>
      <c r="C40" s="89"/>
      <c r="D40" s="89"/>
      <c r="E40" s="89"/>
      <c r="F40" s="89"/>
      <c r="G40" s="89"/>
      <c r="H40" s="89"/>
      <c r="I40" s="89"/>
      <c r="J40" s="96"/>
      <c r="K40" s="64"/>
      <c r="L40" s="64"/>
      <c r="M40" s="63"/>
      <c r="N40" s="64"/>
      <c r="O40" s="66"/>
      <c r="P40" s="67"/>
    </row>
    <row r="41" spans="1:16" ht="20.100000000000001" customHeight="1">
      <c r="A41" s="91"/>
      <c r="B41" s="89"/>
      <c r="C41" s="89"/>
      <c r="D41" s="89"/>
      <c r="E41" s="89"/>
      <c r="F41" s="89"/>
      <c r="G41" s="89"/>
      <c r="H41" s="89"/>
      <c r="I41" s="89"/>
      <c r="J41" s="96"/>
      <c r="K41" s="64"/>
      <c r="L41" s="64"/>
      <c r="M41" s="63"/>
      <c r="N41" s="64"/>
      <c r="O41" s="66"/>
      <c r="P41" s="67"/>
    </row>
    <row r="42" spans="1:16" ht="20.100000000000001" customHeight="1">
      <c r="A42" s="91"/>
      <c r="B42" s="89"/>
      <c r="C42" s="89"/>
      <c r="D42" s="89"/>
      <c r="E42" s="89"/>
      <c r="F42" s="89"/>
      <c r="G42" s="89"/>
      <c r="H42" s="89"/>
      <c r="I42" s="89"/>
      <c r="J42" s="96"/>
      <c r="K42" s="64"/>
      <c r="L42" s="64"/>
      <c r="M42" s="63"/>
      <c r="N42" s="64"/>
      <c r="O42" s="66"/>
      <c r="P42" s="67"/>
    </row>
    <row r="43" spans="1:16" ht="20.100000000000001" customHeight="1">
      <c r="A43" s="91"/>
      <c r="B43" s="89"/>
      <c r="C43" s="89"/>
      <c r="D43" s="89"/>
      <c r="E43" s="89"/>
      <c r="F43" s="89"/>
      <c r="G43" s="89"/>
      <c r="H43" s="89"/>
      <c r="I43" s="89"/>
      <c r="J43" s="96"/>
      <c r="K43" s="64"/>
      <c r="L43" s="64"/>
      <c r="M43" s="63"/>
      <c r="N43" s="64"/>
      <c r="O43" s="66"/>
      <c r="P43" s="67"/>
    </row>
    <row r="44" spans="1:16" ht="20.100000000000001" customHeight="1">
      <c r="A44" s="91"/>
      <c r="B44" s="89"/>
      <c r="C44" s="89"/>
      <c r="D44" s="89"/>
      <c r="E44" s="89"/>
      <c r="F44" s="89"/>
      <c r="G44" s="89"/>
      <c r="H44" s="89"/>
      <c r="I44" s="89"/>
      <c r="J44" s="96"/>
      <c r="K44" s="64"/>
    </row>
    <row r="45" spans="1:16" ht="20.100000000000001" customHeight="1">
      <c r="A45" s="91"/>
      <c r="B45" s="89"/>
      <c r="C45" s="89"/>
      <c r="D45" s="89"/>
      <c r="E45" s="89"/>
      <c r="F45" s="89"/>
      <c r="G45" s="89"/>
      <c r="H45" s="89"/>
      <c r="I45" s="89"/>
      <c r="J45" s="96"/>
      <c r="K45" s="64"/>
    </row>
    <row r="46" spans="1:16" ht="20.100000000000001" customHeight="1">
      <c r="A46" s="91"/>
      <c r="B46" s="89"/>
      <c r="C46" s="89"/>
      <c r="D46" s="89"/>
      <c r="E46" s="89"/>
      <c r="F46" s="89"/>
      <c r="G46" s="89"/>
      <c r="H46" s="89"/>
      <c r="I46" s="89"/>
      <c r="J46" s="96"/>
      <c r="K46" s="64"/>
    </row>
    <row r="47" spans="1:16" ht="20.100000000000001" customHeight="1">
      <c r="A47" s="92"/>
      <c r="B47" s="89"/>
      <c r="C47" s="89"/>
      <c r="D47" s="89"/>
      <c r="E47" s="89"/>
      <c r="F47" s="89"/>
      <c r="G47" s="89"/>
      <c r="H47" s="89"/>
      <c r="I47" s="89"/>
      <c r="J47" s="96"/>
      <c r="K47" s="64"/>
    </row>
    <row r="48" spans="1:16" ht="20.100000000000001" customHeight="1">
      <c r="A48" s="91"/>
      <c r="B48" s="89"/>
      <c r="C48" s="89"/>
      <c r="D48" s="89"/>
      <c r="E48" s="89"/>
      <c r="F48" s="89"/>
      <c r="G48" s="89"/>
      <c r="H48" s="89"/>
      <c r="I48" s="89"/>
      <c r="J48" s="96"/>
      <c r="K48" s="64"/>
    </row>
    <row r="49" spans="1:11" ht="20.100000000000001" customHeight="1">
      <c r="A49" s="91"/>
      <c r="B49" s="89"/>
      <c r="C49" s="89"/>
      <c r="D49" s="89"/>
      <c r="E49" s="89"/>
      <c r="F49" s="89"/>
      <c r="G49" s="89"/>
      <c r="H49" s="89"/>
      <c r="I49" s="89"/>
      <c r="J49" s="96"/>
      <c r="K49" s="64"/>
    </row>
    <row r="50" spans="1:11" ht="20.100000000000001" customHeight="1">
      <c r="A50" s="91"/>
      <c r="B50" s="89"/>
      <c r="C50" s="89"/>
      <c r="D50" s="89"/>
      <c r="E50" s="89"/>
      <c r="F50" s="89"/>
      <c r="G50" s="89"/>
      <c r="H50" s="89"/>
      <c r="I50" s="89"/>
      <c r="J50" s="96"/>
      <c r="K50" s="64"/>
    </row>
    <row r="51" spans="1:11" ht="20.100000000000001" customHeight="1">
      <c r="A51" s="92"/>
      <c r="B51" s="89"/>
      <c r="C51" s="89"/>
      <c r="D51" s="89"/>
      <c r="E51" s="89"/>
      <c r="F51" s="89"/>
      <c r="G51" s="89"/>
      <c r="H51" s="89"/>
      <c r="I51" s="89"/>
      <c r="J51" s="96"/>
      <c r="K51" s="64"/>
    </row>
    <row r="52" spans="1:11" ht="20.100000000000001" customHeight="1">
      <c r="A52" s="91"/>
      <c r="B52" s="89"/>
      <c r="C52" s="89"/>
      <c r="D52" s="89"/>
      <c r="E52" s="89"/>
      <c r="F52" s="89"/>
      <c r="G52" s="89"/>
      <c r="H52" s="89"/>
      <c r="I52" s="89"/>
      <c r="J52" s="96"/>
      <c r="K52" s="64"/>
    </row>
    <row r="53" spans="1:11" ht="20.100000000000001" customHeight="1">
      <c r="A53" s="91"/>
      <c r="B53" s="89"/>
      <c r="C53" s="89"/>
      <c r="D53" s="89"/>
      <c r="E53" s="89"/>
      <c r="F53" s="89"/>
      <c r="G53" s="89"/>
      <c r="H53" s="89"/>
      <c r="I53" s="89"/>
      <c r="J53" s="96"/>
      <c r="K53" s="64"/>
    </row>
    <row r="54" spans="1:11" ht="20.100000000000001" customHeight="1">
      <c r="A54" s="91"/>
      <c r="B54" s="89"/>
      <c r="C54" s="89"/>
      <c r="D54" s="89"/>
      <c r="E54" s="89"/>
      <c r="F54" s="89"/>
      <c r="G54" s="89"/>
      <c r="H54" s="89"/>
      <c r="I54" s="89"/>
      <c r="J54" s="96"/>
      <c r="K54" s="64"/>
    </row>
    <row r="55" spans="1:11" ht="20.100000000000001" customHeight="1">
      <c r="A55" s="91"/>
      <c r="B55" s="89"/>
      <c r="C55" s="89"/>
      <c r="D55" s="89"/>
      <c r="E55" s="89"/>
      <c r="F55" s="89"/>
      <c r="G55" s="89"/>
      <c r="H55" s="89"/>
      <c r="I55" s="89"/>
      <c r="J55" s="96"/>
      <c r="K55" s="64"/>
    </row>
    <row r="56" spans="1:11" ht="20.100000000000001" customHeight="1">
      <c r="A56" s="91"/>
      <c r="B56" s="89"/>
      <c r="C56" s="89"/>
      <c r="D56" s="89"/>
      <c r="E56" s="89"/>
      <c r="F56" s="89"/>
      <c r="G56" s="89"/>
      <c r="H56" s="89"/>
      <c r="I56" s="89"/>
      <c r="J56" s="96"/>
      <c r="K56" s="64"/>
    </row>
    <row r="57" spans="1:11" ht="20.100000000000001" customHeight="1">
      <c r="A57" s="91"/>
      <c r="B57" s="89"/>
      <c r="C57" s="89"/>
      <c r="D57" s="89"/>
      <c r="E57" s="89"/>
      <c r="F57" s="89"/>
      <c r="G57" s="89"/>
      <c r="H57" s="89"/>
      <c r="I57" s="89"/>
      <c r="J57" s="96"/>
      <c r="K57" s="64"/>
    </row>
    <row r="58" spans="1:11" ht="20.100000000000001" customHeight="1">
      <c r="A58" s="91"/>
      <c r="B58" s="89"/>
      <c r="C58" s="89"/>
      <c r="D58" s="89"/>
      <c r="E58" s="89"/>
      <c r="F58" s="89"/>
      <c r="G58" s="89"/>
      <c r="H58" s="89"/>
      <c r="I58" s="89"/>
      <c r="J58" s="96"/>
      <c r="K58" s="64"/>
    </row>
    <row r="59" spans="1:11" ht="20.100000000000001" customHeight="1">
      <c r="A59" s="93"/>
      <c r="B59" s="89"/>
      <c r="C59" s="89"/>
      <c r="D59" s="89"/>
      <c r="E59" s="89"/>
      <c r="F59" s="89"/>
      <c r="G59" s="89"/>
      <c r="H59" s="89"/>
      <c r="I59" s="89"/>
      <c r="J59" s="96"/>
      <c r="K59" s="64"/>
    </row>
    <row r="60" spans="1:11" ht="20.100000000000001" customHeight="1">
      <c r="A60" s="91"/>
      <c r="B60" s="89"/>
      <c r="C60" s="89"/>
      <c r="D60" s="89"/>
      <c r="E60" s="89"/>
      <c r="F60" s="89"/>
      <c r="G60" s="89"/>
      <c r="H60" s="89"/>
      <c r="I60" s="89"/>
      <c r="J60" s="96"/>
      <c r="K60" s="64"/>
    </row>
    <row r="61" spans="1:11" ht="20.100000000000001" customHeight="1">
      <c r="A61" s="91"/>
      <c r="B61" s="89"/>
      <c r="C61" s="89"/>
      <c r="D61" s="89"/>
      <c r="E61" s="89"/>
      <c r="F61" s="89"/>
      <c r="G61" s="89"/>
      <c r="H61" s="89"/>
      <c r="I61" s="89"/>
      <c r="J61" s="96"/>
      <c r="K61" s="64"/>
    </row>
    <row r="62" spans="1:11" ht="20.100000000000001" customHeight="1">
      <c r="A62" s="91"/>
      <c r="B62" s="89"/>
      <c r="C62" s="89"/>
      <c r="D62" s="89"/>
      <c r="E62" s="89"/>
      <c r="F62" s="89"/>
      <c r="G62" s="89"/>
      <c r="H62" s="89"/>
      <c r="I62" s="89"/>
      <c r="J62" s="96"/>
      <c r="K62" s="64"/>
    </row>
    <row r="63" spans="1:11" ht="20.100000000000001" customHeight="1">
      <c r="A63" s="91"/>
      <c r="B63" s="89"/>
      <c r="C63" s="89"/>
      <c r="D63" s="89"/>
      <c r="E63" s="89"/>
      <c r="F63" s="89"/>
      <c r="G63" s="89"/>
      <c r="H63" s="89"/>
      <c r="I63" s="89"/>
      <c r="J63" s="96"/>
      <c r="K63" s="64"/>
    </row>
    <row r="64" spans="1:11" ht="20.100000000000001" customHeight="1">
      <c r="A64" s="92"/>
      <c r="B64" s="89"/>
      <c r="C64" s="89"/>
      <c r="D64" s="89"/>
      <c r="E64" s="89"/>
      <c r="F64" s="89"/>
      <c r="G64" s="89"/>
      <c r="H64" s="89"/>
      <c r="I64" s="89"/>
      <c r="J64" s="96"/>
      <c r="K64" s="64"/>
    </row>
    <row r="65" spans="1:11" ht="20.100000000000001" customHeight="1">
      <c r="A65" s="91"/>
      <c r="B65" s="89"/>
      <c r="C65" s="89"/>
      <c r="D65" s="89"/>
      <c r="E65" s="89"/>
      <c r="F65" s="89"/>
      <c r="G65" s="89"/>
      <c r="H65" s="89"/>
      <c r="I65" s="89"/>
      <c r="J65" s="96"/>
      <c r="K65" s="64"/>
    </row>
    <row r="66" spans="1:11" ht="20.100000000000001" customHeight="1">
      <c r="A66" s="91"/>
      <c r="B66" s="89"/>
      <c r="C66" s="89"/>
      <c r="D66" s="89"/>
      <c r="E66" s="89"/>
      <c r="F66" s="89"/>
      <c r="G66" s="89"/>
      <c r="H66" s="89"/>
      <c r="I66" s="89"/>
      <c r="J66" s="96"/>
      <c r="K66" s="64"/>
    </row>
    <row r="67" spans="1:11" ht="20.100000000000001" customHeight="1">
      <c r="A67" s="91"/>
      <c r="B67" s="89"/>
      <c r="C67" s="89"/>
      <c r="D67" s="89"/>
      <c r="E67" s="89"/>
      <c r="F67" s="89"/>
      <c r="G67" s="89"/>
      <c r="H67" s="89"/>
      <c r="I67" s="89"/>
      <c r="J67" s="96"/>
      <c r="K67" s="64"/>
    </row>
    <row r="68" spans="1:11" ht="20.100000000000001" customHeight="1">
      <c r="A68" s="91"/>
      <c r="B68" s="89"/>
      <c r="C68" s="89"/>
      <c r="D68" s="89"/>
      <c r="E68" s="89"/>
      <c r="F68" s="89"/>
      <c r="G68" s="89"/>
      <c r="H68" s="89"/>
      <c r="I68" s="89"/>
      <c r="J68" s="96"/>
      <c r="K68" s="64"/>
    </row>
    <row r="69" spans="1:11" ht="20.100000000000001" customHeight="1">
      <c r="A69" s="91"/>
      <c r="B69" s="89"/>
      <c r="C69" s="89"/>
      <c r="D69" s="89"/>
      <c r="E69" s="89"/>
      <c r="F69" s="89"/>
      <c r="G69" s="89"/>
      <c r="H69" s="89"/>
      <c r="I69" s="89"/>
      <c r="J69" s="96"/>
      <c r="K69" s="64"/>
    </row>
    <row r="70" spans="1:11" ht="20.100000000000001" customHeight="1">
      <c r="A70" s="91"/>
      <c r="B70" s="89"/>
      <c r="C70" s="89"/>
      <c r="D70" s="89"/>
      <c r="E70" s="89"/>
      <c r="F70" s="89"/>
      <c r="G70" s="89"/>
      <c r="H70" s="89"/>
      <c r="I70" s="89"/>
      <c r="J70" s="96"/>
      <c r="K70" s="64"/>
    </row>
    <row r="71" spans="1:11" ht="20.100000000000001" customHeight="1">
      <c r="A71" s="91"/>
      <c r="B71" s="89"/>
      <c r="C71" s="89"/>
      <c r="D71" s="89"/>
      <c r="E71" s="89"/>
      <c r="F71" s="89"/>
      <c r="G71" s="89"/>
      <c r="H71" s="89"/>
      <c r="I71" s="89"/>
      <c r="J71" s="96"/>
    </row>
    <row r="72" spans="1:11" ht="20.100000000000001" customHeight="1">
      <c r="A72" s="91"/>
      <c r="B72" s="89"/>
      <c r="C72" s="89"/>
      <c r="D72" s="89"/>
      <c r="E72" s="89"/>
      <c r="F72" s="89"/>
      <c r="G72" s="89"/>
      <c r="H72" s="89"/>
      <c r="I72" s="89"/>
      <c r="J72" s="96"/>
    </row>
    <row r="73" spans="1:11" ht="20.100000000000001" customHeight="1">
      <c r="A73" s="91"/>
      <c r="B73" s="89"/>
      <c r="C73" s="89"/>
      <c r="D73" s="89"/>
      <c r="E73" s="89"/>
      <c r="F73" s="89"/>
      <c r="G73" s="89"/>
      <c r="H73" s="89"/>
      <c r="I73" s="89"/>
      <c r="J73" s="96"/>
    </row>
    <row r="74" spans="1:11" ht="20.100000000000001" customHeight="1">
      <c r="A74" s="91"/>
      <c r="B74" s="89"/>
      <c r="C74" s="89"/>
      <c r="D74" s="89"/>
      <c r="E74" s="89"/>
      <c r="F74" s="89"/>
      <c r="G74" s="89"/>
      <c r="H74" s="89"/>
      <c r="I74" s="89"/>
      <c r="J74" s="96"/>
    </row>
    <row r="75" spans="1:11" ht="20.100000000000001" customHeight="1">
      <c r="A75" s="91"/>
      <c r="B75" s="89"/>
      <c r="C75" s="89"/>
      <c r="D75" s="89"/>
      <c r="E75" s="89"/>
      <c r="F75" s="89"/>
      <c r="G75" s="89"/>
      <c r="H75" s="89"/>
      <c r="I75" s="89"/>
      <c r="J75" s="96"/>
    </row>
    <row r="76" spans="1:11" ht="20.100000000000001" customHeight="1">
      <c r="A76" s="91"/>
      <c r="B76" s="89"/>
      <c r="C76" s="89"/>
      <c r="D76" s="89"/>
      <c r="E76" s="89"/>
      <c r="F76" s="89"/>
      <c r="G76" s="89"/>
      <c r="H76" s="89"/>
      <c r="I76" s="89"/>
      <c r="J76" s="96"/>
    </row>
    <row r="77" spans="1:11" ht="20.100000000000001" customHeight="1">
      <c r="A77" s="91"/>
      <c r="B77" s="89"/>
      <c r="C77" s="89"/>
      <c r="D77" s="89"/>
      <c r="E77" s="89"/>
      <c r="F77" s="89"/>
      <c r="G77" s="89"/>
      <c r="H77" s="89"/>
      <c r="I77" s="89"/>
      <c r="J77" s="96"/>
    </row>
    <row r="78" spans="1:11" ht="20.100000000000001" customHeight="1">
      <c r="A78" s="91"/>
      <c r="B78" s="89"/>
      <c r="C78" s="89"/>
      <c r="D78" s="89"/>
      <c r="E78" s="89"/>
      <c r="F78" s="89"/>
      <c r="G78" s="89"/>
      <c r="H78" s="89"/>
      <c r="I78" s="89"/>
      <c r="J78" s="96"/>
    </row>
    <row r="79" spans="1:11" ht="20.100000000000001" customHeight="1">
      <c r="A79" s="91"/>
      <c r="B79" s="89"/>
      <c r="C79" s="89"/>
      <c r="D79" s="89"/>
      <c r="E79" s="89"/>
      <c r="F79" s="89"/>
      <c r="G79" s="89"/>
      <c r="H79" s="89"/>
      <c r="I79" s="89"/>
      <c r="J79" s="96"/>
    </row>
    <row r="80" spans="1:11" ht="20.100000000000001" customHeight="1">
      <c r="A80" s="92"/>
      <c r="B80" s="89"/>
      <c r="C80" s="89"/>
      <c r="D80" s="89"/>
      <c r="E80" s="89"/>
      <c r="F80" s="89"/>
      <c r="G80" s="89"/>
      <c r="H80" s="89"/>
      <c r="I80" s="89"/>
      <c r="J80" s="96"/>
    </row>
    <row r="81" spans="1:10" ht="20.100000000000001" customHeight="1">
      <c r="A81" s="91"/>
      <c r="B81" s="89"/>
      <c r="C81" s="89"/>
      <c r="D81" s="89"/>
      <c r="E81" s="89"/>
      <c r="F81" s="89"/>
      <c r="G81" s="89"/>
      <c r="H81" s="89"/>
      <c r="I81" s="89"/>
      <c r="J81" s="96"/>
    </row>
    <row r="82" spans="1:10" ht="20.100000000000001" customHeight="1">
      <c r="A82" s="91"/>
      <c r="B82" s="89"/>
      <c r="C82" s="89"/>
      <c r="D82" s="89"/>
      <c r="E82" s="89"/>
      <c r="F82" s="89"/>
      <c r="G82" s="89"/>
      <c r="H82" s="89"/>
      <c r="I82" s="89"/>
      <c r="J82" s="96"/>
    </row>
    <row r="83" spans="1:10" ht="20.100000000000001" customHeight="1">
      <c r="A83" s="91"/>
      <c r="B83" s="89"/>
      <c r="C83" s="89"/>
      <c r="D83" s="89"/>
      <c r="E83" s="89"/>
      <c r="F83" s="89"/>
      <c r="G83" s="89"/>
      <c r="H83" s="89"/>
      <c r="I83" s="89"/>
      <c r="J83" s="96"/>
    </row>
    <row r="84" spans="1:10" ht="20.100000000000001" customHeight="1">
      <c r="A84" s="92"/>
      <c r="B84" s="89"/>
      <c r="C84" s="89"/>
      <c r="D84" s="89"/>
      <c r="E84" s="89"/>
      <c r="F84" s="89"/>
      <c r="G84" s="89"/>
      <c r="H84" s="89"/>
      <c r="I84" s="89"/>
      <c r="J84" s="96"/>
    </row>
    <row r="85" spans="1:10" ht="20.100000000000001" customHeight="1">
      <c r="A85" s="91"/>
      <c r="B85" s="89"/>
      <c r="C85" s="89"/>
      <c r="D85" s="89"/>
      <c r="E85" s="89"/>
      <c r="F85" s="89"/>
      <c r="G85" s="89"/>
      <c r="H85" s="89"/>
      <c r="I85" s="89"/>
      <c r="J85" s="96"/>
    </row>
    <row r="86" spans="1:10" ht="20.100000000000001" customHeight="1">
      <c r="A86" s="91"/>
      <c r="B86" s="89"/>
      <c r="C86" s="89"/>
      <c r="D86" s="89"/>
      <c r="E86" s="89"/>
      <c r="F86" s="89"/>
      <c r="G86" s="89"/>
      <c r="H86" s="89"/>
      <c r="I86" s="89"/>
      <c r="J86" s="96"/>
    </row>
    <row r="87" spans="1:10" ht="20.100000000000001" customHeight="1">
      <c r="A87" s="91"/>
      <c r="B87" s="89"/>
      <c r="C87" s="89"/>
      <c r="D87" s="89"/>
      <c r="E87" s="89"/>
      <c r="F87" s="89"/>
      <c r="G87" s="89"/>
      <c r="H87" s="89"/>
      <c r="I87" s="89"/>
      <c r="J87" s="96"/>
    </row>
    <row r="88" spans="1:10" ht="20.100000000000001" customHeight="1">
      <c r="A88" s="92"/>
      <c r="B88" s="89"/>
      <c r="C88" s="89"/>
      <c r="D88" s="89"/>
      <c r="E88" s="89"/>
      <c r="F88" s="89"/>
      <c r="G88" s="89"/>
      <c r="H88" s="89"/>
      <c r="I88" s="89"/>
      <c r="J88" s="96"/>
    </row>
    <row r="89" spans="1:10" ht="20.100000000000001" customHeight="1">
      <c r="A89" s="91"/>
      <c r="B89" s="89"/>
      <c r="C89" s="89"/>
      <c r="D89" s="89"/>
      <c r="E89" s="89"/>
      <c r="F89" s="89"/>
      <c r="G89" s="89"/>
      <c r="H89" s="89"/>
      <c r="I89" s="89"/>
      <c r="J89" s="96"/>
    </row>
    <row r="90" spans="1:10" ht="20.100000000000001" customHeight="1">
      <c r="A90" s="91"/>
      <c r="B90" s="89"/>
      <c r="C90" s="89"/>
      <c r="D90" s="89"/>
      <c r="E90" s="89"/>
      <c r="F90" s="89"/>
      <c r="G90" s="89"/>
      <c r="H90" s="89"/>
      <c r="I90" s="89"/>
      <c r="J90" s="96"/>
    </row>
    <row r="91" spans="1:10" ht="20.100000000000001" customHeight="1">
      <c r="A91" s="91"/>
      <c r="B91" s="89"/>
      <c r="C91" s="89"/>
      <c r="D91" s="89"/>
      <c r="E91" s="89"/>
      <c r="F91" s="89"/>
      <c r="G91" s="89"/>
      <c r="H91" s="89"/>
      <c r="I91" s="89"/>
      <c r="J91" s="96"/>
    </row>
    <row r="92" spans="1:10" ht="20.100000000000001" customHeight="1">
      <c r="A92" s="91"/>
      <c r="B92" s="89"/>
      <c r="C92" s="89"/>
      <c r="D92" s="89"/>
      <c r="E92" s="89"/>
      <c r="F92" s="89"/>
      <c r="G92" s="89"/>
      <c r="H92" s="89"/>
      <c r="I92" s="89"/>
      <c r="J92" s="96"/>
    </row>
    <row r="93" spans="1:10" ht="20.100000000000001" customHeight="1">
      <c r="A93" s="91"/>
      <c r="B93" s="89"/>
      <c r="C93" s="89"/>
      <c r="D93" s="89"/>
      <c r="E93" s="89"/>
      <c r="F93" s="89"/>
      <c r="G93" s="89"/>
      <c r="H93" s="89"/>
      <c r="I93" s="89"/>
      <c r="J93" s="96"/>
    </row>
    <row r="94" spans="1:10" ht="20.100000000000001" customHeight="1">
      <c r="A94" s="91"/>
      <c r="B94" s="89"/>
      <c r="C94" s="89"/>
      <c r="D94" s="89"/>
      <c r="E94" s="89"/>
      <c r="F94" s="89"/>
      <c r="G94" s="89"/>
      <c r="H94" s="89"/>
      <c r="I94" s="89"/>
      <c r="J94" s="96"/>
    </row>
    <row r="95" spans="1:10" ht="20.100000000000001" customHeight="1">
      <c r="A95" s="91"/>
      <c r="B95" s="89"/>
      <c r="C95" s="89"/>
      <c r="D95" s="89"/>
      <c r="E95" s="89"/>
      <c r="F95" s="89"/>
      <c r="G95" s="89"/>
      <c r="H95" s="89"/>
      <c r="I95" s="89"/>
      <c r="J95" s="96"/>
    </row>
    <row r="96" spans="1:10" ht="20.100000000000001" customHeight="1">
      <c r="A96" s="91"/>
      <c r="B96" s="89"/>
      <c r="C96" s="89"/>
      <c r="D96" s="89"/>
      <c r="E96" s="89"/>
      <c r="F96" s="89"/>
      <c r="G96" s="89"/>
      <c r="H96" s="89"/>
      <c r="I96" s="89"/>
      <c r="J96" s="96"/>
    </row>
    <row r="97" spans="1:10" ht="20.100000000000001" customHeight="1">
      <c r="A97" s="91"/>
      <c r="B97" s="89"/>
      <c r="C97" s="89"/>
      <c r="D97" s="89"/>
      <c r="E97" s="89"/>
      <c r="F97" s="89"/>
      <c r="G97" s="89"/>
      <c r="H97" s="89"/>
      <c r="I97" s="89"/>
      <c r="J97" s="96"/>
    </row>
    <row r="98" spans="1:10" ht="20.100000000000001" customHeight="1">
      <c r="A98" s="91"/>
      <c r="B98" s="89"/>
      <c r="C98" s="89"/>
      <c r="D98" s="89"/>
      <c r="E98" s="89"/>
      <c r="F98" s="89"/>
      <c r="G98" s="89"/>
      <c r="H98" s="89"/>
      <c r="I98" s="89"/>
      <c r="J98" s="96"/>
    </row>
    <row r="99" spans="1:10" ht="20.100000000000001" customHeight="1">
      <c r="A99" s="91"/>
      <c r="B99" s="89"/>
      <c r="C99" s="89"/>
      <c r="D99" s="89"/>
      <c r="E99" s="89"/>
      <c r="F99" s="89"/>
      <c r="G99" s="89"/>
      <c r="H99" s="89"/>
      <c r="I99" s="89"/>
      <c r="J99" s="96"/>
    </row>
    <row r="100" spans="1:10" ht="20.100000000000001" customHeight="1">
      <c r="A100" s="91"/>
      <c r="B100" s="89"/>
      <c r="C100" s="89"/>
      <c r="D100" s="89"/>
      <c r="E100" s="89"/>
      <c r="F100" s="89"/>
      <c r="G100" s="89"/>
      <c r="H100" s="89"/>
      <c r="I100" s="89"/>
      <c r="J100" s="96"/>
    </row>
    <row r="101" spans="1:10" ht="20.100000000000001" customHeight="1">
      <c r="A101" s="113"/>
    </row>
    <row r="107" spans="1:10" ht="20.100000000000001" customHeight="1">
      <c r="A107" s="113"/>
    </row>
    <row r="112" spans="1:10" ht="20.100000000000001" customHeight="1">
      <c r="A112" s="113"/>
    </row>
  </sheetData>
  <sheetProtection sheet="1" objects="1" scenarios="1"/>
  <mergeCells count="9">
    <mergeCell ref="B1:J2"/>
    <mergeCell ref="M4:P4"/>
    <mergeCell ref="O10:P10"/>
    <mergeCell ref="O11:P11"/>
    <mergeCell ref="L1:L2"/>
    <mergeCell ref="M1:M2"/>
    <mergeCell ref="N1:N2"/>
    <mergeCell ref="O1:P2"/>
    <mergeCell ref="K1:K3"/>
  </mergeCells>
  <phoneticPr fontId="241" type="noConversion"/>
  <conditionalFormatting sqref="O1">
    <cfRule type="duplicateValues" dxfId="175" priority="3"/>
  </conditionalFormatting>
  <conditionalFormatting sqref="O1">
    <cfRule type="duplicateValues" dxfId="174" priority="1"/>
    <cfRule type="duplicateValues" dxfId="173" priority="2"/>
  </conditionalFormatting>
  <conditionalFormatting sqref="O1">
    <cfRule type="duplicateValues" dxfId="172" priority="4"/>
    <cfRule type="duplicateValues" dxfId="171" priority="5"/>
    <cfRule type="duplicateValues" dxfId="170" priority="6"/>
    <cfRule type="duplicateValues" dxfId="169" priority="7"/>
    <cfRule type="duplicateValues" dxfId="168" priority="8"/>
  </conditionalFormatting>
  <conditionalFormatting sqref="O1">
    <cfRule type="duplicateValues" dxfId="167" priority="10" stopIfTrue="1"/>
  </conditionalFormatting>
  <conditionalFormatting sqref="O1">
    <cfRule type="duplicateValues" dxfId="166" priority="9"/>
    <cfRule type="duplicateValues" dxfId="165" priority="11"/>
    <cfRule type="duplicateValues" dxfId="164" priority="1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_등본추출매크로">
                <anchor moveWithCells="1">
                  <from>
                    <xdr:col>0</xdr:col>
                    <xdr:colOff>200025</xdr:colOff>
                    <xdr:row>0</xdr:row>
                    <xdr:rowOff>66675</xdr:rowOff>
                  </from>
                  <to>
                    <xdr:col>2</xdr:col>
                    <xdr:colOff>342900</xdr:colOff>
                    <xdr:row>1</xdr:row>
                    <xdr:rowOff>152400</xdr:rowOff>
                  </to>
                </anchor>
              </controlPr>
            </control>
          </mc:Choice>
        </mc:AlternateContent>
        <mc:AlternateContent xmlns:mc="http://schemas.openxmlformats.org/markup-compatibility/2006">
          <mc:Choice Requires="x14">
            <control shapeId="3074" r:id="rId4" name="Button 2">
              <controlPr defaultSize="0" print="0" autoFill="0" autoPict="0" macro="[0]!B_추출시트TO입력시트">
                <anchor moveWithCells="1">
                  <from>
                    <xdr:col>7</xdr:col>
                    <xdr:colOff>323850</xdr:colOff>
                    <xdr:row>0</xdr:row>
                    <xdr:rowOff>85725</xdr:rowOff>
                  </from>
                  <to>
                    <xdr:col>8</xdr:col>
                    <xdr:colOff>371475</xdr:colOff>
                    <xdr:row>1</xdr:row>
                    <xdr:rowOff>161925</xdr:rowOff>
                  </to>
                </anchor>
              </controlPr>
            </control>
          </mc:Choice>
        </mc:AlternateContent>
        <mc:AlternateContent xmlns:mc="http://schemas.openxmlformats.org/markup-compatibility/2006">
          <mc:Choice Requires="x14">
            <control shapeId="3075" r:id="rId5" name="Button 3">
              <controlPr defaultSize="0" print="0" autoFill="0" autoPict="0" macro="[0]!B_데이터삭제_및_초기화">
                <anchor moveWithCells="1">
                  <from>
                    <xdr:col>8</xdr:col>
                    <xdr:colOff>552450</xdr:colOff>
                    <xdr:row>0</xdr:row>
                    <xdr:rowOff>95250</xdr:rowOff>
                  </from>
                  <to>
                    <xdr:col>9</xdr:col>
                    <xdr:colOff>600075</xdr:colOff>
                    <xdr:row>1</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DE39B-F866-47CD-B9C0-22D8E53544FC}">
  <sheetPr codeName="Sheet13">
    <tabColor rgb="FF00B050"/>
  </sheetPr>
  <dimension ref="A1:P39"/>
  <sheetViews>
    <sheetView showGridLines="0" zoomScale="115" zoomScaleNormal="115" workbookViewId="0">
      <selection activeCell="A2" sqref="A2"/>
    </sheetView>
  </sheetViews>
  <sheetFormatPr defaultRowHeight="16.5"/>
  <cols>
    <col min="1" max="5" width="13.75" customWidth="1"/>
    <col min="6" max="6" width="3" customWidth="1"/>
    <col min="7" max="7" width="14.375" style="3" customWidth="1"/>
    <col min="8" max="13" width="15.625" customWidth="1"/>
  </cols>
  <sheetData>
    <row r="1" spans="1:16" ht="51.75" customHeight="1">
      <c r="A1" s="170" t="s">
        <v>51</v>
      </c>
      <c r="B1" s="168" t="s">
        <v>235</v>
      </c>
      <c r="C1" s="169" t="s">
        <v>11</v>
      </c>
      <c r="D1" s="168" t="s">
        <v>12</v>
      </c>
      <c r="E1" s="168" t="s">
        <v>173</v>
      </c>
      <c r="F1" s="187" t="s">
        <v>220</v>
      </c>
      <c r="G1" s="188" t="s">
        <v>221</v>
      </c>
      <c r="H1" s="189" t="s">
        <v>219</v>
      </c>
      <c r="I1" s="184" t="s">
        <v>268</v>
      </c>
      <c r="J1" s="184" t="s">
        <v>269</v>
      </c>
      <c r="K1" s="185" t="s">
        <v>267</v>
      </c>
      <c r="L1" s="186" t="s">
        <v>275</v>
      </c>
      <c r="M1" s="186" t="s">
        <v>270</v>
      </c>
      <c r="N1" s="162"/>
      <c r="P1" s="163"/>
    </row>
    <row r="2" spans="1:16" ht="18" customHeight="1">
      <c r="A2" s="156" t="s">
        <v>1749</v>
      </c>
      <c r="B2" s="171" t="s">
        <v>687</v>
      </c>
      <c r="C2" s="171" t="s">
        <v>966</v>
      </c>
      <c r="D2" s="171" t="s">
        <v>967</v>
      </c>
      <c r="E2" s="172" t="s">
        <v>967</v>
      </c>
      <c r="F2" s="175">
        <v>1</v>
      </c>
      <c r="G2" s="176" t="s">
        <v>293</v>
      </c>
      <c r="H2" s="177">
        <v>44308</v>
      </c>
      <c r="I2" s="190">
        <v>60000000</v>
      </c>
      <c r="J2" s="190">
        <v>20000000</v>
      </c>
      <c r="K2" s="191">
        <v>690000000</v>
      </c>
      <c r="L2" s="191">
        <v>38000000</v>
      </c>
      <c r="M2" s="191">
        <v>13000000</v>
      </c>
      <c r="N2" s="183" t="s">
        <v>272</v>
      </c>
    </row>
    <row r="3" spans="1:16" ht="18" customHeight="1">
      <c r="A3" s="180" t="s">
        <v>212</v>
      </c>
      <c r="B3" s="6"/>
      <c r="C3" s="181" t="s">
        <v>277</v>
      </c>
      <c r="D3" s="166"/>
      <c r="E3" s="167"/>
      <c r="F3" s="175"/>
      <c r="G3" s="176"/>
      <c r="H3" s="177"/>
      <c r="I3" s="190"/>
      <c r="J3" s="190"/>
      <c r="K3" s="191"/>
      <c r="L3" s="191"/>
      <c r="M3" s="191"/>
      <c r="N3" s="183" t="s">
        <v>273</v>
      </c>
    </row>
    <row r="4" spans="1:16" ht="18" customHeight="1">
      <c r="A4" s="1447"/>
      <c r="B4" s="1432" t="s">
        <v>265</v>
      </c>
      <c r="C4" s="1432"/>
      <c r="D4" s="1433" t="s">
        <v>131</v>
      </c>
      <c r="E4" s="1434" t="s">
        <v>132</v>
      </c>
      <c r="F4" s="175"/>
      <c r="G4" s="176"/>
      <c r="H4" s="177"/>
      <c r="I4" s="190"/>
      <c r="J4" s="190"/>
      <c r="K4" s="191"/>
      <c r="L4" s="191"/>
      <c r="M4" s="191"/>
      <c r="N4" s="161"/>
    </row>
    <row r="5" spans="1:16" ht="18" customHeight="1">
      <c r="A5" s="1447"/>
      <c r="B5" s="1432"/>
      <c r="C5" s="1432"/>
      <c r="D5" s="1433"/>
      <c r="E5" s="1434"/>
      <c r="F5" s="175"/>
      <c r="G5" s="176"/>
      <c r="H5" s="177"/>
      <c r="I5" s="190"/>
      <c r="J5" s="190"/>
      <c r="K5" s="191"/>
      <c r="L5" s="191"/>
      <c r="M5" s="191"/>
      <c r="N5" s="160"/>
    </row>
    <row r="6" spans="1:16" ht="18" customHeight="1">
      <c r="A6" s="1447"/>
      <c r="B6" s="155">
        <v>37149</v>
      </c>
      <c r="C6" s="155">
        <v>39680</v>
      </c>
      <c r="D6" s="173">
        <v>35000000</v>
      </c>
      <c r="E6" s="173">
        <v>14000000</v>
      </c>
      <c r="F6" s="175"/>
      <c r="G6" s="176"/>
      <c r="H6" s="177"/>
      <c r="I6" s="190"/>
      <c r="J6" s="190"/>
      <c r="K6" s="191"/>
      <c r="L6" s="191"/>
      <c r="M6" s="191"/>
      <c r="N6" s="165"/>
    </row>
    <row r="7" spans="1:16" ht="18" customHeight="1">
      <c r="A7" s="1447"/>
      <c r="B7" s="155">
        <v>39681</v>
      </c>
      <c r="C7" s="155">
        <v>40384</v>
      </c>
      <c r="D7" s="173">
        <v>50000000</v>
      </c>
      <c r="E7" s="173">
        <v>17000000</v>
      </c>
      <c r="F7" s="175"/>
      <c r="G7" s="176"/>
      <c r="H7" s="177"/>
      <c r="I7" s="190"/>
      <c r="J7" s="190"/>
      <c r="K7" s="190"/>
      <c r="L7" s="190"/>
      <c r="M7" s="190"/>
      <c r="N7" s="164"/>
    </row>
    <row r="8" spans="1:16" ht="18" customHeight="1">
      <c r="A8" s="1447"/>
      <c r="B8" s="155">
        <v>40385</v>
      </c>
      <c r="C8" s="155">
        <v>41639</v>
      </c>
      <c r="D8" s="173">
        <v>55000000</v>
      </c>
      <c r="E8" s="173">
        <v>19000000</v>
      </c>
      <c r="F8" s="175"/>
      <c r="G8" s="176"/>
      <c r="H8" s="177"/>
      <c r="I8" s="190"/>
      <c r="J8" s="190"/>
      <c r="K8" s="190"/>
      <c r="L8" s="190"/>
      <c r="M8" s="190"/>
    </row>
    <row r="9" spans="1:16" ht="18" customHeight="1">
      <c r="A9" s="1448"/>
      <c r="B9" s="155">
        <v>41640</v>
      </c>
      <c r="C9" s="155">
        <v>42459</v>
      </c>
      <c r="D9" s="173">
        <v>60000000</v>
      </c>
      <c r="E9" s="173">
        <v>20000000</v>
      </c>
      <c r="F9" s="175"/>
      <c r="G9" s="176"/>
      <c r="H9" s="177"/>
      <c r="I9" s="190"/>
      <c r="J9" s="190"/>
      <c r="K9" s="190"/>
      <c r="L9" s="190"/>
      <c r="M9" s="190"/>
    </row>
    <row r="10" spans="1:16" ht="18" customHeight="1">
      <c r="A10" s="1445" t="s">
        <v>278</v>
      </c>
      <c r="B10" s="155">
        <v>42460</v>
      </c>
      <c r="C10" s="155">
        <v>43360</v>
      </c>
      <c r="D10" s="173">
        <v>60000000</v>
      </c>
      <c r="E10" s="173">
        <v>20000000</v>
      </c>
      <c r="F10" s="175"/>
      <c r="G10" s="176"/>
      <c r="H10" s="177"/>
      <c r="I10" s="190"/>
      <c r="J10" s="190"/>
      <c r="K10" s="190"/>
      <c r="L10" s="190"/>
      <c r="M10" s="190"/>
    </row>
    <row r="11" spans="1:16" ht="18" customHeight="1">
      <c r="A11" s="1446"/>
      <c r="B11" s="155">
        <v>43361</v>
      </c>
      <c r="C11" s="155">
        <v>44326</v>
      </c>
      <c r="D11" s="173">
        <v>60000000</v>
      </c>
      <c r="E11" s="173">
        <v>20000000</v>
      </c>
      <c r="F11" s="175"/>
      <c r="G11" s="176"/>
      <c r="H11" s="177"/>
      <c r="I11" s="190"/>
      <c r="J11" s="190"/>
      <c r="K11" s="190"/>
      <c r="L11" s="190"/>
      <c r="M11" s="190"/>
    </row>
    <row r="12" spans="1:16" ht="18" customHeight="1">
      <c r="A12" s="112"/>
      <c r="B12" s="155">
        <v>44327</v>
      </c>
      <c r="C12" s="155">
        <v>44977</v>
      </c>
      <c r="D12" s="173">
        <v>70000000</v>
      </c>
      <c r="E12" s="173">
        <v>23000000</v>
      </c>
      <c r="F12" s="175"/>
      <c r="G12" s="176"/>
      <c r="H12" s="177"/>
      <c r="I12" s="190"/>
      <c r="J12" s="190"/>
      <c r="K12" s="190"/>
      <c r="L12" s="190"/>
      <c r="M12" s="190"/>
    </row>
    <row r="13" spans="1:16" ht="18" customHeight="1">
      <c r="A13" s="4"/>
      <c r="B13" s="155">
        <v>44978</v>
      </c>
      <c r="C13" s="155">
        <v>46021</v>
      </c>
      <c r="D13" s="173">
        <v>85000000</v>
      </c>
      <c r="E13" s="173">
        <v>28000000</v>
      </c>
      <c r="F13" s="175"/>
      <c r="G13" s="176"/>
      <c r="H13" s="177"/>
      <c r="I13" s="190"/>
      <c r="J13" s="190"/>
      <c r="K13" s="190"/>
      <c r="L13" s="190"/>
      <c r="M13" s="190"/>
    </row>
    <row r="14" spans="1:16" ht="18" customHeight="1">
      <c r="A14" s="199" t="s">
        <v>274</v>
      </c>
      <c r="D14" s="182" t="s">
        <v>271</v>
      </c>
      <c r="F14" s="175"/>
      <c r="G14" s="176"/>
      <c r="H14" s="177"/>
      <c r="I14" s="190"/>
      <c r="J14" s="190"/>
      <c r="K14" s="190"/>
      <c r="L14" s="190"/>
      <c r="M14" s="190"/>
    </row>
    <row r="15" spans="1:16" ht="18" customHeight="1">
      <c r="A15" s="1435" t="s">
        <v>266</v>
      </c>
      <c r="B15" s="1436"/>
      <c r="C15" s="1439" t="s">
        <v>276</v>
      </c>
      <c r="D15" s="1441" t="s">
        <v>264</v>
      </c>
      <c r="E15" s="1443" t="s">
        <v>263</v>
      </c>
      <c r="F15" s="175"/>
      <c r="G15" s="176"/>
      <c r="H15" s="177"/>
      <c r="I15" s="190"/>
      <c r="J15" s="190"/>
      <c r="K15" s="190"/>
      <c r="L15" s="190"/>
      <c r="M15" s="190"/>
    </row>
    <row r="16" spans="1:16" ht="18" customHeight="1">
      <c r="A16" s="1437"/>
      <c r="B16" s="1438"/>
      <c r="C16" s="1440"/>
      <c r="D16" s="1442"/>
      <c r="E16" s="1444"/>
      <c r="F16" s="175"/>
      <c r="G16" s="176"/>
      <c r="H16" s="177"/>
      <c r="I16" s="190"/>
      <c r="J16" s="190"/>
      <c r="K16" s="190"/>
      <c r="L16" s="190"/>
      <c r="M16" s="190"/>
    </row>
    <row r="17" spans="1:13" ht="18" customHeight="1">
      <c r="A17" s="157">
        <v>37561</v>
      </c>
      <c r="B17" s="155">
        <f>A18-1</f>
        <v>39680</v>
      </c>
      <c r="C17" s="159">
        <v>140000000</v>
      </c>
      <c r="D17" s="174">
        <v>30000000</v>
      </c>
      <c r="E17" s="174">
        <v>9000000</v>
      </c>
      <c r="F17" s="175"/>
      <c r="G17" s="176"/>
      <c r="H17" s="177"/>
      <c r="I17" s="190"/>
      <c r="J17" s="190"/>
      <c r="K17" s="190"/>
      <c r="L17" s="190"/>
      <c r="M17" s="190"/>
    </row>
    <row r="18" spans="1:13" ht="18" customHeight="1">
      <c r="A18" s="157">
        <v>39681</v>
      </c>
      <c r="B18" s="155">
        <f>A19-1</f>
        <v>40384</v>
      </c>
      <c r="C18" s="159">
        <v>150000000</v>
      </c>
      <c r="D18" s="174">
        <v>30000000</v>
      </c>
      <c r="E18" s="174">
        <v>9000000</v>
      </c>
      <c r="F18" s="175"/>
      <c r="G18" s="176"/>
      <c r="H18" s="177"/>
      <c r="I18" s="190"/>
      <c r="J18" s="190"/>
      <c r="K18" s="190"/>
      <c r="L18" s="190"/>
      <c r="M18" s="190"/>
    </row>
    <row r="19" spans="1:13" ht="18" customHeight="1">
      <c r="A19" s="157">
        <v>40385</v>
      </c>
      <c r="B19" s="155">
        <f>A20-1</f>
        <v>41639</v>
      </c>
      <c r="C19" s="159">
        <v>150000000</v>
      </c>
      <c r="D19" s="174">
        <v>30000000</v>
      </c>
      <c r="E19" s="174">
        <v>9000000</v>
      </c>
      <c r="F19" s="175"/>
      <c r="G19" s="176"/>
      <c r="H19" s="177"/>
      <c r="I19" s="190"/>
      <c r="J19" s="190"/>
      <c r="K19" s="190"/>
      <c r="L19" s="190"/>
      <c r="M19" s="190"/>
    </row>
    <row r="20" spans="1:13" ht="18" customHeight="1">
      <c r="A20" s="157">
        <v>41640</v>
      </c>
      <c r="B20" s="155">
        <f>A21-1</f>
        <v>43125</v>
      </c>
      <c r="C20" s="159">
        <v>180000000</v>
      </c>
      <c r="D20" s="174">
        <v>38000000</v>
      </c>
      <c r="E20" s="174">
        <v>13000000</v>
      </c>
      <c r="F20" s="175"/>
      <c r="G20" s="176"/>
      <c r="H20" s="177"/>
      <c r="I20" s="190"/>
      <c r="J20" s="190"/>
      <c r="K20" s="190"/>
      <c r="L20" s="190"/>
      <c r="M20" s="190"/>
    </row>
    <row r="21" spans="1:13" ht="18" customHeight="1">
      <c r="A21" s="157">
        <v>43126</v>
      </c>
      <c r="B21" s="155">
        <f>A22-1</f>
        <v>43556</v>
      </c>
      <c r="C21" s="159">
        <v>500000000</v>
      </c>
      <c r="D21" s="174">
        <v>38000000</v>
      </c>
      <c r="E21" s="174">
        <v>13000000</v>
      </c>
      <c r="F21" s="175"/>
      <c r="G21" s="176"/>
      <c r="H21" s="177"/>
      <c r="I21" s="190"/>
      <c r="J21" s="190"/>
      <c r="K21" s="190"/>
      <c r="L21" s="190"/>
      <c r="M21" s="190"/>
    </row>
    <row r="22" spans="1:13" ht="18" customHeight="1">
      <c r="A22" s="157">
        <v>43557</v>
      </c>
      <c r="B22" s="155">
        <v>46023</v>
      </c>
      <c r="C22" s="159">
        <v>690000000</v>
      </c>
      <c r="D22" s="174">
        <v>38000000</v>
      </c>
      <c r="E22" s="174">
        <v>13000000</v>
      </c>
      <c r="F22" s="178"/>
      <c r="G22" s="179"/>
      <c r="H22" s="178"/>
      <c r="I22" s="192"/>
      <c r="J22" s="192"/>
      <c r="K22" s="192"/>
      <c r="L22" s="192"/>
      <c r="M22" s="192"/>
    </row>
    <row r="23" spans="1:13" ht="18" customHeight="1">
      <c r="A23" s="158"/>
      <c r="E23" s="167"/>
      <c r="F23" s="178"/>
      <c r="G23" s="179"/>
      <c r="H23" s="178"/>
      <c r="I23" s="192"/>
      <c r="J23" s="192"/>
      <c r="K23" s="192"/>
      <c r="L23" s="192"/>
      <c r="M23" s="192"/>
    </row>
    <row r="24" spans="1:13" ht="18" customHeight="1">
      <c r="A24" s="158"/>
      <c r="F24" s="178"/>
      <c r="G24" s="179"/>
      <c r="H24" s="178"/>
      <c r="I24" s="192"/>
      <c r="J24" s="192"/>
      <c r="K24" s="192"/>
      <c r="L24" s="192"/>
      <c r="M24" s="192"/>
    </row>
    <row r="25" spans="1:13" ht="18" customHeight="1">
      <c r="A25" s="158"/>
      <c r="F25" s="178"/>
      <c r="G25" s="179"/>
      <c r="H25" s="178"/>
      <c r="I25" s="192"/>
      <c r="J25" s="192"/>
      <c r="K25" s="192"/>
      <c r="L25" s="192"/>
      <c r="M25" s="192"/>
    </row>
    <row r="26" spans="1:13" ht="18" customHeight="1">
      <c r="A26" s="158"/>
      <c r="F26" s="178"/>
      <c r="G26" s="179"/>
      <c r="H26" s="178"/>
      <c r="I26" s="192"/>
      <c r="J26" s="192"/>
      <c r="K26" s="192"/>
      <c r="L26" s="192"/>
      <c r="M26" s="192"/>
    </row>
    <row r="27" spans="1:13" ht="18" customHeight="1">
      <c r="A27" s="158"/>
      <c r="F27" s="178"/>
      <c r="G27" s="179"/>
      <c r="H27" s="178"/>
      <c r="I27" s="192"/>
      <c r="J27" s="192"/>
      <c r="K27" s="192"/>
      <c r="L27" s="192"/>
      <c r="M27" s="192"/>
    </row>
    <row r="28" spans="1:13" ht="18" customHeight="1">
      <c r="A28" s="158"/>
      <c r="F28" s="178"/>
      <c r="G28" s="179"/>
      <c r="H28" s="178"/>
      <c r="I28" s="192"/>
      <c r="J28" s="192"/>
      <c r="K28" s="192"/>
      <c r="L28" s="192"/>
      <c r="M28" s="192"/>
    </row>
    <row r="29" spans="1:13" ht="18" customHeight="1">
      <c r="A29" s="158"/>
      <c r="F29" s="178"/>
      <c r="G29" s="179"/>
      <c r="H29" s="178"/>
      <c r="I29" s="192"/>
      <c r="J29" s="192"/>
      <c r="K29" s="192"/>
      <c r="L29" s="192"/>
      <c r="M29" s="192"/>
    </row>
    <row r="30" spans="1:13" ht="18" customHeight="1">
      <c r="A30" s="158"/>
      <c r="I30" s="193"/>
      <c r="J30" s="193"/>
      <c r="K30" s="193"/>
      <c r="L30" s="193"/>
      <c r="M30" s="193"/>
    </row>
    <row r="31" spans="1:13" ht="18" customHeight="1">
      <c r="I31" s="193"/>
      <c r="J31" s="193"/>
      <c r="K31" s="193"/>
      <c r="L31" s="193"/>
      <c r="M31" s="193"/>
    </row>
    <row r="32" spans="1:13" ht="18" customHeight="1">
      <c r="I32" s="193"/>
      <c r="J32" s="193"/>
      <c r="K32" s="193"/>
      <c r="L32" s="193"/>
      <c r="M32" s="193"/>
    </row>
    <row r="33" spans="9:13" ht="18" customHeight="1">
      <c r="I33" s="193"/>
      <c r="J33" s="193"/>
      <c r="K33" s="193"/>
      <c r="L33" s="193"/>
      <c r="M33" s="193"/>
    </row>
    <row r="34" spans="9:13">
      <c r="I34" s="193"/>
      <c r="J34" s="193"/>
      <c r="K34" s="193"/>
      <c r="L34" s="193"/>
      <c r="M34" s="193"/>
    </row>
    <row r="35" spans="9:13">
      <c r="I35" s="193"/>
      <c r="J35" s="193"/>
      <c r="K35" s="193"/>
      <c r="L35" s="193"/>
      <c r="M35" s="193"/>
    </row>
    <row r="36" spans="9:13">
      <c r="I36" s="193"/>
      <c r="J36" s="193"/>
      <c r="K36" s="193"/>
      <c r="L36" s="193"/>
      <c r="M36" s="193"/>
    </row>
    <row r="37" spans="9:13">
      <c r="I37" s="193"/>
      <c r="J37" s="193"/>
      <c r="K37" s="193"/>
      <c r="L37" s="193"/>
      <c r="M37" s="193"/>
    </row>
    <row r="38" spans="9:13">
      <c r="I38" s="193"/>
      <c r="J38" s="193"/>
      <c r="K38" s="193"/>
      <c r="L38" s="193"/>
      <c r="M38" s="193"/>
    </row>
    <row r="39" spans="9:13">
      <c r="I39" s="193"/>
      <c r="J39" s="193"/>
      <c r="K39" s="193"/>
      <c r="L39" s="193"/>
      <c r="M39" s="193"/>
    </row>
  </sheetData>
  <mergeCells count="9">
    <mergeCell ref="B4:C5"/>
    <mergeCell ref="D4:D5"/>
    <mergeCell ref="E4:E5"/>
    <mergeCell ref="A15:B16"/>
    <mergeCell ref="C15:C16"/>
    <mergeCell ref="D15:D16"/>
    <mergeCell ref="E15:E16"/>
    <mergeCell ref="A10:A11"/>
    <mergeCell ref="A4:A9"/>
  </mergeCells>
  <phoneticPr fontId="241" type="noConversion"/>
  <conditionalFormatting sqref="F2:M29">
    <cfRule type="expression" dxfId="163" priority="4">
      <formula>LEN(F2)&gt;0</formula>
    </cfRule>
  </conditionalFormatting>
  <conditionalFormatting sqref="B6:E13">
    <cfRule type="expression" dxfId="162" priority="2478">
      <formula>AND($A$12&gt;$B6, $A$12&lt;$C6)</formula>
    </cfRule>
  </conditionalFormatting>
  <conditionalFormatting sqref="A17:E22">
    <cfRule type="expression" dxfId="161" priority="2">
      <formula>AND($A$12&gt;$A17, $A$12&lt;$B17)</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주택소액.주택소액">
                <anchor moveWithCells="1">
                  <from>
                    <xdr:col>0</xdr:col>
                    <xdr:colOff>85725</xdr:colOff>
                    <xdr:row>3</xdr:row>
                    <xdr:rowOff>95250</xdr:rowOff>
                  </from>
                  <to>
                    <xdr:col>0</xdr:col>
                    <xdr:colOff>923925</xdr:colOff>
                    <xdr:row>5</xdr:row>
                    <xdr:rowOff>57150</xdr:rowOff>
                  </to>
                </anchor>
              </controlPr>
            </control>
          </mc:Choice>
        </mc:AlternateContent>
        <mc:AlternateContent xmlns:mc="http://schemas.openxmlformats.org/markup-compatibility/2006">
          <mc:Choice Requires="x14">
            <control shapeId="5123" r:id="rId4" name="Button 3">
              <controlPr defaultSize="0" print="0" autoFill="0" autoPict="0" macro="[0]!주택소액_삭제.주택소액_삭제">
                <anchor moveWithCells="1">
                  <from>
                    <xdr:col>0</xdr:col>
                    <xdr:colOff>104775</xdr:colOff>
                    <xdr:row>6</xdr:row>
                    <xdr:rowOff>9525</xdr:rowOff>
                  </from>
                  <to>
                    <xdr:col>0</xdr:col>
                    <xdr:colOff>914400</xdr:colOff>
                    <xdr:row>8</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10575006-80C2-4310-A745-4E618EE00432}">
            <xm:f>$G2=입력시트!$K$19</xm:f>
            <x14:dxf>
              <font>
                <b/>
                <i val="0"/>
                <color rgb="FFFFFF00"/>
              </font>
            </x14:dxf>
          </x14:cfRule>
          <xm:sqref>F2:M29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입력 오류" error="목록에 있는 값만 입력할 수 있습니다." xr:uid="{7FC02B54-7A2A-4DB1-BD0A-3079E5D58D45}">
          <x14:formula1>
            <xm:f>권리분석!$G$6:$G$131</xm:f>
          </x14:formula1>
          <xm:sqref>A2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69D76-F492-4138-BAE7-AEA233C8B678}">
  <sheetPr codeName="Sheet4">
    <tabColor rgb="FFFFFF00"/>
    <pageSetUpPr autoPageBreaks="0"/>
  </sheetPr>
  <dimension ref="A1:MD222"/>
  <sheetViews>
    <sheetView tabSelected="1" zoomScale="90" zoomScaleNormal="90" workbookViewId="0">
      <pane xSplit="9" ySplit="5" topLeftCell="EF15" activePane="bottomRight" state="frozen"/>
      <selection activeCell="J14" sqref="J14"/>
      <selection pane="topRight" activeCell="J14" sqref="J14"/>
      <selection pane="bottomLeft" activeCell="J14" sqref="J14"/>
      <selection pane="bottomRight" activeCell="EJ30" sqref="EJ30"/>
    </sheetView>
  </sheetViews>
  <sheetFormatPr defaultColWidth="9" defaultRowHeight="16.5"/>
  <cols>
    <col min="1" max="1" width="13.125" customWidth="1"/>
    <col min="2" max="2" width="7.125" style="1" customWidth="1"/>
    <col min="3" max="3" width="4.25" style="1" customWidth="1"/>
    <col min="4" max="4" width="7.25" style="1" customWidth="1"/>
    <col min="5" max="5" width="11.25" style="1" customWidth="1"/>
    <col min="6" max="6" width="4.5" style="522" customWidth="1"/>
    <col min="7" max="7" width="13.125" style="1" customWidth="1"/>
    <col min="8" max="8" width="14.125" customWidth="1"/>
    <col min="9" max="9" width="12.25" style="1" customWidth="1"/>
    <col min="10" max="10" width="14.125" style="518" customWidth="1"/>
    <col min="11" max="11" width="18.75" customWidth="1"/>
    <col min="12" max="12" width="15.625" customWidth="1"/>
    <col min="13" max="13" width="10.625" style="1" customWidth="1"/>
    <col min="14" max="14" width="16.125" customWidth="1"/>
    <col min="15" max="15" width="16.125" style="4" customWidth="1"/>
    <col min="16" max="16" width="16.125" customWidth="1"/>
    <col min="17" max="19" width="12.625" customWidth="1"/>
    <col min="20" max="20" width="37.25" style="523" customWidth="1"/>
    <col min="21" max="23" width="12.625" customWidth="1"/>
    <col min="24" max="24" width="51.875" style="523" customWidth="1"/>
    <col min="25" max="25" width="12.625" style="1" customWidth="1"/>
    <col min="26" max="26" width="13" customWidth="1"/>
    <col min="27" max="27" width="14.875" customWidth="1"/>
    <col min="28" max="28" width="17.375" customWidth="1"/>
    <col min="29" max="29" width="6.25" style="1" customWidth="1"/>
    <col min="30" max="30" width="6" style="1" customWidth="1"/>
    <col min="31" max="31" width="10.875" style="519" customWidth="1"/>
    <col min="32" max="32" width="10.125" style="519" customWidth="1"/>
    <col min="33" max="33" width="10.25" style="520" customWidth="1"/>
    <col min="34" max="35" width="9" style="1" customWidth="1"/>
    <col min="36" max="36" width="13.5" style="1" customWidth="1"/>
    <col min="37" max="37" width="14.75" customWidth="1"/>
    <col min="38" max="38" width="13.75" customWidth="1"/>
    <col min="39" max="39" width="14.5" style="1" customWidth="1"/>
    <col min="40" max="40" width="19.25" customWidth="1"/>
    <col min="41" max="41" width="17.5" style="2" customWidth="1"/>
    <col min="42" max="42" width="9" style="1" customWidth="1"/>
    <col min="43" max="43" width="13.75" style="1" customWidth="1"/>
    <col min="44" max="47" width="12.625" style="1" customWidth="1"/>
    <col min="48" max="48" width="9" style="1" customWidth="1"/>
    <col min="49" max="49" width="11.125" customWidth="1"/>
    <col min="50" max="50" width="20.25" customWidth="1"/>
    <col min="51" max="51" width="12" style="1" customWidth="1"/>
    <col min="52" max="52" width="14.875" style="521" customWidth="1"/>
    <col min="53" max="53" width="9" style="1" customWidth="1"/>
    <col min="54" max="54" width="5.875" style="1" customWidth="1"/>
    <col min="55" max="56" width="14.625" customWidth="1"/>
    <col min="57" max="57" width="5.375" style="1" customWidth="1"/>
    <col min="58" max="58" width="9" style="1" customWidth="1"/>
    <col min="59" max="60" width="14.625" customWidth="1"/>
    <col min="61" max="62" width="13.625" customWidth="1"/>
    <col min="63" max="63" width="9" style="1" customWidth="1"/>
    <col min="64" max="64" width="7.125" customWidth="1"/>
    <col min="65" max="66" width="14.625" customWidth="1"/>
    <col min="67" max="67" width="6.25" style="1" customWidth="1"/>
    <col min="68" max="68" width="9" style="1" customWidth="1"/>
    <col min="69" max="71" width="13.625" customWidth="1"/>
    <col min="72" max="72" width="9" style="1" customWidth="1"/>
    <col min="73" max="73" width="13.875" customWidth="1"/>
    <col min="74" max="74" width="9.75" style="1" customWidth="1"/>
    <col min="75" max="75" width="16.25" customWidth="1"/>
    <col min="76" max="76" width="13.625" customWidth="1"/>
    <col min="77" max="77" width="5.625" style="1" customWidth="1"/>
    <col min="78" max="78" width="13.625" customWidth="1"/>
    <col min="79" max="79" width="5.625" style="1" customWidth="1"/>
    <col min="80" max="80" width="13.625" customWidth="1"/>
    <col min="81" max="81" width="5.625" style="1" customWidth="1"/>
    <col min="82" max="82" width="13.625" customWidth="1"/>
    <col min="83" max="83" width="5.625" style="1" customWidth="1"/>
    <col min="84" max="84" width="12.25" style="1" customWidth="1"/>
    <col min="85" max="85" width="7.25" style="1" customWidth="1"/>
    <col min="86" max="88" width="13.75" style="1" customWidth="1"/>
    <col min="89" max="89" width="7.5" style="1" customWidth="1"/>
    <col min="90" max="90" width="17.625" style="521" customWidth="1"/>
    <col min="91" max="91" width="8" style="1" customWidth="1"/>
    <col min="92" max="92" width="12.625" style="1" customWidth="1"/>
    <col min="93" max="93" width="17.25" customWidth="1"/>
    <col min="94" max="94" width="15" customWidth="1"/>
    <col min="95" max="95" width="13.75" style="521" customWidth="1"/>
    <col min="96" max="97" width="9" style="1" customWidth="1"/>
    <col min="98" max="99" width="15.125" customWidth="1"/>
    <col min="100" max="101" width="14.625" customWidth="1"/>
    <col min="102" max="106" width="13.625" customWidth="1"/>
    <col min="107" max="107" width="19.875" customWidth="1"/>
    <col min="108" max="116" width="12.625" customWidth="1"/>
    <col min="117" max="117" width="17.125" customWidth="1"/>
    <col min="118" max="118" width="11.625" style="1" customWidth="1"/>
    <col min="119" max="119" width="15" customWidth="1"/>
    <col min="120" max="120" width="50.625" customWidth="1"/>
    <col min="121" max="122" width="9.75" style="1" customWidth="1"/>
    <col min="123" max="125" width="5.625" style="1" customWidth="1"/>
    <col min="126" max="126" width="8.875" style="1" customWidth="1"/>
    <col min="127" max="128" width="9" style="1" customWidth="1"/>
    <col min="129" max="129" width="15.625" style="1" customWidth="1"/>
    <col min="130" max="132" width="13.625" customWidth="1"/>
    <col min="133" max="134" width="12.625" customWidth="1"/>
    <col min="135" max="135" width="9" style="1" customWidth="1"/>
    <col min="136" max="138" width="12.625" customWidth="1"/>
    <col min="139" max="139" width="9" style="1" customWidth="1"/>
    <col min="140" max="142" width="12.625" customWidth="1"/>
    <col min="143" max="143" width="9" customWidth="1"/>
    <col min="144" max="144" width="12.625" customWidth="1"/>
    <col min="145" max="145" width="11.875" style="1" customWidth="1"/>
    <col min="146" max="146" width="11.375" style="1" customWidth="1"/>
    <col min="147" max="147" width="6.125" style="1" customWidth="1"/>
    <col min="148" max="149" width="11.375" style="1" customWidth="1"/>
    <col min="150" max="150" width="13.625" customWidth="1"/>
    <col min="151" max="151" width="11.375" customWidth="1"/>
    <col min="152" max="153" width="13.625" customWidth="1"/>
    <col min="154" max="154" width="12" style="1" customWidth="1"/>
    <col min="155" max="155" width="13.625" customWidth="1"/>
    <col min="156" max="157" width="9.75" style="1" customWidth="1"/>
    <col min="158" max="158" width="11.375" style="1" customWidth="1"/>
    <col min="159" max="159" width="11.625" customWidth="1"/>
    <col min="160" max="160" width="12.625" customWidth="1"/>
    <col min="161" max="163" width="12.875" customWidth="1"/>
    <col min="164" max="164" width="17.625" customWidth="1"/>
    <col min="165" max="165" width="10.625" customWidth="1"/>
    <col min="166" max="168" width="17.625" customWidth="1"/>
    <col min="169" max="169" width="6.375" style="1" customWidth="1"/>
    <col min="170" max="170" width="14.5" customWidth="1"/>
    <col min="171" max="171" width="14.875" customWidth="1"/>
    <col min="172" max="172" width="14" customWidth="1"/>
    <col min="173" max="173" width="18.5" style="1" customWidth="1"/>
    <col min="174" max="174" width="9.5" style="1" customWidth="1"/>
    <col min="175" max="175" width="27.5" customWidth="1"/>
    <col min="176" max="184" width="14.625" style="3" customWidth="1"/>
    <col min="185" max="185" width="15.5" customWidth="1"/>
    <col min="186" max="195" width="14.625" style="3" customWidth="1"/>
    <col min="196" max="196" width="27.5" style="3" customWidth="1"/>
    <col min="197" max="197" width="16.875" customWidth="1"/>
    <col min="198" max="200" width="14.625" customWidth="1"/>
    <col min="201" max="201" width="30.625" style="3" customWidth="1"/>
    <col min="202" max="202" width="27.875" style="1" customWidth="1"/>
    <col min="203" max="203" width="46.5" customWidth="1"/>
    <col min="204" max="204" width="10" style="1" customWidth="1"/>
    <col min="205" max="205" width="20.125" customWidth="1"/>
    <col min="206" max="206" width="26.25" customWidth="1"/>
  </cols>
  <sheetData>
    <row r="1" spans="1:342" s="253" customFormat="1" ht="21" customHeight="1">
      <c r="A1" s="1132" t="s">
        <v>292</v>
      </c>
      <c r="B1" s="1133"/>
      <c r="C1" s="1133"/>
      <c r="D1" s="1134"/>
      <c r="E1" s="1133"/>
      <c r="F1" s="249"/>
      <c r="G1" s="250"/>
      <c r="H1" s="251"/>
      <c r="I1" s="247"/>
      <c r="J1" s="252"/>
      <c r="K1" s="247"/>
      <c r="L1" s="247"/>
      <c r="M1" s="247"/>
      <c r="O1" s="254"/>
      <c r="Q1" s="247"/>
      <c r="R1" s="247"/>
      <c r="S1" s="247"/>
      <c r="T1" s="255"/>
      <c r="W1" s="256"/>
      <c r="X1" s="255"/>
      <c r="Y1" s="250"/>
      <c r="AA1" s="256"/>
      <c r="AB1" s="256"/>
      <c r="AC1" s="247"/>
      <c r="AD1" s="247"/>
      <c r="AE1" s="257"/>
      <c r="AF1" s="258"/>
      <c r="AG1" s="259"/>
      <c r="AH1" s="247"/>
      <c r="AI1" s="247"/>
      <c r="AJ1" s="247"/>
      <c r="AL1" s="256"/>
      <c r="AM1" s="250"/>
      <c r="AO1" s="256"/>
      <c r="AP1" s="247"/>
      <c r="AQ1" s="247"/>
      <c r="AR1" s="247"/>
      <c r="AS1" s="260" t="s">
        <v>293</v>
      </c>
      <c r="AT1" s="250"/>
      <c r="AU1" s="250"/>
      <c r="AV1" s="247"/>
      <c r="AW1" s="247"/>
      <c r="AX1" s="247"/>
      <c r="AY1" s="247"/>
      <c r="AZ1" s="261"/>
      <c r="BA1" s="262"/>
      <c r="BB1" s="247"/>
      <c r="BC1" s="263" t="s">
        <v>294</v>
      </c>
      <c r="BD1" s="263" t="s">
        <v>295</v>
      </c>
      <c r="BE1" s="247"/>
      <c r="BF1" s="247"/>
      <c r="BG1" s="264"/>
      <c r="BH1" s="264"/>
      <c r="BI1" s="247"/>
      <c r="BJ1" s="247"/>
      <c r="BK1" s="247"/>
      <c r="BL1" s="247"/>
      <c r="BM1" s="263" t="s">
        <v>294</v>
      </c>
      <c r="BN1" s="263" t="s">
        <v>295</v>
      </c>
      <c r="BQ1" s="247"/>
      <c r="BR1" s="247"/>
      <c r="BS1" s="247"/>
      <c r="BT1" s="247"/>
      <c r="BV1" s="250"/>
      <c r="BW1" s="261"/>
      <c r="BY1" s="247"/>
      <c r="CA1" s="247"/>
      <c r="CC1" s="247"/>
      <c r="CD1" s="247"/>
      <c r="CE1" s="250"/>
      <c r="CF1" s="250"/>
      <c r="CG1" s="250"/>
      <c r="CH1" s="250"/>
      <c r="CI1" s="250"/>
      <c r="CJ1" s="250"/>
      <c r="CK1" s="261"/>
      <c r="CL1" s="261"/>
      <c r="CM1" s="247"/>
      <c r="CN1" s="247"/>
      <c r="CO1" s="256"/>
      <c r="CP1" s="247"/>
      <c r="CQ1" s="261"/>
      <c r="CS1" s="247"/>
      <c r="CT1" s="265"/>
      <c r="CU1" s="265"/>
      <c r="CV1" s="265"/>
      <c r="CW1" s="265"/>
      <c r="CX1" s="265"/>
      <c r="CY1" s="265"/>
      <c r="CZ1" s="265"/>
      <c r="DA1" s="265"/>
      <c r="DB1" s="265"/>
      <c r="DL1" s="266"/>
      <c r="DM1" s="265"/>
      <c r="DN1" s="267"/>
      <c r="DO1" s="247"/>
      <c r="DP1" s="268"/>
      <c r="DQ1" s="247"/>
      <c r="DR1" s="247"/>
      <c r="DS1" s="247"/>
      <c r="DT1" s="247"/>
      <c r="DU1" s="247"/>
      <c r="DV1" s="247"/>
      <c r="DW1" s="247"/>
      <c r="DX1" s="247"/>
      <c r="DY1" s="247"/>
      <c r="DZ1" s="247"/>
      <c r="EA1" s="247"/>
      <c r="EB1" s="247"/>
      <c r="EC1" s="269"/>
      <c r="ED1" s="247"/>
      <c r="EE1" s="247"/>
      <c r="EF1" s="247"/>
      <c r="EG1" s="247"/>
      <c r="EH1" s="247"/>
      <c r="EI1" s="247"/>
      <c r="EJ1" s="247"/>
      <c r="EK1" s="247"/>
      <c r="EL1" s="247"/>
      <c r="EM1" s="247"/>
      <c r="EN1" s="269"/>
      <c r="EO1" s="250"/>
      <c r="EP1" s="261"/>
      <c r="EQ1" s="270"/>
      <c r="ER1" s="250"/>
      <c r="ES1" s="269"/>
      <c r="ET1" s="265"/>
      <c r="EU1" s="247"/>
      <c r="EV1" s="265"/>
      <c r="EW1" s="247"/>
      <c r="EX1" s="247"/>
      <c r="EY1" s="247"/>
      <c r="EZ1" s="247"/>
      <c r="FA1" s="247"/>
      <c r="FB1" s="247"/>
      <c r="FC1" s="269"/>
      <c r="FD1" s="269"/>
      <c r="FE1" s="261"/>
      <c r="FF1" s="247"/>
      <c r="FG1" s="270"/>
      <c r="FH1" s="270"/>
      <c r="FI1" s="270"/>
      <c r="FJ1" s="270"/>
      <c r="FK1" s="270"/>
      <c r="FL1" s="270"/>
      <c r="FM1" s="265"/>
      <c r="FN1" s="247"/>
      <c r="FO1" s="247"/>
      <c r="FP1" s="256"/>
      <c r="FT1" s="271"/>
      <c r="FU1" s="271"/>
      <c r="FV1" s="271"/>
      <c r="FW1" s="271"/>
      <c r="FX1" s="271"/>
      <c r="FY1" s="271"/>
      <c r="FZ1" s="271"/>
      <c r="GA1" s="271"/>
      <c r="GB1" s="271"/>
      <c r="GC1" s="256"/>
      <c r="GD1" s="271"/>
      <c r="GE1" s="271"/>
      <c r="GF1" s="271"/>
      <c r="GG1" s="271"/>
      <c r="GH1" s="271"/>
      <c r="GI1" s="271"/>
      <c r="GJ1" s="271"/>
      <c r="GK1" s="271"/>
      <c r="GL1" s="271"/>
      <c r="GM1" s="271"/>
      <c r="GN1" s="271"/>
      <c r="GO1" s="256"/>
      <c r="GP1" s="272"/>
      <c r="GQ1" s="272"/>
      <c r="GR1" s="273"/>
      <c r="GS1" s="274"/>
      <c r="GU1" s="275"/>
      <c r="GV1" s="276"/>
      <c r="GX1" s="247"/>
    </row>
    <row r="2" spans="1:342" s="268" customFormat="1" ht="21" customHeight="1">
      <c r="A2" s="1135" t="s">
        <v>296</v>
      </c>
      <c r="B2" s="1136"/>
      <c r="C2" s="1136"/>
      <c r="D2" s="1137"/>
      <c r="E2" s="1138"/>
      <c r="F2" s="249"/>
      <c r="G2" s="278"/>
      <c r="H2" s="277"/>
      <c r="I2" s="247"/>
      <c r="J2" s="279"/>
      <c r="K2" s="278"/>
      <c r="L2" s="278"/>
      <c r="M2" s="278"/>
      <c r="N2" s="277"/>
      <c r="O2" s="280"/>
      <c r="P2" s="277"/>
      <c r="Q2" s="277"/>
      <c r="R2" s="277"/>
      <c r="S2" s="277"/>
      <c r="T2" s="281"/>
      <c r="X2" s="282"/>
      <c r="Y2" s="283"/>
      <c r="AC2" s="248"/>
      <c r="AD2" s="248"/>
      <c r="AE2" s="284"/>
      <c r="AF2" s="285"/>
      <c r="AG2" s="286"/>
      <c r="AH2" s="248"/>
      <c r="AI2" s="247"/>
      <c r="AJ2" s="248"/>
      <c r="AM2" s="283"/>
      <c r="AP2" s="283"/>
      <c r="AQ2" s="248"/>
      <c r="AR2" s="248"/>
      <c r="AS2" s="283"/>
      <c r="AT2" s="250"/>
      <c r="AU2" s="250"/>
      <c r="AV2" s="247"/>
      <c r="AW2" s="247"/>
      <c r="AX2" s="247"/>
      <c r="AY2" s="248"/>
      <c r="AZ2" s="287"/>
      <c r="BA2" s="288"/>
      <c r="BB2" s="248"/>
      <c r="BC2" s="289" t="s">
        <v>297</v>
      </c>
      <c r="BD2" s="290" t="s">
        <v>298</v>
      </c>
      <c r="BE2" s="291"/>
      <c r="BF2" s="291"/>
      <c r="BG2" s="250"/>
      <c r="BH2" s="250"/>
      <c r="BK2" s="248"/>
      <c r="BM2" s="289" t="s">
        <v>297</v>
      </c>
      <c r="BN2" s="290" t="s">
        <v>298</v>
      </c>
      <c r="BO2" s="264" t="s">
        <v>299</v>
      </c>
      <c r="BQ2" s="248"/>
      <c r="BR2" s="248"/>
      <c r="BS2" s="248"/>
      <c r="BT2" s="248"/>
      <c r="BV2" s="283"/>
      <c r="BW2" s="264" t="s">
        <v>299</v>
      </c>
      <c r="BY2" s="248"/>
      <c r="CA2" s="248"/>
      <c r="CC2" s="248"/>
      <c r="CD2" s="248"/>
      <c r="CE2" s="283"/>
      <c r="CF2" s="283"/>
      <c r="CG2" s="283"/>
      <c r="CH2" s="283"/>
      <c r="CI2" s="283"/>
      <c r="CJ2" s="283"/>
      <c r="CK2" s="292"/>
      <c r="CL2" s="287"/>
      <c r="CM2" s="248"/>
      <c r="CN2" s="248"/>
      <c r="CO2" s="1451"/>
      <c r="CP2" s="1451"/>
      <c r="CQ2" s="1451"/>
      <c r="CR2" s="1451"/>
      <c r="CS2" s="1451"/>
      <c r="CT2" s="293"/>
      <c r="CU2" s="293"/>
      <c r="CV2" s="293"/>
      <c r="CW2" s="293"/>
      <c r="CX2" s="293"/>
      <c r="CY2" s="293"/>
      <c r="CZ2" s="293"/>
      <c r="DA2" s="293"/>
      <c r="DB2" s="293"/>
      <c r="DC2" s="294"/>
      <c r="DD2" s="295"/>
      <c r="DE2" s="295"/>
      <c r="DF2" s="295"/>
      <c r="DG2" s="295"/>
      <c r="DH2" s="295"/>
      <c r="DI2" s="296"/>
      <c r="DJ2" s="296"/>
      <c r="DK2" s="296"/>
      <c r="DN2" s="267"/>
      <c r="DO2" s="297"/>
      <c r="DP2" s="298"/>
      <c r="DQ2" s="247"/>
      <c r="DR2" s="299" t="s">
        <v>300</v>
      </c>
      <c r="DS2" s="1452" t="s">
        <v>301</v>
      </c>
      <c r="DT2" s="1453"/>
      <c r="DU2" s="1454"/>
      <c r="DV2" s="248"/>
      <c r="DW2" s="248"/>
      <c r="DX2" s="248"/>
      <c r="DY2" s="283"/>
      <c r="DZ2" s="251"/>
      <c r="EA2" s="247"/>
      <c r="EB2" s="247"/>
      <c r="EC2" s="248"/>
      <c r="ED2" s="248"/>
      <c r="EE2" s="247"/>
      <c r="EF2" s="300"/>
      <c r="EG2" s="248"/>
      <c r="EH2" s="248"/>
      <c r="EI2" s="247"/>
      <c r="EJ2" s="248"/>
      <c r="EK2" s="248"/>
      <c r="EL2" s="248"/>
      <c r="EM2" s="247"/>
      <c r="EN2" s="247"/>
      <c r="EO2" s="301"/>
      <c r="EP2" s="250"/>
      <c r="EQ2" s="270"/>
      <c r="ER2" s="250"/>
      <c r="ES2" s="250"/>
      <c r="ET2" s="261"/>
      <c r="EU2" s="250"/>
      <c r="EV2" s="269"/>
      <c r="EW2" s="265"/>
      <c r="EX2" s="247"/>
      <c r="EY2" s="265"/>
      <c r="EZ2" s="247"/>
      <c r="FA2" s="247"/>
      <c r="FB2" s="247"/>
      <c r="FC2" s="247"/>
      <c r="FD2" s="247"/>
      <c r="FE2" s="269"/>
      <c r="FF2" s="247"/>
      <c r="FG2" s="269"/>
      <c r="FH2" s="261"/>
      <c r="FI2" s="261"/>
      <c r="FJ2" s="261"/>
      <c r="FK2" s="261"/>
      <c r="FL2" s="261"/>
      <c r="FM2" s="302"/>
      <c r="FN2" s="256"/>
      <c r="FO2" s="264"/>
      <c r="FP2" s="264" t="s">
        <v>299</v>
      </c>
      <c r="FQ2" s="247"/>
      <c r="FR2" s="256"/>
      <c r="FS2" s="253"/>
      <c r="FT2" s="303"/>
      <c r="FU2" s="303"/>
      <c r="FV2" s="303"/>
      <c r="FW2" s="303"/>
      <c r="FX2" s="303"/>
      <c r="FY2" s="303"/>
      <c r="FZ2" s="303"/>
      <c r="GA2" s="303"/>
      <c r="GB2" s="303"/>
      <c r="GC2" s="253"/>
      <c r="GD2" s="303"/>
      <c r="GE2" s="303"/>
      <c r="GF2" s="303"/>
      <c r="GG2" s="303"/>
      <c r="GH2" s="303"/>
      <c r="GI2" s="303"/>
      <c r="GJ2" s="303"/>
      <c r="GK2" s="303"/>
      <c r="GL2" s="303"/>
      <c r="GM2" s="303"/>
      <c r="GN2" s="303"/>
      <c r="GO2" s="253"/>
      <c r="GP2" s="269"/>
      <c r="GQ2" s="269"/>
      <c r="GR2" s="256"/>
      <c r="GS2" s="273"/>
      <c r="GT2" s="272"/>
      <c r="GU2" s="274"/>
      <c r="GV2" s="253"/>
      <c r="GW2" s="275"/>
      <c r="GX2" s="276"/>
    </row>
    <row r="3" spans="1:342" s="305" customFormat="1" ht="13.5" customHeight="1">
      <c r="A3" s="304" t="s">
        <v>302</v>
      </c>
      <c r="B3" s="304" t="s">
        <v>303</v>
      </c>
      <c r="C3" s="304" t="s">
        <v>304</v>
      </c>
      <c r="D3" s="304" t="s">
        <v>305</v>
      </c>
      <c r="E3" s="304" t="s">
        <v>306</v>
      </c>
      <c r="F3" s="304" t="s">
        <v>307</v>
      </c>
      <c r="G3" s="304" t="s">
        <v>308</v>
      </c>
      <c r="H3" s="304" t="s">
        <v>309</v>
      </c>
      <c r="I3" s="304" t="s">
        <v>310</v>
      </c>
      <c r="J3" s="304" t="s">
        <v>311</v>
      </c>
      <c r="K3" s="304" t="s">
        <v>312</v>
      </c>
      <c r="L3" s="304" t="s">
        <v>313</v>
      </c>
      <c r="M3" s="304" t="s">
        <v>314</v>
      </c>
      <c r="N3" s="304" t="s">
        <v>315</v>
      </c>
      <c r="O3" s="304" t="s">
        <v>316</v>
      </c>
      <c r="P3" s="304" t="s">
        <v>317</v>
      </c>
      <c r="Q3" s="304" t="s">
        <v>318</v>
      </c>
      <c r="R3" s="304" t="s">
        <v>319</v>
      </c>
      <c r="S3" s="304" t="s">
        <v>320</v>
      </c>
      <c r="T3" s="304" t="s">
        <v>321</v>
      </c>
      <c r="U3" s="304" t="s">
        <v>322</v>
      </c>
      <c r="V3" s="304" t="s">
        <v>323</v>
      </c>
      <c r="W3" s="304" t="s">
        <v>324</v>
      </c>
      <c r="X3" s="304" t="s">
        <v>325</v>
      </c>
      <c r="Y3" s="304" t="s">
        <v>326</v>
      </c>
      <c r="Z3" s="304" t="s">
        <v>327</v>
      </c>
      <c r="AA3" s="304" t="s">
        <v>328</v>
      </c>
      <c r="AB3" s="304" t="s">
        <v>329</v>
      </c>
      <c r="AC3" s="304" t="s">
        <v>330</v>
      </c>
      <c r="AD3" s="304" t="s">
        <v>331</v>
      </c>
      <c r="AE3" s="304" t="s">
        <v>332</v>
      </c>
      <c r="AF3" s="304" t="s">
        <v>333</v>
      </c>
      <c r="AG3" s="304" t="s">
        <v>334</v>
      </c>
      <c r="AH3" s="304" t="s">
        <v>335</v>
      </c>
      <c r="AI3" s="304" t="s">
        <v>336</v>
      </c>
      <c r="AJ3" s="304" t="s">
        <v>337</v>
      </c>
      <c r="AK3" s="304" t="s">
        <v>338</v>
      </c>
      <c r="AL3" s="304" t="s">
        <v>339</v>
      </c>
      <c r="AM3" s="304" t="s">
        <v>340</v>
      </c>
      <c r="AN3" s="304" t="s">
        <v>341</v>
      </c>
      <c r="AO3" s="304" t="s">
        <v>342</v>
      </c>
      <c r="AP3" s="304" t="s">
        <v>343</v>
      </c>
      <c r="AQ3" s="304" t="s">
        <v>344</v>
      </c>
      <c r="AR3" s="304" t="s">
        <v>345</v>
      </c>
      <c r="AS3" s="304" t="s">
        <v>346</v>
      </c>
      <c r="AT3" s="304" t="s">
        <v>347</v>
      </c>
      <c r="AU3" s="304" t="s">
        <v>348</v>
      </c>
      <c r="AV3" s="304" t="s">
        <v>349</v>
      </c>
      <c r="AW3" s="304" t="s">
        <v>350</v>
      </c>
      <c r="AX3" s="304" t="s">
        <v>351</v>
      </c>
      <c r="AY3" s="304" t="s">
        <v>352</v>
      </c>
      <c r="AZ3" s="304" t="s">
        <v>353</v>
      </c>
      <c r="BA3" s="304" t="s">
        <v>354</v>
      </c>
      <c r="BB3" s="304" t="s">
        <v>355</v>
      </c>
      <c r="BC3" s="304" t="s">
        <v>356</v>
      </c>
      <c r="BD3" s="304" t="s">
        <v>357</v>
      </c>
      <c r="BE3" s="304" t="s">
        <v>358</v>
      </c>
      <c r="BF3" s="304" t="s">
        <v>359</v>
      </c>
      <c r="BG3" s="304" t="s">
        <v>360</v>
      </c>
      <c r="BH3" s="304" t="s">
        <v>361</v>
      </c>
      <c r="BI3" s="304" t="s">
        <v>362</v>
      </c>
      <c r="BJ3" s="304" t="s">
        <v>363</v>
      </c>
      <c r="BK3" s="304" t="s">
        <v>364</v>
      </c>
      <c r="BL3" s="304" t="s">
        <v>365</v>
      </c>
      <c r="BM3" s="304" t="s">
        <v>366</v>
      </c>
      <c r="BN3" s="304" t="s">
        <v>367</v>
      </c>
      <c r="BO3" s="304" t="s">
        <v>368</v>
      </c>
      <c r="BP3" s="304" t="s">
        <v>369</v>
      </c>
      <c r="BQ3" s="304" t="s">
        <v>370</v>
      </c>
      <c r="BR3" s="304" t="s">
        <v>371</v>
      </c>
      <c r="BS3" s="304" t="s">
        <v>372</v>
      </c>
      <c r="BT3" s="304" t="s">
        <v>373</v>
      </c>
      <c r="BU3" s="304" t="s">
        <v>374</v>
      </c>
      <c r="BV3" s="304" t="s">
        <v>375</v>
      </c>
      <c r="BW3" s="304" t="s">
        <v>376</v>
      </c>
      <c r="BX3" s="304" t="s">
        <v>377</v>
      </c>
      <c r="BY3" s="304" t="s">
        <v>378</v>
      </c>
      <c r="BZ3" s="304" t="s">
        <v>379</v>
      </c>
      <c r="CA3" s="304" t="s">
        <v>380</v>
      </c>
      <c r="CB3" s="304" t="s">
        <v>381</v>
      </c>
      <c r="CC3" s="304" t="s">
        <v>382</v>
      </c>
      <c r="CD3" s="304" t="s">
        <v>383</v>
      </c>
      <c r="CE3" s="304" t="s">
        <v>384</v>
      </c>
      <c r="CF3" s="304" t="s">
        <v>385</v>
      </c>
      <c r="CG3" s="304" t="s">
        <v>386</v>
      </c>
      <c r="CH3" s="304" t="s">
        <v>387</v>
      </c>
      <c r="CI3" s="304" t="s">
        <v>388</v>
      </c>
      <c r="CJ3" s="304" t="s">
        <v>389</v>
      </c>
      <c r="CK3" s="304" t="s">
        <v>390</v>
      </c>
      <c r="CL3" s="304" t="s">
        <v>391</v>
      </c>
      <c r="CM3" s="304" t="s">
        <v>392</v>
      </c>
      <c r="CN3" s="304" t="s">
        <v>393</v>
      </c>
      <c r="CO3" s="304" t="s">
        <v>394</v>
      </c>
      <c r="CP3" s="304" t="s">
        <v>395</v>
      </c>
      <c r="CQ3" s="304" t="s">
        <v>396</v>
      </c>
      <c r="CR3" s="304" t="s">
        <v>397</v>
      </c>
      <c r="CS3" s="304" t="s">
        <v>398</v>
      </c>
      <c r="CT3" s="304" t="s">
        <v>399</v>
      </c>
      <c r="CU3" s="304" t="s">
        <v>400</v>
      </c>
      <c r="CV3" s="304" t="s">
        <v>401</v>
      </c>
      <c r="CW3" s="304" t="s">
        <v>402</v>
      </c>
      <c r="CX3" s="304" t="s">
        <v>403</v>
      </c>
      <c r="CY3" s="304" t="s">
        <v>404</v>
      </c>
      <c r="CZ3" s="304" t="s">
        <v>405</v>
      </c>
      <c r="DA3" s="304" t="s">
        <v>406</v>
      </c>
      <c r="DB3" s="304" t="s">
        <v>407</v>
      </c>
      <c r="DC3" s="304" t="s">
        <v>408</v>
      </c>
      <c r="DD3" s="304" t="s">
        <v>409</v>
      </c>
      <c r="DE3" s="304" t="s">
        <v>410</v>
      </c>
      <c r="DF3" s="304" t="s">
        <v>411</v>
      </c>
      <c r="DG3" s="304" t="s">
        <v>412</v>
      </c>
      <c r="DH3" s="304" t="s">
        <v>413</v>
      </c>
      <c r="DI3" s="304" t="s">
        <v>414</v>
      </c>
      <c r="DJ3" s="304" t="s">
        <v>415</v>
      </c>
      <c r="DK3" s="304" t="s">
        <v>416</v>
      </c>
      <c r="DL3" s="304" t="s">
        <v>417</v>
      </c>
      <c r="DM3" s="304" t="s">
        <v>418</v>
      </c>
      <c r="DN3" s="304" t="s">
        <v>419</v>
      </c>
      <c r="DO3" s="304" t="s">
        <v>420</v>
      </c>
      <c r="DP3" s="304" t="s">
        <v>421</v>
      </c>
      <c r="DQ3" s="304" t="s">
        <v>422</v>
      </c>
      <c r="DR3" s="304" t="s">
        <v>423</v>
      </c>
      <c r="DS3" s="304" t="s">
        <v>424</v>
      </c>
      <c r="DT3" s="304" t="s">
        <v>425</v>
      </c>
      <c r="DU3" s="304" t="s">
        <v>426</v>
      </c>
      <c r="DV3" s="304" t="s">
        <v>427</v>
      </c>
      <c r="DW3" s="304" t="s">
        <v>428</v>
      </c>
      <c r="DX3" s="304" t="s">
        <v>429</v>
      </c>
      <c r="DY3" s="304" t="s">
        <v>430</v>
      </c>
      <c r="DZ3" s="304" t="s">
        <v>431</v>
      </c>
      <c r="EA3" s="304" t="s">
        <v>432</v>
      </c>
      <c r="EB3" s="304" t="s">
        <v>433</v>
      </c>
      <c r="EC3" s="304" t="s">
        <v>434</v>
      </c>
      <c r="ED3" s="304" t="s">
        <v>435</v>
      </c>
      <c r="EE3" s="304" t="s">
        <v>436</v>
      </c>
      <c r="EF3" s="304" t="s">
        <v>437</v>
      </c>
      <c r="EG3" s="304" t="s">
        <v>438</v>
      </c>
      <c r="EH3" s="304" t="s">
        <v>439</v>
      </c>
      <c r="EI3" s="304" t="s">
        <v>440</v>
      </c>
      <c r="EJ3" s="304" t="s">
        <v>441</v>
      </c>
      <c r="EK3" s="304" t="s">
        <v>442</v>
      </c>
      <c r="EL3" s="304" t="s">
        <v>443</v>
      </c>
      <c r="EM3" s="304" t="s">
        <v>444</v>
      </c>
      <c r="EN3" s="304" t="s">
        <v>445</v>
      </c>
      <c r="EO3" s="304" t="s">
        <v>446</v>
      </c>
      <c r="EP3" s="304" t="s">
        <v>447</v>
      </c>
      <c r="EQ3" s="304" t="s">
        <v>448</v>
      </c>
      <c r="ER3" s="304" t="s">
        <v>449</v>
      </c>
      <c r="ES3" s="304" t="s">
        <v>450</v>
      </c>
      <c r="ET3" s="304" t="s">
        <v>451</v>
      </c>
      <c r="EU3" s="304" t="s">
        <v>452</v>
      </c>
      <c r="EV3" s="304" t="s">
        <v>453</v>
      </c>
      <c r="EW3" s="304" t="s">
        <v>454</v>
      </c>
      <c r="EX3" s="304" t="s">
        <v>455</v>
      </c>
      <c r="EY3" s="304" t="s">
        <v>456</v>
      </c>
      <c r="EZ3" s="304" t="s">
        <v>457</v>
      </c>
      <c r="FA3" s="304" t="s">
        <v>458</v>
      </c>
      <c r="FB3" s="304" t="s">
        <v>459</v>
      </c>
      <c r="FC3" s="304" t="s">
        <v>460</v>
      </c>
      <c r="FD3" s="304" t="s">
        <v>461</v>
      </c>
      <c r="FE3" s="304" t="s">
        <v>462</v>
      </c>
      <c r="FF3" s="304" t="s">
        <v>463</v>
      </c>
      <c r="FG3" s="304" t="s">
        <v>464</v>
      </c>
      <c r="FH3" s="304" t="s">
        <v>465</v>
      </c>
      <c r="FI3" s="304" t="s">
        <v>466</v>
      </c>
      <c r="FJ3" s="304" t="s">
        <v>467</v>
      </c>
      <c r="FK3" s="304" t="s">
        <v>468</v>
      </c>
      <c r="FL3" s="304" t="s">
        <v>469</v>
      </c>
      <c r="FM3" s="304" t="s">
        <v>470</v>
      </c>
      <c r="FN3" s="304" t="s">
        <v>471</v>
      </c>
      <c r="FO3" s="304" t="s">
        <v>472</v>
      </c>
      <c r="FP3" s="304" t="s">
        <v>473</v>
      </c>
      <c r="FQ3" s="304" t="s">
        <v>474</v>
      </c>
      <c r="FR3" s="304" t="s">
        <v>475</v>
      </c>
      <c r="FS3" s="304" t="s">
        <v>476</v>
      </c>
      <c r="FT3" s="304" t="s">
        <v>477</v>
      </c>
      <c r="FU3" s="304" t="s">
        <v>478</v>
      </c>
      <c r="FV3" s="304" t="s">
        <v>479</v>
      </c>
      <c r="FW3" s="304" t="s">
        <v>480</v>
      </c>
      <c r="FX3" s="304" t="s">
        <v>481</v>
      </c>
      <c r="FY3" s="304" t="s">
        <v>482</v>
      </c>
      <c r="FZ3" s="304" t="s">
        <v>483</v>
      </c>
      <c r="GA3" s="304" t="s">
        <v>484</v>
      </c>
      <c r="GB3" s="304" t="s">
        <v>485</v>
      </c>
      <c r="GC3" s="304" t="s">
        <v>486</v>
      </c>
      <c r="GD3" s="304" t="s">
        <v>487</v>
      </c>
      <c r="GE3" s="304" t="s">
        <v>488</v>
      </c>
      <c r="GF3" s="304" t="s">
        <v>489</v>
      </c>
      <c r="GG3" s="304" t="s">
        <v>490</v>
      </c>
      <c r="GH3" s="304" t="s">
        <v>491</v>
      </c>
      <c r="GI3" s="304" t="s">
        <v>492</v>
      </c>
      <c r="GJ3" s="304" t="s">
        <v>493</v>
      </c>
      <c r="GK3" s="304" t="s">
        <v>494</v>
      </c>
      <c r="GL3" s="304" t="s">
        <v>495</v>
      </c>
      <c r="GM3" s="304" t="s">
        <v>496</v>
      </c>
      <c r="GN3" s="304" t="s">
        <v>497</v>
      </c>
      <c r="GO3" s="304" t="s">
        <v>498</v>
      </c>
      <c r="GP3" s="304" t="s">
        <v>499</v>
      </c>
      <c r="GQ3" s="304" t="s">
        <v>500</v>
      </c>
      <c r="GR3" s="304" t="s">
        <v>501</v>
      </c>
      <c r="GS3" s="304" t="s">
        <v>502</v>
      </c>
      <c r="GT3" s="304" t="s">
        <v>503</v>
      </c>
      <c r="GU3" s="304" t="s">
        <v>504</v>
      </c>
      <c r="GV3" s="304" t="s">
        <v>505</v>
      </c>
      <c r="GW3" s="304" t="s">
        <v>506</v>
      </c>
      <c r="GX3" s="304" t="s">
        <v>507</v>
      </c>
    </row>
    <row r="4" spans="1:342" s="310" customFormat="1" ht="24.75" customHeight="1">
      <c r="A4" s="1455" t="s">
        <v>52</v>
      </c>
      <c r="B4" s="1457" t="s">
        <v>508</v>
      </c>
      <c r="C4" s="1459" t="s">
        <v>509</v>
      </c>
      <c r="D4" s="1461" t="s">
        <v>510</v>
      </c>
      <c r="E4" s="1461" t="s">
        <v>511</v>
      </c>
      <c r="F4" s="1463" t="s">
        <v>512</v>
      </c>
      <c r="G4" s="1462" t="s">
        <v>51</v>
      </c>
      <c r="H4" s="1461" t="s">
        <v>48</v>
      </c>
      <c r="I4" s="1466" t="s">
        <v>513</v>
      </c>
      <c r="J4" s="1468" t="s">
        <v>514</v>
      </c>
      <c r="K4" s="1470" t="s">
        <v>515</v>
      </c>
      <c r="L4" s="1471"/>
      <c r="M4" s="1471"/>
      <c r="N4" s="1471"/>
      <c r="O4" s="1471"/>
      <c r="P4" s="1472"/>
      <c r="Q4" s="1473" t="s">
        <v>516</v>
      </c>
      <c r="R4" s="1473"/>
      <c r="S4" s="1473"/>
      <c r="T4" s="1473"/>
      <c r="U4" s="1474" t="s">
        <v>0</v>
      </c>
      <c r="V4" s="1474"/>
      <c r="W4" s="1474"/>
      <c r="X4" s="1474"/>
      <c r="Y4" s="1449" t="s">
        <v>517</v>
      </c>
      <c r="Z4" s="307" t="s">
        <v>518</v>
      </c>
      <c r="AA4" s="1476" t="s">
        <v>1</v>
      </c>
      <c r="AB4" s="1476" t="s">
        <v>2</v>
      </c>
      <c r="AC4" s="1478" t="s">
        <v>519</v>
      </c>
      <c r="AD4" s="1480" t="s">
        <v>520</v>
      </c>
      <c r="AE4" s="1480"/>
      <c r="AF4" s="1480"/>
      <c r="AG4" s="1481"/>
      <c r="AH4" s="1480"/>
      <c r="AI4" s="1480"/>
      <c r="AJ4" s="1480"/>
      <c r="AK4" s="1482" t="s">
        <v>3</v>
      </c>
      <c r="AL4" s="1482"/>
      <c r="AM4" s="1482"/>
      <c r="AN4" s="1482"/>
      <c r="AO4" s="1482"/>
      <c r="AP4" s="1482"/>
      <c r="AQ4" s="1482"/>
      <c r="AR4" s="1483" t="s">
        <v>521</v>
      </c>
      <c r="AS4" s="1484"/>
      <c r="AT4" s="1485"/>
      <c r="AU4" s="1486" t="s">
        <v>4</v>
      </c>
      <c r="AV4" s="1488" t="s">
        <v>522</v>
      </c>
      <c r="AW4" s="1489" t="s">
        <v>523</v>
      </c>
      <c r="AX4" s="1490"/>
      <c r="AY4" s="1490"/>
      <c r="AZ4" s="1490"/>
      <c r="BA4" s="1490"/>
      <c r="BB4" s="1490"/>
      <c r="BC4" s="1490"/>
      <c r="BD4" s="1490"/>
      <c r="BE4" s="1490"/>
      <c r="BF4" s="1490"/>
      <c r="BG4" s="1490"/>
      <c r="BH4" s="1491"/>
      <c r="BI4" s="1492" t="s">
        <v>5</v>
      </c>
      <c r="BJ4" s="1493"/>
      <c r="BK4" s="1493"/>
      <c r="BL4" s="1493"/>
      <c r="BM4" s="1493"/>
      <c r="BN4" s="1493"/>
      <c r="BO4" s="1493"/>
      <c r="BP4" s="1493"/>
      <c r="BQ4" s="1494"/>
      <c r="BR4" s="1495" t="s">
        <v>524</v>
      </c>
      <c r="BS4" s="1496"/>
      <c r="BT4" s="1475" t="s">
        <v>525</v>
      </c>
      <c r="BU4" s="1475"/>
      <c r="BV4" s="1475"/>
      <c r="BW4" s="1475"/>
      <c r="BX4" s="1488" t="s">
        <v>526</v>
      </c>
      <c r="BY4" s="1488"/>
      <c r="BZ4" s="1488"/>
      <c r="CA4" s="1488"/>
      <c r="CB4" s="1488"/>
      <c r="CC4" s="1488"/>
      <c r="CD4" s="1488"/>
      <c r="CE4" s="1488"/>
      <c r="CF4" s="1499" t="s">
        <v>527</v>
      </c>
      <c r="CG4" s="1500"/>
      <c r="CH4" s="1500"/>
      <c r="CI4" s="1500"/>
      <c r="CJ4" s="1500"/>
      <c r="CK4" s="1501" t="s">
        <v>528</v>
      </c>
      <c r="CL4" s="1501"/>
      <c r="CM4" s="1501"/>
      <c r="CN4" s="1502"/>
      <c r="CO4" s="1503" t="s">
        <v>529</v>
      </c>
      <c r="CP4" s="1503"/>
      <c r="CQ4" s="1503"/>
      <c r="CR4" s="1503"/>
      <c r="CS4" s="1503"/>
      <c r="CT4" s="1504" t="s">
        <v>530</v>
      </c>
      <c r="CU4" s="1505"/>
      <c r="CV4" s="1505"/>
      <c r="CW4" s="1505"/>
      <c r="CX4" s="1505"/>
      <c r="CY4" s="1505"/>
      <c r="CZ4" s="1505"/>
      <c r="DA4" s="1505"/>
      <c r="DB4" s="1505"/>
      <c r="DC4" s="1506" t="s">
        <v>531</v>
      </c>
      <c r="DD4" s="1508" t="s">
        <v>532</v>
      </c>
      <c r="DE4" s="1508"/>
      <c r="DF4" s="1508"/>
      <c r="DG4" s="1508"/>
      <c r="DH4" s="1508"/>
      <c r="DI4" s="1508"/>
      <c r="DJ4" s="1508"/>
      <c r="DK4" s="1508"/>
      <c r="DL4" s="1508"/>
      <c r="DM4" s="1508"/>
      <c r="DN4" s="1508"/>
      <c r="DO4" s="1508"/>
      <c r="DP4" s="1508"/>
      <c r="DQ4" s="1509" t="s">
        <v>533</v>
      </c>
      <c r="DR4" s="1511" t="s">
        <v>534</v>
      </c>
      <c r="DS4" s="1513" t="s">
        <v>535</v>
      </c>
      <c r="DT4" s="1513" t="s">
        <v>536</v>
      </c>
      <c r="DU4" s="1497" t="s">
        <v>537</v>
      </c>
      <c r="DV4" s="308" t="s">
        <v>538</v>
      </c>
      <c r="DW4" s="1513" t="s">
        <v>539</v>
      </c>
      <c r="DX4" s="1513" t="s">
        <v>540</v>
      </c>
      <c r="DY4" s="1517" t="s">
        <v>541</v>
      </c>
      <c r="DZ4" s="1301" t="s">
        <v>6</v>
      </c>
      <c r="EA4" s="1497" t="s">
        <v>7</v>
      </c>
      <c r="EB4" s="1520" t="s">
        <v>8</v>
      </c>
      <c r="EC4" s="1522" t="s">
        <v>542</v>
      </c>
      <c r="ED4" s="1523"/>
      <c r="EE4" s="1523"/>
      <c r="EF4" s="1524"/>
      <c r="EG4" s="1525" t="s">
        <v>543</v>
      </c>
      <c r="EH4" s="1526"/>
      <c r="EI4" s="1526"/>
      <c r="EJ4" s="1527"/>
      <c r="EK4" s="1528" t="s">
        <v>544</v>
      </c>
      <c r="EL4" s="1529"/>
      <c r="EM4" s="1529"/>
      <c r="EN4" s="1530"/>
      <c r="EO4" s="1531" t="s">
        <v>36</v>
      </c>
      <c r="EP4" s="1531" t="s">
        <v>9</v>
      </c>
      <c r="EQ4" s="1515" t="s">
        <v>545</v>
      </c>
      <c r="ER4" s="1515" t="s">
        <v>546</v>
      </c>
      <c r="ES4" s="1515" t="s">
        <v>547</v>
      </c>
      <c r="ET4" s="1515" t="s">
        <v>548</v>
      </c>
      <c r="EU4" s="1515" t="s">
        <v>549</v>
      </c>
      <c r="EV4" s="1515" t="s">
        <v>550</v>
      </c>
      <c r="EW4" s="1515" t="s">
        <v>551</v>
      </c>
      <c r="EX4" s="1515" t="s">
        <v>552</v>
      </c>
      <c r="EY4" s="1536" t="s">
        <v>553</v>
      </c>
      <c r="EZ4" s="1515" t="s">
        <v>554</v>
      </c>
      <c r="FA4" s="1515" t="s">
        <v>555</v>
      </c>
      <c r="FB4" s="1515" t="s">
        <v>556</v>
      </c>
      <c r="FC4" s="1533" t="s">
        <v>557</v>
      </c>
      <c r="FD4" s="1534"/>
      <c r="FE4" s="1534"/>
      <c r="FF4" s="1534"/>
      <c r="FG4" s="1534"/>
      <c r="FH4" s="1535"/>
      <c r="FI4" s="1499" t="s">
        <v>538</v>
      </c>
      <c r="FJ4" s="1500"/>
      <c r="FK4" s="1500"/>
      <c r="FL4" s="1543"/>
      <c r="FM4" s="1476" t="s">
        <v>558</v>
      </c>
      <c r="FN4" s="1476"/>
      <c r="FO4" s="1476"/>
      <c r="FP4" s="1476"/>
      <c r="FQ4" s="1476"/>
      <c r="FR4" s="1476"/>
      <c r="FS4" s="1513" t="s">
        <v>559</v>
      </c>
      <c r="FT4" s="1499" t="s">
        <v>560</v>
      </c>
      <c r="FU4" s="1500"/>
      <c r="FV4" s="1500"/>
      <c r="FW4" s="1500"/>
      <c r="FX4" s="1500"/>
      <c r="FY4" s="1500"/>
      <c r="FZ4" s="1500"/>
      <c r="GA4" s="1500"/>
      <c r="GB4" s="1543"/>
      <c r="GC4" s="1470" t="s">
        <v>561</v>
      </c>
      <c r="GD4" s="1471"/>
      <c r="GE4" s="1471"/>
      <c r="GF4" s="1471"/>
      <c r="GG4" s="1471"/>
      <c r="GH4" s="1471"/>
      <c r="GI4" s="1471"/>
      <c r="GJ4" s="1471"/>
      <c r="GK4" s="1471"/>
      <c r="GL4" s="1471"/>
      <c r="GM4" s="1471"/>
      <c r="GN4" s="1472"/>
      <c r="GO4" s="1545" t="s">
        <v>562</v>
      </c>
      <c r="GP4" s="1545"/>
      <c r="GQ4" s="1545"/>
      <c r="GR4" s="1545"/>
      <c r="GS4" s="1479" t="s">
        <v>563</v>
      </c>
      <c r="GT4" s="1479" t="s">
        <v>564</v>
      </c>
      <c r="GU4" s="1540" t="s">
        <v>10</v>
      </c>
      <c r="GV4" s="1542" t="s">
        <v>565</v>
      </c>
      <c r="GW4" s="1542"/>
      <c r="GX4" s="1542"/>
    </row>
    <row r="5" spans="1:342" s="310" customFormat="1" ht="54" customHeight="1">
      <c r="A5" s="1456"/>
      <c r="B5" s="1458"/>
      <c r="C5" s="1460"/>
      <c r="D5" s="1462"/>
      <c r="E5" s="1462"/>
      <c r="F5" s="1464"/>
      <c r="G5" s="1465"/>
      <c r="H5" s="1462"/>
      <c r="I5" s="1467"/>
      <c r="J5" s="1469"/>
      <c r="K5" s="312" t="s">
        <v>566</v>
      </c>
      <c r="L5" s="312" t="s">
        <v>567</v>
      </c>
      <c r="M5" s="312" t="s">
        <v>568</v>
      </c>
      <c r="N5" s="313" t="s">
        <v>569</v>
      </c>
      <c r="O5" s="314" t="s">
        <v>570</v>
      </c>
      <c r="P5" s="313" t="s">
        <v>571</v>
      </c>
      <c r="Q5" s="315" t="s">
        <v>572</v>
      </c>
      <c r="R5" s="315" t="s">
        <v>573</v>
      </c>
      <c r="S5" s="315" t="s">
        <v>574</v>
      </c>
      <c r="T5" s="315" t="s">
        <v>575</v>
      </c>
      <c r="U5" s="316" t="s">
        <v>576</v>
      </c>
      <c r="V5" s="317" t="s">
        <v>11</v>
      </c>
      <c r="W5" s="316" t="s">
        <v>12</v>
      </c>
      <c r="X5" s="316" t="s">
        <v>13</v>
      </c>
      <c r="Y5" s="1450"/>
      <c r="Z5" s="318" t="s">
        <v>577</v>
      </c>
      <c r="AA5" s="1477"/>
      <c r="AB5" s="1477"/>
      <c r="AC5" s="1479"/>
      <c r="AD5" s="316" t="s">
        <v>578</v>
      </c>
      <c r="AE5" s="319" t="s">
        <v>579</v>
      </c>
      <c r="AF5" s="320" t="s">
        <v>580</v>
      </c>
      <c r="AG5" s="321" t="s">
        <v>581</v>
      </c>
      <c r="AH5" s="317" t="s">
        <v>582</v>
      </c>
      <c r="AI5" s="317" t="s">
        <v>583</v>
      </c>
      <c r="AJ5" s="317" t="s">
        <v>14</v>
      </c>
      <c r="AK5" s="313" t="s">
        <v>584</v>
      </c>
      <c r="AL5" s="313" t="s">
        <v>15</v>
      </c>
      <c r="AM5" s="313" t="s">
        <v>585</v>
      </c>
      <c r="AN5" s="322" t="s">
        <v>16</v>
      </c>
      <c r="AO5" s="322" t="s">
        <v>17</v>
      </c>
      <c r="AP5" s="322" t="s">
        <v>586</v>
      </c>
      <c r="AQ5" s="322" t="s">
        <v>587</v>
      </c>
      <c r="AR5" s="323" t="s">
        <v>588</v>
      </c>
      <c r="AS5" s="323" t="s">
        <v>589</v>
      </c>
      <c r="AT5" s="324" t="s">
        <v>590</v>
      </c>
      <c r="AU5" s="1487"/>
      <c r="AV5" s="1486"/>
      <c r="AW5" s="325" t="s">
        <v>84</v>
      </c>
      <c r="AX5" s="325" t="s">
        <v>591</v>
      </c>
      <c r="AY5" s="326" t="s">
        <v>592</v>
      </c>
      <c r="AZ5" s="327" t="s">
        <v>593</v>
      </c>
      <c r="BA5" s="325" t="s">
        <v>18</v>
      </c>
      <c r="BB5" s="325" t="s">
        <v>19</v>
      </c>
      <c r="BC5" s="325" t="s">
        <v>594</v>
      </c>
      <c r="BD5" s="325" t="s">
        <v>595</v>
      </c>
      <c r="BE5" s="325" t="s">
        <v>35</v>
      </c>
      <c r="BF5" s="325" t="s">
        <v>596</v>
      </c>
      <c r="BG5" s="325" t="s">
        <v>597</v>
      </c>
      <c r="BH5" s="325" t="s">
        <v>598</v>
      </c>
      <c r="BI5" s="326" t="s">
        <v>592</v>
      </c>
      <c r="BJ5" s="326" t="s">
        <v>593</v>
      </c>
      <c r="BK5" s="316" t="s">
        <v>18</v>
      </c>
      <c r="BL5" s="316" t="s">
        <v>19</v>
      </c>
      <c r="BM5" s="316" t="s">
        <v>20</v>
      </c>
      <c r="BN5" s="316" t="s">
        <v>21</v>
      </c>
      <c r="BO5" s="316" t="s">
        <v>35</v>
      </c>
      <c r="BP5" s="316" t="s">
        <v>22</v>
      </c>
      <c r="BQ5" s="316" t="s">
        <v>600</v>
      </c>
      <c r="BR5" s="326" t="s">
        <v>601</v>
      </c>
      <c r="BS5" s="326" t="s">
        <v>602</v>
      </c>
      <c r="BT5" s="325" t="s">
        <v>603</v>
      </c>
      <c r="BU5" s="325" t="s">
        <v>604</v>
      </c>
      <c r="BV5" s="325" t="s">
        <v>605</v>
      </c>
      <c r="BW5" s="325" t="s">
        <v>606</v>
      </c>
      <c r="BX5" s="306" t="s">
        <v>607</v>
      </c>
      <c r="BY5" s="306" t="s">
        <v>608</v>
      </c>
      <c r="BZ5" s="306" t="s">
        <v>609</v>
      </c>
      <c r="CA5" s="306" t="s">
        <v>608</v>
      </c>
      <c r="CB5" s="306" t="s">
        <v>610</v>
      </c>
      <c r="CC5" s="306" t="s">
        <v>608</v>
      </c>
      <c r="CD5" s="306" t="s">
        <v>611</v>
      </c>
      <c r="CE5" s="306" t="s">
        <v>608</v>
      </c>
      <c r="CF5" s="326" t="s">
        <v>612</v>
      </c>
      <c r="CG5" s="328" t="s">
        <v>613</v>
      </c>
      <c r="CH5" s="328" t="s">
        <v>614</v>
      </c>
      <c r="CI5" s="326" t="s">
        <v>615</v>
      </c>
      <c r="CJ5" s="328" t="s">
        <v>616</v>
      </c>
      <c r="CK5" s="329" t="s">
        <v>617</v>
      </c>
      <c r="CL5" s="330" t="s">
        <v>618</v>
      </c>
      <c r="CM5" s="329" t="s">
        <v>619</v>
      </c>
      <c r="CN5" s="325" t="s">
        <v>620</v>
      </c>
      <c r="CO5" s="331" t="s">
        <v>621</v>
      </c>
      <c r="CP5" s="331" t="s">
        <v>622</v>
      </c>
      <c r="CQ5" s="332" t="s">
        <v>623</v>
      </c>
      <c r="CR5" s="331" t="s">
        <v>624</v>
      </c>
      <c r="CS5" s="331" t="s">
        <v>625</v>
      </c>
      <c r="CT5" s="333" t="s">
        <v>626</v>
      </c>
      <c r="CU5" s="333" t="s">
        <v>627</v>
      </c>
      <c r="CV5" s="333" t="s">
        <v>628</v>
      </c>
      <c r="CW5" s="333" t="s">
        <v>629</v>
      </c>
      <c r="CX5" s="333" t="s">
        <v>630</v>
      </c>
      <c r="CY5" s="333" t="s">
        <v>631</v>
      </c>
      <c r="CZ5" s="333" t="s">
        <v>632</v>
      </c>
      <c r="DA5" s="333" t="s">
        <v>633</v>
      </c>
      <c r="DB5" s="333" t="s">
        <v>634</v>
      </c>
      <c r="DC5" s="1507"/>
      <c r="DD5" s="334" t="s">
        <v>38</v>
      </c>
      <c r="DE5" s="334" t="s">
        <v>39</v>
      </c>
      <c r="DF5" s="334" t="s">
        <v>40</v>
      </c>
      <c r="DG5" s="334" t="s">
        <v>41</v>
      </c>
      <c r="DH5" s="334" t="s">
        <v>42</v>
      </c>
      <c r="DI5" s="334" t="s">
        <v>43</v>
      </c>
      <c r="DJ5" s="335" t="s">
        <v>44</v>
      </c>
      <c r="DK5" s="335" t="s">
        <v>45</v>
      </c>
      <c r="DL5" s="334" t="s">
        <v>46</v>
      </c>
      <c r="DM5" s="334" t="s">
        <v>47</v>
      </c>
      <c r="DN5" s="336" t="s">
        <v>49</v>
      </c>
      <c r="DO5" s="336" t="s">
        <v>32</v>
      </c>
      <c r="DP5" s="335" t="s">
        <v>635</v>
      </c>
      <c r="DQ5" s="1510"/>
      <c r="DR5" s="1512"/>
      <c r="DS5" s="1514"/>
      <c r="DT5" s="1514"/>
      <c r="DU5" s="1498"/>
      <c r="DV5" s="337" t="s">
        <v>636</v>
      </c>
      <c r="DW5" s="1514"/>
      <c r="DX5" s="1514"/>
      <c r="DY5" s="1518"/>
      <c r="DZ5" s="1273"/>
      <c r="EA5" s="1519"/>
      <c r="EB5" s="1521"/>
      <c r="EC5" s="338" t="s">
        <v>23</v>
      </c>
      <c r="ED5" s="338" t="s">
        <v>637</v>
      </c>
      <c r="EE5" s="338" t="s">
        <v>638</v>
      </c>
      <c r="EF5" s="338" t="s">
        <v>24</v>
      </c>
      <c r="EG5" s="339" t="s">
        <v>23</v>
      </c>
      <c r="EH5" s="339" t="s">
        <v>637</v>
      </c>
      <c r="EI5" s="339" t="s">
        <v>638</v>
      </c>
      <c r="EJ5" s="339" t="s">
        <v>24</v>
      </c>
      <c r="EK5" s="338" t="s">
        <v>23</v>
      </c>
      <c r="EL5" s="338" t="s">
        <v>637</v>
      </c>
      <c r="EM5" s="338" t="s">
        <v>638</v>
      </c>
      <c r="EN5" s="338" t="s">
        <v>24</v>
      </c>
      <c r="EO5" s="1532"/>
      <c r="EP5" s="1532"/>
      <c r="EQ5" s="1516"/>
      <c r="ER5" s="1516"/>
      <c r="ES5" s="1516"/>
      <c r="ET5" s="1516"/>
      <c r="EU5" s="1516"/>
      <c r="EV5" s="1516"/>
      <c r="EW5" s="1516"/>
      <c r="EX5" s="1516"/>
      <c r="EY5" s="1537"/>
      <c r="EZ5" s="1516"/>
      <c r="FA5" s="1516"/>
      <c r="FB5" s="1516"/>
      <c r="FC5" s="309" t="s">
        <v>639</v>
      </c>
      <c r="FD5" s="309" t="s">
        <v>640</v>
      </c>
      <c r="FE5" s="309" t="s">
        <v>641</v>
      </c>
      <c r="FF5" s="309" t="s">
        <v>642</v>
      </c>
      <c r="FG5" s="309" t="s">
        <v>643</v>
      </c>
      <c r="FH5" s="309" t="s">
        <v>644</v>
      </c>
      <c r="FI5" s="318" t="s">
        <v>645</v>
      </c>
      <c r="FJ5" s="318" t="s">
        <v>646</v>
      </c>
      <c r="FK5" s="318" t="s">
        <v>647</v>
      </c>
      <c r="FL5" s="318" t="s">
        <v>648</v>
      </c>
      <c r="FM5" s="340" t="s">
        <v>649</v>
      </c>
      <c r="FN5" s="340" t="s">
        <v>650</v>
      </c>
      <c r="FO5" s="340" t="s">
        <v>651</v>
      </c>
      <c r="FP5" s="340" t="s">
        <v>652</v>
      </c>
      <c r="FQ5" s="340" t="s">
        <v>653</v>
      </c>
      <c r="FR5" s="340" t="s">
        <v>654</v>
      </c>
      <c r="FS5" s="1544"/>
      <c r="FT5" s="341" t="s">
        <v>655</v>
      </c>
      <c r="FU5" s="341" t="s">
        <v>656</v>
      </c>
      <c r="FV5" s="341" t="s">
        <v>657</v>
      </c>
      <c r="FW5" s="341" t="s">
        <v>658</v>
      </c>
      <c r="FX5" s="341" t="s">
        <v>659</v>
      </c>
      <c r="FY5" s="341" t="s">
        <v>660</v>
      </c>
      <c r="FZ5" s="341" t="s">
        <v>661</v>
      </c>
      <c r="GA5" s="341" t="s">
        <v>662</v>
      </c>
      <c r="GB5" s="342" t="s">
        <v>663</v>
      </c>
      <c r="GC5" s="343" t="s">
        <v>664</v>
      </c>
      <c r="GD5" s="343" t="s">
        <v>665</v>
      </c>
      <c r="GE5" s="344" t="s">
        <v>666</v>
      </c>
      <c r="GF5" s="344" t="s">
        <v>667</v>
      </c>
      <c r="GG5" s="344" t="s">
        <v>668</v>
      </c>
      <c r="GH5" s="345" t="s">
        <v>669</v>
      </c>
      <c r="GI5" s="346" t="s">
        <v>670</v>
      </c>
      <c r="GJ5" s="345" t="s">
        <v>671</v>
      </c>
      <c r="GK5" s="346" t="s">
        <v>672</v>
      </c>
      <c r="GL5" s="345" t="s">
        <v>673</v>
      </c>
      <c r="GM5" s="346" t="s">
        <v>674</v>
      </c>
      <c r="GN5" s="347" t="s">
        <v>675</v>
      </c>
      <c r="GO5" s="348" t="s">
        <v>676</v>
      </c>
      <c r="GP5" s="348" t="s">
        <v>677</v>
      </c>
      <c r="GQ5" s="349" t="s">
        <v>678</v>
      </c>
      <c r="GR5" s="349" t="s">
        <v>679</v>
      </c>
      <c r="GS5" s="1538"/>
      <c r="GT5" s="1539"/>
      <c r="GU5" s="1541"/>
      <c r="GV5" s="311" t="s">
        <v>680</v>
      </c>
      <c r="GW5" s="311" t="s">
        <v>681</v>
      </c>
      <c r="GX5" s="311" t="s">
        <v>682</v>
      </c>
    </row>
    <row r="6" spans="1:342" s="452" customFormat="1" ht="18" customHeight="1">
      <c r="A6" s="350"/>
      <c r="B6" s="351"/>
      <c r="C6" s="352"/>
      <c r="D6" s="353" t="s">
        <v>683</v>
      </c>
      <c r="E6" s="1143" t="s">
        <v>684</v>
      </c>
      <c r="F6" s="354">
        <v>1</v>
      </c>
      <c r="G6" s="355" t="str">
        <f t="shared" ref="G6:G69" si="0">E6&amp;"-0"&amp;F6</f>
        <v>GOR-001-01</v>
      </c>
      <c r="H6" s="356" t="s">
        <v>685</v>
      </c>
      <c r="I6" s="355"/>
      <c r="J6" s="357">
        <v>215950653</v>
      </c>
      <c r="K6" s="358"/>
      <c r="L6" s="358"/>
      <c r="M6" s="359" t="s">
        <v>686</v>
      </c>
      <c r="N6" s="360"/>
      <c r="O6" s="361"/>
      <c r="P6" s="362"/>
      <c r="Q6" s="363" t="s">
        <v>687</v>
      </c>
      <c r="R6" s="363" t="s">
        <v>688</v>
      </c>
      <c r="S6" s="363" t="s">
        <v>689</v>
      </c>
      <c r="T6" s="364" t="s">
        <v>690</v>
      </c>
      <c r="U6" s="365" t="s">
        <v>687</v>
      </c>
      <c r="V6" s="365" t="s">
        <v>688</v>
      </c>
      <c r="W6" s="365" t="s">
        <v>689</v>
      </c>
      <c r="X6" s="365" t="s">
        <v>691</v>
      </c>
      <c r="Y6" s="366"/>
      <c r="Z6" s="367" t="s">
        <v>692</v>
      </c>
      <c r="AA6" s="368"/>
      <c r="AB6" s="369"/>
      <c r="AC6" s="370" t="e">
        <f>VLOOKUP(AA6,코드표!$B$4:$C$89,2,FALSE)</f>
        <v>#N/A</v>
      </c>
      <c r="AD6" s="352"/>
      <c r="AE6" s="371">
        <v>10.5968</v>
      </c>
      <c r="AF6" s="371">
        <v>84.543999999999997</v>
      </c>
      <c r="AG6" s="372"/>
      <c r="AH6" s="373"/>
      <c r="AI6" s="374"/>
      <c r="AJ6" s="375"/>
      <c r="AK6" s="376"/>
      <c r="AL6" s="376"/>
      <c r="AM6" s="377">
        <v>40862</v>
      </c>
      <c r="AN6" s="358" t="s">
        <v>693</v>
      </c>
      <c r="AO6" s="378" t="s">
        <v>694</v>
      </c>
      <c r="AP6" s="379" t="s">
        <v>695</v>
      </c>
      <c r="AQ6" s="352"/>
      <c r="AR6" s="380"/>
      <c r="AS6" s="380"/>
      <c r="AT6" s="380"/>
      <c r="AU6" s="377"/>
      <c r="AV6" s="352"/>
      <c r="AW6" s="381"/>
      <c r="AX6" s="382"/>
      <c r="AY6" s="383">
        <v>1</v>
      </c>
      <c r="AZ6" s="384">
        <v>284700000</v>
      </c>
      <c r="BA6" s="385"/>
      <c r="BB6" s="386" t="s">
        <v>696</v>
      </c>
      <c r="BC6" s="387"/>
      <c r="BD6" s="388"/>
      <c r="BE6" s="389"/>
      <c r="BF6" s="390"/>
      <c r="BG6" s="391"/>
      <c r="BH6" s="392"/>
      <c r="BI6" s="392"/>
      <c r="BJ6" s="392"/>
      <c r="BK6" s="393"/>
      <c r="BL6" s="389"/>
      <c r="BM6" s="387"/>
      <c r="BN6" s="394"/>
      <c r="BO6" s="395"/>
      <c r="BP6" s="390"/>
      <c r="BQ6" s="391"/>
      <c r="BR6" s="396"/>
      <c r="BS6" s="396"/>
      <c r="BT6" s="352"/>
      <c r="BU6" s="397"/>
      <c r="BV6" s="398"/>
      <c r="BW6" s="399"/>
      <c r="BX6" s="388"/>
      <c r="BY6" s="359"/>
      <c r="BZ6" s="399"/>
      <c r="CA6" s="400"/>
      <c r="CB6" s="401"/>
      <c r="CC6" s="352"/>
      <c r="CD6" s="400"/>
      <c r="CE6" s="400"/>
      <c r="CF6" s="389"/>
      <c r="CG6" s="402"/>
      <c r="CH6" s="403"/>
      <c r="CI6" s="381"/>
      <c r="CJ6" s="400"/>
      <c r="CK6" s="404"/>
      <c r="CL6" s="405"/>
      <c r="CM6" s="406"/>
      <c r="CN6" s="352"/>
      <c r="CO6" s="407"/>
      <c r="CP6" s="408"/>
      <c r="CQ6" s="409"/>
      <c r="CR6" s="410"/>
      <c r="CS6" s="411"/>
      <c r="CT6" s="412"/>
      <c r="CU6" s="413"/>
      <c r="CV6" s="413"/>
      <c r="CW6" s="413"/>
      <c r="CX6" s="413"/>
      <c r="CY6" s="413"/>
      <c r="CZ6" s="413"/>
      <c r="DA6" s="384">
        <f>SUM(CS6:CZ6)</f>
        <v>0</v>
      </c>
      <c r="DB6" s="413"/>
      <c r="DC6" s="414">
        <f>DM6-DA6</f>
        <v>0</v>
      </c>
      <c r="DD6" s="399"/>
      <c r="DE6" s="399"/>
      <c r="DF6" s="399"/>
      <c r="DG6" s="399"/>
      <c r="DH6" s="399"/>
      <c r="DI6" s="414"/>
      <c r="DJ6" s="414"/>
      <c r="DK6" s="399"/>
      <c r="DL6" s="414"/>
      <c r="DM6" s="414">
        <f>SUM(DD6:DK6)</f>
        <v>0</v>
      </c>
      <c r="DN6" s="415"/>
      <c r="DO6" s="399"/>
      <c r="DP6" s="298" t="str">
        <f ca="1" xml:space="preserve"> "1~2.소액,임차 : 담보물 " &amp; 권리분석!U6 &amp; " " &amp; 권리분석!V6 &amp; " " &amp; 권리분석!W6 &amp; " 소재 " &amp; 권리분석!AA6 &amp; "이며," &amp; IF(권리분석!EP6=0, " 경매미진행건으로 등본 상 소유자 거주로 추정되어 미반영", IF(권리분석!EP6="14일미경과", " 배당요구종기일(14일미경과) 현재 임대차 관련자료 없어 미반영", " 배당요구종기일(" &amp; TEXT(권리분석!EP6, "yyyy-mm-dd") &amp; ")" &amp; IF(TODAY()&gt;권리분석!EP6, " 경과한 현재 등재 및 권리신고한 임차인 없어 미반영", " 현재 등재 임차인 없어 미반영")))  &amp; CHAR(10) &amp; IF(OR(TODAY()&lt;권리분석!EP6, 권리분석!EP6=0, 권리분석!EP6="14일미경과"),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금정구 구서동 소재 이며, 경매미진행건으로 등본 상 소유자 거주로 추정되어 미반영
3.임금 : 소유자 개인이며, 임금채권자로 추정되는 가압류권자 없어 미반영
4.조세, 당해세 : 압류권자 없어 미반영</v>
      </c>
      <c r="DQ6" s="416"/>
      <c r="DR6" s="416"/>
      <c r="DS6" s="352"/>
      <c r="DT6" s="352"/>
      <c r="DU6" s="352"/>
      <c r="DV6" s="417" t="s">
        <v>697</v>
      </c>
      <c r="DW6" s="352"/>
      <c r="DX6" s="418"/>
      <c r="DY6" s="419" t="s">
        <v>698</v>
      </c>
      <c r="DZ6" s="420" t="s">
        <v>699</v>
      </c>
      <c r="EA6" s="421"/>
      <c r="EB6" s="421"/>
      <c r="EC6" s="407"/>
      <c r="ED6" s="422"/>
      <c r="EE6" s="375"/>
      <c r="EF6" s="423"/>
      <c r="EG6" s="424"/>
      <c r="EH6" s="368"/>
      <c r="EI6" s="375"/>
      <c r="EJ6" s="423"/>
      <c r="EK6" s="425"/>
      <c r="EL6" s="425"/>
      <c r="EM6" s="375"/>
      <c r="EN6" s="426"/>
      <c r="EO6" s="427"/>
      <c r="EP6" s="427"/>
      <c r="EQ6" s="352"/>
      <c r="ER6" s="428"/>
      <c r="ES6" s="377"/>
      <c r="ET6" s="429"/>
      <c r="EU6" s="377"/>
      <c r="EV6" s="429"/>
      <c r="EW6" s="429"/>
      <c r="EX6" s="377"/>
      <c r="EY6" s="429"/>
      <c r="EZ6" s="377"/>
      <c r="FA6" s="377"/>
      <c r="FB6" s="377"/>
      <c r="FC6" s="376"/>
      <c r="FD6" s="376"/>
      <c r="FE6" s="430"/>
      <c r="FF6" s="430"/>
      <c r="FG6" s="400"/>
      <c r="FH6" s="376"/>
      <c r="FI6" s="376"/>
      <c r="FJ6" s="376"/>
      <c r="FK6" s="376"/>
      <c r="FL6" s="376"/>
      <c r="FM6" s="352"/>
      <c r="FN6" s="376"/>
      <c r="FO6" s="376"/>
      <c r="FP6" s="399"/>
      <c r="FQ6" s="376"/>
      <c r="FR6" s="352"/>
      <c r="FS6" s="431"/>
      <c r="FT6" s="432" t="s">
        <v>700</v>
      </c>
      <c r="FU6" s="433">
        <v>45602</v>
      </c>
      <c r="FV6" s="434"/>
      <c r="FW6" s="435"/>
      <c r="FX6" s="435"/>
      <c r="FY6" s="436"/>
      <c r="FZ6" s="436"/>
      <c r="GA6" s="437">
        <v>277000000</v>
      </c>
      <c r="GB6" s="412"/>
      <c r="GC6" s="438"/>
      <c r="GD6" s="439"/>
      <c r="GE6" s="440"/>
      <c r="GF6" s="441"/>
      <c r="GG6" s="441"/>
      <c r="GH6" s="441"/>
      <c r="GI6" s="441"/>
      <c r="GJ6" s="441"/>
      <c r="GK6" s="441"/>
      <c r="GL6" s="442">
        <f>SUM(GF6:GH6)</f>
        <v>0</v>
      </c>
      <c r="GM6" s="442">
        <f>SUM(GF6:GK6)</f>
        <v>0</v>
      </c>
      <c r="GN6" s="442"/>
      <c r="GO6" s="443"/>
      <c r="GP6" s="444"/>
      <c r="GQ6" s="445"/>
      <c r="GR6" s="377"/>
      <c r="GS6" s="446"/>
      <c r="GT6" s="447"/>
      <c r="GU6" s="448"/>
      <c r="GV6" s="449"/>
      <c r="GW6" s="450"/>
      <c r="GX6" s="451"/>
      <c r="MD6" s="453">
        <f>SUM(DD6:DL6)</f>
        <v>0</v>
      </c>
    </row>
    <row r="7" spans="1:342" s="452" customFormat="1" ht="18" customHeight="1">
      <c r="A7" s="350"/>
      <c r="B7" s="351"/>
      <c r="C7" s="352"/>
      <c r="D7" s="353" t="s">
        <v>683</v>
      </c>
      <c r="E7" s="1143" t="s">
        <v>701</v>
      </c>
      <c r="F7" s="354">
        <f t="shared" ref="F7:F70" si="1">IF(E7=E6,F6+1,1)</f>
        <v>1</v>
      </c>
      <c r="G7" s="355" t="str">
        <f t="shared" si="0"/>
        <v>GOR-002-01</v>
      </c>
      <c r="H7" s="356" t="s">
        <v>702</v>
      </c>
      <c r="I7" s="355"/>
      <c r="J7" s="357">
        <v>272925904</v>
      </c>
      <c r="K7" s="358"/>
      <c r="L7" s="358"/>
      <c r="M7" s="359" t="s">
        <v>686</v>
      </c>
      <c r="N7" s="360"/>
      <c r="O7" s="361"/>
      <c r="P7" s="362"/>
      <c r="Q7" s="363" t="s">
        <v>687</v>
      </c>
      <c r="R7" s="363" t="s">
        <v>703</v>
      </c>
      <c r="S7" s="363" t="s">
        <v>704</v>
      </c>
      <c r="T7" s="364" t="s">
        <v>705</v>
      </c>
      <c r="U7" s="365" t="s">
        <v>687</v>
      </c>
      <c r="V7" s="365" t="s">
        <v>703</v>
      </c>
      <c r="W7" s="365" t="s">
        <v>704</v>
      </c>
      <c r="X7" s="365" t="s">
        <v>706</v>
      </c>
      <c r="Y7" s="366"/>
      <c r="Z7" s="367" t="s">
        <v>692</v>
      </c>
      <c r="AA7" s="368"/>
      <c r="AB7" s="369"/>
      <c r="AC7" s="370" t="e">
        <f>VLOOKUP(AA7,코드표!$B$4:$C$89,2,FALSE)</f>
        <v>#N/A</v>
      </c>
      <c r="AD7" s="352"/>
      <c r="AE7" s="371"/>
      <c r="AF7" s="371">
        <v>49.86</v>
      </c>
      <c r="AG7" s="372"/>
      <c r="AH7" s="373"/>
      <c r="AI7" s="374"/>
      <c r="AJ7" s="375"/>
      <c r="AK7" s="376"/>
      <c r="AL7" s="376"/>
      <c r="AM7" s="377">
        <v>38819</v>
      </c>
      <c r="AN7" s="358" t="s">
        <v>707</v>
      </c>
      <c r="AO7" s="378" t="s">
        <v>708</v>
      </c>
      <c r="AP7" s="379" t="s">
        <v>695</v>
      </c>
      <c r="AQ7" s="352"/>
      <c r="AR7" s="380"/>
      <c r="AS7" s="380"/>
      <c r="AT7" s="380"/>
      <c r="AU7" s="377"/>
      <c r="AV7" s="352"/>
      <c r="AW7" s="381"/>
      <c r="AX7" s="382"/>
      <c r="AY7" s="383">
        <v>1</v>
      </c>
      <c r="AZ7" s="384">
        <v>364000000</v>
      </c>
      <c r="BA7" s="385"/>
      <c r="BB7" s="386" t="s">
        <v>696</v>
      </c>
      <c r="BC7" s="387"/>
      <c r="BD7" s="388"/>
      <c r="BE7" s="389"/>
      <c r="BF7" s="390"/>
      <c r="BG7" s="391"/>
      <c r="BH7" s="392"/>
      <c r="BI7" s="392"/>
      <c r="BJ7" s="392"/>
      <c r="BK7" s="393"/>
      <c r="BL7" s="389"/>
      <c r="BM7" s="387"/>
      <c r="BN7" s="394"/>
      <c r="BO7" s="395"/>
      <c r="BP7" s="390"/>
      <c r="BQ7" s="391"/>
      <c r="BR7" s="396"/>
      <c r="BS7" s="396"/>
      <c r="BT7" s="352"/>
      <c r="BU7" s="397"/>
      <c r="BV7" s="398"/>
      <c r="BW7" s="399"/>
      <c r="BX7" s="388"/>
      <c r="BY7" s="359"/>
      <c r="BZ7" s="399"/>
      <c r="CA7" s="400"/>
      <c r="CB7" s="401"/>
      <c r="CC7" s="352"/>
      <c r="CD7" s="400"/>
      <c r="CE7" s="400"/>
      <c r="CF7" s="389"/>
      <c r="CG7" s="402"/>
      <c r="CH7" s="403"/>
      <c r="CI7" s="381"/>
      <c r="CJ7" s="400"/>
      <c r="CK7" s="404"/>
      <c r="CL7" s="405"/>
      <c r="CM7" s="406"/>
      <c r="CN7" s="352"/>
      <c r="CO7" s="407"/>
      <c r="CP7" s="408"/>
      <c r="CQ7" s="409"/>
      <c r="CR7" s="410"/>
      <c r="CS7" s="411"/>
      <c r="CT7" s="412"/>
      <c r="CU7" s="413"/>
      <c r="CV7" s="413"/>
      <c r="CW7" s="413"/>
      <c r="CX7" s="413"/>
      <c r="CY7" s="413"/>
      <c r="CZ7" s="413"/>
      <c r="DA7" s="384">
        <f t="shared" ref="DA7:DA16" si="2">SUM(CS7:CZ7)</f>
        <v>0</v>
      </c>
      <c r="DB7" s="413"/>
      <c r="DC7" s="414">
        <f t="shared" ref="DC7:DC70" si="3">DM7-DA7</f>
        <v>0</v>
      </c>
      <c r="DD7" s="399"/>
      <c r="DE7" s="399"/>
      <c r="DF7" s="399"/>
      <c r="DG7" s="399"/>
      <c r="DH7" s="399"/>
      <c r="DI7" s="414"/>
      <c r="DJ7" s="414"/>
      <c r="DK7" s="399"/>
      <c r="DL7" s="414"/>
      <c r="DM7" s="414">
        <f t="shared" ref="DM7:DM70" si="4">SUM(DD7:DK7)</f>
        <v>0</v>
      </c>
      <c r="DN7" s="415"/>
      <c r="DO7" s="399"/>
      <c r="DP7" s="298" t="str">
        <f ca="1" xml:space="preserve"> "1~2.소액,임차 : 담보물 " &amp; 권리분석!U7 &amp; " " &amp; 권리분석!V7 &amp; " " &amp; 권리분석!W7 &amp; " 소재 " &amp; 권리분석!AA7 &amp; "이며," &amp; IF(권리분석!EP7=0, " 경매미진행건으로 등본 상 소유자 거주로 추정되어 미반영", IF(권리분석!EP7="14일미경과", " 배당요구종기일(14일미경과) 현재 임대차 관련자료 없어 미반영", " 배당요구종기일(" &amp; TEXT(권리분석!EP7, "yyyy-mm-dd") &amp; ")" &amp; IF(TODAY()&gt;권리분석!EP7, " 경과한 현재 등재 및 권리신고한 임차인 없어 미반영", " 현재 등재 임차인 없어 미반영")))  &amp; CHAR(10) &amp; IF(OR(TODAY()&lt;권리분석!EP7, 권리분석!EP7=0, 권리분석!EP7="14일미경과"),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부산진구 당감동 소재 이며, 경매미진행건으로 등본 상 소유자 거주로 추정되어 미반영
3.임금 : 소유자 개인이며, 임금채권자로 추정되는 가압류권자 없어 미반영
4.조세, 당해세 : 압류권자 없어 미반영</v>
      </c>
      <c r="DQ7" s="416"/>
      <c r="DR7" s="416"/>
      <c r="DS7" s="352"/>
      <c r="DT7" s="352"/>
      <c r="DU7" s="352"/>
      <c r="DV7" s="417" t="s">
        <v>709</v>
      </c>
      <c r="DW7" s="352"/>
      <c r="DX7" s="418"/>
      <c r="DY7" s="419" t="s">
        <v>698</v>
      </c>
      <c r="DZ7" s="421"/>
      <c r="EA7" s="421"/>
      <c r="EB7" s="421"/>
      <c r="EC7" s="407"/>
      <c r="ED7" s="422"/>
      <c r="EE7" s="375"/>
      <c r="EF7" s="423"/>
      <c r="EG7" s="424"/>
      <c r="EH7" s="368"/>
      <c r="EI7" s="375"/>
      <c r="EJ7" s="423"/>
      <c r="EK7" s="425"/>
      <c r="EL7" s="425"/>
      <c r="EM7" s="375"/>
      <c r="EN7" s="426"/>
      <c r="EO7" s="427"/>
      <c r="EP7" s="427"/>
      <c r="EQ7" s="352"/>
      <c r="ER7" s="428"/>
      <c r="ES7" s="377"/>
      <c r="ET7" s="429"/>
      <c r="EU7" s="377"/>
      <c r="EV7" s="429"/>
      <c r="EW7" s="429"/>
      <c r="EX7" s="377"/>
      <c r="EY7" s="429"/>
      <c r="EZ7" s="377"/>
      <c r="FA7" s="377"/>
      <c r="FB7" s="377"/>
      <c r="FC7" s="376"/>
      <c r="FD7" s="376"/>
      <c r="FE7" s="430"/>
      <c r="FF7" s="430"/>
      <c r="FG7" s="400"/>
      <c r="FH7" s="376"/>
      <c r="FI7" s="376"/>
      <c r="FJ7" s="376"/>
      <c r="FK7" s="376"/>
      <c r="FL7" s="376"/>
      <c r="FM7" s="352"/>
      <c r="FN7" s="376"/>
      <c r="FO7" s="376"/>
      <c r="FP7" s="399"/>
      <c r="FQ7" s="376"/>
      <c r="FR7" s="352"/>
      <c r="FS7" s="431"/>
      <c r="FT7" s="432" t="s">
        <v>710</v>
      </c>
      <c r="FU7" s="433">
        <v>45870</v>
      </c>
      <c r="FV7" s="434"/>
      <c r="FW7" s="435"/>
      <c r="FX7" s="435"/>
      <c r="FY7" s="436"/>
      <c r="FZ7" s="436"/>
      <c r="GA7" s="437">
        <v>202500000</v>
      </c>
      <c r="GB7" s="412"/>
      <c r="GC7" s="438"/>
      <c r="GD7" s="439"/>
      <c r="GE7" s="440"/>
      <c r="GF7" s="441"/>
      <c r="GG7" s="441"/>
      <c r="GH7" s="441"/>
      <c r="GI7" s="441"/>
      <c r="GJ7" s="441"/>
      <c r="GK7" s="441"/>
      <c r="GL7" s="442">
        <f t="shared" ref="GL7:GL70" si="5">SUM(GF7:GH7)</f>
        <v>0</v>
      </c>
      <c r="GM7" s="442">
        <f t="shared" ref="GM7:GM70" si="6">SUM(GF7:GK7)</f>
        <v>0</v>
      </c>
      <c r="GN7" s="442"/>
      <c r="GO7" s="443"/>
      <c r="GP7" s="444"/>
      <c r="GQ7" s="445"/>
      <c r="GR7" s="377"/>
      <c r="GS7" s="446"/>
      <c r="GT7" s="447"/>
      <c r="GU7" s="448"/>
      <c r="GV7" s="449"/>
      <c r="GW7" s="450"/>
      <c r="GX7" s="451"/>
      <c r="MD7" s="453">
        <f t="shared" ref="MD7:MD70" si="7">SUM(DD7:DL7)</f>
        <v>0</v>
      </c>
    </row>
    <row r="8" spans="1:342" s="452" customFormat="1" ht="18" customHeight="1">
      <c r="A8" s="350"/>
      <c r="B8" s="351"/>
      <c r="C8" s="352"/>
      <c r="D8" s="353" t="s">
        <v>683</v>
      </c>
      <c r="E8" s="1143" t="s">
        <v>711</v>
      </c>
      <c r="F8" s="354">
        <f t="shared" si="1"/>
        <v>1</v>
      </c>
      <c r="G8" s="355" t="str">
        <f t="shared" si="0"/>
        <v>GOR-003-01</v>
      </c>
      <c r="H8" s="356" t="s">
        <v>712</v>
      </c>
      <c r="I8" s="355"/>
      <c r="J8" s="357">
        <v>222584420</v>
      </c>
      <c r="K8" s="358"/>
      <c r="L8" s="358"/>
      <c r="M8" s="359" t="s">
        <v>686</v>
      </c>
      <c r="N8" s="360"/>
      <c r="O8" s="361"/>
      <c r="P8" s="362"/>
      <c r="Q8" s="363" t="s">
        <v>687</v>
      </c>
      <c r="R8" s="363" t="s">
        <v>713</v>
      </c>
      <c r="S8" s="363" t="s">
        <v>714</v>
      </c>
      <c r="T8" s="364" t="s">
        <v>715</v>
      </c>
      <c r="U8" s="365" t="s">
        <v>687</v>
      </c>
      <c r="V8" s="365" t="s">
        <v>713</v>
      </c>
      <c r="W8" s="365" t="s">
        <v>714</v>
      </c>
      <c r="X8" s="365" t="s">
        <v>716</v>
      </c>
      <c r="Y8" s="366"/>
      <c r="Z8" s="367" t="s">
        <v>692</v>
      </c>
      <c r="AA8" s="368"/>
      <c r="AB8" s="369"/>
      <c r="AC8" s="370" t="e">
        <f>VLOOKUP(AA8,코드표!$B$4:$C$89,2,FALSE)</f>
        <v>#N/A</v>
      </c>
      <c r="AD8" s="352"/>
      <c r="AE8" s="371">
        <v>31.761800000000001</v>
      </c>
      <c r="AF8" s="371">
        <v>84.977999999999994</v>
      </c>
      <c r="AG8" s="372"/>
      <c r="AH8" s="373"/>
      <c r="AI8" s="374"/>
      <c r="AJ8" s="375"/>
      <c r="AK8" s="376"/>
      <c r="AL8" s="376"/>
      <c r="AM8" s="377">
        <v>41767</v>
      </c>
      <c r="AN8" s="358" t="s">
        <v>717</v>
      </c>
      <c r="AO8" s="378" t="s">
        <v>718</v>
      </c>
      <c r="AP8" s="379" t="s">
        <v>695</v>
      </c>
      <c r="AQ8" s="352"/>
      <c r="AR8" s="380"/>
      <c r="AS8" s="380"/>
      <c r="AT8" s="380"/>
      <c r="AU8" s="377"/>
      <c r="AV8" s="352"/>
      <c r="AW8" s="381"/>
      <c r="AX8" s="382"/>
      <c r="AY8" s="383" t="s">
        <v>719</v>
      </c>
      <c r="AZ8" s="384">
        <v>286000000</v>
      </c>
      <c r="BA8" s="385"/>
      <c r="BB8" s="386" t="s">
        <v>696</v>
      </c>
      <c r="BC8" s="387"/>
      <c r="BD8" s="388"/>
      <c r="BE8" s="389"/>
      <c r="BF8" s="390"/>
      <c r="BG8" s="391"/>
      <c r="BH8" s="392"/>
      <c r="BI8" s="454">
        <v>1</v>
      </c>
      <c r="BJ8" s="455">
        <v>283440000</v>
      </c>
      <c r="BK8" s="393"/>
      <c r="BL8" s="389" t="s">
        <v>696</v>
      </c>
      <c r="BM8" s="387"/>
      <c r="BN8" s="394"/>
      <c r="BO8" s="395"/>
      <c r="BP8" s="390"/>
      <c r="BQ8" s="391"/>
      <c r="BR8" s="396"/>
      <c r="BS8" s="396"/>
      <c r="BT8" s="352"/>
      <c r="BU8" s="397"/>
      <c r="BV8" s="398"/>
      <c r="BW8" s="399"/>
      <c r="BX8" s="388"/>
      <c r="BY8" s="359"/>
      <c r="BZ8" s="399"/>
      <c r="CA8" s="400"/>
      <c r="CB8" s="401"/>
      <c r="CC8" s="352"/>
      <c r="CD8" s="400"/>
      <c r="CE8" s="400"/>
      <c r="CF8" s="389"/>
      <c r="CG8" s="402"/>
      <c r="CH8" s="403"/>
      <c r="CI8" s="381"/>
      <c r="CJ8" s="400"/>
      <c r="CK8" s="404"/>
      <c r="CL8" s="405"/>
      <c r="CM8" s="406"/>
      <c r="CN8" s="352"/>
      <c r="CO8" s="407"/>
      <c r="CP8" s="408"/>
      <c r="CQ8" s="409"/>
      <c r="CR8" s="410"/>
      <c r="CS8" s="411"/>
      <c r="CT8" s="412"/>
      <c r="CU8" s="413"/>
      <c r="CV8" s="413"/>
      <c r="CW8" s="413"/>
      <c r="CX8" s="413"/>
      <c r="CY8" s="384">
        <v>451010</v>
      </c>
      <c r="CZ8" s="413"/>
      <c r="DA8" s="384">
        <f t="shared" si="2"/>
        <v>451010</v>
      </c>
      <c r="DB8" s="413"/>
      <c r="DC8" s="414">
        <f t="shared" si="3"/>
        <v>-451010</v>
      </c>
      <c r="DD8" s="399"/>
      <c r="DE8" s="399"/>
      <c r="DF8" s="399"/>
      <c r="DG8" s="399"/>
      <c r="DH8" s="399"/>
      <c r="DI8" s="414"/>
      <c r="DJ8" s="414"/>
      <c r="DK8" s="399"/>
      <c r="DL8" s="414"/>
      <c r="DM8" s="414">
        <f t="shared" si="4"/>
        <v>0</v>
      </c>
      <c r="DN8" s="415"/>
      <c r="DO8" s="399"/>
      <c r="DP8" s="298" t="str">
        <f ca="1" xml:space="preserve"> "1~2.소액,임차 : 담보물 " &amp; 권리분석!U8 &amp; " " &amp; 권리분석!V8 &amp; " " &amp; 권리분석!W8 &amp; " 소재 " &amp; 권리분석!AA8 &amp; "이며," &amp; IF(권리분석!EP8=0, " 경매미진행건으로 등본 상 소유자 거주로 추정되어 미반영", IF(권리분석!EP8="14일미경과", " 배당요구종기일(14일미경과) 현재 임대차 관련자료 없어 미반영", " 배당요구종기일(" &amp; TEXT(권리분석!EP8, "yyyy-mm-dd") &amp; ")" &amp; IF(TODAY()&gt;권리분석!EP8, " 경과한 현재 등재 및 권리신고한 임차인 없어 미반영", " 현재 등재 임차인 없어 미반영")))  &amp; CHAR(10) &amp; IF(OR(TODAY()&lt;권리분석!EP8, 권리분석!EP8=0, 권리분석!EP8="14일미경과"),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해운대구 재송동 소재 이며, 경매미진행건으로 등본 상 소유자 거주로 추정되어 미반영
3.임금 : 소유자 개인이며, 임금채권자로 추정되는 가압류권자 없어 미반영
4.조세, 당해세 : 압류권자 없어 미반영</v>
      </c>
      <c r="DQ8" s="416"/>
      <c r="DR8" s="416"/>
      <c r="DS8" s="352"/>
      <c r="DT8" s="352"/>
      <c r="DU8" s="352"/>
      <c r="DV8" s="417" t="s">
        <v>697</v>
      </c>
      <c r="DW8" s="352"/>
      <c r="DX8" s="418"/>
      <c r="DY8" s="419" t="s">
        <v>720</v>
      </c>
      <c r="DZ8" s="420" t="s">
        <v>721</v>
      </c>
      <c r="EA8" s="420" t="s">
        <v>722</v>
      </c>
      <c r="EB8" s="421"/>
      <c r="EC8" s="407"/>
      <c r="ED8" s="422"/>
      <c r="EE8" s="375"/>
      <c r="EF8" s="423"/>
      <c r="EG8" s="424"/>
      <c r="EH8" s="368"/>
      <c r="EI8" s="375"/>
      <c r="EJ8" s="423"/>
      <c r="EK8" s="425"/>
      <c r="EL8" s="425"/>
      <c r="EM8" s="375"/>
      <c r="EN8" s="426"/>
      <c r="EO8" s="427"/>
      <c r="EP8" s="427"/>
      <c r="EQ8" s="352"/>
      <c r="ER8" s="428"/>
      <c r="ES8" s="377"/>
      <c r="ET8" s="429"/>
      <c r="EU8" s="377"/>
      <c r="EV8" s="429"/>
      <c r="EW8" s="429"/>
      <c r="EX8" s="377"/>
      <c r="EY8" s="429"/>
      <c r="EZ8" s="377"/>
      <c r="FA8" s="377"/>
      <c r="FB8" s="377"/>
      <c r="FC8" s="376"/>
      <c r="FD8" s="376"/>
      <c r="FE8" s="430"/>
      <c r="FF8" s="430"/>
      <c r="FG8" s="400"/>
      <c r="FH8" s="376"/>
      <c r="FI8" s="376"/>
      <c r="FJ8" s="376"/>
      <c r="FK8" s="376"/>
      <c r="FL8" s="376"/>
      <c r="FM8" s="352"/>
      <c r="FN8" s="376"/>
      <c r="FO8" s="376"/>
      <c r="FP8" s="399"/>
      <c r="FQ8" s="376"/>
      <c r="FR8" s="352"/>
      <c r="FS8" s="431"/>
      <c r="FT8" s="432" t="s">
        <v>700</v>
      </c>
      <c r="FU8" s="433">
        <v>45726</v>
      </c>
      <c r="FV8" s="434"/>
      <c r="FW8" s="435"/>
      <c r="FX8" s="435"/>
      <c r="FY8" s="436"/>
      <c r="FZ8" s="436"/>
      <c r="GA8" s="437">
        <v>460000000</v>
      </c>
      <c r="GB8" s="412"/>
      <c r="GC8" s="438"/>
      <c r="GD8" s="439"/>
      <c r="GE8" s="440"/>
      <c r="GF8" s="441"/>
      <c r="GG8" s="441"/>
      <c r="GH8" s="441"/>
      <c r="GI8" s="441"/>
      <c r="GJ8" s="441"/>
      <c r="GK8" s="441"/>
      <c r="GL8" s="442">
        <f t="shared" si="5"/>
        <v>0</v>
      </c>
      <c r="GM8" s="442">
        <f t="shared" si="6"/>
        <v>0</v>
      </c>
      <c r="GN8" s="442"/>
      <c r="GO8" s="443"/>
      <c r="GP8" s="444"/>
      <c r="GQ8" s="445"/>
      <c r="GR8" s="377"/>
      <c r="GS8" s="446"/>
      <c r="GT8" s="447"/>
      <c r="GU8" s="448"/>
      <c r="GV8" s="449"/>
      <c r="GW8" s="450"/>
      <c r="GX8" s="451"/>
      <c r="MD8" s="453">
        <f t="shared" si="7"/>
        <v>0</v>
      </c>
    </row>
    <row r="9" spans="1:342" s="452" customFormat="1" ht="18" customHeight="1">
      <c r="A9" s="350"/>
      <c r="B9" s="351"/>
      <c r="C9" s="352"/>
      <c r="D9" s="353" t="s">
        <v>683</v>
      </c>
      <c r="E9" s="1143" t="s">
        <v>723</v>
      </c>
      <c r="F9" s="354">
        <f t="shared" si="1"/>
        <v>1</v>
      </c>
      <c r="G9" s="355" t="str">
        <f t="shared" si="0"/>
        <v>GOR-004-01</v>
      </c>
      <c r="H9" s="356" t="s">
        <v>724</v>
      </c>
      <c r="I9" s="355"/>
      <c r="J9" s="357">
        <v>148318293</v>
      </c>
      <c r="K9" s="358"/>
      <c r="L9" s="358"/>
      <c r="M9" s="359" t="s">
        <v>686</v>
      </c>
      <c r="N9" s="360"/>
      <c r="O9" s="361"/>
      <c r="P9" s="362"/>
      <c r="Q9" s="363" t="s">
        <v>725</v>
      </c>
      <c r="R9" s="363" t="s">
        <v>726</v>
      </c>
      <c r="S9" s="363" t="s">
        <v>727</v>
      </c>
      <c r="T9" s="364" t="s">
        <v>728</v>
      </c>
      <c r="U9" s="365" t="s">
        <v>725</v>
      </c>
      <c r="V9" s="365" t="s">
        <v>726</v>
      </c>
      <c r="W9" s="365" t="s">
        <v>727</v>
      </c>
      <c r="X9" s="365" t="s">
        <v>729</v>
      </c>
      <c r="Y9" s="366"/>
      <c r="Z9" s="367" t="s">
        <v>692</v>
      </c>
      <c r="AA9" s="368"/>
      <c r="AB9" s="369"/>
      <c r="AC9" s="370" t="e">
        <f>VLOOKUP(AA9,코드표!$B$4:$C$89,2,FALSE)</f>
        <v>#N/A</v>
      </c>
      <c r="AD9" s="352"/>
      <c r="AE9" s="371">
        <v>55.319899999999997</v>
      </c>
      <c r="AF9" s="371">
        <v>84.991</v>
      </c>
      <c r="AG9" s="372"/>
      <c r="AH9" s="373"/>
      <c r="AI9" s="374"/>
      <c r="AJ9" s="375"/>
      <c r="AK9" s="376"/>
      <c r="AL9" s="376"/>
      <c r="AM9" s="377">
        <v>41488</v>
      </c>
      <c r="AN9" s="358" t="s">
        <v>730</v>
      </c>
      <c r="AO9" s="378" t="s">
        <v>731</v>
      </c>
      <c r="AP9" s="379" t="s">
        <v>695</v>
      </c>
      <c r="AQ9" s="352"/>
      <c r="AR9" s="380"/>
      <c r="AS9" s="380"/>
      <c r="AT9" s="380"/>
      <c r="AU9" s="377"/>
      <c r="AV9" s="352"/>
      <c r="AW9" s="381"/>
      <c r="AX9" s="382"/>
      <c r="AY9" s="383">
        <v>1</v>
      </c>
      <c r="AZ9" s="384">
        <v>208000000</v>
      </c>
      <c r="BA9" s="385"/>
      <c r="BB9" s="386" t="s">
        <v>696</v>
      </c>
      <c r="BC9" s="387"/>
      <c r="BD9" s="388"/>
      <c r="BE9" s="389"/>
      <c r="BF9" s="390"/>
      <c r="BG9" s="391"/>
      <c r="BH9" s="392"/>
      <c r="BI9" s="392"/>
      <c r="BJ9" s="392"/>
      <c r="BK9" s="393"/>
      <c r="BL9" s="389"/>
      <c r="BM9" s="387"/>
      <c r="BN9" s="394"/>
      <c r="BO9" s="395"/>
      <c r="BP9" s="390"/>
      <c r="BQ9" s="391"/>
      <c r="BR9" s="396"/>
      <c r="BS9" s="396"/>
      <c r="BT9" s="352"/>
      <c r="BU9" s="397"/>
      <c r="BV9" s="398"/>
      <c r="BW9" s="399"/>
      <c r="BX9" s="388"/>
      <c r="BY9" s="359"/>
      <c r="BZ9" s="399"/>
      <c r="CA9" s="400"/>
      <c r="CB9" s="401"/>
      <c r="CC9" s="352"/>
      <c r="CD9" s="400"/>
      <c r="CE9" s="400"/>
      <c r="CF9" s="389"/>
      <c r="CG9" s="402"/>
      <c r="CH9" s="403"/>
      <c r="CI9" s="381"/>
      <c r="CJ9" s="400"/>
      <c r="CK9" s="404"/>
      <c r="CL9" s="405"/>
      <c r="CM9" s="406"/>
      <c r="CN9" s="352"/>
      <c r="CO9" s="407"/>
      <c r="CP9" s="408"/>
      <c r="CQ9" s="409"/>
      <c r="CR9" s="410"/>
      <c r="CS9" s="411"/>
      <c r="CT9" s="412"/>
      <c r="CU9" s="413"/>
      <c r="CV9" s="413"/>
      <c r="CW9" s="413"/>
      <c r="CX9" s="413"/>
      <c r="CY9" s="413"/>
      <c r="CZ9" s="413"/>
      <c r="DA9" s="384">
        <f t="shared" si="2"/>
        <v>0</v>
      </c>
      <c r="DB9" s="413"/>
      <c r="DC9" s="414">
        <f t="shared" si="3"/>
        <v>0</v>
      </c>
      <c r="DD9" s="399"/>
      <c r="DE9" s="399"/>
      <c r="DF9" s="399"/>
      <c r="DG9" s="399"/>
      <c r="DH9" s="399"/>
      <c r="DI9" s="414"/>
      <c r="DJ9" s="414"/>
      <c r="DK9" s="399"/>
      <c r="DL9" s="414"/>
      <c r="DM9" s="414">
        <f t="shared" si="4"/>
        <v>0</v>
      </c>
      <c r="DN9" s="415"/>
      <c r="DO9" s="399"/>
      <c r="DP9" s="298" t="str">
        <f ca="1" xml:space="preserve"> "1~2.소액,임차 : 담보물 " &amp; 권리분석!U9 &amp; " " &amp; 권리분석!V9 &amp; " " &amp; 권리분석!W9 &amp; " 소재 " &amp; 권리분석!AA9 &amp; "이며," &amp; IF(권리분석!EP9=0, " 경매미진행건으로 등본 상 소유자 거주로 추정되어 미반영", IF(권리분석!EP9="14일미경과", " 배당요구종기일(14일미경과) 현재 임대차 관련자료 없어 미반영", " 배당요구종기일(" &amp; TEXT(권리분석!EP9, "yyyy-mm-dd") &amp; ")" &amp; IF(TODAY()&gt;권리분석!EP9, " 경과한 현재 등재 및 권리신고한 임차인 없어 미반영", " 현재 등재 임차인 없어 미반영")))  &amp; CHAR(10) &amp; IF(OR(TODAY()&lt;권리분석!EP9, 권리분석!EP9=0, 권리분석!EP9="14일미경과"),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경상남도 양산시 평산동 소재 이며, 경매미진행건으로 등본 상 소유자 거주로 추정되어 미반영
3.임금 : 소유자 개인이며, 임금채권자로 추정되는 가압류권자 없어 미반영
4.조세, 당해세 : 압류권자 없어 미반영</v>
      </c>
      <c r="DQ9" s="416"/>
      <c r="DR9" s="416"/>
      <c r="DS9" s="352"/>
      <c r="DT9" s="352"/>
      <c r="DU9" s="352"/>
      <c r="DV9" s="417" t="s">
        <v>709</v>
      </c>
      <c r="DW9" s="352"/>
      <c r="DX9" s="418"/>
      <c r="DY9" s="419" t="s">
        <v>732</v>
      </c>
      <c r="DZ9" s="421"/>
      <c r="EA9" s="421"/>
      <c r="EB9" s="421"/>
      <c r="EC9" s="407"/>
      <c r="ED9" s="422"/>
      <c r="EE9" s="375"/>
      <c r="EF9" s="423"/>
      <c r="EG9" s="424"/>
      <c r="EH9" s="368"/>
      <c r="EI9" s="375"/>
      <c r="EJ9" s="423"/>
      <c r="EK9" s="425"/>
      <c r="EL9" s="425"/>
      <c r="EM9" s="375"/>
      <c r="EN9" s="426"/>
      <c r="EO9" s="427"/>
      <c r="EP9" s="427"/>
      <c r="EQ9" s="352"/>
      <c r="ER9" s="428"/>
      <c r="ES9" s="377"/>
      <c r="ET9" s="429"/>
      <c r="EU9" s="377"/>
      <c r="EV9" s="429"/>
      <c r="EW9" s="429"/>
      <c r="EX9" s="377"/>
      <c r="EY9" s="429"/>
      <c r="EZ9" s="377"/>
      <c r="FA9" s="377"/>
      <c r="FB9" s="377"/>
      <c r="FC9" s="376"/>
      <c r="FD9" s="376"/>
      <c r="FE9" s="430"/>
      <c r="FF9" s="430"/>
      <c r="FG9" s="400"/>
      <c r="FH9" s="376"/>
      <c r="FI9" s="376"/>
      <c r="FJ9" s="376"/>
      <c r="FK9" s="376"/>
      <c r="FL9" s="376"/>
      <c r="FM9" s="352"/>
      <c r="FN9" s="376"/>
      <c r="FO9" s="376"/>
      <c r="FP9" s="399"/>
      <c r="FQ9" s="376"/>
      <c r="FR9" s="352"/>
      <c r="FS9" s="431"/>
      <c r="FT9" s="432" t="s">
        <v>710</v>
      </c>
      <c r="FU9" s="433">
        <v>45870</v>
      </c>
      <c r="FV9" s="434"/>
      <c r="FW9" s="435"/>
      <c r="FX9" s="435"/>
      <c r="FY9" s="436"/>
      <c r="FZ9" s="436"/>
      <c r="GA9" s="437">
        <v>167500000</v>
      </c>
      <c r="GB9" s="412"/>
      <c r="GC9" s="438"/>
      <c r="GD9" s="439"/>
      <c r="GE9" s="440"/>
      <c r="GF9" s="441"/>
      <c r="GG9" s="441"/>
      <c r="GH9" s="441"/>
      <c r="GI9" s="441"/>
      <c r="GJ9" s="441"/>
      <c r="GK9" s="441"/>
      <c r="GL9" s="442">
        <f t="shared" si="5"/>
        <v>0</v>
      </c>
      <c r="GM9" s="442">
        <f t="shared" si="6"/>
        <v>0</v>
      </c>
      <c r="GN9" s="442"/>
      <c r="GO9" s="443"/>
      <c r="GP9" s="444"/>
      <c r="GQ9" s="445"/>
      <c r="GR9" s="377"/>
      <c r="GS9" s="446"/>
      <c r="GT9" s="447"/>
      <c r="GU9" s="448"/>
      <c r="GV9" s="449"/>
      <c r="GW9" s="450"/>
      <c r="GX9" s="451"/>
      <c r="MD9" s="453">
        <f t="shared" si="7"/>
        <v>0</v>
      </c>
    </row>
    <row r="10" spans="1:342" s="452" customFormat="1" ht="18" customHeight="1">
      <c r="A10" s="350"/>
      <c r="B10" s="351"/>
      <c r="C10" s="352"/>
      <c r="D10" s="353" t="s">
        <v>683</v>
      </c>
      <c r="E10" s="1143" t="s">
        <v>733</v>
      </c>
      <c r="F10" s="354">
        <f t="shared" si="1"/>
        <v>1</v>
      </c>
      <c r="G10" s="355" t="str">
        <f t="shared" si="0"/>
        <v>MOA-001-01</v>
      </c>
      <c r="H10" s="356" t="s">
        <v>734</v>
      </c>
      <c r="I10" s="355"/>
      <c r="J10" s="357">
        <v>127032950</v>
      </c>
      <c r="K10" s="358"/>
      <c r="L10" s="358"/>
      <c r="M10" s="359" t="s">
        <v>686</v>
      </c>
      <c r="N10" s="360"/>
      <c r="O10" s="361"/>
      <c r="P10" s="362"/>
      <c r="Q10" s="363" t="s">
        <v>735</v>
      </c>
      <c r="R10" s="363" t="s">
        <v>736</v>
      </c>
      <c r="S10" s="363" t="s">
        <v>737</v>
      </c>
      <c r="T10" s="364" t="s">
        <v>738</v>
      </c>
      <c r="U10" s="365" t="s">
        <v>735</v>
      </c>
      <c r="V10" s="365" t="s">
        <v>736</v>
      </c>
      <c r="W10" s="365" t="s">
        <v>737</v>
      </c>
      <c r="X10" s="365" t="s">
        <v>739</v>
      </c>
      <c r="Y10" s="366"/>
      <c r="Z10" s="367" t="s">
        <v>692</v>
      </c>
      <c r="AA10" s="368"/>
      <c r="AB10" s="369"/>
      <c r="AC10" s="370" t="e">
        <f>VLOOKUP(AA10,코드표!$B$4:$C$89,2,FALSE)</f>
        <v>#N/A</v>
      </c>
      <c r="AD10" s="352"/>
      <c r="AE10" s="371">
        <v>53.0642</v>
      </c>
      <c r="AF10" s="371">
        <v>84.863799999999998</v>
      </c>
      <c r="AG10" s="372"/>
      <c r="AH10" s="373"/>
      <c r="AI10" s="374"/>
      <c r="AJ10" s="375"/>
      <c r="AK10" s="376"/>
      <c r="AL10" s="376"/>
      <c r="AM10" s="377">
        <v>44537</v>
      </c>
      <c r="AN10" s="358" t="s">
        <v>740</v>
      </c>
      <c r="AO10" s="378" t="s">
        <v>741</v>
      </c>
      <c r="AP10" s="379" t="s">
        <v>695</v>
      </c>
      <c r="AQ10" s="352"/>
      <c r="AR10" s="380"/>
      <c r="AS10" s="380"/>
      <c r="AT10" s="380"/>
      <c r="AU10" s="377"/>
      <c r="AV10" s="352"/>
      <c r="AW10" s="381"/>
      <c r="AX10" s="382"/>
      <c r="AY10" s="383">
        <v>2</v>
      </c>
      <c r="AZ10" s="384">
        <v>150000000</v>
      </c>
      <c r="BA10" s="385"/>
      <c r="BB10" s="386" t="s">
        <v>696</v>
      </c>
      <c r="BC10" s="387"/>
      <c r="BD10" s="388"/>
      <c r="BE10" s="389"/>
      <c r="BF10" s="390"/>
      <c r="BG10" s="391"/>
      <c r="BH10" s="392"/>
      <c r="BI10" s="454">
        <v>1</v>
      </c>
      <c r="BJ10" s="455">
        <v>262800000</v>
      </c>
      <c r="BK10" s="393"/>
      <c r="BL10" s="389" t="s">
        <v>696</v>
      </c>
      <c r="BM10" s="387"/>
      <c r="BN10" s="394"/>
      <c r="BO10" s="395"/>
      <c r="BP10" s="390"/>
      <c r="BQ10" s="391"/>
      <c r="BR10" s="396"/>
      <c r="BS10" s="396"/>
      <c r="BT10" s="352"/>
      <c r="BU10" s="397"/>
      <c r="BV10" s="398"/>
      <c r="BW10" s="399"/>
      <c r="BX10" s="388"/>
      <c r="BY10" s="359"/>
      <c r="BZ10" s="399"/>
      <c r="CA10" s="400"/>
      <c r="CB10" s="401"/>
      <c r="CC10" s="352"/>
      <c r="CD10" s="400"/>
      <c r="CE10" s="400"/>
      <c r="CF10" s="389"/>
      <c r="CG10" s="402"/>
      <c r="CH10" s="403"/>
      <c r="CI10" s="381"/>
      <c r="CJ10" s="400"/>
      <c r="CK10" s="404"/>
      <c r="CL10" s="405"/>
      <c r="CM10" s="406"/>
      <c r="CN10" s="352"/>
      <c r="CO10" s="407"/>
      <c r="CP10" s="408"/>
      <c r="CQ10" s="409"/>
      <c r="CR10" s="410"/>
      <c r="CS10" s="411"/>
      <c r="CT10" s="412"/>
      <c r="CU10" s="413"/>
      <c r="CV10" s="413"/>
      <c r="CW10" s="413"/>
      <c r="CX10" s="413"/>
      <c r="CY10" s="413"/>
      <c r="CZ10" s="413"/>
      <c r="DA10" s="384">
        <f t="shared" si="2"/>
        <v>0</v>
      </c>
      <c r="DB10" s="413"/>
      <c r="DC10" s="414">
        <f t="shared" si="3"/>
        <v>0</v>
      </c>
      <c r="DD10" s="399"/>
      <c r="DE10" s="399"/>
      <c r="DF10" s="399"/>
      <c r="DG10" s="399"/>
      <c r="DH10" s="399"/>
      <c r="DI10" s="414"/>
      <c r="DJ10" s="414"/>
      <c r="DK10" s="399"/>
      <c r="DL10" s="414"/>
      <c r="DM10" s="414">
        <f t="shared" si="4"/>
        <v>0</v>
      </c>
      <c r="DN10" s="415"/>
      <c r="DO10" s="399"/>
      <c r="DP10" s="298" t="str">
        <f ca="1" xml:space="preserve"> "1~2.소액,임차 : 담보물 " &amp; 권리분석!U10 &amp; " " &amp; 권리분석!V10 &amp; " " &amp; 권리분석!W10 &amp; " 소재 " &amp; 권리분석!AA10 &amp; "이며," &amp; IF(권리분석!EP10=0, " 경매미진행건으로 등본 상 소유자 거주로 추정되어 미반영", IF(권리분석!EP10="14일미경과", " 배당요구종기일(14일미경과) 현재 임대차 관련자료 없어 미반영", " 배당요구종기일(" &amp; TEXT(권리분석!EP10, "yyyy-mm-dd") &amp; ")" &amp; IF(TODAY()&gt;권리분석!EP10, " 경과한 현재 등재 및 권리신고한 임차인 없어 미반영", " 현재 등재 임차인 없어 미반영")))  &amp; CHAR(10) &amp; IF(OR(TODAY()&lt;권리분석!EP10, 권리분석!EP10=0, 권리분석!EP10="14일미경과"),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평택시 칠원동 소재 이며, 경매미진행건으로 등본 상 소유자 거주로 추정되어 미반영
3.임금 : 소유자 개인이며, 임금채권자로 추정되는 가압류권자 없어 미반영
4.조세, 당해세 : 압류권자 없어 미반영</v>
      </c>
      <c r="DQ10" s="416"/>
      <c r="DR10" s="416"/>
      <c r="DS10" s="352"/>
      <c r="DT10" s="352"/>
      <c r="DU10" s="352"/>
      <c r="DV10" s="417" t="s">
        <v>697</v>
      </c>
      <c r="DW10" s="352"/>
      <c r="DX10" s="418"/>
      <c r="DY10" s="419" t="s">
        <v>742</v>
      </c>
      <c r="DZ10" s="420" t="s">
        <v>743</v>
      </c>
      <c r="EA10" s="421"/>
      <c r="EB10" s="421"/>
      <c r="EC10" s="407"/>
      <c r="ED10" s="422"/>
      <c r="EE10" s="375"/>
      <c r="EF10" s="423"/>
      <c r="EG10" s="424"/>
      <c r="EH10" s="368"/>
      <c r="EI10" s="375"/>
      <c r="EJ10" s="423"/>
      <c r="EK10" s="425"/>
      <c r="EL10" s="425"/>
      <c r="EM10" s="375"/>
      <c r="EN10" s="426"/>
      <c r="EO10" s="427"/>
      <c r="EP10" s="427"/>
      <c r="EQ10" s="352"/>
      <c r="ER10" s="428"/>
      <c r="ES10" s="377"/>
      <c r="ET10" s="429"/>
      <c r="EU10" s="377"/>
      <c r="EV10" s="429"/>
      <c r="EW10" s="429"/>
      <c r="EX10" s="377"/>
      <c r="EY10" s="429"/>
      <c r="EZ10" s="377"/>
      <c r="FA10" s="377"/>
      <c r="FB10" s="377"/>
      <c r="FC10" s="376"/>
      <c r="FD10" s="376"/>
      <c r="FE10" s="430"/>
      <c r="FF10" s="430"/>
      <c r="FG10" s="400"/>
      <c r="FH10" s="376"/>
      <c r="FI10" s="376"/>
      <c r="FJ10" s="376"/>
      <c r="FK10" s="376"/>
      <c r="FL10" s="376"/>
      <c r="FM10" s="352"/>
      <c r="FN10" s="376"/>
      <c r="FO10" s="376"/>
      <c r="FP10" s="399"/>
      <c r="FQ10" s="376"/>
      <c r="FR10" s="352"/>
      <c r="FS10" s="431"/>
      <c r="FT10" s="432" t="s">
        <v>744</v>
      </c>
      <c r="FU10" s="434"/>
      <c r="FV10" s="434"/>
      <c r="FW10" s="435"/>
      <c r="FX10" s="435"/>
      <c r="FY10" s="436"/>
      <c r="FZ10" s="436"/>
      <c r="GA10" s="437">
        <v>259000000</v>
      </c>
      <c r="GB10" s="412"/>
      <c r="GC10" s="438"/>
      <c r="GD10" s="439"/>
      <c r="GE10" s="440"/>
      <c r="GF10" s="441"/>
      <c r="GG10" s="441"/>
      <c r="GH10" s="441"/>
      <c r="GI10" s="441"/>
      <c r="GJ10" s="441"/>
      <c r="GK10" s="441"/>
      <c r="GL10" s="442">
        <f t="shared" si="5"/>
        <v>0</v>
      </c>
      <c r="GM10" s="442">
        <f t="shared" si="6"/>
        <v>0</v>
      </c>
      <c r="GN10" s="442"/>
      <c r="GO10" s="443"/>
      <c r="GP10" s="444"/>
      <c r="GQ10" s="445"/>
      <c r="GR10" s="377"/>
      <c r="GS10" s="446"/>
      <c r="GT10" s="447"/>
      <c r="GU10" s="448"/>
      <c r="GV10" s="449"/>
      <c r="GW10" s="450"/>
      <c r="GX10" s="451"/>
      <c r="MD10" s="453">
        <f t="shared" si="7"/>
        <v>0</v>
      </c>
    </row>
    <row r="11" spans="1:342" s="452" customFormat="1" ht="18" customHeight="1">
      <c r="A11" s="350"/>
      <c r="B11" s="351"/>
      <c r="C11" s="352"/>
      <c r="D11" s="353" t="s">
        <v>683</v>
      </c>
      <c r="E11" s="1143" t="s">
        <v>745</v>
      </c>
      <c r="F11" s="354">
        <f t="shared" si="1"/>
        <v>1</v>
      </c>
      <c r="G11" s="355" t="str">
        <f t="shared" si="0"/>
        <v>MOA-002-01</v>
      </c>
      <c r="H11" s="356" t="s">
        <v>746</v>
      </c>
      <c r="I11" s="355"/>
      <c r="J11" s="357">
        <v>28000000</v>
      </c>
      <c r="K11" s="358"/>
      <c r="L11" s="358"/>
      <c r="M11" s="359" t="s">
        <v>686</v>
      </c>
      <c r="N11" s="360"/>
      <c r="O11" s="361"/>
      <c r="P11" s="362"/>
      <c r="Q11" s="363" t="s">
        <v>735</v>
      </c>
      <c r="R11" s="363" t="s">
        <v>747</v>
      </c>
      <c r="S11" s="363" t="s">
        <v>748</v>
      </c>
      <c r="T11" s="364" t="s">
        <v>749</v>
      </c>
      <c r="U11" s="365" t="s">
        <v>735</v>
      </c>
      <c r="V11" s="365" t="s">
        <v>747</v>
      </c>
      <c r="W11" s="365" t="s">
        <v>748</v>
      </c>
      <c r="X11" s="365" t="s">
        <v>750</v>
      </c>
      <c r="Y11" s="366"/>
      <c r="Z11" s="367" t="s">
        <v>751</v>
      </c>
      <c r="AA11" s="368"/>
      <c r="AB11" s="369"/>
      <c r="AC11" s="370" t="e">
        <f>VLOOKUP(AA11,코드표!$B$4:$C$89,2,FALSE)</f>
        <v>#N/A</v>
      </c>
      <c r="AD11" s="352"/>
      <c r="AE11" s="371">
        <v>16.440000000000001</v>
      </c>
      <c r="AF11" s="371">
        <v>59.875999999999998</v>
      </c>
      <c r="AG11" s="372"/>
      <c r="AH11" s="373"/>
      <c r="AI11" s="374"/>
      <c r="AJ11" s="375"/>
      <c r="AK11" s="376"/>
      <c r="AL11" s="376"/>
      <c r="AM11" s="377">
        <v>43605</v>
      </c>
      <c r="AN11" s="358" t="s">
        <v>752</v>
      </c>
      <c r="AO11" s="378" t="s">
        <v>753</v>
      </c>
      <c r="AP11" s="379" t="s">
        <v>695</v>
      </c>
      <c r="AQ11" s="352"/>
      <c r="AR11" s="380"/>
      <c r="AS11" s="380"/>
      <c r="AT11" s="380"/>
      <c r="AU11" s="377"/>
      <c r="AV11" s="352"/>
      <c r="AW11" s="381"/>
      <c r="AX11" s="382"/>
      <c r="AY11" s="383">
        <v>1</v>
      </c>
      <c r="AZ11" s="384">
        <v>33600000</v>
      </c>
      <c r="BA11" s="385"/>
      <c r="BB11" s="386" t="s">
        <v>696</v>
      </c>
      <c r="BC11" s="387"/>
      <c r="BD11" s="388"/>
      <c r="BE11" s="389"/>
      <c r="BF11" s="390"/>
      <c r="BG11" s="391"/>
      <c r="BH11" s="392"/>
      <c r="BI11" s="392"/>
      <c r="BJ11" s="392"/>
      <c r="BK11" s="393"/>
      <c r="BL11" s="389"/>
      <c r="BM11" s="387"/>
      <c r="BN11" s="394"/>
      <c r="BO11" s="395"/>
      <c r="BP11" s="390"/>
      <c r="BQ11" s="391"/>
      <c r="BR11" s="396"/>
      <c r="BS11" s="396"/>
      <c r="BT11" s="352"/>
      <c r="BU11" s="397"/>
      <c r="BV11" s="398"/>
      <c r="BW11" s="399"/>
      <c r="BX11" s="388"/>
      <c r="BY11" s="359"/>
      <c r="BZ11" s="399"/>
      <c r="CA11" s="400"/>
      <c r="CB11" s="401"/>
      <c r="CC11" s="352"/>
      <c r="CD11" s="400"/>
      <c r="CE11" s="400"/>
      <c r="CF11" s="389"/>
      <c r="CG11" s="402"/>
      <c r="CH11" s="403"/>
      <c r="CI11" s="381"/>
      <c r="CJ11" s="400"/>
      <c r="CK11" s="404"/>
      <c r="CL11" s="405"/>
      <c r="CM11" s="406"/>
      <c r="CN11" s="352"/>
      <c r="CO11" s="407"/>
      <c r="CP11" s="408"/>
      <c r="CQ11" s="409"/>
      <c r="CR11" s="410"/>
      <c r="CS11" s="411"/>
      <c r="CT11" s="412"/>
      <c r="CU11" s="413"/>
      <c r="CV11" s="384">
        <v>295000000</v>
      </c>
      <c r="CW11" s="413"/>
      <c r="CX11" s="413"/>
      <c r="CY11" s="413"/>
      <c r="CZ11" s="413"/>
      <c r="DA11" s="384">
        <f t="shared" si="2"/>
        <v>295000000</v>
      </c>
      <c r="DB11" s="413"/>
      <c r="DC11" s="414">
        <f t="shared" si="3"/>
        <v>-295000000</v>
      </c>
      <c r="DD11" s="399"/>
      <c r="DE11" s="399"/>
      <c r="DF11" s="399"/>
      <c r="DG11" s="399"/>
      <c r="DH11" s="399"/>
      <c r="DI11" s="414"/>
      <c r="DJ11" s="414"/>
      <c r="DK11" s="399"/>
      <c r="DL11" s="414"/>
      <c r="DM11" s="414">
        <f t="shared" si="4"/>
        <v>0</v>
      </c>
      <c r="DN11" s="415"/>
      <c r="DO11" s="399"/>
      <c r="DP11" s="298" t="str">
        <f ca="1" xml:space="preserve"> "1~2.소액,임차 : 담보물 " &amp; 권리분석!U11 &amp; " " &amp; 권리분석!V11 &amp; " " &amp; 권리분석!W11 &amp; " 소재 " &amp; 권리분석!AA11 &amp; "이며," &amp; IF(권리분석!EP11=0, " 경매미진행건으로 등본 상 소유자 거주로 추정되어 미반영", IF(권리분석!EP11="14일미경과", " 배당요구종기일(14일미경과) 현재 임대차 관련자료 없어 미반영", " 배당요구종기일(" &amp; TEXT(권리분석!EP11, "yyyy-mm-dd") &amp; ")" &amp; IF(TODAY()&gt;권리분석!EP11, " 경과한 현재 등재 및 권리신고한 임차인 없어 미반영", " 현재 등재 임차인 없어 미반영")))  &amp; CHAR(10) &amp; IF(OR(TODAY()&lt;권리분석!EP11, 권리분석!EP11=0, 권리분석!EP11="14일미경과"),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안산시 단원구 고잔동 소재 이며, 경매미진행건으로 등본 상 소유자 거주로 추정되어 미반영
3.임금 : 소유자 개인이며, 임금채권자로 추정되는 가압류권자 없어 미반영
4.조세, 당해세 : 압류권자 없어 미반영</v>
      </c>
      <c r="DQ11" s="416"/>
      <c r="DR11" s="416"/>
      <c r="DS11" s="352"/>
      <c r="DT11" s="352"/>
      <c r="DU11" s="352"/>
      <c r="DV11" s="417" t="s">
        <v>709</v>
      </c>
      <c r="DW11" s="352"/>
      <c r="DX11" s="418"/>
      <c r="DY11" s="419" t="s">
        <v>754</v>
      </c>
      <c r="DZ11" s="421"/>
      <c r="EA11" s="421"/>
      <c r="EB11" s="421"/>
      <c r="EC11" s="407"/>
      <c r="ED11" s="422"/>
      <c r="EE11" s="375"/>
      <c r="EF11" s="423"/>
      <c r="EG11" s="424"/>
      <c r="EH11" s="368"/>
      <c r="EI11" s="375"/>
      <c r="EJ11" s="423"/>
      <c r="EK11" s="425"/>
      <c r="EL11" s="425"/>
      <c r="EM11" s="375"/>
      <c r="EN11" s="426"/>
      <c r="EO11" s="427"/>
      <c r="EP11" s="427"/>
      <c r="EQ11" s="352"/>
      <c r="ER11" s="428"/>
      <c r="ES11" s="377"/>
      <c r="ET11" s="429"/>
      <c r="EU11" s="377"/>
      <c r="EV11" s="429"/>
      <c r="EW11" s="429"/>
      <c r="EX11" s="377"/>
      <c r="EY11" s="429"/>
      <c r="EZ11" s="377"/>
      <c r="FA11" s="377"/>
      <c r="FB11" s="377"/>
      <c r="FC11" s="376"/>
      <c r="FD11" s="376"/>
      <c r="FE11" s="430"/>
      <c r="FF11" s="430"/>
      <c r="FG11" s="400"/>
      <c r="FH11" s="376"/>
      <c r="FI11" s="376"/>
      <c r="FJ11" s="376"/>
      <c r="FK11" s="376"/>
      <c r="FL11" s="376"/>
      <c r="FM11" s="352"/>
      <c r="FN11" s="376"/>
      <c r="FO11" s="376"/>
      <c r="FP11" s="399"/>
      <c r="FQ11" s="376"/>
      <c r="FR11" s="352"/>
      <c r="FS11" s="431"/>
      <c r="FT11" s="432" t="s">
        <v>710</v>
      </c>
      <c r="FU11" s="433">
        <v>45870</v>
      </c>
      <c r="FV11" s="434"/>
      <c r="FW11" s="435"/>
      <c r="FX11" s="435"/>
      <c r="FY11" s="436"/>
      <c r="FZ11" s="436"/>
      <c r="GA11" s="437">
        <v>350000000</v>
      </c>
      <c r="GB11" s="412"/>
      <c r="GC11" s="438"/>
      <c r="GD11" s="439"/>
      <c r="GE11" s="440"/>
      <c r="GF11" s="441"/>
      <c r="GG11" s="441"/>
      <c r="GH11" s="441"/>
      <c r="GI11" s="441"/>
      <c r="GJ11" s="441"/>
      <c r="GK11" s="441"/>
      <c r="GL11" s="442">
        <f t="shared" si="5"/>
        <v>0</v>
      </c>
      <c r="GM11" s="442">
        <f t="shared" si="6"/>
        <v>0</v>
      </c>
      <c r="GN11" s="442"/>
      <c r="GO11" s="443"/>
      <c r="GP11" s="444"/>
      <c r="GQ11" s="445"/>
      <c r="GR11" s="377"/>
      <c r="GS11" s="446"/>
      <c r="GT11" s="447"/>
      <c r="GU11" s="448"/>
      <c r="GV11" s="449"/>
      <c r="GW11" s="450"/>
      <c r="GX11" s="451"/>
      <c r="MD11" s="453">
        <f t="shared" si="7"/>
        <v>0</v>
      </c>
    </row>
    <row r="12" spans="1:342" s="452" customFormat="1" ht="18" customHeight="1">
      <c r="A12" s="350"/>
      <c r="B12" s="351"/>
      <c r="C12" s="352"/>
      <c r="D12" s="353" t="s">
        <v>683</v>
      </c>
      <c r="E12" s="1143" t="s">
        <v>755</v>
      </c>
      <c r="F12" s="354">
        <f t="shared" si="1"/>
        <v>1</v>
      </c>
      <c r="G12" s="355" t="str">
        <f t="shared" si="0"/>
        <v>MOA-003-01</v>
      </c>
      <c r="H12" s="356" t="s">
        <v>756</v>
      </c>
      <c r="I12" s="355"/>
      <c r="J12" s="357">
        <v>180000000</v>
      </c>
      <c r="K12" s="358"/>
      <c r="L12" s="358"/>
      <c r="M12" s="359" t="s">
        <v>686</v>
      </c>
      <c r="N12" s="360"/>
      <c r="O12" s="361"/>
      <c r="P12" s="362"/>
      <c r="Q12" s="363" t="s">
        <v>735</v>
      </c>
      <c r="R12" s="363" t="s">
        <v>757</v>
      </c>
      <c r="S12" s="363" t="s">
        <v>758</v>
      </c>
      <c r="T12" s="364" t="s">
        <v>759</v>
      </c>
      <c r="U12" s="365" t="s">
        <v>735</v>
      </c>
      <c r="V12" s="365" t="s">
        <v>757</v>
      </c>
      <c r="W12" s="365" t="s">
        <v>758</v>
      </c>
      <c r="X12" s="365" t="s">
        <v>760</v>
      </c>
      <c r="Y12" s="366"/>
      <c r="Z12" s="367" t="s">
        <v>692</v>
      </c>
      <c r="AA12" s="368"/>
      <c r="AB12" s="369"/>
      <c r="AC12" s="370" t="e">
        <f>VLOOKUP(AA12,코드표!$B$4:$C$89,2,FALSE)</f>
        <v>#N/A</v>
      </c>
      <c r="AD12" s="352"/>
      <c r="AE12" s="371">
        <v>60.87</v>
      </c>
      <c r="AF12" s="371">
        <v>84.923000000000002</v>
      </c>
      <c r="AG12" s="372"/>
      <c r="AH12" s="373"/>
      <c r="AI12" s="374"/>
      <c r="AJ12" s="375"/>
      <c r="AK12" s="376"/>
      <c r="AL12" s="376"/>
      <c r="AM12" s="377">
        <v>42228</v>
      </c>
      <c r="AN12" s="358" t="s">
        <v>761</v>
      </c>
      <c r="AO12" s="378" t="s">
        <v>762</v>
      </c>
      <c r="AP12" s="379" t="s">
        <v>695</v>
      </c>
      <c r="AQ12" s="352"/>
      <c r="AR12" s="380"/>
      <c r="AS12" s="380"/>
      <c r="AT12" s="380"/>
      <c r="AU12" s="377"/>
      <c r="AV12" s="352"/>
      <c r="AW12" s="381"/>
      <c r="AX12" s="382"/>
      <c r="AY12" s="383">
        <v>2</v>
      </c>
      <c r="AZ12" s="384">
        <v>216000000</v>
      </c>
      <c r="BA12" s="385"/>
      <c r="BB12" s="386" t="s">
        <v>696</v>
      </c>
      <c r="BC12" s="387"/>
      <c r="BD12" s="388"/>
      <c r="BE12" s="389"/>
      <c r="BF12" s="390"/>
      <c r="BG12" s="391"/>
      <c r="BH12" s="392"/>
      <c r="BI12" s="454">
        <v>1</v>
      </c>
      <c r="BJ12" s="455">
        <v>268800000</v>
      </c>
      <c r="BK12" s="393"/>
      <c r="BL12" s="389" t="s">
        <v>696</v>
      </c>
      <c r="BM12" s="387"/>
      <c r="BN12" s="394"/>
      <c r="BO12" s="395"/>
      <c r="BP12" s="390"/>
      <c r="BQ12" s="391"/>
      <c r="BR12" s="396"/>
      <c r="BS12" s="396"/>
      <c r="BT12" s="352"/>
      <c r="BU12" s="397"/>
      <c r="BV12" s="398"/>
      <c r="BW12" s="399"/>
      <c r="BX12" s="388"/>
      <c r="BY12" s="359"/>
      <c r="BZ12" s="399"/>
      <c r="CA12" s="400"/>
      <c r="CB12" s="401"/>
      <c r="CC12" s="352"/>
      <c r="CD12" s="400"/>
      <c r="CE12" s="400"/>
      <c r="CF12" s="389"/>
      <c r="CG12" s="402"/>
      <c r="CH12" s="403"/>
      <c r="CI12" s="381"/>
      <c r="CJ12" s="400"/>
      <c r="CK12" s="404"/>
      <c r="CL12" s="405"/>
      <c r="CM12" s="406"/>
      <c r="CN12" s="352"/>
      <c r="CO12" s="407"/>
      <c r="CP12" s="408"/>
      <c r="CQ12" s="409"/>
      <c r="CR12" s="410"/>
      <c r="CS12" s="411"/>
      <c r="CT12" s="412"/>
      <c r="CU12" s="413"/>
      <c r="CV12" s="413"/>
      <c r="CW12" s="413"/>
      <c r="CX12" s="413"/>
      <c r="CY12" s="384">
        <v>131780</v>
      </c>
      <c r="CZ12" s="413"/>
      <c r="DA12" s="384">
        <f t="shared" si="2"/>
        <v>131780</v>
      </c>
      <c r="DB12" s="413"/>
      <c r="DC12" s="414">
        <f t="shared" si="3"/>
        <v>-131780</v>
      </c>
      <c r="DD12" s="399"/>
      <c r="DE12" s="399"/>
      <c r="DF12" s="399"/>
      <c r="DG12" s="399"/>
      <c r="DH12" s="399"/>
      <c r="DI12" s="414"/>
      <c r="DJ12" s="414"/>
      <c r="DK12" s="399"/>
      <c r="DL12" s="414"/>
      <c r="DM12" s="414">
        <f t="shared" si="4"/>
        <v>0</v>
      </c>
      <c r="DN12" s="415"/>
      <c r="DO12" s="399"/>
      <c r="DP12" s="298" t="str">
        <f ca="1" xml:space="preserve"> "1~2.소액,임차 : 담보물 " &amp; 권리분석!U12 &amp; " " &amp; 권리분석!V12 &amp; " " &amp; 권리분석!W12 &amp; " 소재 " &amp; 권리분석!AA12 &amp; "이며," &amp; IF(권리분석!EP12=0, " 경매미진행건으로 등본 상 소유자 거주로 추정되어 미반영", IF(권리분석!EP12="14일미경과", " 배당요구종기일(14일미경과) 현재 임대차 관련자료 없어 미반영", " 배당요구종기일(" &amp; TEXT(권리분석!EP12, "yyyy-mm-dd") &amp; ")" &amp; IF(TODAY()&gt;권리분석!EP12, " 경과한 현재 등재 및 권리신고한 임차인 없어 미반영", " 현재 등재 임차인 없어 미반영")))  &amp; CHAR(10) &amp; IF(OR(TODAY()&lt;권리분석!EP12, 권리분석!EP12=0, 권리분석!EP12="14일미경과"),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오산시 금암동 소재 이며, 경매미진행건으로 등본 상 소유자 거주로 추정되어 미반영
3.임금 : 소유자 개인이며, 임금채권자로 추정되는 가압류권자 없어 미반영
4.조세, 당해세 : 압류권자 없어 미반영</v>
      </c>
      <c r="DQ12" s="416"/>
      <c r="DR12" s="416"/>
      <c r="DS12" s="352"/>
      <c r="DT12" s="352"/>
      <c r="DU12" s="352"/>
      <c r="DV12" s="417" t="s">
        <v>697</v>
      </c>
      <c r="DW12" s="352"/>
      <c r="DX12" s="418"/>
      <c r="DY12" s="419" t="s">
        <v>763</v>
      </c>
      <c r="DZ12" s="420" t="s">
        <v>764</v>
      </c>
      <c r="EA12" s="421"/>
      <c r="EB12" s="421"/>
      <c r="EC12" s="407"/>
      <c r="ED12" s="422"/>
      <c r="EE12" s="375"/>
      <c r="EF12" s="423"/>
      <c r="EG12" s="424"/>
      <c r="EH12" s="368"/>
      <c r="EI12" s="375"/>
      <c r="EJ12" s="423"/>
      <c r="EK12" s="425"/>
      <c r="EL12" s="425"/>
      <c r="EM12" s="375"/>
      <c r="EN12" s="426"/>
      <c r="EO12" s="427"/>
      <c r="EP12" s="427"/>
      <c r="EQ12" s="352"/>
      <c r="ER12" s="428"/>
      <c r="ES12" s="377"/>
      <c r="ET12" s="429"/>
      <c r="EU12" s="377"/>
      <c r="EV12" s="429"/>
      <c r="EW12" s="429"/>
      <c r="EX12" s="377"/>
      <c r="EY12" s="429"/>
      <c r="EZ12" s="377"/>
      <c r="FA12" s="377"/>
      <c r="FB12" s="377"/>
      <c r="FC12" s="376"/>
      <c r="FD12" s="376"/>
      <c r="FE12" s="430"/>
      <c r="FF12" s="430"/>
      <c r="FG12" s="400"/>
      <c r="FH12" s="376"/>
      <c r="FI12" s="376"/>
      <c r="FJ12" s="376"/>
      <c r="FK12" s="376"/>
      <c r="FL12" s="376"/>
      <c r="FM12" s="352"/>
      <c r="FN12" s="376"/>
      <c r="FO12" s="376"/>
      <c r="FP12" s="399"/>
      <c r="FQ12" s="376"/>
      <c r="FR12" s="352"/>
      <c r="FS12" s="431"/>
      <c r="FT12" s="432" t="s">
        <v>710</v>
      </c>
      <c r="FU12" s="433">
        <v>45870</v>
      </c>
      <c r="FV12" s="434"/>
      <c r="FW12" s="435"/>
      <c r="FX12" s="435"/>
      <c r="FY12" s="436"/>
      <c r="FZ12" s="436"/>
      <c r="GA12" s="437">
        <v>425000000</v>
      </c>
      <c r="GB12" s="412"/>
      <c r="GC12" s="438"/>
      <c r="GD12" s="439"/>
      <c r="GE12" s="440"/>
      <c r="GF12" s="441"/>
      <c r="GG12" s="441"/>
      <c r="GH12" s="441"/>
      <c r="GI12" s="441"/>
      <c r="GJ12" s="441"/>
      <c r="GK12" s="441"/>
      <c r="GL12" s="442">
        <f t="shared" si="5"/>
        <v>0</v>
      </c>
      <c r="GM12" s="442">
        <f t="shared" si="6"/>
        <v>0</v>
      </c>
      <c r="GN12" s="442"/>
      <c r="GO12" s="443"/>
      <c r="GP12" s="444"/>
      <c r="GQ12" s="445"/>
      <c r="GR12" s="377"/>
      <c r="GS12" s="446"/>
      <c r="GT12" s="447"/>
      <c r="GU12" s="448"/>
      <c r="GV12" s="449"/>
      <c r="GW12" s="450"/>
      <c r="GX12" s="451"/>
      <c r="MD12" s="453">
        <f t="shared" si="7"/>
        <v>0</v>
      </c>
    </row>
    <row r="13" spans="1:342" s="452" customFormat="1" ht="18" customHeight="1">
      <c r="A13" s="350"/>
      <c r="B13" s="351"/>
      <c r="C13" s="352"/>
      <c r="D13" s="353" t="s">
        <v>683</v>
      </c>
      <c r="E13" s="1143" t="s">
        <v>765</v>
      </c>
      <c r="F13" s="354">
        <f t="shared" si="1"/>
        <v>1</v>
      </c>
      <c r="G13" s="355" t="str">
        <f t="shared" si="0"/>
        <v>MOA-004-01</v>
      </c>
      <c r="H13" s="356" t="s">
        <v>766</v>
      </c>
      <c r="I13" s="355"/>
      <c r="J13" s="357">
        <v>80000000</v>
      </c>
      <c r="K13" s="358"/>
      <c r="L13" s="358"/>
      <c r="M13" s="359" t="s">
        <v>686</v>
      </c>
      <c r="N13" s="360"/>
      <c r="O13" s="361"/>
      <c r="P13" s="362"/>
      <c r="Q13" s="363" t="s">
        <v>735</v>
      </c>
      <c r="R13" s="363" t="s">
        <v>767</v>
      </c>
      <c r="S13" s="363" t="s">
        <v>768</v>
      </c>
      <c r="T13" s="364" t="s">
        <v>769</v>
      </c>
      <c r="U13" s="365" t="s">
        <v>735</v>
      </c>
      <c r="V13" s="365" t="s">
        <v>767</v>
      </c>
      <c r="W13" s="365" t="s">
        <v>768</v>
      </c>
      <c r="X13" s="365" t="s">
        <v>770</v>
      </c>
      <c r="Y13" s="366"/>
      <c r="Z13" s="367" t="s">
        <v>692</v>
      </c>
      <c r="AA13" s="368"/>
      <c r="AB13" s="369"/>
      <c r="AC13" s="370" t="e">
        <f>VLOOKUP(AA13,코드표!$B$4:$C$89,2,FALSE)</f>
        <v>#N/A</v>
      </c>
      <c r="AD13" s="352"/>
      <c r="AE13" s="371">
        <v>51.143999999999998</v>
      </c>
      <c r="AF13" s="371">
        <v>84.954999999999998</v>
      </c>
      <c r="AG13" s="372"/>
      <c r="AH13" s="373"/>
      <c r="AI13" s="374"/>
      <c r="AJ13" s="375"/>
      <c r="AK13" s="376"/>
      <c r="AL13" s="376"/>
      <c r="AM13" s="377">
        <v>43409</v>
      </c>
      <c r="AN13" s="358" t="s">
        <v>771</v>
      </c>
      <c r="AO13" s="378" t="s">
        <v>772</v>
      </c>
      <c r="AP13" s="379" t="s">
        <v>695</v>
      </c>
      <c r="AQ13" s="352"/>
      <c r="AR13" s="380"/>
      <c r="AS13" s="380"/>
      <c r="AT13" s="380"/>
      <c r="AU13" s="377"/>
      <c r="AV13" s="352"/>
      <c r="AW13" s="381"/>
      <c r="AX13" s="382"/>
      <c r="AY13" s="383">
        <v>1</v>
      </c>
      <c r="AZ13" s="384">
        <v>96000000</v>
      </c>
      <c r="BA13" s="385"/>
      <c r="BB13" s="386" t="s">
        <v>696</v>
      </c>
      <c r="BC13" s="387"/>
      <c r="BD13" s="388"/>
      <c r="BE13" s="389"/>
      <c r="BF13" s="390"/>
      <c r="BG13" s="391"/>
      <c r="BH13" s="392"/>
      <c r="BI13" s="392"/>
      <c r="BJ13" s="392"/>
      <c r="BK13" s="393"/>
      <c r="BL13" s="389"/>
      <c r="BM13" s="387"/>
      <c r="BN13" s="394"/>
      <c r="BO13" s="395"/>
      <c r="BP13" s="390"/>
      <c r="BQ13" s="391"/>
      <c r="BR13" s="396"/>
      <c r="BS13" s="396"/>
      <c r="BT13" s="352"/>
      <c r="BU13" s="397"/>
      <c r="BV13" s="398"/>
      <c r="BW13" s="399"/>
      <c r="BX13" s="388"/>
      <c r="BY13" s="359"/>
      <c r="BZ13" s="399"/>
      <c r="CA13" s="400"/>
      <c r="CB13" s="401"/>
      <c r="CC13" s="352"/>
      <c r="CD13" s="400"/>
      <c r="CE13" s="400"/>
      <c r="CF13" s="389"/>
      <c r="CG13" s="402"/>
      <c r="CH13" s="403"/>
      <c r="CI13" s="381"/>
      <c r="CJ13" s="400"/>
      <c r="CK13" s="404"/>
      <c r="CL13" s="405"/>
      <c r="CM13" s="406"/>
      <c r="CN13" s="352"/>
      <c r="CO13" s="407"/>
      <c r="CP13" s="408"/>
      <c r="CQ13" s="409"/>
      <c r="CR13" s="410"/>
      <c r="CS13" s="411"/>
      <c r="CT13" s="412"/>
      <c r="CU13" s="413"/>
      <c r="CV13" s="384">
        <v>320000000</v>
      </c>
      <c r="CW13" s="413"/>
      <c r="CX13" s="413"/>
      <c r="CY13" s="384">
        <f>1916000+957910</f>
        <v>2873910</v>
      </c>
      <c r="CZ13" s="413"/>
      <c r="DA13" s="384">
        <f t="shared" si="2"/>
        <v>322873910</v>
      </c>
      <c r="DB13" s="413"/>
      <c r="DC13" s="414">
        <f t="shared" si="3"/>
        <v>-322873910</v>
      </c>
      <c r="DD13" s="399"/>
      <c r="DE13" s="399"/>
      <c r="DF13" s="399"/>
      <c r="DG13" s="399"/>
      <c r="DH13" s="399"/>
      <c r="DI13" s="414"/>
      <c r="DJ13" s="414"/>
      <c r="DK13" s="399"/>
      <c r="DL13" s="414"/>
      <c r="DM13" s="414">
        <f t="shared" si="4"/>
        <v>0</v>
      </c>
      <c r="DN13" s="415"/>
      <c r="DO13" s="399"/>
      <c r="DP13" s="298" t="str">
        <f ca="1" xml:space="preserve"> "1~2.소액,임차 : 담보물 " &amp; 권리분석!U13 &amp; " " &amp; 권리분석!V13 &amp; " " &amp; 권리분석!W13 &amp; " 소재 " &amp; 권리분석!AA13 &amp; "이며," &amp; IF(권리분석!EP13=0, " 경매미진행건으로 등본 상 소유자 거주로 추정되어 미반영", IF(권리분석!EP13="14일미경과", " 배당요구종기일(14일미경과) 현재 임대차 관련자료 없어 미반영", " 배당요구종기일(" &amp; TEXT(권리분석!EP13, "yyyy-mm-dd") &amp; ")" &amp; IF(TODAY()&gt;권리분석!EP13, " 경과한 현재 등재 및 권리신고한 임차인 없어 미반영", " 현재 등재 임차인 없어 미반영")))  &amp; CHAR(10) &amp; IF(OR(TODAY()&lt;권리분석!EP13, 권리분석!EP13=0, 권리분석!EP13="14일미경과"),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용인시 처인구 남사읍 아곡리 소재 이며, 경매미진행건으로 등본 상 소유자 거주로 추정되어 미반영
3.임금 : 소유자 개인이며, 임금채권자로 추정되는 가압류권자 없어 미반영
4.조세, 당해세 : 압류권자 없어 미반영</v>
      </c>
      <c r="DQ13" s="416"/>
      <c r="DR13" s="416"/>
      <c r="DS13" s="352"/>
      <c r="DT13" s="352"/>
      <c r="DU13" s="352"/>
      <c r="DV13" s="417" t="s">
        <v>697</v>
      </c>
      <c r="DW13" s="352"/>
      <c r="DX13" s="418"/>
      <c r="DY13" s="419" t="s">
        <v>763</v>
      </c>
      <c r="DZ13" s="420" t="s">
        <v>773</v>
      </c>
      <c r="EA13" s="421"/>
      <c r="EB13" s="421"/>
      <c r="EC13" s="407"/>
      <c r="ED13" s="422"/>
      <c r="EE13" s="375"/>
      <c r="EF13" s="423"/>
      <c r="EG13" s="424"/>
      <c r="EH13" s="368"/>
      <c r="EI13" s="375"/>
      <c r="EJ13" s="423"/>
      <c r="EK13" s="425"/>
      <c r="EL13" s="425"/>
      <c r="EM13" s="375"/>
      <c r="EN13" s="426"/>
      <c r="EO13" s="427"/>
      <c r="EP13" s="427"/>
      <c r="EQ13" s="352"/>
      <c r="ER13" s="428"/>
      <c r="ES13" s="377"/>
      <c r="ET13" s="429"/>
      <c r="EU13" s="377"/>
      <c r="EV13" s="429"/>
      <c r="EW13" s="429"/>
      <c r="EX13" s="377"/>
      <c r="EY13" s="429"/>
      <c r="EZ13" s="377"/>
      <c r="FA13" s="377"/>
      <c r="FB13" s="377"/>
      <c r="FC13" s="376"/>
      <c r="FD13" s="376"/>
      <c r="FE13" s="430"/>
      <c r="FF13" s="430"/>
      <c r="FG13" s="400"/>
      <c r="FH13" s="376"/>
      <c r="FI13" s="376"/>
      <c r="FJ13" s="376"/>
      <c r="FK13" s="376"/>
      <c r="FL13" s="376"/>
      <c r="FM13" s="352"/>
      <c r="FN13" s="376"/>
      <c r="FO13" s="376"/>
      <c r="FP13" s="399"/>
      <c r="FQ13" s="376"/>
      <c r="FR13" s="352"/>
      <c r="FS13" s="431"/>
      <c r="FT13" s="432" t="s">
        <v>700</v>
      </c>
      <c r="FU13" s="433">
        <v>45524</v>
      </c>
      <c r="FV13" s="434"/>
      <c r="FW13" s="435"/>
      <c r="FX13" s="435"/>
      <c r="FY13" s="436"/>
      <c r="FZ13" s="436"/>
      <c r="GA13" s="437">
        <v>436000000</v>
      </c>
      <c r="GB13" s="412"/>
      <c r="GC13" s="438"/>
      <c r="GD13" s="439"/>
      <c r="GE13" s="440"/>
      <c r="GF13" s="441"/>
      <c r="GG13" s="441"/>
      <c r="GH13" s="441"/>
      <c r="GI13" s="441"/>
      <c r="GJ13" s="441"/>
      <c r="GK13" s="441"/>
      <c r="GL13" s="442">
        <f t="shared" si="5"/>
        <v>0</v>
      </c>
      <c r="GM13" s="442">
        <f t="shared" si="6"/>
        <v>0</v>
      </c>
      <c r="GN13" s="442"/>
      <c r="GO13" s="443"/>
      <c r="GP13" s="444"/>
      <c r="GQ13" s="445"/>
      <c r="GR13" s="377"/>
      <c r="GS13" s="446"/>
      <c r="GT13" s="447"/>
      <c r="GU13" s="448"/>
      <c r="GV13" s="449"/>
      <c r="GW13" s="450"/>
      <c r="GX13" s="451"/>
      <c r="MD13" s="453">
        <f t="shared" si="7"/>
        <v>0</v>
      </c>
    </row>
    <row r="14" spans="1:342" s="452" customFormat="1" ht="18" customHeight="1">
      <c r="A14" s="350"/>
      <c r="B14" s="351"/>
      <c r="C14" s="352"/>
      <c r="D14" s="353" t="s">
        <v>683</v>
      </c>
      <c r="E14" s="1143" t="s">
        <v>774</v>
      </c>
      <c r="F14" s="354">
        <f t="shared" si="1"/>
        <v>1</v>
      </c>
      <c r="G14" s="355" t="str">
        <f t="shared" si="0"/>
        <v>MOA-005-01</v>
      </c>
      <c r="H14" s="356" t="s">
        <v>775</v>
      </c>
      <c r="I14" s="355"/>
      <c r="J14" s="357">
        <v>285091370</v>
      </c>
      <c r="K14" s="358"/>
      <c r="L14" s="358"/>
      <c r="M14" s="359" t="s">
        <v>686</v>
      </c>
      <c r="N14" s="360"/>
      <c r="O14" s="361"/>
      <c r="P14" s="362"/>
      <c r="Q14" s="363" t="s">
        <v>735</v>
      </c>
      <c r="R14" s="363" t="s">
        <v>776</v>
      </c>
      <c r="S14" s="363" t="s">
        <v>777</v>
      </c>
      <c r="T14" s="364" t="s">
        <v>778</v>
      </c>
      <c r="U14" s="365" t="s">
        <v>735</v>
      </c>
      <c r="V14" s="365" t="s">
        <v>776</v>
      </c>
      <c r="W14" s="365" t="s">
        <v>779</v>
      </c>
      <c r="X14" s="365" t="s">
        <v>780</v>
      </c>
      <c r="Y14" s="366"/>
      <c r="Z14" s="367" t="s">
        <v>692</v>
      </c>
      <c r="AA14" s="368"/>
      <c r="AB14" s="369"/>
      <c r="AC14" s="370" t="e">
        <f>VLOOKUP(AA14,코드표!$B$4:$C$89,2,FALSE)</f>
        <v>#N/A</v>
      </c>
      <c r="AD14" s="352"/>
      <c r="AE14" s="371">
        <v>39.997999999999998</v>
      </c>
      <c r="AF14" s="371">
        <v>59.98</v>
      </c>
      <c r="AG14" s="372"/>
      <c r="AH14" s="373"/>
      <c r="AI14" s="374"/>
      <c r="AJ14" s="375"/>
      <c r="AK14" s="376"/>
      <c r="AL14" s="376"/>
      <c r="AM14" s="377">
        <v>40255</v>
      </c>
      <c r="AN14" s="358" t="s">
        <v>781</v>
      </c>
      <c r="AO14" s="378" t="s">
        <v>782</v>
      </c>
      <c r="AP14" s="379" t="s">
        <v>695</v>
      </c>
      <c r="AQ14" s="352"/>
      <c r="AR14" s="380"/>
      <c r="AS14" s="380"/>
      <c r="AT14" s="380"/>
      <c r="AU14" s="377"/>
      <c r="AV14" s="352"/>
      <c r="AW14" s="381"/>
      <c r="AX14" s="382"/>
      <c r="AY14" s="383" t="s">
        <v>719</v>
      </c>
      <c r="AZ14" s="384">
        <v>336000000</v>
      </c>
      <c r="BA14" s="385"/>
      <c r="BB14" s="386" t="s">
        <v>696</v>
      </c>
      <c r="BC14" s="387"/>
      <c r="BD14" s="388"/>
      <c r="BE14" s="389"/>
      <c r="BF14" s="390"/>
      <c r="BG14" s="391"/>
      <c r="BH14" s="392"/>
      <c r="BI14" s="454">
        <v>1</v>
      </c>
      <c r="BJ14" s="455">
        <v>174300000</v>
      </c>
      <c r="BK14" s="393"/>
      <c r="BL14" s="389" t="s">
        <v>696</v>
      </c>
      <c r="BM14" s="387"/>
      <c r="BN14" s="394"/>
      <c r="BO14" s="395"/>
      <c r="BP14" s="390"/>
      <c r="BQ14" s="391"/>
      <c r="BR14" s="396"/>
      <c r="BS14" s="396"/>
      <c r="BT14" s="352"/>
      <c r="BU14" s="397"/>
      <c r="BV14" s="398"/>
      <c r="BW14" s="399"/>
      <c r="BX14" s="388"/>
      <c r="BY14" s="359"/>
      <c r="BZ14" s="399"/>
      <c r="CA14" s="400"/>
      <c r="CB14" s="401"/>
      <c r="CC14" s="352"/>
      <c r="CD14" s="400"/>
      <c r="CE14" s="400"/>
      <c r="CF14" s="389"/>
      <c r="CG14" s="402"/>
      <c r="CH14" s="403"/>
      <c r="CI14" s="381"/>
      <c r="CJ14" s="400"/>
      <c r="CK14" s="404"/>
      <c r="CL14" s="405"/>
      <c r="CM14" s="406"/>
      <c r="CN14" s="352"/>
      <c r="CO14" s="407"/>
      <c r="CP14" s="408"/>
      <c r="CQ14" s="409"/>
      <c r="CR14" s="410"/>
      <c r="CS14" s="411"/>
      <c r="CT14" s="412"/>
      <c r="CU14" s="413"/>
      <c r="CV14" s="413"/>
      <c r="CW14" s="413"/>
      <c r="CX14" s="413"/>
      <c r="CY14" s="384">
        <v>304170</v>
      </c>
      <c r="CZ14" s="413"/>
      <c r="DA14" s="384">
        <f t="shared" si="2"/>
        <v>304170</v>
      </c>
      <c r="DB14" s="413"/>
      <c r="DC14" s="414">
        <f t="shared" si="3"/>
        <v>-304170</v>
      </c>
      <c r="DD14" s="399"/>
      <c r="DE14" s="399"/>
      <c r="DF14" s="399"/>
      <c r="DG14" s="399"/>
      <c r="DH14" s="399"/>
      <c r="DI14" s="414"/>
      <c r="DJ14" s="414"/>
      <c r="DK14" s="399"/>
      <c r="DL14" s="414"/>
      <c r="DM14" s="414">
        <f t="shared" si="4"/>
        <v>0</v>
      </c>
      <c r="DN14" s="415"/>
      <c r="DO14" s="399"/>
      <c r="DP14" s="298" t="str">
        <f ca="1" xml:space="preserve"> "1~2.소액,임차 : 담보물 " &amp; 권리분석!U14 &amp; " " &amp; 권리분석!V14 &amp; " " &amp; 권리분석!W14 &amp; " 소재 " &amp; 권리분석!AA14 &amp; "이며," &amp; IF(권리분석!EP14=0, " 경매미진행건으로 등본 상 소유자 거주로 추정되어 미반영", IF(권리분석!EP14="14일미경과", " 배당요구종기일(14일미경과) 현재 임대차 관련자료 없어 미반영", " 배당요구종기일(" &amp; TEXT(권리분석!EP14, "yyyy-mm-dd") &amp; ")" &amp; IF(TODAY()&gt;권리분석!EP14, " 경과한 현재 등재 및 권리신고한 임차인 없어 미반영", " 현재 등재 임차인 없어 미반영")))  &amp; CHAR(10) &amp; IF(OR(TODAY()&lt;권리분석!EP14, 권리분석!EP14=0, 권리분석!EP14="14일미경과"),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남양주시 와부읍 덕소리 소재 이며, 경매미진행건으로 등본 상 소유자 거주로 추정되어 미반영
3.임금 : 소유자 개인이며, 임금채권자로 추정되는 가압류권자 없어 미반영
4.조세, 당해세 : 압류권자 없어 미반영</v>
      </c>
      <c r="DQ14" s="416"/>
      <c r="DR14" s="416"/>
      <c r="DS14" s="352"/>
      <c r="DT14" s="352"/>
      <c r="DU14" s="352"/>
      <c r="DV14" s="417" t="s">
        <v>697</v>
      </c>
      <c r="DW14" s="352"/>
      <c r="DX14" s="418"/>
      <c r="DY14" s="419" t="s">
        <v>783</v>
      </c>
      <c r="DZ14" s="420" t="s">
        <v>784</v>
      </c>
      <c r="EA14" s="421"/>
      <c r="EB14" s="421"/>
      <c r="EC14" s="407"/>
      <c r="ED14" s="422"/>
      <c r="EE14" s="375"/>
      <c r="EF14" s="423"/>
      <c r="EG14" s="424"/>
      <c r="EH14" s="368"/>
      <c r="EI14" s="375"/>
      <c r="EJ14" s="423"/>
      <c r="EK14" s="425"/>
      <c r="EL14" s="425"/>
      <c r="EM14" s="375"/>
      <c r="EN14" s="426"/>
      <c r="EO14" s="427"/>
      <c r="EP14" s="427"/>
      <c r="EQ14" s="352"/>
      <c r="ER14" s="428"/>
      <c r="ES14" s="377"/>
      <c r="ET14" s="429"/>
      <c r="EU14" s="377"/>
      <c r="EV14" s="429"/>
      <c r="EW14" s="429"/>
      <c r="EX14" s="377"/>
      <c r="EY14" s="429"/>
      <c r="EZ14" s="377"/>
      <c r="FA14" s="377"/>
      <c r="FB14" s="377"/>
      <c r="FC14" s="376"/>
      <c r="FD14" s="376"/>
      <c r="FE14" s="430"/>
      <c r="FF14" s="430"/>
      <c r="FG14" s="400"/>
      <c r="FH14" s="376"/>
      <c r="FI14" s="376"/>
      <c r="FJ14" s="376"/>
      <c r="FK14" s="376"/>
      <c r="FL14" s="376"/>
      <c r="FM14" s="352"/>
      <c r="FN14" s="376"/>
      <c r="FO14" s="376"/>
      <c r="FP14" s="399"/>
      <c r="FQ14" s="376"/>
      <c r="FR14" s="352"/>
      <c r="FS14" s="431"/>
      <c r="FT14" s="432" t="s">
        <v>700</v>
      </c>
      <c r="FU14" s="433">
        <v>45790</v>
      </c>
      <c r="FV14" s="434"/>
      <c r="FW14" s="435"/>
      <c r="FX14" s="435"/>
      <c r="FY14" s="436"/>
      <c r="FZ14" s="436"/>
      <c r="GA14" s="437">
        <v>509000000</v>
      </c>
      <c r="GB14" s="412"/>
      <c r="GC14" s="438"/>
      <c r="GD14" s="439"/>
      <c r="GE14" s="440"/>
      <c r="GF14" s="441"/>
      <c r="GG14" s="441"/>
      <c r="GH14" s="441"/>
      <c r="GI14" s="441"/>
      <c r="GJ14" s="441"/>
      <c r="GK14" s="441"/>
      <c r="GL14" s="442">
        <f t="shared" si="5"/>
        <v>0</v>
      </c>
      <c r="GM14" s="442">
        <f t="shared" si="6"/>
        <v>0</v>
      </c>
      <c r="GN14" s="442"/>
      <c r="GO14" s="443"/>
      <c r="GP14" s="444"/>
      <c r="GQ14" s="445"/>
      <c r="GR14" s="377"/>
      <c r="GS14" s="446"/>
      <c r="GT14" s="447"/>
      <c r="GU14" s="448"/>
      <c r="GV14" s="449"/>
      <c r="GW14" s="450"/>
      <c r="GX14" s="451"/>
      <c r="MD14" s="453">
        <f t="shared" si="7"/>
        <v>0</v>
      </c>
    </row>
    <row r="15" spans="1:342" s="452" customFormat="1" ht="18" customHeight="1">
      <c r="A15" s="350"/>
      <c r="B15" s="351"/>
      <c r="C15" s="352"/>
      <c r="D15" s="353" t="s">
        <v>683</v>
      </c>
      <c r="E15" s="1143" t="s">
        <v>785</v>
      </c>
      <c r="F15" s="354">
        <f t="shared" si="1"/>
        <v>1</v>
      </c>
      <c r="G15" s="355" t="str">
        <f t="shared" si="0"/>
        <v>MOA-006-01</v>
      </c>
      <c r="H15" s="356" t="s">
        <v>786</v>
      </c>
      <c r="I15" s="355"/>
      <c r="J15" s="357">
        <v>88999289</v>
      </c>
      <c r="K15" s="358"/>
      <c r="L15" s="358"/>
      <c r="M15" s="359" t="s">
        <v>686</v>
      </c>
      <c r="N15" s="360"/>
      <c r="O15" s="361"/>
      <c r="P15" s="362"/>
      <c r="Q15" s="363" t="s">
        <v>735</v>
      </c>
      <c r="R15" s="363" t="s">
        <v>787</v>
      </c>
      <c r="S15" s="363" t="s">
        <v>788</v>
      </c>
      <c r="T15" s="364" t="s">
        <v>789</v>
      </c>
      <c r="U15" s="365" t="s">
        <v>735</v>
      </c>
      <c r="V15" s="365" t="s">
        <v>787</v>
      </c>
      <c r="W15" s="365" t="s">
        <v>788</v>
      </c>
      <c r="X15" s="365" t="s">
        <v>790</v>
      </c>
      <c r="Y15" s="366"/>
      <c r="Z15" s="367" t="s">
        <v>692</v>
      </c>
      <c r="AA15" s="368"/>
      <c r="AB15" s="369"/>
      <c r="AC15" s="370" t="e">
        <f>VLOOKUP(AA15,코드표!$B$4:$C$89,2,FALSE)</f>
        <v>#N/A</v>
      </c>
      <c r="AD15" s="352"/>
      <c r="AE15" s="371">
        <v>67.228999999999999</v>
      </c>
      <c r="AF15" s="371">
        <v>84.974999999999994</v>
      </c>
      <c r="AG15" s="372"/>
      <c r="AH15" s="373"/>
      <c r="AI15" s="374"/>
      <c r="AJ15" s="375"/>
      <c r="AK15" s="376"/>
      <c r="AL15" s="376"/>
      <c r="AM15" s="377">
        <v>39651</v>
      </c>
      <c r="AN15" s="358" t="s">
        <v>791</v>
      </c>
      <c r="AO15" s="378" t="s">
        <v>792</v>
      </c>
      <c r="AP15" s="379" t="s">
        <v>695</v>
      </c>
      <c r="AQ15" s="352"/>
      <c r="AR15" s="380"/>
      <c r="AS15" s="380"/>
      <c r="AT15" s="380"/>
      <c r="AU15" s="377"/>
      <c r="AV15" s="352"/>
      <c r="AW15" s="381"/>
      <c r="AX15" s="382"/>
      <c r="AY15" s="383">
        <v>3</v>
      </c>
      <c r="AZ15" s="384">
        <v>106800000</v>
      </c>
      <c r="BA15" s="385"/>
      <c r="BB15" s="386" t="s">
        <v>696</v>
      </c>
      <c r="BC15" s="387"/>
      <c r="BD15" s="388"/>
      <c r="BE15" s="389"/>
      <c r="BF15" s="390"/>
      <c r="BG15" s="391"/>
      <c r="BH15" s="392"/>
      <c r="BI15" s="454" t="s">
        <v>793</v>
      </c>
      <c r="BJ15" s="455">
        <v>220800000</v>
      </c>
      <c r="BK15" s="393"/>
      <c r="BL15" s="389" t="s">
        <v>696</v>
      </c>
      <c r="BM15" s="387"/>
      <c r="BN15" s="394"/>
      <c r="BO15" s="395"/>
      <c r="BP15" s="390"/>
      <c r="BQ15" s="391"/>
      <c r="BR15" s="396"/>
      <c r="BS15" s="396"/>
      <c r="BT15" s="352"/>
      <c r="BU15" s="397"/>
      <c r="BV15" s="398"/>
      <c r="BW15" s="399"/>
      <c r="BX15" s="388"/>
      <c r="BY15" s="359"/>
      <c r="BZ15" s="399"/>
      <c r="CA15" s="400"/>
      <c r="CB15" s="401"/>
      <c r="CC15" s="352"/>
      <c r="CD15" s="400"/>
      <c r="CE15" s="400"/>
      <c r="CF15" s="389"/>
      <c r="CG15" s="402"/>
      <c r="CH15" s="403"/>
      <c r="CI15" s="381"/>
      <c r="CJ15" s="400"/>
      <c r="CK15" s="404"/>
      <c r="CL15" s="405"/>
      <c r="CM15" s="406"/>
      <c r="CN15" s="352"/>
      <c r="CO15" s="407"/>
      <c r="CP15" s="408"/>
      <c r="CQ15" s="409"/>
      <c r="CR15" s="410"/>
      <c r="CS15" s="411"/>
      <c r="CT15" s="412"/>
      <c r="CU15" s="413"/>
      <c r="CV15" s="413"/>
      <c r="CW15" s="413"/>
      <c r="CX15" s="413"/>
      <c r="CY15" s="413"/>
      <c r="CZ15" s="413"/>
      <c r="DA15" s="384">
        <f t="shared" si="2"/>
        <v>0</v>
      </c>
      <c r="DB15" s="413"/>
      <c r="DC15" s="414">
        <f t="shared" si="3"/>
        <v>0</v>
      </c>
      <c r="DD15" s="399"/>
      <c r="DE15" s="399"/>
      <c r="DF15" s="399"/>
      <c r="DG15" s="399"/>
      <c r="DH15" s="399"/>
      <c r="DI15" s="414"/>
      <c r="DJ15" s="414"/>
      <c r="DK15" s="399"/>
      <c r="DL15" s="414"/>
      <c r="DM15" s="414">
        <f t="shared" si="4"/>
        <v>0</v>
      </c>
      <c r="DN15" s="415"/>
      <c r="DO15" s="399"/>
      <c r="DP15" s="298" t="str">
        <f ca="1" xml:space="preserve"> "1~2.소액,임차 : 담보물 " &amp; 권리분석!U15 &amp; " " &amp; 권리분석!V15 &amp; " " &amp; 권리분석!W15 &amp; " 소재 " &amp; 권리분석!AA15 &amp; "이며," &amp; IF(권리분석!EP15=0, " 경매미진행건으로 등본 상 소유자 거주로 추정되어 미반영", IF(권리분석!EP15="14일미경과", " 배당요구종기일(14일미경과) 현재 임대차 관련자료 없어 미반영", " 배당요구종기일(" &amp; TEXT(권리분석!EP15, "yyyy-mm-dd") &amp; ")" &amp; IF(TODAY()&gt;권리분석!EP15, " 경과한 현재 등재 및 권리신고한 임차인 없어 미반영", " 현재 등재 임차인 없어 미반영")))  &amp; CHAR(10) &amp; IF(OR(TODAY()&lt;권리분석!EP15, 권리분석!EP15=0, 권리분석!EP15="14일미경과"),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의정부시 녹양동 소재 이며, 경매미진행건으로 등본 상 소유자 거주로 추정되어 미반영
3.임금 : 소유자 개인이며, 임금채권자로 추정되는 가압류권자 없어 미반영
4.조세, 당해세 : 압류권자 없어 미반영</v>
      </c>
      <c r="DQ15" s="416"/>
      <c r="DR15" s="416"/>
      <c r="DS15" s="352"/>
      <c r="DT15" s="352"/>
      <c r="DU15" s="352"/>
      <c r="DV15" s="417" t="s">
        <v>709</v>
      </c>
      <c r="DW15" s="352"/>
      <c r="DX15" s="418"/>
      <c r="DY15" s="419" t="s">
        <v>794</v>
      </c>
      <c r="DZ15" s="421"/>
      <c r="EA15" s="421"/>
      <c r="EB15" s="421"/>
      <c r="EC15" s="407"/>
      <c r="ED15" s="422"/>
      <c r="EE15" s="375"/>
      <c r="EF15" s="423"/>
      <c r="EG15" s="424"/>
      <c r="EH15" s="368"/>
      <c r="EI15" s="375"/>
      <c r="EJ15" s="423"/>
      <c r="EK15" s="425"/>
      <c r="EL15" s="425"/>
      <c r="EM15" s="375"/>
      <c r="EN15" s="426"/>
      <c r="EO15" s="427"/>
      <c r="EP15" s="427"/>
      <c r="EQ15" s="352"/>
      <c r="ER15" s="428"/>
      <c r="ES15" s="377"/>
      <c r="ET15" s="429"/>
      <c r="EU15" s="377"/>
      <c r="EV15" s="429"/>
      <c r="EW15" s="429"/>
      <c r="EX15" s="377"/>
      <c r="EY15" s="429"/>
      <c r="EZ15" s="377"/>
      <c r="FA15" s="377"/>
      <c r="FB15" s="377"/>
      <c r="FC15" s="376"/>
      <c r="FD15" s="376"/>
      <c r="FE15" s="430"/>
      <c r="FF15" s="430"/>
      <c r="FG15" s="400"/>
      <c r="FH15" s="376"/>
      <c r="FI15" s="376"/>
      <c r="FJ15" s="376"/>
      <c r="FK15" s="376"/>
      <c r="FL15" s="376"/>
      <c r="FM15" s="352"/>
      <c r="FN15" s="376"/>
      <c r="FO15" s="376"/>
      <c r="FP15" s="399"/>
      <c r="FQ15" s="376"/>
      <c r="FR15" s="352"/>
      <c r="FS15" s="431"/>
      <c r="FT15" s="432" t="s">
        <v>710</v>
      </c>
      <c r="FU15" s="433">
        <v>45870</v>
      </c>
      <c r="FV15" s="434"/>
      <c r="FW15" s="435"/>
      <c r="FX15" s="435"/>
      <c r="FY15" s="436"/>
      <c r="FZ15" s="436"/>
      <c r="GA15" s="437">
        <v>355000000</v>
      </c>
      <c r="GB15" s="412"/>
      <c r="GC15" s="438"/>
      <c r="GD15" s="439"/>
      <c r="GE15" s="440"/>
      <c r="GF15" s="441"/>
      <c r="GG15" s="441"/>
      <c r="GH15" s="441"/>
      <c r="GI15" s="441"/>
      <c r="GJ15" s="441"/>
      <c r="GK15" s="441"/>
      <c r="GL15" s="442">
        <f t="shared" si="5"/>
        <v>0</v>
      </c>
      <c r="GM15" s="442">
        <f t="shared" si="6"/>
        <v>0</v>
      </c>
      <c r="GN15" s="442"/>
      <c r="GO15" s="443"/>
      <c r="GP15" s="444"/>
      <c r="GQ15" s="445"/>
      <c r="GR15" s="377"/>
      <c r="GS15" s="446"/>
      <c r="GT15" s="447"/>
      <c r="GU15" s="448"/>
      <c r="GV15" s="449"/>
      <c r="GW15" s="450"/>
      <c r="GX15" s="451"/>
      <c r="MD15" s="453">
        <f t="shared" si="7"/>
        <v>0</v>
      </c>
    </row>
    <row r="16" spans="1:342" s="452" customFormat="1" ht="18" customHeight="1">
      <c r="A16" s="350"/>
      <c r="B16" s="351"/>
      <c r="C16" s="352"/>
      <c r="D16" s="353" t="s">
        <v>683</v>
      </c>
      <c r="E16" s="1143" t="s">
        <v>795</v>
      </c>
      <c r="F16" s="354">
        <f t="shared" si="1"/>
        <v>1</v>
      </c>
      <c r="G16" s="355" t="str">
        <f t="shared" si="0"/>
        <v>MOA-007-01</v>
      </c>
      <c r="H16" s="356" t="s">
        <v>796</v>
      </c>
      <c r="I16" s="355"/>
      <c r="J16" s="357">
        <v>100000000</v>
      </c>
      <c r="K16" s="358"/>
      <c r="L16" s="358"/>
      <c r="M16" s="359" t="s">
        <v>686</v>
      </c>
      <c r="N16" s="360"/>
      <c r="O16" s="361"/>
      <c r="P16" s="362"/>
      <c r="Q16" s="363" t="s">
        <v>735</v>
      </c>
      <c r="R16" s="363" t="s">
        <v>736</v>
      </c>
      <c r="S16" s="363" t="s">
        <v>797</v>
      </c>
      <c r="T16" s="364" t="s">
        <v>798</v>
      </c>
      <c r="U16" s="365" t="s">
        <v>735</v>
      </c>
      <c r="V16" s="365" t="s">
        <v>736</v>
      </c>
      <c r="W16" s="365" t="s">
        <v>797</v>
      </c>
      <c r="X16" s="365" t="s">
        <v>799</v>
      </c>
      <c r="Y16" s="366"/>
      <c r="Z16" s="367" t="s">
        <v>692</v>
      </c>
      <c r="AA16" s="368"/>
      <c r="AB16" s="369"/>
      <c r="AC16" s="370" t="e">
        <f>VLOOKUP(AA16,코드표!$B$4:$C$89,2,FALSE)</f>
        <v>#N/A</v>
      </c>
      <c r="AD16" s="352"/>
      <c r="AE16" s="371">
        <v>44.863799999999998</v>
      </c>
      <c r="AF16" s="371">
        <v>73.55</v>
      </c>
      <c r="AG16" s="372"/>
      <c r="AH16" s="373"/>
      <c r="AI16" s="374"/>
      <c r="AJ16" s="375"/>
      <c r="AK16" s="376"/>
      <c r="AL16" s="376"/>
      <c r="AM16" s="377">
        <v>43217</v>
      </c>
      <c r="AN16" s="358" t="s">
        <v>800</v>
      </c>
      <c r="AO16" s="378" t="s">
        <v>801</v>
      </c>
      <c r="AP16" s="379" t="s">
        <v>695</v>
      </c>
      <c r="AQ16" s="352"/>
      <c r="AR16" s="380"/>
      <c r="AS16" s="380"/>
      <c r="AT16" s="380"/>
      <c r="AU16" s="377"/>
      <c r="AV16" s="352"/>
      <c r="AW16" s="381"/>
      <c r="AX16" s="382"/>
      <c r="AY16" s="383">
        <v>2</v>
      </c>
      <c r="AZ16" s="384">
        <v>120000000</v>
      </c>
      <c r="BA16" s="385"/>
      <c r="BB16" s="386" t="s">
        <v>696</v>
      </c>
      <c r="BC16" s="387"/>
      <c r="BD16" s="388"/>
      <c r="BE16" s="389"/>
      <c r="BF16" s="390"/>
      <c r="BG16" s="391"/>
      <c r="BH16" s="392"/>
      <c r="BI16" s="454">
        <v>1</v>
      </c>
      <c r="BJ16" s="455">
        <v>240000000</v>
      </c>
      <c r="BK16" s="393"/>
      <c r="BL16" s="389" t="s">
        <v>696</v>
      </c>
      <c r="BM16" s="387"/>
      <c r="BN16" s="394"/>
      <c r="BO16" s="395"/>
      <c r="BP16" s="390"/>
      <c r="BQ16" s="391"/>
      <c r="BR16" s="396"/>
      <c r="BS16" s="396"/>
      <c r="BT16" s="352"/>
      <c r="BU16" s="397"/>
      <c r="BV16" s="398"/>
      <c r="BW16" s="399"/>
      <c r="BX16" s="388"/>
      <c r="BY16" s="359"/>
      <c r="BZ16" s="399"/>
      <c r="CA16" s="400"/>
      <c r="CB16" s="401"/>
      <c r="CC16" s="352"/>
      <c r="CD16" s="400"/>
      <c r="CE16" s="400"/>
      <c r="CF16" s="389"/>
      <c r="CG16" s="402"/>
      <c r="CH16" s="403"/>
      <c r="CI16" s="381"/>
      <c r="CJ16" s="400"/>
      <c r="CK16" s="404"/>
      <c r="CL16" s="405"/>
      <c r="CM16" s="406"/>
      <c r="CN16" s="352"/>
      <c r="CO16" s="407"/>
      <c r="CP16" s="408"/>
      <c r="CQ16" s="409"/>
      <c r="CR16" s="410"/>
      <c r="CS16" s="411"/>
      <c r="CT16" s="412"/>
      <c r="CU16" s="413"/>
      <c r="CV16" s="413"/>
      <c r="CW16" s="413"/>
      <c r="CX16" s="413"/>
      <c r="CY16" s="413"/>
      <c r="CZ16" s="413"/>
      <c r="DA16" s="384">
        <f t="shared" si="2"/>
        <v>0</v>
      </c>
      <c r="DB16" s="413"/>
      <c r="DC16" s="414">
        <f t="shared" si="3"/>
        <v>0</v>
      </c>
      <c r="DD16" s="399"/>
      <c r="DE16" s="399"/>
      <c r="DF16" s="399"/>
      <c r="DG16" s="399"/>
      <c r="DH16" s="399"/>
      <c r="DI16" s="414"/>
      <c r="DJ16" s="414"/>
      <c r="DK16" s="399"/>
      <c r="DL16" s="414"/>
      <c r="DM16" s="414">
        <f t="shared" si="4"/>
        <v>0</v>
      </c>
      <c r="DN16" s="415"/>
      <c r="DO16" s="399"/>
      <c r="DP16" s="298" t="str">
        <f ca="1" xml:space="preserve"> "1~2.소액,임차 : 담보물 " &amp; 권리분석!U16 &amp; " " &amp; 권리분석!V16 &amp; " " &amp; 권리분석!W16 &amp; " 소재 " &amp; 권리분석!AA16 &amp; "이며," &amp; IF(권리분석!EP16=0, " 경매미진행건으로 등본 상 소유자 거주로 추정되어 미반영", IF(권리분석!EP16="14일미경과", " 배당요구종기일(14일미경과) 현재 임대차 관련자료 없어 미반영", " 배당요구종기일(" &amp; TEXT(권리분석!EP16, "yyyy-mm-dd") &amp; ")" &amp; IF(TODAY()&gt;권리분석!EP16, " 경과한 현재 등재 및 권리신고한 임차인 없어 미반영", " 현재 등재 임차인 없어 미반영")))  &amp; CHAR(10) &amp; IF(OR(TODAY()&lt;권리분석!EP16, 권리분석!EP16=0, 권리분석!EP16="14일미경과"),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평택시 세교동 소재 이며, 경매미진행건으로 등본 상 소유자 거주로 추정되어 미반영
3.임금 : 소유자 개인이며, 임금채권자로 추정되는 가압류권자 없어 미반영
4.조세, 당해세 : 압류권자 없어 미반영</v>
      </c>
      <c r="DQ16" s="416"/>
      <c r="DR16" s="416"/>
      <c r="DS16" s="352"/>
      <c r="DT16" s="352"/>
      <c r="DU16" s="352"/>
      <c r="DV16" s="417" t="s">
        <v>709</v>
      </c>
      <c r="DW16" s="352"/>
      <c r="DX16" s="418"/>
      <c r="DY16" s="419" t="s">
        <v>742</v>
      </c>
      <c r="DZ16" s="421"/>
      <c r="EA16" s="421"/>
      <c r="EB16" s="421"/>
      <c r="EC16" s="407"/>
      <c r="ED16" s="422"/>
      <c r="EE16" s="375"/>
      <c r="EF16" s="423"/>
      <c r="EG16" s="424"/>
      <c r="EH16" s="368"/>
      <c r="EI16" s="375"/>
      <c r="EJ16" s="423"/>
      <c r="EK16" s="425"/>
      <c r="EL16" s="425"/>
      <c r="EM16" s="375"/>
      <c r="EN16" s="426"/>
      <c r="EO16" s="427"/>
      <c r="EP16" s="427"/>
      <c r="EQ16" s="352"/>
      <c r="ER16" s="428"/>
      <c r="ES16" s="377"/>
      <c r="ET16" s="429"/>
      <c r="EU16" s="377"/>
      <c r="EV16" s="429"/>
      <c r="EW16" s="429"/>
      <c r="EX16" s="377"/>
      <c r="EY16" s="429"/>
      <c r="EZ16" s="377"/>
      <c r="FA16" s="377"/>
      <c r="FB16" s="377"/>
      <c r="FC16" s="376"/>
      <c r="FD16" s="376"/>
      <c r="FE16" s="430"/>
      <c r="FF16" s="430"/>
      <c r="FG16" s="400"/>
      <c r="FH16" s="376"/>
      <c r="FI16" s="376"/>
      <c r="FJ16" s="376"/>
      <c r="FK16" s="376"/>
      <c r="FL16" s="376"/>
      <c r="FM16" s="352"/>
      <c r="FN16" s="376"/>
      <c r="FO16" s="376"/>
      <c r="FP16" s="399"/>
      <c r="FQ16" s="376"/>
      <c r="FR16" s="352"/>
      <c r="FS16" s="431"/>
      <c r="FT16" s="432" t="s">
        <v>710</v>
      </c>
      <c r="FU16" s="433">
        <v>45870</v>
      </c>
      <c r="FV16" s="434"/>
      <c r="FW16" s="435"/>
      <c r="FX16" s="435"/>
      <c r="FY16" s="436"/>
      <c r="FZ16" s="436"/>
      <c r="GA16" s="437">
        <v>375000000</v>
      </c>
      <c r="GB16" s="412"/>
      <c r="GC16" s="438"/>
      <c r="GD16" s="439"/>
      <c r="GE16" s="440"/>
      <c r="GF16" s="441"/>
      <c r="GG16" s="441"/>
      <c r="GH16" s="441"/>
      <c r="GI16" s="441"/>
      <c r="GJ16" s="441"/>
      <c r="GK16" s="441"/>
      <c r="GL16" s="442">
        <f t="shared" si="5"/>
        <v>0</v>
      </c>
      <c r="GM16" s="442">
        <f t="shared" si="6"/>
        <v>0</v>
      </c>
      <c r="GN16" s="442"/>
      <c r="GO16" s="443"/>
      <c r="GP16" s="444"/>
      <c r="GQ16" s="445"/>
      <c r="GR16" s="377"/>
      <c r="GS16" s="446"/>
      <c r="GT16" s="447"/>
      <c r="GU16" s="448"/>
      <c r="GV16" s="449"/>
      <c r="GW16" s="450"/>
      <c r="GX16" s="451"/>
      <c r="MD16" s="453">
        <f t="shared" si="7"/>
        <v>0</v>
      </c>
    </row>
    <row r="17" spans="1:342" s="452" customFormat="1" ht="18" customHeight="1">
      <c r="A17" s="350"/>
      <c r="B17" s="351"/>
      <c r="C17" s="352"/>
      <c r="D17" s="353" t="s">
        <v>683</v>
      </c>
      <c r="E17" s="1143" t="s">
        <v>802</v>
      </c>
      <c r="F17" s="354">
        <f t="shared" si="1"/>
        <v>1</v>
      </c>
      <c r="G17" s="355" t="str">
        <f t="shared" si="0"/>
        <v>SBI-001-01</v>
      </c>
      <c r="H17" s="356" t="s">
        <v>803</v>
      </c>
      <c r="I17" s="355"/>
      <c r="J17" s="357">
        <v>279000000</v>
      </c>
      <c r="K17" s="358"/>
      <c r="L17" s="358"/>
      <c r="M17" s="359" t="s">
        <v>686</v>
      </c>
      <c r="N17" s="360"/>
      <c r="O17" s="361"/>
      <c r="P17" s="362"/>
      <c r="Q17" s="363" t="s">
        <v>735</v>
      </c>
      <c r="R17" s="363" t="s">
        <v>804</v>
      </c>
      <c r="S17" s="363" t="s">
        <v>805</v>
      </c>
      <c r="T17" s="364" t="s">
        <v>806</v>
      </c>
      <c r="U17" s="365" t="s">
        <v>735</v>
      </c>
      <c r="V17" s="365" t="s">
        <v>804</v>
      </c>
      <c r="W17" s="365" t="s">
        <v>805</v>
      </c>
      <c r="X17" s="365" t="s">
        <v>807</v>
      </c>
      <c r="Y17" s="366"/>
      <c r="Z17" s="367" t="s">
        <v>692</v>
      </c>
      <c r="AA17" s="368"/>
      <c r="AB17" s="369"/>
      <c r="AC17" s="370" t="e">
        <f>VLOOKUP(AA17,코드표!$B$4:$C$89,2,FALSE)</f>
        <v>#N/A</v>
      </c>
      <c r="AD17" s="352"/>
      <c r="AE17" s="371">
        <v>18.95306712962963</v>
      </c>
      <c r="AF17" s="371">
        <v>59.61</v>
      </c>
      <c r="AG17" s="372"/>
      <c r="AH17" s="373"/>
      <c r="AI17" s="374"/>
      <c r="AJ17" s="375"/>
      <c r="AK17" s="376"/>
      <c r="AL17" s="376"/>
      <c r="AM17" s="377">
        <v>41011</v>
      </c>
      <c r="AN17" s="358" t="s">
        <v>808</v>
      </c>
      <c r="AO17" s="378" t="s">
        <v>809</v>
      </c>
      <c r="AP17" s="379"/>
      <c r="AQ17" s="352"/>
      <c r="AR17" s="380"/>
      <c r="AS17" s="380"/>
      <c r="AT17" s="380"/>
      <c r="AU17" s="377"/>
      <c r="AV17" s="352"/>
      <c r="AW17" s="381"/>
      <c r="AX17" s="382"/>
      <c r="AY17" s="383">
        <v>1</v>
      </c>
      <c r="AZ17" s="455">
        <v>334800000</v>
      </c>
      <c r="BA17" s="385"/>
      <c r="BB17" s="386" t="s">
        <v>696</v>
      </c>
      <c r="BC17" s="387"/>
      <c r="BD17" s="388"/>
      <c r="BE17" s="389"/>
      <c r="BF17" s="390"/>
      <c r="BG17" s="391"/>
      <c r="BH17" s="392"/>
      <c r="BI17" s="392"/>
      <c r="BJ17" s="392"/>
      <c r="BK17" s="393"/>
      <c r="BL17" s="389"/>
      <c r="BM17" s="387"/>
      <c r="BN17" s="394"/>
      <c r="BO17" s="395"/>
      <c r="BP17" s="390"/>
      <c r="BQ17" s="391"/>
      <c r="BR17" s="396"/>
      <c r="BS17" s="396"/>
      <c r="BT17" s="352"/>
      <c r="BU17" s="397"/>
      <c r="BV17" s="398"/>
      <c r="BW17" s="399"/>
      <c r="BX17" s="388"/>
      <c r="BY17" s="359"/>
      <c r="BZ17" s="399"/>
      <c r="CA17" s="400"/>
      <c r="CB17" s="401"/>
      <c r="CC17" s="352"/>
      <c r="CD17" s="400"/>
      <c r="CE17" s="400"/>
      <c r="CF17" s="389"/>
      <c r="CG17" s="402"/>
      <c r="CH17" s="403"/>
      <c r="CI17" s="381"/>
      <c r="CJ17" s="400"/>
      <c r="CK17" s="404"/>
      <c r="CL17" s="405"/>
      <c r="CM17" s="406"/>
      <c r="CN17" s="352"/>
      <c r="CO17" s="407"/>
      <c r="CP17" s="408"/>
      <c r="CQ17" s="409"/>
      <c r="CR17" s="410"/>
      <c r="CS17" s="411"/>
      <c r="CT17" s="412"/>
      <c r="CU17" s="413"/>
      <c r="CV17" s="413"/>
      <c r="CW17" s="413"/>
      <c r="CX17" s="413"/>
      <c r="CY17" s="413"/>
      <c r="CZ17" s="413"/>
      <c r="DA17" s="384">
        <v>0</v>
      </c>
      <c r="DB17" s="413"/>
      <c r="DC17" s="414">
        <f t="shared" si="3"/>
        <v>0</v>
      </c>
      <c r="DD17" s="399"/>
      <c r="DE17" s="399"/>
      <c r="DF17" s="399"/>
      <c r="DG17" s="399"/>
      <c r="DH17" s="399"/>
      <c r="DI17" s="414"/>
      <c r="DJ17" s="414"/>
      <c r="DK17" s="399"/>
      <c r="DL17" s="414"/>
      <c r="DM17" s="414">
        <f t="shared" si="4"/>
        <v>0</v>
      </c>
      <c r="DN17" s="415"/>
      <c r="DO17" s="399"/>
      <c r="DP17" s="298" t="str">
        <f ca="1" xml:space="preserve"> "1~2.소액,임차 : 담보물 " &amp; 권리분석!U17 &amp; " " &amp; 권리분석!V17 &amp; " " &amp; 권리분석!W17 &amp; " 소재 " &amp; 권리분석!AA17 &amp; "이며," &amp; IF(권리분석!EP17=0, " 경매미진행건으로 등본 상 소유자 거주로 추정되어 미반영", IF(권리분석!EP17="14일미경과", " 배당요구종기일(14일미경과) 현재 임대차 관련자료 없어 미반영", " 배당요구종기일(" &amp; TEXT(권리분석!EP17, "yyyy-mm-dd") &amp; ")" &amp; IF(TODAY()&gt;권리분석!EP17, " 경과한 현재 등재 및 권리신고한 임차인 없어 미반영", " 현재 등재 임차인 없어 미반영")))  &amp; CHAR(10) &amp; IF(OR(TODAY()&lt;권리분석!EP17, 권리분석!EP17=0, 권리분석!EP17="14일미경과"),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군포시 당동 소재 이며, 경매미진행건으로 등본 상 소유자 거주로 추정되어 미반영
3.임금 : 소유자 개인이며, 임금채권자로 추정되는 가압류권자 없어 미반영
4.조세, 당해세 : 압류권자 없어 미반영</v>
      </c>
      <c r="DQ17" s="416"/>
      <c r="DR17" s="416"/>
      <c r="DS17" s="352"/>
      <c r="DT17" s="352"/>
      <c r="DU17" s="352"/>
      <c r="DV17" s="352"/>
      <c r="DW17" s="352"/>
      <c r="DX17" s="418"/>
      <c r="DY17" s="419" t="s">
        <v>810</v>
      </c>
      <c r="DZ17" s="421"/>
      <c r="EA17" s="421"/>
      <c r="EB17" s="421"/>
      <c r="EC17" s="407"/>
      <c r="ED17" s="422"/>
      <c r="EE17" s="375"/>
      <c r="EF17" s="423"/>
      <c r="EG17" s="424"/>
      <c r="EH17" s="368"/>
      <c r="EI17" s="375"/>
      <c r="EJ17" s="423"/>
      <c r="EK17" s="425"/>
      <c r="EL17" s="425"/>
      <c r="EM17" s="375"/>
      <c r="EN17" s="426"/>
      <c r="EO17" s="427"/>
      <c r="EP17" s="427"/>
      <c r="EQ17" s="352"/>
      <c r="ER17" s="428"/>
      <c r="ES17" s="377"/>
      <c r="ET17" s="429"/>
      <c r="EU17" s="377"/>
      <c r="EV17" s="429"/>
      <c r="EW17" s="429"/>
      <c r="EX17" s="377"/>
      <c r="EY17" s="429"/>
      <c r="EZ17" s="377"/>
      <c r="FA17" s="377"/>
      <c r="FB17" s="377"/>
      <c r="FC17" s="376"/>
      <c r="FD17" s="376"/>
      <c r="FE17" s="430"/>
      <c r="FF17" s="430"/>
      <c r="FG17" s="400"/>
      <c r="FH17" s="376"/>
      <c r="FI17" s="376"/>
      <c r="FJ17" s="376"/>
      <c r="FK17" s="376"/>
      <c r="FL17" s="376"/>
      <c r="FM17" s="352"/>
      <c r="FN17" s="376"/>
      <c r="FO17" s="376"/>
      <c r="FP17" s="399"/>
      <c r="FQ17" s="376"/>
      <c r="FR17" s="352"/>
      <c r="FS17" s="431"/>
      <c r="FT17" s="432" t="s">
        <v>710</v>
      </c>
      <c r="FU17" s="433">
        <v>45878</v>
      </c>
      <c r="FV17" s="434"/>
      <c r="FW17" s="435"/>
      <c r="FX17" s="435"/>
      <c r="FY17" s="436"/>
      <c r="FZ17" s="436"/>
      <c r="GA17" s="437">
        <v>320000000</v>
      </c>
      <c r="GB17" s="412"/>
      <c r="GC17" s="438"/>
      <c r="GD17" s="439"/>
      <c r="GE17" s="440"/>
      <c r="GF17" s="441"/>
      <c r="GG17" s="441"/>
      <c r="GH17" s="441"/>
      <c r="GI17" s="441"/>
      <c r="GJ17" s="441"/>
      <c r="GK17" s="441"/>
      <c r="GL17" s="442">
        <f t="shared" si="5"/>
        <v>0</v>
      </c>
      <c r="GM17" s="442">
        <f t="shared" si="6"/>
        <v>0</v>
      </c>
      <c r="GN17" s="442"/>
      <c r="GO17" s="443"/>
      <c r="GP17" s="444"/>
      <c r="GQ17" s="445"/>
      <c r="GR17" s="377"/>
      <c r="GS17" s="446"/>
      <c r="GT17" s="447"/>
      <c r="GU17" s="448"/>
      <c r="GV17" s="449"/>
      <c r="GW17" s="450"/>
      <c r="GX17" s="451"/>
      <c r="MD17" s="453">
        <f t="shared" si="7"/>
        <v>0</v>
      </c>
    </row>
    <row r="18" spans="1:342" s="452" customFormat="1" ht="18" customHeight="1">
      <c r="A18" s="350"/>
      <c r="B18" s="351"/>
      <c r="C18" s="352"/>
      <c r="D18" s="353" t="s">
        <v>683</v>
      </c>
      <c r="E18" s="1143" t="s">
        <v>811</v>
      </c>
      <c r="F18" s="354">
        <f t="shared" si="1"/>
        <v>1</v>
      </c>
      <c r="G18" s="355" t="str">
        <f t="shared" si="0"/>
        <v>SBI-002-01</v>
      </c>
      <c r="H18" s="356" t="s">
        <v>812</v>
      </c>
      <c r="I18" s="355"/>
      <c r="J18" s="357">
        <v>273049530</v>
      </c>
      <c r="K18" s="358"/>
      <c r="L18" s="358"/>
      <c r="M18" s="359" t="s">
        <v>686</v>
      </c>
      <c r="N18" s="360"/>
      <c r="O18" s="361"/>
      <c r="P18" s="362"/>
      <c r="Q18" s="363" t="s">
        <v>687</v>
      </c>
      <c r="R18" s="363" t="s">
        <v>813</v>
      </c>
      <c r="S18" s="363" t="s">
        <v>814</v>
      </c>
      <c r="T18" s="364" t="s">
        <v>815</v>
      </c>
      <c r="U18" s="365" t="s">
        <v>687</v>
      </c>
      <c r="V18" s="365" t="s">
        <v>813</v>
      </c>
      <c r="W18" s="365" t="s">
        <v>814</v>
      </c>
      <c r="X18" s="365" t="s">
        <v>816</v>
      </c>
      <c r="Y18" s="366"/>
      <c r="Z18" s="367" t="s">
        <v>692</v>
      </c>
      <c r="AA18" s="368"/>
      <c r="AB18" s="369"/>
      <c r="AC18" s="370" t="e">
        <f>VLOOKUP(AA18,코드표!$B$4:$C$89,2,FALSE)</f>
        <v>#N/A</v>
      </c>
      <c r="AD18" s="352"/>
      <c r="AE18" s="371">
        <v>24.795000000000002</v>
      </c>
      <c r="AF18" s="371">
        <v>59.94</v>
      </c>
      <c r="AG18" s="372"/>
      <c r="AH18" s="373"/>
      <c r="AI18" s="374"/>
      <c r="AJ18" s="375"/>
      <c r="AK18" s="376"/>
      <c r="AL18" s="376"/>
      <c r="AM18" s="377">
        <v>42318</v>
      </c>
      <c r="AN18" s="358" t="s">
        <v>817</v>
      </c>
      <c r="AO18" s="378" t="s">
        <v>818</v>
      </c>
      <c r="AP18" s="379"/>
      <c r="AQ18" s="352"/>
      <c r="AR18" s="380"/>
      <c r="AS18" s="380"/>
      <c r="AT18" s="380"/>
      <c r="AU18" s="377">
        <v>45838</v>
      </c>
      <c r="AV18" s="352"/>
      <c r="AW18" s="381"/>
      <c r="AX18" s="382"/>
      <c r="AY18" s="383">
        <v>2</v>
      </c>
      <c r="AZ18" s="384">
        <v>43200000</v>
      </c>
      <c r="BA18" s="385"/>
      <c r="BB18" s="386" t="s">
        <v>696</v>
      </c>
      <c r="BC18" s="387"/>
      <c r="BD18" s="388"/>
      <c r="BE18" s="389"/>
      <c r="BF18" s="390"/>
      <c r="BG18" s="391"/>
      <c r="BH18" s="392"/>
      <c r="BI18" s="454">
        <v>1</v>
      </c>
      <c r="BJ18" s="455">
        <v>120900000</v>
      </c>
      <c r="BK18" s="393"/>
      <c r="BL18" s="389" t="s">
        <v>696</v>
      </c>
      <c r="BM18" s="387"/>
      <c r="BN18" s="394"/>
      <c r="BO18" s="395"/>
      <c r="BP18" s="390"/>
      <c r="BQ18" s="391"/>
      <c r="BR18" s="396"/>
      <c r="BS18" s="396"/>
      <c r="BT18" s="352"/>
      <c r="BU18" s="397"/>
      <c r="BV18" s="398"/>
      <c r="BW18" s="399"/>
      <c r="BX18" s="388"/>
      <c r="BY18" s="359"/>
      <c r="BZ18" s="399"/>
      <c r="CA18" s="400"/>
      <c r="CB18" s="401"/>
      <c r="CC18" s="352"/>
      <c r="CD18" s="400"/>
      <c r="CE18" s="400"/>
      <c r="CF18" s="389"/>
      <c r="CG18" s="402"/>
      <c r="CH18" s="403"/>
      <c r="CI18" s="381"/>
      <c r="CJ18" s="400"/>
      <c r="CK18" s="404"/>
      <c r="CL18" s="405"/>
      <c r="CM18" s="406"/>
      <c r="CN18" s="352"/>
      <c r="CO18" s="407"/>
      <c r="CP18" s="408"/>
      <c r="CQ18" s="409"/>
      <c r="CR18" s="410"/>
      <c r="CS18" s="411"/>
      <c r="CT18" s="412"/>
      <c r="CU18" s="413"/>
      <c r="CV18" s="413"/>
      <c r="CW18" s="413"/>
      <c r="CX18" s="413"/>
      <c r="CY18" s="413"/>
      <c r="CZ18" s="413"/>
      <c r="DA18" s="384">
        <v>0</v>
      </c>
      <c r="DB18" s="413"/>
      <c r="DC18" s="414">
        <f t="shared" si="3"/>
        <v>0</v>
      </c>
      <c r="DD18" s="399"/>
      <c r="DE18" s="399"/>
      <c r="DF18" s="399"/>
      <c r="DG18" s="399"/>
      <c r="DH18" s="399"/>
      <c r="DI18" s="414"/>
      <c r="DJ18" s="414"/>
      <c r="DK18" s="399"/>
      <c r="DL18" s="414"/>
      <c r="DM18" s="414">
        <f t="shared" si="4"/>
        <v>0</v>
      </c>
      <c r="DN18" s="415"/>
      <c r="DO18" s="399"/>
      <c r="DP18" s="298" t="str">
        <f ca="1" xml:space="preserve"> "1~2.소액,임차 : 담보물 " &amp; 권리분석!U18 &amp; " " &amp; 권리분석!V18 &amp; " " &amp; 권리분석!W18 &amp; " 소재 " &amp; 권리분석!AA18 &amp; "이며," &amp; IF(권리분석!EP18=0, " 경매미진행건으로 등본 상 소유자 거주로 추정되어 미반영", IF(권리분석!EP18="14일미경과", " 배당요구종기일(14일미경과) 현재 임대차 관련자료 없어 미반영", " 배당요구종기일(" &amp; TEXT(권리분석!EP18, "yyyy-mm-dd") &amp; ")" &amp; IF(TODAY()&gt;권리분석!EP18, " 경과한 현재 등재 및 권리신고한 임차인 없어 미반영", " 현재 등재 임차인 없어 미반영")))  &amp; CHAR(10) &amp; IF(OR(TODAY()&lt;권리분석!EP18, 권리분석!EP18=0, 권리분석!EP18="14일미경과"),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남구 대연동 소재 이며, 경매미진행건으로 등본 상 소유자 거주로 추정되어 미반영
3.임금 : 소유자 개인이며, 임금채권자로 추정되는 가압류권자 없어 미반영
4.조세, 당해세 : 압류권자 없어 미반영</v>
      </c>
      <c r="DQ18" s="416"/>
      <c r="DR18" s="416"/>
      <c r="DS18" s="352"/>
      <c r="DT18" s="352"/>
      <c r="DU18" s="352"/>
      <c r="DV18" s="417" t="s">
        <v>697</v>
      </c>
      <c r="DW18" s="352"/>
      <c r="DX18" s="418"/>
      <c r="DY18" s="419" t="s">
        <v>720</v>
      </c>
      <c r="DZ18" s="420" t="s">
        <v>819</v>
      </c>
      <c r="EA18" s="421"/>
      <c r="EB18" s="421"/>
      <c r="EC18" s="407" t="s">
        <v>820</v>
      </c>
      <c r="ED18" s="422"/>
      <c r="EE18" s="375" t="s">
        <v>821</v>
      </c>
      <c r="EF18" s="423"/>
      <c r="EG18" s="424"/>
      <c r="EH18" s="368"/>
      <c r="EI18" s="375"/>
      <c r="EJ18" s="423"/>
      <c r="EK18" s="425"/>
      <c r="EL18" s="425"/>
      <c r="EM18" s="375"/>
      <c r="EN18" s="426"/>
      <c r="EO18" s="427">
        <v>45667</v>
      </c>
      <c r="EP18" s="427"/>
      <c r="EQ18" s="352"/>
      <c r="ER18" s="428"/>
      <c r="ES18" s="377"/>
      <c r="ET18" s="429"/>
      <c r="EU18" s="377"/>
      <c r="EV18" s="429"/>
      <c r="EW18" s="429"/>
      <c r="EX18" s="377"/>
      <c r="EY18" s="429"/>
      <c r="EZ18" s="377"/>
      <c r="FA18" s="377"/>
      <c r="FB18" s="377"/>
      <c r="FC18" s="376"/>
      <c r="FD18" s="376"/>
      <c r="FE18" s="430"/>
      <c r="FF18" s="430"/>
      <c r="FG18" s="400"/>
      <c r="FH18" s="376"/>
      <c r="FI18" s="376"/>
      <c r="FJ18" s="376"/>
      <c r="FK18" s="376"/>
      <c r="FL18" s="376"/>
      <c r="FM18" s="352"/>
      <c r="FN18" s="376"/>
      <c r="FO18" s="376"/>
      <c r="FP18" s="399"/>
      <c r="FQ18" s="376"/>
      <c r="FR18" s="352"/>
      <c r="FS18" s="431"/>
      <c r="FT18" s="432" t="s">
        <v>710</v>
      </c>
      <c r="FU18" s="433">
        <v>45878</v>
      </c>
      <c r="FV18" s="434"/>
      <c r="FW18" s="435"/>
      <c r="FX18" s="435"/>
      <c r="FY18" s="436"/>
      <c r="FZ18" s="436"/>
      <c r="GA18" s="437">
        <v>152500000</v>
      </c>
      <c r="GB18" s="412"/>
      <c r="GC18" s="438"/>
      <c r="GD18" s="439"/>
      <c r="GE18" s="440"/>
      <c r="GF18" s="441"/>
      <c r="GG18" s="441"/>
      <c r="GH18" s="441"/>
      <c r="GI18" s="441"/>
      <c r="GJ18" s="441"/>
      <c r="GK18" s="441"/>
      <c r="GL18" s="442">
        <f t="shared" si="5"/>
        <v>0</v>
      </c>
      <c r="GM18" s="442">
        <f t="shared" si="6"/>
        <v>0</v>
      </c>
      <c r="GN18" s="442"/>
      <c r="GO18" s="443"/>
      <c r="GP18" s="444"/>
      <c r="GQ18" s="445"/>
      <c r="GR18" s="377"/>
      <c r="GS18" s="446"/>
      <c r="GT18" s="447"/>
      <c r="GU18" s="448"/>
      <c r="GV18" s="449"/>
      <c r="GW18" s="450"/>
      <c r="GX18" s="451"/>
      <c r="MD18" s="453">
        <f t="shared" si="7"/>
        <v>0</v>
      </c>
    </row>
    <row r="19" spans="1:342" s="452" customFormat="1" ht="18" customHeight="1">
      <c r="A19" s="350"/>
      <c r="B19" s="351"/>
      <c r="C19" s="352"/>
      <c r="D19" s="353" t="s">
        <v>683</v>
      </c>
      <c r="E19" s="1143" t="s">
        <v>811</v>
      </c>
      <c r="F19" s="354">
        <f t="shared" si="1"/>
        <v>2</v>
      </c>
      <c r="G19" s="355" t="str">
        <f t="shared" si="0"/>
        <v>SBI-002-02</v>
      </c>
      <c r="H19" s="356" t="s">
        <v>812</v>
      </c>
      <c r="I19" s="355"/>
      <c r="J19" s="357"/>
      <c r="K19" s="358"/>
      <c r="L19" s="358"/>
      <c r="M19" s="359"/>
      <c r="N19" s="360"/>
      <c r="O19" s="361"/>
      <c r="P19" s="362"/>
      <c r="Q19" s="363" t="s">
        <v>687</v>
      </c>
      <c r="R19" s="363" t="s">
        <v>813</v>
      </c>
      <c r="S19" s="363" t="s">
        <v>814</v>
      </c>
      <c r="T19" s="364" t="s">
        <v>822</v>
      </c>
      <c r="U19" s="365" t="s">
        <v>687</v>
      </c>
      <c r="V19" s="365" t="s">
        <v>813</v>
      </c>
      <c r="W19" s="365" t="s">
        <v>814</v>
      </c>
      <c r="X19" s="365" t="s">
        <v>823</v>
      </c>
      <c r="Y19" s="366"/>
      <c r="Z19" s="367" t="s">
        <v>692</v>
      </c>
      <c r="AA19" s="368"/>
      <c r="AB19" s="369"/>
      <c r="AC19" s="370" t="e">
        <f>VLOOKUP(AA19,코드표!$B$4:$C$89,2,FALSE)</f>
        <v>#N/A</v>
      </c>
      <c r="AD19" s="352"/>
      <c r="AE19" s="371">
        <v>35.542000000000002</v>
      </c>
      <c r="AF19" s="371">
        <v>59.909399999999998</v>
      </c>
      <c r="AG19" s="372"/>
      <c r="AH19" s="373"/>
      <c r="AI19" s="374"/>
      <c r="AJ19" s="375"/>
      <c r="AK19" s="376"/>
      <c r="AL19" s="376"/>
      <c r="AM19" s="377">
        <v>40536</v>
      </c>
      <c r="AN19" s="358" t="s">
        <v>817</v>
      </c>
      <c r="AO19" s="378" t="s">
        <v>818</v>
      </c>
      <c r="AP19" s="379"/>
      <c r="AQ19" s="352"/>
      <c r="AR19" s="380"/>
      <c r="AS19" s="380"/>
      <c r="AT19" s="380"/>
      <c r="AU19" s="377">
        <v>45670</v>
      </c>
      <c r="AV19" s="352"/>
      <c r="AW19" s="381"/>
      <c r="AX19" s="382"/>
      <c r="AY19" s="383">
        <v>1</v>
      </c>
      <c r="AZ19" s="384">
        <v>279600000</v>
      </c>
      <c r="BA19" s="385"/>
      <c r="BB19" s="386" t="s">
        <v>696</v>
      </c>
      <c r="BC19" s="387"/>
      <c r="BD19" s="388"/>
      <c r="BE19" s="389"/>
      <c r="BF19" s="390"/>
      <c r="BG19" s="391"/>
      <c r="BH19" s="392"/>
      <c r="BI19" s="392"/>
      <c r="BJ19" s="392"/>
      <c r="BK19" s="393"/>
      <c r="BL19" s="389"/>
      <c r="BM19" s="387"/>
      <c r="BN19" s="394"/>
      <c r="BO19" s="395"/>
      <c r="BP19" s="390"/>
      <c r="BQ19" s="391"/>
      <c r="BR19" s="396"/>
      <c r="BS19" s="396"/>
      <c r="BT19" s="352"/>
      <c r="BU19" s="397"/>
      <c r="BV19" s="398"/>
      <c r="BW19" s="399"/>
      <c r="BX19" s="388"/>
      <c r="BY19" s="359"/>
      <c r="BZ19" s="399"/>
      <c r="CA19" s="400"/>
      <c r="CB19" s="401"/>
      <c r="CC19" s="352"/>
      <c r="CD19" s="400"/>
      <c r="CE19" s="400"/>
      <c r="CF19" s="389"/>
      <c r="CG19" s="402"/>
      <c r="CH19" s="403"/>
      <c r="CI19" s="381"/>
      <c r="CJ19" s="400"/>
      <c r="CK19" s="404"/>
      <c r="CL19" s="405"/>
      <c r="CM19" s="406"/>
      <c r="CN19" s="352"/>
      <c r="CO19" s="407"/>
      <c r="CP19" s="408"/>
      <c r="CQ19" s="409"/>
      <c r="CR19" s="410"/>
      <c r="CS19" s="411"/>
      <c r="CT19" s="412"/>
      <c r="CU19" s="413"/>
      <c r="CV19" s="413"/>
      <c r="CW19" s="413"/>
      <c r="CX19" s="413"/>
      <c r="CY19" s="413"/>
      <c r="CZ19" s="413"/>
      <c r="DA19" s="384">
        <v>0</v>
      </c>
      <c r="DB19" s="413"/>
      <c r="DC19" s="414">
        <f t="shared" si="3"/>
        <v>0</v>
      </c>
      <c r="DD19" s="399"/>
      <c r="DE19" s="399"/>
      <c r="DF19" s="399"/>
      <c r="DG19" s="399"/>
      <c r="DH19" s="399"/>
      <c r="DI19" s="414"/>
      <c r="DJ19" s="414"/>
      <c r="DK19" s="399"/>
      <c r="DL19" s="414"/>
      <c r="DM19" s="414">
        <f t="shared" si="4"/>
        <v>0</v>
      </c>
      <c r="DN19" s="415"/>
      <c r="DO19" s="399"/>
      <c r="DP19" s="298" t="str">
        <f ca="1" xml:space="preserve"> "1~2.소액,임차 : 담보물 " &amp; 권리분석!U19 &amp; " " &amp; 권리분석!V19 &amp; " " &amp; 권리분석!W19 &amp; " 소재 " &amp; 권리분석!AA19 &amp; "이며," &amp; IF(권리분석!EP19=0, " 경매미진행건으로 등본 상 소유자 거주로 추정되어 미반영", IF(권리분석!EP19="14일미경과", " 배당요구종기일(14일미경과) 현재 임대차 관련자료 없어 미반영", " 배당요구종기일(" &amp; TEXT(권리분석!EP19, "yyyy-mm-dd") &amp; ")" &amp; IF(TODAY()&gt;권리분석!EP19, " 경과한 현재 등재 및 권리신고한 임차인 없어 미반영", " 현재 등재 임차인 없어 미반영")))  &amp; CHAR(10) &amp; IF(OR(TODAY()&lt;권리분석!EP19, 권리분석!EP19=0, 권리분석!EP19="14일미경과"),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남구 대연동 소재 이며, 경매미진행건으로 등본 상 소유자 거주로 추정되어 미반영
3.임금 : 소유자 개인이며, 임금채권자로 추정되는 가압류권자 없어 미반영
4.조세, 당해세 : 압류권자 없어 미반영</v>
      </c>
      <c r="DQ19" s="416"/>
      <c r="DR19" s="416"/>
      <c r="DS19" s="352"/>
      <c r="DT19" s="352"/>
      <c r="DU19" s="352"/>
      <c r="DV19" s="417" t="s">
        <v>697</v>
      </c>
      <c r="DW19" s="352"/>
      <c r="DX19" s="418"/>
      <c r="DY19" s="419" t="s">
        <v>720</v>
      </c>
      <c r="DZ19" s="420" t="s">
        <v>824</v>
      </c>
      <c r="EA19" s="421"/>
      <c r="EB19" s="421"/>
      <c r="EC19" s="407" t="s">
        <v>820</v>
      </c>
      <c r="ED19" s="422"/>
      <c r="EE19" s="375" t="s">
        <v>821</v>
      </c>
      <c r="EF19" s="423"/>
      <c r="EG19" s="424"/>
      <c r="EH19" s="368"/>
      <c r="EI19" s="375"/>
      <c r="EJ19" s="423"/>
      <c r="EK19" s="425"/>
      <c r="EL19" s="425"/>
      <c r="EM19" s="375"/>
      <c r="EN19" s="426"/>
      <c r="EO19" s="427">
        <v>45534</v>
      </c>
      <c r="EP19" s="427"/>
      <c r="EQ19" s="352"/>
      <c r="ER19" s="428"/>
      <c r="ES19" s="377"/>
      <c r="ET19" s="429"/>
      <c r="EU19" s="377"/>
      <c r="EV19" s="429"/>
      <c r="EW19" s="429"/>
      <c r="EX19" s="377"/>
      <c r="EY19" s="429"/>
      <c r="EZ19" s="377"/>
      <c r="FA19" s="377"/>
      <c r="FB19" s="377"/>
      <c r="FC19" s="376"/>
      <c r="FD19" s="376"/>
      <c r="FE19" s="430"/>
      <c r="FF19" s="430"/>
      <c r="FG19" s="400"/>
      <c r="FH19" s="376"/>
      <c r="FI19" s="376"/>
      <c r="FJ19" s="376"/>
      <c r="FK19" s="376"/>
      <c r="FL19" s="376"/>
      <c r="FM19" s="352"/>
      <c r="FN19" s="376"/>
      <c r="FO19" s="376"/>
      <c r="FP19" s="399"/>
      <c r="FQ19" s="376"/>
      <c r="FR19" s="352"/>
      <c r="FS19" s="431"/>
      <c r="FT19" s="432" t="s">
        <v>700</v>
      </c>
      <c r="FU19" s="433">
        <v>45544</v>
      </c>
      <c r="FV19" s="434"/>
      <c r="FW19" s="435"/>
      <c r="FX19" s="435"/>
      <c r="FY19" s="436"/>
      <c r="FZ19" s="436"/>
      <c r="GA19" s="437">
        <v>230000000</v>
      </c>
      <c r="GB19" s="412"/>
      <c r="GC19" s="438"/>
      <c r="GD19" s="439"/>
      <c r="GE19" s="440"/>
      <c r="GF19" s="441"/>
      <c r="GG19" s="441"/>
      <c r="GH19" s="441"/>
      <c r="GI19" s="441"/>
      <c r="GJ19" s="441"/>
      <c r="GK19" s="441"/>
      <c r="GL19" s="442">
        <f t="shared" si="5"/>
        <v>0</v>
      </c>
      <c r="GM19" s="442">
        <f t="shared" si="6"/>
        <v>0</v>
      </c>
      <c r="GN19" s="442"/>
      <c r="GO19" s="443"/>
      <c r="GP19" s="444"/>
      <c r="GQ19" s="445"/>
      <c r="GR19" s="377"/>
      <c r="GS19" s="446"/>
      <c r="GT19" s="447"/>
      <c r="GU19" s="448"/>
      <c r="GV19" s="449"/>
      <c r="GW19" s="450"/>
      <c r="GX19" s="451"/>
      <c r="MD19" s="453">
        <f t="shared" si="7"/>
        <v>0</v>
      </c>
    </row>
    <row r="20" spans="1:342" s="452" customFormat="1" ht="18" customHeight="1">
      <c r="A20" s="350"/>
      <c r="B20" s="351"/>
      <c r="C20" s="352"/>
      <c r="D20" s="353" t="s">
        <v>683</v>
      </c>
      <c r="E20" s="1143" t="s">
        <v>825</v>
      </c>
      <c r="F20" s="354">
        <f t="shared" si="1"/>
        <v>1</v>
      </c>
      <c r="G20" s="355" t="str">
        <f t="shared" si="0"/>
        <v>SBI-003-01</v>
      </c>
      <c r="H20" s="356" t="s">
        <v>826</v>
      </c>
      <c r="I20" s="355"/>
      <c r="J20" s="357">
        <v>198000000</v>
      </c>
      <c r="K20" s="358"/>
      <c r="L20" s="358"/>
      <c r="M20" s="359" t="s">
        <v>686</v>
      </c>
      <c r="N20" s="360"/>
      <c r="O20" s="361"/>
      <c r="P20" s="362"/>
      <c r="Q20" s="363" t="s">
        <v>725</v>
      </c>
      <c r="R20" s="363" t="s">
        <v>726</v>
      </c>
      <c r="S20" s="363" t="s">
        <v>827</v>
      </c>
      <c r="T20" s="364" t="s">
        <v>828</v>
      </c>
      <c r="U20" s="365" t="s">
        <v>725</v>
      </c>
      <c r="V20" s="365" t="s">
        <v>726</v>
      </c>
      <c r="W20" s="365" t="s">
        <v>827</v>
      </c>
      <c r="X20" s="365" t="s">
        <v>829</v>
      </c>
      <c r="Y20" s="366"/>
      <c r="Z20" s="367" t="s">
        <v>692</v>
      </c>
      <c r="AA20" s="368"/>
      <c r="AB20" s="369"/>
      <c r="AC20" s="370" t="e">
        <f>VLOOKUP(AA20,코드표!$B$4:$C$89,2,FALSE)</f>
        <v>#N/A</v>
      </c>
      <c r="AD20" s="352"/>
      <c r="AE20" s="371">
        <v>46.953299999999999</v>
      </c>
      <c r="AF20" s="371">
        <v>84.849199999999996</v>
      </c>
      <c r="AG20" s="372"/>
      <c r="AH20" s="373"/>
      <c r="AI20" s="374"/>
      <c r="AJ20" s="375"/>
      <c r="AK20" s="376"/>
      <c r="AL20" s="376"/>
      <c r="AM20" s="377">
        <v>43805</v>
      </c>
      <c r="AN20" s="358" t="s">
        <v>830</v>
      </c>
      <c r="AO20" s="378" t="s">
        <v>831</v>
      </c>
      <c r="AP20" s="379" t="s">
        <v>695</v>
      </c>
      <c r="AQ20" s="352"/>
      <c r="AR20" s="380"/>
      <c r="AS20" s="380"/>
      <c r="AT20" s="380"/>
      <c r="AU20" s="377"/>
      <c r="AV20" s="352"/>
      <c r="AW20" s="381"/>
      <c r="AX20" s="382"/>
      <c r="AY20" s="383">
        <v>1</v>
      </c>
      <c r="AZ20" s="384">
        <v>237600000</v>
      </c>
      <c r="BA20" s="385"/>
      <c r="BB20" s="386" t="s">
        <v>696</v>
      </c>
      <c r="BC20" s="387"/>
      <c r="BD20" s="388"/>
      <c r="BE20" s="389"/>
      <c r="BF20" s="390"/>
      <c r="BG20" s="391"/>
      <c r="BH20" s="392"/>
      <c r="BI20" s="392"/>
      <c r="BJ20" s="392"/>
      <c r="BK20" s="393"/>
      <c r="BL20" s="389"/>
      <c r="BM20" s="387"/>
      <c r="BN20" s="394"/>
      <c r="BO20" s="395"/>
      <c r="BP20" s="390"/>
      <c r="BQ20" s="391"/>
      <c r="BR20" s="396"/>
      <c r="BS20" s="396"/>
      <c r="BT20" s="352"/>
      <c r="BU20" s="397"/>
      <c r="BV20" s="398"/>
      <c r="BW20" s="399"/>
      <c r="BX20" s="388"/>
      <c r="BY20" s="359"/>
      <c r="BZ20" s="399"/>
      <c r="CA20" s="400"/>
      <c r="CB20" s="401"/>
      <c r="CC20" s="352"/>
      <c r="CD20" s="400"/>
      <c r="CE20" s="400"/>
      <c r="CF20" s="389"/>
      <c r="CG20" s="402"/>
      <c r="CH20" s="403"/>
      <c r="CI20" s="381"/>
      <c r="CJ20" s="400"/>
      <c r="CK20" s="404"/>
      <c r="CL20" s="405"/>
      <c r="CM20" s="406"/>
      <c r="CN20" s="352"/>
      <c r="CO20" s="407"/>
      <c r="CP20" s="408"/>
      <c r="CQ20" s="409"/>
      <c r="CR20" s="410"/>
      <c r="CS20" s="411"/>
      <c r="CT20" s="412"/>
      <c r="CU20" s="413"/>
      <c r="CV20" s="413"/>
      <c r="CW20" s="413"/>
      <c r="CX20" s="413"/>
      <c r="CY20" s="413"/>
      <c r="CZ20" s="413"/>
      <c r="DA20" s="384">
        <v>0</v>
      </c>
      <c r="DB20" s="413"/>
      <c r="DC20" s="414">
        <f t="shared" si="3"/>
        <v>0</v>
      </c>
      <c r="DD20" s="399"/>
      <c r="DE20" s="399"/>
      <c r="DF20" s="399"/>
      <c r="DG20" s="399"/>
      <c r="DH20" s="399"/>
      <c r="DI20" s="414"/>
      <c r="DJ20" s="414"/>
      <c r="DK20" s="399"/>
      <c r="DL20" s="414"/>
      <c r="DM20" s="414">
        <f t="shared" si="4"/>
        <v>0</v>
      </c>
      <c r="DN20" s="415"/>
      <c r="DO20" s="399"/>
      <c r="DP20" s="298" t="str">
        <f ca="1" xml:space="preserve"> "1~2.소액,임차 : 담보물 " &amp; 권리분석!U20 &amp; " " &amp; 권리분석!V20 &amp; " " &amp; 권리분석!W20 &amp; " 소재 " &amp; 권리분석!AA20 &amp; "이며," &amp; IF(권리분석!EP20=0, " 경매미진행건으로 등본 상 소유자 거주로 추정되어 미반영", IF(권리분석!EP20="14일미경과", " 배당요구종기일(14일미경과) 현재 임대차 관련자료 없어 미반영", " 배당요구종기일(" &amp; TEXT(권리분석!EP20, "yyyy-mm-dd") &amp; ")" &amp; IF(TODAY()&gt;권리분석!EP20, " 경과한 현재 등재 및 권리신고한 임차인 없어 미반영", " 현재 등재 임차인 없어 미반영")))  &amp; CHAR(10) &amp; IF(OR(TODAY()&lt;권리분석!EP20, 권리분석!EP20=0, 권리분석!EP20="14일미경과"),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경상남도 양산시 명동 소재 이며, 경매미진행건으로 등본 상 소유자 거주로 추정되어 미반영
3.임금 : 소유자 개인이며, 임금채권자로 추정되는 가압류권자 없어 미반영
4.조세, 당해세 : 압류권자 없어 미반영</v>
      </c>
      <c r="DQ20" s="416"/>
      <c r="DR20" s="416"/>
      <c r="DS20" s="352"/>
      <c r="DT20" s="352"/>
      <c r="DU20" s="352"/>
      <c r="DV20" s="352"/>
      <c r="DW20" s="352"/>
      <c r="DX20" s="418"/>
      <c r="DY20" s="419" t="s">
        <v>732</v>
      </c>
      <c r="DZ20" s="421"/>
      <c r="EA20" s="421"/>
      <c r="EB20" s="421"/>
      <c r="EC20" s="407"/>
      <c r="ED20" s="422"/>
      <c r="EE20" s="375"/>
      <c r="EF20" s="423"/>
      <c r="EG20" s="424"/>
      <c r="EH20" s="368"/>
      <c r="EI20" s="375"/>
      <c r="EJ20" s="423"/>
      <c r="EK20" s="425"/>
      <c r="EL20" s="425"/>
      <c r="EM20" s="375"/>
      <c r="EN20" s="426"/>
      <c r="EO20" s="427"/>
      <c r="EP20" s="427"/>
      <c r="EQ20" s="352"/>
      <c r="ER20" s="428"/>
      <c r="ES20" s="377"/>
      <c r="ET20" s="429"/>
      <c r="EU20" s="377"/>
      <c r="EV20" s="429"/>
      <c r="EW20" s="429"/>
      <c r="EX20" s="377"/>
      <c r="EY20" s="429"/>
      <c r="EZ20" s="377"/>
      <c r="FA20" s="377"/>
      <c r="FB20" s="377"/>
      <c r="FC20" s="376"/>
      <c r="FD20" s="376"/>
      <c r="FE20" s="430"/>
      <c r="FF20" s="430"/>
      <c r="FG20" s="400"/>
      <c r="FH20" s="376"/>
      <c r="FI20" s="376"/>
      <c r="FJ20" s="376"/>
      <c r="FK20" s="376"/>
      <c r="FL20" s="376"/>
      <c r="FM20" s="352"/>
      <c r="FN20" s="376"/>
      <c r="FO20" s="376"/>
      <c r="FP20" s="399"/>
      <c r="FQ20" s="376"/>
      <c r="FR20" s="352"/>
      <c r="FS20" s="431"/>
      <c r="FT20" s="432" t="s">
        <v>710</v>
      </c>
      <c r="FU20" s="433">
        <v>45878</v>
      </c>
      <c r="FV20" s="434"/>
      <c r="FW20" s="435"/>
      <c r="FX20" s="435"/>
      <c r="FY20" s="436"/>
      <c r="FZ20" s="436"/>
      <c r="GA20" s="437">
        <v>200000000</v>
      </c>
      <c r="GB20" s="412"/>
      <c r="GC20" s="438"/>
      <c r="GD20" s="439"/>
      <c r="GE20" s="440"/>
      <c r="GF20" s="441"/>
      <c r="GG20" s="441"/>
      <c r="GH20" s="441"/>
      <c r="GI20" s="441"/>
      <c r="GJ20" s="441"/>
      <c r="GK20" s="441"/>
      <c r="GL20" s="442">
        <f t="shared" si="5"/>
        <v>0</v>
      </c>
      <c r="GM20" s="442">
        <f t="shared" si="6"/>
        <v>0</v>
      </c>
      <c r="GN20" s="442"/>
      <c r="GO20" s="443"/>
      <c r="GP20" s="444"/>
      <c r="GQ20" s="445"/>
      <c r="GR20" s="377"/>
      <c r="GS20" s="446"/>
      <c r="GT20" s="447"/>
      <c r="GU20" s="448"/>
      <c r="GV20" s="449"/>
      <c r="GW20" s="450"/>
      <c r="GX20" s="451"/>
      <c r="MD20" s="453">
        <f t="shared" si="7"/>
        <v>0</v>
      </c>
    </row>
    <row r="21" spans="1:342" s="452" customFormat="1" ht="18" customHeight="1">
      <c r="A21" s="350"/>
      <c r="B21" s="351"/>
      <c r="C21" s="352"/>
      <c r="D21" s="353" t="s">
        <v>683</v>
      </c>
      <c r="E21" s="1143" t="s">
        <v>832</v>
      </c>
      <c r="F21" s="354">
        <f t="shared" si="1"/>
        <v>1</v>
      </c>
      <c r="G21" s="355" t="str">
        <f t="shared" si="0"/>
        <v>SBI-004-01</v>
      </c>
      <c r="H21" s="356" t="s">
        <v>833</v>
      </c>
      <c r="I21" s="355"/>
      <c r="J21" s="357">
        <v>54248580</v>
      </c>
      <c r="K21" s="358"/>
      <c r="L21" s="358"/>
      <c r="M21" s="359" t="s">
        <v>834</v>
      </c>
      <c r="N21" s="360"/>
      <c r="O21" s="361"/>
      <c r="P21" s="362"/>
      <c r="Q21" s="363" t="s">
        <v>835</v>
      </c>
      <c r="R21" s="363" t="s">
        <v>836</v>
      </c>
      <c r="S21" s="363" t="s">
        <v>837</v>
      </c>
      <c r="T21" s="364" t="s">
        <v>838</v>
      </c>
      <c r="U21" s="365" t="s">
        <v>835</v>
      </c>
      <c r="V21" s="365" t="s">
        <v>839</v>
      </c>
      <c r="W21" s="365" t="s">
        <v>840</v>
      </c>
      <c r="X21" s="365" t="s">
        <v>841</v>
      </c>
      <c r="Y21" s="366"/>
      <c r="Z21" s="367" t="s">
        <v>692</v>
      </c>
      <c r="AA21" s="368"/>
      <c r="AB21" s="369"/>
      <c r="AC21" s="370" t="e">
        <f>VLOOKUP(AA21,코드표!$B$4:$C$89,2,FALSE)</f>
        <v>#N/A</v>
      </c>
      <c r="AD21" s="352"/>
      <c r="AE21" s="371">
        <v>46.769599999999997</v>
      </c>
      <c r="AF21" s="371">
        <v>81.171800000000005</v>
      </c>
      <c r="AG21" s="372"/>
      <c r="AH21" s="373"/>
      <c r="AI21" s="374"/>
      <c r="AJ21" s="375"/>
      <c r="AK21" s="376"/>
      <c r="AL21" s="376"/>
      <c r="AM21" s="377">
        <v>41451</v>
      </c>
      <c r="AN21" s="358" t="s">
        <v>842</v>
      </c>
      <c r="AO21" s="378" t="s">
        <v>843</v>
      </c>
      <c r="AP21" s="379"/>
      <c r="AQ21" s="352"/>
      <c r="AR21" s="380"/>
      <c r="AS21" s="380"/>
      <c r="AT21" s="380"/>
      <c r="AU21" s="377">
        <v>45804</v>
      </c>
      <c r="AV21" s="352"/>
      <c r="AW21" s="381"/>
      <c r="AX21" s="382"/>
      <c r="AY21" s="383">
        <v>2</v>
      </c>
      <c r="AZ21" s="384">
        <v>62400000</v>
      </c>
      <c r="BA21" s="385"/>
      <c r="BB21" s="386" t="s">
        <v>696</v>
      </c>
      <c r="BC21" s="387"/>
      <c r="BD21" s="388"/>
      <c r="BE21" s="389"/>
      <c r="BF21" s="390"/>
      <c r="BG21" s="391"/>
      <c r="BH21" s="392"/>
      <c r="BI21" s="454">
        <v>1</v>
      </c>
      <c r="BJ21" s="455">
        <v>56400000</v>
      </c>
      <c r="BK21" s="393"/>
      <c r="BL21" s="389" t="s">
        <v>696</v>
      </c>
      <c r="BM21" s="387"/>
      <c r="BN21" s="394"/>
      <c r="BO21" s="395"/>
      <c r="BP21" s="390"/>
      <c r="BQ21" s="391"/>
      <c r="BR21" s="396"/>
      <c r="BS21" s="396"/>
      <c r="BT21" s="352"/>
      <c r="BU21" s="397"/>
      <c r="BV21" s="398"/>
      <c r="BW21" s="399"/>
      <c r="BX21" s="388"/>
      <c r="BY21" s="359"/>
      <c r="BZ21" s="399"/>
      <c r="CA21" s="400"/>
      <c r="CB21" s="401"/>
      <c r="CC21" s="352"/>
      <c r="CD21" s="400"/>
      <c r="CE21" s="400"/>
      <c r="CF21" s="389"/>
      <c r="CG21" s="402"/>
      <c r="CH21" s="403"/>
      <c r="CI21" s="381"/>
      <c r="CJ21" s="400"/>
      <c r="CK21" s="404"/>
      <c r="CL21" s="405"/>
      <c r="CM21" s="406"/>
      <c r="CN21" s="352"/>
      <c r="CO21" s="407"/>
      <c r="CP21" s="408"/>
      <c r="CQ21" s="409"/>
      <c r="CR21" s="410"/>
      <c r="CS21" s="411"/>
      <c r="CT21" s="412"/>
      <c r="CU21" s="413"/>
      <c r="CV21" s="413"/>
      <c r="CW21" s="413"/>
      <c r="CX21" s="413"/>
      <c r="CY21" s="413"/>
      <c r="CZ21" s="413"/>
      <c r="DA21" s="384">
        <v>0</v>
      </c>
      <c r="DB21" s="413"/>
      <c r="DC21" s="414">
        <f t="shared" si="3"/>
        <v>0</v>
      </c>
      <c r="DD21" s="399"/>
      <c r="DE21" s="399"/>
      <c r="DF21" s="399"/>
      <c r="DG21" s="399"/>
      <c r="DH21" s="399"/>
      <c r="DI21" s="414"/>
      <c r="DJ21" s="414"/>
      <c r="DK21" s="399"/>
      <c r="DL21" s="414"/>
      <c r="DM21" s="414">
        <f t="shared" si="4"/>
        <v>0</v>
      </c>
      <c r="DN21" s="415"/>
      <c r="DO21" s="399"/>
      <c r="DP21" s="298" t="str">
        <f ca="1" xml:space="preserve"> "1~2.소액,임차 : 담보물 " &amp; 권리분석!U21 &amp; " " &amp; 권리분석!V21 &amp; " " &amp; 권리분석!W21 &amp; " 소재 " &amp; 권리분석!AA21 &amp; "이며," &amp; IF(권리분석!EP21=0, " 경매미진행건으로 등본 상 소유자 거주로 추정되어 미반영", IF(권리분석!EP21="14일미경과", " 배당요구종기일(14일미경과) 현재 임대차 관련자료 없어 미반영", " 배당요구종기일(" &amp; TEXT(권리분석!EP21, "yyyy-mm-dd") &amp; ")" &amp; IF(TODAY()&gt;권리분석!EP21, " 경과한 현재 등재 및 권리신고한 임차인 없어 미반영", " 현재 등재 임차인 없어 미반영")))  &amp; CHAR(10) &amp; IF(OR(TODAY()&lt;권리분석!EP21, 권리분석!EP21=0, 권리분석!EP21="14일미경과"),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경상북도 구미시 구평동 소재 이며, 경매미진행건으로 등본 상 소유자 거주로 추정되어 미반영
3.임금 : 소유자 개인이며, 임금채권자로 추정되는 가압류권자 없어 미반영
4.조세, 당해세 : 압류권자 없어 미반영</v>
      </c>
      <c r="DQ21" s="416"/>
      <c r="DR21" s="416"/>
      <c r="DS21" s="352"/>
      <c r="DT21" s="352"/>
      <c r="DU21" s="352"/>
      <c r="DV21" s="417" t="s">
        <v>697</v>
      </c>
      <c r="DW21" s="352"/>
      <c r="DX21" s="418"/>
      <c r="DY21" s="419" t="s">
        <v>844</v>
      </c>
      <c r="DZ21" s="420" t="s">
        <v>845</v>
      </c>
      <c r="EA21" s="420" t="s">
        <v>846</v>
      </c>
      <c r="EB21" s="421"/>
      <c r="EC21" s="407" t="s">
        <v>820</v>
      </c>
      <c r="ED21" s="422"/>
      <c r="EE21" s="375" t="s">
        <v>821</v>
      </c>
      <c r="EF21" s="423"/>
      <c r="EG21" s="424" t="s">
        <v>847</v>
      </c>
      <c r="EH21" s="368"/>
      <c r="EI21" s="375" t="s">
        <v>821</v>
      </c>
      <c r="EJ21" s="423"/>
      <c r="EK21" s="425"/>
      <c r="EL21" s="425"/>
      <c r="EM21" s="375"/>
      <c r="EN21" s="426"/>
      <c r="EO21" s="427">
        <v>45615</v>
      </c>
      <c r="EP21" s="427"/>
      <c r="EQ21" s="352"/>
      <c r="ER21" s="428"/>
      <c r="ES21" s="377"/>
      <c r="ET21" s="429"/>
      <c r="EU21" s="377"/>
      <c r="EV21" s="429"/>
      <c r="EW21" s="429"/>
      <c r="EX21" s="377"/>
      <c r="EY21" s="429"/>
      <c r="EZ21" s="377"/>
      <c r="FA21" s="377"/>
      <c r="FB21" s="377"/>
      <c r="FC21" s="376"/>
      <c r="FD21" s="376"/>
      <c r="FE21" s="430"/>
      <c r="FF21" s="430"/>
      <c r="FG21" s="400"/>
      <c r="FH21" s="376"/>
      <c r="FI21" s="376"/>
      <c r="FJ21" s="376"/>
      <c r="FK21" s="376"/>
      <c r="FL21" s="376"/>
      <c r="FM21" s="352"/>
      <c r="FN21" s="376"/>
      <c r="FO21" s="376"/>
      <c r="FP21" s="399"/>
      <c r="FQ21" s="376"/>
      <c r="FR21" s="352"/>
      <c r="FS21" s="431"/>
      <c r="FT21" s="432" t="s">
        <v>710</v>
      </c>
      <c r="FU21" s="433">
        <v>45878</v>
      </c>
      <c r="FV21" s="434"/>
      <c r="FW21" s="435"/>
      <c r="FX21" s="435"/>
      <c r="FY21" s="436"/>
      <c r="FZ21" s="436"/>
      <c r="GA21" s="437">
        <v>135000000</v>
      </c>
      <c r="GB21" s="412"/>
      <c r="GC21" s="438"/>
      <c r="GD21" s="439"/>
      <c r="GE21" s="440"/>
      <c r="GF21" s="441"/>
      <c r="GG21" s="441"/>
      <c r="GH21" s="441"/>
      <c r="GI21" s="441"/>
      <c r="GJ21" s="441"/>
      <c r="GK21" s="441"/>
      <c r="GL21" s="442">
        <f t="shared" si="5"/>
        <v>0</v>
      </c>
      <c r="GM21" s="442">
        <f t="shared" si="6"/>
        <v>0</v>
      </c>
      <c r="GN21" s="442"/>
      <c r="GO21" s="443"/>
      <c r="GP21" s="444"/>
      <c r="GQ21" s="445"/>
      <c r="GR21" s="377"/>
      <c r="GS21" s="446"/>
      <c r="GT21" s="447"/>
      <c r="GU21" s="448"/>
      <c r="GV21" s="449"/>
      <c r="GW21" s="450"/>
      <c r="GX21" s="451"/>
      <c r="MD21" s="453">
        <f t="shared" si="7"/>
        <v>0</v>
      </c>
    </row>
    <row r="22" spans="1:342" s="452" customFormat="1" ht="18" customHeight="1">
      <c r="A22" s="350"/>
      <c r="B22" s="351"/>
      <c r="C22" s="352"/>
      <c r="D22" s="353" t="s">
        <v>683</v>
      </c>
      <c r="E22" s="1143" t="s">
        <v>848</v>
      </c>
      <c r="F22" s="354">
        <f t="shared" si="1"/>
        <v>1</v>
      </c>
      <c r="G22" s="355" t="str">
        <f t="shared" si="0"/>
        <v>SBI-005-01</v>
      </c>
      <c r="H22" s="356" t="s">
        <v>849</v>
      </c>
      <c r="I22" s="355"/>
      <c r="J22" s="357">
        <v>389000000</v>
      </c>
      <c r="K22" s="358"/>
      <c r="L22" s="358"/>
      <c r="M22" s="359" t="s">
        <v>686</v>
      </c>
      <c r="N22" s="360"/>
      <c r="O22" s="361"/>
      <c r="P22" s="362"/>
      <c r="Q22" s="363" t="s">
        <v>850</v>
      </c>
      <c r="R22" s="363" t="s">
        <v>851</v>
      </c>
      <c r="S22" s="363" t="s">
        <v>852</v>
      </c>
      <c r="T22" s="364" t="s">
        <v>853</v>
      </c>
      <c r="U22" s="365" t="s">
        <v>850</v>
      </c>
      <c r="V22" s="365" t="s">
        <v>851</v>
      </c>
      <c r="W22" s="365" t="s">
        <v>854</v>
      </c>
      <c r="X22" s="365" t="s">
        <v>855</v>
      </c>
      <c r="Y22" s="366"/>
      <c r="Z22" s="367" t="s">
        <v>692</v>
      </c>
      <c r="AA22" s="368"/>
      <c r="AB22" s="369"/>
      <c r="AC22" s="370" t="e">
        <f>VLOOKUP(AA22,코드표!$B$4:$C$89,2,FALSE)</f>
        <v>#N/A</v>
      </c>
      <c r="AD22" s="352"/>
      <c r="AE22" s="371">
        <v>65.790000000000006</v>
      </c>
      <c r="AF22" s="371">
        <v>4.7699999999999996</v>
      </c>
      <c r="AG22" s="372"/>
      <c r="AH22" s="373"/>
      <c r="AI22" s="374"/>
      <c r="AJ22" s="375"/>
      <c r="AK22" s="376"/>
      <c r="AL22" s="376"/>
      <c r="AM22" s="377">
        <v>43767</v>
      </c>
      <c r="AN22" s="358" t="s">
        <v>856</v>
      </c>
      <c r="AO22" s="378" t="s">
        <v>857</v>
      </c>
      <c r="AP22" s="379" t="s">
        <v>695</v>
      </c>
      <c r="AQ22" s="352"/>
      <c r="AR22" s="380"/>
      <c r="AS22" s="380"/>
      <c r="AT22" s="380"/>
      <c r="AU22" s="377">
        <v>45602</v>
      </c>
      <c r="AV22" s="352"/>
      <c r="AW22" s="381"/>
      <c r="AX22" s="382"/>
      <c r="AY22" s="383">
        <v>2</v>
      </c>
      <c r="AZ22" s="384">
        <v>466800000</v>
      </c>
      <c r="BA22" s="385"/>
      <c r="BB22" s="386" t="s">
        <v>696</v>
      </c>
      <c r="BC22" s="387"/>
      <c r="BD22" s="388"/>
      <c r="BE22" s="389"/>
      <c r="BF22" s="390"/>
      <c r="BG22" s="391"/>
      <c r="BH22" s="392"/>
      <c r="BI22" s="454">
        <v>1</v>
      </c>
      <c r="BJ22" s="455">
        <v>1560000000</v>
      </c>
      <c r="BK22" s="393"/>
      <c r="BL22" s="389" t="s">
        <v>696</v>
      </c>
      <c r="BM22" s="387"/>
      <c r="BN22" s="394"/>
      <c r="BO22" s="395"/>
      <c r="BP22" s="390"/>
      <c r="BQ22" s="391"/>
      <c r="BR22" s="396"/>
      <c r="BS22" s="396"/>
      <c r="BT22" s="352"/>
      <c r="BU22" s="397"/>
      <c r="BV22" s="398"/>
      <c r="BW22" s="399"/>
      <c r="BX22" s="388"/>
      <c r="BY22" s="359"/>
      <c r="BZ22" s="399"/>
      <c r="CA22" s="400"/>
      <c r="CB22" s="401"/>
      <c r="CC22" s="352"/>
      <c r="CD22" s="400"/>
      <c r="CE22" s="400"/>
      <c r="CF22" s="389"/>
      <c r="CG22" s="402"/>
      <c r="CH22" s="403"/>
      <c r="CI22" s="381"/>
      <c r="CJ22" s="400"/>
      <c r="CK22" s="404"/>
      <c r="CL22" s="405"/>
      <c r="CM22" s="406"/>
      <c r="CN22" s="352"/>
      <c r="CO22" s="407"/>
      <c r="CP22" s="408"/>
      <c r="CQ22" s="409"/>
      <c r="CR22" s="410"/>
      <c r="CS22" s="411"/>
      <c r="CT22" s="412"/>
      <c r="CU22" s="413"/>
      <c r="CV22" s="413"/>
      <c r="CW22" s="413"/>
      <c r="CX22" s="413"/>
      <c r="CY22" s="413"/>
      <c r="CZ22" s="413"/>
      <c r="DA22" s="384">
        <v>0</v>
      </c>
      <c r="DB22" s="413"/>
      <c r="DC22" s="414">
        <f t="shared" si="3"/>
        <v>0</v>
      </c>
      <c r="DD22" s="399"/>
      <c r="DE22" s="399"/>
      <c r="DF22" s="399"/>
      <c r="DG22" s="399"/>
      <c r="DH22" s="399"/>
      <c r="DI22" s="414"/>
      <c r="DJ22" s="414"/>
      <c r="DK22" s="399"/>
      <c r="DL22" s="414"/>
      <c r="DM22" s="414">
        <f t="shared" si="4"/>
        <v>0</v>
      </c>
      <c r="DN22" s="415"/>
      <c r="DO22" s="399"/>
      <c r="DP22" s="298" t="str">
        <f ca="1" xml:space="preserve"> "1~2.소액,임차 : 담보물 " &amp; 권리분석!U22 &amp; " " &amp; 권리분석!V22 &amp; " " &amp; 권리분석!W22 &amp; " 소재 " &amp; 권리분석!AA22 &amp; "이며," &amp; IF(권리분석!EP22=0, " 경매미진행건으로 등본 상 소유자 거주로 추정되어 미반영", IF(권리분석!EP22="14일미경과", " 배당요구종기일(14일미경과) 현재 임대차 관련자료 없어 미반영", " 배당요구종기일(" &amp; TEXT(권리분석!EP22, "yyyy-mm-dd") &amp; ")" &amp; IF(TODAY()&gt;권리분석!EP22, " 경과한 현재 등재 및 권리신고한 임차인 없어 미반영", " 현재 등재 임차인 없어 미반영")))  &amp; CHAR(10) &amp; IF(OR(TODAY()&lt;권리분석!EP22, 권리분석!EP22=0, 권리분석!EP22="14일미경과"),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서울특별시 송파구 신천동 소재 이며, 경매미진행건으로 등본 상 소유자 거주로 추정되어 미반영
3.임금 : 소유자 개인이며, 임금채권자로 추정되는 가압류권자 없어 미반영
4.조세, 당해세 : 압류권자 없어 미반영</v>
      </c>
      <c r="DQ22" s="416"/>
      <c r="DR22" s="416"/>
      <c r="DS22" s="352"/>
      <c r="DT22" s="352"/>
      <c r="DU22" s="352"/>
      <c r="DV22" s="417" t="s">
        <v>697</v>
      </c>
      <c r="DW22" s="352"/>
      <c r="DX22" s="418"/>
      <c r="DY22" s="419" t="s">
        <v>858</v>
      </c>
      <c r="DZ22" s="420" t="s">
        <v>859</v>
      </c>
      <c r="EA22" s="421"/>
      <c r="EB22" s="421"/>
      <c r="EC22" s="407" t="s">
        <v>860</v>
      </c>
      <c r="ED22" s="422"/>
      <c r="EE22" s="375" t="s">
        <v>821</v>
      </c>
      <c r="EF22" s="423"/>
      <c r="EG22" s="424"/>
      <c r="EH22" s="368"/>
      <c r="EI22" s="375"/>
      <c r="EJ22" s="423"/>
      <c r="EK22" s="425"/>
      <c r="EL22" s="425"/>
      <c r="EM22" s="375"/>
      <c r="EN22" s="426"/>
      <c r="EO22" s="427">
        <v>45757</v>
      </c>
      <c r="EP22" s="427"/>
      <c r="EQ22" s="352"/>
      <c r="ER22" s="428"/>
      <c r="ES22" s="377"/>
      <c r="ET22" s="429"/>
      <c r="EU22" s="377"/>
      <c r="EV22" s="429"/>
      <c r="EW22" s="429"/>
      <c r="EX22" s="377"/>
      <c r="EY22" s="429"/>
      <c r="EZ22" s="377"/>
      <c r="FA22" s="377"/>
      <c r="FB22" s="377"/>
      <c r="FC22" s="376"/>
      <c r="FD22" s="376"/>
      <c r="FE22" s="430"/>
      <c r="FF22" s="430"/>
      <c r="FG22" s="400"/>
      <c r="FH22" s="376"/>
      <c r="FI22" s="376"/>
      <c r="FJ22" s="376"/>
      <c r="FK22" s="376"/>
      <c r="FL22" s="376"/>
      <c r="FM22" s="352"/>
      <c r="FN22" s="376"/>
      <c r="FO22" s="376"/>
      <c r="FP22" s="399"/>
      <c r="FQ22" s="376"/>
      <c r="FR22" s="352"/>
      <c r="FS22" s="431"/>
      <c r="FT22" s="432" t="s">
        <v>710</v>
      </c>
      <c r="FU22" s="433">
        <v>45878</v>
      </c>
      <c r="FV22" s="434"/>
      <c r="FW22" s="435"/>
      <c r="FX22" s="435"/>
      <c r="FY22" s="436"/>
      <c r="FZ22" s="436"/>
      <c r="GA22" s="437">
        <v>3350000000</v>
      </c>
      <c r="GB22" s="412"/>
      <c r="GC22" s="438"/>
      <c r="GD22" s="439"/>
      <c r="GE22" s="440"/>
      <c r="GF22" s="441"/>
      <c r="GG22" s="441"/>
      <c r="GH22" s="441"/>
      <c r="GI22" s="441"/>
      <c r="GJ22" s="441"/>
      <c r="GK22" s="441"/>
      <c r="GL22" s="442">
        <f t="shared" si="5"/>
        <v>0</v>
      </c>
      <c r="GM22" s="442">
        <f t="shared" si="6"/>
        <v>0</v>
      </c>
      <c r="GN22" s="442"/>
      <c r="GO22" s="443"/>
      <c r="GP22" s="444"/>
      <c r="GQ22" s="445"/>
      <c r="GR22" s="377"/>
      <c r="GS22" s="446"/>
      <c r="GT22" s="447"/>
      <c r="GU22" s="448"/>
      <c r="GV22" s="449"/>
      <c r="GW22" s="450"/>
      <c r="GX22" s="451"/>
      <c r="MD22" s="453">
        <f t="shared" si="7"/>
        <v>0</v>
      </c>
    </row>
    <row r="23" spans="1:342" s="452" customFormat="1" ht="18" customHeight="1">
      <c r="A23" s="350"/>
      <c r="B23" s="351"/>
      <c r="C23" s="352"/>
      <c r="D23" s="353" t="s">
        <v>683</v>
      </c>
      <c r="E23" s="1143" t="s">
        <v>861</v>
      </c>
      <c r="F23" s="354">
        <f t="shared" si="1"/>
        <v>1</v>
      </c>
      <c r="G23" s="355" t="str">
        <f t="shared" si="0"/>
        <v>SBI-006-01</v>
      </c>
      <c r="H23" s="356" t="s">
        <v>862</v>
      </c>
      <c r="I23" s="355"/>
      <c r="J23" s="357">
        <v>191588540</v>
      </c>
      <c r="K23" s="358"/>
      <c r="L23" s="358"/>
      <c r="M23" s="359" t="s">
        <v>834</v>
      </c>
      <c r="N23" s="360"/>
      <c r="O23" s="361"/>
      <c r="P23" s="362"/>
      <c r="Q23" s="363" t="s">
        <v>863</v>
      </c>
      <c r="R23" s="363" t="s">
        <v>864</v>
      </c>
      <c r="S23" s="363" t="s">
        <v>865</v>
      </c>
      <c r="T23" s="364" t="s">
        <v>866</v>
      </c>
      <c r="U23" s="365" t="s">
        <v>867</v>
      </c>
      <c r="V23" s="365" t="s">
        <v>864</v>
      </c>
      <c r="W23" s="365" t="s">
        <v>865</v>
      </c>
      <c r="X23" s="365" t="s">
        <v>868</v>
      </c>
      <c r="Y23" s="366"/>
      <c r="Z23" s="367" t="s">
        <v>692</v>
      </c>
      <c r="AA23" s="368"/>
      <c r="AB23" s="369"/>
      <c r="AC23" s="370" t="e">
        <f>VLOOKUP(AA23,코드표!$B$4:$C$89,2,FALSE)</f>
        <v>#N/A</v>
      </c>
      <c r="AD23" s="352"/>
      <c r="AE23" s="371">
        <v>70.667000000000002</v>
      </c>
      <c r="AF23" s="371">
        <v>133.79</v>
      </c>
      <c r="AG23" s="372"/>
      <c r="AH23" s="373"/>
      <c r="AI23" s="374"/>
      <c r="AJ23" s="375"/>
      <c r="AK23" s="376"/>
      <c r="AL23" s="376"/>
      <c r="AM23" s="377">
        <v>42818</v>
      </c>
      <c r="AN23" s="358" t="s">
        <v>869</v>
      </c>
      <c r="AO23" s="378" t="s">
        <v>870</v>
      </c>
      <c r="AP23" s="379" t="s">
        <v>695</v>
      </c>
      <c r="AQ23" s="352"/>
      <c r="AR23" s="380"/>
      <c r="AS23" s="380"/>
      <c r="AT23" s="380"/>
      <c r="AU23" s="377">
        <v>45638</v>
      </c>
      <c r="AV23" s="352"/>
      <c r="AW23" s="381"/>
      <c r="AX23" s="382"/>
      <c r="AY23" s="383">
        <v>1</v>
      </c>
      <c r="AZ23" s="384">
        <v>226800000</v>
      </c>
      <c r="BA23" s="385"/>
      <c r="BB23" s="386" t="s">
        <v>696</v>
      </c>
      <c r="BC23" s="387"/>
      <c r="BD23" s="388"/>
      <c r="BE23" s="389"/>
      <c r="BF23" s="390"/>
      <c r="BG23" s="391"/>
      <c r="BH23" s="392"/>
      <c r="BI23" s="392"/>
      <c r="BJ23" s="392"/>
      <c r="BK23" s="393"/>
      <c r="BL23" s="389"/>
      <c r="BM23" s="387"/>
      <c r="BN23" s="394"/>
      <c r="BO23" s="395"/>
      <c r="BP23" s="390"/>
      <c r="BQ23" s="391"/>
      <c r="BR23" s="396"/>
      <c r="BS23" s="396"/>
      <c r="BT23" s="352"/>
      <c r="BU23" s="397"/>
      <c r="BV23" s="398"/>
      <c r="BW23" s="399"/>
      <c r="BX23" s="388"/>
      <c r="BY23" s="359"/>
      <c r="BZ23" s="399"/>
      <c r="CA23" s="400"/>
      <c r="CB23" s="401"/>
      <c r="CC23" s="352"/>
      <c r="CD23" s="400"/>
      <c r="CE23" s="400"/>
      <c r="CF23" s="389"/>
      <c r="CG23" s="402"/>
      <c r="CH23" s="403"/>
      <c r="CI23" s="381"/>
      <c r="CJ23" s="400"/>
      <c r="CK23" s="404"/>
      <c r="CL23" s="405"/>
      <c r="CM23" s="406"/>
      <c r="CN23" s="352"/>
      <c r="CO23" s="407"/>
      <c r="CP23" s="408"/>
      <c r="CQ23" s="409"/>
      <c r="CR23" s="410"/>
      <c r="CS23" s="411"/>
      <c r="CT23" s="412"/>
      <c r="CU23" s="413"/>
      <c r="CV23" s="413"/>
      <c r="CW23" s="413"/>
      <c r="CX23" s="413"/>
      <c r="CY23" s="413"/>
      <c r="CZ23" s="413"/>
      <c r="DA23" s="384">
        <v>0</v>
      </c>
      <c r="DB23" s="413"/>
      <c r="DC23" s="414">
        <f t="shared" si="3"/>
        <v>0</v>
      </c>
      <c r="DD23" s="399"/>
      <c r="DE23" s="399"/>
      <c r="DF23" s="399"/>
      <c r="DG23" s="399"/>
      <c r="DH23" s="399"/>
      <c r="DI23" s="414"/>
      <c r="DJ23" s="414"/>
      <c r="DK23" s="399"/>
      <c r="DL23" s="414"/>
      <c r="DM23" s="414">
        <f t="shared" si="4"/>
        <v>0</v>
      </c>
      <c r="DN23" s="415"/>
      <c r="DO23" s="399"/>
      <c r="DP23" s="298" t="str">
        <f ca="1" xml:space="preserve"> "1~2.소액,임차 : 담보물 " &amp; 권리분석!U23 &amp; " " &amp; 권리분석!V23 &amp; " " &amp; 권리분석!W23 &amp; " 소재 " &amp; 권리분석!AA23 &amp; "이며," &amp; IF(권리분석!EP23=0, " 경매미진행건으로 등본 상 소유자 거주로 추정되어 미반영", IF(권리분석!EP23="14일미경과", " 배당요구종기일(14일미경과) 현재 임대차 관련자료 없어 미반영", " 배당요구종기일(" &amp; TEXT(권리분석!EP23, "yyyy-mm-dd") &amp; ")" &amp; IF(TODAY()&gt;권리분석!EP23, " 경과한 현재 등재 및 권리신고한 임차인 없어 미반영", " 현재 등재 임차인 없어 미반영")))  &amp; CHAR(10) &amp; IF(OR(TODAY()&lt;권리분석!EP23, 권리분석!EP23=0, 권리분석!EP23="14일미경과"),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강원특별자치도 원주시 명륜동 소재 이며, 경매미진행건으로 등본 상 소유자 거주로 추정되어 미반영
3.임금 : 소유자 개인이며, 임금채권자로 추정되는 가압류권자 없어 미반영
4.조세, 당해세 : 압류권자 없어 미반영</v>
      </c>
      <c r="DQ23" s="416"/>
      <c r="DR23" s="416"/>
      <c r="DS23" s="352"/>
      <c r="DT23" s="352"/>
      <c r="DU23" s="352"/>
      <c r="DV23" s="417" t="s">
        <v>697</v>
      </c>
      <c r="DW23" s="352"/>
      <c r="DX23" s="418"/>
      <c r="DY23" s="419" t="s">
        <v>871</v>
      </c>
      <c r="DZ23" s="420" t="s">
        <v>872</v>
      </c>
      <c r="EA23" s="421"/>
      <c r="EB23" s="421"/>
      <c r="EC23" s="407" t="s">
        <v>820</v>
      </c>
      <c r="ED23" s="422"/>
      <c r="EE23" s="375" t="s">
        <v>821</v>
      </c>
      <c r="EF23" s="423"/>
      <c r="EG23" s="424"/>
      <c r="EH23" s="368"/>
      <c r="EI23" s="375"/>
      <c r="EJ23" s="423"/>
      <c r="EK23" s="425"/>
      <c r="EL23" s="425"/>
      <c r="EM23" s="375"/>
      <c r="EN23" s="426"/>
      <c r="EO23" s="427">
        <v>45250</v>
      </c>
      <c r="EP23" s="427"/>
      <c r="EQ23" s="352"/>
      <c r="ER23" s="428"/>
      <c r="ES23" s="377"/>
      <c r="ET23" s="429"/>
      <c r="EU23" s="377"/>
      <c r="EV23" s="429"/>
      <c r="EW23" s="429"/>
      <c r="EX23" s="377"/>
      <c r="EY23" s="429"/>
      <c r="EZ23" s="377"/>
      <c r="FA23" s="377"/>
      <c r="FB23" s="377"/>
      <c r="FC23" s="376"/>
      <c r="FD23" s="376"/>
      <c r="FE23" s="430"/>
      <c r="FF23" s="430"/>
      <c r="FG23" s="400"/>
      <c r="FH23" s="376"/>
      <c r="FI23" s="376"/>
      <c r="FJ23" s="376"/>
      <c r="FK23" s="376"/>
      <c r="FL23" s="376"/>
      <c r="FM23" s="352"/>
      <c r="FN23" s="376"/>
      <c r="FO23" s="376"/>
      <c r="FP23" s="399"/>
      <c r="FQ23" s="376"/>
      <c r="FR23" s="352"/>
      <c r="FS23" s="431"/>
      <c r="FT23" s="432" t="s">
        <v>700</v>
      </c>
      <c r="FU23" s="433">
        <v>45268</v>
      </c>
      <c r="FV23" s="434"/>
      <c r="FW23" s="435"/>
      <c r="FX23" s="435"/>
      <c r="FY23" s="436"/>
      <c r="FZ23" s="436"/>
      <c r="GA23" s="437">
        <v>322000000</v>
      </c>
      <c r="GB23" s="412"/>
      <c r="GC23" s="438"/>
      <c r="GD23" s="439"/>
      <c r="GE23" s="440"/>
      <c r="GF23" s="441"/>
      <c r="GG23" s="441"/>
      <c r="GH23" s="441"/>
      <c r="GI23" s="441"/>
      <c r="GJ23" s="441"/>
      <c r="GK23" s="441"/>
      <c r="GL23" s="442">
        <f t="shared" si="5"/>
        <v>0</v>
      </c>
      <c r="GM23" s="442">
        <f t="shared" si="6"/>
        <v>0</v>
      </c>
      <c r="GN23" s="442"/>
      <c r="GO23" s="443"/>
      <c r="GP23" s="444"/>
      <c r="GQ23" s="445"/>
      <c r="GR23" s="377"/>
      <c r="GS23" s="446"/>
      <c r="GT23" s="447"/>
      <c r="GU23" s="448"/>
      <c r="GV23" s="449"/>
      <c r="GW23" s="450"/>
      <c r="GX23" s="451"/>
      <c r="MD23" s="453">
        <f t="shared" si="7"/>
        <v>0</v>
      </c>
    </row>
    <row r="24" spans="1:342" s="452" customFormat="1" ht="18" customHeight="1">
      <c r="A24" s="350"/>
      <c r="B24" s="351"/>
      <c r="C24" s="352"/>
      <c r="D24" s="353" t="s">
        <v>683</v>
      </c>
      <c r="E24" s="1143" t="s">
        <v>873</v>
      </c>
      <c r="F24" s="354">
        <f t="shared" si="1"/>
        <v>1</v>
      </c>
      <c r="G24" s="355" t="str">
        <f t="shared" si="0"/>
        <v>SBI-007-01</v>
      </c>
      <c r="H24" s="356" t="s">
        <v>874</v>
      </c>
      <c r="I24" s="355"/>
      <c r="J24" s="357">
        <v>318732030</v>
      </c>
      <c r="K24" s="358"/>
      <c r="L24" s="358"/>
      <c r="M24" s="359" t="s">
        <v>686</v>
      </c>
      <c r="N24" s="360"/>
      <c r="O24" s="361"/>
      <c r="P24" s="362"/>
      <c r="Q24" s="363" t="s">
        <v>735</v>
      </c>
      <c r="R24" s="363" t="s">
        <v>875</v>
      </c>
      <c r="S24" s="363" t="s">
        <v>876</v>
      </c>
      <c r="T24" s="364" t="s">
        <v>877</v>
      </c>
      <c r="U24" s="365" t="s">
        <v>735</v>
      </c>
      <c r="V24" s="365" t="s">
        <v>875</v>
      </c>
      <c r="W24" s="365" t="s">
        <v>876</v>
      </c>
      <c r="X24" s="365" t="s">
        <v>878</v>
      </c>
      <c r="Y24" s="366"/>
      <c r="Z24" s="367" t="s">
        <v>692</v>
      </c>
      <c r="AA24" s="368"/>
      <c r="AB24" s="369"/>
      <c r="AC24" s="370" t="e">
        <f>VLOOKUP(AA24,코드표!$B$4:$C$89,2,FALSE)</f>
        <v>#N/A</v>
      </c>
      <c r="AD24" s="352"/>
      <c r="AE24" s="371">
        <v>87.94</v>
      </c>
      <c r="AF24" s="371">
        <v>84.92</v>
      </c>
      <c r="AG24" s="372"/>
      <c r="AH24" s="373"/>
      <c r="AI24" s="374"/>
      <c r="AJ24" s="375"/>
      <c r="AK24" s="376"/>
      <c r="AL24" s="376"/>
      <c r="AM24" s="377">
        <v>39408</v>
      </c>
      <c r="AN24" s="358" t="s">
        <v>879</v>
      </c>
      <c r="AO24" s="378" t="s">
        <v>880</v>
      </c>
      <c r="AP24" s="379" t="s">
        <v>695</v>
      </c>
      <c r="AQ24" s="352"/>
      <c r="AR24" s="380"/>
      <c r="AS24" s="380"/>
      <c r="AT24" s="380"/>
      <c r="AU24" s="377">
        <v>45175</v>
      </c>
      <c r="AV24" s="352"/>
      <c r="AW24" s="381"/>
      <c r="AX24" s="382"/>
      <c r="AY24" s="383" t="s">
        <v>793</v>
      </c>
      <c r="AZ24" s="384">
        <v>379200000</v>
      </c>
      <c r="BA24" s="385"/>
      <c r="BB24" s="386" t="s">
        <v>696</v>
      </c>
      <c r="BC24" s="387"/>
      <c r="BD24" s="388"/>
      <c r="BE24" s="389"/>
      <c r="BF24" s="390"/>
      <c r="BG24" s="391"/>
      <c r="BH24" s="392"/>
      <c r="BI24" s="392"/>
      <c r="BJ24" s="392"/>
      <c r="BK24" s="393"/>
      <c r="BL24" s="389"/>
      <c r="BM24" s="387"/>
      <c r="BN24" s="394"/>
      <c r="BO24" s="395"/>
      <c r="BP24" s="390"/>
      <c r="BQ24" s="391"/>
      <c r="BR24" s="396"/>
      <c r="BS24" s="396"/>
      <c r="BT24" s="352"/>
      <c r="BU24" s="397"/>
      <c r="BV24" s="398"/>
      <c r="BW24" s="399"/>
      <c r="BX24" s="388"/>
      <c r="BY24" s="359"/>
      <c r="BZ24" s="399"/>
      <c r="CA24" s="400"/>
      <c r="CB24" s="401"/>
      <c r="CC24" s="352"/>
      <c r="CD24" s="400"/>
      <c r="CE24" s="400"/>
      <c r="CF24" s="389"/>
      <c r="CG24" s="402"/>
      <c r="CH24" s="403"/>
      <c r="CI24" s="381"/>
      <c r="CJ24" s="400"/>
      <c r="CK24" s="404"/>
      <c r="CL24" s="405"/>
      <c r="CM24" s="406"/>
      <c r="CN24" s="352"/>
      <c r="CO24" s="407"/>
      <c r="CP24" s="408"/>
      <c r="CQ24" s="409"/>
      <c r="CR24" s="410"/>
      <c r="CS24" s="411"/>
      <c r="CT24" s="412"/>
      <c r="CU24" s="413"/>
      <c r="CV24" s="413"/>
      <c r="CW24" s="413"/>
      <c r="CX24" s="413"/>
      <c r="CY24" s="413"/>
      <c r="CZ24" s="413"/>
      <c r="DA24" s="384">
        <v>0</v>
      </c>
      <c r="DB24" s="413"/>
      <c r="DC24" s="414">
        <f t="shared" si="3"/>
        <v>0</v>
      </c>
      <c r="DD24" s="399"/>
      <c r="DE24" s="399"/>
      <c r="DF24" s="399"/>
      <c r="DG24" s="399"/>
      <c r="DH24" s="399"/>
      <c r="DI24" s="414"/>
      <c r="DJ24" s="414"/>
      <c r="DK24" s="399"/>
      <c r="DL24" s="414"/>
      <c r="DM24" s="414">
        <f t="shared" si="4"/>
        <v>0</v>
      </c>
      <c r="DN24" s="415"/>
      <c r="DO24" s="399"/>
      <c r="DP24" s="298" t="str">
        <f ca="1" xml:space="preserve"> "1~2.소액,임차 : 담보물 " &amp; 권리분석!U24 &amp; " " &amp; 권리분석!V24 &amp; " " &amp; 권리분석!W24 &amp; " 소재 " &amp; 권리분석!AA24 &amp; "이며," &amp; IF(권리분석!EP24=0, " 경매미진행건으로 등본 상 소유자 거주로 추정되어 미반영", IF(권리분석!EP24="14일미경과", " 배당요구종기일(14일미경과) 현재 임대차 관련자료 없어 미반영", " 배당요구종기일(" &amp; TEXT(권리분석!EP24, "yyyy-mm-dd") &amp; ")" &amp; IF(TODAY()&gt;권리분석!EP24, " 경과한 현재 등재 및 권리신고한 임차인 없어 미반영", " 현재 등재 임차인 없어 미반영")))  &amp; CHAR(10) &amp; IF(OR(TODAY()&lt;권리분석!EP24, 권리분석!EP24=0, 권리분석!EP24="14일미경과"),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시흥시 정왕동 소재 이며, 경매미진행건으로 등본 상 소유자 거주로 추정되어 미반영
3.임금 : 소유자 개인이며, 임금채권자로 추정되는 가압류권자 없어 미반영
4.조세, 당해세 : 압류권자 없어 미반영</v>
      </c>
      <c r="DQ24" s="416"/>
      <c r="DR24" s="416"/>
      <c r="DS24" s="352"/>
      <c r="DT24" s="352"/>
      <c r="DU24" s="352"/>
      <c r="DV24" s="417" t="s">
        <v>697</v>
      </c>
      <c r="DW24" s="352"/>
      <c r="DX24" s="418"/>
      <c r="DY24" s="419" t="s">
        <v>754</v>
      </c>
      <c r="DZ24" s="420" t="s">
        <v>881</v>
      </c>
      <c r="EA24" s="421"/>
      <c r="EB24" s="421"/>
      <c r="EC24" s="407" t="s">
        <v>820</v>
      </c>
      <c r="ED24" s="422"/>
      <c r="EE24" s="375" t="s">
        <v>821</v>
      </c>
      <c r="EF24" s="423"/>
      <c r="EG24" s="424"/>
      <c r="EH24" s="368"/>
      <c r="EI24" s="375"/>
      <c r="EJ24" s="423"/>
      <c r="EK24" s="425"/>
      <c r="EL24" s="425"/>
      <c r="EM24" s="375"/>
      <c r="EN24" s="426"/>
      <c r="EO24" s="427">
        <v>45771</v>
      </c>
      <c r="EP24" s="427"/>
      <c r="EQ24" s="352"/>
      <c r="ER24" s="428"/>
      <c r="ES24" s="377"/>
      <c r="ET24" s="429"/>
      <c r="EU24" s="377"/>
      <c r="EV24" s="429"/>
      <c r="EW24" s="429"/>
      <c r="EX24" s="377"/>
      <c r="EY24" s="429"/>
      <c r="EZ24" s="377"/>
      <c r="FA24" s="377"/>
      <c r="FB24" s="377"/>
      <c r="FC24" s="376"/>
      <c r="FD24" s="376"/>
      <c r="FE24" s="430"/>
      <c r="FF24" s="430"/>
      <c r="FG24" s="400"/>
      <c r="FH24" s="376"/>
      <c r="FI24" s="376"/>
      <c r="FJ24" s="376"/>
      <c r="FK24" s="376"/>
      <c r="FL24" s="376"/>
      <c r="FM24" s="352"/>
      <c r="FN24" s="376"/>
      <c r="FO24" s="376"/>
      <c r="FP24" s="399"/>
      <c r="FQ24" s="376"/>
      <c r="FR24" s="352"/>
      <c r="FS24" s="431"/>
      <c r="FT24" s="432" t="s">
        <v>710</v>
      </c>
      <c r="FU24" s="433">
        <v>45878</v>
      </c>
      <c r="FV24" s="434"/>
      <c r="FW24" s="435"/>
      <c r="FX24" s="435"/>
      <c r="FY24" s="436"/>
      <c r="FZ24" s="436"/>
      <c r="GA24" s="437">
        <v>355000000</v>
      </c>
      <c r="GB24" s="412"/>
      <c r="GC24" s="438"/>
      <c r="GD24" s="439"/>
      <c r="GE24" s="440"/>
      <c r="GF24" s="441"/>
      <c r="GG24" s="441"/>
      <c r="GH24" s="441"/>
      <c r="GI24" s="441"/>
      <c r="GJ24" s="441"/>
      <c r="GK24" s="441"/>
      <c r="GL24" s="442">
        <f t="shared" si="5"/>
        <v>0</v>
      </c>
      <c r="GM24" s="442">
        <f t="shared" si="6"/>
        <v>0</v>
      </c>
      <c r="GN24" s="442"/>
      <c r="GO24" s="443"/>
      <c r="GP24" s="444"/>
      <c r="GQ24" s="445"/>
      <c r="GR24" s="377"/>
      <c r="GS24" s="446"/>
      <c r="GT24" s="447"/>
      <c r="GU24" s="448"/>
      <c r="GV24" s="449"/>
      <c r="GW24" s="450"/>
      <c r="GX24" s="451"/>
      <c r="MD24" s="453">
        <f t="shared" si="7"/>
        <v>0</v>
      </c>
    </row>
    <row r="25" spans="1:342" s="452" customFormat="1" ht="18" customHeight="1">
      <c r="A25" s="350"/>
      <c r="B25" s="351"/>
      <c r="C25" s="352"/>
      <c r="D25" s="353" t="s">
        <v>683</v>
      </c>
      <c r="E25" s="1143" t="s">
        <v>882</v>
      </c>
      <c r="F25" s="354">
        <f t="shared" si="1"/>
        <v>1</v>
      </c>
      <c r="G25" s="355" t="str">
        <f t="shared" si="0"/>
        <v>SBI-008-01</v>
      </c>
      <c r="H25" s="356" t="s">
        <v>883</v>
      </c>
      <c r="I25" s="355"/>
      <c r="J25" s="357">
        <v>281000000</v>
      </c>
      <c r="K25" s="358"/>
      <c r="L25" s="358"/>
      <c r="M25" s="359" t="s">
        <v>686</v>
      </c>
      <c r="N25" s="360"/>
      <c r="O25" s="361"/>
      <c r="P25" s="362"/>
      <c r="Q25" s="363" t="s">
        <v>850</v>
      </c>
      <c r="R25" s="363" t="s">
        <v>884</v>
      </c>
      <c r="S25" s="363" t="s">
        <v>885</v>
      </c>
      <c r="T25" s="364" t="s">
        <v>886</v>
      </c>
      <c r="U25" s="365" t="s">
        <v>850</v>
      </c>
      <c r="V25" s="365" t="s">
        <v>884</v>
      </c>
      <c r="W25" s="365" t="s">
        <v>885</v>
      </c>
      <c r="X25" s="365" t="s">
        <v>887</v>
      </c>
      <c r="Y25" s="366"/>
      <c r="Z25" s="367" t="s">
        <v>692</v>
      </c>
      <c r="AA25" s="368"/>
      <c r="AB25" s="369"/>
      <c r="AC25" s="370" t="e">
        <f>VLOOKUP(AA25,코드표!$B$4:$C$89,2,FALSE)</f>
        <v>#N/A</v>
      </c>
      <c r="AD25" s="352"/>
      <c r="AE25" s="371">
        <v>37.369999999999997</v>
      </c>
      <c r="AF25" s="371">
        <v>84.91</v>
      </c>
      <c r="AG25" s="372"/>
      <c r="AH25" s="373"/>
      <c r="AI25" s="374"/>
      <c r="AJ25" s="375"/>
      <c r="AK25" s="376"/>
      <c r="AL25" s="376"/>
      <c r="AM25" s="377">
        <v>44314</v>
      </c>
      <c r="AN25" s="358" t="s">
        <v>888</v>
      </c>
      <c r="AO25" s="378" t="s">
        <v>889</v>
      </c>
      <c r="AP25" s="379" t="s">
        <v>695</v>
      </c>
      <c r="AQ25" s="352"/>
      <c r="AR25" s="380"/>
      <c r="AS25" s="380"/>
      <c r="AT25" s="380"/>
      <c r="AU25" s="377">
        <v>45252</v>
      </c>
      <c r="AV25" s="352"/>
      <c r="AW25" s="381"/>
      <c r="AX25" s="382"/>
      <c r="AY25" s="383">
        <v>1</v>
      </c>
      <c r="AZ25" s="384">
        <v>337200000</v>
      </c>
      <c r="BA25" s="385"/>
      <c r="BB25" s="386" t="s">
        <v>696</v>
      </c>
      <c r="BC25" s="387"/>
      <c r="BD25" s="388"/>
      <c r="BE25" s="389"/>
      <c r="BF25" s="390"/>
      <c r="BG25" s="391"/>
      <c r="BH25" s="392"/>
      <c r="BI25" s="392"/>
      <c r="BJ25" s="392"/>
      <c r="BK25" s="393"/>
      <c r="BL25" s="389"/>
      <c r="BM25" s="387"/>
      <c r="BN25" s="394"/>
      <c r="BO25" s="395"/>
      <c r="BP25" s="390"/>
      <c r="BQ25" s="391"/>
      <c r="BR25" s="396"/>
      <c r="BS25" s="396"/>
      <c r="BT25" s="352"/>
      <c r="BU25" s="397"/>
      <c r="BV25" s="398"/>
      <c r="BW25" s="399"/>
      <c r="BX25" s="388"/>
      <c r="BY25" s="359"/>
      <c r="BZ25" s="399"/>
      <c r="CA25" s="400"/>
      <c r="CB25" s="401"/>
      <c r="CC25" s="352"/>
      <c r="CD25" s="400"/>
      <c r="CE25" s="400"/>
      <c r="CF25" s="389"/>
      <c r="CG25" s="402"/>
      <c r="CH25" s="403"/>
      <c r="CI25" s="381"/>
      <c r="CJ25" s="400"/>
      <c r="CK25" s="404"/>
      <c r="CL25" s="405"/>
      <c r="CM25" s="406"/>
      <c r="CN25" s="352"/>
      <c r="CO25" s="407"/>
      <c r="CP25" s="408"/>
      <c r="CQ25" s="409"/>
      <c r="CR25" s="410"/>
      <c r="CS25" s="411"/>
      <c r="CT25" s="412"/>
      <c r="CU25" s="413"/>
      <c r="CV25" s="413"/>
      <c r="CW25" s="413"/>
      <c r="CX25" s="413"/>
      <c r="CY25" s="413"/>
      <c r="CZ25" s="413"/>
      <c r="DA25" s="384">
        <v>0</v>
      </c>
      <c r="DB25" s="413"/>
      <c r="DC25" s="414">
        <f t="shared" si="3"/>
        <v>0</v>
      </c>
      <c r="DD25" s="399"/>
      <c r="DE25" s="399"/>
      <c r="DF25" s="399"/>
      <c r="DG25" s="399"/>
      <c r="DH25" s="399"/>
      <c r="DI25" s="414"/>
      <c r="DJ25" s="414"/>
      <c r="DK25" s="399"/>
      <c r="DL25" s="414"/>
      <c r="DM25" s="414">
        <f t="shared" si="4"/>
        <v>0</v>
      </c>
      <c r="DN25" s="415"/>
      <c r="DO25" s="399"/>
      <c r="DP25" s="298" t="str">
        <f ca="1" xml:space="preserve"> "1~2.소액,임차 : 담보물 " &amp; 권리분석!U25 &amp; " " &amp; 권리분석!V25 &amp; " " &amp; 권리분석!W25 &amp; " 소재 " &amp; 권리분석!AA25 &amp; "이며," &amp; IF(권리분석!EP25=0, " 경매미진행건으로 등본 상 소유자 거주로 추정되어 미반영", IF(권리분석!EP25="14일미경과", " 배당요구종기일(14일미경과) 현재 임대차 관련자료 없어 미반영", " 배당요구종기일(" &amp; TEXT(권리분석!EP25, "yyyy-mm-dd") &amp; ")" &amp; IF(TODAY()&gt;권리분석!EP25, " 경과한 현재 등재 및 권리신고한 임차인 없어 미반영", " 현재 등재 임차인 없어 미반영")))  &amp; CHAR(10) &amp; IF(OR(TODAY()&lt;권리분석!EP25, 권리분석!EP25=0, 권리분석!EP25="14일미경과"),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서울특별시 은평구 녹번동 소재 이며, 경매미진행건으로 등본 상 소유자 거주로 추정되어 미반영
3.임금 : 소유자 개인이며, 임금채권자로 추정되는 가압류권자 없어 미반영
4.조세, 당해세 : 압류권자 없어 미반영</v>
      </c>
      <c r="DQ25" s="416"/>
      <c r="DR25" s="416"/>
      <c r="DS25" s="352"/>
      <c r="DT25" s="352"/>
      <c r="DU25" s="352"/>
      <c r="DV25" s="417" t="s">
        <v>697</v>
      </c>
      <c r="DW25" s="352"/>
      <c r="DX25" s="418"/>
      <c r="DY25" s="419" t="s">
        <v>890</v>
      </c>
      <c r="DZ25" s="420" t="s">
        <v>891</v>
      </c>
      <c r="EA25" s="421"/>
      <c r="EB25" s="421"/>
      <c r="EC25" s="407" t="s">
        <v>293</v>
      </c>
      <c r="ED25" s="422"/>
      <c r="EE25" s="375" t="s">
        <v>821</v>
      </c>
      <c r="EF25" s="423"/>
      <c r="EG25" s="424"/>
      <c r="EH25" s="368"/>
      <c r="EI25" s="375"/>
      <c r="EJ25" s="423"/>
      <c r="EK25" s="425"/>
      <c r="EL25" s="425"/>
      <c r="EM25" s="375"/>
      <c r="EN25" s="426"/>
      <c r="EO25" s="427">
        <v>45868</v>
      </c>
      <c r="EP25" s="427"/>
      <c r="EQ25" s="352"/>
      <c r="ER25" s="428"/>
      <c r="ES25" s="377"/>
      <c r="ET25" s="429"/>
      <c r="EU25" s="377"/>
      <c r="EV25" s="429"/>
      <c r="EW25" s="429"/>
      <c r="EX25" s="377"/>
      <c r="EY25" s="429"/>
      <c r="EZ25" s="377"/>
      <c r="FA25" s="377"/>
      <c r="FB25" s="377"/>
      <c r="FC25" s="376"/>
      <c r="FD25" s="376"/>
      <c r="FE25" s="430"/>
      <c r="FF25" s="430"/>
      <c r="FG25" s="400"/>
      <c r="FH25" s="376"/>
      <c r="FI25" s="376"/>
      <c r="FJ25" s="376"/>
      <c r="FK25" s="376"/>
      <c r="FL25" s="376"/>
      <c r="FM25" s="352"/>
      <c r="FN25" s="376"/>
      <c r="FO25" s="376"/>
      <c r="FP25" s="399"/>
      <c r="FQ25" s="376"/>
      <c r="FR25" s="352"/>
      <c r="FS25" s="431"/>
      <c r="FT25" s="432" t="s">
        <v>710</v>
      </c>
      <c r="FU25" s="433">
        <v>45878</v>
      </c>
      <c r="FV25" s="434"/>
      <c r="FW25" s="435"/>
      <c r="FX25" s="435"/>
      <c r="FY25" s="436"/>
      <c r="FZ25" s="436"/>
      <c r="GA25" s="437">
        <v>450000000</v>
      </c>
      <c r="GB25" s="412"/>
      <c r="GC25" s="438"/>
      <c r="GD25" s="439"/>
      <c r="GE25" s="440"/>
      <c r="GF25" s="441"/>
      <c r="GG25" s="441"/>
      <c r="GH25" s="441"/>
      <c r="GI25" s="441"/>
      <c r="GJ25" s="441"/>
      <c r="GK25" s="441"/>
      <c r="GL25" s="442">
        <f t="shared" si="5"/>
        <v>0</v>
      </c>
      <c r="GM25" s="442">
        <f t="shared" si="6"/>
        <v>0</v>
      </c>
      <c r="GN25" s="442"/>
      <c r="GO25" s="443"/>
      <c r="GP25" s="444"/>
      <c r="GQ25" s="445"/>
      <c r="GR25" s="377"/>
      <c r="GS25" s="446"/>
      <c r="GT25" s="447"/>
      <c r="GU25" s="448"/>
      <c r="GV25" s="449"/>
      <c r="GW25" s="450"/>
      <c r="GX25" s="451"/>
      <c r="MD25" s="453">
        <f t="shared" si="7"/>
        <v>0</v>
      </c>
    </row>
    <row r="26" spans="1:342" s="452" customFormat="1" ht="18" customHeight="1">
      <c r="A26" s="350" t="s">
        <v>4012</v>
      </c>
      <c r="B26" s="351"/>
      <c r="C26" s="352"/>
      <c r="D26" s="353" t="s">
        <v>683</v>
      </c>
      <c r="E26" s="1152" t="s">
        <v>892</v>
      </c>
      <c r="F26" s="354">
        <f t="shared" si="1"/>
        <v>1</v>
      </c>
      <c r="G26" s="355" t="str">
        <f t="shared" si="0"/>
        <v>SBI-009-01</v>
      </c>
      <c r="H26" s="356" t="s">
        <v>3973</v>
      </c>
      <c r="I26" s="355"/>
      <c r="J26" s="357">
        <v>495000000</v>
      </c>
      <c r="K26" s="358"/>
      <c r="L26" s="358"/>
      <c r="M26" s="359" t="s">
        <v>3802</v>
      </c>
      <c r="N26" s="360"/>
      <c r="O26" s="361"/>
      <c r="P26" s="362"/>
      <c r="Q26" s="363" t="s">
        <v>850</v>
      </c>
      <c r="R26" s="363" t="s">
        <v>894</v>
      </c>
      <c r="S26" s="363" t="s">
        <v>895</v>
      </c>
      <c r="T26" s="364" t="s">
        <v>896</v>
      </c>
      <c r="U26" s="365" t="s">
        <v>3956</v>
      </c>
      <c r="V26" s="365" t="s">
        <v>4002</v>
      </c>
      <c r="W26" s="365" t="s">
        <v>4003</v>
      </c>
      <c r="X26" s="365" t="s">
        <v>4004</v>
      </c>
      <c r="Y26" s="366">
        <v>45876</v>
      </c>
      <c r="Z26" s="367" t="s">
        <v>692</v>
      </c>
      <c r="AA26" s="368" t="s">
        <v>3767</v>
      </c>
      <c r="AB26" s="369" t="s">
        <v>4010</v>
      </c>
      <c r="AC26" s="370">
        <f>VLOOKUP(AA26,코드표!$B$4:$C$89,2,FALSE)</f>
        <v>3</v>
      </c>
      <c r="AD26" s="352"/>
      <c r="AE26" s="371">
        <v>11.763999999999999</v>
      </c>
      <c r="AF26" s="371">
        <v>81.97</v>
      </c>
      <c r="AG26" s="372"/>
      <c r="AH26" s="373"/>
      <c r="AI26" s="374"/>
      <c r="AJ26" s="375" t="s">
        <v>3769</v>
      </c>
      <c r="AK26" s="376"/>
      <c r="AL26" s="376"/>
      <c r="AM26" s="377">
        <v>43935</v>
      </c>
      <c r="AN26" s="358" t="s">
        <v>4005</v>
      </c>
      <c r="AO26" s="378" t="s">
        <v>4006</v>
      </c>
      <c r="AP26" s="379" t="s">
        <v>3933</v>
      </c>
      <c r="AQ26" s="352" t="s">
        <v>3817</v>
      </c>
      <c r="AR26" s="380">
        <v>44620</v>
      </c>
      <c r="AS26" s="380">
        <v>44620</v>
      </c>
      <c r="AT26" s="380">
        <v>44627</v>
      </c>
      <c r="AU26" s="377">
        <v>45575</v>
      </c>
      <c r="AV26" s="352"/>
      <c r="AW26" s="381"/>
      <c r="AX26" s="382"/>
      <c r="AY26" s="383" t="s">
        <v>719</v>
      </c>
      <c r="AZ26" s="384">
        <v>594000000</v>
      </c>
      <c r="BA26" s="385" t="s">
        <v>3899</v>
      </c>
      <c r="BB26" s="386" t="s">
        <v>696</v>
      </c>
      <c r="BC26" s="387">
        <v>594000000</v>
      </c>
      <c r="BD26" s="388">
        <f>360000000+234000000</f>
        <v>594000000</v>
      </c>
      <c r="BE26" s="389"/>
      <c r="BF26" s="390"/>
      <c r="BG26" s="391"/>
      <c r="BH26" s="392"/>
      <c r="BI26" s="454">
        <v>1</v>
      </c>
      <c r="BJ26" s="455">
        <v>900000000</v>
      </c>
      <c r="BK26" s="393">
        <v>1</v>
      </c>
      <c r="BL26" s="389" t="s">
        <v>696</v>
      </c>
      <c r="BM26" s="387">
        <v>900000000</v>
      </c>
      <c r="BN26" s="394">
        <f>900000000</f>
        <v>900000000</v>
      </c>
      <c r="BO26" s="395"/>
      <c r="BP26" s="390"/>
      <c r="BQ26" s="391"/>
      <c r="BR26" s="396"/>
      <c r="BS26" s="396"/>
      <c r="BT26" s="352"/>
      <c r="BU26" s="397"/>
      <c r="BV26" s="398"/>
      <c r="BW26" s="399"/>
      <c r="BX26" s="388"/>
      <c r="BY26" s="359"/>
      <c r="BZ26" s="399"/>
      <c r="CA26" s="400"/>
      <c r="CB26" s="401"/>
      <c r="CC26" s="352"/>
      <c r="CD26" s="400"/>
      <c r="CE26" s="400"/>
      <c r="CF26" s="389"/>
      <c r="CG26" s="402"/>
      <c r="CH26" s="403"/>
      <c r="CI26" s="381"/>
      <c r="CJ26" s="400"/>
      <c r="CK26" s="404"/>
      <c r="CL26" s="405"/>
      <c r="CM26" s="406"/>
      <c r="CN26" s="352"/>
      <c r="CO26" s="407"/>
      <c r="CP26" s="408"/>
      <c r="CQ26" s="409"/>
      <c r="CR26" s="410"/>
      <c r="CS26" s="411"/>
      <c r="CT26" s="412"/>
      <c r="CU26" s="413"/>
      <c r="CV26" s="413"/>
      <c r="CW26" s="413"/>
      <c r="CX26" s="413"/>
      <c r="CY26" s="413"/>
      <c r="CZ26" s="413"/>
      <c r="DA26" s="384">
        <v>0</v>
      </c>
      <c r="DB26" s="413"/>
      <c r="DC26" s="414">
        <f t="shared" si="3"/>
        <v>900000000</v>
      </c>
      <c r="DD26" s="399"/>
      <c r="DE26" s="399"/>
      <c r="DF26" s="399">
        <v>900000000</v>
      </c>
      <c r="DG26" s="399"/>
      <c r="DH26" s="399"/>
      <c r="DI26" s="414"/>
      <c r="DJ26" s="414"/>
      <c r="DK26" s="399"/>
      <c r="DL26" s="414"/>
      <c r="DM26" s="414">
        <f t="shared" si="4"/>
        <v>900000000</v>
      </c>
      <c r="DN26" s="415"/>
      <c r="DO26" s="399"/>
      <c r="DP26" s="298" t="s">
        <v>4011</v>
      </c>
      <c r="DQ26" s="416"/>
      <c r="DR26" s="416"/>
      <c r="DS26" s="352">
        <v>2</v>
      </c>
      <c r="DT26" s="352">
        <v>2</v>
      </c>
      <c r="DU26" s="352"/>
      <c r="DV26" s="417" t="s">
        <v>697</v>
      </c>
      <c r="DW26" s="352" t="s">
        <v>3780</v>
      </c>
      <c r="DX26" s="418"/>
      <c r="DY26" s="419" t="s">
        <v>4007</v>
      </c>
      <c r="DZ26" s="420" t="s">
        <v>4008</v>
      </c>
      <c r="EA26" s="421"/>
      <c r="EB26" s="421"/>
      <c r="EC26" s="407" t="s">
        <v>4009</v>
      </c>
      <c r="ED26" s="422" t="s">
        <v>4005</v>
      </c>
      <c r="EE26" s="375" t="s">
        <v>3795</v>
      </c>
      <c r="EF26" s="423">
        <v>900000000</v>
      </c>
      <c r="EG26" s="424"/>
      <c r="EH26" s="368"/>
      <c r="EI26" s="375"/>
      <c r="EJ26" s="423"/>
      <c r="EK26" s="425"/>
      <c r="EL26" s="425"/>
      <c r="EM26" s="375"/>
      <c r="EN26" s="426"/>
      <c r="EO26" s="427">
        <v>45734</v>
      </c>
      <c r="EP26" s="427">
        <v>45810</v>
      </c>
      <c r="EQ26" s="352"/>
      <c r="ER26" s="428"/>
      <c r="ES26" s="377"/>
      <c r="ET26" s="429"/>
      <c r="EU26" s="377"/>
      <c r="EV26" s="429"/>
      <c r="EW26" s="429"/>
      <c r="EX26" s="377"/>
      <c r="EY26" s="429"/>
      <c r="EZ26" s="377"/>
      <c r="FA26" s="377"/>
      <c r="FB26" s="377"/>
      <c r="FC26" s="376"/>
      <c r="FD26" s="376"/>
      <c r="FE26" s="430"/>
      <c r="FF26" s="430"/>
      <c r="FG26" s="400"/>
      <c r="FH26" s="376"/>
      <c r="FI26" s="376"/>
      <c r="FJ26" s="376"/>
      <c r="FK26" s="376"/>
      <c r="FL26" s="376"/>
      <c r="FM26" s="352"/>
      <c r="FN26" s="376"/>
      <c r="FO26" s="376"/>
      <c r="FP26" s="399"/>
      <c r="FQ26" s="376"/>
      <c r="FR26" s="352"/>
      <c r="FS26" s="431"/>
      <c r="FT26" s="432" t="s">
        <v>710</v>
      </c>
      <c r="FU26" s="433">
        <v>45878</v>
      </c>
      <c r="FV26" s="434"/>
      <c r="FW26" s="435"/>
      <c r="FX26" s="435"/>
      <c r="FY26" s="436"/>
      <c r="FZ26" s="436"/>
      <c r="GA26" s="437">
        <v>1550000000</v>
      </c>
      <c r="GB26" s="412"/>
      <c r="GC26" s="438"/>
      <c r="GD26" s="439"/>
      <c r="GE26" s="440"/>
      <c r="GF26" s="441"/>
      <c r="GG26" s="441"/>
      <c r="GH26" s="441"/>
      <c r="GI26" s="441"/>
      <c r="GJ26" s="441"/>
      <c r="GK26" s="441"/>
      <c r="GL26" s="442">
        <f t="shared" si="5"/>
        <v>0</v>
      </c>
      <c r="GM26" s="442">
        <f t="shared" si="6"/>
        <v>0</v>
      </c>
      <c r="GN26" s="442"/>
      <c r="GO26" s="443"/>
      <c r="GP26" s="444"/>
      <c r="GQ26" s="445"/>
      <c r="GR26" s="377"/>
      <c r="GS26" s="446"/>
      <c r="GT26" s="447"/>
      <c r="GU26" s="448"/>
      <c r="GV26" s="449"/>
      <c r="GW26" s="450"/>
      <c r="GX26" s="451"/>
      <c r="MD26" s="453">
        <f t="shared" si="7"/>
        <v>900000000</v>
      </c>
    </row>
    <row r="27" spans="1:342" s="452" customFormat="1" ht="18" customHeight="1">
      <c r="A27" s="350" t="s">
        <v>4012</v>
      </c>
      <c r="B27" s="351"/>
      <c r="C27" s="352"/>
      <c r="D27" s="353" t="s">
        <v>683</v>
      </c>
      <c r="E27" s="1152" t="s">
        <v>901</v>
      </c>
      <c r="F27" s="354">
        <f t="shared" si="1"/>
        <v>1</v>
      </c>
      <c r="G27" s="355" t="str">
        <f t="shared" si="0"/>
        <v>SBI-010-01</v>
      </c>
      <c r="H27" s="356" t="s">
        <v>3976</v>
      </c>
      <c r="I27" s="355"/>
      <c r="J27" s="357">
        <v>564787870</v>
      </c>
      <c r="K27" s="358"/>
      <c r="L27" s="358"/>
      <c r="M27" s="359" t="s">
        <v>3802</v>
      </c>
      <c r="N27" s="360"/>
      <c r="O27" s="361"/>
      <c r="P27" s="362"/>
      <c r="Q27" s="363" t="s">
        <v>687</v>
      </c>
      <c r="R27" s="363" t="s">
        <v>713</v>
      </c>
      <c r="S27" s="363" t="s">
        <v>714</v>
      </c>
      <c r="T27" s="364" t="s">
        <v>903</v>
      </c>
      <c r="U27" s="365" t="s">
        <v>3903</v>
      </c>
      <c r="V27" s="365" t="s">
        <v>3904</v>
      </c>
      <c r="W27" s="365" t="s">
        <v>4013</v>
      </c>
      <c r="X27" s="365" t="s">
        <v>4014</v>
      </c>
      <c r="Y27" s="366">
        <v>45876</v>
      </c>
      <c r="Z27" s="367" t="s">
        <v>692</v>
      </c>
      <c r="AA27" s="368" t="s">
        <v>3767</v>
      </c>
      <c r="AB27" s="369" t="s">
        <v>4022</v>
      </c>
      <c r="AC27" s="370">
        <f>VLOOKUP(AA27,코드표!$B$4:$C$89,2,FALSE)</f>
        <v>3</v>
      </c>
      <c r="AD27" s="352"/>
      <c r="AE27" s="371">
        <v>39.313800000000001</v>
      </c>
      <c r="AF27" s="371">
        <v>84.992599999999996</v>
      </c>
      <c r="AG27" s="372"/>
      <c r="AH27" s="373"/>
      <c r="AI27" s="374"/>
      <c r="AJ27" s="375" t="s">
        <v>3769</v>
      </c>
      <c r="AK27" s="376"/>
      <c r="AL27" s="376"/>
      <c r="AM27" s="377">
        <v>40490</v>
      </c>
      <c r="AN27" s="358" t="s">
        <v>4015</v>
      </c>
      <c r="AO27" s="378" t="s">
        <v>4016</v>
      </c>
      <c r="AP27" s="379" t="s">
        <v>3792</v>
      </c>
      <c r="AQ27" s="352" t="s">
        <v>3817</v>
      </c>
      <c r="AR27" s="380">
        <v>44498</v>
      </c>
      <c r="AS27" s="380">
        <v>44498</v>
      </c>
      <c r="AT27" s="380">
        <v>44498</v>
      </c>
      <c r="AU27" s="377">
        <v>45671</v>
      </c>
      <c r="AV27" s="352"/>
      <c r="AW27" s="381"/>
      <c r="AX27" s="382"/>
      <c r="AY27" s="383">
        <v>1</v>
      </c>
      <c r="AZ27" s="384">
        <v>673200000</v>
      </c>
      <c r="BA27" s="385">
        <v>1</v>
      </c>
      <c r="BB27" s="386" t="s">
        <v>696</v>
      </c>
      <c r="BC27" s="387">
        <v>673200000</v>
      </c>
      <c r="BD27" s="388">
        <f>673200000</f>
        <v>673200000</v>
      </c>
      <c r="BE27" s="389"/>
      <c r="BF27" s="390"/>
      <c r="BG27" s="391"/>
      <c r="BH27" s="392"/>
      <c r="BI27" s="392"/>
      <c r="BJ27" s="392"/>
      <c r="BK27" s="393"/>
      <c r="BL27" s="389"/>
      <c r="BM27" s="387"/>
      <c r="BN27" s="394"/>
      <c r="BO27" s="395"/>
      <c r="BP27" s="390"/>
      <c r="BQ27" s="391"/>
      <c r="BR27" s="396"/>
      <c r="BS27" s="396"/>
      <c r="BT27" s="352"/>
      <c r="BU27" s="397"/>
      <c r="BV27" s="398"/>
      <c r="BW27" s="399"/>
      <c r="BX27" s="388"/>
      <c r="BY27" s="359"/>
      <c r="BZ27" s="399"/>
      <c r="CA27" s="400"/>
      <c r="CB27" s="401"/>
      <c r="CC27" s="352"/>
      <c r="CD27" s="400"/>
      <c r="CE27" s="400"/>
      <c r="CF27" s="389"/>
      <c r="CG27" s="402"/>
      <c r="CH27" s="403"/>
      <c r="CI27" s="381"/>
      <c r="CJ27" s="400"/>
      <c r="CK27" s="404"/>
      <c r="CL27" s="405"/>
      <c r="CM27" s="406"/>
      <c r="CN27" s="352"/>
      <c r="CO27" s="407"/>
      <c r="CP27" s="408"/>
      <c r="CQ27" s="409"/>
      <c r="CR27" s="410"/>
      <c r="CS27" s="411"/>
      <c r="CT27" s="412"/>
      <c r="CU27" s="413"/>
      <c r="CV27" s="413"/>
      <c r="CW27" s="413"/>
      <c r="CX27" s="413"/>
      <c r="CY27" s="413"/>
      <c r="CZ27" s="413"/>
      <c r="DA27" s="384">
        <v>0</v>
      </c>
      <c r="DB27" s="413"/>
      <c r="DC27" s="414">
        <f t="shared" si="3"/>
        <v>0</v>
      </c>
      <c r="DD27" s="399"/>
      <c r="DE27" s="399"/>
      <c r="DF27" s="399"/>
      <c r="DG27" s="399"/>
      <c r="DH27" s="399"/>
      <c r="DI27" s="414"/>
      <c r="DJ27" s="414"/>
      <c r="DK27" s="399"/>
      <c r="DL27" s="414"/>
      <c r="DM27" s="414">
        <f t="shared" si="4"/>
        <v>0</v>
      </c>
      <c r="DN27" s="415"/>
      <c r="DO27" s="399"/>
      <c r="DP27" s="298" t="s">
        <v>4023</v>
      </c>
      <c r="DQ27" s="416"/>
      <c r="DR27" s="416"/>
      <c r="DS27" s="352">
        <v>1</v>
      </c>
      <c r="DT27" s="352">
        <v>2</v>
      </c>
      <c r="DU27" s="352">
        <v>7</v>
      </c>
      <c r="DV27" s="417" t="s">
        <v>697</v>
      </c>
      <c r="DW27" s="352" t="s">
        <v>3780</v>
      </c>
      <c r="DX27" s="418"/>
      <c r="DY27" s="419" t="s">
        <v>3909</v>
      </c>
      <c r="DZ27" s="420" t="s">
        <v>4017</v>
      </c>
      <c r="EA27" s="421"/>
      <c r="EB27" s="421"/>
      <c r="EC27" s="407" t="s">
        <v>3773</v>
      </c>
      <c r="ED27" s="422" t="s">
        <v>4018</v>
      </c>
      <c r="EE27" s="375" t="s">
        <v>3795</v>
      </c>
      <c r="EF27" s="423">
        <v>572656516</v>
      </c>
      <c r="EG27" s="424"/>
      <c r="EH27" s="368"/>
      <c r="EI27" s="375"/>
      <c r="EJ27" s="423"/>
      <c r="EK27" s="425"/>
      <c r="EL27" s="425"/>
      <c r="EM27" s="375"/>
      <c r="EN27" s="426"/>
      <c r="EO27" s="427">
        <v>45660</v>
      </c>
      <c r="EP27" s="427">
        <v>45734</v>
      </c>
      <c r="EQ27" s="352"/>
      <c r="ER27" s="428"/>
      <c r="ES27" s="377"/>
      <c r="ET27" s="429"/>
      <c r="EU27" s="377"/>
      <c r="EV27" s="429"/>
      <c r="EW27" s="429"/>
      <c r="EX27" s="377"/>
      <c r="EY27" s="429"/>
      <c r="EZ27" s="377"/>
      <c r="FA27" s="377"/>
      <c r="FB27" s="377"/>
      <c r="FC27" s="376"/>
      <c r="FD27" s="376"/>
      <c r="FE27" s="430"/>
      <c r="FF27" s="430"/>
      <c r="FG27" s="400"/>
      <c r="FH27" s="376"/>
      <c r="FI27" s="376"/>
      <c r="FJ27" s="376"/>
      <c r="FK27" s="376"/>
      <c r="FL27" s="376"/>
      <c r="FM27" s="352"/>
      <c r="FN27" s="376"/>
      <c r="FO27" s="376"/>
      <c r="FP27" s="399"/>
      <c r="FQ27" s="376"/>
      <c r="FR27" s="352"/>
      <c r="FS27" s="431" t="s">
        <v>4024</v>
      </c>
      <c r="FT27" s="432" t="s">
        <v>710</v>
      </c>
      <c r="FU27" s="433">
        <v>45878</v>
      </c>
      <c r="FV27" s="434"/>
      <c r="FW27" s="435"/>
      <c r="FX27" s="435"/>
      <c r="FY27" s="436"/>
      <c r="FZ27" s="436"/>
      <c r="GA27" s="437">
        <v>542500000</v>
      </c>
      <c r="GB27" s="412"/>
      <c r="GC27" s="438"/>
      <c r="GD27" s="439"/>
      <c r="GE27" s="440"/>
      <c r="GF27" s="441"/>
      <c r="GG27" s="441"/>
      <c r="GH27" s="441"/>
      <c r="GI27" s="441"/>
      <c r="GJ27" s="441"/>
      <c r="GK27" s="441"/>
      <c r="GL27" s="442">
        <f t="shared" si="5"/>
        <v>0</v>
      </c>
      <c r="GM27" s="442">
        <f t="shared" si="6"/>
        <v>0</v>
      </c>
      <c r="GN27" s="442"/>
      <c r="GO27" s="443"/>
      <c r="GP27" s="444"/>
      <c r="GQ27" s="445"/>
      <c r="GR27" s="377"/>
      <c r="GS27" s="446"/>
      <c r="GT27" s="447"/>
      <c r="GU27" s="448"/>
      <c r="GV27" s="449"/>
      <c r="GW27" s="450"/>
      <c r="GX27" s="451"/>
      <c r="MD27" s="453">
        <f t="shared" si="7"/>
        <v>0</v>
      </c>
    </row>
    <row r="28" spans="1:342" s="452" customFormat="1" ht="18" customHeight="1">
      <c r="A28" s="350" t="s">
        <v>4012</v>
      </c>
      <c r="B28" s="351"/>
      <c r="C28" s="352"/>
      <c r="D28" s="353" t="s">
        <v>683</v>
      </c>
      <c r="E28" s="1152" t="s">
        <v>906</v>
      </c>
      <c r="F28" s="354">
        <f t="shared" si="1"/>
        <v>1</v>
      </c>
      <c r="G28" s="355" t="str">
        <f t="shared" si="0"/>
        <v>SBI-011-01</v>
      </c>
      <c r="H28" s="356" t="s">
        <v>3978</v>
      </c>
      <c r="I28" s="355"/>
      <c r="J28" s="357">
        <v>471674370</v>
      </c>
      <c r="K28" s="358"/>
      <c r="L28" s="358"/>
      <c r="M28" s="359" t="s">
        <v>3802</v>
      </c>
      <c r="N28" s="360"/>
      <c r="O28" s="361"/>
      <c r="P28" s="362"/>
      <c r="Q28" s="363" t="s">
        <v>735</v>
      </c>
      <c r="R28" s="363" t="s">
        <v>908</v>
      </c>
      <c r="S28" s="363" t="s">
        <v>909</v>
      </c>
      <c r="T28" s="364" t="s">
        <v>910</v>
      </c>
      <c r="U28" s="365" t="s">
        <v>3803</v>
      </c>
      <c r="V28" s="365" t="s">
        <v>4032</v>
      </c>
      <c r="W28" s="365" t="s">
        <v>4033</v>
      </c>
      <c r="X28" s="365" t="s">
        <v>4034</v>
      </c>
      <c r="Y28" s="366">
        <v>45876</v>
      </c>
      <c r="Z28" s="367" t="s">
        <v>692</v>
      </c>
      <c r="AA28" s="368" t="s">
        <v>3767</v>
      </c>
      <c r="AB28" s="369" t="s">
        <v>3796</v>
      </c>
      <c r="AC28" s="370">
        <f>VLOOKUP(AA28,코드표!$B$4:$C$89,2,FALSE)</f>
        <v>3</v>
      </c>
      <c r="AD28" s="352"/>
      <c r="AE28" s="371">
        <v>77.793999999999997</v>
      </c>
      <c r="AF28" s="371">
        <v>132.33000000000001</v>
      </c>
      <c r="AG28" s="372"/>
      <c r="AH28" s="373"/>
      <c r="AI28" s="374"/>
      <c r="AJ28" s="375" t="s">
        <v>3769</v>
      </c>
      <c r="AK28" s="376"/>
      <c r="AL28" s="376"/>
      <c r="AM28" s="377">
        <v>35202</v>
      </c>
      <c r="AN28" s="358" t="s">
        <v>4030</v>
      </c>
      <c r="AO28" s="378" t="s">
        <v>4035</v>
      </c>
      <c r="AP28" s="379" t="s">
        <v>3792</v>
      </c>
      <c r="AQ28" s="352" t="s">
        <v>3817</v>
      </c>
      <c r="AR28" s="380">
        <v>43355</v>
      </c>
      <c r="AS28" s="380">
        <v>43355</v>
      </c>
      <c r="AT28" s="380">
        <v>44333</v>
      </c>
      <c r="AU28" s="377">
        <v>45279</v>
      </c>
      <c r="AV28" s="352"/>
      <c r="AW28" s="381"/>
      <c r="AX28" s="382"/>
      <c r="AY28" s="383">
        <v>1</v>
      </c>
      <c r="AZ28" s="384">
        <v>561600000</v>
      </c>
      <c r="BA28" s="385">
        <v>1</v>
      </c>
      <c r="BB28" s="386" t="s">
        <v>696</v>
      </c>
      <c r="BC28" s="387">
        <v>561600000</v>
      </c>
      <c r="BD28" s="388">
        <f>561600000</f>
        <v>561600000</v>
      </c>
      <c r="BE28" s="389"/>
      <c r="BF28" s="390"/>
      <c r="BG28" s="391"/>
      <c r="BH28" s="392"/>
      <c r="BI28" s="392"/>
      <c r="BJ28" s="392"/>
      <c r="BK28" s="393"/>
      <c r="BL28" s="389"/>
      <c r="BM28" s="387"/>
      <c r="BN28" s="394"/>
      <c r="BO28" s="395"/>
      <c r="BP28" s="390"/>
      <c r="BQ28" s="391"/>
      <c r="BR28" s="396"/>
      <c r="BS28" s="396"/>
      <c r="BT28" s="352"/>
      <c r="BU28" s="397"/>
      <c r="BV28" s="398"/>
      <c r="BW28" s="399"/>
      <c r="BX28" s="388"/>
      <c r="BY28" s="359"/>
      <c r="BZ28" s="399"/>
      <c r="CA28" s="400"/>
      <c r="CB28" s="401"/>
      <c r="CC28" s="352"/>
      <c r="CD28" s="400"/>
      <c r="CE28" s="400"/>
      <c r="CF28" s="389"/>
      <c r="CG28" s="402"/>
      <c r="CH28" s="403"/>
      <c r="CI28" s="381"/>
      <c r="CJ28" s="400"/>
      <c r="CK28" s="404"/>
      <c r="CL28" s="405"/>
      <c r="CM28" s="406"/>
      <c r="CN28" s="352"/>
      <c r="CO28" s="407"/>
      <c r="CP28" s="408"/>
      <c r="CQ28" s="409"/>
      <c r="CR28" s="410"/>
      <c r="CS28" s="411"/>
      <c r="CT28" s="412"/>
      <c r="CU28" s="413"/>
      <c r="CV28" s="413"/>
      <c r="CW28" s="413"/>
      <c r="CX28" s="413"/>
      <c r="CY28" s="413"/>
      <c r="CZ28" s="413"/>
      <c r="DA28" s="384">
        <v>0</v>
      </c>
      <c r="DB28" s="413"/>
      <c r="DC28" s="414">
        <f t="shared" si="3"/>
        <v>0</v>
      </c>
      <c r="DD28" s="399"/>
      <c r="DE28" s="399"/>
      <c r="DF28" s="399"/>
      <c r="DG28" s="399"/>
      <c r="DH28" s="399"/>
      <c r="DI28" s="414"/>
      <c r="DJ28" s="414"/>
      <c r="DK28" s="399"/>
      <c r="DL28" s="414"/>
      <c r="DM28" s="414">
        <f t="shared" si="4"/>
        <v>0</v>
      </c>
      <c r="DN28" s="415"/>
      <c r="DO28" s="399"/>
      <c r="DP28" s="298" t="s">
        <v>4038</v>
      </c>
      <c r="DQ28" s="416"/>
      <c r="DR28" s="416"/>
      <c r="DS28" s="352">
        <v>1</v>
      </c>
      <c r="DT28" s="352">
        <v>1</v>
      </c>
      <c r="DU28" s="352"/>
      <c r="DV28" s="417" t="s">
        <v>697</v>
      </c>
      <c r="DW28" s="352" t="s">
        <v>4238</v>
      </c>
      <c r="DX28" s="418"/>
      <c r="DY28" s="419" t="s">
        <v>4036</v>
      </c>
      <c r="DZ28" s="420" t="s">
        <v>4037</v>
      </c>
      <c r="EA28" s="421"/>
      <c r="EB28" s="421"/>
      <c r="EC28" s="407" t="s">
        <v>3773</v>
      </c>
      <c r="ED28" s="422" t="s">
        <v>4039</v>
      </c>
      <c r="EE28" s="375" t="s">
        <v>3795</v>
      </c>
      <c r="EF28" s="423">
        <v>482031171</v>
      </c>
      <c r="EG28" s="424"/>
      <c r="EH28" s="368"/>
      <c r="EI28" s="375"/>
      <c r="EJ28" s="423"/>
      <c r="EK28" s="425"/>
      <c r="EL28" s="425"/>
      <c r="EM28" s="375"/>
      <c r="EN28" s="426"/>
      <c r="EO28" s="427">
        <v>45555</v>
      </c>
      <c r="EP28" s="427">
        <v>45642</v>
      </c>
      <c r="EQ28" s="352">
        <v>1</v>
      </c>
      <c r="ER28" s="428">
        <v>45882</v>
      </c>
      <c r="ES28" s="428">
        <v>45882</v>
      </c>
      <c r="ET28" s="429">
        <v>864000000</v>
      </c>
      <c r="EU28" s="377">
        <v>45917</v>
      </c>
      <c r="EV28" s="429">
        <v>604800000</v>
      </c>
      <c r="EW28" s="429">
        <v>864000000</v>
      </c>
      <c r="EX28" s="377"/>
      <c r="EY28" s="429"/>
      <c r="EZ28" s="377"/>
      <c r="FA28" s="377"/>
      <c r="FB28" s="377"/>
      <c r="FC28" s="376"/>
      <c r="FD28" s="376"/>
      <c r="FE28" s="430"/>
      <c r="FF28" s="430"/>
      <c r="FG28" s="400"/>
      <c r="FH28" s="376"/>
      <c r="FI28" s="376"/>
      <c r="FJ28" s="376"/>
      <c r="FK28" s="376"/>
      <c r="FL28" s="376"/>
      <c r="FM28" s="352"/>
      <c r="FN28" s="376"/>
      <c r="FO28" s="376"/>
      <c r="FP28" s="399"/>
      <c r="FQ28" s="376"/>
      <c r="FR28" s="352"/>
      <c r="FS28" s="431"/>
      <c r="FT28" s="432" t="s">
        <v>700</v>
      </c>
      <c r="FU28" s="433">
        <v>45579</v>
      </c>
      <c r="FV28" s="434"/>
      <c r="FW28" s="435"/>
      <c r="FX28" s="435"/>
      <c r="FY28" s="436"/>
      <c r="FZ28" s="436"/>
      <c r="GA28" s="437">
        <v>864000000</v>
      </c>
      <c r="GB28" s="412"/>
      <c r="GC28" s="438"/>
      <c r="GD28" s="439"/>
      <c r="GE28" s="440"/>
      <c r="GF28" s="441"/>
      <c r="GG28" s="441"/>
      <c r="GH28" s="441"/>
      <c r="GI28" s="441"/>
      <c r="GJ28" s="441"/>
      <c r="GK28" s="441"/>
      <c r="GL28" s="442">
        <f t="shared" si="5"/>
        <v>0</v>
      </c>
      <c r="GM28" s="442">
        <f t="shared" si="6"/>
        <v>0</v>
      </c>
      <c r="GN28" s="442"/>
      <c r="GO28" s="443"/>
      <c r="GP28" s="444"/>
      <c r="GQ28" s="445"/>
      <c r="GR28" s="377"/>
      <c r="GS28" s="446"/>
      <c r="GT28" s="447"/>
      <c r="GU28" s="448"/>
      <c r="GV28" s="449"/>
      <c r="GW28" s="450"/>
      <c r="GX28" s="451"/>
      <c r="MD28" s="453">
        <f t="shared" si="7"/>
        <v>0</v>
      </c>
    </row>
    <row r="29" spans="1:342" s="452" customFormat="1" ht="18" customHeight="1">
      <c r="A29" s="350" t="s">
        <v>4012</v>
      </c>
      <c r="B29" s="351"/>
      <c r="C29" s="352"/>
      <c r="D29" s="353" t="s">
        <v>683</v>
      </c>
      <c r="E29" s="1152" t="s">
        <v>914</v>
      </c>
      <c r="F29" s="354">
        <f t="shared" si="1"/>
        <v>1</v>
      </c>
      <c r="G29" s="355" t="str">
        <f t="shared" si="0"/>
        <v>SBI-012-01</v>
      </c>
      <c r="H29" s="356" t="s">
        <v>4040</v>
      </c>
      <c r="I29" s="355"/>
      <c r="J29" s="357">
        <v>47783340</v>
      </c>
      <c r="K29" s="358"/>
      <c r="L29" s="358"/>
      <c r="M29" s="359" t="s">
        <v>3802</v>
      </c>
      <c r="N29" s="360"/>
      <c r="O29" s="361"/>
      <c r="P29" s="362"/>
      <c r="Q29" s="363" t="s">
        <v>916</v>
      </c>
      <c r="R29" s="363" t="s">
        <v>917</v>
      </c>
      <c r="S29" s="363" t="s">
        <v>918</v>
      </c>
      <c r="T29" s="364" t="s">
        <v>919</v>
      </c>
      <c r="U29" s="365" t="s">
        <v>4041</v>
      </c>
      <c r="V29" s="365" t="s">
        <v>4042</v>
      </c>
      <c r="W29" s="365" t="s">
        <v>4043</v>
      </c>
      <c r="X29" s="365" t="s">
        <v>4044</v>
      </c>
      <c r="Y29" s="366">
        <v>45876</v>
      </c>
      <c r="Z29" s="367" t="s">
        <v>692</v>
      </c>
      <c r="AA29" s="368" t="s">
        <v>3767</v>
      </c>
      <c r="AB29" s="369" t="s">
        <v>4052</v>
      </c>
      <c r="AC29" s="370">
        <f>VLOOKUP(AA29,코드표!$B$4:$C$89,2,FALSE)</f>
        <v>3</v>
      </c>
      <c r="AD29" s="352"/>
      <c r="AE29" s="371">
        <v>43.930999999999997</v>
      </c>
      <c r="AF29" s="371">
        <v>84.944999999999993</v>
      </c>
      <c r="AG29" s="372"/>
      <c r="AH29" s="373"/>
      <c r="AI29" s="374"/>
      <c r="AJ29" s="375" t="s">
        <v>3769</v>
      </c>
      <c r="AK29" s="376"/>
      <c r="AL29" s="376"/>
      <c r="AM29" s="377">
        <v>38569</v>
      </c>
      <c r="AN29" s="358" t="s">
        <v>4045</v>
      </c>
      <c r="AO29" s="378" t="s">
        <v>4046</v>
      </c>
      <c r="AP29" s="379" t="s">
        <v>3792</v>
      </c>
      <c r="AQ29" s="352" t="s">
        <v>3817</v>
      </c>
      <c r="AR29" s="380">
        <v>43580</v>
      </c>
      <c r="AS29" s="380">
        <v>43580</v>
      </c>
      <c r="AT29" s="380">
        <v>43580</v>
      </c>
      <c r="AU29" s="377">
        <v>43826</v>
      </c>
      <c r="AV29" s="352"/>
      <c r="AW29" s="381"/>
      <c r="AX29" s="382"/>
      <c r="AY29" s="383">
        <v>2</v>
      </c>
      <c r="AZ29" s="384">
        <v>54000000</v>
      </c>
      <c r="BA29" s="385">
        <v>2</v>
      </c>
      <c r="BB29" s="386" t="s">
        <v>696</v>
      </c>
      <c r="BC29" s="387">
        <v>54000000</v>
      </c>
      <c r="BD29" s="388">
        <f>54000000</f>
        <v>54000000</v>
      </c>
      <c r="BE29" s="389"/>
      <c r="BF29" s="390"/>
      <c r="BG29" s="391"/>
      <c r="BH29" s="392"/>
      <c r="BI29" s="454">
        <v>1</v>
      </c>
      <c r="BJ29" s="455">
        <v>57600000</v>
      </c>
      <c r="BK29" s="393">
        <v>1</v>
      </c>
      <c r="BL29" s="389" t="s">
        <v>696</v>
      </c>
      <c r="BM29" s="387">
        <v>57600000</v>
      </c>
      <c r="BN29" s="394">
        <v>57600000</v>
      </c>
      <c r="BO29" s="395"/>
      <c r="BP29" s="390"/>
      <c r="BQ29" s="391"/>
      <c r="BR29" s="396"/>
      <c r="BS29" s="396"/>
      <c r="BT29" s="352"/>
      <c r="BU29" s="397"/>
      <c r="BV29" s="398"/>
      <c r="BW29" s="399"/>
      <c r="BX29" s="388"/>
      <c r="BY29" s="359"/>
      <c r="BZ29" s="399"/>
      <c r="CA29" s="400"/>
      <c r="CB29" s="401"/>
      <c r="CC29" s="352"/>
      <c r="CD29" s="400"/>
      <c r="CE29" s="400"/>
      <c r="CF29" s="389"/>
      <c r="CG29" s="402"/>
      <c r="CH29" s="403"/>
      <c r="CI29" s="381"/>
      <c r="CJ29" s="400"/>
      <c r="CK29" s="404"/>
      <c r="CL29" s="405"/>
      <c r="CM29" s="406"/>
      <c r="CN29" s="352"/>
      <c r="CO29" s="407"/>
      <c r="CP29" s="408"/>
      <c r="CQ29" s="409"/>
      <c r="CR29" s="410"/>
      <c r="CS29" s="411"/>
      <c r="CT29" s="412"/>
      <c r="CU29" s="413"/>
      <c r="CV29" s="413"/>
      <c r="CW29" s="413"/>
      <c r="CX29" s="413"/>
      <c r="CY29" s="413"/>
      <c r="CZ29" s="413"/>
      <c r="DA29" s="384">
        <v>0</v>
      </c>
      <c r="DB29" s="413"/>
      <c r="DC29" s="414">
        <f t="shared" si="3"/>
        <v>0</v>
      </c>
      <c r="DD29" s="399"/>
      <c r="DE29" s="399"/>
      <c r="DF29" s="399"/>
      <c r="DG29" s="399"/>
      <c r="DH29" s="399"/>
      <c r="DI29" s="414"/>
      <c r="DJ29" s="414"/>
      <c r="DK29" s="399"/>
      <c r="DL29" s="414"/>
      <c r="DM29" s="414">
        <f t="shared" si="4"/>
        <v>0</v>
      </c>
      <c r="DN29" s="415"/>
      <c r="DO29" s="399"/>
      <c r="DP29" s="298" t="s">
        <v>4053</v>
      </c>
      <c r="DQ29" s="416"/>
      <c r="DR29" s="416"/>
      <c r="DS29" s="352">
        <v>1</v>
      </c>
      <c r="DT29" s="352">
        <v>1</v>
      </c>
      <c r="DU29" s="352">
        <v>1</v>
      </c>
      <c r="DV29" s="417" t="s">
        <v>697</v>
      </c>
      <c r="DW29" s="352" t="s">
        <v>3922</v>
      </c>
      <c r="DX29" s="418"/>
      <c r="DY29" s="419" t="s">
        <v>4047</v>
      </c>
      <c r="DZ29" s="420" t="s">
        <v>4048</v>
      </c>
      <c r="EA29" s="421"/>
      <c r="EB29" s="421"/>
      <c r="EC29" s="407" t="s">
        <v>3773</v>
      </c>
      <c r="ED29" s="422" t="s">
        <v>4049</v>
      </c>
      <c r="EE29" s="375" t="s">
        <v>3795</v>
      </c>
      <c r="EF29" s="423">
        <v>45773360</v>
      </c>
      <c r="EG29" s="424"/>
      <c r="EH29" s="368"/>
      <c r="EI29" s="375"/>
      <c r="EJ29" s="423"/>
      <c r="EK29" s="425"/>
      <c r="EL29" s="425"/>
      <c r="EM29" s="375"/>
      <c r="EN29" s="426"/>
      <c r="EO29" s="427">
        <v>45462</v>
      </c>
      <c r="EP29" s="427">
        <v>45558</v>
      </c>
      <c r="EQ29" s="352">
        <v>2</v>
      </c>
      <c r="ER29" s="428">
        <v>45705</v>
      </c>
      <c r="ES29" s="377">
        <v>45747</v>
      </c>
      <c r="ET29" s="429">
        <v>73500000</v>
      </c>
      <c r="EU29" s="377"/>
      <c r="EV29" s="429"/>
      <c r="EW29" s="429">
        <v>73500000</v>
      </c>
      <c r="EX29" s="377"/>
      <c r="EY29" s="429"/>
      <c r="EZ29" s="377"/>
      <c r="FA29" s="377"/>
      <c r="FB29" s="377"/>
      <c r="FC29" s="376"/>
      <c r="FD29" s="376"/>
      <c r="FE29" s="430"/>
      <c r="FF29" s="430"/>
      <c r="FG29" s="400"/>
      <c r="FH29" s="376"/>
      <c r="FI29" s="376"/>
      <c r="FJ29" s="376"/>
      <c r="FK29" s="376"/>
      <c r="FL29" s="376"/>
      <c r="FM29" s="352"/>
      <c r="FN29" s="376"/>
      <c r="FO29" s="376"/>
      <c r="FP29" s="399"/>
      <c r="FQ29" s="376"/>
      <c r="FR29" s="352"/>
      <c r="FS29" s="431" t="s">
        <v>4055</v>
      </c>
      <c r="FT29" s="432" t="s">
        <v>700</v>
      </c>
      <c r="FU29" s="433">
        <v>45476</v>
      </c>
      <c r="FV29" s="434"/>
      <c r="FW29" s="435"/>
      <c r="FX29" s="435"/>
      <c r="FY29" s="436"/>
      <c r="FZ29" s="436"/>
      <c r="GA29" s="437">
        <v>105000000</v>
      </c>
      <c r="GB29" s="412"/>
      <c r="GC29" s="438"/>
      <c r="GD29" s="439"/>
      <c r="GE29" s="440"/>
      <c r="GF29" s="441"/>
      <c r="GG29" s="441"/>
      <c r="GH29" s="441"/>
      <c r="GI29" s="441"/>
      <c r="GJ29" s="441"/>
      <c r="GK29" s="441"/>
      <c r="GL29" s="442">
        <f t="shared" si="5"/>
        <v>0</v>
      </c>
      <c r="GM29" s="442">
        <f t="shared" si="6"/>
        <v>0</v>
      </c>
      <c r="GN29" s="442"/>
      <c r="GO29" s="443"/>
      <c r="GP29" s="444"/>
      <c r="GQ29" s="445"/>
      <c r="GR29" s="377"/>
      <c r="GS29" s="446"/>
      <c r="GT29" s="447"/>
      <c r="GU29" s="448"/>
      <c r="GV29" s="449"/>
      <c r="GW29" s="450"/>
      <c r="GX29" s="451"/>
      <c r="MD29" s="453">
        <f t="shared" si="7"/>
        <v>0</v>
      </c>
    </row>
    <row r="30" spans="1:342" s="452" customFormat="1" ht="18" customHeight="1">
      <c r="A30" s="350" t="s">
        <v>4012</v>
      </c>
      <c r="B30" s="351"/>
      <c r="C30" s="352"/>
      <c r="D30" s="353" t="s">
        <v>683</v>
      </c>
      <c r="E30" s="1152" t="s">
        <v>923</v>
      </c>
      <c r="F30" s="354">
        <f t="shared" si="1"/>
        <v>1</v>
      </c>
      <c r="G30" s="355" t="str">
        <f t="shared" si="0"/>
        <v>SBI-013-01</v>
      </c>
      <c r="H30" s="356" t="s">
        <v>4058</v>
      </c>
      <c r="I30" s="355"/>
      <c r="J30" s="357">
        <v>510000000</v>
      </c>
      <c r="K30" s="358"/>
      <c r="L30" s="358"/>
      <c r="M30" s="359" t="s">
        <v>3786</v>
      </c>
      <c r="N30" s="360"/>
      <c r="O30" s="361"/>
      <c r="P30" s="362"/>
      <c r="Q30" s="363" t="s">
        <v>850</v>
      </c>
      <c r="R30" s="363" t="s">
        <v>925</v>
      </c>
      <c r="S30" s="363" t="s">
        <v>926</v>
      </c>
      <c r="T30" s="364" t="s">
        <v>927</v>
      </c>
      <c r="U30" s="365" t="s">
        <v>3956</v>
      </c>
      <c r="V30" s="365" t="s">
        <v>4064</v>
      </c>
      <c r="W30" s="365" t="s">
        <v>4065</v>
      </c>
      <c r="X30" s="365" t="s">
        <v>4066</v>
      </c>
      <c r="Y30" s="366">
        <v>45876</v>
      </c>
      <c r="Z30" s="367" t="s">
        <v>692</v>
      </c>
      <c r="AA30" s="368" t="s">
        <v>4071</v>
      </c>
      <c r="AB30" s="369" t="s">
        <v>4072</v>
      </c>
      <c r="AC30" s="370">
        <f>VLOOKUP(AA30,코드표!$B$4:$C$89,2,FALSE)</f>
        <v>4</v>
      </c>
      <c r="AD30" s="352"/>
      <c r="AE30" s="371">
        <v>64.930000000000007</v>
      </c>
      <c r="AF30" s="371">
        <v>238.42</v>
      </c>
      <c r="AG30" s="372"/>
      <c r="AH30" s="373"/>
      <c r="AI30" s="374"/>
      <c r="AJ30" s="375" t="s">
        <v>3769</v>
      </c>
      <c r="AK30" s="376"/>
      <c r="AL30" s="376"/>
      <c r="AM30" s="377">
        <v>40038</v>
      </c>
      <c r="AN30" s="358" t="s">
        <v>4059</v>
      </c>
      <c r="AO30" s="378" t="s">
        <v>4067</v>
      </c>
      <c r="AP30" s="379" t="s">
        <v>3792</v>
      </c>
      <c r="AQ30" s="352" t="s">
        <v>3770</v>
      </c>
      <c r="AR30" s="380">
        <v>40038</v>
      </c>
      <c r="AS30" s="380">
        <v>43977</v>
      </c>
      <c r="AT30" s="380">
        <v>44902</v>
      </c>
      <c r="AU30" s="377">
        <v>45372</v>
      </c>
      <c r="AV30" s="352"/>
      <c r="AW30" s="381"/>
      <c r="AX30" s="382"/>
      <c r="AY30" s="383" t="s">
        <v>719</v>
      </c>
      <c r="AZ30" s="384">
        <v>612000000</v>
      </c>
      <c r="BA30" s="385" t="s">
        <v>3899</v>
      </c>
      <c r="BB30" s="386" t="s">
        <v>696</v>
      </c>
      <c r="BC30" s="387">
        <v>612000000</v>
      </c>
      <c r="BD30" s="388">
        <f>336000000+276000000</f>
        <v>612000000</v>
      </c>
      <c r="BE30" s="389"/>
      <c r="BF30" s="390"/>
      <c r="BG30" s="391"/>
      <c r="BH30" s="392"/>
      <c r="BI30" s="454">
        <v>1</v>
      </c>
      <c r="BJ30" s="455">
        <v>864000000</v>
      </c>
      <c r="BK30" s="393">
        <v>1</v>
      </c>
      <c r="BL30" s="389" t="s">
        <v>696</v>
      </c>
      <c r="BM30" s="387">
        <v>864000000</v>
      </c>
      <c r="BN30" s="394">
        <f>864000000</f>
        <v>864000000</v>
      </c>
      <c r="BO30" s="395"/>
      <c r="BP30" s="390"/>
      <c r="BQ30" s="391"/>
      <c r="BR30" s="396"/>
      <c r="BS30" s="396"/>
      <c r="BT30" s="352"/>
      <c r="BU30" s="397"/>
      <c r="BV30" s="398"/>
      <c r="BW30" s="399"/>
      <c r="BX30" s="388"/>
      <c r="BY30" s="359"/>
      <c r="BZ30" s="399"/>
      <c r="CA30" s="400"/>
      <c r="CB30" s="401"/>
      <c r="CC30" s="352"/>
      <c r="CD30" s="400"/>
      <c r="CE30" s="400"/>
      <c r="CF30" s="389"/>
      <c r="CG30" s="402"/>
      <c r="CH30" s="403"/>
      <c r="CI30" s="381"/>
      <c r="CJ30" s="400"/>
      <c r="CK30" s="404"/>
      <c r="CL30" s="405"/>
      <c r="CM30" s="406"/>
      <c r="CN30" s="352"/>
      <c r="CO30" s="407"/>
      <c r="CP30" s="408"/>
      <c r="CQ30" s="409"/>
      <c r="CR30" s="410"/>
      <c r="CS30" s="411"/>
      <c r="CT30" s="412"/>
      <c r="CU30" s="413"/>
      <c r="CV30" s="413"/>
      <c r="CW30" s="413"/>
      <c r="CX30" s="413"/>
      <c r="CY30" s="413"/>
      <c r="CZ30" s="413"/>
      <c r="DA30" s="384">
        <v>0</v>
      </c>
      <c r="DB30" s="413"/>
      <c r="DC30" s="414">
        <f t="shared" si="3"/>
        <v>0</v>
      </c>
      <c r="DD30" s="399"/>
      <c r="DE30" s="399"/>
      <c r="DF30" s="399"/>
      <c r="DG30" s="399"/>
      <c r="DH30" s="399"/>
      <c r="DI30" s="414"/>
      <c r="DJ30" s="414"/>
      <c r="DK30" s="399"/>
      <c r="DL30" s="414"/>
      <c r="DM30" s="414">
        <f t="shared" si="4"/>
        <v>0</v>
      </c>
      <c r="DN30" s="415"/>
      <c r="DO30" s="399"/>
      <c r="DP30" s="298" t="s">
        <v>4078</v>
      </c>
      <c r="DQ30" s="416"/>
      <c r="DR30" s="416"/>
      <c r="DS30" s="352">
        <v>2</v>
      </c>
      <c r="DT30" s="352">
        <v>2</v>
      </c>
      <c r="DU30" s="352"/>
      <c r="DV30" s="417" t="s">
        <v>697</v>
      </c>
      <c r="DW30" s="352" t="s">
        <v>3780</v>
      </c>
      <c r="DX30" s="418"/>
      <c r="DY30" s="419" t="s">
        <v>4068</v>
      </c>
      <c r="DZ30" s="420" t="s">
        <v>4069</v>
      </c>
      <c r="EA30" s="421"/>
      <c r="EB30" s="421"/>
      <c r="EC30" s="407" t="s">
        <v>4070</v>
      </c>
      <c r="ED30" s="422" t="s">
        <v>4058</v>
      </c>
      <c r="EE30" s="375" t="s">
        <v>3795</v>
      </c>
      <c r="EF30" s="423">
        <v>750887825</v>
      </c>
      <c r="EG30" s="424"/>
      <c r="EH30" s="368"/>
      <c r="EI30" s="375"/>
      <c r="EJ30" s="423"/>
      <c r="EK30" s="425"/>
      <c r="EL30" s="425"/>
      <c r="EM30" s="375"/>
      <c r="EN30" s="426"/>
      <c r="EO30" s="427">
        <v>45706</v>
      </c>
      <c r="EP30" s="427" t="s">
        <v>3922</v>
      </c>
      <c r="EQ30" s="352"/>
      <c r="ER30" s="428"/>
      <c r="ES30" s="377"/>
      <c r="ET30" s="429"/>
      <c r="EU30" s="377"/>
      <c r="EV30" s="429"/>
      <c r="EW30" s="429"/>
      <c r="EX30" s="377"/>
      <c r="EY30" s="429"/>
      <c r="EZ30" s="377"/>
      <c r="FA30" s="377"/>
      <c r="FB30" s="377"/>
      <c r="FC30" s="376"/>
      <c r="FD30" s="376"/>
      <c r="FE30" s="430"/>
      <c r="FF30" s="430"/>
      <c r="FG30" s="400"/>
      <c r="FH30" s="376"/>
      <c r="FI30" s="376"/>
      <c r="FJ30" s="376"/>
      <c r="FK30" s="376"/>
      <c r="FL30" s="376"/>
      <c r="FM30" s="352"/>
      <c r="FN30" s="376"/>
      <c r="FO30" s="376"/>
      <c r="FP30" s="399"/>
      <c r="FQ30" s="376"/>
      <c r="FR30" s="352"/>
      <c r="FS30" s="431"/>
      <c r="FT30" s="434"/>
      <c r="FU30" s="434"/>
      <c r="FV30" s="434"/>
      <c r="FW30" s="434"/>
      <c r="FX30" s="434"/>
      <c r="FY30" s="434"/>
      <c r="FZ30" s="434"/>
      <c r="GA30" s="434"/>
      <c r="GB30" s="412"/>
      <c r="GC30" s="438"/>
      <c r="GD30" s="439"/>
      <c r="GE30" s="440"/>
      <c r="GF30" s="441"/>
      <c r="GG30" s="441"/>
      <c r="GH30" s="441"/>
      <c r="GI30" s="441"/>
      <c r="GJ30" s="441"/>
      <c r="GK30" s="441"/>
      <c r="GL30" s="442">
        <f t="shared" si="5"/>
        <v>0</v>
      </c>
      <c r="GM30" s="442">
        <f t="shared" si="6"/>
        <v>0</v>
      </c>
      <c r="GN30" s="442"/>
      <c r="GO30" s="443"/>
      <c r="GP30" s="444"/>
      <c r="GQ30" s="445"/>
      <c r="GR30" s="377"/>
      <c r="GS30" s="446"/>
      <c r="GT30" s="447"/>
      <c r="GU30" s="448"/>
      <c r="GV30" s="449"/>
      <c r="GW30" s="450"/>
      <c r="GX30" s="451"/>
      <c r="MD30" s="453">
        <f t="shared" si="7"/>
        <v>0</v>
      </c>
    </row>
    <row r="31" spans="1:342" s="452" customFormat="1" ht="18" customHeight="1">
      <c r="A31" s="350"/>
      <c r="B31" s="351"/>
      <c r="C31" s="352"/>
      <c r="D31" s="353" t="s">
        <v>683</v>
      </c>
      <c r="E31" s="1152" t="s">
        <v>930</v>
      </c>
      <c r="F31" s="354">
        <f t="shared" si="1"/>
        <v>1</v>
      </c>
      <c r="G31" s="355" t="str">
        <f t="shared" si="0"/>
        <v>SBI-014-01</v>
      </c>
      <c r="H31" s="356" t="s">
        <v>4079</v>
      </c>
      <c r="I31" s="355"/>
      <c r="J31" s="357">
        <v>372000000</v>
      </c>
      <c r="K31" s="358" t="s">
        <v>4083</v>
      </c>
      <c r="L31" s="358"/>
      <c r="M31" s="359" t="s">
        <v>3786</v>
      </c>
      <c r="N31" s="360"/>
      <c r="O31" s="361"/>
      <c r="P31" s="362"/>
      <c r="Q31" s="363" t="s">
        <v>735</v>
      </c>
      <c r="R31" s="363" t="s">
        <v>932</v>
      </c>
      <c r="S31" s="363" t="s">
        <v>933</v>
      </c>
      <c r="T31" s="364" t="s">
        <v>934</v>
      </c>
      <c r="U31" s="365" t="s">
        <v>3803</v>
      </c>
      <c r="V31" s="365" t="s">
        <v>4080</v>
      </c>
      <c r="W31" s="365" t="s">
        <v>4081</v>
      </c>
      <c r="X31" s="365" t="s">
        <v>4082</v>
      </c>
      <c r="Y31" s="366">
        <v>45876</v>
      </c>
      <c r="Z31" s="367" t="s">
        <v>692</v>
      </c>
      <c r="AA31" s="368" t="s">
        <v>3767</v>
      </c>
      <c r="AB31" s="369" t="s">
        <v>4089</v>
      </c>
      <c r="AC31" s="370">
        <f>VLOOKUP(AA31,코드표!$B$4:$C$89,2,FALSE)</f>
        <v>3</v>
      </c>
      <c r="AD31" s="352"/>
      <c r="AE31" s="371">
        <v>24.45</v>
      </c>
      <c r="AF31" s="371">
        <v>59.81</v>
      </c>
      <c r="AG31" s="372"/>
      <c r="AH31" s="373"/>
      <c r="AI31" s="374"/>
      <c r="AJ31" s="375" t="s">
        <v>3769</v>
      </c>
      <c r="AK31" s="376"/>
      <c r="AL31" s="376"/>
      <c r="AM31" s="377">
        <v>41445</v>
      </c>
      <c r="AN31" s="358" t="s">
        <v>4079</v>
      </c>
      <c r="AO31" s="378" t="s">
        <v>4083</v>
      </c>
      <c r="AP31" s="379" t="s">
        <v>3792</v>
      </c>
      <c r="AQ31" s="352" t="s">
        <v>3770</v>
      </c>
      <c r="AR31" s="380">
        <v>42688</v>
      </c>
      <c r="AS31" s="380">
        <v>44707</v>
      </c>
      <c r="AT31" s="380">
        <v>44707</v>
      </c>
      <c r="AU31" s="377"/>
      <c r="AV31" s="352"/>
      <c r="AW31" s="381"/>
      <c r="AX31" s="382"/>
      <c r="AY31" s="383">
        <v>3</v>
      </c>
      <c r="AZ31" s="384">
        <v>446400000</v>
      </c>
      <c r="BA31" s="385">
        <v>3</v>
      </c>
      <c r="BB31" s="386" t="s">
        <v>696</v>
      </c>
      <c r="BC31" s="387">
        <v>446400000</v>
      </c>
      <c r="BD31" s="388">
        <f>446400000</f>
        <v>446400000</v>
      </c>
      <c r="BE31" s="389"/>
      <c r="BF31" s="390"/>
      <c r="BG31" s="391"/>
      <c r="BH31" s="392"/>
      <c r="BI31" s="454" t="s">
        <v>793</v>
      </c>
      <c r="BJ31" s="455">
        <v>157800000</v>
      </c>
      <c r="BK31" s="393" t="s">
        <v>3797</v>
      </c>
      <c r="BL31" s="389" t="s">
        <v>696</v>
      </c>
      <c r="BM31" s="387">
        <v>157800000</v>
      </c>
      <c r="BN31" s="394">
        <f>97800000+60000000</f>
        <v>157800000</v>
      </c>
      <c r="BO31" s="395"/>
      <c r="BP31" s="390"/>
      <c r="BQ31" s="391"/>
      <c r="BR31" s="396"/>
      <c r="BS31" s="396"/>
      <c r="BT31" s="352"/>
      <c r="BU31" s="397"/>
      <c r="BV31" s="398"/>
      <c r="BW31" s="399"/>
      <c r="BX31" s="388"/>
      <c r="BY31" s="359"/>
      <c r="BZ31" s="399"/>
      <c r="CA31" s="400"/>
      <c r="CB31" s="401"/>
      <c r="CC31" s="352"/>
      <c r="CD31" s="400"/>
      <c r="CE31" s="400"/>
      <c r="CF31" s="389"/>
      <c r="CG31" s="402"/>
      <c r="CH31" s="403"/>
      <c r="CI31" s="381"/>
      <c r="CJ31" s="400"/>
      <c r="CK31" s="404"/>
      <c r="CL31" s="405"/>
      <c r="CM31" s="406"/>
      <c r="CN31" s="352"/>
      <c r="CO31" s="407"/>
      <c r="CP31" s="408"/>
      <c r="CQ31" s="409"/>
      <c r="CR31" s="410"/>
      <c r="CS31" s="411"/>
      <c r="CT31" s="412"/>
      <c r="CU31" s="413"/>
      <c r="CV31" s="413"/>
      <c r="CW31" s="413"/>
      <c r="CX31" s="413"/>
      <c r="CY31" s="413"/>
      <c r="CZ31" s="413"/>
      <c r="DA31" s="384">
        <v>0</v>
      </c>
      <c r="DB31" s="413"/>
      <c r="DC31" s="414">
        <f t="shared" si="3"/>
        <v>0</v>
      </c>
      <c r="DD31" s="399"/>
      <c r="DE31" s="399"/>
      <c r="DF31" s="399"/>
      <c r="DG31" s="399"/>
      <c r="DH31" s="399"/>
      <c r="DI31" s="414"/>
      <c r="DJ31" s="414"/>
      <c r="DK31" s="399"/>
      <c r="DL31" s="414"/>
      <c r="DM31" s="414">
        <f t="shared" si="4"/>
        <v>0</v>
      </c>
      <c r="DN31" s="415"/>
      <c r="DO31" s="399"/>
      <c r="DP31" s="298" t="s">
        <v>4090</v>
      </c>
      <c r="DQ31" s="416"/>
      <c r="DR31" s="416"/>
      <c r="DS31" s="352">
        <v>1</v>
      </c>
      <c r="DT31" s="352">
        <v>2</v>
      </c>
      <c r="DU31" s="352"/>
      <c r="DV31" s="417" t="s">
        <v>697</v>
      </c>
      <c r="DW31" s="352" t="s">
        <v>3780</v>
      </c>
      <c r="DX31" s="418"/>
      <c r="DY31" s="419" t="s">
        <v>4084</v>
      </c>
      <c r="DZ31" s="420" t="s">
        <v>4085</v>
      </c>
      <c r="EA31" s="421"/>
      <c r="EB31" s="421"/>
      <c r="EC31" s="407" t="s">
        <v>3862</v>
      </c>
      <c r="ED31" s="422" t="s">
        <v>4079</v>
      </c>
      <c r="EE31" s="375" t="s">
        <v>3795</v>
      </c>
      <c r="EF31" s="423">
        <v>134305110</v>
      </c>
      <c r="EG31" s="424"/>
      <c r="EH31" s="368"/>
      <c r="EI31" s="375"/>
      <c r="EJ31" s="423"/>
      <c r="EK31" s="425"/>
      <c r="EL31" s="425"/>
      <c r="EM31" s="375"/>
      <c r="EN31" s="426"/>
      <c r="EO31" s="427">
        <v>45509</v>
      </c>
      <c r="EP31" s="427">
        <v>45566</v>
      </c>
      <c r="EQ31" s="352"/>
      <c r="ER31" s="428"/>
      <c r="ES31" s="377"/>
      <c r="ET31" s="429"/>
      <c r="EU31" s="377"/>
      <c r="EV31" s="429"/>
      <c r="EW31" s="429"/>
      <c r="EX31" s="377"/>
      <c r="EY31" s="429"/>
      <c r="EZ31" s="377"/>
      <c r="FA31" s="377"/>
      <c r="FB31" s="377"/>
      <c r="FC31" s="376"/>
      <c r="FD31" s="376"/>
      <c r="FE31" s="430"/>
      <c r="FF31" s="430"/>
      <c r="FG31" s="400"/>
      <c r="FH31" s="376"/>
      <c r="FI31" s="376"/>
      <c r="FJ31" s="376"/>
      <c r="FK31" s="376"/>
      <c r="FL31" s="376"/>
      <c r="FM31" s="352"/>
      <c r="FN31" s="376"/>
      <c r="FO31" s="376"/>
      <c r="FP31" s="399"/>
      <c r="FQ31" s="376"/>
      <c r="FR31" s="352"/>
      <c r="FS31" s="431"/>
      <c r="FT31" s="432" t="s">
        <v>710</v>
      </c>
      <c r="FU31" s="433">
        <v>45878</v>
      </c>
      <c r="FV31" s="434"/>
      <c r="FW31" s="435"/>
      <c r="FX31" s="435"/>
      <c r="FY31" s="436"/>
      <c r="FZ31" s="436"/>
      <c r="GA31" s="437">
        <v>510000000</v>
      </c>
      <c r="GB31" s="412"/>
      <c r="GC31" s="438"/>
      <c r="GD31" s="439"/>
      <c r="GE31" s="440"/>
      <c r="GF31" s="441"/>
      <c r="GG31" s="441"/>
      <c r="GH31" s="441"/>
      <c r="GI31" s="441"/>
      <c r="GJ31" s="441"/>
      <c r="GK31" s="441"/>
      <c r="GL31" s="442">
        <f t="shared" si="5"/>
        <v>0</v>
      </c>
      <c r="GM31" s="442">
        <f t="shared" si="6"/>
        <v>0</v>
      </c>
      <c r="GN31" s="442"/>
      <c r="GO31" s="443"/>
      <c r="GP31" s="444"/>
      <c r="GQ31" s="445"/>
      <c r="GR31" s="377"/>
      <c r="GS31" s="446"/>
      <c r="GT31" s="447"/>
      <c r="GU31" s="448"/>
      <c r="GV31" s="449"/>
      <c r="GW31" s="450"/>
      <c r="GX31" s="451"/>
      <c r="MD31" s="453">
        <f t="shared" si="7"/>
        <v>0</v>
      </c>
    </row>
    <row r="32" spans="1:342" s="452" customFormat="1" ht="18" customHeight="1">
      <c r="A32" s="350" t="s">
        <v>4012</v>
      </c>
      <c r="B32" s="351"/>
      <c r="C32" s="352"/>
      <c r="D32" s="353" t="s">
        <v>683</v>
      </c>
      <c r="E32" s="1152" t="s">
        <v>938</v>
      </c>
      <c r="F32" s="354">
        <f t="shared" si="1"/>
        <v>1</v>
      </c>
      <c r="G32" s="355" t="str">
        <f t="shared" si="0"/>
        <v>SBI-015-01</v>
      </c>
      <c r="H32" s="356" t="s">
        <v>4091</v>
      </c>
      <c r="I32" s="355"/>
      <c r="J32" s="357">
        <v>186000000</v>
      </c>
      <c r="K32" s="358"/>
      <c r="L32" s="358"/>
      <c r="M32" s="359" t="s">
        <v>3786</v>
      </c>
      <c r="N32" s="360"/>
      <c r="O32" s="361"/>
      <c r="P32" s="362"/>
      <c r="Q32" s="363" t="s">
        <v>59</v>
      </c>
      <c r="R32" s="363" t="s">
        <v>940</v>
      </c>
      <c r="S32" s="363" t="s">
        <v>941</v>
      </c>
      <c r="T32" s="364" t="s">
        <v>942</v>
      </c>
      <c r="U32" s="365" t="s">
        <v>4092</v>
      </c>
      <c r="V32" s="365" t="s">
        <v>4093</v>
      </c>
      <c r="W32" s="365" t="s">
        <v>4094</v>
      </c>
      <c r="X32" s="365" t="s">
        <v>4095</v>
      </c>
      <c r="Y32" s="366">
        <v>45876</v>
      </c>
      <c r="Z32" s="367" t="s">
        <v>692</v>
      </c>
      <c r="AA32" s="368" t="s">
        <v>3767</v>
      </c>
      <c r="AB32" s="369" t="s">
        <v>4010</v>
      </c>
      <c r="AC32" s="370">
        <f>VLOOKUP(AA32,코드표!$B$4:$C$89,2,FALSE)</f>
        <v>3</v>
      </c>
      <c r="AD32" s="352"/>
      <c r="AE32" s="371">
        <v>77.685299999999998</v>
      </c>
      <c r="AF32" s="371">
        <v>84.982399999999998</v>
      </c>
      <c r="AG32" s="372"/>
      <c r="AH32" s="373"/>
      <c r="AI32" s="374"/>
      <c r="AJ32" s="375" t="s">
        <v>3769</v>
      </c>
      <c r="AK32" s="376"/>
      <c r="AL32" s="376"/>
      <c r="AM32" s="377">
        <v>44012</v>
      </c>
      <c r="AN32" s="358" t="s">
        <v>4096</v>
      </c>
      <c r="AO32" s="378" t="s">
        <v>4097</v>
      </c>
      <c r="AP32" s="379" t="s">
        <v>3792</v>
      </c>
      <c r="AQ32" s="352" t="s">
        <v>3817</v>
      </c>
      <c r="AR32" s="380">
        <v>44441</v>
      </c>
      <c r="AS32" s="380">
        <v>44762</v>
      </c>
      <c r="AT32" s="380">
        <v>44762</v>
      </c>
      <c r="AU32" s="377"/>
      <c r="AV32" s="352"/>
      <c r="AW32" s="381"/>
      <c r="AX32" s="382"/>
      <c r="AY32" s="383">
        <v>2</v>
      </c>
      <c r="AZ32" s="384">
        <v>223200000</v>
      </c>
      <c r="BA32" s="385">
        <v>2</v>
      </c>
      <c r="BB32" s="386" t="s">
        <v>696</v>
      </c>
      <c r="BC32" s="387">
        <v>223200000</v>
      </c>
      <c r="BD32" s="388">
        <f>223200000</f>
        <v>223200000</v>
      </c>
      <c r="BE32" s="389"/>
      <c r="BF32" s="390"/>
      <c r="BG32" s="391"/>
      <c r="BH32" s="392"/>
      <c r="BI32" s="454">
        <v>1</v>
      </c>
      <c r="BJ32" s="455">
        <v>120000000</v>
      </c>
      <c r="BK32" s="393">
        <v>1</v>
      </c>
      <c r="BL32" s="389" t="s">
        <v>696</v>
      </c>
      <c r="BM32" s="387">
        <v>120000000</v>
      </c>
      <c r="BN32" s="394">
        <f>120000000</f>
        <v>120000000</v>
      </c>
      <c r="BO32" s="395"/>
      <c r="BP32" s="390"/>
      <c r="BQ32" s="391"/>
      <c r="BR32" s="396"/>
      <c r="BS32" s="396"/>
      <c r="BT32" s="352"/>
      <c r="BU32" s="397"/>
      <c r="BV32" s="398"/>
      <c r="BW32" s="399"/>
      <c r="BX32" s="388"/>
      <c r="BY32" s="359"/>
      <c r="BZ32" s="399"/>
      <c r="CA32" s="400"/>
      <c r="CB32" s="401"/>
      <c r="CC32" s="352"/>
      <c r="CD32" s="400"/>
      <c r="CE32" s="400"/>
      <c r="CF32" s="389"/>
      <c r="CG32" s="402"/>
      <c r="CH32" s="403"/>
      <c r="CI32" s="381"/>
      <c r="CJ32" s="400"/>
      <c r="CK32" s="404"/>
      <c r="CL32" s="405"/>
      <c r="CM32" s="406"/>
      <c r="CN32" s="352"/>
      <c r="CO32" s="407"/>
      <c r="CP32" s="408"/>
      <c r="CQ32" s="409"/>
      <c r="CR32" s="410"/>
      <c r="CS32" s="411"/>
      <c r="CT32" s="412"/>
      <c r="CU32" s="413"/>
      <c r="CV32" s="413"/>
      <c r="CW32" s="413"/>
      <c r="CX32" s="413"/>
      <c r="CY32" s="413"/>
      <c r="CZ32" s="413"/>
      <c r="DA32" s="384">
        <v>0</v>
      </c>
      <c r="DB32" s="413"/>
      <c r="DC32" s="414">
        <f t="shared" si="3"/>
        <v>0</v>
      </c>
      <c r="DD32" s="399"/>
      <c r="DE32" s="399"/>
      <c r="DF32" s="399"/>
      <c r="DG32" s="399"/>
      <c r="DH32" s="399"/>
      <c r="DI32" s="414"/>
      <c r="DJ32" s="414"/>
      <c r="DK32" s="399"/>
      <c r="DL32" s="414"/>
      <c r="DM32" s="414">
        <f t="shared" si="4"/>
        <v>0</v>
      </c>
      <c r="DN32" s="415"/>
      <c r="DO32" s="399"/>
      <c r="DP32" s="298" t="s">
        <v>4104</v>
      </c>
      <c r="DQ32" s="416"/>
      <c r="DR32" s="416"/>
      <c r="DS32" s="352">
        <v>4</v>
      </c>
      <c r="DT32" s="352">
        <v>4</v>
      </c>
      <c r="DU32" s="352"/>
      <c r="DV32" s="352"/>
      <c r="DW32" s="352" t="s">
        <v>4105</v>
      </c>
      <c r="DX32" s="418"/>
      <c r="DY32" s="419" t="s">
        <v>4098</v>
      </c>
      <c r="DZ32" s="421"/>
      <c r="EA32" s="421"/>
      <c r="EB32" s="421"/>
      <c r="EC32" s="407"/>
      <c r="ED32" s="422"/>
      <c r="EE32" s="375"/>
      <c r="EF32" s="423"/>
      <c r="EG32" s="424"/>
      <c r="EH32" s="368"/>
      <c r="EI32" s="375"/>
      <c r="EJ32" s="423"/>
      <c r="EK32" s="425"/>
      <c r="EL32" s="425"/>
      <c r="EM32" s="375"/>
      <c r="EN32" s="426"/>
      <c r="EO32" s="427"/>
      <c r="EP32" s="427"/>
      <c r="EQ32" s="352"/>
      <c r="ER32" s="428"/>
      <c r="ES32" s="377"/>
      <c r="ET32" s="429"/>
      <c r="EU32" s="377"/>
      <c r="EV32" s="429"/>
      <c r="EW32" s="429"/>
      <c r="EX32" s="377"/>
      <c r="EY32" s="429"/>
      <c r="EZ32" s="377"/>
      <c r="FA32" s="377"/>
      <c r="FB32" s="377"/>
      <c r="FC32" s="376"/>
      <c r="FD32" s="376"/>
      <c r="FE32" s="430"/>
      <c r="FF32" s="430"/>
      <c r="FG32" s="400"/>
      <c r="FH32" s="376"/>
      <c r="FI32" s="376"/>
      <c r="FJ32" s="376"/>
      <c r="FK32" s="376"/>
      <c r="FL32" s="376"/>
      <c r="FM32" s="352"/>
      <c r="FN32" s="376"/>
      <c r="FO32" s="376"/>
      <c r="FP32" s="399"/>
      <c r="FQ32" s="376"/>
      <c r="FR32" s="352"/>
      <c r="FS32" s="431"/>
      <c r="FT32" s="432" t="s">
        <v>710</v>
      </c>
      <c r="FU32" s="433">
        <v>45878</v>
      </c>
      <c r="FV32" s="434"/>
      <c r="FW32" s="435"/>
      <c r="FX32" s="435"/>
      <c r="FY32" s="436"/>
      <c r="FZ32" s="436"/>
      <c r="GA32" s="437">
        <v>252500000</v>
      </c>
      <c r="GB32" s="412"/>
      <c r="GC32" s="438"/>
      <c r="GD32" s="439"/>
      <c r="GE32" s="440"/>
      <c r="GF32" s="441"/>
      <c r="GG32" s="441"/>
      <c r="GH32" s="441"/>
      <c r="GI32" s="441"/>
      <c r="GJ32" s="441"/>
      <c r="GK32" s="441"/>
      <c r="GL32" s="442">
        <f t="shared" si="5"/>
        <v>0</v>
      </c>
      <c r="GM32" s="442">
        <f t="shared" si="6"/>
        <v>0</v>
      </c>
      <c r="GN32" s="442"/>
      <c r="GO32" s="443"/>
      <c r="GP32" s="444"/>
      <c r="GQ32" s="445"/>
      <c r="GR32" s="377"/>
      <c r="GS32" s="446"/>
      <c r="GT32" s="447"/>
      <c r="GU32" s="448"/>
      <c r="GV32" s="449"/>
      <c r="GW32" s="450"/>
      <c r="GX32" s="451"/>
      <c r="MD32" s="453">
        <f t="shared" si="7"/>
        <v>0</v>
      </c>
    </row>
    <row r="33" spans="1:342" s="452" customFormat="1" ht="18" customHeight="1">
      <c r="A33" s="350" t="s">
        <v>4114</v>
      </c>
      <c r="B33" s="351"/>
      <c r="C33" s="352"/>
      <c r="D33" s="353" t="s">
        <v>683</v>
      </c>
      <c r="E33" s="1152" t="s">
        <v>946</v>
      </c>
      <c r="F33" s="354">
        <f t="shared" si="1"/>
        <v>1</v>
      </c>
      <c r="G33" s="355" t="str">
        <f t="shared" si="0"/>
        <v>SBI-016-01</v>
      </c>
      <c r="H33" s="356" t="s">
        <v>4106</v>
      </c>
      <c r="I33" s="355"/>
      <c r="J33" s="357">
        <v>400000000</v>
      </c>
      <c r="K33" s="358" t="s">
        <v>4115</v>
      </c>
      <c r="L33" s="358"/>
      <c r="M33" s="359" t="s">
        <v>3786</v>
      </c>
      <c r="N33" s="360"/>
      <c r="O33" s="361"/>
      <c r="P33" s="362"/>
      <c r="Q33" s="363" t="s">
        <v>850</v>
      </c>
      <c r="R33" s="363" t="s">
        <v>894</v>
      </c>
      <c r="S33" s="363" t="s">
        <v>948</v>
      </c>
      <c r="T33" s="364" t="s">
        <v>949</v>
      </c>
      <c r="U33" s="365" t="s">
        <v>3956</v>
      </c>
      <c r="V33" s="365" t="s">
        <v>4002</v>
      </c>
      <c r="W33" s="365" t="s">
        <v>4112</v>
      </c>
      <c r="X33" s="365" t="s">
        <v>4113</v>
      </c>
      <c r="Y33" s="366">
        <v>45876</v>
      </c>
      <c r="Z33" s="367" t="s">
        <v>692</v>
      </c>
      <c r="AA33" s="368" t="s">
        <v>3767</v>
      </c>
      <c r="AB33" s="369"/>
      <c r="AC33" s="370">
        <f>VLOOKUP(AA33,코드표!$B$4:$C$89,2,FALSE)</f>
        <v>3</v>
      </c>
      <c r="AD33" s="352"/>
      <c r="AE33" s="371"/>
      <c r="AF33" s="371"/>
      <c r="AG33" s="372"/>
      <c r="AH33" s="373"/>
      <c r="AI33" s="374"/>
      <c r="AJ33" s="375"/>
      <c r="AK33" s="376" t="s">
        <v>4106</v>
      </c>
      <c r="AL33" s="376" t="s">
        <v>4115</v>
      </c>
      <c r="AM33" s="377">
        <v>44375</v>
      </c>
      <c r="AN33" s="358" t="s">
        <v>950</v>
      </c>
      <c r="AO33" s="378" t="s">
        <v>951</v>
      </c>
      <c r="AP33" s="379" t="s">
        <v>952</v>
      </c>
      <c r="AQ33" s="352" t="s">
        <v>4116</v>
      </c>
      <c r="AR33" s="380">
        <v>42704</v>
      </c>
      <c r="AS33" s="380">
        <v>43794</v>
      </c>
      <c r="AT33" s="380">
        <v>43794</v>
      </c>
      <c r="AU33" s="377"/>
      <c r="AV33" s="352"/>
      <c r="AW33" s="381"/>
      <c r="AX33" s="382"/>
      <c r="AY33" s="383">
        <v>2</v>
      </c>
      <c r="AZ33" s="384">
        <v>480000000</v>
      </c>
      <c r="BA33" s="385">
        <v>2</v>
      </c>
      <c r="BB33" s="386" t="s">
        <v>696</v>
      </c>
      <c r="BC33" s="387">
        <v>480000000</v>
      </c>
      <c r="BD33" s="388">
        <f>480000000</f>
        <v>480000000</v>
      </c>
      <c r="BE33" s="389"/>
      <c r="BF33" s="390"/>
      <c r="BG33" s="391"/>
      <c r="BH33" s="392"/>
      <c r="BI33" s="454">
        <v>1</v>
      </c>
      <c r="BJ33" s="455">
        <v>1111200000</v>
      </c>
      <c r="BK33" s="393">
        <v>1</v>
      </c>
      <c r="BL33" s="389" t="s">
        <v>696</v>
      </c>
      <c r="BM33" s="387">
        <v>1111200000</v>
      </c>
      <c r="BN33" s="394">
        <f>1111200000</f>
        <v>1111200000</v>
      </c>
      <c r="BO33" s="395"/>
      <c r="BP33" s="390"/>
      <c r="BQ33" s="391"/>
      <c r="BR33" s="396"/>
      <c r="BS33" s="396"/>
      <c r="BT33" s="352"/>
      <c r="BU33" s="397"/>
      <c r="BV33" s="398"/>
      <c r="BW33" s="399"/>
      <c r="BX33" s="388"/>
      <c r="BY33" s="359"/>
      <c r="BZ33" s="399"/>
      <c r="CA33" s="400"/>
      <c r="CB33" s="401"/>
      <c r="CC33" s="352"/>
      <c r="CD33" s="400"/>
      <c r="CE33" s="400"/>
      <c r="CF33" s="389"/>
      <c r="CG33" s="402"/>
      <c r="CH33" s="403"/>
      <c r="CI33" s="381"/>
      <c r="CJ33" s="400"/>
      <c r="CK33" s="404"/>
      <c r="CL33" s="405"/>
      <c r="CM33" s="406"/>
      <c r="CN33" s="352"/>
      <c r="CO33" s="407"/>
      <c r="CP33" s="408"/>
      <c r="CQ33" s="409"/>
      <c r="CR33" s="410"/>
      <c r="CS33" s="411"/>
      <c r="CT33" s="412"/>
      <c r="CU33" s="413"/>
      <c r="CV33" s="413"/>
      <c r="CW33" s="413"/>
      <c r="CX33" s="413"/>
      <c r="CY33" s="413"/>
      <c r="CZ33" s="413"/>
      <c r="DA33" s="384">
        <v>0</v>
      </c>
      <c r="DB33" s="413"/>
      <c r="DC33" s="414">
        <f t="shared" si="3"/>
        <v>0</v>
      </c>
      <c r="DD33" s="399"/>
      <c r="DE33" s="399"/>
      <c r="DF33" s="399"/>
      <c r="DG33" s="399"/>
      <c r="DH33" s="399"/>
      <c r="DI33" s="414"/>
      <c r="DJ33" s="414"/>
      <c r="DK33" s="399"/>
      <c r="DL33" s="414"/>
      <c r="DM33" s="414">
        <f t="shared" si="4"/>
        <v>0</v>
      </c>
      <c r="DN33" s="415"/>
      <c r="DO33" s="399"/>
      <c r="DP33" s="298" t="s">
        <v>4117</v>
      </c>
      <c r="DQ33" s="416"/>
      <c r="DR33" s="416"/>
      <c r="DS33" s="352">
        <v>4</v>
      </c>
      <c r="DT33" s="352">
        <v>4</v>
      </c>
      <c r="DU33" s="352"/>
      <c r="DV33" s="352"/>
      <c r="DW33" s="352" t="s">
        <v>4105</v>
      </c>
      <c r="DX33" s="418"/>
      <c r="DY33" s="419" t="s">
        <v>4007</v>
      </c>
      <c r="DZ33" s="421"/>
      <c r="EA33" s="421"/>
      <c r="EB33" s="421"/>
      <c r="EC33" s="407"/>
      <c r="ED33" s="422"/>
      <c r="EE33" s="375"/>
      <c r="EF33" s="423"/>
      <c r="EG33" s="424"/>
      <c r="EH33" s="368"/>
      <c r="EI33" s="375"/>
      <c r="EJ33" s="423"/>
      <c r="EK33" s="425"/>
      <c r="EL33" s="425"/>
      <c r="EM33" s="375"/>
      <c r="EN33" s="426"/>
      <c r="EO33" s="427"/>
      <c r="EP33" s="427"/>
      <c r="EQ33" s="352"/>
      <c r="ER33" s="428"/>
      <c r="ES33" s="377"/>
      <c r="ET33" s="429"/>
      <c r="EU33" s="377"/>
      <c r="EV33" s="429"/>
      <c r="EW33" s="429"/>
      <c r="EX33" s="377"/>
      <c r="EY33" s="429"/>
      <c r="EZ33" s="377"/>
      <c r="FA33" s="377"/>
      <c r="FB33" s="377"/>
      <c r="FC33" s="376"/>
      <c r="FD33" s="376"/>
      <c r="FE33" s="430"/>
      <c r="FF33" s="430"/>
      <c r="FG33" s="400"/>
      <c r="FH33" s="376"/>
      <c r="FI33" s="376"/>
      <c r="FJ33" s="376"/>
      <c r="FK33" s="376"/>
      <c r="FL33" s="376"/>
      <c r="FM33" s="352"/>
      <c r="FN33" s="376"/>
      <c r="FO33" s="376"/>
      <c r="FP33" s="399"/>
      <c r="FQ33" s="376"/>
      <c r="FR33" s="352"/>
      <c r="FS33" s="431"/>
      <c r="FT33" s="434"/>
      <c r="FU33" s="434"/>
      <c r="FV33" s="434"/>
      <c r="FW33" s="434"/>
      <c r="FX33" s="434"/>
      <c r="FY33" s="434"/>
      <c r="FZ33" s="434"/>
      <c r="GA33" s="434"/>
      <c r="GB33" s="412"/>
      <c r="GC33" s="438"/>
      <c r="GD33" s="439"/>
      <c r="GE33" s="440"/>
      <c r="GF33" s="441"/>
      <c r="GG33" s="441"/>
      <c r="GH33" s="441"/>
      <c r="GI33" s="441"/>
      <c r="GJ33" s="441"/>
      <c r="GK33" s="441"/>
      <c r="GL33" s="442">
        <f t="shared" si="5"/>
        <v>0</v>
      </c>
      <c r="GM33" s="442">
        <f t="shared" si="6"/>
        <v>0</v>
      </c>
      <c r="GN33" s="442"/>
      <c r="GO33" s="443"/>
      <c r="GP33" s="444"/>
      <c r="GQ33" s="445"/>
      <c r="GR33" s="377"/>
      <c r="GS33" s="446"/>
      <c r="GT33" s="447"/>
      <c r="GU33" s="448"/>
      <c r="GV33" s="449"/>
      <c r="GW33" s="450"/>
      <c r="GX33" s="451"/>
      <c r="MD33" s="453">
        <f t="shared" si="7"/>
        <v>0</v>
      </c>
    </row>
    <row r="34" spans="1:342" s="452" customFormat="1" ht="18" customHeight="1">
      <c r="A34" s="350"/>
      <c r="B34" s="351"/>
      <c r="C34" s="352"/>
      <c r="D34" s="353" t="s">
        <v>683</v>
      </c>
      <c r="E34" s="1152" t="s">
        <v>953</v>
      </c>
      <c r="F34" s="354">
        <f t="shared" si="1"/>
        <v>1</v>
      </c>
      <c r="G34" s="355" t="str">
        <f t="shared" si="0"/>
        <v>SBI-017-01</v>
      </c>
      <c r="H34" s="356" t="s">
        <v>4118</v>
      </c>
      <c r="I34" s="355"/>
      <c r="J34" s="357">
        <v>157000000</v>
      </c>
      <c r="K34" s="358" t="s">
        <v>4122</v>
      </c>
      <c r="L34" s="358"/>
      <c r="M34" s="359" t="s">
        <v>3786</v>
      </c>
      <c r="N34" s="360"/>
      <c r="O34" s="361"/>
      <c r="P34" s="362"/>
      <c r="Q34" s="363" t="s">
        <v>687</v>
      </c>
      <c r="R34" s="363" t="s">
        <v>703</v>
      </c>
      <c r="S34" s="363" t="s">
        <v>704</v>
      </c>
      <c r="T34" s="364" t="s">
        <v>954</v>
      </c>
      <c r="U34" s="365" t="s">
        <v>3903</v>
      </c>
      <c r="V34" s="365" t="s">
        <v>4119</v>
      </c>
      <c r="W34" s="365" t="s">
        <v>4120</v>
      </c>
      <c r="X34" s="365" t="s">
        <v>4121</v>
      </c>
      <c r="Y34" s="366">
        <v>45876</v>
      </c>
      <c r="Z34" s="367" t="s">
        <v>692</v>
      </c>
      <c r="AA34" s="368" t="s">
        <v>3767</v>
      </c>
      <c r="AB34" s="369" t="s">
        <v>4127</v>
      </c>
      <c r="AC34" s="370">
        <f>VLOOKUP(AA34,코드표!$B$4:$C$89,2,FALSE)</f>
        <v>3</v>
      </c>
      <c r="AD34" s="352"/>
      <c r="AE34" s="371">
        <v>42.996299999999998</v>
      </c>
      <c r="AF34" s="371">
        <v>84.982500000000002</v>
      </c>
      <c r="AG34" s="372"/>
      <c r="AH34" s="373"/>
      <c r="AI34" s="374"/>
      <c r="AJ34" s="375" t="s">
        <v>3769</v>
      </c>
      <c r="AK34" s="376"/>
      <c r="AL34" s="376"/>
      <c r="AM34" s="377">
        <v>35266</v>
      </c>
      <c r="AN34" s="358" t="s">
        <v>4118</v>
      </c>
      <c r="AO34" s="378" t="s">
        <v>4122</v>
      </c>
      <c r="AP34" s="379" t="s">
        <v>3792</v>
      </c>
      <c r="AQ34" s="352" t="s">
        <v>3770</v>
      </c>
      <c r="AR34" s="380">
        <v>43084</v>
      </c>
      <c r="AS34" s="380">
        <v>43084</v>
      </c>
      <c r="AT34" s="380">
        <v>43084</v>
      </c>
      <c r="AU34" s="377"/>
      <c r="AV34" s="352"/>
      <c r="AW34" s="381"/>
      <c r="AX34" s="382"/>
      <c r="AY34" s="383">
        <v>1</v>
      </c>
      <c r="AZ34" s="384">
        <v>196800000</v>
      </c>
      <c r="BA34" s="385">
        <v>1</v>
      </c>
      <c r="BB34" s="386" t="s">
        <v>696</v>
      </c>
      <c r="BC34" s="384">
        <v>196800000</v>
      </c>
      <c r="BD34" s="384">
        <v>196800000</v>
      </c>
      <c r="BE34" s="389"/>
      <c r="BF34" s="390"/>
      <c r="BG34" s="391"/>
      <c r="BH34" s="392"/>
      <c r="BI34" s="392"/>
      <c r="BJ34" s="392"/>
      <c r="BK34" s="393"/>
      <c r="BL34" s="389"/>
      <c r="BM34" s="387"/>
      <c r="BN34" s="394"/>
      <c r="BO34" s="395"/>
      <c r="BP34" s="390"/>
      <c r="BQ34" s="391"/>
      <c r="BR34" s="396"/>
      <c r="BS34" s="396"/>
      <c r="BT34" s="352"/>
      <c r="BU34" s="397"/>
      <c r="BV34" s="398"/>
      <c r="BW34" s="399"/>
      <c r="BX34" s="388"/>
      <c r="BY34" s="359"/>
      <c r="BZ34" s="399"/>
      <c r="CA34" s="400"/>
      <c r="CB34" s="401"/>
      <c r="CC34" s="352"/>
      <c r="CD34" s="400"/>
      <c r="CE34" s="400"/>
      <c r="CF34" s="389"/>
      <c r="CG34" s="402"/>
      <c r="CH34" s="403"/>
      <c r="CI34" s="381"/>
      <c r="CJ34" s="400"/>
      <c r="CK34" s="404"/>
      <c r="CL34" s="405"/>
      <c r="CM34" s="406"/>
      <c r="CN34" s="352"/>
      <c r="CO34" s="407"/>
      <c r="CP34" s="408"/>
      <c r="CQ34" s="409"/>
      <c r="CR34" s="410"/>
      <c r="CS34" s="411"/>
      <c r="CT34" s="412"/>
      <c r="CU34" s="413"/>
      <c r="CV34" s="413"/>
      <c r="CW34" s="413"/>
      <c r="CX34" s="413"/>
      <c r="CY34" s="413"/>
      <c r="CZ34" s="413"/>
      <c r="DA34" s="384">
        <v>0</v>
      </c>
      <c r="DB34" s="413"/>
      <c r="DC34" s="414">
        <f t="shared" si="3"/>
        <v>0</v>
      </c>
      <c r="DD34" s="399"/>
      <c r="DE34" s="399"/>
      <c r="DF34" s="399"/>
      <c r="DG34" s="399"/>
      <c r="DH34" s="399"/>
      <c r="DI34" s="414"/>
      <c r="DJ34" s="414"/>
      <c r="DK34" s="399"/>
      <c r="DL34" s="414"/>
      <c r="DM34" s="414">
        <f t="shared" si="4"/>
        <v>0</v>
      </c>
      <c r="DN34" s="415"/>
      <c r="DO34" s="399"/>
      <c r="DP34" s="298" t="s">
        <v>4128</v>
      </c>
      <c r="DQ34" s="416"/>
      <c r="DR34" s="416"/>
      <c r="DS34" s="352">
        <v>1</v>
      </c>
      <c r="DT34" s="352">
        <v>2</v>
      </c>
      <c r="DU34" s="352"/>
      <c r="DV34" s="417" t="s">
        <v>697</v>
      </c>
      <c r="DW34" s="352" t="s">
        <v>3780</v>
      </c>
      <c r="DX34" s="418"/>
      <c r="DY34" s="419" t="s">
        <v>4123</v>
      </c>
      <c r="DZ34" s="420" t="s">
        <v>4124</v>
      </c>
      <c r="EA34" s="421"/>
      <c r="EB34" s="421"/>
      <c r="EC34" s="407" t="s">
        <v>3773</v>
      </c>
      <c r="ED34" s="422" t="s">
        <v>4118</v>
      </c>
      <c r="EE34" s="375" t="s">
        <v>3795</v>
      </c>
      <c r="EF34" s="423">
        <v>171359976</v>
      </c>
      <c r="EG34" s="424"/>
      <c r="EH34" s="368"/>
      <c r="EI34" s="375"/>
      <c r="EJ34" s="423"/>
      <c r="EK34" s="425"/>
      <c r="EL34" s="425"/>
      <c r="EM34" s="375"/>
      <c r="EN34" s="426"/>
      <c r="EO34" s="427">
        <v>45859</v>
      </c>
      <c r="EP34" s="427">
        <v>45940</v>
      </c>
      <c r="EQ34" s="352"/>
      <c r="ER34" s="428"/>
      <c r="ES34" s="377"/>
      <c r="ET34" s="429"/>
      <c r="EU34" s="377"/>
      <c r="EV34" s="429"/>
      <c r="EW34" s="429"/>
      <c r="EX34" s="377"/>
      <c r="EY34" s="429"/>
      <c r="EZ34" s="377"/>
      <c r="FA34" s="377"/>
      <c r="FB34" s="377"/>
      <c r="FC34" s="376"/>
      <c r="FD34" s="376"/>
      <c r="FE34" s="430"/>
      <c r="FF34" s="430"/>
      <c r="FG34" s="400"/>
      <c r="FH34" s="376"/>
      <c r="FI34" s="376"/>
      <c r="FJ34" s="376"/>
      <c r="FK34" s="376"/>
      <c r="FL34" s="376"/>
      <c r="FM34" s="352"/>
      <c r="FN34" s="376"/>
      <c r="FO34" s="376"/>
      <c r="FP34" s="399"/>
      <c r="FQ34" s="376"/>
      <c r="FR34" s="352"/>
      <c r="FS34" s="431"/>
      <c r="FT34" s="432" t="s">
        <v>710</v>
      </c>
      <c r="FU34" s="433">
        <v>45878</v>
      </c>
      <c r="FV34" s="434"/>
      <c r="FW34" s="435"/>
      <c r="FX34" s="435"/>
      <c r="FY34" s="436"/>
      <c r="FZ34" s="436"/>
      <c r="GA34" s="437">
        <v>170000000</v>
      </c>
      <c r="GB34" s="412"/>
      <c r="GC34" s="438"/>
      <c r="GD34" s="439"/>
      <c r="GE34" s="440"/>
      <c r="GF34" s="441"/>
      <c r="GG34" s="441"/>
      <c r="GH34" s="441"/>
      <c r="GI34" s="441"/>
      <c r="GJ34" s="441"/>
      <c r="GK34" s="441"/>
      <c r="GL34" s="442">
        <f t="shared" si="5"/>
        <v>0</v>
      </c>
      <c r="GM34" s="442">
        <f t="shared" si="6"/>
        <v>0</v>
      </c>
      <c r="GN34" s="442"/>
      <c r="GO34" s="443"/>
      <c r="GP34" s="444"/>
      <c r="GQ34" s="445"/>
      <c r="GR34" s="377"/>
      <c r="GS34" s="446"/>
      <c r="GT34" s="447"/>
      <c r="GU34" s="448"/>
      <c r="GV34" s="449"/>
      <c r="GW34" s="450"/>
      <c r="GX34" s="451"/>
      <c r="MD34" s="453">
        <f t="shared" si="7"/>
        <v>0</v>
      </c>
    </row>
    <row r="35" spans="1:342" s="452" customFormat="1" ht="18" customHeight="1">
      <c r="A35" s="350" t="s">
        <v>4012</v>
      </c>
      <c r="B35" s="351"/>
      <c r="C35" s="352"/>
      <c r="D35" s="353" t="s">
        <v>683</v>
      </c>
      <c r="E35" s="1152" t="s">
        <v>957</v>
      </c>
      <c r="F35" s="354">
        <f t="shared" si="1"/>
        <v>1</v>
      </c>
      <c r="G35" s="355" t="str">
        <f t="shared" si="0"/>
        <v>SBI-018-01</v>
      </c>
      <c r="H35" s="356" t="s">
        <v>4129</v>
      </c>
      <c r="I35" s="355"/>
      <c r="J35" s="357">
        <v>95106664</v>
      </c>
      <c r="K35" s="358"/>
      <c r="L35" s="358"/>
      <c r="M35" s="359" t="s">
        <v>3786</v>
      </c>
      <c r="N35" s="360"/>
      <c r="O35" s="361"/>
      <c r="P35" s="362"/>
      <c r="Q35" s="363" t="s">
        <v>687</v>
      </c>
      <c r="R35" s="363" t="s">
        <v>703</v>
      </c>
      <c r="S35" s="363" t="s">
        <v>959</v>
      </c>
      <c r="T35" s="364" t="s">
        <v>960</v>
      </c>
      <c r="U35" s="365" t="s">
        <v>3903</v>
      </c>
      <c r="V35" s="365" t="s">
        <v>4119</v>
      </c>
      <c r="W35" s="365" t="s">
        <v>4130</v>
      </c>
      <c r="X35" s="365" t="s">
        <v>4131</v>
      </c>
      <c r="Y35" s="366">
        <v>45876</v>
      </c>
      <c r="Z35" s="367" t="s">
        <v>692</v>
      </c>
      <c r="AA35" s="368" t="s">
        <v>3767</v>
      </c>
      <c r="AB35" s="369" t="s">
        <v>4136</v>
      </c>
      <c r="AC35" s="370">
        <f>VLOOKUP(AA35,코드표!$B$4:$C$89,2,FALSE)</f>
        <v>3</v>
      </c>
      <c r="AD35" s="352"/>
      <c r="AE35" s="371">
        <v>48.848100000000002</v>
      </c>
      <c r="AF35" s="371">
        <v>94.412000000000006</v>
      </c>
      <c r="AG35" s="372"/>
      <c r="AH35" s="373"/>
      <c r="AI35" s="374"/>
      <c r="AJ35" s="375" t="s">
        <v>3769</v>
      </c>
      <c r="AK35" s="376"/>
      <c r="AL35" s="376"/>
      <c r="AM35" s="377">
        <v>41387</v>
      </c>
      <c r="AN35" s="358" t="s">
        <v>4132</v>
      </c>
      <c r="AO35" s="378" t="s">
        <v>4133</v>
      </c>
      <c r="AP35" s="379" t="s">
        <v>3792</v>
      </c>
      <c r="AQ35" s="352" t="s">
        <v>3817</v>
      </c>
      <c r="AR35" s="380">
        <v>41387</v>
      </c>
      <c r="AS35" s="380">
        <v>42899</v>
      </c>
      <c r="AT35" s="380">
        <v>42899</v>
      </c>
      <c r="AU35" s="377"/>
      <c r="AV35" s="352"/>
      <c r="AW35" s="381"/>
      <c r="AX35" s="382"/>
      <c r="AY35" s="383">
        <v>3</v>
      </c>
      <c r="AZ35" s="384">
        <v>112800000</v>
      </c>
      <c r="BA35" s="385">
        <v>3</v>
      </c>
      <c r="BB35" s="386" t="s">
        <v>696</v>
      </c>
      <c r="BC35" s="387">
        <v>112800000</v>
      </c>
      <c r="BD35" s="388">
        <f>112800000</f>
        <v>112800000</v>
      </c>
      <c r="BE35" s="389"/>
      <c r="BF35" s="390"/>
      <c r="BG35" s="391"/>
      <c r="BH35" s="392"/>
      <c r="BI35" s="454" t="s">
        <v>793</v>
      </c>
      <c r="BJ35" s="455">
        <v>198700000</v>
      </c>
      <c r="BK35" s="393" t="s">
        <v>3797</v>
      </c>
      <c r="BL35" s="389" t="s">
        <v>696</v>
      </c>
      <c r="BM35" s="387">
        <v>198700000</v>
      </c>
      <c r="BN35" s="394">
        <f>150700000+48000000</f>
        <v>198700000</v>
      </c>
      <c r="BO35" s="395"/>
      <c r="BP35" s="390"/>
      <c r="BQ35" s="391"/>
      <c r="BR35" s="396"/>
      <c r="BS35" s="396"/>
      <c r="BT35" s="352"/>
      <c r="BU35" s="397"/>
      <c r="BV35" s="398"/>
      <c r="BW35" s="399"/>
      <c r="BX35" s="388"/>
      <c r="BY35" s="359"/>
      <c r="BZ35" s="399"/>
      <c r="CA35" s="400"/>
      <c r="CB35" s="401"/>
      <c r="CC35" s="352"/>
      <c r="CD35" s="400"/>
      <c r="CE35" s="400"/>
      <c r="CF35" s="389"/>
      <c r="CG35" s="402"/>
      <c r="CH35" s="403"/>
      <c r="CI35" s="381"/>
      <c r="CJ35" s="400"/>
      <c r="CK35" s="404"/>
      <c r="CL35" s="405"/>
      <c r="CM35" s="406"/>
      <c r="CN35" s="352"/>
      <c r="CO35" s="407"/>
      <c r="CP35" s="408"/>
      <c r="CQ35" s="409"/>
      <c r="CR35" s="410"/>
      <c r="CS35" s="411"/>
      <c r="CT35" s="412"/>
      <c r="CU35" s="413"/>
      <c r="CV35" s="413"/>
      <c r="CW35" s="413"/>
      <c r="CX35" s="413"/>
      <c r="CY35" s="413"/>
      <c r="CZ35" s="413"/>
      <c r="DA35" s="384">
        <v>0</v>
      </c>
      <c r="DB35" s="413"/>
      <c r="DC35" s="414">
        <f t="shared" si="3"/>
        <v>0</v>
      </c>
      <c r="DD35" s="399"/>
      <c r="DE35" s="399"/>
      <c r="DF35" s="399"/>
      <c r="DG35" s="399"/>
      <c r="DH35" s="399"/>
      <c r="DI35" s="414"/>
      <c r="DJ35" s="414"/>
      <c r="DK35" s="399"/>
      <c r="DL35" s="414"/>
      <c r="DM35" s="414">
        <f t="shared" si="4"/>
        <v>0</v>
      </c>
      <c r="DN35" s="415"/>
      <c r="DO35" s="399"/>
      <c r="DP35" s="298" t="s">
        <v>4137</v>
      </c>
      <c r="DQ35" s="416"/>
      <c r="DR35" s="416"/>
      <c r="DS35" s="352">
        <v>1</v>
      </c>
      <c r="DT35" s="352">
        <v>2</v>
      </c>
      <c r="DU35" s="352"/>
      <c r="DV35" s="417" t="s">
        <v>697</v>
      </c>
      <c r="DW35" s="352" t="s">
        <v>3780</v>
      </c>
      <c r="DX35" s="418"/>
      <c r="DY35" s="419" t="s">
        <v>4123</v>
      </c>
      <c r="DZ35" s="420" t="s">
        <v>4134</v>
      </c>
      <c r="EA35" s="421"/>
      <c r="EB35" s="421"/>
      <c r="EC35" s="407" t="s">
        <v>3773</v>
      </c>
      <c r="ED35" s="422" t="s">
        <v>4129</v>
      </c>
      <c r="EE35" s="375" t="s">
        <v>3795</v>
      </c>
      <c r="EF35" s="423">
        <v>94516103</v>
      </c>
      <c r="EG35" s="424"/>
      <c r="EH35" s="368"/>
      <c r="EI35" s="375"/>
      <c r="EJ35" s="423"/>
      <c r="EK35" s="425"/>
      <c r="EL35" s="425"/>
      <c r="EM35" s="375"/>
      <c r="EN35" s="426"/>
      <c r="EO35" s="427">
        <v>45569</v>
      </c>
      <c r="EP35" s="427">
        <v>45642</v>
      </c>
      <c r="EQ35" s="352"/>
      <c r="ER35" s="428"/>
      <c r="ES35" s="377"/>
      <c r="ET35" s="429"/>
      <c r="EU35" s="377"/>
      <c r="EV35" s="429"/>
      <c r="EW35" s="429"/>
      <c r="EX35" s="377"/>
      <c r="EY35" s="429"/>
      <c r="EZ35" s="377"/>
      <c r="FA35" s="377"/>
      <c r="FB35" s="377"/>
      <c r="FC35" s="376"/>
      <c r="FD35" s="376"/>
      <c r="FE35" s="430"/>
      <c r="FF35" s="430"/>
      <c r="FG35" s="400"/>
      <c r="FH35" s="376"/>
      <c r="FI35" s="376"/>
      <c r="FJ35" s="376"/>
      <c r="FK35" s="376"/>
      <c r="FL35" s="376"/>
      <c r="FM35" s="352"/>
      <c r="FN35" s="376"/>
      <c r="FO35" s="376"/>
      <c r="FP35" s="399"/>
      <c r="FQ35" s="376"/>
      <c r="FR35" s="352"/>
      <c r="FS35" s="431"/>
      <c r="FT35" s="432" t="s">
        <v>710</v>
      </c>
      <c r="FU35" s="433">
        <v>45878</v>
      </c>
      <c r="FV35" s="434"/>
      <c r="FW35" s="435"/>
      <c r="FX35" s="435"/>
      <c r="FY35" s="436"/>
      <c r="FZ35" s="436"/>
      <c r="GA35" s="437">
        <v>270000000</v>
      </c>
      <c r="GB35" s="412"/>
      <c r="GC35" s="438"/>
      <c r="GD35" s="439"/>
      <c r="GE35" s="440"/>
      <c r="GF35" s="441"/>
      <c r="GG35" s="441"/>
      <c r="GH35" s="441"/>
      <c r="GI35" s="441"/>
      <c r="GJ35" s="441"/>
      <c r="GK35" s="441"/>
      <c r="GL35" s="442">
        <f t="shared" si="5"/>
        <v>0</v>
      </c>
      <c r="GM35" s="442">
        <f t="shared" si="6"/>
        <v>0</v>
      </c>
      <c r="GN35" s="442"/>
      <c r="GO35" s="443"/>
      <c r="GP35" s="444"/>
      <c r="GQ35" s="445"/>
      <c r="GR35" s="377"/>
      <c r="GS35" s="446"/>
      <c r="GT35" s="447"/>
      <c r="GU35" s="448"/>
      <c r="GV35" s="449"/>
      <c r="GW35" s="450"/>
      <c r="GX35" s="451"/>
      <c r="MD35" s="453">
        <f t="shared" si="7"/>
        <v>0</v>
      </c>
    </row>
    <row r="36" spans="1:342" s="452" customFormat="1" ht="18" customHeight="1">
      <c r="A36" s="350"/>
      <c r="B36" s="351"/>
      <c r="C36" s="352"/>
      <c r="D36" s="353" t="s">
        <v>683</v>
      </c>
      <c r="E36" s="1152" t="s">
        <v>964</v>
      </c>
      <c r="F36" s="354">
        <f t="shared" si="1"/>
        <v>1</v>
      </c>
      <c r="G36" s="355" t="str">
        <f t="shared" si="0"/>
        <v>SBI-019-01</v>
      </c>
      <c r="H36" s="356" t="s">
        <v>4141</v>
      </c>
      <c r="I36" s="355"/>
      <c r="J36" s="357">
        <v>445617420</v>
      </c>
      <c r="K36" s="358" t="s">
        <v>4145</v>
      </c>
      <c r="L36" s="358"/>
      <c r="M36" s="359" t="s">
        <v>3786</v>
      </c>
      <c r="N36" s="360"/>
      <c r="O36" s="361"/>
      <c r="P36" s="362"/>
      <c r="Q36" s="363" t="s">
        <v>687</v>
      </c>
      <c r="R36" s="363" t="s">
        <v>966</v>
      </c>
      <c r="S36" s="363" t="s">
        <v>967</v>
      </c>
      <c r="T36" s="364" t="s">
        <v>968</v>
      </c>
      <c r="U36" s="365" t="s">
        <v>3903</v>
      </c>
      <c r="V36" s="365" t="s">
        <v>4142</v>
      </c>
      <c r="W36" s="365" t="s">
        <v>4143</v>
      </c>
      <c r="X36" s="365" t="s">
        <v>4144</v>
      </c>
      <c r="Y36" s="366">
        <v>45876</v>
      </c>
      <c r="Z36" s="367" t="s">
        <v>692</v>
      </c>
      <c r="AA36" s="368" t="s">
        <v>3767</v>
      </c>
      <c r="AB36" s="369" t="s">
        <v>4147</v>
      </c>
      <c r="AC36" s="370">
        <f>VLOOKUP(AA36,코드표!$B$4:$C$89,2,FALSE)</f>
        <v>3</v>
      </c>
      <c r="AD36" s="352"/>
      <c r="AE36" s="371">
        <v>23.84</v>
      </c>
      <c r="AF36" s="371">
        <v>77.86</v>
      </c>
      <c r="AG36" s="372"/>
      <c r="AH36" s="373"/>
      <c r="AI36" s="374"/>
      <c r="AJ36" s="375" t="s">
        <v>3769</v>
      </c>
      <c r="AK36" s="376"/>
      <c r="AL36" s="376"/>
      <c r="AM36" s="377">
        <v>43088</v>
      </c>
      <c r="AN36" s="358" t="s">
        <v>4141</v>
      </c>
      <c r="AO36" s="378" t="s">
        <v>4145</v>
      </c>
      <c r="AP36" s="379" t="s">
        <v>3792</v>
      </c>
      <c r="AQ36" s="352" t="s">
        <v>3770</v>
      </c>
      <c r="AR36" s="380">
        <v>44308</v>
      </c>
      <c r="AS36" s="380">
        <v>44308</v>
      </c>
      <c r="AT36" s="380">
        <v>44308</v>
      </c>
      <c r="AU36" s="377">
        <v>45714</v>
      </c>
      <c r="AV36" s="352"/>
      <c r="AW36" s="381"/>
      <c r="AX36" s="382"/>
      <c r="AY36" s="383">
        <v>1</v>
      </c>
      <c r="AZ36" s="384">
        <v>530400000</v>
      </c>
      <c r="BA36" s="383">
        <v>1</v>
      </c>
      <c r="BB36" s="386" t="s">
        <v>696</v>
      </c>
      <c r="BC36" s="384">
        <v>530400000</v>
      </c>
      <c r="BD36" s="384">
        <v>530400000</v>
      </c>
      <c r="BE36" s="389"/>
      <c r="BF36" s="390"/>
      <c r="BG36" s="391"/>
      <c r="BH36" s="392"/>
      <c r="BI36" s="392"/>
      <c r="BJ36" s="392"/>
      <c r="BK36" s="393"/>
      <c r="BL36" s="389"/>
      <c r="BM36" s="387"/>
      <c r="BN36" s="394"/>
      <c r="BO36" s="395"/>
      <c r="BP36" s="390"/>
      <c r="BQ36" s="391"/>
      <c r="BR36" s="396"/>
      <c r="BS36" s="396"/>
      <c r="BT36" s="352"/>
      <c r="BU36" s="397"/>
      <c r="BV36" s="398"/>
      <c r="BW36" s="399"/>
      <c r="BX36" s="388"/>
      <c r="BY36" s="359"/>
      <c r="BZ36" s="399"/>
      <c r="CA36" s="400"/>
      <c r="CB36" s="401"/>
      <c r="CC36" s="352"/>
      <c r="CD36" s="400"/>
      <c r="CE36" s="400"/>
      <c r="CF36" s="389"/>
      <c r="CG36" s="402"/>
      <c r="CH36" s="403"/>
      <c r="CI36" s="381"/>
      <c r="CJ36" s="400"/>
      <c r="CK36" s="404"/>
      <c r="CL36" s="405"/>
      <c r="CM36" s="406"/>
      <c r="CN36" s="352"/>
      <c r="CO36" s="407"/>
      <c r="CP36" s="408"/>
      <c r="CQ36" s="409"/>
      <c r="CR36" s="410"/>
      <c r="CS36" s="411"/>
      <c r="CT36" s="412"/>
      <c r="CU36" s="413"/>
      <c r="CV36" s="413"/>
      <c r="CW36" s="413"/>
      <c r="CX36" s="413"/>
      <c r="CY36" s="413"/>
      <c r="CZ36" s="413"/>
      <c r="DA36" s="384">
        <v>0</v>
      </c>
      <c r="DB36" s="413"/>
      <c r="DC36" s="414">
        <f t="shared" si="3"/>
        <v>20000000</v>
      </c>
      <c r="DD36" s="399">
        <v>20000000</v>
      </c>
      <c r="DE36" s="399"/>
      <c r="DF36" s="399"/>
      <c r="DG36" s="399"/>
      <c r="DH36" s="399"/>
      <c r="DI36" s="414"/>
      <c r="DJ36" s="414"/>
      <c r="DK36" s="399"/>
      <c r="DL36" s="414"/>
      <c r="DM36" s="414">
        <f t="shared" si="4"/>
        <v>20000000</v>
      </c>
      <c r="DN36" s="415"/>
      <c r="DO36" s="399"/>
      <c r="DP36" s="298" t="s">
        <v>4148</v>
      </c>
      <c r="DQ36" s="416"/>
      <c r="DR36" s="416"/>
      <c r="DS36" s="352">
        <v>1</v>
      </c>
      <c r="DT36" s="352">
        <v>2</v>
      </c>
      <c r="DU36" s="352"/>
      <c r="DV36" s="417" t="s">
        <v>697</v>
      </c>
      <c r="DW36" s="352" t="s">
        <v>3780</v>
      </c>
      <c r="DX36" s="418"/>
      <c r="DY36" s="419" t="s">
        <v>4123</v>
      </c>
      <c r="DZ36" s="420" t="s">
        <v>4146</v>
      </c>
      <c r="EA36" s="421"/>
      <c r="EB36" s="421"/>
      <c r="EC36" s="407" t="s">
        <v>3773</v>
      </c>
      <c r="ED36" s="422" t="s">
        <v>4141</v>
      </c>
      <c r="EE36" s="375" t="s">
        <v>3795</v>
      </c>
      <c r="EF36" s="423">
        <v>472885390</v>
      </c>
      <c r="EG36" s="424"/>
      <c r="EH36" s="368"/>
      <c r="EI36" s="375"/>
      <c r="EJ36" s="423"/>
      <c r="EK36" s="425"/>
      <c r="EL36" s="425"/>
      <c r="EM36" s="375"/>
      <c r="EN36" s="426"/>
      <c r="EO36" s="427">
        <v>45818</v>
      </c>
      <c r="EP36" s="427">
        <v>45889</v>
      </c>
      <c r="EQ36" s="352"/>
      <c r="ER36" s="428"/>
      <c r="ES36" s="377"/>
      <c r="ET36" s="429"/>
      <c r="EU36" s="377"/>
      <c r="EV36" s="429"/>
      <c r="EW36" s="429"/>
      <c r="EX36" s="377"/>
      <c r="EY36" s="429"/>
      <c r="EZ36" s="377"/>
      <c r="FA36" s="377"/>
      <c r="FB36" s="377"/>
      <c r="FC36" s="376"/>
      <c r="FD36" s="376"/>
      <c r="FE36" s="430"/>
      <c r="FF36" s="430"/>
      <c r="FG36" s="400"/>
      <c r="FH36" s="376"/>
      <c r="FI36" s="376"/>
      <c r="FJ36" s="376"/>
      <c r="FK36" s="376"/>
      <c r="FL36" s="376"/>
      <c r="FM36" s="352"/>
      <c r="FN36" s="376"/>
      <c r="FO36" s="376"/>
      <c r="FP36" s="399"/>
      <c r="FQ36" s="376"/>
      <c r="FR36" s="352"/>
      <c r="FS36" s="431"/>
      <c r="FT36" s="432" t="s">
        <v>710</v>
      </c>
      <c r="FU36" s="433">
        <v>45878</v>
      </c>
      <c r="FV36" s="434"/>
      <c r="FW36" s="435"/>
      <c r="FX36" s="435"/>
      <c r="FY36" s="436"/>
      <c r="FZ36" s="436"/>
      <c r="GA36" s="437">
        <v>470000000</v>
      </c>
      <c r="GB36" s="412"/>
      <c r="GC36" s="438"/>
      <c r="GD36" s="439"/>
      <c r="GE36" s="440"/>
      <c r="GF36" s="441"/>
      <c r="GG36" s="441"/>
      <c r="GH36" s="441"/>
      <c r="GI36" s="441"/>
      <c r="GJ36" s="441"/>
      <c r="GK36" s="441"/>
      <c r="GL36" s="442">
        <f t="shared" si="5"/>
        <v>0</v>
      </c>
      <c r="GM36" s="442">
        <f t="shared" si="6"/>
        <v>0</v>
      </c>
      <c r="GN36" s="442"/>
      <c r="GO36" s="443"/>
      <c r="GP36" s="444"/>
      <c r="GQ36" s="445"/>
      <c r="GR36" s="377"/>
      <c r="GS36" s="446"/>
      <c r="GT36" s="447"/>
      <c r="GU36" s="448"/>
      <c r="GV36" s="449"/>
      <c r="GW36" s="450"/>
      <c r="GX36" s="451"/>
      <c r="MD36" s="453">
        <f t="shared" si="7"/>
        <v>20000000</v>
      </c>
    </row>
    <row r="37" spans="1:342" s="452" customFormat="1" ht="18" customHeight="1">
      <c r="A37" s="350" t="s">
        <v>4162</v>
      </c>
      <c r="B37" s="351"/>
      <c r="C37" s="352"/>
      <c r="D37" s="353" t="s">
        <v>683</v>
      </c>
      <c r="E37" s="1152" t="s">
        <v>971</v>
      </c>
      <c r="F37" s="354">
        <f t="shared" si="1"/>
        <v>1</v>
      </c>
      <c r="G37" s="355" t="str">
        <f t="shared" si="0"/>
        <v>SBI-020-01</v>
      </c>
      <c r="H37" s="356" t="s">
        <v>4153</v>
      </c>
      <c r="I37" s="355"/>
      <c r="J37" s="357">
        <v>95000000</v>
      </c>
      <c r="K37" s="358" t="s">
        <v>4157</v>
      </c>
      <c r="L37" s="358"/>
      <c r="M37" s="359" t="s">
        <v>3786</v>
      </c>
      <c r="N37" s="360"/>
      <c r="O37" s="361"/>
      <c r="P37" s="362"/>
      <c r="Q37" s="363" t="s">
        <v>735</v>
      </c>
      <c r="R37" s="363" t="s">
        <v>973</v>
      </c>
      <c r="S37" s="363" t="s">
        <v>974</v>
      </c>
      <c r="T37" s="364" t="s">
        <v>975</v>
      </c>
      <c r="U37" s="365" t="s">
        <v>3803</v>
      </c>
      <c r="V37" s="365" t="s">
        <v>4154</v>
      </c>
      <c r="W37" s="365" t="s">
        <v>4155</v>
      </c>
      <c r="X37" s="365" t="s">
        <v>4156</v>
      </c>
      <c r="Y37" s="366">
        <v>45876</v>
      </c>
      <c r="Z37" s="367" t="s">
        <v>692</v>
      </c>
      <c r="AA37" s="368" t="s">
        <v>3767</v>
      </c>
      <c r="AB37" s="369" t="s">
        <v>4160</v>
      </c>
      <c r="AC37" s="370">
        <f>VLOOKUP(AA37,코드표!$B$4:$C$89,2,FALSE)</f>
        <v>3</v>
      </c>
      <c r="AD37" s="352"/>
      <c r="AE37" s="371">
        <v>12.305999999999999</v>
      </c>
      <c r="AF37" s="371">
        <v>31.74</v>
      </c>
      <c r="AG37" s="372"/>
      <c r="AH37" s="373"/>
      <c r="AI37" s="374"/>
      <c r="AJ37" s="375" t="s">
        <v>3769</v>
      </c>
      <c r="AK37" s="376"/>
      <c r="AL37" s="376"/>
      <c r="AM37" s="377">
        <v>43455</v>
      </c>
      <c r="AN37" s="358" t="s">
        <v>4153</v>
      </c>
      <c r="AO37" s="378" t="s">
        <v>4157</v>
      </c>
      <c r="AP37" s="379" t="s">
        <v>3792</v>
      </c>
      <c r="AQ37" s="352" t="s">
        <v>3770</v>
      </c>
      <c r="AR37" s="380">
        <v>44558</v>
      </c>
      <c r="AS37" s="380">
        <v>44558</v>
      </c>
      <c r="AT37" s="380">
        <v>44558</v>
      </c>
      <c r="AU37" s="377">
        <v>45694</v>
      </c>
      <c r="AV37" s="352"/>
      <c r="AW37" s="381"/>
      <c r="AX37" s="382"/>
      <c r="AY37" s="383">
        <v>1</v>
      </c>
      <c r="AZ37" s="384">
        <v>114000000</v>
      </c>
      <c r="BA37" s="385">
        <v>1</v>
      </c>
      <c r="BB37" s="386" t="s">
        <v>696</v>
      </c>
      <c r="BC37" s="387">
        <v>114000000</v>
      </c>
      <c r="BD37" s="388">
        <f>114000000</f>
        <v>114000000</v>
      </c>
      <c r="BE37" s="389"/>
      <c r="BF37" s="390"/>
      <c r="BG37" s="391"/>
      <c r="BH37" s="392"/>
      <c r="BI37" s="392"/>
      <c r="BJ37" s="392"/>
      <c r="BK37" s="393"/>
      <c r="BL37" s="389"/>
      <c r="BM37" s="387"/>
      <c r="BN37" s="394"/>
      <c r="BO37" s="395"/>
      <c r="BP37" s="390"/>
      <c r="BQ37" s="391"/>
      <c r="BR37" s="396"/>
      <c r="BS37" s="396"/>
      <c r="BT37" s="352"/>
      <c r="BU37" s="397"/>
      <c r="BV37" s="398"/>
      <c r="BW37" s="399"/>
      <c r="BX37" s="388"/>
      <c r="BY37" s="359"/>
      <c r="BZ37" s="399"/>
      <c r="CA37" s="400"/>
      <c r="CB37" s="401"/>
      <c r="CC37" s="352"/>
      <c r="CD37" s="400"/>
      <c r="CE37" s="400"/>
      <c r="CF37" s="389"/>
      <c r="CG37" s="402"/>
      <c r="CH37" s="403"/>
      <c r="CI37" s="381"/>
      <c r="CJ37" s="400"/>
      <c r="CK37" s="404"/>
      <c r="CL37" s="405"/>
      <c r="CM37" s="406"/>
      <c r="CN37" s="352"/>
      <c r="CO37" s="407"/>
      <c r="CP37" s="408"/>
      <c r="CQ37" s="409"/>
      <c r="CR37" s="410"/>
      <c r="CS37" s="411"/>
      <c r="CT37" s="412"/>
      <c r="CU37" s="413"/>
      <c r="CV37" s="413"/>
      <c r="CW37" s="413"/>
      <c r="CX37" s="413"/>
      <c r="CY37" s="413"/>
      <c r="CZ37" s="413"/>
      <c r="DA37" s="384">
        <v>0</v>
      </c>
      <c r="DB37" s="413"/>
      <c r="DC37" s="414">
        <f t="shared" si="3"/>
        <v>0</v>
      </c>
      <c r="DD37" s="399"/>
      <c r="DE37" s="399"/>
      <c r="DF37" s="399"/>
      <c r="DG37" s="399"/>
      <c r="DH37" s="399"/>
      <c r="DI37" s="414"/>
      <c r="DJ37" s="414"/>
      <c r="DK37" s="399"/>
      <c r="DL37" s="414"/>
      <c r="DM37" s="414">
        <f t="shared" si="4"/>
        <v>0</v>
      </c>
      <c r="DN37" s="415"/>
      <c r="DO37" s="399"/>
      <c r="DP37" s="298" t="s">
        <v>4161</v>
      </c>
      <c r="DQ37" s="416"/>
      <c r="DR37" s="416"/>
      <c r="DS37" s="352">
        <v>1</v>
      </c>
      <c r="DT37" s="352">
        <v>2</v>
      </c>
      <c r="DU37" s="352"/>
      <c r="DV37" s="417" t="s">
        <v>697</v>
      </c>
      <c r="DW37" s="352" t="s">
        <v>3780</v>
      </c>
      <c r="DX37" s="418"/>
      <c r="DY37" s="419" t="s">
        <v>4158</v>
      </c>
      <c r="DZ37" s="420" t="s">
        <v>4159</v>
      </c>
      <c r="EA37" s="421"/>
      <c r="EB37" s="421"/>
      <c r="EC37" s="407" t="s">
        <v>3773</v>
      </c>
      <c r="ED37" s="422" t="s">
        <v>4153</v>
      </c>
      <c r="EE37" s="375" t="s">
        <v>3795</v>
      </c>
      <c r="EF37" s="423">
        <v>96767505</v>
      </c>
      <c r="EG37" s="424"/>
      <c r="EH37" s="368"/>
      <c r="EI37" s="375"/>
      <c r="EJ37" s="423"/>
      <c r="EK37" s="425"/>
      <c r="EL37" s="425"/>
      <c r="EM37" s="375"/>
      <c r="EN37" s="426"/>
      <c r="EO37" s="427">
        <v>45769</v>
      </c>
      <c r="EP37" s="427">
        <v>45840</v>
      </c>
      <c r="EQ37" s="352"/>
      <c r="ER37" s="428"/>
      <c r="ES37" s="377"/>
      <c r="ET37" s="429"/>
      <c r="EU37" s="377"/>
      <c r="EV37" s="429"/>
      <c r="EW37" s="429"/>
      <c r="EX37" s="377"/>
      <c r="EY37" s="429"/>
      <c r="EZ37" s="377"/>
      <c r="FA37" s="377"/>
      <c r="FB37" s="377"/>
      <c r="FC37" s="376"/>
      <c r="FD37" s="376"/>
      <c r="FE37" s="430"/>
      <c r="FF37" s="430"/>
      <c r="FG37" s="400"/>
      <c r="FH37" s="376"/>
      <c r="FI37" s="376"/>
      <c r="FJ37" s="376"/>
      <c r="FK37" s="376"/>
      <c r="FL37" s="376"/>
      <c r="FM37" s="352"/>
      <c r="FN37" s="376"/>
      <c r="FO37" s="376"/>
      <c r="FP37" s="399"/>
      <c r="FQ37" s="376"/>
      <c r="FR37" s="352"/>
      <c r="FS37" s="431"/>
      <c r="FT37" s="432" t="s">
        <v>710</v>
      </c>
      <c r="FU37" s="433">
        <v>45878</v>
      </c>
      <c r="FV37" s="434"/>
      <c r="FW37" s="435"/>
      <c r="FX37" s="435"/>
      <c r="FY37" s="436"/>
      <c r="FZ37" s="436"/>
      <c r="GA37" s="437">
        <v>110000000</v>
      </c>
      <c r="GB37" s="412"/>
      <c r="GC37" s="438"/>
      <c r="GD37" s="439"/>
      <c r="GE37" s="440"/>
      <c r="GF37" s="441"/>
      <c r="GG37" s="441"/>
      <c r="GH37" s="441"/>
      <c r="GI37" s="441"/>
      <c r="GJ37" s="441"/>
      <c r="GK37" s="441"/>
      <c r="GL37" s="442">
        <f t="shared" si="5"/>
        <v>0</v>
      </c>
      <c r="GM37" s="442">
        <f t="shared" si="6"/>
        <v>0</v>
      </c>
      <c r="GN37" s="442"/>
      <c r="GO37" s="443"/>
      <c r="GP37" s="444"/>
      <c r="GQ37" s="445"/>
      <c r="GR37" s="377"/>
      <c r="GS37" s="446"/>
      <c r="GT37" s="447"/>
      <c r="GU37" s="448"/>
      <c r="GV37" s="449"/>
      <c r="GW37" s="450"/>
      <c r="GX37" s="451"/>
      <c r="MD37" s="453">
        <f t="shared" si="7"/>
        <v>0</v>
      </c>
    </row>
    <row r="38" spans="1:342" s="452" customFormat="1" ht="18" customHeight="1">
      <c r="A38" s="1168"/>
      <c r="B38" s="1169"/>
      <c r="C38" s="1170"/>
      <c r="D38" s="1158" t="s">
        <v>683</v>
      </c>
      <c r="E38" s="1159" t="s">
        <v>979</v>
      </c>
      <c r="F38" s="1171">
        <f t="shared" si="1"/>
        <v>1</v>
      </c>
      <c r="G38" s="1172" t="str">
        <f t="shared" si="0"/>
        <v>SBI-021-01</v>
      </c>
      <c r="H38" s="1165" t="s">
        <v>4165</v>
      </c>
      <c r="I38" s="1172"/>
      <c r="J38" s="1173">
        <v>302764190</v>
      </c>
      <c r="K38" s="1174" t="s">
        <v>4166</v>
      </c>
      <c r="L38" s="1174"/>
      <c r="M38" s="1175" t="s">
        <v>3786</v>
      </c>
      <c r="N38" s="1176"/>
      <c r="O38" s="1177"/>
      <c r="P38" s="1178"/>
      <c r="Q38" s="1179" t="s">
        <v>981</v>
      </c>
      <c r="R38" s="1179" t="s">
        <v>982</v>
      </c>
      <c r="S38" s="1179" t="s">
        <v>983</v>
      </c>
      <c r="T38" s="1180" t="s">
        <v>984</v>
      </c>
      <c r="U38" s="1181" t="s">
        <v>3943</v>
      </c>
      <c r="V38" s="1181" t="s">
        <v>3929</v>
      </c>
      <c r="W38" s="1181" t="s">
        <v>4163</v>
      </c>
      <c r="X38" s="1181" t="s">
        <v>4164</v>
      </c>
      <c r="Y38" s="1182">
        <v>45876</v>
      </c>
      <c r="Z38" s="1183" t="s">
        <v>692</v>
      </c>
      <c r="AA38" s="1184" t="s">
        <v>3767</v>
      </c>
      <c r="AB38" s="1185" t="s">
        <v>4173</v>
      </c>
      <c r="AC38" s="1186">
        <f>VLOOKUP(AA38,[1]코드표!$B$4:$C$89,2,FALSE)</f>
        <v>3</v>
      </c>
      <c r="AD38" s="1170"/>
      <c r="AE38" s="1187">
        <v>52.636299999999999</v>
      </c>
      <c r="AF38" s="1187">
        <v>84.644400000000005</v>
      </c>
      <c r="AG38" s="1188"/>
      <c r="AH38" s="1189"/>
      <c r="AI38" s="1190"/>
      <c r="AJ38" s="1191" t="s">
        <v>3769</v>
      </c>
      <c r="AK38" s="1192"/>
      <c r="AL38" s="1192"/>
      <c r="AM38" s="1193">
        <v>43598</v>
      </c>
      <c r="AN38" s="1174" t="s">
        <v>4165</v>
      </c>
      <c r="AO38" s="1194" t="s">
        <v>4166</v>
      </c>
      <c r="AP38" s="1195" t="s">
        <v>3792</v>
      </c>
      <c r="AQ38" s="1170" t="s">
        <v>3770</v>
      </c>
      <c r="AR38" s="1196">
        <v>43598</v>
      </c>
      <c r="AS38" s="1196">
        <v>44396</v>
      </c>
      <c r="AT38" s="1196">
        <v>44396</v>
      </c>
      <c r="AU38" s="1193"/>
      <c r="AV38" s="1170"/>
      <c r="AW38" s="1160"/>
      <c r="AX38" s="1197"/>
      <c r="AY38" s="1198">
        <v>2</v>
      </c>
      <c r="AZ38" s="1199">
        <v>360000000</v>
      </c>
      <c r="BA38" s="1200">
        <v>2</v>
      </c>
      <c r="BB38" s="1201" t="s">
        <v>696</v>
      </c>
      <c r="BC38" s="1202">
        <v>360000000</v>
      </c>
      <c r="BD38" s="1203">
        <f>360000000</f>
        <v>360000000</v>
      </c>
      <c r="BE38" s="1161"/>
      <c r="BF38" s="1204"/>
      <c r="BG38" s="1205"/>
      <c r="BH38" s="1206"/>
      <c r="BI38" s="1592">
        <v>1</v>
      </c>
      <c r="BJ38" s="1593">
        <v>404800000</v>
      </c>
      <c r="BK38" s="1207">
        <v>1</v>
      </c>
      <c r="BL38" s="1161" t="s">
        <v>696</v>
      </c>
      <c r="BM38" s="1202">
        <v>404800000</v>
      </c>
      <c r="BN38" s="1208">
        <f>404800000</f>
        <v>404800000</v>
      </c>
      <c r="BO38" s="1209"/>
      <c r="BP38" s="1204"/>
      <c r="BQ38" s="1205"/>
      <c r="BR38" s="1210"/>
      <c r="BS38" s="1210"/>
      <c r="BT38" s="1170"/>
      <c r="BU38" s="1211"/>
      <c r="BV38" s="1212"/>
      <c r="BW38" s="1213"/>
      <c r="BX38" s="1203"/>
      <c r="BY38" s="1175"/>
      <c r="BZ38" s="1213"/>
      <c r="CA38" s="1214"/>
      <c r="CB38" s="1215"/>
      <c r="CC38" s="1170"/>
      <c r="CD38" s="1214"/>
      <c r="CE38" s="1214"/>
      <c r="CF38" s="1161"/>
      <c r="CG38" s="1216"/>
      <c r="CH38" s="1217"/>
      <c r="CI38" s="1160"/>
      <c r="CJ38" s="1214"/>
      <c r="CK38" s="1218"/>
      <c r="CL38" s="1219"/>
      <c r="CM38" s="1220"/>
      <c r="CN38" s="1170"/>
      <c r="CO38" s="1221"/>
      <c r="CP38" s="1222"/>
      <c r="CQ38" s="1223"/>
      <c r="CR38" s="1224"/>
      <c r="CS38" s="1225"/>
      <c r="CT38" s="1226"/>
      <c r="CU38" s="1227"/>
      <c r="CV38" s="1227"/>
      <c r="CW38" s="1227"/>
      <c r="CX38" s="1227"/>
      <c r="CY38" s="1227"/>
      <c r="CZ38" s="1227"/>
      <c r="DA38" s="1199">
        <v>0</v>
      </c>
      <c r="DB38" s="1227"/>
      <c r="DC38" s="1228">
        <f t="shared" si="3"/>
        <v>0</v>
      </c>
      <c r="DD38" s="1213"/>
      <c r="DE38" s="1213"/>
      <c r="DF38" s="1213"/>
      <c r="DG38" s="1213"/>
      <c r="DH38" s="1213"/>
      <c r="DI38" s="1228"/>
      <c r="DJ38" s="1228"/>
      <c r="DK38" s="1213"/>
      <c r="DL38" s="1228"/>
      <c r="DM38" s="1228">
        <f t="shared" si="4"/>
        <v>0</v>
      </c>
      <c r="DN38" s="1229"/>
      <c r="DO38" s="1213"/>
      <c r="DP38" s="298" t="s">
        <v>4172</v>
      </c>
      <c r="DQ38" s="1230"/>
      <c r="DR38" s="1230"/>
      <c r="DS38" s="1170">
        <v>1</v>
      </c>
      <c r="DT38" s="1170">
        <v>2</v>
      </c>
      <c r="DU38" s="1170"/>
      <c r="DV38" s="1231" t="s">
        <v>697</v>
      </c>
      <c r="DW38" s="1170" t="s">
        <v>3780</v>
      </c>
      <c r="DX38" s="1232"/>
      <c r="DY38" s="1233" t="s">
        <v>3948</v>
      </c>
      <c r="DZ38" s="1234" t="s">
        <v>4167</v>
      </c>
      <c r="EA38" s="1235"/>
      <c r="EB38" s="1235"/>
      <c r="EC38" s="1221" t="s">
        <v>3773</v>
      </c>
      <c r="ED38" s="1236" t="s">
        <v>4165</v>
      </c>
      <c r="EE38" s="1191" t="s">
        <v>3795</v>
      </c>
      <c r="EF38" s="1237">
        <v>302794955</v>
      </c>
      <c r="EG38" s="1238"/>
      <c r="EH38" s="1184"/>
      <c r="EI38" s="1191"/>
      <c r="EJ38" s="1237"/>
      <c r="EK38" s="1239"/>
      <c r="EL38" s="1239"/>
      <c r="EM38" s="1191"/>
      <c r="EN38" s="1240"/>
      <c r="EO38" s="1241">
        <v>45824</v>
      </c>
      <c r="EP38" s="1241">
        <v>45918</v>
      </c>
      <c r="EQ38" s="1170"/>
      <c r="ER38" s="1242"/>
      <c r="ES38" s="1193"/>
      <c r="ET38" s="1243"/>
      <c r="EU38" s="1193"/>
      <c r="EV38" s="1243"/>
      <c r="EW38" s="1243"/>
      <c r="EX38" s="1193"/>
      <c r="EY38" s="1243"/>
      <c r="EZ38" s="1193"/>
      <c r="FA38" s="1193"/>
      <c r="FB38" s="1193"/>
      <c r="FC38" s="1192"/>
      <c r="FD38" s="1192"/>
      <c r="FE38" s="1244"/>
      <c r="FF38" s="1244"/>
      <c r="FG38" s="1214"/>
      <c r="FH38" s="1192"/>
      <c r="FI38" s="1192"/>
      <c r="FJ38" s="1192"/>
      <c r="FK38" s="1192"/>
      <c r="FL38" s="1192"/>
      <c r="FM38" s="1170"/>
      <c r="FN38" s="1192"/>
      <c r="FO38" s="1192"/>
      <c r="FP38" s="1213"/>
      <c r="FQ38" s="1192"/>
      <c r="FR38" s="1170"/>
      <c r="FS38" s="1245"/>
      <c r="FT38" s="1246" t="s">
        <v>710</v>
      </c>
      <c r="FU38" s="1247">
        <v>45878</v>
      </c>
      <c r="FV38" s="1248"/>
      <c r="FW38" s="1249"/>
      <c r="FX38" s="1249"/>
      <c r="FY38" s="1250"/>
      <c r="FZ38" s="1250"/>
      <c r="GA38" s="1251">
        <v>850000000</v>
      </c>
      <c r="GB38" s="1226"/>
      <c r="GC38" s="1252"/>
      <c r="GD38" s="1253"/>
      <c r="GE38" s="1254"/>
      <c r="GF38" s="1255"/>
      <c r="GG38" s="1255"/>
      <c r="GH38" s="1255"/>
      <c r="GI38" s="1255"/>
      <c r="GJ38" s="1255"/>
      <c r="GK38" s="1255"/>
      <c r="GL38" s="1256">
        <f t="shared" si="5"/>
        <v>0</v>
      </c>
      <c r="GM38" s="1256">
        <f t="shared" si="6"/>
        <v>0</v>
      </c>
      <c r="GN38" s="1256"/>
      <c r="GO38" s="1257"/>
      <c r="GP38" s="1258"/>
      <c r="GQ38" s="1259"/>
      <c r="GR38" s="1193"/>
      <c r="GS38" s="1260"/>
      <c r="GT38" s="1261"/>
      <c r="GU38" s="1262"/>
      <c r="GV38" s="1263"/>
      <c r="GW38" s="1264"/>
      <c r="GX38" s="1265"/>
      <c r="MD38" s="453">
        <f t="shared" si="7"/>
        <v>0</v>
      </c>
    </row>
    <row r="39" spans="1:342" s="452" customFormat="1" ht="18" customHeight="1">
      <c r="A39" s="350"/>
      <c r="B39" s="351"/>
      <c r="C39" s="352"/>
      <c r="D39" s="353" t="s">
        <v>683</v>
      </c>
      <c r="E39" s="1152" t="s">
        <v>988</v>
      </c>
      <c r="F39" s="354">
        <f t="shared" si="1"/>
        <v>1</v>
      </c>
      <c r="G39" s="355" t="str">
        <f t="shared" si="0"/>
        <v>SBI-022-01</v>
      </c>
      <c r="H39" s="356" t="s">
        <v>4174</v>
      </c>
      <c r="I39" s="355"/>
      <c r="J39" s="357">
        <v>338000000</v>
      </c>
      <c r="K39" s="358" t="s">
        <v>4178</v>
      </c>
      <c r="L39" s="358"/>
      <c r="M39" s="359" t="s">
        <v>3786</v>
      </c>
      <c r="N39" s="360"/>
      <c r="O39" s="361"/>
      <c r="P39" s="362"/>
      <c r="Q39" s="363" t="s">
        <v>735</v>
      </c>
      <c r="R39" s="363" t="s">
        <v>776</v>
      </c>
      <c r="S39" s="363" t="s">
        <v>990</v>
      </c>
      <c r="T39" s="364" t="s">
        <v>991</v>
      </c>
      <c r="U39" s="365" t="s">
        <v>3803</v>
      </c>
      <c r="V39" s="365" t="s">
        <v>4175</v>
      </c>
      <c r="W39" s="365" t="s">
        <v>4176</v>
      </c>
      <c r="X39" s="365" t="s">
        <v>4177</v>
      </c>
      <c r="Y39" s="366">
        <v>45876</v>
      </c>
      <c r="Z39" s="367" t="s">
        <v>692</v>
      </c>
      <c r="AA39" s="368" t="s">
        <v>3767</v>
      </c>
      <c r="AB39" s="369" t="s">
        <v>3818</v>
      </c>
      <c r="AC39" s="370">
        <f>VLOOKUP(AA39,코드표!$B$4:$C$89,2,FALSE)</f>
        <v>3</v>
      </c>
      <c r="AD39" s="352"/>
      <c r="AE39" s="371">
        <v>86.81</v>
      </c>
      <c r="AF39" s="371">
        <v>152.59</v>
      </c>
      <c r="AG39" s="372"/>
      <c r="AH39" s="373"/>
      <c r="AI39" s="374"/>
      <c r="AJ39" s="375" t="s">
        <v>3769</v>
      </c>
      <c r="AK39" s="376"/>
      <c r="AL39" s="376"/>
      <c r="AM39" s="377">
        <v>41613</v>
      </c>
      <c r="AN39" s="358" t="s">
        <v>4174</v>
      </c>
      <c r="AO39" s="378" t="s">
        <v>4178</v>
      </c>
      <c r="AP39" s="379" t="s">
        <v>3792</v>
      </c>
      <c r="AQ39" s="352" t="s">
        <v>3770</v>
      </c>
      <c r="AR39" s="380">
        <v>42746</v>
      </c>
      <c r="AS39" s="380">
        <v>44462</v>
      </c>
      <c r="AT39" s="380">
        <v>44462</v>
      </c>
      <c r="AU39" s="377"/>
      <c r="AV39" s="352"/>
      <c r="AW39" s="381"/>
      <c r="AX39" s="382"/>
      <c r="AY39" s="383">
        <v>2</v>
      </c>
      <c r="AZ39" s="384">
        <v>405600000</v>
      </c>
      <c r="BA39" s="385">
        <v>2</v>
      </c>
      <c r="BB39" s="386" t="s">
        <v>696</v>
      </c>
      <c r="BC39" s="384">
        <v>405600000</v>
      </c>
      <c r="BD39" s="388">
        <f>405600000</f>
        <v>405600000</v>
      </c>
      <c r="BE39" s="389"/>
      <c r="BF39" s="390"/>
      <c r="BG39" s="391"/>
      <c r="BH39" s="392"/>
      <c r="BI39" s="454">
        <v>1</v>
      </c>
      <c r="BJ39" s="455">
        <v>362400000</v>
      </c>
      <c r="BK39" s="393">
        <v>1</v>
      </c>
      <c r="BL39" s="389" t="s">
        <v>696</v>
      </c>
      <c r="BM39" s="387">
        <v>362400000</v>
      </c>
      <c r="BN39" s="394">
        <f>362400000</f>
        <v>362400000</v>
      </c>
      <c r="BO39" s="395"/>
      <c r="BP39" s="390"/>
      <c r="BQ39" s="391"/>
      <c r="BR39" s="396"/>
      <c r="BS39" s="396"/>
      <c r="BT39" s="352"/>
      <c r="BU39" s="397"/>
      <c r="BV39" s="398"/>
      <c r="BW39" s="399"/>
      <c r="BX39" s="388"/>
      <c r="BY39" s="359"/>
      <c r="BZ39" s="399"/>
      <c r="CA39" s="400"/>
      <c r="CB39" s="401"/>
      <c r="CC39" s="352"/>
      <c r="CD39" s="400"/>
      <c r="CE39" s="400"/>
      <c r="CF39" s="389"/>
      <c r="CG39" s="402"/>
      <c r="CH39" s="403"/>
      <c r="CI39" s="381"/>
      <c r="CJ39" s="400"/>
      <c r="CK39" s="404"/>
      <c r="CL39" s="405"/>
      <c r="CM39" s="406"/>
      <c r="CN39" s="352"/>
      <c r="CO39" s="407"/>
      <c r="CP39" s="408"/>
      <c r="CQ39" s="409"/>
      <c r="CR39" s="410"/>
      <c r="CS39" s="411"/>
      <c r="CT39" s="412"/>
      <c r="CU39" s="413"/>
      <c r="CV39" s="413"/>
      <c r="CW39" s="413"/>
      <c r="CX39" s="413"/>
      <c r="CY39" s="413"/>
      <c r="CZ39" s="413"/>
      <c r="DA39" s="384">
        <v>0</v>
      </c>
      <c r="DB39" s="413"/>
      <c r="DC39" s="414">
        <f t="shared" si="3"/>
        <v>0</v>
      </c>
      <c r="DD39" s="399"/>
      <c r="DE39" s="399"/>
      <c r="DF39" s="399"/>
      <c r="DG39" s="399"/>
      <c r="DH39" s="399"/>
      <c r="DI39" s="414"/>
      <c r="DJ39" s="414"/>
      <c r="DK39" s="399"/>
      <c r="DL39" s="414"/>
      <c r="DM39" s="414">
        <f t="shared" si="4"/>
        <v>0</v>
      </c>
      <c r="DN39" s="415"/>
      <c r="DO39" s="399"/>
      <c r="DP39" s="298" t="s">
        <v>4180</v>
      </c>
      <c r="DQ39" s="416"/>
      <c r="DR39" s="416"/>
      <c r="DS39" s="352">
        <v>1</v>
      </c>
      <c r="DT39" s="352">
        <v>2</v>
      </c>
      <c r="DU39" s="352"/>
      <c r="DV39" s="417" t="s">
        <v>697</v>
      </c>
      <c r="DW39" s="352" t="s">
        <v>3780</v>
      </c>
      <c r="DX39" s="418"/>
      <c r="DY39" s="419" t="s">
        <v>4084</v>
      </c>
      <c r="DZ39" s="420" t="s">
        <v>4179</v>
      </c>
      <c r="EA39" s="421"/>
      <c r="EB39" s="421"/>
      <c r="EC39" s="407" t="s">
        <v>3773</v>
      </c>
      <c r="ED39" s="422" t="s">
        <v>4174</v>
      </c>
      <c r="EE39" s="375" t="s">
        <v>3795</v>
      </c>
      <c r="EF39" s="423">
        <v>352130138</v>
      </c>
      <c r="EG39" s="424"/>
      <c r="EH39" s="368"/>
      <c r="EI39" s="375"/>
      <c r="EJ39" s="423"/>
      <c r="EK39" s="425"/>
      <c r="EL39" s="425"/>
      <c r="EM39" s="375"/>
      <c r="EN39" s="426"/>
      <c r="EO39" s="427">
        <v>45847</v>
      </c>
      <c r="EP39" s="427">
        <v>45929</v>
      </c>
      <c r="EQ39" s="352"/>
      <c r="ER39" s="428"/>
      <c r="ES39" s="377"/>
      <c r="ET39" s="429"/>
      <c r="EU39" s="377"/>
      <c r="EV39" s="429"/>
      <c r="EW39" s="429"/>
      <c r="EX39" s="377"/>
      <c r="EY39" s="429"/>
      <c r="EZ39" s="377"/>
      <c r="FA39" s="377"/>
      <c r="FB39" s="377"/>
      <c r="FC39" s="376"/>
      <c r="FD39" s="376"/>
      <c r="FE39" s="430"/>
      <c r="FF39" s="430"/>
      <c r="FG39" s="400"/>
      <c r="FH39" s="376"/>
      <c r="FI39" s="376"/>
      <c r="FJ39" s="376"/>
      <c r="FK39" s="376"/>
      <c r="FL39" s="376"/>
      <c r="FM39" s="352"/>
      <c r="FN39" s="376"/>
      <c r="FO39" s="376"/>
      <c r="FP39" s="399"/>
      <c r="FQ39" s="376"/>
      <c r="FR39" s="352"/>
      <c r="FS39" s="431"/>
      <c r="FT39" s="432" t="s">
        <v>710</v>
      </c>
      <c r="FU39" s="433">
        <v>45878</v>
      </c>
      <c r="FV39" s="434"/>
      <c r="FW39" s="435"/>
      <c r="FX39" s="435"/>
      <c r="FY39" s="436"/>
      <c r="FZ39" s="436"/>
      <c r="GA39" s="437">
        <v>700000000</v>
      </c>
      <c r="GB39" s="412"/>
      <c r="GC39" s="438"/>
      <c r="GD39" s="439"/>
      <c r="GE39" s="440"/>
      <c r="GF39" s="441"/>
      <c r="GG39" s="441"/>
      <c r="GH39" s="441"/>
      <c r="GI39" s="441"/>
      <c r="GJ39" s="441"/>
      <c r="GK39" s="441"/>
      <c r="GL39" s="442">
        <f t="shared" si="5"/>
        <v>0</v>
      </c>
      <c r="GM39" s="442">
        <f t="shared" si="6"/>
        <v>0</v>
      </c>
      <c r="GN39" s="442"/>
      <c r="GO39" s="443"/>
      <c r="GP39" s="444"/>
      <c r="GQ39" s="445"/>
      <c r="GR39" s="377"/>
      <c r="GS39" s="446"/>
      <c r="GT39" s="447"/>
      <c r="GU39" s="448"/>
      <c r="GV39" s="449"/>
      <c r="GW39" s="450"/>
      <c r="GX39" s="451"/>
      <c r="MD39" s="453">
        <f t="shared" si="7"/>
        <v>0</v>
      </c>
    </row>
    <row r="40" spans="1:342" s="452" customFormat="1" ht="18" customHeight="1">
      <c r="A40" s="350"/>
      <c r="B40" s="351"/>
      <c r="C40" s="352"/>
      <c r="D40" s="353" t="s">
        <v>683</v>
      </c>
      <c r="E40" s="1152" t="s">
        <v>994</v>
      </c>
      <c r="F40" s="354">
        <f t="shared" si="1"/>
        <v>1</v>
      </c>
      <c r="G40" s="355" t="str">
        <f t="shared" si="0"/>
        <v>SBI-023-01</v>
      </c>
      <c r="H40" s="356" t="s">
        <v>4187</v>
      </c>
      <c r="I40" s="355"/>
      <c r="J40" s="357">
        <v>586058400</v>
      </c>
      <c r="K40" s="358" t="s">
        <v>4189</v>
      </c>
      <c r="L40" s="358"/>
      <c r="M40" s="359" t="s">
        <v>3786</v>
      </c>
      <c r="N40" s="360"/>
      <c r="O40" s="361"/>
      <c r="P40" s="362"/>
      <c r="Q40" s="363" t="s">
        <v>687</v>
      </c>
      <c r="R40" s="363" t="s">
        <v>713</v>
      </c>
      <c r="S40" s="363" t="s">
        <v>714</v>
      </c>
      <c r="T40" s="364" t="s">
        <v>996</v>
      </c>
      <c r="U40" s="365" t="s">
        <v>3903</v>
      </c>
      <c r="V40" s="365" t="s">
        <v>3904</v>
      </c>
      <c r="W40" s="365" t="s">
        <v>4013</v>
      </c>
      <c r="X40" s="365" t="s">
        <v>4188</v>
      </c>
      <c r="Y40" s="366">
        <v>45876</v>
      </c>
      <c r="Z40" s="367" t="s">
        <v>692</v>
      </c>
      <c r="AA40" s="368" t="s">
        <v>3767</v>
      </c>
      <c r="AB40" s="369" t="s">
        <v>4194</v>
      </c>
      <c r="AC40" s="370">
        <f>VLOOKUP(AA40,코드표!$B$4:$C$89,2,FALSE)</f>
        <v>3</v>
      </c>
      <c r="AD40" s="352"/>
      <c r="AE40" s="371">
        <v>39.4315</v>
      </c>
      <c r="AF40" s="371">
        <v>175.12440000000001</v>
      </c>
      <c r="AG40" s="372"/>
      <c r="AH40" s="373"/>
      <c r="AI40" s="374"/>
      <c r="AJ40" s="375" t="s">
        <v>3769</v>
      </c>
      <c r="AK40" s="376"/>
      <c r="AL40" s="376"/>
      <c r="AM40" s="377">
        <v>41768</v>
      </c>
      <c r="AN40" s="358" t="s">
        <v>4187</v>
      </c>
      <c r="AO40" s="378" t="s">
        <v>4189</v>
      </c>
      <c r="AP40" s="379" t="s">
        <v>4195</v>
      </c>
      <c r="AQ40" s="352" t="s">
        <v>3770</v>
      </c>
      <c r="AR40" s="380">
        <v>43641</v>
      </c>
      <c r="AS40" s="380">
        <v>44687</v>
      </c>
      <c r="AT40" s="380">
        <v>44687</v>
      </c>
      <c r="AU40" s="377">
        <v>45736</v>
      </c>
      <c r="AV40" s="352"/>
      <c r="AW40" s="381"/>
      <c r="AX40" s="382"/>
      <c r="AY40" s="383">
        <v>3</v>
      </c>
      <c r="AZ40" s="384">
        <v>700800000</v>
      </c>
      <c r="BA40" s="385">
        <v>3</v>
      </c>
      <c r="BB40" s="386" t="s">
        <v>696</v>
      </c>
      <c r="BC40" s="387">
        <v>700800000</v>
      </c>
      <c r="BD40" s="388">
        <f>700800000</f>
        <v>700800000</v>
      </c>
      <c r="BE40" s="389"/>
      <c r="BF40" s="390"/>
      <c r="BG40" s="391"/>
      <c r="BH40" s="392"/>
      <c r="BI40" s="454" t="s">
        <v>793</v>
      </c>
      <c r="BJ40" s="455">
        <v>1560000000</v>
      </c>
      <c r="BK40" s="393" t="s">
        <v>3797</v>
      </c>
      <c r="BL40" s="389" t="s">
        <v>696</v>
      </c>
      <c r="BM40" s="387">
        <v>1560000000</v>
      </c>
      <c r="BN40" s="394">
        <f>1200000000+360000000</f>
        <v>1560000000</v>
      </c>
      <c r="BO40" s="395"/>
      <c r="BP40" s="390"/>
      <c r="BQ40" s="391"/>
      <c r="BR40" s="396"/>
      <c r="BS40" s="396"/>
      <c r="BT40" s="352"/>
      <c r="BU40" s="397"/>
      <c r="BV40" s="398"/>
      <c r="BW40" s="399"/>
      <c r="BX40" s="388"/>
      <c r="BY40" s="359"/>
      <c r="BZ40" s="399"/>
      <c r="CA40" s="400"/>
      <c r="CB40" s="401"/>
      <c r="CC40" s="352"/>
      <c r="CD40" s="400"/>
      <c r="CE40" s="400"/>
      <c r="CF40" s="389"/>
      <c r="CG40" s="402"/>
      <c r="CH40" s="403"/>
      <c r="CI40" s="381"/>
      <c r="CJ40" s="400"/>
      <c r="CK40" s="404"/>
      <c r="CL40" s="405"/>
      <c r="CM40" s="406"/>
      <c r="CN40" s="352"/>
      <c r="CO40" s="407"/>
      <c r="CP40" s="408"/>
      <c r="CQ40" s="409"/>
      <c r="CR40" s="410"/>
      <c r="CS40" s="411"/>
      <c r="CT40" s="412"/>
      <c r="CU40" s="413"/>
      <c r="CV40" s="413"/>
      <c r="CW40" s="413"/>
      <c r="CX40" s="413"/>
      <c r="CY40" s="413"/>
      <c r="CZ40" s="413"/>
      <c r="DA40" s="384">
        <v>0</v>
      </c>
      <c r="DB40" s="413"/>
      <c r="DC40" s="414">
        <f t="shared" si="3"/>
        <v>0</v>
      </c>
      <c r="DD40" s="399"/>
      <c r="DE40" s="399"/>
      <c r="DF40" s="399"/>
      <c r="DG40" s="399"/>
      <c r="DH40" s="399"/>
      <c r="DI40" s="414"/>
      <c r="DJ40" s="414"/>
      <c r="DK40" s="399"/>
      <c r="DL40" s="414"/>
      <c r="DM40" s="414">
        <f t="shared" si="4"/>
        <v>0</v>
      </c>
      <c r="DN40" s="415"/>
      <c r="DO40" s="399"/>
      <c r="DP40" s="298" t="s">
        <v>4193</v>
      </c>
      <c r="DQ40" s="416"/>
      <c r="DR40" s="416"/>
      <c r="DS40" s="352">
        <v>2</v>
      </c>
      <c r="DT40" s="352">
        <v>2</v>
      </c>
      <c r="DU40" s="352"/>
      <c r="DV40" s="417" t="s">
        <v>697</v>
      </c>
      <c r="DW40" s="352" t="s">
        <v>3780</v>
      </c>
      <c r="DX40" s="418" t="s">
        <v>4196</v>
      </c>
      <c r="DY40" s="419" t="s">
        <v>3909</v>
      </c>
      <c r="DZ40" s="420" t="s">
        <v>4190</v>
      </c>
      <c r="EA40" s="420" t="s">
        <v>4192</v>
      </c>
      <c r="EB40" s="421"/>
      <c r="EC40" s="407" t="s">
        <v>4191</v>
      </c>
      <c r="ED40" s="422" t="s">
        <v>4187</v>
      </c>
      <c r="EE40" s="375" t="s">
        <v>3795</v>
      </c>
      <c r="EF40" s="423">
        <v>1000000000</v>
      </c>
      <c r="EG40" s="424" t="s">
        <v>3328</v>
      </c>
      <c r="EH40" s="368" t="s">
        <v>4187</v>
      </c>
      <c r="EI40" s="375" t="s">
        <v>3795</v>
      </c>
      <c r="EJ40" s="423">
        <v>599125392</v>
      </c>
      <c r="EK40" s="425"/>
      <c r="EL40" s="425"/>
      <c r="EM40" s="375"/>
      <c r="EN40" s="426"/>
      <c r="EO40" s="427">
        <v>45761</v>
      </c>
      <c r="EP40" s="427">
        <v>45833</v>
      </c>
      <c r="EQ40" s="352"/>
      <c r="ER40" s="428"/>
      <c r="ES40" s="377"/>
      <c r="ET40" s="429"/>
      <c r="EU40" s="377"/>
      <c r="EV40" s="429"/>
      <c r="EW40" s="429"/>
      <c r="EX40" s="377"/>
      <c r="EY40" s="429"/>
      <c r="EZ40" s="377"/>
      <c r="FA40" s="377"/>
      <c r="FB40" s="377"/>
      <c r="FC40" s="376"/>
      <c r="FD40" s="376"/>
      <c r="FE40" s="430"/>
      <c r="FF40" s="430"/>
      <c r="FG40" s="400"/>
      <c r="FH40" s="376"/>
      <c r="FI40" s="376"/>
      <c r="FJ40" s="376"/>
      <c r="FK40" s="376"/>
      <c r="FL40" s="376"/>
      <c r="FM40" s="352"/>
      <c r="FN40" s="376"/>
      <c r="FO40" s="376"/>
      <c r="FP40" s="399"/>
      <c r="FQ40" s="376"/>
      <c r="FR40" s="352"/>
      <c r="FS40" s="431"/>
      <c r="FT40" s="432" t="s">
        <v>710</v>
      </c>
      <c r="FU40" s="433">
        <v>45878</v>
      </c>
      <c r="FV40" s="434"/>
      <c r="FW40" s="435"/>
      <c r="FX40" s="435"/>
      <c r="FY40" s="436"/>
      <c r="FZ40" s="436"/>
      <c r="GA40" s="437">
        <v>2410000000</v>
      </c>
      <c r="GB40" s="412"/>
      <c r="GC40" s="438"/>
      <c r="GD40" s="439"/>
      <c r="GE40" s="440"/>
      <c r="GF40" s="441"/>
      <c r="GG40" s="441"/>
      <c r="GH40" s="441"/>
      <c r="GI40" s="441"/>
      <c r="GJ40" s="441"/>
      <c r="GK40" s="441"/>
      <c r="GL40" s="442">
        <f t="shared" si="5"/>
        <v>0</v>
      </c>
      <c r="GM40" s="442">
        <f t="shared" si="6"/>
        <v>0</v>
      </c>
      <c r="GN40" s="442"/>
      <c r="GO40" s="443"/>
      <c r="GP40" s="444"/>
      <c r="GQ40" s="445"/>
      <c r="GR40" s="377"/>
      <c r="GS40" s="446"/>
      <c r="GT40" s="447"/>
      <c r="GU40" s="448"/>
      <c r="GV40" s="449"/>
      <c r="GW40" s="450"/>
      <c r="GX40" s="451"/>
      <c r="MD40" s="453">
        <f t="shared" si="7"/>
        <v>0</v>
      </c>
    </row>
    <row r="41" spans="1:342" s="452" customFormat="1" ht="18" customHeight="1">
      <c r="A41" s="350"/>
      <c r="B41" s="351"/>
      <c r="C41" s="352"/>
      <c r="D41" s="353" t="s">
        <v>683</v>
      </c>
      <c r="E41" s="1152" t="s">
        <v>1001</v>
      </c>
      <c r="F41" s="354">
        <f t="shared" si="1"/>
        <v>1</v>
      </c>
      <c r="G41" s="355" t="str">
        <f t="shared" si="0"/>
        <v>SBI-024-01</v>
      </c>
      <c r="H41" s="356" t="s">
        <v>4201</v>
      </c>
      <c r="I41" s="355"/>
      <c r="J41" s="357">
        <v>100000000</v>
      </c>
      <c r="K41" s="358" t="s">
        <v>4205</v>
      </c>
      <c r="L41" s="358"/>
      <c r="M41" s="359" t="s">
        <v>3786</v>
      </c>
      <c r="N41" s="360"/>
      <c r="O41" s="361"/>
      <c r="P41" s="362"/>
      <c r="Q41" s="363" t="s">
        <v>735</v>
      </c>
      <c r="R41" s="363" t="s">
        <v>1003</v>
      </c>
      <c r="S41" s="363" t="s">
        <v>1004</v>
      </c>
      <c r="T41" s="364" t="s">
        <v>1005</v>
      </c>
      <c r="U41" s="365" t="s">
        <v>3803</v>
      </c>
      <c r="V41" s="365" t="s">
        <v>4202</v>
      </c>
      <c r="W41" s="365" t="s">
        <v>4203</v>
      </c>
      <c r="X41" s="365" t="s">
        <v>4204</v>
      </c>
      <c r="Y41" s="366">
        <v>45876</v>
      </c>
      <c r="Z41" s="367" t="s">
        <v>692</v>
      </c>
      <c r="AA41" s="368" t="s">
        <v>3767</v>
      </c>
      <c r="AB41" s="369" t="s">
        <v>3796</v>
      </c>
      <c r="AC41" s="370">
        <f>VLOOKUP(AA41,코드표!$B$4:$C$89,2,FALSE)</f>
        <v>3</v>
      </c>
      <c r="AD41" s="352"/>
      <c r="AE41" s="371">
        <v>50.05</v>
      </c>
      <c r="AF41" s="371">
        <v>59.92</v>
      </c>
      <c r="AG41" s="372"/>
      <c r="AH41" s="373"/>
      <c r="AI41" s="374"/>
      <c r="AJ41" s="375" t="s">
        <v>3769</v>
      </c>
      <c r="AK41" s="376"/>
      <c r="AL41" s="376"/>
      <c r="AM41" s="377">
        <v>44179</v>
      </c>
      <c r="AN41" s="358" t="s">
        <v>4201</v>
      </c>
      <c r="AO41" s="378" t="s">
        <v>4205</v>
      </c>
      <c r="AP41" s="379" t="s">
        <v>3792</v>
      </c>
      <c r="AQ41" s="352" t="s">
        <v>3770</v>
      </c>
      <c r="AR41" s="380">
        <v>44179</v>
      </c>
      <c r="AS41" s="380">
        <v>45649</v>
      </c>
      <c r="AT41" s="380">
        <v>45649</v>
      </c>
      <c r="AU41" s="377">
        <v>45778</v>
      </c>
      <c r="AV41" s="352"/>
      <c r="AW41" s="381"/>
      <c r="AX41" s="382"/>
      <c r="AY41" s="383">
        <v>2</v>
      </c>
      <c r="AZ41" s="384">
        <v>120000000</v>
      </c>
      <c r="BA41" s="385">
        <v>2</v>
      </c>
      <c r="BB41" s="386" t="s">
        <v>696</v>
      </c>
      <c r="BC41" s="387">
        <v>120000000</v>
      </c>
      <c r="BD41" s="388">
        <f>120000000</f>
        <v>120000000</v>
      </c>
      <c r="BE41" s="389"/>
      <c r="BF41" s="390"/>
      <c r="BG41" s="391"/>
      <c r="BH41" s="392"/>
      <c r="BI41" s="454">
        <v>1</v>
      </c>
      <c r="BJ41" s="455">
        <v>81930000</v>
      </c>
      <c r="BK41" s="393">
        <v>1</v>
      </c>
      <c r="BL41" s="389" t="s">
        <v>696</v>
      </c>
      <c r="BM41" s="387">
        <v>81930000</v>
      </c>
      <c r="BN41" s="394">
        <f>81930000</f>
        <v>81930000</v>
      </c>
      <c r="BO41" s="395"/>
      <c r="BP41" s="390"/>
      <c r="BQ41" s="391"/>
      <c r="BR41" s="396"/>
      <c r="BS41" s="396"/>
      <c r="BT41" s="352"/>
      <c r="BU41" s="397"/>
      <c r="BV41" s="398"/>
      <c r="BW41" s="399"/>
      <c r="BX41" s="388"/>
      <c r="BY41" s="359"/>
      <c r="BZ41" s="399"/>
      <c r="CA41" s="400"/>
      <c r="CB41" s="401"/>
      <c r="CC41" s="352"/>
      <c r="CD41" s="400"/>
      <c r="CE41" s="400"/>
      <c r="CF41" s="389"/>
      <c r="CG41" s="402"/>
      <c r="CH41" s="403"/>
      <c r="CI41" s="381"/>
      <c r="CJ41" s="400"/>
      <c r="CK41" s="404"/>
      <c r="CL41" s="405"/>
      <c r="CM41" s="406"/>
      <c r="CN41" s="352"/>
      <c r="CO41" s="407"/>
      <c r="CP41" s="408"/>
      <c r="CQ41" s="409"/>
      <c r="CR41" s="410"/>
      <c r="CS41" s="411"/>
      <c r="CT41" s="412"/>
      <c r="CU41" s="413"/>
      <c r="CV41" s="413"/>
      <c r="CW41" s="413"/>
      <c r="CX41" s="413"/>
      <c r="CY41" s="413"/>
      <c r="CZ41" s="413"/>
      <c r="DA41" s="384">
        <v>0</v>
      </c>
      <c r="DB41" s="413"/>
      <c r="DC41" s="414">
        <f t="shared" si="3"/>
        <v>0</v>
      </c>
      <c r="DD41" s="399"/>
      <c r="DE41" s="399"/>
      <c r="DF41" s="399"/>
      <c r="DG41" s="399"/>
      <c r="DH41" s="399"/>
      <c r="DI41" s="414"/>
      <c r="DJ41" s="414"/>
      <c r="DK41" s="399"/>
      <c r="DL41" s="414"/>
      <c r="DM41" s="414">
        <f t="shared" si="4"/>
        <v>0</v>
      </c>
      <c r="DN41" s="415"/>
      <c r="DO41" s="399"/>
      <c r="DP41" s="298" t="s">
        <v>4210</v>
      </c>
      <c r="DQ41" s="416"/>
      <c r="DR41" s="416"/>
      <c r="DS41" s="352">
        <v>4</v>
      </c>
      <c r="DT41" s="352">
        <v>4</v>
      </c>
      <c r="DU41" s="352"/>
      <c r="DV41" s="352"/>
      <c r="DW41" s="352" t="s">
        <v>4105</v>
      </c>
      <c r="DX41" s="418"/>
      <c r="DY41" s="419" t="s">
        <v>4158</v>
      </c>
      <c r="DZ41" s="421"/>
      <c r="EA41" s="421"/>
      <c r="EB41" s="421"/>
      <c r="EC41" s="407"/>
      <c r="ED41" s="422"/>
      <c r="EE41" s="375"/>
      <c r="EF41" s="423"/>
      <c r="EG41" s="424"/>
      <c r="EH41" s="368"/>
      <c r="EI41" s="375"/>
      <c r="EJ41" s="423"/>
      <c r="EK41" s="425"/>
      <c r="EL41" s="425"/>
      <c r="EM41" s="375"/>
      <c r="EN41" s="426"/>
      <c r="EO41" s="427"/>
      <c r="EP41" s="427"/>
      <c r="EQ41" s="352"/>
      <c r="ER41" s="428"/>
      <c r="ES41" s="377"/>
      <c r="ET41" s="429"/>
      <c r="EU41" s="377"/>
      <c r="EV41" s="429"/>
      <c r="EW41" s="429"/>
      <c r="EX41" s="377"/>
      <c r="EY41" s="429"/>
      <c r="EZ41" s="377"/>
      <c r="FA41" s="377"/>
      <c r="FB41" s="377"/>
      <c r="FC41" s="376"/>
      <c r="FD41" s="376"/>
      <c r="FE41" s="430"/>
      <c r="FF41" s="430"/>
      <c r="FG41" s="400"/>
      <c r="FH41" s="376"/>
      <c r="FI41" s="376"/>
      <c r="FJ41" s="376"/>
      <c r="FK41" s="376"/>
      <c r="FL41" s="376"/>
      <c r="FM41" s="352"/>
      <c r="FN41" s="376"/>
      <c r="FO41" s="376"/>
      <c r="FP41" s="399"/>
      <c r="FQ41" s="376"/>
      <c r="FR41" s="352"/>
      <c r="FS41" s="431"/>
      <c r="FT41" s="432" t="s">
        <v>710</v>
      </c>
      <c r="FU41" s="433">
        <v>45878</v>
      </c>
      <c r="FV41" s="434"/>
      <c r="FW41" s="435"/>
      <c r="FX41" s="435"/>
      <c r="FY41" s="436"/>
      <c r="FZ41" s="436"/>
      <c r="GA41" s="437">
        <v>220000000</v>
      </c>
      <c r="GB41" s="412"/>
      <c r="GC41" s="438"/>
      <c r="GD41" s="439"/>
      <c r="GE41" s="440"/>
      <c r="GF41" s="441"/>
      <c r="GG41" s="441"/>
      <c r="GH41" s="441"/>
      <c r="GI41" s="441"/>
      <c r="GJ41" s="441"/>
      <c r="GK41" s="441"/>
      <c r="GL41" s="442">
        <f t="shared" si="5"/>
        <v>0</v>
      </c>
      <c r="GM41" s="442">
        <f t="shared" si="6"/>
        <v>0</v>
      </c>
      <c r="GN41" s="442"/>
      <c r="GO41" s="443"/>
      <c r="GP41" s="444"/>
      <c r="GQ41" s="445"/>
      <c r="GR41" s="377"/>
      <c r="GS41" s="446"/>
      <c r="GT41" s="447"/>
      <c r="GU41" s="448"/>
      <c r="GV41" s="449"/>
      <c r="GW41" s="450"/>
      <c r="GX41" s="451"/>
      <c r="MD41" s="453">
        <f t="shared" si="7"/>
        <v>0</v>
      </c>
    </row>
    <row r="42" spans="1:342" s="452" customFormat="1" ht="18" customHeight="1">
      <c r="A42" s="350" t="s">
        <v>3990</v>
      </c>
      <c r="B42" s="351"/>
      <c r="C42" s="352"/>
      <c r="D42" s="353" t="s">
        <v>683</v>
      </c>
      <c r="E42" s="1152" t="s">
        <v>1007</v>
      </c>
      <c r="F42" s="354">
        <f t="shared" si="1"/>
        <v>1</v>
      </c>
      <c r="G42" s="355" t="str">
        <f t="shared" si="0"/>
        <v>SBI-025-01</v>
      </c>
      <c r="H42" s="356" t="s">
        <v>4211</v>
      </c>
      <c r="I42" s="355"/>
      <c r="J42" s="357">
        <v>59823610</v>
      </c>
      <c r="K42" s="358" t="s">
        <v>4216</v>
      </c>
      <c r="L42" s="358"/>
      <c r="M42" s="359" t="s">
        <v>3786</v>
      </c>
      <c r="N42" s="360"/>
      <c r="O42" s="361"/>
      <c r="P42" s="362"/>
      <c r="Q42" s="363" t="s">
        <v>1009</v>
      </c>
      <c r="R42" s="363" t="s">
        <v>813</v>
      </c>
      <c r="S42" s="363" t="s">
        <v>1010</v>
      </c>
      <c r="T42" s="364" t="s">
        <v>1011</v>
      </c>
      <c r="U42" s="365" t="s">
        <v>4212</v>
      </c>
      <c r="V42" s="365" t="s">
        <v>4213</v>
      </c>
      <c r="W42" s="365" t="s">
        <v>4214</v>
      </c>
      <c r="X42" s="365" t="s">
        <v>4215</v>
      </c>
      <c r="Y42" s="366">
        <v>45876</v>
      </c>
      <c r="Z42" s="367" t="s">
        <v>692</v>
      </c>
      <c r="AA42" s="368" t="s">
        <v>3767</v>
      </c>
      <c r="AB42" s="369" t="s">
        <v>4219</v>
      </c>
      <c r="AC42" s="370">
        <f>VLOOKUP(AA42,코드표!$B$4:$C$89,2,FALSE)</f>
        <v>3</v>
      </c>
      <c r="AD42" s="352"/>
      <c r="AE42" s="371">
        <v>28.06</v>
      </c>
      <c r="AF42" s="371">
        <v>59.4</v>
      </c>
      <c r="AG42" s="372"/>
      <c r="AH42" s="373"/>
      <c r="AI42" s="374"/>
      <c r="AJ42" s="375" t="s">
        <v>3769</v>
      </c>
      <c r="AK42" s="376"/>
      <c r="AL42" s="376"/>
      <c r="AM42" s="377">
        <v>43481</v>
      </c>
      <c r="AN42" s="358" t="s">
        <v>4211</v>
      </c>
      <c r="AO42" s="378" t="s">
        <v>4216</v>
      </c>
      <c r="AP42" s="379" t="s">
        <v>3792</v>
      </c>
      <c r="AQ42" s="352" t="s">
        <v>3770</v>
      </c>
      <c r="AR42" s="380">
        <v>43481</v>
      </c>
      <c r="AS42" s="380">
        <v>44280</v>
      </c>
      <c r="AT42" s="380">
        <v>44280</v>
      </c>
      <c r="AU42" s="377">
        <v>45244</v>
      </c>
      <c r="AV42" s="352"/>
      <c r="AW42" s="381"/>
      <c r="AX42" s="382"/>
      <c r="AY42" s="383">
        <v>2</v>
      </c>
      <c r="AZ42" s="384">
        <v>69600000</v>
      </c>
      <c r="BA42" s="385">
        <v>2</v>
      </c>
      <c r="BB42" s="386" t="s">
        <v>696</v>
      </c>
      <c r="BC42" s="387">
        <v>69600000</v>
      </c>
      <c r="BD42" s="388">
        <f>69600000</f>
        <v>69600000</v>
      </c>
      <c r="BE42" s="389"/>
      <c r="BF42" s="390"/>
      <c r="BG42" s="391"/>
      <c r="BH42" s="392"/>
      <c r="BI42" s="454">
        <v>1</v>
      </c>
      <c r="BJ42" s="455">
        <v>64800000</v>
      </c>
      <c r="BK42" s="393">
        <v>1</v>
      </c>
      <c r="BL42" s="389" t="s">
        <v>696</v>
      </c>
      <c r="BM42" s="387">
        <v>64800000</v>
      </c>
      <c r="BN42" s="394">
        <f>64800000</f>
        <v>64800000</v>
      </c>
      <c r="BO42" s="395"/>
      <c r="BP42" s="390"/>
      <c r="BQ42" s="391"/>
      <c r="BR42" s="396"/>
      <c r="BS42" s="396"/>
      <c r="BT42" s="352"/>
      <c r="BU42" s="397"/>
      <c r="BV42" s="398"/>
      <c r="BW42" s="399"/>
      <c r="BX42" s="388"/>
      <c r="BY42" s="359"/>
      <c r="BZ42" s="399"/>
      <c r="CA42" s="400"/>
      <c r="CB42" s="401"/>
      <c r="CC42" s="352"/>
      <c r="CD42" s="400"/>
      <c r="CE42" s="400"/>
      <c r="CF42" s="389"/>
      <c r="CG42" s="402"/>
      <c r="CH42" s="403"/>
      <c r="CI42" s="381"/>
      <c r="CJ42" s="400"/>
      <c r="CK42" s="404"/>
      <c r="CL42" s="405"/>
      <c r="CM42" s="406"/>
      <c r="CN42" s="352"/>
      <c r="CO42" s="407"/>
      <c r="CP42" s="408"/>
      <c r="CQ42" s="456"/>
      <c r="CR42" s="410"/>
      <c r="CS42" s="411"/>
      <c r="CT42" s="412"/>
      <c r="CU42" s="413"/>
      <c r="CV42" s="413"/>
      <c r="CW42" s="413"/>
      <c r="CX42" s="413"/>
      <c r="CY42" s="413"/>
      <c r="CZ42" s="413"/>
      <c r="DA42" s="384">
        <v>0</v>
      </c>
      <c r="DB42" s="413"/>
      <c r="DC42" s="414">
        <f t="shared" si="3"/>
        <v>0</v>
      </c>
      <c r="DD42" s="399"/>
      <c r="DE42" s="399"/>
      <c r="DF42" s="399"/>
      <c r="DG42" s="399"/>
      <c r="DH42" s="399"/>
      <c r="DI42" s="414"/>
      <c r="DJ42" s="414"/>
      <c r="DK42" s="399"/>
      <c r="DL42" s="414"/>
      <c r="DM42" s="414">
        <f t="shared" si="4"/>
        <v>0</v>
      </c>
      <c r="DN42" s="415"/>
      <c r="DO42" s="399"/>
      <c r="DP42" s="298" t="s">
        <v>4220</v>
      </c>
      <c r="DQ42" s="416"/>
      <c r="DR42" s="416"/>
      <c r="DS42" s="352">
        <v>1</v>
      </c>
      <c r="DT42" s="352">
        <v>2</v>
      </c>
      <c r="DU42" s="352"/>
      <c r="DV42" s="417" t="s">
        <v>697</v>
      </c>
      <c r="DW42" s="352" t="s">
        <v>3780</v>
      </c>
      <c r="DX42" s="418"/>
      <c r="DY42" s="419" t="s">
        <v>4217</v>
      </c>
      <c r="DZ42" s="420" t="s">
        <v>4218</v>
      </c>
      <c r="EA42" s="421"/>
      <c r="EB42" s="421"/>
      <c r="EC42" s="407" t="s">
        <v>3773</v>
      </c>
      <c r="ED42" s="422" t="s">
        <v>4211</v>
      </c>
      <c r="EE42" s="375" t="s">
        <v>3795</v>
      </c>
      <c r="EF42" s="423">
        <v>62966117</v>
      </c>
      <c r="EG42" s="424"/>
      <c r="EH42" s="368"/>
      <c r="EI42" s="375"/>
      <c r="EJ42" s="423"/>
      <c r="EK42" s="425"/>
      <c r="EL42" s="425"/>
      <c r="EM42" s="375"/>
      <c r="EN42" s="426"/>
      <c r="EO42" s="427">
        <v>45775</v>
      </c>
      <c r="EP42" s="427">
        <v>45856</v>
      </c>
      <c r="EQ42" s="352"/>
      <c r="ER42" s="428"/>
      <c r="ES42" s="377"/>
      <c r="ET42" s="429"/>
      <c r="EU42" s="377"/>
      <c r="EV42" s="429"/>
      <c r="EW42" s="429"/>
      <c r="EX42" s="377"/>
      <c r="EY42" s="429"/>
      <c r="EZ42" s="377"/>
      <c r="FA42" s="377"/>
      <c r="FB42" s="377"/>
      <c r="FC42" s="376"/>
      <c r="FD42" s="376"/>
      <c r="FE42" s="430"/>
      <c r="FF42" s="430"/>
      <c r="FG42" s="400"/>
      <c r="FH42" s="376"/>
      <c r="FI42" s="376"/>
      <c r="FJ42" s="376"/>
      <c r="FK42" s="376"/>
      <c r="FL42" s="376"/>
      <c r="FM42" s="352"/>
      <c r="FN42" s="376"/>
      <c r="FO42" s="376"/>
      <c r="FP42" s="399"/>
      <c r="FQ42" s="376"/>
      <c r="FR42" s="352"/>
      <c r="FS42" s="431"/>
      <c r="FT42" s="432" t="s">
        <v>710</v>
      </c>
      <c r="FU42" s="433">
        <v>45878</v>
      </c>
      <c r="FV42" s="434"/>
      <c r="FW42" s="435"/>
      <c r="FX42" s="435"/>
      <c r="FY42" s="436"/>
      <c r="FZ42" s="436"/>
      <c r="GA42" s="437">
        <v>140000000</v>
      </c>
      <c r="GB42" s="412"/>
      <c r="GC42" s="438"/>
      <c r="GD42" s="439"/>
      <c r="GE42" s="440"/>
      <c r="GF42" s="441"/>
      <c r="GG42" s="441"/>
      <c r="GH42" s="441"/>
      <c r="GI42" s="441"/>
      <c r="GJ42" s="441"/>
      <c r="GK42" s="441"/>
      <c r="GL42" s="442">
        <f t="shared" si="5"/>
        <v>0</v>
      </c>
      <c r="GM42" s="442">
        <f t="shared" si="6"/>
        <v>0</v>
      </c>
      <c r="GN42" s="442"/>
      <c r="GO42" s="443"/>
      <c r="GP42" s="444"/>
      <c r="GQ42" s="445"/>
      <c r="GR42" s="377"/>
      <c r="GS42" s="446"/>
      <c r="GT42" s="457"/>
      <c r="GU42" s="448"/>
      <c r="GV42" s="449"/>
      <c r="GW42" s="450"/>
      <c r="GX42" s="451"/>
      <c r="MD42" s="453">
        <f t="shared" si="7"/>
        <v>0</v>
      </c>
    </row>
    <row r="43" spans="1:342" s="452" customFormat="1" ht="18" customHeight="1">
      <c r="A43" s="350" t="s">
        <v>4012</v>
      </c>
      <c r="B43" s="351"/>
      <c r="C43" s="352"/>
      <c r="D43" s="353" t="s">
        <v>683</v>
      </c>
      <c r="E43" s="1152" t="s">
        <v>1016</v>
      </c>
      <c r="F43" s="354">
        <f t="shared" si="1"/>
        <v>1</v>
      </c>
      <c r="G43" s="355" t="str">
        <f t="shared" si="0"/>
        <v>SBI-026-01</v>
      </c>
      <c r="H43" s="356" t="s">
        <v>3981</v>
      </c>
      <c r="I43" s="355"/>
      <c r="J43" s="357">
        <v>442754410</v>
      </c>
      <c r="K43" s="358"/>
      <c r="L43" s="358"/>
      <c r="M43" s="359" t="s">
        <v>3802</v>
      </c>
      <c r="N43" s="360"/>
      <c r="O43" s="361"/>
      <c r="P43" s="362"/>
      <c r="Q43" s="363" t="s">
        <v>850</v>
      </c>
      <c r="R43" s="363" t="s">
        <v>1018</v>
      </c>
      <c r="S43" s="363" t="s">
        <v>1019</v>
      </c>
      <c r="T43" s="364" t="s">
        <v>1020</v>
      </c>
      <c r="U43" s="365" t="s">
        <v>3956</v>
      </c>
      <c r="V43" s="365" t="s">
        <v>4229</v>
      </c>
      <c r="W43" s="365" t="s">
        <v>4230</v>
      </c>
      <c r="X43" s="365" t="s">
        <v>4231</v>
      </c>
      <c r="Y43" s="366">
        <v>45876</v>
      </c>
      <c r="Z43" s="367" t="s">
        <v>692</v>
      </c>
      <c r="AA43" s="368" t="s">
        <v>3767</v>
      </c>
      <c r="AB43" s="369" t="s">
        <v>3796</v>
      </c>
      <c r="AC43" s="370">
        <f>VLOOKUP(AA43,코드표!$B$4:$C$89,2,FALSE)</f>
        <v>3</v>
      </c>
      <c r="AD43" s="352"/>
      <c r="AE43" s="371">
        <v>33.951000000000001</v>
      </c>
      <c r="AF43" s="371">
        <v>59.37</v>
      </c>
      <c r="AG43" s="372"/>
      <c r="AH43" s="373"/>
      <c r="AI43" s="374"/>
      <c r="AJ43" s="375" t="s">
        <v>3769</v>
      </c>
      <c r="AK43" s="376"/>
      <c r="AL43" s="376"/>
      <c r="AM43" s="377">
        <v>40707</v>
      </c>
      <c r="AN43" s="358" t="s">
        <v>4223</v>
      </c>
      <c r="AO43" s="378" t="s">
        <v>4232</v>
      </c>
      <c r="AP43" s="379" t="s">
        <v>3792</v>
      </c>
      <c r="AQ43" s="352" t="s">
        <v>3817</v>
      </c>
      <c r="AR43" s="380">
        <v>40707</v>
      </c>
      <c r="AS43" s="380">
        <v>44088</v>
      </c>
      <c r="AT43" s="380">
        <v>44267</v>
      </c>
      <c r="AU43" s="377">
        <v>45644</v>
      </c>
      <c r="AV43" s="352"/>
      <c r="AW43" s="381"/>
      <c r="AX43" s="382"/>
      <c r="AY43" s="383" t="s">
        <v>1023</v>
      </c>
      <c r="AZ43" s="384">
        <v>526800000</v>
      </c>
      <c r="BA43" s="385" t="s">
        <v>4235</v>
      </c>
      <c r="BB43" s="386" t="s">
        <v>696</v>
      </c>
      <c r="BC43" s="387">
        <v>320400000</v>
      </c>
      <c r="BD43" s="388">
        <f>212400000+108000000</f>
        <v>320400000</v>
      </c>
      <c r="BE43" s="389"/>
      <c r="BF43" s="390"/>
      <c r="BG43" s="391"/>
      <c r="BH43" s="392"/>
      <c r="BI43" s="454" t="s">
        <v>793</v>
      </c>
      <c r="BJ43" s="455">
        <v>264000000</v>
      </c>
      <c r="BK43" s="393" t="s">
        <v>3963</v>
      </c>
      <c r="BL43" s="389" t="s">
        <v>696</v>
      </c>
      <c r="BM43" s="387">
        <v>470400000</v>
      </c>
      <c r="BN43" s="394">
        <f>120000000+144000000+206400000</f>
        <v>470400000</v>
      </c>
      <c r="BO43" s="395"/>
      <c r="BP43" s="390"/>
      <c r="BQ43" s="391"/>
      <c r="BR43" s="396"/>
      <c r="BS43" s="396"/>
      <c r="BT43" s="352"/>
      <c r="BU43" s="397"/>
      <c r="BV43" s="398"/>
      <c r="BW43" s="399"/>
      <c r="BX43" s="388"/>
      <c r="BY43" s="359"/>
      <c r="BZ43" s="399"/>
      <c r="CA43" s="400"/>
      <c r="CB43" s="401"/>
      <c r="CC43" s="352"/>
      <c r="CD43" s="400"/>
      <c r="CE43" s="400"/>
      <c r="CF43" s="389"/>
      <c r="CG43" s="402"/>
      <c r="CH43" s="403"/>
      <c r="CI43" s="381"/>
      <c r="CJ43" s="400"/>
      <c r="CK43" s="404"/>
      <c r="CL43" s="405"/>
      <c r="CM43" s="406"/>
      <c r="CN43" s="352"/>
      <c r="CO43" s="407"/>
      <c r="CP43" s="408"/>
      <c r="CQ43" s="409"/>
      <c r="CR43" s="410"/>
      <c r="CS43" s="411"/>
      <c r="CT43" s="412"/>
      <c r="CU43" s="413"/>
      <c r="CV43" s="413"/>
      <c r="CW43" s="413"/>
      <c r="CX43" s="413"/>
      <c r="CY43" s="413"/>
      <c r="CZ43" s="413"/>
      <c r="DA43" s="384">
        <v>0</v>
      </c>
      <c r="DB43" s="413"/>
      <c r="DC43" s="414">
        <f t="shared" si="3"/>
        <v>0</v>
      </c>
      <c r="DD43" s="399"/>
      <c r="DE43" s="399"/>
      <c r="DF43" s="399"/>
      <c r="DG43" s="399"/>
      <c r="DH43" s="399"/>
      <c r="DI43" s="414"/>
      <c r="DJ43" s="414"/>
      <c r="DK43" s="399"/>
      <c r="DL43" s="414"/>
      <c r="DM43" s="414">
        <f t="shared" si="4"/>
        <v>0</v>
      </c>
      <c r="DN43" s="415"/>
      <c r="DO43" s="399"/>
      <c r="DP43" s="298" t="s">
        <v>4236</v>
      </c>
      <c r="DQ43" s="416"/>
      <c r="DR43" s="416"/>
      <c r="DS43" s="352">
        <v>1</v>
      </c>
      <c r="DT43" s="352">
        <v>2</v>
      </c>
      <c r="DU43" s="352"/>
      <c r="DV43" s="417" t="s">
        <v>697</v>
      </c>
      <c r="DW43" s="352" t="s">
        <v>3780</v>
      </c>
      <c r="DX43" s="418"/>
      <c r="DY43" s="419" t="s">
        <v>4233</v>
      </c>
      <c r="DZ43" s="420" t="s">
        <v>4234</v>
      </c>
      <c r="EA43" s="421"/>
      <c r="EB43" s="421"/>
      <c r="EC43" s="407" t="s">
        <v>3773</v>
      </c>
      <c r="ED43" s="422" t="s">
        <v>4225</v>
      </c>
      <c r="EE43" s="375" t="s">
        <v>3795</v>
      </c>
      <c r="EF43" s="423">
        <v>446217161</v>
      </c>
      <c r="EG43" s="424"/>
      <c r="EH43" s="368"/>
      <c r="EI43" s="375"/>
      <c r="EJ43" s="423"/>
      <c r="EK43" s="425"/>
      <c r="EL43" s="425"/>
      <c r="EM43" s="375"/>
      <c r="EN43" s="426"/>
      <c r="EO43" s="427">
        <v>45656</v>
      </c>
      <c r="EP43" s="427">
        <v>45727</v>
      </c>
      <c r="EQ43" s="352"/>
      <c r="ER43" s="428"/>
      <c r="ES43" s="377"/>
      <c r="ET43" s="429"/>
      <c r="EU43" s="377"/>
      <c r="EV43" s="429"/>
      <c r="EW43" s="429"/>
      <c r="EX43" s="377"/>
      <c r="EY43" s="429"/>
      <c r="EZ43" s="377"/>
      <c r="FA43" s="377"/>
      <c r="FB43" s="377"/>
      <c r="FC43" s="376"/>
      <c r="FD43" s="376"/>
      <c r="FE43" s="430"/>
      <c r="FF43" s="430"/>
      <c r="FG43" s="400"/>
      <c r="FH43" s="376"/>
      <c r="FI43" s="376"/>
      <c r="FJ43" s="376"/>
      <c r="FK43" s="376"/>
      <c r="FL43" s="376"/>
      <c r="FM43" s="352"/>
      <c r="FN43" s="376"/>
      <c r="FO43" s="376"/>
      <c r="FP43" s="399"/>
      <c r="FQ43" s="376"/>
      <c r="FR43" s="352"/>
      <c r="FS43" s="431"/>
      <c r="FT43" s="432" t="s">
        <v>710</v>
      </c>
      <c r="FU43" s="433">
        <v>45878</v>
      </c>
      <c r="FV43" s="434"/>
      <c r="FW43" s="435"/>
      <c r="FX43" s="435"/>
      <c r="FY43" s="436"/>
      <c r="FZ43" s="436"/>
      <c r="GA43" s="437">
        <v>755000000</v>
      </c>
      <c r="GB43" s="412"/>
      <c r="GC43" s="438"/>
      <c r="GD43" s="439"/>
      <c r="GE43" s="440"/>
      <c r="GF43" s="441"/>
      <c r="GG43" s="441"/>
      <c r="GH43" s="441"/>
      <c r="GI43" s="441"/>
      <c r="GJ43" s="441"/>
      <c r="GK43" s="441"/>
      <c r="GL43" s="442">
        <f t="shared" si="5"/>
        <v>0</v>
      </c>
      <c r="GM43" s="442">
        <f t="shared" si="6"/>
        <v>0</v>
      </c>
      <c r="GN43" s="442"/>
      <c r="GO43" s="443"/>
      <c r="GP43" s="444"/>
      <c r="GQ43" s="445"/>
      <c r="GR43" s="377"/>
      <c r="GS43" s="446"/>
      <c r="GT43" s="447"/>
      <c r="GU43" s="448"/>
      <c r="GV43" s="449"/>
      <c r="GW43" s="450"/>
      <c r="GX43" s="451"/>
      <c r="MD43" s="453">
        <f t="shared" si="7"/>
        <v>0</v>
      </c>
    </row>
    <row r="44" spans="1:342" s="452" customFormat="1" ht="18" customHeight="1">
      <c r="A44" s="350"/>
      <c r="B44" s="351"/>
      <c r="C44" s="352"/>
      <c r="D44" s="353" t="s">
        <v>683</v>
      </c>
      <c r="E44" s="1143" t="s">
        <v>1026</v>
      </c>
      <c r="F44" s="354">
        <f t="shared" si="1"/>
        <v>1</v>
      </c>
      <c r="G44" s="355" t="str">
        <f t="shared" si="0"/>
        <v>SBI-027-01</v>
      </c>
      <c r="H44" s="356" t="s">
        <v>1027</v>
      </c>
      <c r="I44" s="355"/>
      <c r="J44" s="357">
        <v>132245718</v>
      </c>
      <c r="K44" s="358"/>
      <c r="L44" s="358"/>
      <c r="M44" s="359" t="s">
        <v>834</v>
      </c>
      <c r="N44" s="360"/>
      <c r="O44" s="361"/>
      <c r="P44" s="362"/>
      <c r="Q44" s="363" t="s">
        <v>863</v>
      </c>
      <c r="R44" s="363" t="s">
        <v>1028</v>
      </c>
      <c r="S44" s="363" t="s">
        <v>1029</v>
      </c>
      <c r="T44" s="364" t="s">
        <v>1030</v>
      </c>
      <c r="U44" s="365" t="s">
        <v>867</v>
      </c>
      <c r="V44" s="365" t="s">
        <v>1028</v>
      </c>
      <c r="W44" s="365" t="s">
        <v>1029</v>
      </c>
      <c r="X44" s="365" t="s">
        <v>1031</v>
      </c>
      <c r="Y44" s="366"/>
      <c r="Z44" s="367" t="s">
        <v>692</v>
      </c>
      <c r="AA44" s="368"/>
      <c r="AB44" s="369"/>
      <c r="AC44" s="370" t="e">
        <f>VLOOKUP(AA44,코드표!$B$4:$C$89,2,FALSE)</f>
        <v>#N/A</v>
      </c>
      <c r="AD44" s="352"/>
      <c r="AE44" s="371">
        <v>133.154</v>
      </c>
      <c r="AF44" s="371">
        <v>89.84</v>
      </c>
      <c r="AG44" s="372"/>
      <c r="AH44" s="373"/>
      <c r="AI44" s="374"/>
      <c r="AJ44" s="375"/>
      <c r="AK44" s="376"/>
      <c r="AL44" s="376"/>
      <c r="AM44" s="377">
        <v>40598</v>
      </c>
      <c r="AN44" s="358" t="s">
        <v>1032</v>
      </c>
      <c r="AO44" s="378" t="s">
        <v>1033</v>
      </c>
      <c r="AP44" s="379"/>
      <c r="AQ44" s="352"/>
      <c r="AR44" s="380"/>
      <c r="AS44" s="380"/>
      <c r="AT44" s="380"/>
      <c r="AU44" s="377">
        <v>45644</v>
      </c>
      <c r="AV44" s="352"/>
      <c r="AW44" s="381"/>
      <c r="AX44" s="382"/>
      <c r="AY44" s="383">
        <v>1</v>
      </c>
      <c r="AZ44" s="384">
        <v>165600000</v>
      </c>
      <c r="BA44" s="385"/>
      <c r="BB44" s="386" t="s">
        <v>696</v>
      </c>
      <c r="BC44" s="387"/>
      <c r="BD44" s="388"/>
      <c r="BE44" s="389"/>
      <c r="BF44" s="390"/>
      <c r="BG44" s="391"/>
      <c r="BH44" s="392"/>
      <c r="BI44" s="392"/>
      <c r="BJ44" s="392"/>
      <c r="BK44" s="393"/>
      <c r="BL44" s="389"/>
      <c r="BM44" s="387"/>
      <c r="BN44" s="394"/>
      <c r="BO44" s="395"/>
      <c r="BP44" s="390"/>
      <c r="BQ44" s="391"/>
      <c r="BR44" s="396"/>
      <c r="BS44" s="396"/>
      <c r="BT44" s="352"/>
      <c r="BU44" s="397"/>
      <c r="BV44" s="398"/>
      <c r="BW44" s="399"/>
      <c r="BX44" s="388"/>
      <c r="BY44" s="359"/>
      <c r="BZ44" s="399"/>
      <c r="CA44" s="400"/>
      <c r="CB44" s="401"/>
      <c r="CC44" s="352"/>
      <c r="CD44" s="400"/>
      <c r="CE44" s="400"/>
      <c r="CF44" s="389"/>
      <c r="CG44" s="402"/>
      <c r="CH44" s="403"/>
      <c r="CI44" s="381"/>
      <c r="CJ44" s="400"/>
      <c r="CK44" s="404"/>
      <c r="CL44" s="405"/>
      <c r="CM44" s="406"/>
      <c r="CN44" s="352"/>
      <c r="CO44" s="407"/>
      <c r="CP44" s="408"/>
      <c r="CQ44" s="409"/>
      <c r="CR44" s="410"/>
      <c r="CS44" s="411"/>
      <c r="CT44" s="412"/>
      <c r="CU44" s="413"/>
      <c r="CV44" s="413"/>
      <c r="CW44" s="413"/>
      <c r="CX44" s="413"/>
      <c r="CY44" s="413"/>
      <c r="CZ44" s="413"/>
      <c r="DA44" s="384">
        <v>0</v>
      </c>
      <c r="DB44" s="413"/>
      <c r="DC44" s="414">
        <f t="shared" si="3"/>
        <v>0</v>
      </c>
      <c r="DD44" s="399"/>
      <c r="DE44" s="399"/>
      <c r="DF44" s="399"/>
      <c r="DG44" s="399"/>
      <c r="DH44" s="399"/>
      <c r="DI44" s="414"/>
      <c r="DJ44" s="414"/>
      <c r="DK44" s="399"/>
      <c r="DL44" s="414"/>
      <c r="DM44" s="414">
        <f t="shared" si="4"/>
        <v>0</v>
      </c>
      <c r="DN44" s="415"/>
      <c r="DO44" s="399"/>
      <c r="DP44" s="298" t="str">
        <f ca="1" xml:space="preserve"> "1~2.소액,임차 : 담보물 " &amp; 권리분석!U44 &amp; " " &amp; 권리분석!V44 &amp; " " &amp; 권리분석!W44 &amp; " 소재 " &amp; 권리분석!AA44 &amp; "이며," &amp; IF(권리분석!EP44=0, " 경매미진행건으로 등본 상 소유자 거주로 추정되어 미반영", IF(권리분석!EP44="14일미경과", " 배당요구종기일(14일미경과) 현재 임대차 관련자료 없어 미반영", " 배당요구종기일(" &amp; TEXT(권리분석!EP44, "yyyy-mm-dd") &amp; ")" &amp; IF(TODAY()&gt;권리분석!EP44, " 경과한 현재 등재 및 권리신고한 임차인 없어 미반영", " 현재 등재 임차인 없어 미반영")))  &amp; CHAR(10) &amp; IF(OR(TODAY()&lt;권리분석!EP44, 권리분석!EP44=0, 권리분석!EP44="14일미경과"),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강원특별자치도 춘천시 후평동 소재 이며, 경매미진행건으로 등본 상 소유자 거주로 추정되어 미반영
3.임금 : 소유자 개인이며, 임금채권자로 추정되는 가압류권자 없어 미반영
4.조세, 당해세 : 압류권자 없어 미반영</v>
      </c>
      <c r="DQ44" s="416"/>
      <c r="DR44" s="416"/>
      <c r="DS44" s="352"/>
      <c r="DT44" s="352"/>
      <c r="DU44" s="352"/>
      <c r="DV44" s="417" t="s">
        <v>697</v>
      </c>
      <c r="DW44" s="352"/>
      <c r="DX44" s="418"/>
      <c r="DY44" s="419" t="s">
        <v>1034</v>
      </c>
      <c r="DZ44" s="420" t="s">
        <v>1035</v>
      </c>
      <c r="EA44" s="421"/>
      <c r="EB44" s="421"/>
      <c r="EC44" s="407" t="s">
        <v>820</v>
      </c>
      <c r="ED44" s="422"/>
      <c r="EE44" s="375" t="s">
        <v>821</v>
      </c>
      <c r="EF44" s="423"/>
      <c r="EG44" s="424"/>
      <c r="EH44" s="368"/>
      <c r="EI44" s="375"/>
      <c r="EJ44" s="423"/>
      <c r="EK44" s="425"/>
      <c r="EL44" s="425"/>
      <c r="EM44" s="375"/>
      <c r="EN44" s="426"/>
      <c r="EO44" s="427">
        <v>45653</v>
      </c>
      <c r="EP44" s="427"/>
      <c r="EQ44" s="352"/>
      <c r="ER44" s="428"/>
      <c r="ES44" s="377"/>
      <c r="ET44" s="429"/>
      <c r="EU44" s="377"/>
      <c r="EV44" s="429"/>
      <c r="EW44" s="429"/>
      <c r="EX44" s="377"/>
      <c r="EY44" s="429"/>
      <c r="EZ44" s="377"/>
      <c r="FA44" s="377"/>
      <c r="FB44" s="377"/>
      <c r="FC44" s="376"/>
      <c r="FD44" s="376"/>
      <c r="FE44" s="430"/>
      <c r="FF44" s="430"/>
      <c r="FG44" s="400"/>
      <c r="FH44" s="376"/>
      <c r="FI44" s="376"/>
      <c r="FJ44" s="376"/>
      <c r="FK44" s="376"/>
      <c r="FL44" s="376"/>
      <c r="FM44" s="352"/>
      <c r="FN44" s="376"/>
      <c r="FO44" s="376"/>
      <c r="FP44" s="399"/>
      <c r="FQ44" s="376"/>
      <c r="FR44" s="352"/>
      <c r="FS44" s="431"/>
      <c r="FT44" s="432" t="s">
        <v>700</v>
      </c>
      <c r="FU44" s="433">
        <v>45694</v>
      </c>
      <c r="FV44" s="434"/>
      <c r="FW44" s="435"/>
      <c r="FX44" s="435"/>
      <c r="FY44" s="436"/>
      <c r="FZ44" s="436"/>
      <c r="GA44" s="437">
        <v>275000000</v>
      </c>
      <c r="GB44" s="412"/>
      <c r="GC44" s="438"/>
      <c r="GD44" s="439"/>
      <c r="GE44" s="440"/>
      <c r="GF44" s="441"/>
      <c r="GG44" s="441"/>
      <c r="GH44" s="441"/>
      <c r="GI44" s="441"/>
      <c r="GJ44" s="441"/>
      <c r="GK44" s="441"/>
      <c r="GL44" s="442">
        <f t="shared" si="5"/>
        <v>0</v>
      </c>
      <c r="GM44" s="442">
        <f t="shared" si="6"/>
        <v>0</v>
      </c>
      <c r="GN44" s="442"/>
      <c r="GO44" s="443"/>
      <c r="GP44" s="444"/>
      <c r="GQ44" s="445"/>
      <c r="GR44" s="377"/>
      <c r="GS44" s="446"/>
      <c r="GT44" s="447"/>
      <c r="GU44" s="448"/>
      <c r="GV44" s="449"/>
      <c r="GW44" s="450"/>
      <c r="GX44" s="451"/>
      <c r="MD44" s="453">
        <f t="shared" si="7"/>
        <v>0</v>
      </c>
    </row>
    <row r="45" spans="1:342" s="452" customFormat="1" ht="18" customHeight="1">
      <c r="A45" s="350"/>
      <c r="B45" s="351"/>
      <c r="C45" s="352"/>
      <c r="D45" s="353" t="s">
        <v>683</v>
      </c>
      <c r="E45" s="1143" t="s">
        <v>1036</v>
      </c>
      <c r="F45" s="354">
        <f t="shared" si="1"/>
        <v>1</v>
      </c>
      <c r="G45" s="355" t="str">
        <f t="shared" si="0"/>
        <v>SBI-028-01</v>
      </c>
      <c r="H45" s="356" t="s">
        <v>1037</v>
      </c>
      <c r="I45" s="355"/>
      <c r="J45" s="357">
        <v>78873260</v>
      </c>
      <c r="K45" s="358"/>
      <c r="L45" s="358"/>
      <c r="M45" s="359" t="s">
        <v>834</v>
      </c>
      <c r="N45" s="360"/>
      <c r="O45" s="361"/>
      <c r="P45" s="362"/>
      <c r="Q45" s="363" t="s">
        <v>735</v>
      </c>
      <c r="R45" s="363" t="s">
        <v>1038</v>
      </c>
      <c r="S45" s="363" t="s">
        <v>1039</v>
      </c>
      <c r="T45" s="364" t="s">
        <v>1040</v>
      </c>
      <c r="U45" s="365" t="s">
        <v>735</v>
      </c>
      <c r="V45" s="365" t="s">
        <v>1038</v>
      </c>
      <c r="W45" s="365" t="s">
        <v>1041</v>
      </c>
      <c r="X45" s="365" t="s">
        <v>1042</v>
      </c>
      <c r="Y45" s="366"/>
      <c r="Z45" s="367" t="s">
        <v>692</v>
      </c>
      <c r="AA45" s="368"/>
      <c r="AB45" s="369"/>
      <c r="AC45" s="370" t="e">
        <f>VLOOKUP(AA45,코드표!$B$4:$C$89,2,FALSE)</f>
        <v>#N/A</v>
      </c>
      <c r="AD45" s="352"/>
      <c r="AE45" s="371">
        <v>59.506599999999999</v>
      </c>
      <c r="AF45" s="371">
        <v>84.86</v>
      </c>
      <c r="AG45" s="372"/>
      <c r="AH45" s="373"/>
      <c r="AI45" s="374"/>
      <c r="AJ45" s="375"/>
      <c r="AK45" s="376"/>
      <c r="AL45" s="376"/>
      <c r="AM45" s="377">
        <v>41716</v>
      </c>
      <c r="AN45" s="358" t="s">
        <v>1043</v>
      </c>
      <c r="AO45" s="378" t="s">
        <v>1044</v>
      </c>
      <c r="AP45" s="379"/>
      <c r="AQ45" s="352"/>
      <c r="AR45" s="380"/>
      <c r="AS45" s="380"/>
      <c r="AT45" s="380"/>
      <c r="AU45" s="377">
        <v>43700</v>
      </c>
      <c r="AV45" s="352"/>
      <c r="AW45" s="381"/>
      <c r="AX45" s="382"/>
      <c r="AY45" s="383">
        <v>2</v>
      </c>
      <c r="AZ45" s="384">
        <v>92400000</v>
      </c>
      <c r="BA45" s="385"/>
      <c r="BB45" s="386" t="s">
        <v>696</v>
      </c>
      <c r="BC45" s="387"/>
      <c r="BD45" s="388"/>
      <c r="BE45" s="389"/>
      <c r="BF45" s="390"/>
      <c r="BG45" s="391"/>
      <c r="BH45" s="392"/>
      <c r="BI45" s="454">
        <v>1</v>
      </c>
      <c r="BJ45" s="455">
        <v>113740000</v>
      </c>
      <c r="BK45" s="393"/>
      <c r="BL45" s="389" t="s">
        <v>696</v>
      </c>
      <c r="BM45" s="387"/>
      <c r="BN45" s="394"/>
      <c r="BO45" s="395"/>
      <c r="BP45" s="390"/>
      <c r="BQ45" s="391"/>
      <c r="BR45" s="396"/>
      <c r="BS45" s="396"/>
      <c r="BT45" s="352"/>
      <c r="BU45" s="397"/>
      <c r="BV45" s="398"/>
      <c r="BW45" s="399"/>
      <c r="BX45" s="388"/>
      <c r="BY45" s="359"/>
      <c r="BZ45" s="399"/>
      <c r="CA45" s="400"/>
      <c r="CB45" s="401"/>
      <c r="CC45" s="352"/>
      <c r="CD45" s="400"/>
      <c r="CE45" s="400"/>
      <c r="CF45" s="389"/>
      <c r="CG45" s="402"/>
      <c r="CH45" s="403"/>
      <c r="CI45" s="381"/>
      <c r="CJ45" s="400"/>
      <c r="CK45" s="404"/>
      <c r="CL45" s="405"/>
      <c r="CM45" s="406"/>
      <c r="CN45" s="352"/>
      <c r="CO45" s="407"/>
      <c r="CP45" s="408"/>
      <c r="CQ45" s="409"/>
      <c r="CR45" s="410"/>
      <c r="CS45" s="411"/>
      <c r="CT45" s="412"/>
      <c r="CU45" s="413"/>
      <c r="CV45" s="413"/>
      <c r="CW45" s="413"/>
      <c r="CX45" s="413"/>
      <c r="CY45" s="413"/>
      <c r="CZ45" s="413"/>
      <c r="DA45" s="384">
        <v>0</v>
      </c>
      <c r="DB45" s="413"/>
      <c r="DC45" s="414">
        <f t="shared" si="3"/>
        <v>0</v>
      </c>
      <c r="DD45" s="399"/>
      <c r="DE45" s="399"/>
      <c r="DF45" s="399"/>
      <c r="DG45" s="399"/>
      <c r="DH45" s="399"/>
      <c r="DI45" s="414"/>
      <c r="DJ45" s="414"/>
      <c r="DK45" s="399"/>
      <c r="DL45" s="414"/>
      <c r="DM45" s="414">
        <f t="shared" si="4"/>
        <v>0</v>
      </c>
      <c r="DN45" s="415"/>
      <c r="DO45" s="399"/>
      <c r="DP45" s="298" t="str">
        <f ca="1" xml:space="preserve"> "1~2.소액,임차 : 담보물 " &amp; 권리분석!U45 &amp; " " &amp; 권리분석!V45 &amp; " " &amp; 권리분석!W45 &amp; " 소재 " &amp; 권리분석!AA45 &amp; "이며," &amp; IF(권리분석!EP45=0, " 경매미진행건으로 등본 상 소유자 거주로 추정되어 미반영", IF(권리분석!EP45="14일미경과", " 배당요구종기일(14일미경과) 현재 임대차 관련자료 없어 미반영", " 배당요구종기일(" &amp; TEXT(권리분석!EP45, "yyyy-mm-dd") &amp; ")" &amp; IF(TODAY()&gt;권리분석!EP45, " 경과한 현재 등재 및 권리신고한 임차인 없어 미반영", " 현재 등재 임차인 없어 미반영")))  &amp; CHAR(10) &amp; IF(OR(TODAY()&lt;권리분석!EP45, 권리분석!EP45=0, 권리분석!EP45="14일미경과"),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포천시 소흘읍 송우리 소재 이며, 경매미진행건으로 등본 상 소유자 거주로 추정되어 미반영
3.임금 : 소유자 개인이며, 임금채권자로 추정되는 가압류권자 없어 미반영
4.조세, 당해세 : 압류권자 없어 미반영</v>
      </c>
      <c r="DQ45" s="416"/>
      <c r="DR45" s="416"/>
      <c r="DS45" s="352"/>
      <c r="DT45" s="352"/>
      <c r="DU45" s="352"/>
      <c r="DV45" s="417" t="s">
        <v>697</v>
      </c>
      <c r="DW45" s="352"/>
      <c r="DX45" s="418"/>
      <c r="DY45" s="419" t="s">
        <v>794</v>
      </c>
      <c r="DZ45" s="420" t="s">
        <v>1045</v>
      </c>
      <c r="EA45" s="421"/>
      <c r="EB45" s="421"/>
      <c r="EC45" s="407" t="s">
        <v>820</v>
      </c>
      <c r="ED45" s="422"/>
      <c r="EE45" s="375" t="s">
        <v>821</v>
      </c>
      <c r="EF45" s="423"/>
      <c r="EG45" s="424"/>
      <c r="EH45" s="368"/>
      <c r="EI45" s="375"/>
      <c r="EJ45" s="423"/>
      <c r="EK45" s="425"/>
      <c r="EL45" s="425"/>
      <c r="EM45" s="375"/>
      <c r="EN45" s="426"/>
      <c r="EO45" s="427">
        <v>45755</v>
      </c>
      <c r="EP45" s="427"/>
      <c r="EQ45" s="352"/>
      <c r="ER45" s="428"/>
      <c r="ES45" s="377"/>
      <c r="ET45" s="429"/>
      <c r="EU45" s="377"/>
      <c r="EV45" s="429"/>
      <c r="EW45" s="429"/>
      <c r="EX45" s="377"/>
      <c r="EY45" s="429"/>
      <c r="EZ45" s="377"/>
      <c r="FA45" s="377"/>
      <c r="FB45" s="377"/>
      <c r="FC45" s="376"/>
      <c r="FD45" s="376"/>
      <c r="FE45" s="430"/>
      <c r="FF45" s="430"/>
      <c r="FG45" s="400"/>
      <c r="FH45" s="376"/>
      <c r="FI45" s="376"/>
      <c r="FJ45" s="376"/>
      <c r="FK45" s="376"/>
      <c r="FL45" s="376"/>
      <c r="FM45" s="352"/>
      <c r="FN45" s="376"/>
      <c r="FO45" s="376"/>
      <c r="FP45" s="399"/>
      <c r="FQ45" s="376"/>
      <c r="FR45" s="352"/>
      <c r="FS45" s="431"/>
      <c r="FT45" s="432" t="s">
        <v>710</v>
      </c>
      <c r="FU45" s="433">
        <v>45878</v>
      </c>
      <c r="FV45" s="434"/>
      <c r="FW45" s="435"/>
      <c r="FX45" s="435"/>
      <c r="FY45" s="436"/>
      <c r="FZ45" s="436"/>
      <c r="GA45" s="437">
        <v>230000000</v>
      </c>
      <c r="GB45" s="412"/>
      <c r="GC45" s="438"/>
      <c r="GD45" s="439"/>
      <c r="GE45" s="440"/>
      <c r="GF45" s="441"/>
      <c r="GG45" s="441"/>
      <c r="GH45" s="441"/>
      <c r="GI45" s="441"/>
      <c r="GJ45" s="441"/>
      <c r="GK45" s="441"/>
      <c r="GL45" s="442">
        <f t="shared" si="5"/>
        <v>0</v>
      </c>
      <c r="GM45" s="442">
        <f t="shared" si="6"/>
        <v>0</v>
      </c>
      <c r="GN45" s="442"/>
      <c r="GO45" s="443"/>
      <c r="GP45" s="444"/>
      <c r="GQ45" s="445"/>
      <c r="GR45" s="377"/>
      <c r="GS45" s="446"/>
      <c r="GT45" s="447"/>
      <c r="GU45" s="448"/>
      <c r="GV45" s="449"/>
      <c r="GW45" s="450"/>
      <c r="GX45" s="451"/>
      <c r="MD45" s="453">
        <f t="shared" si="7"/>
        <v>0</v>
      </c>
    </row>
    <row r="46" spans="1:342" s="452" customFormat="1" ht="18" customHeight="1">
      <c r="A46" s="350"/>
      <c r="B46" s="351"/>
      <c r="C46" s="352"/>
      <c r="D46" s="353" t="s">
        <v>683</v>
      </c>
      <c r="E46" s="1143" t="s">
        <v>1046</v>
      </c>
      <c r="F46" s="354">
        <f t="shared" si="1"/>
        <v>1</v>
      </c>
      <c r="G46" s="355" t="str">
        <f t="shared" si="0"/>
        <v>SBI-029-01</v>
      </c>
      <c r="H46" s="356" t="s">
        <v>1047</v>
      </c>
      <c r="I46" s="355"/>
      <c r="J46" s="357">
        <v>167473800</v>
      </c>
      <c r="K46" s="358"/>
      <c r="L46" s="358"/>
      <c r="M46" s="359" t="s">
        <v>834</v>
      </c>
      <c r="N46" s="360"/>
      <c r="O46" s="361"/>
      <c r="P46" s="362"/>
      <c r="Q46" s="363" t="s">
        <v>735</v>
      </c>
      <c r="R46" s="363" t="s">
        <v>776</v>
      </c>
      <c r="S46" s="363" t="s">
        <v>990</v>
      </c>
      <c r="T46" s="364" t="s">
        <v>1048</v>
      </c>
      <c r="U46" s="365" t="s">
        <v>735</v>
      </c>
      <c r="V46" s="365" t="s">
        <v>776</v>
      </c>
      <c r="W46" s="365" t="s">
        <v>990</v>
      </c>
      <c r="X46" s="365" t="s">
        <v>1049</v>
      </c>
      <c r="Y46" s="366"/>
      <c r="Z46" s="367" t="s">
        <v>692</v>
      </c>
      <c r="AA46" s="368"/>
      <c r="AB46" s="369"/>
      <c r="AC46" s="370" t="e">
        <f>VLOOKUP(AA46,코드표!$B$4:$C$89,2,FALSE)</f>
        <v>#N/A</v>
      </c>
      <c r="AD46" s="352"/>
      <c r="AE46" s="371">
        <v>56.71</v>
      </c>
      <c r="AF46" s="371">
        <v>99.69</v>
      </c>
      <c r="AG46" s="372"/>
      <c r="AH46" s="373"/>
      <c r="AI46" s="374"/>
      <c r="AJ46" s="375"/>
      <c r="AK46" s="376"/>
      <c r="AL46" s="376"/>
      <c r="AM46" s="377">
        <v>41716</v>
      </c>
      <c r="AN46" s="358" t="s">
        <v>1050</v>
      </c>
      <c r="AO46" s="378" t="s">
        <v>1051</v>
      </c>
      <c r="AP46" s="379" t="s">
        <v>695</v>
      </c>
      <c r="AQ46" s="352"/>
      <c r="AR46" s="380"/>
      <c r="AS46" s="380"/>
      <c r="AT46" s="380"/>
      <c r="AU46" s="377">
        <v>45440</v>
      </c>
      <c r="AV46" s="352"/>
      <c r="AW46" s="381"/>
      <c r="AX46" s="382"/>
      <c r="AY46" s="383">
        <v>2</v>
      </c>
      <c r="AZ46" s="384">
        <v>198000000</v>
      </c>
      <c r="BA46" s="385"/>
      <c r="BB46" s="386" t="s">
        <v>696</v>
      </c>
      <c r="BC46" s="387"/>
      <c r="BD46" s="388"/>
      <c r="BE46" s="389"/>
      <c r="BF46" s="390"/>
      <c r="BG46" s="391"/>
      <c r="BH46" s="392"/>
      <c r="BI46" s="454">
        <v>1</v>
      </c>
      <c r="BJ46" s="455">
        <v>183600000</v>
      </c>
      <c r="BK46" s="393"/>
      <c r="BL46" s="389" t="s">
        <v>696</v>
      </c>
      <c r="BM46" s="387"/>
      <c r="BN46" s="394"/>
      <c r="BO46" s="395"/>
      <c r="BP46" s="390"/>
      <c r="BQ46" s="391"/>
      <c r="BR46" s="396"/>
      <c r="BS46" s="396"/>
      <c r="BT46" s="352"/>
      <c r="BU46" s="397"/>
      <c r="BV46" s="398"/>
      <c r="BW46" s="399"/>
      <c r="BX46" s="388"/>
      <c r="BY46" s="359"/>
      <c r="BZ46" s="399"/>
      <c r="CA46" s="400"/>
      <c r="CB46" s="401"/>
      <c r="CC46" s="352"/>
      <c r="CD46" s="400"/>
      <c r="CE46" s="400"/>
      <c r="CF46" s="389"/>
      <c r="CG46" s="402"/>
      <c r="CH46" s="403"/>
      <c r="CI46" s="381"/>
      <c r="CJ46" s="400"/>
      <c r="CK46" s="404"/>
      <c r="CL46" s="405"/>
      <c r="CM46" s="406"/>
      <c r="CN46" s="352"/>
      <c r="CO46" s="407"/>
      <c r="CP46" s="408"/>
      <c r="CQ46" s="409"/>
      <c r="CR46" s="410"/>
      <c r="CS46" s="411"/>
      <c r="CT46" s="412"/>
      <c r="CU46" s="413"/>
      <c r="CV46" s="413"/>
      <c r="CW46" s="413"/>
      <c r="CX46" s="413"/>
      <c r="CY46" s="413"/>
      <c r="CZ46" s="413"/>
      <c r="DA46" s="384">
        <v>0</v>
      </c>
      <c r="DB46" s="413"/>
      <c r="DC46" s="414">
        <f t="shared" si="3"/>
        <v>0</v>
      </c>
      <c r="DD46" s="399"/>
      <c r="DE46" s="399"/>
      <c r="DF46" s="399"/>
      <c r="DG46" s="399"/>
      <c r="DH46" s="399"/>
      <c r="DI46" s="414"/>
      <c r="DJ46" s="414"/>
      <c r="DK46" s="399"/>
      <c r="DL46" s="414"/>
      <c r="DM46" s="414">
        <f t="shared" si="4"/>
        <v>0</v>
      </c>
      <c r="DN46" s="415"/>
      <c r="DO46" s="399"/>
      <c r="DP46" s="298" t="str">
        <f ca="1" xml:space="preserve"> "1~2.소액,임차 : 담보물 " &amp; 권리분석!U46 &amp; " " &amp; 권리분석!V46 &amp; " " &amp; 권리분석!W46 &amp; " 소재 " &amp; 권리분석!AA46 &amp; "이며," &amp; IF(권리분석!EP46=0, " 경매미진행건으로 등본 상 소유자 거주로 추정되어 미반영", IF(권리분석!EP46="14일미경과", " 배당요구종기일(14일미경과) 현재 임대차 관련자료 없어 미반영", " 배당요구종기일(" &amp; TEXT(권리분석!EP46, "yyyy-mm-dd") &amp; ")" &amp; IF(TODAY()&gt;권리분석!EP46, " 경과한 현재 등재 및 권리신고한 임차인 없어 미반영", " 현재 등재 임차인 없어 미반영")))  &amp; CHAR(10) &amp; IF(OR(TODAY()&lt;권리분석!EP46, 권리분석!EP46=0, 권리분석!EP46="14일미경과"),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남양주시 호평동 소재 이며, 경매미진행건으로 등본 상 소유자 거주로 추정되어 미반영
3.임금 : 소유자 개인이며, 임금채권자로 추정되는 가압류권자 없어 미반영
4.조세, 당해세 : 압류권자 없어 미반영</v>
      </c>
      <c r="DQ46" s="416"/>
      <c r="DR46" s="416"/>
      <c r="DS46" s="352"/>
      <c r="DT46" s="352"/>
      <c r="DU46" s="352"/>
      <c r="DV46" s="417" t="s">
        <v>697</v>
      </c>
      <c r="DW46" s="352"/>
      <c r="DX46" s="418"/>
      <c r="DY46" s="419" t="s">
        <v>783</v>
      </c>
      <c r="DZ46" s="420" t="s">
        <v>1052</v>
      </c>
      <c r="EA46" s="420" t="s">
        <v>1053</v>
      </c>
      <c r="EB46" s="421"/>
      <c r="EC46" s="407" t="s">
        <v>820</v>
      </c>
      <c r="ED46" s="422"/>
      <c r="EE46" s="375" t="s">
        <v>821</v>
      </c>
      <c r="EF46" s="423"/>
      <c r="EG46" s="424" t="s">
        <v>1054</v>
      </c>
      <c r="EH46" s="368"/>
      <c r="EI46" s="375" t="s">
        <v>821</v>
      </c>
      <c r="EJ46" s="423"/>
      <c r="EK46" s="425"/>
      <c r="EL46" s="425"/>
      <c r="EM46" s="375"/>
      <c r="EN46" s="426"/>
      <c r="EO46" s="427">
        <v>45533</v>
      </c>
      <c r="EP46" s="427"/>
      <c r="EQ46" s="352"/>
      <c r="ER46" s="428"/>
      <c r="ES46" s="377"/>
      <c r="ET46" s="429"/>
      <c r="EU46" s="377"/>
      <c r="EV46" s="429"/>
      <c r="EW46" s="429"/>
      <c r="EX46" s="377"/>
      <c r="EY46" s="429"/>
      <c r="EZ46" s="377"/>
      <c r="FA46" s="377"/>
      <c r="FB46" s="377"/>
      <c r="FC46" s="376"/>
      <c r="FD46" s="376"/>
      <c r="FE46" s="430"/>
      <c r="FF46" s="430"/>
      <c r="FG46" s="400"/>
      <c r="FH46" s="376"/>
      <c r="FI46" s="376"/>
      <c r="FJ46" s="376"/>
      <c r="FK46" s="376"/>
      <c r="FL46" s="376"/>
      <c r="FM46" s="352"/>
      <c r="FN46" s="376"/>
      <c r="FO46" s="376"/>
      <c r="FP46" s="399"/>
      <c r="FQ46" s="376"/>
      <c r="FR46" s="352"/>
      <c r="FS46" s="431"/>
      <c r="FT46" s="432" t="s">
        <v>700</v>
      </c>
      <c r="FU46" s="433">
        <v>45541</v>
      </c>
      <c r="FV46" s="434"/>
      <c r="FW46" s="435"/>
      <c r="FX46" s="435"/>
      <c r="FY46" s="436"/>
      <c r="FZ46" s="436"/>
      <c r="GA46" s="437">
        <v>547000000</v>
      </c>
      <c r="GB46" s="412"/>
      <c r="GC46" s="438"/>
      <c r="GD46" s="439"/>
      <c r="GE46" s="440"/>
      <c r="GF46" s="441"/>
      <c r="GG46" s="441"/>
      <c r="GH46" s="441"/>
      <c r="GI46" s="441"/>
      <c r="GJ46" s="441"/>
      <c r="GK46" s="441"/>
      <c r="GL46" s="442">
        <f t="shared" si="5"/>
        <v>0</v>
      </c>
      <c r="GM46" s="442">
        <f t="shared" si="6"/>
        <v>0</v>
      </c>
      <c r="GN46" s="442"/>
      <c r="GO46" s="443"/>
      <c r="GP46" s="444"/>
      <c r="GQ46" s="445"/>
      <c r="GR46" s="377"/>
      <c r="GS46" s="446"/>
      <c r="GT46" s="447"/>
      <c r="GU46" s="448"/>
      <c r="GV46" s="449"/>
      <c r="GW46" s="450"/>
      <c r="GX46" s="451"/>
      <c r="MD46" s="453">
        <f t="shared" si="7"/>
        <v>0</v>
      </c>
    </row>
    <row r="47" spans="1:342" s="452" customFormat="1" ht="18" customHeight="1">
      <c r="A47" s="350"/>
      <c r="B47" s="351"/>
      <c r="C47" s="352"/>
      <c r="D47" s="353" t="s">
        <v>683</v>
      </c>
      <c r="E47" s="1143" t="s">
        <v>1055</v>
      </c>
      <c r="F47" s="354">
        <f t="shared" si="1"/>
        <v>1</v>
      </c>
      <c r="G47" s="355" t="str">
        <f t="shared" si="0"/>
        <v>SBI-030-01</v>
      </c>
      <c r="H47" s="356" t="s">
        <v>1056</v>
      </c>
      <c r="I47" s="355"/>
      <c r="J47" s="357">
        <v>146000000</v>
      </c>
      <c r="K47" s="358"/>
      <c r="L47" s="358"/>
      <c r="M47" s="359" t="s">
        <v>834</v>
      </c>
      <c r="N47" s="360"/>
      <c r="O47" s="361"/>
      <c r="P47" s="362"/>
      <c r="Q47" s="363" t="s">
        <v>1009</v>
      </c>
      <c r="R47" s="363" t="s">
        <v>982</v>
      </c>
      <c r="S47" s="363" t="s">
        <v>1057</v>
      </c>
      <c r="T47" s="364" t="s">
        <v>1058</v>
      </c>
      <c r="U47" s="365" t="s">
        <v>1009</v>
      </c>
      <c r="V47" s="365" t="s">
        <v>982</v>
      </c>
      <c r="W47" s="365" t="s">
        <v>1057</v>
      </c>
      <c r="X47" s="365" t="s">
        <v>1059</v>
      </c>
      <c r="Y47" s="366"/>
      <c r="Z47" s="367" t="s">
        <v>692</v>
      </c>
      <c r="AA47" s="368"/>
      <c r="AB47" s="369"/>
      <c r="AC47" s="370" t="e">
        <f>VLOOKUP(AA47,코드표!$B$4:$C$89,2,FALSE)</f>
        <v>#N/A</v>
      </c>
      <c r="AD47" s="352"/>
      <c r="AE47" s="371">
        <v>36.276000000000003</v>
      </c>
      <c r="AF47" s="371">
        <v>84.94</v>
      </c>
      <c r="AG47" s="372"/>
      <c r="AH47" s="373"/>
      <c r="AI47" s="374"/>
      <c r="AJ47" s="375"/>
      <c r="AK47" s="376"/>
      <c r="AL47" s="376"/>
      <c r="AM47" s="377">
        <v>37224</v>
      </c>
      <c r="AN47" s="358" t="s">
        <v>1060</v>
      </c>
      <c r="AO47" s="378" t="s">
        <v>1061</v>
      </c>
      <c r="AP47" s="379"/>
      <c r="AQ47" s="352"/>
      <c r="AR47" s="380"/>
      <c r="AS47" s="380"/>
      <c r="AT47" s="380"/>
      <c r="AU47" s="377">
        <v>45503</v>
      </c>
      <c r="AV47" s="352"/>
      <c r="AW47" s="381"/>
      <c r="AX47" s="382"/>
      <c r="AY47" s="383">
        <v>1</v>
      </c>
      <c r="AZ47" s="384">
        <v>175200000</v>
      </c>
      <c r="BA47" s="385"/>
      <c r="BB47" s="386" t="s">
        <v>696</v>
      </c>
      <c r="BC47" s="387"/>
      <c r="BD47" s="388"/>
      <c r="BE47" s="389"/>
      <c r="BF47" s="390"/>
      <c r="BG47" s="391"/>
      <c r="BH47" s="392"/>
      <c r="BI47" s="392"/>
      <c r="BJ47" s="392"/>
      <c r="BK47" s="393"/>
      <c r="BL47" s="389"/>
      <c r="BM47" s="387"/>
      <c r="BN47" s="394"/>
      <c r="BO47" s="395"/>
      <c r="BP47" s="390"/>
      <c r="BQ47" s="391"/>
      <c r="BR47" s="396"/>
      <c r="BS47" s="396"/>
      <c r="BT47" s="352"/>
      <c r="BU47" s="397"/>
      <c r="BV47" s="398"/>
      <c r="BW47" s="399"/>
      <c r="BX47" s="388"/>
      <c r="BY47" s="359"/>
      <c r="BZ47" s="399"/>
      <c r="CA47" s="400"/>
      <c r="CB47" s="401"/>
      <c r="CC47" s="352"/>
      <c r="CD47" s="400"/>
      <c r="CE47" s="400"/>
      <c r="CF47" s="389"/>
      <c r="CG47" s="402"/>
      <c r="CH47" s="403"/>
      <c r="CI47" s="381"/>
      <c r="CJ47" s="400"/>
      <c r="CK47" s="404"/>
      <c r="CL47" s="405"/>
      <c r="CM47" s="406"/>
      <c r="CN47" s="352"/>
      <c r="CO47" s="407"/>
      <c r="CP47" s="408"/>
      <c r="CQ47" s="456"/>
      <c r="CR47" s="410"/>
      <c r="CS47" s="411"/>
      <c r="CT47" s="412"/>
      <c r="CU47" s="413"/>
      <c r="CV47" s="413"/>
      <c r="CW47" s="413"/>
      <c r="CX47" s="413"/>
      <c r="CY47" s="413"/>
      <c r="CZ47" s="413"/>
      <c r="DA47" s="384">
        <v>0</v>
      </c>
      <c r="DB47" s="413"/>
      <c r="DC47" s="414">
        <f t="shared" si="3"/>
        <v>0</v>
      </c>
      <c r="DD47" s="399"/>
      <c r="DE47" s="399"/>
      <c r="DF47" s="399"/>
      <c r="DG47" s="399"/>
      <c r="DH47" s="399"/>
      <c r="DI47" s="414"/>
      <c r="DJ47" s="414"/>
      <c r="DK47" s="399"/>
      <c r="DL47" s="414"/>
      <c r="DM47" s="414">
        <f t="shared" si="4"/>
        <v>0</v>
      </c>
      <c r="DN47" s="415"/>
      <c r="DO47" s="399"/>
      <c r="DP47" s="298" t="str">
        <f ca="1" xml:space="preserve"> "1~2.소액,임차 : 담보물 " &amp; 권리분석!U47 &amp; " " &amp; 권리분석!V47 &amp; " " &amp; 권리분석!W47 &amp; " 소재 " &amp; 권리분석!AA47 &amp; "이며," &amp; IF(권리분석!EP47=0, " 경매미진행건으로 등본 상 소유자 거주로 추정되어 미반영", IF(권리분석!EP47="14일미경과", " 배당요구종기일(14일미경과) 현재 임대차 관련자료 없어 미반영", " 배당요구종기일(" &amp; TEXT(권리분석!EP47, "yyyy-mm-dd") &amp; ")" &amp; IF(TODAY()&gt;권리분석!EP47, " 경과한 현재 등재 및 권리신고한 임차인 없어 미반영", " 현재 등재 임차인 없어 미반영")))  &amp; CHAR(10) &amp; IF(OR(TODAY()&lt;권리분석!EP47, 권리분석!EP47=0, 권리분석!EP47="14일미경과"),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광주광역시 서구 화정동 소재 이며, 경매미진행건으로 등본 상 소유자 거주로 추정되어 미반영
3.임금 : 소유자 개인이며, 임금채권자로 추정되는 가압류권자 없어 미반영
4.조세, 당해세 : 압류권자 없어 미반영</v>
      </c>
      <c r="DQ47" s="416"/>
      <c r="DR47" s="416"/>
      <c r="DS47" s="352"/>
      <c r="DT47" s="352"/>
      <c r="DU47" s="352"/>
      <c r="DV47" s="417" t="s">
        <v>697</v>
      </c>
      <c r="DW47" s="352"/>
      <c r="DX47" s="418"/>
      <c r="DY47" s="419" t="s">
        <v>1013</v>
      </c>
      <c r="DZ47" s="420" t="s">
        <v>1062</v>
      </c>
      <c r="EA47" s="421"/>
      <c r="EB47" s="421"/>
      <c r="EC47" s="407" t="s">
        <v>1063</v>
      </c>
      <c r="ED47" s="422"/>
      <c r="EE47" s="375" t="s">
        <v>821</v>
      </c>
      <c r="EF47" s="423"/>
      <c r="EG47" s="424"/>
      <c r="EH47" s="368"/>
      <c r="EI47" s="375"/>
      <c r="EJ47" s="423"/>
      <c r="EK47" s="425"/>
      <c r="EL47" s="425"/>
      <c r="EM47" s="375"/>
      <c r="EN47" s="426"/>
      <c r="EO47" s="427">
        <v>45510</v>
      </c>
      <c r="EP47" s="427"/>
      <c r="EQ47" s="352"/>
      <c r="ER47" s="428"/>
      <c r="ES47" s="377"/>
      <c r="ET47" s="429"/>
      <c r="EU47" s="377"/>
      <c r="EV47" s="429"/>
      <c r="EW47" s="429"/>
      <c r="EX47" s="377"/>
      <c r="EY47" s="429"/>
      <c r="EZ47" s="377"/>
      <c r="FA47" s="377"/>
      <c r="FB47" s="377"/>
      <c r="FC47" s="376"/>
      <c r="FD47" s="376"/>
      <c r="FE47" s="430"/>
      <c r="FF47" s="430"/>
      <c r="FG47" s="400"/>
      <c r="FH47" s="376"/>
      <c r="FI47" s="376"/>
      <c r="FJ47" s="376"/>
      <c r="FK47" s="376"/>
      <c r="FL47" s="376"/>
      <c r="FM47" s="352"/>
      <c r="FN47" s="376"/>
      <c r="FO47" s="376"/>
      <c r="FP47" s="399"/>
      <c r="FQ47" s="376"/>
      <c r="FR47" s="352"/>
      <c r="FS47" s="431"/>
      <c r="FT47" s="432" t="s">
        <v>710</v>
      </c>
      <c r="FU47" s="433">
        <v>45878</v>
      </c>
      <c r="FV47" s="434"/>
      <c r="FW47" s="435"/>
      <c r="FX47" s="435"/>
      <c r="FY47" s="436"/>
      <c r="FZ47" s="436"/>
      <c r="GA47" s="437">
        <v>190000000</v>
      </c>
      <c r="GB47" s="412"/>
      <c r="GC47" s="438"/>
      <c r="GD47" s="439"/>
      <c r="GE47" s="440"/>
      <c r="GF47" s="441"/>
      <c r="GG47" s="441"/>
      <c r="GH47" s="441"/>
      <c r="GI47" s="441"/>
      <c r="GJ47" s="441"/>
      <c r="GK47" s="441"/>
      <c r="GL47" s="442">
        <f t="shared" si="5"/>
        <v>0</v>
      </c>
      <c r="GM47" s="442">
        <f t="shared" si="6"/>
        <v>0</v>
      </c>
      <c r="GN47" s="442"/>
      <c r="GO47" s="443"/>
      <c r="GP47" s="444"/>
      <c r="GQ47" s="445"/>
      <c r="GR47" s="377"/>
      <c r="GS47" s="446"/>
      <c r="GT47" s="457"/>
      <c r="GU47" s="448"/>
      <c r="GV47" s="449"/>
      <c r="GW47" s="450"/>
      <c r="GX47" s="451"/>
      <c r="MD47" s="453">
        <f t="shared" si="7"/>
        <v>0</v>
      </c>
    </row>
    <row r="48" spans="1:342" s="452" customFormat="1" ht="18" customHeight="1">
      <c r="A48" s="350"/>
      <c r="B48" s="351"/>
      <c r="C48" s="352"/>
      <c r="D48" s="353" t="s">
        <v>683</v>
      </c>
      <c r="E48" s="1143" t="s">
        <v>1064</v>
      </c>
      <c r="F48" s="354">
        <f t="shared" si="1"/>
        <v>1</v>
      </c>
      <c r="G48" s="355" t="str">
        <f t="shared" si="0"/>
        <v>SBI-031-01</v>
      </c>
      <c r="H48" s="356" t="s">
        <v>1065</v>
      </c>
      <c r="I48" s="355"/>
      <c r="J48" s="357">
        <v>352149760</v>
      </c>
      <c r="K48" s="358"/>
      <c r="L48" s="358"/>
      <c r="M48" s="359" t="s">
        <v>686</v>
      </c>
      <c r="N48" s="360"/>
      <c r="O48" s="361"/>
      <c r="P48" s="362"/>
      <c r="Q48" s="363" t="s">
        <v>735</v>
      </c>
      <c r="R48" s="363" t="s">
        <v>1066</v>
      </c>
      <c r="S48" s="363" t="s">
        <v>1067</v>
      </c>
      <c r="T48" s="364" t="s">
        <v>1068</v>
      </c>
      <c r="U48" s="365" t="s">
        <v>735</v>
      </c>
      <c r="V48" s="365" t="s">
        <v>1069</v>
      </c>
      <c r="W48" s="365" t="s">
        <v>1067</v>
      </c>
      <c r="X48" s="365" t="s">
        <v>1070</v>
      </c>
      <c r="Y48" s="366"/>
      <c r="Z48" s="367" t="s">
        <v>692</v>
      </c>
      <c r="AA48" s="368"/>
      <c r="AB48" s="369"/>
      <c r="AC48" s="370" t="e">
        <f>VLOOKUP(AA48,코드표!$B$4:$C$89,2,FALSE)</f>
        <v>#N/A</v>
      </c>
      <c r="AD48" s="352"/>
      <c r="AE48" s="371">
        <v>76.433000000000007</v>
      </c>
      <c r="AF48" s="371">
        <v>176.91</v>
      </c>
      <c r="AG48" s="372"/>
      <c r="AH48" s="373"/>
      <c r="AI48" s="374"/>
      <c r="AJ48" s="375"/>
      <c r="AK48" s="376"/>
      <c r="AL48" s="376"/>
      <c r="AM48" s="377">
        <v>43753</v>
      </c>
      <c r="AN48" s="358" t="s">
        <v>1071</v>
      </c>
      <c r="AO48" s="378" t="s">
        <v>1072</v>
      </c>
      <c r="AP48" s="379"/>
      <c r="AQ48" s="352"/>
      <c r="AR48" s="380"/>
      <c r="AS48" s="380"/>
      <c r="AT48" s="380"/>
      <c r="AU48" s="377">
        <v>45441</v>
      </c>
      <c r="AV48" s="352"/>
      <c r="AW48" s="381"/>
      <c r="AX48" s="382"/>
      <c r="AY48" s="383">
        <v>3</v>
      </c>
      <c r="AZ48" s="384">
        <v>418800000</v>
      </c>
      <c r="BA48" s="385"/>
      <c r="BB48" s="386" t="s">
        <v>696</v>
      </c>
      <c r="BC48" s="387"/>
      <c r="BD48" s="388"/>
      <c r="BE48" s="389"/>
      <c r="BF48" s="390"/>
      <c r="BG48" s="391"/>
      <c r="BH48" s="392"/>
      <c r="BI48" s="454" t="s">
        <v>793</v>
      </c>
      <c r="BJ48" s="455">
        <v>434400000</v>
      </c>
      <c r="BK48" s="393"/>
      <c r="BL48" s="389" t="s">
        <v>696</v>
      </c>
      <c r="BM48" s="387"/>
      <c r="BN48" s="394"/>
      <c r="BO48" s="395"/>
      <c r="BP48" s="390"/>
      <c r="BQ48" s="391"/>
      <c r="BR48" s="396"/>
      <c r="BS48" s="396"/>
      <c r="BT48" s="352"/>
      <c r="BU48" s="397"/>
      <c r="BV48" s="398"/>
      <c r="BW48" s="399"/>
      <c r="BX48" s="388"/>
      <c r="BY48" s="359"/>
      <c r="BZ48" s="399"/>
      <c r="CA48" s="400"/>
      <c r="CB48" s="401"/>
      <c r="CC48" s="352"/>
      <c r="CD48" s="400"/>
      <c r="CE48" s="400"/>
      <c r="CF48" s="389"/>
      <c r="CG48" s="402"/>
      <c r="CH48" s="403"/>
      <c r="CI48" s="381"/>
      <c r="CJ48" s="400"/>
      <c r="CK48" s="404"/>
      <c r="CL48" s="405"/>
      <c r="CM48" s="406"/>
      <c r="CN48" s="352"/>
      <c r="CO48" s="407"/>
      <c r="CP48" s="408"/>
      <c r="CQ48" s="409"/>
      <c r="CR48" s="410"/>
      <c r="CS48" s="411"/>
      <c r="CT48" s="412"/>
      <c r="CU48" s="413"/>
      <c r="CV48" s="413"/>
      <c r="CW48" s="413"/>
      <c r="CX48" s="413"/>
      <c r="CY48" s="413"/>
      <c r="CZ48" s="413"/>
      <c r="DA48" s="384">
        <v>0</v>
      </c>
      <c r="DB48" s="413"/>
      <c r="DC48" s="414">
        <f t="shared" si="3"/>
        <v>0</v>
      </c>
      <c r="DD48" s="399"/>
      <c r="DE48" s="399"/>
      <c r="DF48" s="399"/>
      <c r="DG48" s="399"/>
      <c r="DH48" s="399"/>
      <c r="DI48" s="414"/>
      <c r="DJ48" s="414"/>
      <c r="DK48" s="399"/>
      <c r="DL48" s="414"/>
      <c r="DM48" s="414">
        <f t="shared" si="4"/>
        <v>0</v>
      </c>
      <c r="DN48" s="415"/>
      <c r="DO48" s="399"/>
      <c r="DP48" s="298" t="str">
        <f ca="1" xml:space="preserve"> "1~2.소액,임차 : 담보물 " &amp; 권리분석!U48 &amp; " " &amp; 권리분석!V48 &amp; " " &amp; 권리분석!W48 &amp; " 소재 " &amp; 권리분석!AA48 &amp; "이며," &amp; IF(권리분석!EP48=0, " 경매미진행건으로 등본 상 소유자 거주로 추정되어 미반영", IF(권리분석!EP48="14일미경과", " 배당요구종기일(14일미경과) 현재 임대차 관련자료 없어 미반영", " 배당요구종기일(" &amp; TEXT(권리분석!EP48, "yyyy-mm-dd") &amp; ")" &amp; IF(TODAY()&gt;권리분석!EP48, " 경과한 현재 등재 및 권리신고한 임차인 없어 미반영", " 현재 등재 임차인 없어 미반영")))  &amp; CHAR(10) &amp; IF(OR(TODAY()&lt;권리분석!EP48, 권리분석!EP48=0, 권리분석!EP48="14일미경과"),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용인시 수지구 죽전동 소재 이며, 경매미진행건으로 등본 상 소유자 거주로 추정되어 미반영
3.임금 : 소유자 개인이며, 임금채권자로 추정되는 가압류권자 없어 미반영
4.조세, 당해세 : 압류권자 없어 미반영</v>
      </c>
      <c r="DQ48" s="416"/>
      <c r="DR48" s="416"/>
      <c r="DS48" s="352"/>
      <c r="DT48" s="352"/>
      <c r="DU48" s="352"/>
      <c r="DV48" s="417" t="s">
        <v>697</v>
      </c>
      <c r="DW48" s="352"/>
      <c r="DX48" s="418"/>
      <c r="DY48" s="419" t="s">
        <v>763</v>
      </c>
      <c r="DZ48" s="420" t="s">
        <v>1073</v>
      </c>
      <c r="EA48" s="421"/>
      <c r="EB48" s="421"/>
      <c r="EC48" s="407" t="s">
        <v>820</v>
      </c>
      <c r="ED48" s="422"/>
      <c r="EE48" s="375" t="s">
        <v>821</v>
      </c>
      <c r="EF48" s="423"/>
      <c r="EG48" s="424"/>
      <c r="EH48" s="368"/>
      <c r="EI48" s="375"/>
      <c r="EJ48" s="423"/>
      <c r="EK48" s="425"/>
      <c r="EL48" s="425"/>
      <c r="EM48" s="375"/>
      <c r="EN48" s="426"/>
      <c r="EO48" s="427">
        <v>45586</v>
      </c>
      <c r="EP48" s="427"/>
      <c r="EQ48" s="352"/>
      <c r="ER48" s="428"/>
      <c r="ES48" s="377"/>
      <c r="ET48" s="429"/>
      <c r="EU48" s="377"/>
      <c r="EV48" s="429"/>
      <c r="EW48" s="429"/>
      <c r="EX48" s="377"/>
      <c r="EY48" s="429"/>
      <c r="EZ48" s="377"/>
      <c r="FA48" s="377"/>
      <c r="FB48" s="377"/>
      <c r="FC48" s="376"/>
      <c r="FD48" s="376"/>
      <c r="FE48" s="430"/>
      <c r="FF48" s="430"/>
      <c r="FG48" s="400"/>
      <c r="FH48" s="376"/>
      <c r="FI48" s="376"/>
      <c r="FJ48" s="376"/>
      <c r="FK48" s="376"/>
      <c r="FL48" s="376"/>
      <c r="FM48" s="352"/>
      <c r="FN48" s="376"/>
      <c r="FO48" s="376"/>
      <c r="FP48" s="399"/>
      <c r="FQ48" s="376"/>
      <c r="FR48" s="352"/>
      <c r="FS48" s="431"/>
      <c r="FT48" s="434"/>
      <c r="FU48" s="434"/>
      <c r="FV48" s="434"/>
      <c r="FW48" s="434"/>
      <c r="FX48" s="434"/>
      <c r="FY48" s="434"/>
      <c r="FZ48" s="434"/>
      <c r="GA48" s="434"/>
      <c r="GB48" s="412"/>
      <c r="GC48" s="438"/>
      <c r="GD48" s="439"/>
      <c r="GE48" s="440"/>
      <c r="GF48" s="441"/>
      <c r="GG48" s="441"/>
      <c r="GH48" s="441"/>
      <c r="GI48" s="441"/>
      <c r="GJ48" s="441"/>
      <c r="GK48" s="441"/>
      <c r="GL48" s="442">
        <f t="shared" si="5"/>
        <v>0</v>
      </c>
      <c r="GM48" s="442">
        <f t="shared" si="6"/>
        <v>0</v>
      </c>
      <c r="GN48" s="442"/>
      <c r="GO48" s="443"/>
      <c r="GP48" s="444"/>
      <c r="GQ48" s="445"/>
      <c r="GR48" s="377"/>
      <c r="GS48" s="446"/>
      <c r="GT48" s="447"/>
      <c r="GU48" s="448"/>
      <c r="GV48" s="449"/>
      <c r="GW48" s="450"/>
      <c r="GX48" s="451"/>
      <c r="MD48" s="453">
        <f t="shared" si="7"/>
        <v>0</v>
      </c>
    </row>
    <row r="49" spans="1:342" s="452" customFormat="1" ht="18" customHeight="1">
      <c r="A49" s="350"/>
      <c r="B49" s="351"/>
      <c r="C49" s="352"/>
      <c r="D49" s="353" t="s">
        <v>683</v>
      </c>
      <c r="E49" s="1143" t="s">
        <v>1074</v>
      </c>
      <c r="F49" s="354">
        <f t="shared" si="1"/>
        <v>1</v>
      </c>
      <c r="G49" s="355" t="str">
        <f t="shared" si="0"/>
        <v>SBI-032-01</v>
      </c>
      <c r="H49" s="356" t="s">
        <v>1075</v>
      </c>
      <c r="I49" s="355"/>
      <c r="J49" s="357">
        <v>132283540</v>
      </c>
      <c r="K49" s="358"/>
      <c r="L49" s="358"/>
      <c r="M49" s="359" t="s">
        <v>834</v>
      </c>
      <c r="N49" s="360"/>
      <c r="O49" s="361"/>
      <c r="P49" s="362"/>
      <c r="Q49" s="363" t="s">
        <v>735</v>
      </c>
      <c r="R49" s="363" t="s">
        <v>1076</v>
      </c>
      <c r="S49" s="363" t="s">
        <v>1077</v>
      </c>
      <c r="T49" s="364" t="s">
        <v>1078</v>
      </c>
      <c r="U49" s="365" t="s">
        <v>735</v>
      </c>
      <c r="V49" s="365" t="s">
        <v>1079</v>
      </c>
      <c r="W49" s="365" t="s">
        <v>1077</v>
      </c>
      <c r="X49" s="365" t="s">
        <v>1080</v>
      </c>
      <c r="Y49" s="366"/>
      <c r="Z49" s="367" t="s">
        <v>692</v>
      </c>
      <c r="AA49" s="368"/>
      <c r="AB49" s="369"/>
      <c r="AC49" s="370" t="e">
        <f>VLOOKUP(AA49,코드표!$B$4:$C$89,2,FALSE)</f>
        <v>#N/A</v>
      </c>
      <c r="AD49" s="352"/>
      <c r="AE49" s="371">
        <v>81.06</v>
      </c>
      <c r="AF49" s="371">
        <v>75.510000000000005</v>
      </c>
      <c r="AG49" s="372"/>
      <c r="AH49" s="373"/>
      <c r="AI49" s="374"/>
      <c r="AJ49" s="375"/>
      <c r="AK49" s="376"/>
      <c r="AL49" s="376"/>
      <c r="AM49" s="377">
        <v>44637</v>
      </c>
      <c r="AN49" s="358" t="s">
        <v>1081</v>
      </c>
      <c r="AO49" s="378" t="s">
        <v>1082</v>
      </c>
      <c r="AP49" s="379"/>
      <c r="AQ49" s="352"/>
      <c r="AR49" s="380"/>
      <c r="AS49" s="380"/>
      <c r="AT49" s="380"/>
      <c r="AU49" s="377">
        <v>45097</v>
      </c>
      <c r="AV49" s="352"/>
      <c r="AW49" s="381"/>
      <c r="AX49" s="382"/>
      <c r="AY49" s="383" t="s">
        <v>1083</v>
      </c>
      <c r="AZ49" s="384">
        <v>156000000</v>
      </c>
      <c r="BA49" s="385"/>
      <c r="BB49" s="386" t="s">
        <v>696</v>
      </c>
      <c r="BC49" s="387"/>
      <c r="BD49" s="388"/>
      <c r="BE49" s="389"/>
      <c r="BF49" s="390"/>
      <c r="BG49" s="391"/>
      <c r="BH49" s="392"/>
      <c r="BI49" s="454" t="s">
        <v>1084</v>
      </c>
      <c r="BJ49" s="455">
        <v>210000000</v>
      </c>
      <c r="BK49" s="393"/>
      <c r="BL49" s="389" t="s">
        <v>696</v>
      </c>
      <c r="BM49" s="387"/>
      <c r="BN49" s="394"/>
      <c r="BO49" s="395"/>
      <c r="BP49" s="390"/>
      <c r="BQ49" s="391"/>
      <c r="BR49" s="396"/>
      <c r="BS49" s="396"/>
      <c r="BT49" s="352"/>
      <c r="BU49" s="397"/>
      <c r="BV49" s="398"/>
      <c r="BW49" s="399"/>
      <c r="BX49" s="388"/>
      <c r="BY49" s="359"/>
      <c r="BZ49" s="399"/>
      <c r="CA49" s="400"/>
      <c r="CB49" s="401"/>
      <c r="CC49" s="352"/>
      <c r="CD49" s="400"/>
      <c r="CE49" s="400"/>
      <c r="CF49" s="389"/>
      <c r="CG49" s="402"/>
      <c r="CH49" s="403"/>
      <c r="CI49" s="381"/>
      <c r="CJ49" s="400"/>
      <c r="CK49" s="404"/>
      <c r="CL49" s="405"/>
      <c r="CM49" s="406"/>
      <c r="CN49" s="352"/>
      <c r="CO49" s="407"/>
      <c r="CP49" s="408"/>
      <c r="CQ49" s="409"/>
      <c r="CR49" s="410"/>
      <c r="CS49" s="411"/>
      <c r="CT49" s="412"/>
      <c r="CU49" s="413"/>
      <c r="CV49" s="413"/>
      <c r="CW49" s="413"/>
      <c r="CX49" s="413"/>
      <c r="CY49" s="413"/>
      <c r="CZ49" s="413"/>
      <c r="DA49" s="384">
        <v>0</v>
      </c>
      <c r="DB49" s="413"/>
      <c r="DC49" s="414">
        <f t="shared" si="3"/>
        <v>0</v>
      </c>
      <c r="DD49" s="399"/>
      <c r="DE49" s="399"/>
      <c r="DF49" s="399"/>
      <c r="DG49" s="399"/>
      <c r="DH49" s="399"/>
      <c r="DI49" s="414"/>
      <c r="DJ49" s="414"/>
      <c r="DK49" s="399"/>
      <c r="DL49" s="414"/>
      <c r="DM49" s="414">
        <f t="shared" si="4"/>
        <v>0</v>
      </c>
      <c r="DN49" s="415"/>
      <c r="DO49" s="399"/>
      <c r="DP49" s="298" t="str">
        <f ca="1" xml:space="preserve"> "1~2.소액,임차 : 담보물 " &amp; 권리분석!U49 &amp; " " &amp; 권리분석!V49 &amp; " " &amp; 권리분석!W49 &amp; " 소재 " &amp; 권리분석!AA49 &amp; "이며," &amp; IF(권리분석!EP49=0, " 경매미진행건으로 등본 상 소유자 거주로 추정되어 미반영", IF(권리분석!EP49="14일미경과", " 배당요구종기일(14일미경과) 현재 임대차 관련자료 없어 미반영", " 배당요구종기일(" &amp; TEXT(권리분석!EP49, "yyyy-mm-dd") &amp; ")" &amp; IF(TODAY()&gt;권리분석!EP49, " 경과한 현재 등재 및 권리신고한 임차인 없어 미반영", " 현재 등재 임차인 없어 미반영")))  &amp; CHAR(10) &amp; IF(OR(TODAY()&lt;권리분석!EP49, 권리분석!EP49=0, 권리분석!EP49="14일미경과"),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성남시 중원구 은행동 소재 이며, 경매미진행건으로 등본 상 소유자 거주로 추정되어 미반영
3.임금 : 소유자 개인이며, 임금채권자로 추정되는 가압류권자 없어 미반영
4.조세, 당해세 : 압류권자 없어 미반영</v>
      </c>
      <c r="DQ49" s="416"/>
      <c r="DR49" s="416"/>
      <c r="DS49" s="352"/>
      <c r="DT49" s="352"/>
      <c r="DU49" s="352"/>
      <c r="DV49" s="417" t="s">
        <v>697</v>
      </c>
      <c r="DW49" s="352"/>
      <c r="DX49" s="418"/>
      <c r="DY49" s="419" t="s">
        <v>1085</v>
      </c>
      <c r="DZ49" s="420" t="s">
        <v>1086</v>
      </c>
      <c r="EA49" s="421"/>
      <c r="EB49" s="421"/>
      <c r="EC49" s="407" t="s">
        <v>820</v>
      </c>
      <c r="ED49" s="422"/>
      <c r="EE49" s="375" t="s">
        <v>821</v>
      </c>
      <c r="EF49" s="423"/>
      <c r="EG49" s="424"/>
      <c r="EH49" s="368"/>
      <c r="EI49" s="375"/>
      <c r="EJ49" s="423"/>
      <c r="EK49" s="425"/>
      <c r="EL49" s="425"/>
      <c r="EM49" s="375"/>
      <c r="EN49" s="426"/>
      <c r="EO49" s="427">
        <v>45796</v>
      </c>
      <c r="EP49" s="427"/>
      <c r="EQ49" s="352"/>
      <c r="ER49" s="428"/>
      <c r="ES49" s="377"/>
      <c r="ET49" s="429"/>
      <c r="EU49" s="377"/>
      <c r="EV49" s="429"/>
      <c r="EW49" s="429"/>
      <c r="EX49" s="377"/>
      <c r="EY49" s="429"/>
      <c r="EZ49" s="377"/>
      <c r="FA49" s="377"/>
      <c r="FB49" s="377"/>
      <c r="FC49" s="376"/>
      <c r="FD49" s="376"/>
      <c r="FE49" s="430"/>
      <c r="FF49" s="430"/>
      <c r="FG49" s="400"/>
      <c r="FH49" s="376"/>
      <c r="FI49" s="376"/>
      <c r="FJ49" s="376"/>
      <c r="FK49" s="376"/>
      <c r="FL49" s="376"/>
      <c r="FM49" s="352"/>
      <c r="FN49" s="376"/>
      <c r="FO49" s="376"/>
      <c r="FP49" s="399"/>
      <c r="FQ49" s="376"/>
      <c r="FR49" s="352"/>
      <c r="FS49" s="431"/>
      <c r="FT49" s="432" t="s">
        <v>710</v>
      </c>
      <c r="FU49" s="433">
        <v>45878</v>
      </c>
      <c r="FV49" s="434"/>
      <c r="FW49" s="435"/>
      <c r="FX49" s="435"/>
      <c r="FY49" s="436"/>
      <c r="FZ49" s="436"/>
      <c r="GA49" s="437">
        <v>670000000</v>
      </c>
      <c r="GB49" s="412"/>
      <c r="GC49" s="438"/>
      <c r="GD49" s="439"/>
      <c r="GE49" s="440"/>
      <c r="GF49" s="441"/>
      <c r="GG49" s="441"/>
      <c r="GH49" s="441"/>
      <c r="GI49" s="441"/>
      <c r="GJ49" s="441"/>
      <c r="GK49" s="441"/>
      <c r="GL49" s="442">
        <f t="shared" si="5"/>
        <v>0</v>
      </c>
      <c r="GM49" s="442">
        <f t="shared" si="6"/>
        <v>0</v>
      </c>
      <c r="GN49" s="442"/>
      <c r="GO49" s="443"/>
      <c r="GP49" s="444"/>
      <c r="GQ49" s="445"/>
      <c r="GR49" s="377"/>
      <c r="GS49" s="446"/>
      <c r="GT49" s="447"/>
      <c r="GU49" s="448"/>
      <c r="GV49" s="449"/>
      <c r="GW49" s="450"/>
      <c r="GX49" s="451"/>
      <c r="MD49" s="453">
        <f t="shared" si="7"/>
        <v>0</v>
      </c>
    </row>
    <row r="50" spans="1:342" s="452" customFormat="1" ht="18" customHeight="1">
      <c r="A50" s="350"/>
      <c r="B50" s="351"/>
      <c r="C50" s="352"/>
      <c r="D50" s="353" t="s">
        <v>683</v>
      </c>
      <c r="E50" s="1143" t="s">
        <v>1087</v>
      </c>
      <c r="F50" s="354">
        <f t="shared" si="1"/>
        <v>1</v>
      </c>
      <c r="G50" s="355" t="str">
        <f t="shared" si="0"/>
        <v>SBI-033-01</v>
      </c>
      <c r="H50" s="356" t="s">
        <v>1088</v>
      </c>
      <c r="I50" s="355"/>
      <c r="J50" s="357">
        <v>67635050</v>
      </c>
      <c r="K50" s="358"/>
      <c r="L50" s="358"/>
      <c r="M50" s="359" t="s">
        <v>686</v>
      </c>
      <c r="N50" s="360"/>
      <c r="O50" s="361"/>
      <c r="P50" s="362"/>
      <c r="Q50" s="363" t="s">
        <v>735</v>
      </c>
      <c r="R50" s="363" t="s">
        <v>1089</v>
      </c>
      <c r="S50" s="363" t="s">
        <v>1090</v>
      </c>
      <c r="T50" s="364" t="s">
        <v>1091</v>
      </c>
      <c r="U50" s="365" t="s">
        <v>735</v>
      </c>
      <c r="V50" s="365" t="s">
        <v>1092</v>
      </c>
      <c r="W50" s="365" t="s">
        <v>1090</v>
      </c>
      <c r="X50" s="365" t="s">
        <v>1093</v>
      </c>
      <c r="Y50" s="366"/>
      <c r="Z50" s="367" t="s">
        <v>692</v>
      </c>
      <c r="AA50" s="368"/>
      <c r="AB50" s="369"/>
      <c r="AC50" s="370" t="e">
        <f>VLOOKUP(AA50,코드표!$B$4:$C$89,2,FALSE)</f>
        <v>#N/A</v>
      </c>
      <c r="AD50" s="352"/>
      <c r="AE50" s="371">
        <v>22.7</v>
      </c>
      <c r="AF50" s="371">
        <v>38.130000000000003</v>
      </c>
      <c r="AG50" s="372"/>
      <c r="AH50" s="373"/>
      <c r="AI50" s="374"/>
      <c r="AJ50" s="375"/>
      <c r="AK50" s="376"/>
      <c r="AL50" s="376"/>
      <c r="AM50" s="377">
        <v>44343</v>
      </c>
      <c r="AN50" s="358" t="s">
        <v>1094</v>
      </c>
      <c r="AO50" s="378" t="s">
        <v>962</v>
      </c>
      <c r="AP50" s="379" t="s">
        <v>695</v>
      </c>
      <c r="AQ50" s="352"/>
      <c r="AR50" s="380"/>
      <c r="AS50" s="380"/>
      <c r="AT50" s="380"/>
      <c r="AU50" s="377"/>
      <c r="AV50" s="352"/>
      <c r="AW50" s="381"/>
      <c r="AX50" s="382"/>
      <c r="AY50" s="383">
        <v>1</v>
      </c>
      <c r="AZ50" s="384">
        <v>79200000</v>
      </c>
      <c r="BA50" s="385"/>
      <c r="BB50" s="386" t="s">
        <v>696</v>
      </c>
      <c r="BC50" s="387"/>
      <c r="BD50" s="388"/>
      <c r="BE50" s="389"/>
      <c r="BF50" s="390"/>
      <c r="BG50" s="391"/>
      <c r="BH50" s="392"/>
      <c r="BI50" s="392"/>
      <c r="BJ50" s="392"/>
      <c r="BK50" s="393"/>
      <c r="BL50" s="389"/>
      <c r="BM50" s="387"/>
      <c r="BN50" s="394"/>
      <c r="BO50" s="395"/>
      <c r="BP50" s="390"/>
      <c r="BQ50" s="391"/>
      <c r="BR50" s="396"/>
      <c r="BS50" s="396"/>
      <c r="BT50" s="352"/>
      <c r="BU50" s="397"/>
      <c r="BV50" s="398"/>
      <c r="BW50" s="399"/>
      <c r="BX50" s="388"/>
      <c r="BY50" s="359"/>
      <c r="BZ50" s="399"/>
      <c r="CA50" s="400"/>
      <c r="CB50" s="401"/>
      <c r="CC50" s="352"/>
      <c r="CD50" s="400"/>
      <c r="CE50" s="400"/>
      <c r="CF50" s="389"/>
      <c r="CG50" s="402"/>
      <c r="CH50" s="403"/>
      <c r="CI50" s="381"/>
      <c r="CJ50" s="400"/>
      <c r="CK50" s="404"/>
      <c r="CL50" s="405"/>
      <c r="CM50" s="406"/>
      <c r="CN50" s="352"/>
      <c r="CO50" s="407"/>
      <c r="CP50" s="408"/>
      <c r="CQ50" s="409"/>
      <c r="CR50" s="410"/>
      <c r="CS50" s="411"/>
      <c r="CT50" s="412"/>
      <c r="CU50" s="413"/>
      <c r="CV50" s="413"/>
      <c r="CW50" s="413"/>
      <c r="CX50" s="413"/>
      <c r="CY50" s="413"/>
      <c r="CZ50" s="413"/>
      <c r="DA50" s="384">
        <v>0</v>
      </c>
      <c r="DB50" s="413"/>
      <c r="DC50" s="414">
        <f t="shared" si="3"/>
        <v>0</v>
      </c>
      <c r="DD50" s="399"/>
      <c r="DE50" s="399"/>
      <c r="DF50" s="399"/>
      <c r="DG50" s="399"/>
      <c r="DH50" s="399"/>
      <c r="DI50" s="414"/>
      <c r="DJ50" s="414"/>
      <c r="DK50" s="399"/>
      <c r="DL50" s="414"/>
      <c r="DM50" s="414">
        <f t="shared" si="4"/>
        <v>0</v>
      </c>
      <c r="DN50" s="415"/>
      <c r="DO50" s="399"/>
      <c r="DP50" s="298" t="str">
        <f ca="1" xml:space="preserve"> "1~2.소액,임차 : 담보물 " &amp; 권리분석!U50 &amp; " " &amp; 권리분석!V50 &amp; " " &amp; 권리분석!W50 &amp; " 소재 " &amp; 권리분석!AA50 &amp; "이며," &amp; IF(권리분석!EP50=0, " 경매미진행건으로 등본 상 소유자 거주로 추정되어 미반영", IF(권리분석!EP50="14일미경과", " 배당요구종기일(14일미경과) 현재 임대차 관련자료 없어 미반영", " 배당요구종기일(" &amp; TEXT(권리분석!EP50, "yyyy-mm-dd") &amp; ")" &amp; IF(TODAY()&gt;권리분석!EP50, " 경과한 현재 등재 및 권리신고한 임차인 없어 미반영", " 현재 등재 임차인 없어 미반영")))  &amp; CHAR(10) &amp; IF(OR(TODAY()&lt;권리분석!EP50, 권리분석!EP50=0, 권리분석!EP50="14일미경과"),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안산시 상록구 사동 소재 이며, 경매미진행건으로 등본 상 소유자 거주로 추정되어 미반영
3.임금 : 소유자 개인이며, 임금채권자로 추정되는 가압류권자 없어 미반영
4.조세, 당해세 : 압류권자 없어 미반영</v>
      </c>
      <c r="DQ50" s="416"/>
      <c r="DR50" s="416"/>
      <c r="DS50" s="352"/>
      <c r="DT50" s="352"/>
      <c r="DU50" s="352"/>
      <c r="DV50" s="417" t="s">
        <v>697</v>
      </c>
      <c r="DW50" s="352"/>
      <c r="DX50" s="418"/>
      <c r="DY50" s="419" t="s">
        <v>754</v>
      </c>
      <c r="DZ50" s="420" t="s">
        <v>1095</v>
      </c>
      <c r="EA50" s="421"/>
      <c r="EB50" s="421"/>
      <c r="EC50" s="407" t="s">
        <v>820</v>
      </c>
      <c r="ED50" s="422"/>
      <c r="EE50" s="375" t="s">
        <v>821</v>
      </c>
      <c r="EF50" s="423"/>
      <c r="EG50" s="424"/>
      <c r="EH50" s="368"/>
      <c r="EI50" s="375"/>
      <c r="EJ50" s="423"/>
      <c r="EK50" s="425"/>
      <c r="EL50" s="425"/>
      <c r="EM50" s="375"/>
      <c r="EN50" s="426"/>
      <c r="EO50" s="427">
        <v>45757</v>
      </c>
      <c r="EP50" s="427"/>
      <c r="EQ50" s="352"/>
      <c r="ER50" s="428"/>
      <c r="ES50" s="377"/>
      <c r="ET50" s="429"/>
      <c r="EU50" s="377"/>
      <c r="EV50" s="429"/>
      <c r="EW50" s="429"/>
      <c r="EX50" s="377"/>
      <c r="EY50" s="429"/>
      <c r="EZ50" s="377"/>
      <c r="FA50" s="377"/>
      <c r="FB50" s="377"/>
      <c r="FC50" s="376"/>
      <c r="FD50" s="376"/>
      <c r="FE50" s="430"/>
      <c r="FF50" s="430"/>
      <c r="FG50" s="400"/>
      <c r="FH50" s="376"/>
      <c r="FI50" s="376"/>
      <c r="FJ50" s="376"/>
      <c r="FK50" s="376"/>
      <c r="FL50" s="376"/>
      <c r="FM50" s="352"/>
      <c r="FN50" s="376"/>
      <c r="FO50" s="376"/>
      <c r="FP50" s="399"/>
      <c r="FQ50" s="376"/>
      <c r="FR50" s="352"/>
      <c r="FS50" s="431"/>
      <c r="FT50" s="432" t="s">
        <v>710</v>
      </c>
      <c r="FU50" s="433">
        <v>45878</v>
      </c>
      <c r="FV50" s="434"/>
      <c r="FW50" s="435"/>
      <c r="FX50" s="435"/>
      <c r="FY50" s="436"/>
      <c r="FZ50" s="436"/>
      <c r="GA50" s="437">
        <v>122500000</v>
      </c>
      <c r="GB50" s="412"/>
      <c r="GC50" s="438"/>
      <c r="GD50" s="439"/>
      <c r="GE50" s="440"/>
      <c r="GF50" s="441"/>
      <c r="GG50" s="441"/>
      <c r="GH50" s="441"/>
      <c r="GI50" s="441"/>
      <c r="GJ50" s="441"/>
      <c r="GK50" s="441"/>
      <c r="GL50" s="442">
        <f t="shared" si="5"/>
        <v>0</v>
      </c>
      <c r="GM50" s="442">
        <f t="shared" si="6"/>
        <v>0</v>
      </c>
      <c r="GN50" s="442"/>
      <c r="GO50" s="443"/>
      <c r="GP50" s="444"/>
      <c r="GQ50" s="445"/>
      <c r="GR50" s="377"/>
      <c r="GS50" s="446"/>
      <c r="GT50" s="447"/>
      <c r="GU50" s="448"/>
      <c r="GV50" s="449"/>
      <c r="GW50" s="450"/>
      <c r="GX50" s="451"/>
      <c r="MD50" s="453">
        <f t="shared" si="7"/>
        <v>0</v>
      </c>
    </row>
    <row r="51" spans="1:342" s="452" customFormat="1" ht="18" customHeight="1">
      <c r="A51" s="350"/>
      <c r="B51" s="351"/>
      <c r="C51" s="352"/>
      <c r="D51" s="353" t="s">
        <v>683</v>
      </c>
      <c r="E51" s="1143" t="s">
        <v>1096</v>
      </c>
      <c r="F51" s="354">
        <f t="shared" si="1"/>
        <v>1</v>
      </c>
      <c r="G51" s="355" t="str">
        <f t="shared" si="0"/>
        <v>SBI-034-01</v>
      </c>
      <c r="H51" s="356" t="s">
        <v>1097</v>
      </c>
      <c r="I51" s="355"/>
      <c r="J51" s="357">
        <v>92838670</v>
      </c>
      <c r="K51" s="358"/>
      <c r="L51" s="358"/>
      <c r="M51" s="359" t="s">
        <v>686</v>
      </c>
      <c r="N51" s="360"/>
      <c r="O51" s="361"/>
      <c r="P51" s="362"/>
      <c r="Q51" s="363" t="s">
        <v>687</v>
      </c>
      <c r="R51" s="363" t="s">
        <v>1098</v>
      </c>
      <c r="S51" s="363" t="s">
        <v>1099</v>
      </c>
      <c r="T51" s="364" t="s">
        <v>1100</v>
      </c>
      <c r="U51" s="365" t="s">
        <v>687</v>
      </c>
      <c r="V51" s="365" t="s">
        <v>1098</v>
      </c>
      <c r="W51" s="365" t="s">
        <v>1099</v>
      </c>
      <c r="X51" s="365" t="s">
        <v>1101</v>
      </c>
      <c r="Y51" s="366"/>
      <c r="Z51" s="367" t="s">
        <v>692</v>
      </c>
      <c r="AA51" s="368"/>
      <c r="AB51" s="369"/>
      <c r="AC51" s="370" t="e">
        <f>VLOOKUP(AA51,코드표!$B$4:$C$89,2,FALSE)</f>
        <v>#N/A</v>
      </c>
      <c r="AD51" s="352"/>
      <c r="AE51" s="371">
        <v>42.803899999999999</v>
      </c>
      <c r="AF51" s="371">
        <v>126.5517</v>
      </c>
      <c r="AG51" s="372"/>
      <c r="AH51" s="373"/>
      <c r="AI51" s="374"/>
      <c r="AJ51" s="375"/>
      <c r="AK51" s="376"/>
      <c r="AL51" s="376"/>
      <c r="AM51" s="377">
        <v>38202</v>
      </c>
      <c r="AN51" s="358" t="s">
        <v>1102</v>
      </c>
      <c r="AO51" s="378" t="s">
        <v>1103</v>
      </c>
      <c r="AP51" s="379"/>
      <c r="AQ51" s="352"/>
      <c r="AR51" s="380"/>
      <c r="AS51" s="380"/>
      <c r="AT51" s="380"/>
      <c r="AU51" s="377">
        <v>45621</v>
      </c>
      <c r="AV51" s="352"/>
      <c r="AW51" s="381"/>
      <c r="AX51" s="382"/>
      <c r="AY51" s="383">
        <v>5</v>
      </c>
      <c r="AZ51" s="384">
        <v>108000000</v>
      </c>
      <c r="BA51" s="385"/>
      <c r="BB51" s="386" t="s">
        <v>696</v>
      </c>
      <c r="BC51" s="387"/>
      <c r="BD51" s="388"/>
      <c r="BE51" s="389"/>
      <c r="BF51" s="390"/>
      <c r="BG51" s="391"/>
      <c r="BH51" s="392"/>
      <c r="BI51" s="454" t="s">
        <v>1084</v>
      </c>
      <c r="BJ51" s="455">
        <v>282700000</v>
      </c>
      <c r="BK51" s="393"/>
      <c r="BL51" s="389" t="s">
        <v>696</v>
      </c>
      <c r="BM51" s="387"/>
      <c r="BN51" s="394"/>
      <c r="BO51" s="395"/>
      <c r="BP51" s="390"/>
      <c r="BQ51" s="391"/>
      <c r="BR51" s="396"/>
      <c r="BS51" s="396"/>
      <c r="BT51" s="352"/>
      <c r="BU51" s="397"/>
      <c r="BV51" s="398"/>
      <c r="BW51" s="399"/>
      <c r="BX51" s="388"/>
      <c r="BY51" s="359"/>
      <c r="BZ51" s="399"/>
      <c r="CA51" s="400"/>
      <c r="CB51" s="401"/>
      <c r="CC51" s="352"/>
      <c r="CD51" s="400"/>
      <c r="CE51" s="400"/>
      <c r="CF51" s="389"/>
      <c r="CG51" s="402"/>
      <c r="CH51" s="403"/>
      <c r="CI51" s="381"/>
      <c r="CJ51" s="400"/>
      <c r="CK51" s="404"/>
      <c r="CL51" s="405"/>
      <c r="CM51" s="406"/>
      <c r="CN51" s="352"/>
      <c r="CO51" s="407"/>
      <c r="CP51" s="408"/>
      <c r="CQ51" s="409"/>
      <c r="CR51" s="410"/>
      <c r="CS51" s="411"/>
      <c r="CT51" s="412"/>
      <c r="CU51" s="413"/>
      <c r="CV51" s="413"/>
      <c r="CW51" s="413"/>
      <c r="CX51" s="413"/>
      <c r="CY51" s="413"/>
      <c r="CZ51" s="413"/>
      <c r="DA51" s="384">
        <v>0</v>
      </c>
      <c r="DB51" s="413"/>
      <c r="DC51" s="414">
        <f t="shared" si="3"/>
        <v>0</v>
      </c>
      <c r="DD51" s="399"/>
      <c r="DE51" s="399"/>
      <c r="DF51" s="399"/>
      <c r="DG51" s="399"/>
      <c r="DH51" s="399"/>
      <c r="DI51" s="414"/>
      <c r="DJ51" s="414"/>
      <c r="DK51" s="399"/>
      <c r="DL51" s="414"/>
      <c r="DM51" s="414">
        <f t="shared" si="4"/>
        <v>0</v>
      </c>
      <c r="DN51" s="415"/>
      <c r="DO51" s="399"/>
      <c r="DP51" s="298" t="str">
        <f ca="1" xml:space="preserve"> "1~2.소액,임차 : 담보물 " &amp; 권리분석!U51 &amp; " " &amp; 권리분석!V51 &amp; " " &amp; 권리분석!W51 &amp; " 소재 " &amp; 권리분석!AA51 &amp; "이며," &amp; IF(권리분석!EP51=0, " 경매미진행건으로 등본 상 소유자 거주로 추정되어 미반영", IF(권리분석!EP51="14일미경과", " 배당요구종기일(14일미경과) 현재 임대차 관련자료 없어 미반영", " 배당요구종기일(" &amp; TEXT(권리분석!EP51, "yyyy-mm-dd") &amp; ")" &amp; IF(TODAY()&gt;권리분석!EP51, " 경과한 현재 등재 및 권리신고한 임차인 없어 미반영", " 현재 등재 임차인 없어 미반영")))  &amp; CHAR(10) &amp; IF(OR(TODAY()&lt;권리분석!EP51, 권리분석!EP51=0, 권리분석!EP51="14일미경과"),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수영구 수영동 소재 이며, 경매미진행건으로 등본 상 소유자 거주로 추정되어 미반영
3.임금 : 소유자 개인이며, 임금채권자로 추정되는 가압류권자 없어 미반영
4.조세, 당해세 : 압류권자 없어 미반영</v>
      </c>
      <c r="DQ51" s="416"/>
      <c r="DR51" s="416"/>
      <c r="DS51" s="352"/>
      <c r="DT51" s="352"/>
      <c r="DU51" s="352"/>
      <c r="DV51" s="417" t="s">
        <v>697</v>
      </c>
      <c r="DW51" s="352"/>
      <c r="DX51" s="418"/>
      <c r="DY51" s="419" t="s">
        <v>720</v>
      </c>
      <c r="DZ51" s="420" t="s">
        <v>1104</v>
      </c>
      <c r="EA51" s="420" t="s">
        <v>1105</v>
      </c>
      <c r="EB51" s="421"/>
      <c r="EC51" s="407" t="s">
        <v>820</v>
      </c>
      <c r="ED51" s="422"/>
      <c r="EE51" s="375" t="s">
        <v>821</v>
      </c>
      <c r="EF51" s="423"/>
      <c r="EG51" s="424" t="s">
        <v>1106</v>
      </c>
      <c r="EH51" s="368"/>
      <c r="EI51" s="375" t="s">
        <v>821</v>
      </c>
      <c r="EJ51" s="423"/>
      <c r="EK51" s="425"/>
      <c r="EL51" s="425"/>
      <c r="EM51" s="375"/>
      <c r="EN51" s="426"/>
      <c r="EO51" s="427">
        <v>45769</v>
      </c>
      <c r="EP51" s="427"/>
      <c r="EQ51" s="352"/>
      <c r="ER51" s="428"/>
      <c r="ES51" s="377"/>
      <c r="ET51" s="429"/>
      <c r="EU51" s="377"/>
      <c r="EV51" s="429"/>
      <c r="EW51" s="429"/>
      <c r="EX51" s="377"/>
      <c r="EY51" s="429"/>
      <c r="EZ51" s="377"/>
      <c r="FA51" s="377"/>
      <c r="FB51" s="377"/>
      <c r="FC51" s="376"/>
      <c r="FD51" s="376"/>
      <c r="FE51" s="430"/>
      <c r="FF51" s="430"/>
      <c r="FG51" s="400"/>
      <c r="FH51" s="376"/>
      <c r="FI51" s="376"/>
      <c r="FJ51" s="376"/>
      <c r="FK51" s="376"/>
      <c r="FL51" s="376"/>
      <c r="FM51" s="352"/>
      <c r="FN51" s="376"/>
      <c r="FO51" s="376"/>
      <c r="FP51" s="399"/>
      <c r="FQ51" s="376"/>
      <c r="FR51" s="352"/>
      <c r="FS51" s="431"/>
      <c r="FT51" s="432" t="s">
        <v>710</v>
      </c>
      <c r="FU51" s="433">
        <v>45878</v>
      </c>
      <c r="FV51" s="434"/>
      <c r="FW51" s="435"/>
      <c r="FX51" s="435"/>
      <c r="FY51" s="436"/>
      <c r="FZ51" s="436"/>
      <c r="GA51" s="437">
        <v>830000000</v>
      </c>
      <c r="GB51" s="412"/>
      <c r="GC51" s="438"/>
      <c r="GD51" s="439"/>
      <c r="GE51" s="440"/>
      <c r="GF51" s="441"/>
      <c r="GG51" s="441"/>
      <c r="GH51" s="441"/>
      <c r="GI51" s="441"/>
      <c r="GJ51" s="441"/>
      <c r="GK51" s="441"/>
      <c r="GL51" s="442">
        <f t="shared" si="5"/>
        <v>0</v>
      </c>
      <c r="GM51" s="442">
        <f t="shared" si="6"/>
        <v>0</v>
      </c>
      <c r="GN51" s="442"/>
      <c r="GO51" s="443"/>
      <c r="GP51" s="444"/>
      <c r="GQ51" s="445"/>
      <c r="GR51" s="377"/>
      <c r="GS51" s="446"/>
      <c r="GT51" s="447"/>
      <c r="GU51" s="448"/>
      <c r="GV51" s="449"/>
      <c r="GW51" s="450"/>
      <c r="GX51" s="451"/>
      <c r="MD51" s="453">
        <f t="shared" si="7"/>
        <v>0</v>
      </c>
    </row>
    <row r="52" spans="1:342" s="452" customFormat="1" ht="18" customHeight="1">
      <c r="A52" s="350"/>
      <c r="B52" s="351"/>
      <c r="C52" s="352"/>
      <c r="D52" s="353" t="s">
        <v>683</v>
      </c>
      <c r="E52" s="1143" t="s">
        <v>1107</v>
      </c>
      <c r="F52" s="354">
        <f t="shared" si="1"/>
        <v>1</v>
      </c>
      <c r="G52" s="355" t="str">
        <f t="shared" si="0"/>
        <v>SBI-035-01</v>
      </c>
      <c r="H52" s="356" t="s">
        <v>1108</v>
      </c>
      <c r="I52" s="355"/>
      <c r="J52" s="357">
        <v>52000000</v>
      </c>
      <c r="K52" s="358"/>
      <c r="L52" s="358"/>
      <c r="M52" s="359" t="s">
        <v>686</v>
      </c>
      <c r="N52" s="360"/>
      <c r="O52" s="361"/>
      <c r="P52" s="362"/>
      <c r="Q52" s="363" t="s">
        <v>1109</v>
      </c>
      <c r="R52" s="363" t="s">
        <v>1110</v>
      </c>
      <c r="S52" s="363" t="s">
        <v>1111</v>
      </c>
      <c r="T52" s="364" t="s">
        <v>1112</v>
      </c>
      <c r="U52" s="365" t="s">
        <v>1109</v>
      </c>
      <c r="V52" s="365" t="s">
        <v>1110</v>
      </c>
      <c r="W52" s="365" t="s">
        <v>1111</v>
      </c>
      <c r="X52" s="365" t="s">
        <v>1113</v>
      </c>
      <c r="Y52" s="366"/>
      <c r="Z52" s="367" t="s">
        <v>692</v>
      </c>
      <c r="AA52" s="368"/>
      <c r="AB52" s="369"/>
      <c r="AC52" s="370" t="e">
        <f>VLOOKUP(AA52,코드표!$B$4:$C$89,2,FALSE)</f>
        <v>#N/A</v>
      </c>
      <c r="AD52" s="352"/>
      <c r="AE52" s="371">
        <v>47.241</v>
      </c>
      <c r="AF52" s="371">
        <v>84.976100000000002</v>
      </c>
      <c r="AG52" s="372"/>
      <c r="AH52" s="373"/>
      <c r="AI52" s="374"/>
      <c r="AJ52" s="375"/>
      <c r="AK52" s="376"/>
      <c r="AL52" s="376"/>
      <c r="AM52" s="377">
        <v>39119</v>
      </c>
      <c r="AN52" s="358" t="s">
        <v>1114</v>
      </c>
      <c r="AO52" s="378" t="s">
        <v>1115</v>
      </c>
      <c r="AP52" s="379" t="s">
        <v>695</v>
      </c>
      <c r="AQ52" s="352"/>
      <c r="AR52" s="380"/>
      <c r="AS52" s="380"/>
      <c r="AT52" s="380"/>
      <c r="AU52" s="377">
        <v>45169</v>
      </c>
      <c r="AV52" s="352"/>
      <c r="AW52" s="381"/>
      <c r="AX52" s="382"/>
      <c r="AY52" s="383">
        <v>3</v>
      </c>
      <c r="AZ52" s="384">
        <v>62400000</v>
      </c>
      <c r="BA52" s="385"/>
      <c r="BB52" s="386" t="s">
        <v>696</v>
      </c>
      <c r="BC52" s="387"/>
      <c r="BD52" s="388"/>
      <c r="BE52" s="389"/>
      <c r="BF52" s="390"/>
      <c r="BG52" s="391"/>
      <c r="BH52" s="392"/>
      <c r="BI52" s="454" t="s">
        <v>793</v>
      </c>
      <c r="BJ52" s="455">
        <v>600000000</v>
      </c>
      <c r="BK52" s="393"/>
      <c r="BL52" s="389" t="s">
        <v>696</v>
      </c>
      <c r="BM52" s="387"/>
      <c r="BN52" s="394"/>
      <c r="BO52" s="395"/>
      <c r="BP52" s="390"/>
      <c r="BQ52" s="391"/>
      <c r="BR52" s="396"/>
      <c r="BS52" s="396"/>
      <c r="BT52" s="352"/>
      <c r="BU52" s="397"/>
      <c r="BV52" s="398"/>
      <c r="BW52" s="399"/>
      <c r="BX52" s="388"/>
      <c r="BY52" s="359"/>
      <c r="BZ52" s="399"/>
      <c r="CA52" s="400"/>
      <c r="CB52" s="401"/>
      <c r="CC52" s="352"/>
      <c r="CD52" s="400"/>
      <c r="CE52" s="400"/>
      <c r="CF52" s="389"/>
      <c r="CG52" s="402"/>
      <c r="CH52" s="403"/>
      <c r="CI52" s="381"/>
      <c r="CJ52" s="400"/>
      <c r="CK52" s="404"/>
      <c r="CL52" s="405"/>
      <c r="CM52" s="406"/>
      <c r="CN52" s="352"/>
      <c r="CO52" s="407"/>
      <c r="CP52" s="408"/>
      <c r="CQ52" s="409"/>
      <c r="CR52" s="410"/>
      <c r="CS52" s="411"/>
      <c r="CT52" s="412"/>
      <c r="CU52" s="413"/>
      <c r="CV52" s="413"/>
      <c r="CW52" s="413"/>
      <c r="CX52" s="413"/>
      <c r="CY52" s="413"/>
      <c r="CZ52" s="413"/>
      <c r="DA52" s="384">
        <v>0</v>
      </c>
      <c r="DB52" s="413"/>
      <c r="DC52" s="414">
        <f t="shared" si="3"/>
        <v>0</v>
      </c>
      <c r="DD52" s="399"/>
      <c r="DE52" s="399"/>
      <c r="DF52" s="399"/>
      <c r="DG52" s="399"/>
      <c r="DH52" s="399"/>
      <c r="DI52" s="414"/>
      <c r="DJ52" s="414"/>
      <c r="DK52" s="399"/>
      <c r="DL52" s="414"/>
      <c r="DM52" s="414">
        <f t="shared" si="4"/>
        <v>0</v>
      </c>
      <c r="DN52" s="415"/>
      <c r="DO52" s="399"/>
      <c r="DP52" s="298" t="str">
        <f ca="1" xml:space="preserve"> "1~2.소액,임차 : 담보물 " &amp; 권리분석!U52 &amp; " " &amp; 권리분석!V52 &amp; " " &amp; 권리분석!W52 &amp; " 소재 " &amp; 권리분석!AA52 &amp; "이며," &amp; IF(권리분석!EP52=0, " 경매미진행건으로 등본 상 소유자 거주로 추정되어 미반영", IF(권리분석!EP52="14일미경과", " 배당요구종기일(14일미경과) 현재 임대차 관련자료 없어 미반영", " 배당요구종기일(" &amp; TEXT(권리분석!EP52, "yyyy-mm-dd") &amp; ")" &amp; IF(TODAY()&gt;권리분석!EP52, " 경과한 현재 등재 및 권리신고한 임차인 없어 미반영", " 현재 등재 임차인 없어 미반영")))  &amp; CHAR(10) &amp; IF(OR(TODAY()&lt;권리분석!EP52, 권리분석!EP52=0, 권리분석!EP52="14일미경과"),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대전광역시 유성구 노은동 소재 이며, 경매미진행건으로 등본 상 소유자 거주로 추정되어 미반영
3.임금 : 소유자 개인이며, 임금채권자로 추정되는 가압류권자 없어 미반영
4.조세, 당해세 : 압류권자 없어 미반영</v>
      </c>
      <c r="DQ52" s="416"/>
      <c r="DR52" s="416"/>
      <c r="DS52" s="352"/>
      <c r="DT52" s="352"/>
      <c r="DU52" s="352"/>
      <c r="DV52" s="352"/>
      <c r="DW52" s="352"/>
      <c r="DX52" s="418"/>
      <c r="DY52" s="419" t="s">
        <v>1116</v>
      </c>
      <c r="DZ52" s="421"/>
      <c r="EA52" s="421"/>
      <c r="EB52" s="421"/>
      <c r="EC52" s="407"/>
      <c r="ED52" s="422"/>
      <c r="EE52" s="375"/>
      <c r="EF52" s="423"/>
      <c r="EG52" s="424"/>
      <c r="EH52" s="368"/>
      <c r="EI52" s="375"/>
      <c r="EJ52" s="423"/>
      <c r="EK52" s="425"/>
      <c r="EL52" s="425"/>
      <c r="EM52" s="375"/>
      <c r="EN52" s="426"/>
      <c r="EO52" s="427"/>
      <c r="EP52" s="427"/>
      <c r="EQ52" s="352"/>
      <c r="ER52" s="428"/>
      <c r="ES52" s="377"/>
      <c r="ET52" s="429"/>
      <c r="EU52" s="377"/>
      <c r="EV52" s="429"/>
      <c r="EW52" s="429"/>
      <c r="EX52" s="377"/>
      <c r="EY52" s="429"/>
      <c r="EZ52" s="377"/>
      <c r="FA52" s="377"/>
      <c r="FB52" s="377"/>
      <c r="FC52" s="376"/>
      <c r="FD52" s="376"/>
      <c r="FE52" s="430"/>
      <c r="FF52" s="430"/>
      <c r="FG52" s="400"/>
      <c r="FH52" s="376"/>
      <c r="FI52" s="376"/>
      <c r="FJ52" s="376"/>
      <c r="FK52" s="376"/>
      <c r="FL52" s="376"/>
      <c r="FM52" s="352"/>
      <c r="FN52" s="376"/>
      <c r="FO52" s="376"/>
      <c r="FP52" s="399"/>
      <c r="FQ52" s="376"/>
      <c r="FR52" s="352"/>
      <c r="FS52" s="431"/>
      <c r="FT52" s="432" t="s">
        <v>710</v>
      </c>
      <c r="FU52" s="433">
        <v>45878</v>
      </c>
      <c r="FV52" s="434"/>
      <c r="FW52" s="435"/>
      <c r="FX52" s="435"/>
      <c r="FY52" s="436"/>
      <c r="FZ52" s="436"/>
      <c r="GA52" s="437">
        <v>630000000</v>
      </c>
      <c r="GB52" s="412"/>
      <c r="GC52" s="438"/>
      <c r="GD52" s="439"/>
      <c r="GE52" s="440"/>
      <c r="GF52" s="441"/>
      <c r="GG52" s="441"/>
      <c r="GH52" s="441"/>
      <c r="GI52" s="441"/>
      <c r="GJ52" s="441"/>
      <c r="GK52" s="441"/>
      <c r="GL52" s="442">
        <f t="shared" si="5"/>
        <v>0</v>
      </c>
      <c r="GM52" s="442">
        <f t="shared" si="6"/>
        <v>0</v>
      </c>
      <c r="GN52" s="442"/>
      <c r="GO52" s="443"/>
      <c r="GP52" s="444"/>
      <c r="GQ52" s="445"/>
      <c r="GR52" s="377"/>
      <c r="GS52" s="446"/>
      <c r="GT52" s="447"/>
      <c r="GU52" s="448"/>
      <c r="GV52" s="449"/>
      <c r="GW52" s="450"/>
      <c r="GX52" s="451"/>
      <c r="MD52" s="453">
        <f t="shared" si="7"/>
        <v>0</v>
      </c>
    </row>
    <row r="53" spans="1:342" s="452" customFormat="1" ht="18" customHeight="1">
      <c r="A53" s="350"/>
      <c r="B53" s="351"/>
      <c r="C53" s="352"/>
      <c r="D53" s="353" t="s">
        <v>683</v>
      </c>
      <c r="E53" s="1143" t="s">
        <v>1117</v>
      </c>
      <c r="F53" s="354">
        <f t="shared" si="1"/>
        <v>1</v>
      </c>
      <c r="G53" s="355" t="str">
        <f t="shared" si="0"/>
        <v>SBI-036-01</v>
      </c>
      <c r="H53" s="356" t="s">
        <v>1118</v>
      </c>
      <c r="I53" s="355"/>
      <c r="J53" s="357">
        <v>39298782</v>
      </c>
      <c r="K53" s="358"/>
      <c r="L53" s="358"/>
      <c r="M53" s="359" t="s">
        <v>686</v>
      </c>
      <c r="N53" s="360"/>
      <c r="O53" s="361"/>
      <c r="P53" s="362"/>
      <c r="Q53" s="363" t="s">
        <v>981</v>
      </c>
      <c r="R53" s="363" t="s">
        <v>1119</v>
      </c>
      <c r="S53" s="363" t="s">
        <v>1120</v>
      </c>
      <c r="T53" s="364" t="s">
        <v>1121</v>
      </c>
      <c r="U53" s="365" t="s">
        <v>981</v>
      </c>
      <c r="V53" s="365" t="s">
        <v>1119</v>
      </c>
      <c r="W53" s="365" t="s">
        <v>1120</v>
      </c>
      <c r="X53" s="365" t="s">
        <v>1122</v>
      </c>
      <c r="Y53" s="366"/>
      <c r="Z53" s="367" t="s">
        <v>692</v>
      </c>
      <c r="AA53" s="368"/>
      <c r="AB53" s="369"/>
      <c r="AC53" s="370" t="e">
        <f>VLOOKUP(AA53,코드표!$B$4:$C$89,2,FALSE)</f>
        <v>#N/A</v>
      </c>
      <c r="AD53" s="352"/>
      <c r="AE53" s="371">
        <v>45.118699999999997</v>
      </c>
      <c r="AF53" s="371">
        <v>101.95</v>
      </c>
      <c r="AG53" s="372"/>
      <c r="AH53" s="373"/>
      <c r="AI53" s="374"/>
      <c r="AJ53" s="375"/>
      <c r="AK53" s="376"/>
      <c r="AL53" s="376"/>
      <c r="AM53" s="377">
        <v>39071</v>
      </c>
      <c r="AN53" s="358" t="s">
        <v>1123</v>
      </c>
      <c r="AO53" s="378" t="s">
        <v>1124</v>
      </c>
      <c r="AP53" s="379" t="s">
        <v>695</v>
      </c>
      <c r="AQ53" s="352"/>
      <c r="AR53" s="380"/>
      <c r="AS53" s="380"/>
      <c r="AT53" s="380"/>
      <c r="AU53" s="377"/>
      <c r="AV53" s="352"/>
      <c r="AW53" s="381"/>
      <c r="AX53" s="382"/>
      <c r="AY53" s="383">
        <v>4</v>
      </c>
      <c r="AZ53" s="384">
        <v>54000000</v>
      </c>
      <c r="BA53" s="385"/>
      <c r="BB53" s="386" t="s">
        <v>696</v>
      </c>
      <c r="BC53" s="387"/>
      <c r="BD53" s="388"/>
      <c r="BE53" s="389"/>
      <c r="BF53" s="390"/>
      <c r="BG53" s="391"/>
      <c r="BH53" s="392"/>
      <c r="BI53" s="454" t="s">
        <v>1125</v>
      </c>
      <c r="BJ53" s="455">
        <v>266000000</v>
      </c>
      <c r="BK53" s="393"/>
      <c r="BL53" s="389" t="s">
        <v>696</v>
      </c>
      <c r="BM53" s="387"/>
      <c r="BN53" s="394"/>
      <c r="BO53" s="395"/>
      <c r="BP53" s="390"/>
      <c r="BQ53" s="391"/>
      <c r="BR53" s="396"/>
      <c r="BS53" s="396"/>
      <c r="BT53" s="352"/>
      <c r="BU53" s="397"/>
      <c r="BV53" s="398"/>
      <c r="BW53" s="399"/>
      <c r="BX53" s="388"/>
      <c r="BY53" s="359"/>
      <c r="BZ53" s="399"/>
      <c r="CA53" s="400"/>
      <c r="CB53" s="401"/>
      <c r="CC53" s="352"/>
      <c r="CD53" s="400"/>
      <c r="CE53" s="400"/>
      <c r="CF53" s="389"/>
      <c r="CG53" s="402"/>
      <c r="CH53" s="403"/>
      <c r="CI53" s="381"/>
      <c r="CJ53" s="400"/>
      <c r="CK53" s="404"/>
      <c r="CL53" s="405"/>
      <c r="CM53" s="406"/>
      <c r="CN53" s="352"/>
      <c r="CO53" s="407"/>
      <c r="CP53" s="408"/>
      <c r="CQ53" s="409"/>
      <c r="CR53" s="410"/>
      <c r="CS53" s="411"/>
      <c r="CT53" s="412"/>
      <c r="CU53" s="413"/>
      <c r="CV53" s="413"/>
      <c r="CW53" s="413"/>
      <c r="CX53" s="413"/>
      <c r="CY53" s="413"/>
      <c r="CZ53" s="413"/>
      <c r="DA53" s="384">
        <v>0</v>
      </c>
      <c r="DB53" s="413"/>
      <c r="DC53" s="414">
        <f t="shared" si="3"/>
        <v>0</v>
      </c>
      <c r="DD53" s="399"/>
      <c r="DE53" s="399"/>
      <c r="DF53" s="399"/>
      <c r="DG53" s="399"/>
      <c r="DH53" s="399"/>
      <c r="DI53" s="414"/>
      <c r="DJ53" s="414"/>
      <c r="DK53" s="399"/>
      <c r="DL53" s="414"/>
      <c r="DM53" s="414">
        <f t="shared" si="4"/>
        <v>0</v>
      </c>
      <c r="DN53" s="415"/>
      <c r="DO53" s="399"/>
      <c r="DP53" s="298" t="str">
        <f ca="1" xml:space="preserve"> "1~2.소액,임차 : 담보물 " &amp; 권리분석!U53 &amp; " " &amp; 권리분석!V53 &amp; " " &amp; 권리분석!W53 &amp; " 소재 " &amp; 권리분석!AA53 &amp; "이며," &amp; IF(권리분석!EP53=0, " 경매미진행건으로 등본 상 소유자 거주로 추정되어 미반영", IF(권리분석!EP53="14일미경과", " 배당요구종기일(14일미경과) 현재 임대차 관련자료 없어 미반영", " 배당요구종기일(" &amp; TEXT(권리분석!EP53, "yyyy-mm-dd") &amp; ")" &amp; IF(TODAY()&gt;권리분석!EP53, " 경과한 현재 등재 및 권리신고한 임차인 없어 미반영", " 현재 등재 임차인 없어 미반영")))  &amp; CHAR(10) &amp; IF(OR(TODAY()&lt;권리분석!EP53, 권리분석!EP53=0, 권리분석!EP53="14일미경과"),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인천광역시 부평구 산곡동 소재 이며, 경매미진행건으로 등본 상 소유자 거주로 추정되어 미반영
3.임금 : 소유자 개인이며, 임금채권자로 추정되는 가압류권자 없어 미반영
4.조세, 당해세 : 압류권자 없어 미반영</v>
      </c>
      <c r="DQ53" s="416"/>
      <c r="DR53" s="416"/>
      <c r="DS53" s="352"/>
      <c r="DT53" s="352"/>
      <c r="DU53" s="352"/>
      <c r="DV53" s="417" t="s">
        <v>697</v>
      </c>
      <c r="DW53" s="352"/>
      <c r="DX53" s="418"/>
      <c r="DY53" s="419" t="s">
        <v>986</v>
      </c>
      <c r="DZ53" s="420" t="s">
        <v>1126</v>
      </c>
      <c r="EA53" s="421"/>
      <c r="EB53" s="421"/>
      <c r="EC53" s="407" t="s">
        <v>1127</v>
      </c>
      <c r="ED53" s="422"/>
      <c r="EE53" s="375" t="s">
        <v>821</v>
      </c>
      <c r="EF53" s="423"/>
      <c r="EG53" s="424"/>
      <c r="EH53" s="368"/>
      <c r="EI53" s="375"/>
      <c r="EJ53" s="423"/>
      <c r="EK53" s="425"/>
      <c r="EL53" s="425"/>
      <c r="EM53" s="375"/>
      <c r="EN53" s="426"/>
      <c r="EO53" s="427">
        <v>45652</v>
      </c>
      <c r="EP53" s="427"/>
      <c r="EQ53" s="352"/>
      <c r="ER53" s="428"/>
      <c r="ES53" s="377"/>
      <c r="ET53" s="429"/>
      <c r="EU53" s="377"/>
      <c r="EV53" s="429"/>
      <c r="EW53" s="429"/>
      <c r="EX53" s="377"/>
      <c r="EY53" s="429"/>
      <c r="EZ53" s="377"/>
      <c r="FA53" s="377"/>
      <c r="FB53" s="377"/>
      <c r="FC53" s="376"/>
      <c r="FD53" s="376"/>
      <c r="FE53" s="430"/>
      <c r="FF53" s="430"/>
      <c r="FG53" s="400"/>
      <c r="FH53" s="376"/>
      <c r="FI53" s="376"/>
      <c r="FJ53" s="376"/>
      <c r="FK53" s="376"/>
      <c r="FL53" s="376"/>
      <c r="FM53" s="352"/>
      <c r="FN53" s="376"/>
      <c r="FO53" s="376"/>
      <c r="FP53" s="399"/>
      <c r="FQ53" s="376"/>
      <c r="FR53" s="352"/>
      <c r="FS53" s="431"/>
      <c r="FT53" s="432" t="s">
        <v>700</v>
      </c>
      <c r="FU53" s="433">
        <v>45666</v>
      </c>
      <c r="FV53" s="434"/>
      <c r="FW53" s="435"/>
      <c r="FX53" s="435"/>
      <c r="FY53" s="436"/>
      <c r="FZ53" s="436"/>
      <c r="GA53" s="437">
        <v>456000000</v>
      </c>
      <c r="GB53" s="412"/>
      <c r="GC53" s="438"/>
      <c r="GD53" s="439"/>
      <c r="GE53" s="440"/>
      <c r="GF53" s="441"/>
      <c r="GG53" s="441"/>
      <c r="GH53" s="441"/>
      <c r="GI53" s="441"/>
      <c r="GJ53" s="441"/>
      <c r="GK53" s="441"/>
      <c r="GL53" s="442">
        <f t="shared" si="5"/>
        <v>0</v>
      </c>
      <c r="GM53" s="442">
        <f t="shared" si="6"/>
        <v>0</v>
      </c>
      <c r="GN53" s="442"/>
      <c r="GO53" s="443"/>
      <c r="GP53" s="444"/>
      <c r="GQ53" s="445"/>
      <c r="GR53" s="377"/>
      <c r="GS53" s="446"/>
      <c r="GT53" s="447"/>
      <c r="GU53" s="448"/>
      <c r="GV53" s="449"/>
      <c r="GW53" s="450"/>
      <c r="GX53" s="451"/>
      <c r="MD53" s="453">
        <f t="shared" si="7"/>
        <v>0</v>
      </c>
    </row>
    <row r="54" spans="1:342" s="452" customFormat="1" ht="18" customHeight="1">
      <c r="A54" s="350"/>
      <c r="B54" s="351"/>
      <c r="C54" s="352"/>
      <c r="D54" s="353" t="s">
        <v>683</v>
      </c>
      <c r="E54" s="1143" t="s">
        <v>1128</v>
      </c>
      <c r="F54" s="354">
        <f t="shared" si="1"/>
        <v>1</v>
      </c>
      <c r="G54" s="355" t="str">
        <f t="shared" si="0"/>
        <v>SBI-037-01</v>
      </c>
      <c r="H54" s="356" t="s">
        <v>1129</v>
      </c>
      <c r="I54" s="355"/>
      <c r="J54" s="357">
        <v>179397740</v>
      </c>
      <c r="K54" s="358"/>
      <c r="L54" s="358"/>
      <c r="M54" s="359" t="s">
        <v>686</v>
      </c>
      <c r="N54" s="360"/>
      <c r="O54" s="361"/>
      <c r="P54" s="362"/>
      <c r="Q54" s="363" t="s">
        <v>735</v>
      </c>
      <c r="R54" s="363" t="s">
        <v>932</v>
      </c>
      <c r="S54" s="363" t="s">
        <v>1130</v>
      </c>
      <c r="T54" s="364" t="s">
        <v>1131</v>
      </c>
      <c r="U54" s="365" t="s">
        <v>735</v>
      </c>
      <c r="V54" s="365" t="s">
        <v>932</v>
      </c>
      <c r="W54" s="365" t="s">
        <v>1130</v>
      </c>
      <c r="X54" s="365" t="s">
        <v>1132</v>
      </c>
      <c r="Y54" s="366"/>
      <c r="Z54" s="367" t="s">
        <v>692</v>
      </c>
      <c r="AA54" s="368"/>
      <c r="AB54" s="369"/>
      <c r="AC54" s="370" t="e">
        <f>VLOOKUP(AA54,코드표!$B$4:$C$89,2,FALSE)</f>
        <v>#N/A</v>
      </c>
      <c r="AD54" s="352"/>
      <c r="AE54" s="371">
        <v>33.738223787331954</v>
      </c>
      <c r="AF54" s="371">
        <v>59.72</v>
      </c>
      <c r="AG54" s="372"/>
      <c r="AH54" s="373"/>
      <c r="AI54" s="374"/>
      <c r="AJ54" s="375"/>
      <c r="AK54" s="376"/>
      <c r="AL54" s="376"/>
      <c r="AM54" s="377">
        <v>41604</v>
      </c>
      <c r="AN54" s="358" t="s">
        <v>1133</v>
      </c>
      <c r="AO54" s="378" t="s">
        <v>1134</v>
      </c>
      <c r="AP54" s="379" t="s">
        <v>695</v>
      </c>
      <c r="AQ54" s="352"/>
      <c r="AR54" s="380"/>
      <c r="AS54" s="380"/>
      <c r="AT54" s="380"/>
      <c r="AU54" s="377">
        <v>45470</v>
      </c>
      <c r="AV54" s="352"/>
      <c r="AW54" s="381"/>
      <c r="AX54" s="382"/>
      <c r="AY54" s="383">
        <v>2</v>
      </c>
      <c r="AZ54" s="384">
        <v>212400000</v>
      </c>
      <c r="BA54" s="385"/>
      <c r="BB54" s="386" t="s">
        <v>696</v>
      </c>
      <c r="BC54" s="387"/>
      <c r="BD54" s="388"/>
      <c r="BE54" s="389"/>
      <c r="BF54" s="390"/>
      <c r="BG54" s="391"/>
      <c r="BH54" s="392"/>
      <c r="BI54" s="454">
        <v>1</v>
      </c>
      <c r="BJ54" s="455">
        <v>403200000</v>
      </c>
      <c r="BK54" s="393"/>
      <c r="BL54" s="389" t="s">
        <v>696</v>
      </c>
      <c r="BM54" s="387"/>
      <c r="BN54" s="394"/>
      <c r="BO54" s="395"/>
      <c r="BP54" s="390"/>
      <c r="BQ54" s="391"/>
      <c r="BR54" s="396"/>
      <c r="BS54" s="396"/>
      <c r="BT54" s="352"/>
      <c r="BU54" s="397"/>
      <c r="BV54" s="398"/>
      <c r="BW54" s="399"/>
      <c r="BX54" s="388"/>
      <c r="BY54" s="359"/>
      <c r="BZ54" s="399"/>
      <c r="CA54" s="400"/>
      <c r="CB54" s="401"/>
      <c r="CC54" s="352"/>
      <c r="CD54" s="400"/>
      <c r="CE54" s="400"/>
      <c r="CF54" s="389"/>
      <c r="CG54" s="402"/>
      <c r="CH54" s="403"/>
      <c r="CI54" s="381"/>
      <c r="CJ54" s="400"/>
      <c r="CK54" s="404"/>
      <c r="CL54" s="405"/>
      <c r="CM54" s="406"/>
      <c r="CN54" s="352"/>
      <c r="CO54" s="407"/>
      <c r="CP54" s="408"/>
      <c r="CQ54" s="409"/>
      <c r="CR54" s="410"/>
      <c r="CS54" s="411"/>
      <c r="CT54" s="412"/>
      <c r="CU54" s="413"/>
      <c r="CV54" s="413"/>
      <c r="CW54" s="413"/>
      <c r="CX54" s="413"/>
      <c r="CY54" s="413"/>
      <c r="CZ54" s="413"/>
      <c r="DA54" s="384">
        <v>0</v>
      </c>
      <c r="DB54" s="413"/>
      <c r="DC54" s="414">
        <f t="shared" si="3"/>
        <v>0</v>
      </c>
      <c r="DD54" s="399"/>
      <c r="DE54" s="399"/>
      <c r="DF54" s="399"/>
      <c r="DG54" s="399"/>
      <c r="DH54" s="399"/>
      <c r="DI54" s="414"/>
      <c r="DJ54" s="414"/>
      <c r="DK54" s="399"/>
      <c r="DL54" s="414"/>
      <c r="DM54" s="414">
        <f t="shared" si="4"/>
        <v>0</v>
      </c>
      <c r="DN54" s="415"/>
      <c r="DO54" s="399"/>
      <c r="DP54" s="298" t="str">
        <f ca="1" xml:space="preserve"> "1~2.소액,임차 : 담보물 " &amp; 권리분석!U54 &amp; " " &amp; 권리분석!V54 &amp; " " &amp; 권리분석!W54 &amp; " 소재 " &amp; 권리분석!AA54 &amp; "이며," &amp; IF(권리분석!EP54=0, " 경매미진행건으로 등본 상 소유자 거주로 추정되어 미반영", IF(권리분석!EP54="14일미경과", " 배당요구종기일(14일미경과) 현재 임대차 관련자료 없어 미반영", " 배당요구종기일(" &amp; TEXT(권리분석!EP54, "yyyy-mm-dd") &amp; ")" &amp; IF(TODAY()&gt;권리분석!EP54, " 경과한 현재 등재 및 권리신고한 임차인 없어 미반영", " 현재 등재 임차인 없어 미반영")))  &amp; CHAR(10) &amp; IF(OR(TODAY()&lt;권리분석!EP54, 권리분석!EP54=0, 권리분석!EP54="14일미경과"),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구리시 수택동 소재 이며, 경매미진행건으로 등본 상 소유자 거주로 추정되어 미반영
3.임금 : 소유자 개인이며, 임금채권자로 추정되는 가압류권자 없어 미반영
4.조세, 당해세 : 압류권자 없어 미반영</v>
      </c>
      <c r="DQ54" s="416"/>
      <c r="DR54" s="416"/>
      <c r="DS54" s="352"/>
      <c r="DT54" s="352"/>
      <c r="DU54" s="352"/>
      <c r="DV54" s="417" t="s">
        <v>697</v>
      </c>
      <c r="DW54" s="352"/>
      <c r="DX54" s="418"/>
      <c r="DY54" s="419" t="s">
        <v>783</v>
      </c>
      <c r="DZ54" s="420" t="s">
        <v>1135</v>
      </c>
      <c r="EA54" s="421"/>
      <c r="EB54" s="421"/>
      <c r="EC54" s="407" t="s">
        <v>820</v>
      </c>
      <c r="ED54" s="422"/>
      <c r="EE54" s="375" t="s">
        <v>821</v>
      </c>
      <c r="EF54" s="423"/>
      <c r="EG54" s="424"/>
      <c r="EH54" s="368"/>
      <c r="EI54" s="375"/>
      <c r="EJ54" s="423"/>
      <c r="EK54" s="425"/>
      <c r="EL54" s="425"/>
      <c r="EM54" s="375"/>
      <c r="EN54" s="426"/>
      <c r="EO54" s="427">
        <v>45768</v>
      </c>
      <c r="EP54" s="427"/>
      <c r="EQ54" s="352"/>
      <c r="ER54" s="428"/>
      <c r="ES54" s="377"/>
      <c r="ET54" s="429"/>
      <c r="EU54" s="377"/>
      <c r="EV54" s="429"/>
      <c r="EW54" s="429"/>
      <c r="EX54" s="377"/>
      <c r="EY54" s="429"/>
      <c r="EZ54" s="377"/>
      <c r="FA54" s="377"/>
      <c r="FB54" s="377"/>
      <c r="FC54" s="376"/>
      <c r="FD54" s="376"/>
      <c r="FE54" s="430"/>
      <c r="FF54" s="430"/>
      <c r="FG54" s="400"/>
      <c r="FH54" s="376"/>
      <c r="FI54" s="376"/>
      <c r="FJ54" s="376"/>
      <c r="FK54" s="376"/>
      <c r="FL54" s="376"/>
      <c r="FM54" s="352"/>
      <c r="FN54" s="376"/>
      <c r="FO54" s="376"/>
      <c r="FP54" s="399"/>
      <c r="FQ54" s="376"/>
      <c r="FR54" s="352"/>
      <c r="FS54" s="431"/>
      <c r="FT54" s="432" t="s">
        <v>710</v>
      </c>
      <c r="FU54" s="433">
        <v>45878</v>
      </c>
      <c r="FV54" s="434"/>
      <c r="FW54" s="435"/>
      <c r="FX54" s="435"/>
      <c r="FY54" s="436"/>
      <c r="FZ54" s="436"/>
      <c r="GA54" s="437">
        <v>670000000</v>
      </c>
      <c r="GB54" s="412"/>
      <c r="GC54" s="438"/>
      <c r="GD54" s="439"/>
      <c r="GE54" s="440"/>
      <c r="GF54" s="441"/>
      <c r="GG54" s="441"/>
      <c r="GH54" s="441"/>
      <c r="GI54" s="441"/>
      <c r="GJ54" s="441"/>
      <c r="GK54" s="441"/>
      <c r="GL54" s="442">
        <f t="shared" si="5"/>
        <v>0</v>
      </c>
      <c r="GM54" s="442">
        <f t="shared" si="6"/>
        <v>0</v>
      </c>
      <c r="GN54" s="442"/>
      <c r="GO54" s="443"/>
      <c r="GP54" s="444"/>
      <c r="GQ54" s="445"/>
      <c r="GR54" s="377"/>
      <c r="GS54" s="446"/>
      <c r="GT54" s="447"/>
      <c r="GU54" s="448"/>
      <c r="GV54" s="449"/>
      <c r="GW54" s="450"/>
      <c r="GX54" s="451"/>
      <c r="MD54" s="453">
        <f t="shared" si="7"/>
        <v>0</v>
      </c>
    </row>
    <row r="55" spans="1:342" s="452" customFormat="1" ht="18" customHeight="1">
      <c r="A55" s="350"/>
      <c r="B55" s="351"/>
      <c r="C55" s="352"/>
      <c r="D55" s="353" t="s">
        <v>683</v>
      </c>
      <c r="E55" s="1143" t="s">
        <v>1136</v>
      </c>
      <c r="F55" s="354">
        <f t="shared" si="1"/>
        <v>1</v>
      </c>
      <c r="G55" s="355" t="str">
        <f t="shared" si="0"/>
        <v>SBI-038-01</v>
      </c>
      <c r="H55" s="356" t="s">
        <v>1137</v>
      </c>
      <c r="I55" s="355"/>
      <c r="J55" s="357">
        <v>53000000</v>
      </c>
      <c r="K55" s="358"/>
      <c r="L55" s="358"/>
      <c r="M55" s="359" t="s">
        <v>686</v>
      </c>
      <c r="N55" s="360"/>
      <c r="O55" s="361"/>
      <c r="P55" s="362"/>
      <c r="Q55" s="363" t="s">
        <v>1138</v>
      </c>
      <c r="R55" s="363" t="s">
        <v>1139</v>
      </c>
      <c r="S55" s="363" t="s">
        <v>1140</v>
      </c>
      <c r="T55" s="364" t="s">
        <v>1141</v>
      </c>
      <c r="U55" s="365" t="s">
        <v>1138</v>
      </c>
      <c r="V55" s="365" t="s">
        <v>1142</v>
      </c>
      <c r="W55" s="365" t="s">
        <v>1140</v>
      </c>
      <c r="X55" s="365" t="s">
        <v>1143</v>
      </c>
      <c r="Y55" s="366"/>
      <c r="Z55" s="367" t="s">
        <v>692</v>
      </c>
      <c r="AA55" s="368"/>
      <c r="AB55" s="369"/>
      <c r="AC55" s="370" t="e">
        <f>VLOOKUP(AA55,코드표!$B$4:$C$89,2,FALSE)</f>
        <v>#N/A</v>
      </c>
      <c r="AD55" s="352"/>
      <c r="AE55" s="371">
        <v>11</v>
      </c>
      <c r="AF55" s="371">
        <v>84.67</v>
      </c>
      <c r="AG55" s="372"/>
      <c r="AH55" s="373"/>
      <c r="AI55" s="374"/>
      <c r="AJ55" s="375"/>
      <c r="AK55" s="376"/>
      <c r="AL55" s="376"/>
      <c r="AM55" s="377">
        <v>43724</v>
      </c>
      <c r="AN55" s="358" t="s">
        <v>1144</v>
      </c>
      <c r="AO55" s="378" t="s">
        <v>1145</v>
      </c>
      <c r="AP55" s="379" t="s">
        <v>695</v>
      </c>
      <c r="AQ55" s="352"/>
      <c r="AR55" s="380"/>
      <c r="AS55" s="380"/>
      <c r="AT55" s="380"/>
      <c r="AU55" s="377">
        <v>45764</v>
      </c>
      <c r="AV55" s="352"/>
      <c r="AW55" s="381"/>
      <c r="AX55" s="382"/>
      <c r="AY55" s="383">
        <v>2</v>
      </c>
      <c r="AZ55" s="384">
        <v>63600000</v>
      </c>
      <c r="BA55" s="385"/>
      <c r="BB55" s="386" t="s">
        <v>696</v>
      </c>
      <c r="BC55" s="387"/>
      <c r="BD55" s="388"/>
      <c r="BE55" s="389"/>
      <c r="BF55" s="390"/>
      <c r="BG55" s="391"/>
      <c r="BH55" s="392"/>
      <c r="BI55" s="454">
        <v>1</v>
      </c>
      <c r="BJ55" s="455">
        <v>113300000</v>
      </c>
      <c r="BK55" s="393"/>
      <c r="BL55" s="389" t="s">
        <v>696</v>
      </c>
      <c r="BM55" s="387"/>
      <c r="BN55" s="394"/>
      <c r="BO55" s="395"/>
      <c r="BP55" s="390"/>
      <c r="BQ55" s="391"/>
      <c r="BR55" s="396"/>
      <c r="BS55" s="396"/>
      <c r="BT55" s="352"/>
      <c r="BU55" s="397"/>
      <c r="BV55" s="398"/>
      <c r="BW55" s="399"/>
      <c r="BX55" s="388"/>
      <c r="BY55" s="359"/>
      <c r="BZ55" s="399"/>
      <c r="CA55" s="400"/>
      <c r="CB55" s="401"/>
      <c r="CC55" s="352"/>
      <c r="CD55" s="400"/>
      <c r="CE55" s="400"/>
      <c r="CF55" s="389"/>
      <c r="CG55" s="402"/>
      <c r="CH55" s="403"/>
      <c r="CI55" s="381"/>
      <c r="CJ55" s="400"/>
      <c r="CK55" s="404"/>
      <c r="CL55" s="405"/>
      <c r="CM55" s="406"/>
      <c r="CN55" s="352"/>
      <c r="CO55" s="407"/>
      <c r="CP55" s="408"/>
      <c r="CQ55" s="409"/>
      <c r="CR55" s="410"/>
      <c r="CS55" s="411"/>
      <c r="CT55" s="412"/>
      <c r="CU55" s="413"/>
      <c r="CV55" s="413"/>
      <c r="CW55" s="413"/>
      <c r="CX55" s="413"/>
      <c r="CY55" s="413"/>
      <c r="CZ55" s="413"/>
      <c r="DA55" s="384">
        <v>0</v>
      </c>
      <c r="DB55" s="413"/>
      <c r="DC55" s="414">
        <f t="shared" si="3"/>
        <v>0</v>
      </c>
      <c r="DD55" s="399"/>
      <c r="DE55" s="399"/>
      <c r="DF55" s="399"/>
      <c r="DG55" s="399"/>
      <c r="DH55" s="399"/>
      <c r="DI55" s="414"/>
      <c r="DJ55" s="414"/>
      <c r="DK55" s="399"/>
      <c r="DL55" s="414"/>
      <c r="DM55" s="414">
        <f t="shared" si="4"/>
        <v>0</v>
      </c>
      <c r="DN55" s="415"/>
      <c r="DO55" s="399"/>
      <c r="DP55" s="298" t="str">
        <f ca="1" xml:space="preserve"> "1~2.소액,임차 : 담보물 " &amp; 권리분석!U55 &amp; " " &amp; 권리분석!V55 &amp; " " &amp; 권리분석!W55 &amp; " 소재 " &amp; 권리분석!AA55 &amp; "이며," &amp; IF(권리분석!EP55=0, " 경매미진행건으로 등본 상 소유자 거주로 추정되어 미반영", IF(권리분석!EP55="14일미경과", " 배당요구종기일(14일미경과) 현재 임대차 관련자료 없어 미반영", " 배당요구종기일(" &amp; TEXT(권리분석!EP55, "yyyy-mm-dd") &amp; ")" &amp; IF(TODAY()&gt;권리분석!EP55, " 경과한 현재 등재 및 권리신고한 임차인 없어 미반영", " 현재 등재 임차인 없어 미반영")))  &amp; CHAR(10) &amp; IF(OR(TODAY()&lt;권리분석!EP55, 권리분석!EP55=0, 권리분석!EP55="14일미경과"),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충청남도 천안시 서북구 백석동 소재 이며, 경매미진행건으로 등본 상 소유자 거주로 추정되어 미반영
3.임금 : 소유자 개인이며, 임금채권자로 추정되는 가압류권자 없어 미반영
4.조세, 당해세 : 압류권자 없어 미반영</v>
      </c>
      <c r="DQ55" s="416"/>
      <c r="DR55" s="416"/>
      <c r="DS55" s="352"/>
      <c r="DT55" s="352"/>
      <c r="DU55" s="352"/>
      <c r="DV55" s="352"/>
      <c r="DW55" s="352"/>
      <c r="DX55" s="418"/>
      <c r="DY55" s="419" t="s">
        <v>1146</v>
      </c>
      <c r="DZ55" s="421"/>
      <c r="EA55" s="421"/>
      <c r="EB55" s="421"/>
      <c r="EC55" s="407"/>
      <c r="ED55" s="422"/>
      <c r="EE55" s="375"/>
      <c r="EF55" s="423"/>
      <c r="EG55" s="424"/>
      <c r="EH55" s="368"/>
      <c r="EI55" s="375"/>
      <c r="EJ55" s="423"/>
      <c r="EK55" s="425"/>
      <c r="EL55" s="425"/>
      <c r="EM55" s="375"/>
      <c r="EN55" s="426"/>
      <c r="EO55" s="427"/>
      <c r="EP55" s="427"/>
      <c r="EQ55" s="352"/>
      <c r="ER55" s="428"/>
      <c r="ES55" s="377"/>
      <c r="ET55" s="429"/>
      <c r="EU55" s="377"/>
      <c r="EV55" s="429"/>
      <c r="EW55" s="429"/>
      <c r="EX55" s="377"/>
      <c r="EY55" s="429"/>
      <c r="EZ55" s="377"/>
      <c r="FA55" s="377"/>
      <c r="FB55" s="377"/>
      <c r="FC55" s="376"/>
      <c r="FD55" s="376"/>
      <c r="FE55" s="430"/>
      <c r="FF55" s="430"/>
      <c r="FG55" s="400"/>
      <c r="FH55" s="376"/>
      <c r="FI55" s="376"/>
      <c r="FJ55" s="376"/>
      <c r="FK55" s="376"/>
      <c r="FL55" s="376"/>
      <c r="FM55" s="352"/>
      <c r="FN55" s="376"/>
      <c r="FO55" s="376"/>
      <c r="FP55" s="399"/>
      <c r="FQ55" s="376"/>
      <c r="FR55" s="352"/>
      <c r="FS55" s="431"/>
      <c r="FT55" s="432" t="s">
        <v>710</v>
      </c>
      <c r="FU55" s="433">
        <v>45878</v>
      </c>
      <c r="FV55" s="434"/>
      <c r="FW55" s="435"/>
      <c r="FX55" s="435"/>
      <c r="FY55" s="436"/>
      <c r="FZ55" s="436"/>
      <c r="GA55" s="437">
        <v>150000000</v>
      </c>
      <c r="GB55" s="412"/>
      <c r="GC55" s="438"/>
      <c r="GD55" s="439"/>
      <c r="GE55" s="440"/>
      <c r="GF55" s="441"/>
      <c r="GG55" s="441"/>
      <c r="GH55" s="441"/>
      <c r="GI55" s="441"/>
      <c r="GJ55" s="441"/>
      <c r="GK55" s="441"/>
      <c r="GL55" s="442">
        <f t="shared" si="5"/>
        <v>0</v>
      </c>
      <c r="GM55" s="442">
        <f t="shared" si="6"/>
        <v>0</v>
      </c>
      <c r="GN55" s="442"/>
      <c r="GO55" s="443"/>
      <c r="GP55" s="444"/>
      <c r="GQ55" s="445"/>
      <c r="GR55" s="377"/>
      <c r="GS55" s="446"/>
      <c r="GT55" s="447"/>
      <c r="GU55" s="448"/>
      <c r="GV55" s="449"/>
      <c r="GW55" s="450"/>
      <c r="GX55" s="451"/>
      <c r="MD55" s="453">
        <f t="shared" si="7"/>
        <v>0</v>
      </c>
    </row>
    <row r="56" spans="1:342" s="452" customFormat="1" ht="18" customHeight="1">
      <c r="A56" s="350"/>
      <c r="B56" s="351"/>
      <c r="C56" s="352"/>
      <c r="D56" s="353" t="s">
        <v>683</v>
      </c>
      <c r="E56" s="1143" t="s">
        <v>1147</v>
      </c>
      <c r="F56" s="354">
        <f t="shared" si="1"/>
        <v>1</v>
      </c>
      <c r="G56" s="355" t="str">
        <f t="shared" si="0"/>
        <v>SBI-039-01</v>
      </c>
      <c r="H56" s="356" t="s">
        <v>1148</v>
      </c>
      <c r="I56" s="355"/>
      <c r="J56" s="357">
        <v>117298250</v>
      </c>
      <c r="K56" s="358"/>
      <c r="L56" s="358"/>
      <c r="M56" s="359" t="s">
        <v>834</v>
      </c>
      <c r="N56" s="360"/>
      <c r="O56" s="361"/>
      <c r="P56" s="362"/>
      <c r="Q56" s="363" t="s">
        <v>735</v>
      </c>
      <c r="R56" s="363" t="s">
        <v>736</v>
      </c>
      <c r="S56" s="363" t="s">
        <v>1149</v>
      </c>
      <c r="T56" s="364" t="s">
        <v>1150</v>
      </c>
      <c r="U56" s="365" t="s">
        <v>735</v>
      </c>
      <c r="V56" s="365" t="s">
        <v>736</v>
      </c>
      <c r="W56" s="365" t="s">
        <v>1151</v>
      </c>
      <c r="X56" s="365" t="s">
        <v>1152</v>
      </c>
      <c r="Y56" s="366"/>
      <c r="Z56" s="367" t="s">
        <v>692</v>
      </c>
      <c r="AA56" s="368"/>
      <c r="AB56" s="369"/>
      <c r="AC56" s="370" t="e">
        <f>VLOOKUP(AA56,코드표!$B$4:$C$89,2,FALSE)</f>
        <v>#N/A</v>
      </c>
      <c r="AD56" s="352"/>
      <c r="AE56" s="371">
        <v>28.585000000000001</v>
      </c>
      <c r="AF56" s="371">
        <v>59.91</v>
      </c>
      <c r="AG56" s="372"/>
      <c r="AH56" s="373"/>
      <c r="AI56" s="374"/>
      <c r="AJ56" s="375"/>
      <c r="AK56" s="376"/>
      <c r="AL56" s="376"/>
      <c r="AM56" s="377">
        <v>38841</v>
      </c>
      <c r="AN56" s="358" t="s">
        <v>1153</v>
      </c>
      <c r="AO56" s="378" t="s">
        <v>1154</v>
      </c>
      <c r="AP56" s="379"/>
      <c r="AQ56" s="352"/>
      <c r="AR56" s="380"/>
      <c r="AS56" s="380"/>
      <c r="AT56" s="380"/>
      <c r="AU56" s="377">
        <v>45601</v>
      </c>
      <c r="AV56" s="352"/>
      <c r="AW56" s="381"/>
      <c r="AX56" s="382"/>
      <c r="AY56" s="383">
        <v>3</v>
      </c>
      <c r="AZ56" s="455">
        <v>138000000</v>
      </c>
      <c r="BA56" s="385"/>
      <c r="BB56" s="386" t="s">
        <v>696</v>
      </c>
      <c r="BC56" s="387"/>
      <c r="BD56" s="388"/>
      <c r="BE56" s="389"/>
      <c r="BF56" s="390"/>
      <c r="BG56" s="391"/>
      <c r="BH56" s="392"/>
      <c r="BI56" s="454" t="s">
        <v>793</v>
      </c>
      <c r="BJ56" s="455">
        <v>56929169</v>
      </c>
      <c r="BK56" s="393"/>
      <c r="BL56" s="389" t="s">
        <v>696</v>
      </c>
      <c r="BM56" s="387"/>
      <c r="BN56" s="394"/>
      <c r="BO56" s="395"/>
      <c r="BP56" s="390"/>
      <c r="BQ56" s="391"/>
      <c r="BR56" s="396"/>
      <c r="BS56" s="396"/>
      <c r="BT56" s="352"/>
      <c r="BU56" s="397"/>
      <c r="BV56" s="398"/>
      <c r="BW56" s="399"/>
      <c r="BX56" s="388"/>
      <c r="BY56" s="359"/>
      <c r="BZ56" s="399"/>
      <c r="CA56" s="400"/>
      <c r="CB56" s="401"/>
      <c r="CC56" s="352"/>
      <c r="CD56" s="400"/>
      <c r="CE56" s="400"/>
      <c r="CF56" s="389"/>
      <c r="CG56" s="402"/>
      <c r="CH56" s="403"/>
      <c r="CI56" s="381"/>
      <c r="CJ56" s="400"/>
      <c r="CK56" s="404"/>
      <c r="CL56" s="405"/>
      <c r="CM56" s="406"/>
      <c r="CN56" s="352"/>
      <c r="CO56" s="407"/>
      <c r="CP56" s="408"/>
      <c r="CQ56" s="409"/>
      <c r="CR56" s="410"/>
      <c r="CS56" s="411"/>
      <c r="CT56" s="412"/>
      <c r="CU56" s="413"/>
      <c r="CV56" s="413"/>
      <c r="CW56" s="413"/>
      <c r="CX56" s="413"/>
      <c r="CY56" s="413"/>
      <c r="CZ56" s="413"/>
      <c r="DA56" s="384">
        <v>0</v>
      </c>
      <c r="DB56" s="413"/>
      <c r="DC56" s="414">
        <f t="shared" si="3"/>
        <v>0</v>
      </c>
      <c r="DD56" s="399"/>
      <c r="DE56" s="399"/>
      <c r="DF56" s="399"/>
      <c r="DG56" s="399"/>
      <c r="DH56" s="399"/>
      <c r="DI56" s="414"/>
      <c r="DJ56" s="414"/>
      <c r="DK56" s="399"/>
      <c r="DL56" s="414"/>
      <c r="DM56" s="414">
        <f t="shared" si="4"/>
        <v>0</v>
      </c>
      <c r="DN56" s="415"/>
      <c r="DO56" s="399"/>
      <c r="DP56" s="298" t="str">
        <f ca="1" xml:space="preserve"> "1~2.소액,임차 : 담보물 " &amp; 권리분석!U56 &amp; " " &amp; 권리분석!V56 &amp; " " &amp; 권리분석!W56 &amp; " 소재 " &amp; 권리분석!AA56 &amp; "이며," &amp; IF(권리분석!EP56=0, " 경매미진행건으로 등본 상 소유자 거주로 추정되어 미반영", IF(권리분석!EP56="14일미경과", " 배당요구종기일(14일미경과) 현재 임대차 관련자료 없어 미반영", " 배당요구종기일(" &amp; TEXT(권리분석!EP56, "yyyy-mm-dd") &amp; ")" &amp; IF(TODAY()&gt;권리분석!EP56, " 경과한 현재 등재 및 권리신고한 임차인 없어 미반영", " 현재 등재 임차인 없어 미반영")))  &amp; CHAR(10) &amp; IF(OR(TODAY()&lt;권리분석!EP56, 권리분석!EP56=0, 권리분석!EP56="14일미경과"),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평택시 고덕면 궁리 소재 이며, 경매미진행건으로 등본 상 소유자 거주로 추정되어 미반영
3.임금 : 소유자 개인이며, 임금채권자로 추정되는 가압류권자 없어 미반영
4.조세, 당해세 : 압류권자 없어 미반영</v>
      </c>
      <c r="DQ56" s="416"/>
      <c r="DR56" s="416"/>
      <c r="DS56" s="352"/>
      <c r="DT56" s="352"/>
      <c r="DU56" s="352"/>
      <c r="DV56" s="417" t="s">
        <v>697</v>
      </c>
      <c r="DW56" s="352"/>
      <c r="DX56" s="418"/>
      <c r="DY56" s="419" t="s">
        <v>742</v>
      </c>
      <c r="DZ56" s="420" t="s">
        <v>1155</v>
      </c>
      <c r="EA56" s="421"/>
      <c r="EB56" s="421"/>
      <c r="EC56" s="407" t="s">
        <v>820</v>
      </c>
      <c r="ED56" s="422"/>
      <c r="EE56" s="375" t="s">
        <v>821</v>
      </c>
      <c r="EF56" s="423"/>
      <c r="EG56" s="424"/>
      <c r="EH56" s="368"/>
      <c r="EI56" s="375"/>
      <c r="EJ56" s="423"/>
      <c r="EK56" s="425"/>
      <c r="EL56" s="425"/>
      <c r="EM56" s="375"/>
      <c r="EN56" s="426"/>
      <c r="EO56" s="427">
        <v>45763</v>
      </c>
      <c r="EP56" s="427"/>
      <c r="EQ56" s="352"/>
      <c r="ER56" s="428"/>
      <c r="ES56" s="377"/>
      <c r="ET56" s="429"/>
      <c r="EU56" s="377"/>
      <c r="EV56" s="429"/>
      <c r="EW56" s="429"/>
      <c r="EX56" s="377"/>
      <c r="EY56" s="429"/>
      <c r="EZ56" s="377"/>
      <c r="FA56" s="377"/>
      <c r="FB56" s="377"/>
      <c r="FC56" s="376"/>
      <c r="FD56" s="376"/>
      <c r="FE56" s="430"/>
      <c r="FF56" s="430"/>
      <c r="FG56" s="400"/>
      <c r="FH56" s="376"/>
      <c r="FI56" s="376"/>
      <c r="FJ56" s="376"/>
      <c r="FK56" s="376"/>
      <c r="FL56" s="376"/>
      <c r="FM56" s="352"/>
      <c r="FN56" s="376"/>
      <c r="FO56" s="376"/>
      <c r="FP56" s="399"/>
      <c r="FQ56" s="376"/>
      <c r="FR56" s="352"/>
      <c r="FS56" s="431"/>
      <c r="FT56" s="432" t="s">
        <v>710</v>
      </c>
      <c r="FU56" s="433">
        <v>45878</v>
      </c>
      <c r="FV56" s="434"/>
      <c r="FW56" s="435"/>
      <c r="FX56" s="435"/>
      <c r="FY56" s="436"/>
      <c r="FZ56" s="436"/>
      <c r="GA56" s="437">
        <v>140000000</v>
      </c>
      <c r="GB56" s="412"/>
      <c r="GC56" s="438"/>
      <c r="GD56" s="439"/>
      <c r="GE56" s="440"/>
      <c r="GF56" s="441"/>
      <c r="GG56" s="441"/>
      <c r="GH56" s="441"/>
      <c r="GI56" s="441"/>
      <c r="GJ56" s="441"/>
      <c r="GK56" s="441"/>
      <c r="GL56" s="442">
        <f t="shared" si="5"/>
        <v>0</v>
      </c>
      <c r="GM56" s="442">
        <f t="shared" si="6"/>
        <v>0</v>
      </c>
      <c r="GN56" s="442"/>
      <c r="GO56" s="443"/>
      <c r="GP56" s="444"/>
      <c r="GQ56" s="445"/>
      <c r="GR56" s="377"/>
      <c r="GS56" s="446"/>
      <c r="GT56" s="447"/>
      <c r="GU56" s="448"/>
      <c r="GV56" s="449"/>
      <c r="GW56" s="450"/>
      <c r="GX56" s="451"/>
      <c r="MD56" s="453">
        <f t="shared" si="7"/>
        <v>0</v>
      </c>
    </row>
    <row r="57" spans="1:342" s="452" customFormat="1" ht="18" customHeight="1">
      <c r="A57" s="350"/>
      <c r="B57" s="351"/>
      <c r="C57" s="352"/>
      <c r="D57" s="353" t="s">
        <v>683</v>
      </c>
      <c r="E57" s="1143" t="s">
        <v>1156</v>
      </c>
      <c r="F57" s="354">
        <f t="shared" si="1"/>
        <v>1</v>
      </c>
      <c r="G57" s="355" t="str">
        <f t="shared" si="0"/>
        <v>SBI-040-01</v>
      </c>
      <c r="H57" s="356" t="s">
        <v>1157</v>
      </c>
      <c r="I57" s="355"/>
      <c r="J57" s="357">
        <v>40000000</v>
      </c>
      <c r="K57" s="358"/>
      <c r="L57" s="358"/>
      <c r="M57" s="359" t="s">
        <v>834</v>
      </c>
      <c r="N57" s="360"/>
      <c r="O57" s="361"/>
      <c r="P57" s="362"/>
      <c r="Q57" s="363" t="s">
        <v>1109</v>
      </c>
      <c r="R57" s="363" t="s">
        <v>982</v>
      </c>
      <c r="S57" s="363" t="s">
        <v>1158</v>
      </c>
      <c r="T57" s="364" t="s">
        <v>1159</v>
      </c>
      <c r="U57" s="365" t="s">
        <v>1109</v>
      </c>
      <c r="V57" s="365" t="s">
        <v>982</v>
      </c>
      <c r="W57" s="365" t="s">
        <v>1158</v>
      </c>
      <c r="X57" s="365" t="s">
        <v>1160</v>
      </c>
      <c r="Y57" s="366"/>
      <c r="Z57" s="367" t="s">
        <v>692</v>
      </c>
      <c r="AA57" s="368"/>
      <c r="AB57" s="369"/>
      <c r="AC57" s="370" t="e">
        <f>VLOOKUP(AA57,코드표!$B$4:$C$89,2,FALSE)</f>
        <v>#N/A</v>
      </c>
      <c r="AD57" s="352"/>
      <c r="AE57" s="371">
        <v>64.459900000000005</v>
      </c>
      <c r="AF57" s="371">
        <v>137.31</v>
      </c>
      <c r="AG57" s="372"/>
      <c r="AH57" s="373"/>
      <c r="AI57" s="374"/>
      <c r="AJ57" s="375"/>
      <c r="AK57" s="376"/>
      <c r="AL57" s="376"/>
      <c r="AM57" s="377">
        <v>33602</v>
      </c>
      <c r="AN57" s="358" t="s">
        <v>1161</v>
      </c>
      <c r="AO57" s="378" t="s">
        <v>1162</v>
      </c>
      <c r="AP57" s="379"/>
      <c r="AQ57" s="352"/>
      <c r="AR57" s="380"/>
      <c r="AS57" s="380"/>
      <c r="AT57" s="380"/>
      <c r="AU57" s="377">
        <v>45715</v>
      </c>
      <c r="AV57" s="352"/>
      <c r="AW57" s="381"/>
      <c r="AX57" s="382"/>
      <c r="AY57" s="383">
        <v>4</v>
      </c>
      <c r="AZ57" s="384">
        <v>48000000</v>
      </c>
      <c r="BA57" s="385"/>
      <c r="BB57" s="386" t="s">
        <v>696</v>
      </c>
      <c r="BC57" s="387"/>
      <c r="BD57" s="388"/>
      <c r="BE57" s="389"/>
      <c r="BF57" s="390"/>
      <c r="BG57" s="391"/>
      <c r="BH57" s="392"/>
      <c r="BI57" s="454" t="s">
        <v>1125</v>
      </c>
      <c r="BJ57" s="455">
        <v>362400000</v>
      </c>
      <c r="BK57" s="393"/>
      <c r="BL57" s="389" t="s">
        <v>696</v>
      </c>
      <c r="BM57" s="387"/>
      <c r="BN57" s="394"/>
      <c r="BO57" s="395"/>
      <c r="BP57" s="390"/>
      <c r="BQ57" s="391"/>
      <c r="BR57" s="396"/>
      <c r="BS57" s="396"/>
      <c r="BT57" s="352"/>
      <c r="BU57" s="397"/>
      <c r="BV57" s="398"/>
      <c r="BW57" s="399"/>
      <c r="BX57" s="388"/>
      <c r="BY57" s="359"/>
      <c r="BZ57" s="399"/>
      <c r="CA57" s="400"/>
      <c r="CB57" s="401"/>
      <c r="CC57" s="352"/>
      <c r="CD57" s="400"/>
      <c r="CE57" s="400"/>
      <c r="CF57" s="389"/>
      <c r="CG57" s="402"/>
      <c r="CH57" s="403"/>
      <c r="CI57" s="381"/>
      <c r="CJ57" s="400"/>
      <c r="CK57" s="404"/>
      <c r="CL57" s="405"/>
      <c r="CM57" s="406"/>
      <c r="CN57" s="352"/>
      <c r="CO57" s="407"/>
      <c r="CP57" s="408"/>
      <c r="CQ57" s="409"/>
      <c r="CR57" s="410"/>
      <c r="CS57" s="411"/>
      <c r="CT57" s="412"/>
      <c r="CU57" s="413"/>
      <c r="CV57" s="413"/>
      <c r="CW57" s="413"/>
      <c r="CX57" s="413"/>
      <c r="CY57" s="413"/>
      <c r="CZ57" s="413"/>
      <c r="DA57" s="384">
        <v>0</v>
      </c>
      <c r="DB57" s="413"/>
      <c r="DC57" s="414">
        <f t="shared" si="3"/>
        <v>0</v>
      </c>
      <c r="DD57" s="399"/>
      <c r="DE57" s="399"/>
      <c r="DF57" s="399"/>
      <c r="DG57" s="399"/>
      <c r="DH57" s="399"/>
      <c r="DI57" s="414"/>
      <c r="DJ57" s="414"/>
      <c r="DK57" s="399"/>
      <c r="DL57" s="414"/>
      <c r="DM57" s="414">
        <f t="shared" si="4"/>
        <v>0</v>
      </c>
      <c r="DN57" s="415"/>
      <c r="DO57" s="399"/>
      <c r="DP57" s="298" t="str">
        <f ca="1" xml:space="preserve"> "1~2.소액,임차 : 담보물 " &amp; 권리분석!U57 &amp; " " &amp; 권리분석!V57 &amp; " " &amp; 권리분석!W57 &amp; " 소재 " &amp; 권리분석!AA57 &amp; "이며," &amp; IF(권리분석!EP57=0, " 경매미진행건으로 등본 상 소유자 거주로 추정되어 미반영", IF(권리분석!EP57="14일미경과", " 배당요구종기일(14일미경과) 현재 임대차 관련자료 없어 미반영", " 배당요구종기일(" &amp; TEXT(권리분석!EP57, "yyyy-mm-dd") &amp; ")" &amp; IF(TODAY()&gt;권리분석!EP57, " 경과한 현재 등재 및 권리신고한 임차인 없어 미반영", " 현재 등재 임차인 없어 미반영")))  &amp; CHAR(10) &amp; IF(OR(TODAY()&lt;권리분석!EP57, 권리분석!EP57=0, 권리분석!EP57="14일미경과"),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대전광역시 서구 둔산동 소재 이며, 경매미진행건으로 등본 상 소유자 거주로 추정되어 미반영
3.임금 : 소유자 개인이며, 임금채권자로 추정되는 가압류권자 없어 미반영
4.조세, 당해세 : 압류권자 없어 미반영</v>
      </c>
      <c r="DQ57" s="416"/>
      <c r="DR57" s="416"/>
      <c r="DS57" s="352"/>
      <c r="DT57" s="352"/>
      <c r="DU57" s="352"/>
      <c r="DV57" s="417" t="s">
        <v>697</v>
      </c>
      <c r="DW57" s="352"/>
      <c r="DX57" s="418"/>
      <c r="DY57" s="419" t="s">
        <v>1116</v>
      </c>
      <c r="DZ57" s="420" t="s">
        <v>1163</v>
      </c>
      <c r="EA57" s="421"/>
      <c r="EB57" s="421"/>
      <c r="EC57" s="407"/>
      <c r="ED57" s="422"/>
      <c r="EE57" s="375"/>
      <c r="EF57" s="423"/>
      <c r="EG57" s="424"/>
      <c r="EH57" s="368"/>
      <c r="EI57" s="375"/>
      <c r="EJ57" s="423"/>
      <c r="EK57" s="425"/>
      <c r="EL57" s="425"/>
      <c r="EM57" s="375"/>
      <c r="EN57" s="426"/>
      <c r="EO57" s="427"/>
      <c r="EP57" s="427"/>
      <c r="EQ57" s="352"/>
      <c r="ER57" s="428"/>
      <c r="ES57" s="377"/>
      <c r="ET57" s="429"/>
      <c r="EU57" s="377"/>
      <c r="EV57" s="429"/>
      <c r="EW57" s="429"/>
      <c r="EX57" s="377"/>
      <c r="EY57" s="429"/>
      <c r="EZ57" s="377"/>
      <c r="FA57" s="377"/>
      <c r="FB57" s="377"/>
      <c r="FC57" s="376"/>
      <c r="FD57" s="376"/>
      <c r="FE57" s="430"/>
      <c r="FF57" s="430"/>
      <c r="FG57" s="400"/>
      <c r="FH57" s="376"/>
      <c r="FI57" s="376"/>
      <c r="FJ57" s="376"/>
      <c r="FK57" s="376"/>
      <c r="FL57" s="376"/>
      <c r="FM57" s="352"/>
      <c r="FN57" s="376"/>
      <c r="FO57" s="376"/>
      <c r="FP57" s="399"/>
      <c r="FQ57" s="376"/>
      <c r="FR57" s="352"/>
      <c r="FS57" s="431"/>
      <c r="FT57" s="432" t="s">
        <v>710</v>
      </c>
      <c r="FU57" s="433">
        <v>45878</v>
      </c>
      <c r="FV57" s="434"/>
      <c r="FW57" s="435"/>
      <c r="FX57" s="435"/>
      <c r="FY57" s="436"/>
      <c r="FZ57" s="436"/>
      <c r="GA57" s="437">
        <v>870000000</v>
      </c>
      <c r="GB57" s="412"/>
      <c r="GC57" s="438"/>
      <c r="GD57" s="439"/>
      <c r="GE57" s="440"/>
      <c r="GF57" s="441"/>
      <c r="GG57" s="441"/>
      <c r="GH57" s="441"/>
      <c r="GI57" s="441"/>
      <c r="GJ57" s="441"/>
      <c r="GK57" s="441"/>
      <c r="GL57" s="442">
        <f t="shared" si="5"/>
        <v>0</v>
      </c>
      <c r="GM57" s="442">
        <f t="shared" si="6"/>
        <v>0</v>
      </c>
      <c r="GN57" s="442"/>
      <c r="GO57" s="443"/>
      <c r="GP57" s="444"/>
      <c r="GQ57" s="445"/>
      <c r="GR57" s="377"/>
      <c r="GS57" s="446"/>
      <c r="GT57" s="447"/>
      <c r="GU57" s="448"/>
      <c r="GV57" s="449"/>
      <c r="GW57" s="450"/>
      <c r="GX57" s="451"/>
      <c r="MD57" s="453">
        <f t="shared" si="7"/>
        <v>0</v>
      </c>
    </row>
    <row r="58" spans="1:342" s="452" customFormat="1" ht="18" customHeight="1">
      <c r="A58" s="350"/>
      <c r="B58" s="351"/>
      <c r="C58" s="352"/>
      <c r="D58" s="353" t="s">
        <v>683</v>
      </c>
      <c r="E58" s="1143" t="s">
        <v>1164</v>
      </c>
      <c r="F58" s="354">
        <f t="shared" si="1"/>
        <v>1</v>
      </c>
      <c r="G58" s="355" t="str">
        <f t="shared" si="0"/>
        <v>SBI-041-01</v>
      </c>
      <c r="H58" s="356" t="s">
        <v>1165</v>
      </c>
      <c r="I58" s="355"/>
      <c r="J58" s="357">
        <v>371030290</v>
      </c>
      <c r="K58" s="358"/>
      <c r="L58" s="358"/>
      <c r="M58" s="359" t="s">
        <v>834</v>
      </c>
      <c r="N58" s="360"/>
      <c r="O58" s="361"/>
      <c r="P58" s="362"/>
      <c r="Q58" s="363" t="s">
        <v>735</v>
      </c>
      <c r="R58" s="363" t="s">
        <v>1166</v>
      </c>
      <c r="S58" s="363" t="s">
        <v>1167</v>
      </c>
      <c r="T58" s="364" t="s">
        <v>1168</v>
      </c>
      <c r="U58" s="365" t="s">
        <v>735</v>
      </c>
      <c r="V58" s="365" t="s">
        <v>1169</v>
      </c>
      <c r="W58" s="365" t="s">
        <v>1167</v>
      </c>
      <c r="X58" s="365" t="s">
        <v>1170</v>
      </c>
      <c r="Y58" s="366"/>
      <c r="Z58" s="367" t="s">
        <v>692</v>
      </c>
      <c r="AA58" s="368"/>
      <c r="AB58" s="369"/>
      <c r="AC58" s="370" t="e">
        <f>VLOOKUP(AA58,코드표!$B$4:$C$89,2,FALSE)</f>
        <v>#N/A</v>
      </c>
      <c r="AD58" s="352"/>
      <c r="AE58" s="371">
        <v>30.74</v>
      </c>
      <c r="AF58" s="371">
        <v>62.67</v>
      </c>
      <c r="AG58" s="372"/>
      <c r="AH58" s="373"/>
      <c r="AI58" s="374"/>
      <c r="AJ58" s="375"/>
      <c r="AK58" s="376"/>
      <c r="AL58" s="376"/>
      <c r="AM58" s="377">
        <v>44663</v>
      </c>
      <c r="AN58" s="358" t="s">
        <v>1171</v>
      </c>
      <c r="AO58" s="378" t="s">
        <v>1172</v>
      </c>
      <c r="AP58" s="379" t="s">
        <v>695</v>
      </c>
      <c r="AQ58" s="352"/>
      <c r="AR58" s="380"/>
      <c r="AS58" s="380"/>
      <c r="AT58" s="380"/>
      <c r="AU58" s="377">
        <v>45602</v>
      </c>
      <c r="AV58" s="352"/>
      <c r="AW58" s="381"/>
      <c r="AX58" s="382"/>
      <c r="AY58" s="383">
        <v>1</v>
      </c>
      <c r="AZ58" s="384">
        <v>441600000</v>
      </c>
      <c r="BA58" s="385"/>
      <c r="BB58" s="386" t="s">
        <v>696</v>
      </c>
      <c r="BC58" s="387"/>
      <c r="BD58" s="388"/>
      <c r="BE58" s="389"/>
      <c r="BF58" s="390"/>
      <c r="BG58" s="391"/>
      <c r="BH58" s="392"/>
      <c r="BI58" s="392"/>
      <c r="BJ58" s="392"/>
      <c r="BK58" s="393"/>
      <c r="BL58" s="389"/>
      <c r="BM58" s="387"/>
      <c r="BN58" s="394"/>
      <c r="BO58" s="395"/>
      <c r="BP58" s="390"/>
      <c r="BQ58" s="391"/>
      <c r="BR58" s="396"/>
      <c r="BS58" s="396"/>
      <c r="BT58" s="352"/>
      <c r="BU58" s="397"/>
      <c r="BV58" s="398"/>
      <c r="BW58" s="399"/>
      <c r="BX58" s="388"/>
      <c r="BY58" s="359"/>
      <c r="BZ58" s="399"/>
      <c r="CA58" s="400"/>
      <c r="CB58" s="401"/>
      <c r="CC58" s="352"/>
      <c r="CD58" s="400"/>
      <c r="CE58" s="400"/>
      <c r="CF58" s="389"/>
      <c r="CG58" s="402"/>
      <c r="CH58" s="403"/>
      <c r="CI58" s="381"/>
      <c r="CJ58" s="400"/>
      <c r="CK58" s="404"/>
      <c r="CL58" s="405"/>
      <c r="CM58" s="406"/>
      <c r="CN58" s="352"/>
      <c r="CO58" s="407"/>
      <c r="CP58" s="408"/>
      <c r="CQ58" s="409"/>
      <c r="CR58" s="410"/>
      <c r="CS58" s="411"/>
      <c r="CT58" s="412"/>
      <c r="CU58" s="413"/>
      <c r="CV58" s="413"/>
      <c r="CW58" s="413"/>
      <c r="CX58" s="413"/>
      <c r="CY58" s="413"/>
      <c r="CZ58" s="413"/>
      <c r="DA58" s="384">
        <v>0</v>
      </c>
      <c r="DB58" s="413"/>
      <c r="DC58" s="414">
        <f t="shared" si="3"/>
        <v>0</v>
      </c>
      <c r="DD58" s="399"/>
      <c r="DE58" s="399"/>
      <c r="DF58" s="399"/>
      <c r="DG58" s="399"/>
      <c r="DH58" s="399"/>
      <c r="DI58" s="414"/>
      <c r="DJ58" s="414"/>
      <c r="DK58" s="399"/>
      <c r="DL58" s="414"/>
      <c r="DM58" s="414">
        <f t="shared" si="4"/>
        <v>0</v>
      </c>
      <c r="DN58" s="415"/>
      <c r="DO58" s="399"/>
      <c r="DP58" s="298" t="str">
        <f ca="1" xml:space="preserve"> "1~2.소액,임차 : 담보물 " &amp; 권리분석!U58 &amp; " " &amp; 권리분석!V58 &amp; " " &amp; 권리분석!W58 &amp; " 소재 " &amp; 권리분석!AA58 &amp; "이며," &amp; IF(권리분석!EP58=0, " 경매미진행건으로 등본 상 소유자 거주로 추정되어 미반영", IF(권리분석!EP58="14일미경과", " 배당요구종기일(14일미경과) 현재 임대차 관련자료 없어 미반영", " 배당요구종기일(" &amp; TEXT(권리분석!EP58, "yyyy-mm-dd") &amp; ")" &amp; IF(TODAY()&gt;권리분석!EP58, " 경과한 현재 등재 및 권리신고한 임차인 없어 미반영", " 현재 등재 임차인 없어 미반영")))  &amp; CHAR(10) &amp; IF(OR(TODAY()&lt;권리분석!EP58, 권리분석!EP58=0, 권리분석!EP58="14일미경과"),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부천시 원미구 약대동 소재 이며, 경매미진행건으로 등본 상 소유자 거주로 추정되어 미반영
3.임금 : 소유자 개인이며, 임금채권자로 추정되는 가압류권자 없어 미반영
4.조세, 당해세 : 압류권자 없어 미반영</v>
      </c>
      <c r="DQ58" s="416"/>
      <c r="DR58" s="416"/>
      <c r="DS58" s="352"/>
      <c r="DT58" s="352"/>
      <c r="DU58" s="352"/>
      <c r="DV58" s="417" t="s">
        <v>697</v>
      </c>
      <c r="DW58" s="352"/>
      <c r="DX58" s="418"/>
      <c r="DY58" s="419" t="s">
        <v>1173</v>
      </c>
      <c r="DZ58" s="420" t="s">
        <v>1174</v>
      </c>
      <c r="EA58" s="421"/>
      <c r="EB58" s="421"/>
      <c r="EC58" s="407" t="s">
        <v>1015</v>
      </c>
      <c r="ED58" s="422"/>
      <c r="EE58" s="375" t="s">
        <v>821</v>
      </c>
      <c r="EF58" s="423"/>
      <c r="EG58" s="424"/>
      <c r="EH58" s="368"/>
      <c r="EI58" s="375"/>
      <c r="EJ58" s="423"/>
      <c r="EK58" s="425"/>
      <c r="EL58" s="425"/>
      <c r="EM58" s="375"/>
      <c r="EN58" s="426"/>
      <c r="EO58" s="427">
        <v>45380</v>
      </c>
      <c r="EP58" s="427"/>
      <c r="EQ58" s="352"/>
      <c r="ER58" s="428"/>
      <c r="ES58" s="377"/>
      <c r="ET58" s="429"/>
      <c r="EU58" s="377"/>
      <c r="EV58" s="429"/>
      <c r="EW58" s="429"/>
      <c r="EX58" s="377"/>
      <c r="EY58" s="429"/>
      <c r="EZ58" s="377"/>
      <c r="FA58" s="377"/>
      <c r="FB58" s="377"/>
      <c r="FC58" s="376"/>
      <c r="FD58" s="376"/>
      <c r="FE58" s="430"/>
      <c r="FF58" s="430"/>
      <c r="FG58" s="400"/>
      <c r="FH58" s="376"/>
      <c r="FI58" s="376"/>
      <c r="FJ58" s="376"/>
      <c r="FK58" s="376"/>
      <c r="FL58" s="376"/>
      <c r="FM58" s="352"/>
      <c r="FN58" s="376"/>
      <c r="FO58" s="376"/>
      <c r="FP58" s="399"/>
      <c r="FQ58" s="376"/>
      <c r="FR58" s="352"/>
      <c r="FS58" s="431"/>
      <c r="FT58" s="432" t="s">
        <v>710</v>
      </c>
      <c r="FU58" s="433">
        <v>45878</v>
      </c>
      <c r="FV58" s="434"/>
      <c r="FW58" s="435"/>
      <c r="FX58" s="435"/>
      <c r="FY58" s="436"/>
      <c r="FZ58" s="436"/>
      <c r="GA58" s="437">
        <v>405000000</v>
      </c>
      <c r="GB58" s="412"/>
      <c r="GC58" s="438"/>
      <c r="GD58" s="439"/>
      <c r="GE58" s="440"/>
      <c r="GF58" s="441"/>
      <c r="GG58" s="441"/>
      <c r="GH58" s="441"/>
      <c r="GI58" s="441"/>
      <c r="GJ58" s="441"/>
      <c r="GK58" s="441"/>
      <c r="GL58" s="442">
        <f t="shared" si="5"/>
        <v>0</v>
      </c>
      <c r="GM58" s="442">
        <f t="shared" si="6"/>
        <v>0</v>
      </c>
      <c r="GN58" s="442"/>
      <c r="GO58" s="443"/>
      <c r="GP58" s="444"/>
      <c r="GQ58" s="445"/>
      <c r="GR58" s="377"/>
      <c r="GS58" s="446"/>
      <c r="GT58" s="447"/>
      <c r="GU58" s="448"/>
      <c r="GV58" s="449"/>
      <c r="GW58" s="450"/>
      <c r="GX58" s="451"/>
      <c r="MD58" s="453">
        <f t="shared" si="7"/>
        <v>0</v>
      </c>
    </row>
    <row r="59" spans="1:342" s="452" customFormat="1" ht="18" customHeight="1">
      <c r="A59" s="350"/>
      <c r="B59" s="351"/>
      <c r="C59" s="352"/>
      <c r="D59" s="353" t="s">
        <v>683</v>
      </c>
      <c r="E59" s="1143" t="s">
        <v>1175</v>
      </c>
      <c r="F59" s="354">
        <f t="shared" si="1"/>
        <v>1</v>
      </c>
      <c r="G59" s="355" t="str">
        <f t="shared" si="0"/>
        <v>SBI-042-01</v>
      </c>
      <c r="H59" s="356" t="s">
        <v>1176</v>
      </c>
      <c r="I59" s="355"/>
      <c r="J59" s="357">
        <v>232797920</v>
      </c>
      <c r="K59" s="358"/>
      <c r="L59" s="358"/>
      <c r="M59" s="359" t="s">
        <v>686</v>
      </c>
      <c r="N59" s="360"/>
      <c r="O59" s="361"/>
      <c r="P59" s="362"/>
      <c r="Q59" s="363" t="s">
        <v>735</v>
      </c>
      <c r="R59" s="363" t="s">
        <v>1177</v>
      </c>
      <c r="S59" s="363" t="s">
        <v>1178</v>
      </c>
      <c r="T59" s="364" t="s">
        <v>1179</v>
      </c>
      <c r="U59" s="365" t="s">
        <v>735</v>
      </c>
      <c r="V59" s="365" t="s">
        <v>1177</v>
      </c>
      <c r="W59" s="365" t="s">
        <v>1178</v>
      </c>
      <c r="X59" s="365" t="s">
        <v>1180</v>
      </c>
      <c r="Y59" s="366"/>
      <c r="Z59" s="367" t="s">
        <v>692</v>
      </c>
      <c r="AA59" s="368"/>
      <c r="AB59" s="369"/>
      <c r="AC59" s="370" t="e">
        <f>VLOOKUP(AA59,코드표!$B$4:$C$89,2,FALSE)</f>
        <v>#N/A</v>
      </c>
      <c r="AD59" s="352"/>
      <c r="AE59" s="371"/>
      <c r="AF59" s="371">
        <v>84.9208</v>
      </c>
      <c r="AG59" s="372"/>
      <c r="AH59" s="373"/>
      <c r="AI59" s="374"/>
      <c r="AJ59" s="375"/>
      <c r="AK59" s="376"/>
      <c r="AL59" s="376"/>
      <c r="AM59" s="377">
        <v>43658</v>
      </c>
      <c r="AN59" s="358" t="s">
        <v>1181</v>
      </c>
      <c r="AO59" s="378" t="s">
        <v>1182</v>
      </c>
      <c r="AP59" s="379"/>
      <c r="AQ59" s="352"/>
      <c r="AR59" s="380"/>
      <c r="AS59" s="380"/>
      <c r="AT59" s="380"/>
      <c r="AU59" s="377">
        <v>45453</v>
      </c>
      <c r="AV59" s="352"/>
      <c r="AW59" s="381"/>
      <c r="AX59" s="382"/>
      <c r="AY59" s="383" t="s">
        <v>1183</v>
      </c>
      <c r="AZ59" s="384">
        <v>276000000</v>
      </c>
      <c r="BA59" s="385"/>
      <c r="BB59" s="386" t="s">
        <v>696</v>
      </c>
      <c r="BC59" s="387"/>
      <c r="BD59" s="388"/>
      <c r="BE59" s="389"/>
      <c r="BF59" s="390"/>
      <c r="BG59" s="391"/>
      <c r="BH59" s="392"/>
      <c r="BI59" s="454">
        <v>1</v>
      </c>
      <c r="BJ59" s="455">
        <v>275550000</v>
      </c>
      <c r="BK59" s="393"/>
      <c r="BL59" s="389" t="s">
        <v>696</v>
      </c>
      <c r="BM59" s="387"/>
      <c r="BN59" s="394"/>
      <c r="BO59" s="395"/>
      <c r="BP59" s="390"/>
      <c r="BQ59" s="391"/>
      <c r="BR59" s="396"/>
      <c r="BS59" s="396"/>
      <c r="BT59" s="352"/>
      <c r="BU59" s="397"/>
      <c r="BV59" s="398"/>
      <c r="BW59" s="399"/>
      <c r="BX59" s="388"/>
      <c r="BY59" s="359"/>
      <c r="BZ59" s="399"/>
      <c r="CA59" s="400"/>
      <c r="CB59" s="401"/>
      <c r="CC59" s="352"/>
      <c r="CD59" s="400"/>
      <c r="CE59" s="400"/>
      <c r="CF59" s="389"/>
      <c r="CG59" s="402"/>
      <c r="CH59" s="403"/>
      <c r="CI59" s="381"/>
      <c r="CJ59" s="400"/>
      <c r="CK59" s="404"/>
      <c r="CL59" s="405"/>
      <c r="CM59" s="406"/>
      <c r="CN59" s="352"/>
      <c r="CO59" s="407"/>
      <c r="CP59" s="408"/>
      <c r="CQ59" s="409"/>
      <c r="CR59" s="410"/>
      <c r="CS59" s="411"/>
      <c r="CT59" s="412"/>
      <c r="CU59" s="413"/>
      <c r="CV59" s="413"/>
      <c r="CW59" s="413"/>
      <c r="CX59" s="413"/>
      <c r="CY59" s="413"/>
      <c r="CZ59" s="413"/>
      <c r="DA59" s="384">
        <v>0</v>
      </c>
      <c r="DB59" s="413"/>
      <c r="DC59" s="414">
        <f t="shared" si="3"/>
        <v>0</v>
      </c>
      <c r="DD59" s="399"/>
      <c r="DE59" s="399"/>
      <c r="DF59" s="399"/>
      <c r="DG59" s="399"/>
      <c r="DH59" s="399"/>
      <c r="DI59" s="414"/>
      <c r="DJ59" s="414"/>
      <c r="DK59" s="399"/>
      <c r="DL59" s="414"/>
      <c r="DM59" s="414">
        <f t="shared" si="4"/>
        <v>0</v>
      </c>
      <c r="DN59" s="415"/>
      <c r="DO59" s="399"/>
      <c r="DP59" s="298" t="str">
        <f ca="1" xml:space="preserve"> "1~2.소액,임차 : 담보물 " &amp; 권리분석!U59 &amp; " " &amp; 권리분석!V59 &amp; " " &amp; 권리분석!W59 &amp; " 소재 " &amp; 권리분석!AA59 &amp; "이며," &amp; IF(권리분석!EP59=0, " 경매미진행건으로 등본 상 소유자 거주로 추정되어 미반영", IF(권리분석!EP59="14일미경과", " 배당요구종기일(14일미경과) 현재 임대차 관련자료 없어 미반영", " 배당요구종기일(" &amp; TEXT(권리분석!EP59, "yyyy-mm-dd") &amp; ")" &amp; IF(TODAY()&gt;권리분석!EP59, " 경과한 현재 등재 및 권리신고한 임차인 없어 미반영", " 현재 등재 임차인 없어 미반영")))  &amp; CHAR(10) &amp; IF(OR(TODAY()&lt;권리분석!EP59, 권리분석!EP59=0, 권리분석!EP59="14일미경과"),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김포시 걸포동 소재 이며, 경매미진행건으로 등본 상 소유자 거주로 추정되어 미반영
3.임금 : 소유자 개인이며, 임금채권자로 추정되는 가압류권자 없어 미반영
4.조세, 당해세 : 압류권자 없어 미반영</v>
      </c>
      <c r="DQ59" s="416"/>
      <c r="DR59" s="416"/>
      <c r="DS59" s="352"/>
      <c r="DT59" s="352"/>
      <c r="DU59" s="352"/>
      <c r="DV59" s="417" t="s">
        <v>697</v>
      </c>
      <c r="DW59" s="352"/>
      <c r="DX59" s="418"/>
      <c r="DY59" s="419" t="s">
        <v>1173</v>
      </c>
      <c r="DZ59" s="420" t="s">
        <v>1184</v>
      </c>
      <c r="EA59" s="420" t="s">
        <v>1185</v>
      </c>
      <c r="EB59" s="421"/>
      <c r="EC59" s="407" t="s">
        <v>820</v>
      </c>
      <c r="ED59" s="422"/>
      <c r="EE59" s="375" t="s">
        <v>821</v>
      </c>
      <c r="EF59" s="423"/>
      <c r="EG59" s="424" t="s">
        <v>1186</v>
      </c>
      <c r="EH59" s="368"/>
      <c r="EI59" s="375" t="s">
        <v>821</v>
      </c>
      <c r="EJ59" s="423"/>
      <c r="EK59" s="425"/>
      <c r="EL59" s="425"/>
      <c r="EM59" s="375"/>
      <c r="EN59" s="426"/>
      <c r="EO59" s="427">
        <v>45818</v>
      </c>
      <c r="EP59" s="427"/>
      <c r="EQ59" s="352"/>
      <c r="ER59" s="428"/>
      <c r="ES59" s="377"/>
      <c r="ET59" s="429"/>
      <c r="EU59" s="377"/>
      <c r="EV59" s="429"/>
      <c r="EW59" s="429"/>
      <c r="EX59" s="377"/>
      <c r="EY59" s="429"/>
      <c r="EZ59" s="377"/>
      <c r="FA59" s="377"/>
      <c r="FB59" s="377"/>
      <c r="FC59" s="376"/>
      <c r="FD59" s="376"/>
      <c r="FE59" s="430"/>
      <c r="FF59" s="430"/>
      <c r="FG59" s="400"/>
      <c r="FH59" s="376"/>
      <c r="FI59" s="376"/>
      <c r="FJ59" s="376"/>
      <c r="FK59" s="376"/>
      <c r="FL59" s="376"/>
      <c r="FM59" s="352"/>
      <c r="FN59" s="376"/>
      <c r="FO59" s="376"/>
      <c r="FP59" s="399"/>
      <c r="FQ59" s="376"/>
      <c r="FR59" s="352"/>
      <c r="FS59" s="431"/>
      <c r="FT59" s="432" t="s">
        <v>710</v>
      </c>
      <c r="FU59" s="433">
        <v>45878</v>
      </c>
      <c r="FV59" s="434"/>
      <c r="FW59" s="435"/>
      <c r="FX59" s="435"/>
      <c r="FY59" s="436"/>
      <c r="FZ59" s="436"/>
      <c r="GA59" s="437">
        <v>530000000</v>
      </c>
      <c r="GB59" s="412"/>
      <c r="GC59" s="438"/>
      <c r="GD59" s="439"/>
      <c r="GE59" s="440"/>
      <c r="GF59" s="441"/>
      <c r="GG59" s="441"/>
      <c r="GH59" s="441"/>
      <c r="GI59" s="441"/>
      <c r="GJ59" s="441"/>
      <c r="GK59" s="441"/>
      <c r="GL59" s="442">
        <f t="shared" si="5"/>
        <v>0</v>
      </c>
      <c r="GM59" s="442">
        <f t="shared" si="6"/>
        <v>0</v>
      </c>
      <c r="GN59" s="442"/>
      <c r="GO59" s="443"/>
      <c r="GP59" s="444"/>
      <c r="GQ59" s="445"/>
      <c r="GR59" s="377"/>
      <c r="GS59" s="446"/>
      <c r="GT59" s="447"/>
      <c r="GU59" s="448"/>
      <c r="GV59" s="449"/>
      <c r="GW59" s="450"/>
      <c r="GX59" s="451"/>
      <c r="MD59" s="453">
        <f t="shared" si="7"/>
        <v>0</v>
      </c>
    </row>
    <row r="60" spans="1:342" s="452" customFormat="1" ht="18" customHeight="1">
      <c r="A60" s="350"/>
      <c r="B60" s="351"/>
      <c r="C60" s="352"/>
      <c r="D60" s="353" t="s">
        <v>683</v>
      </c>
      <c r="E60" s="1143" t="s">
        <v>1187</v>
      </c>
      <c r="F60" s="354">
        <f t="shared" si="1"/>
        <v>1</v>
      </c>
      <c r="G60" s="355" t="str">
        <f t="shared" si="0"/>
        <v>SBI-043-01</v>
      </c>
      <c r="H60" s="356" t="s">
        <v>1188</v>
      </c>
      <c r="I60" s="355"/>
      <c r="J60" s="357">
        <v>291723330</v>
      </c>
      <c r="K60" s="358"/>
      <c r="L60" s="358"/>
      <c r="M60" s="359" t="s">
        <v>686</v>
      </c>
      <c r="N60" s="360"/>
      <c r="O60" s="361"/>
      <c r="P60" s="362"/>
      <c r="Q60" s="363" t="s">
        <v>1009</v>
      </c>
      <c r="R60" s="363" t="s">
        <v>1189</v>
      </c>
      <c r="S60" s="363" t="s">
        <v>1190</v>
      </c>
      <c r="T60" s="364" t="s">
        <v>1191</v>
      </c>
      <c r="U60" s="365" t="s">
        <v>1009</v>
      </c>
      <c r="V60" s="365" t="s">
        <v>1189</v>
      </c>
      <c r="W60" s="365" t="s">
        <v>1190</v>
      </c>
      <c r="X60" s="365" t="s">
        <v>1192</v>
      </c>
      <c r="Y60" s="366"/>
      <c r="Z60" s="367" t="s">
        <v>692</v>
      </c>
      <c r="AA60" s="368"/>
      <c r="AB60" s="369"/>
      <c r="AC60" s="370" t="e">
        <f>VLOOKUP(AA60,코드표!$B$4:$C$89,2,FALSE)</f>
        <v>#N/A</v>
      </c>
      <c r="AD60" s="352"/>
      <c r="AE60" s="371">
        <v>52.22</v>
      </c>
      <c r="AF60" s="371">
        <v>0.60540000000000005</v>
      </c>
      <c r="AG60" s="372"/>
      <c r="AH60" s="373"/>
      <c r="AI60" s="374"/>
      <c r="AJ60" s="375"/>
      <c r="AK60" s="376"/>
      <c r="AL60" s="376"/>
      <c r="AM60" s="377">
        <v>40253</v>
      </c>
      <c r="AN60" s="358" t="s">
        <v>1193</v>
      </c>
      <c r="AO60" s="378" t="s">
        <v>1194</v>
      </c>
      <c r="AP60" s="379"/>
      <c r="AQ60" s="352"/>
      <c r="AR60" s="380"/>
      <c r="AS60" s="380"/>
      <c r="AT60" s="380"/>
      <c r="AU60" s="377">
        <v>45440</v>
      </c>
      <c r="AV60" s="352"/>
      <c r="AW60" s="381"/>
      <c r="AX60" s="382"/>
      <c r="AY60" s="383">
        <v>2</v>
      </c>
      <c r="AZ60" s="384">
        <v>346800000</v>
      </c>
      <c r="BA60" s="385"/>
      <c r="BB60" s="386" t="s">
        <v>696</v>
      </c>
      <c r="BC60" s="387"/>
      <c r="BD60" s="388"/>
      <c r="BE60" s="389"/>
      <c r="BF60" s="390"/>
      <c r="BG60" s="391"/>
      <c r="BH60" s="392"/>
      <c r="BI60" s="454">
        <v>1</v>
      </c>
      <c r="BJ60" s="455">
        <v>229500000</v>
      </c>
      <c r="BK60" s="393"/>
      <c r="BL60" s="389" t="s">
        <v>696</v>
      </c>
      <c r="BM60" s="387"/>
      <c r="BN60" s="394"/>
      <c r="BO60" s="395"/>
      <c r="BP60" s="390"/>
      <c r="BQ60" s="391"/>
      <c r="BR60" s="396"/>
      <c r="BS60" s="396"/>
      <c r="BT60" s="352"/>
      <c r="BU60" s="397"/>
      <c r="BV60" s="398"/>
      <c r="BW60" s="399"/>
      <c r="BX60" s="388"/>
      <c r="BY60" s="359"/>
      <c r="BZ60" s="399"/>
      <c r="CA60" s="400"/>
      <c r="CB60" s="401"/>
      <c r="CC60" s="352"/>
      <c r="CD60" s="400"/>
      <c r="CE60" s="400"/>
      <c r="CF60" s="389"/>
      <c r="CG60" s="402"/>
      <c r="CH60" s="403"/>
      <c r="CI60" s="381"/>
      <c r="CJ60" s="400"/>
      <c r="CK60" s="404"/>
      <c r="CL60" s="405"/>
      <c r="CM60" s="406"/>
      <c r="CN60" s="352"/>
      <c r="CO60" s="407"/>
      <c r="CP60" s="408"/>
      <c r="CQ60" s="409"/>
      <c r="CR60" s="410"/>
      <c r="CS60" s="411"/>
      <c r="CT60" s="412"/>
      <c r="CU60" s="413"/>
      <c r="CV60" s="413"/>
      <c r="CW60" s="413"/>
      <c r="CX60" s="413"/>
      <c r="CY60" s="413"/>
      <c r="CZ60" s="413"/>
      <c r="DA60" s="384">
        <v>0</v>
      </c>
      <c r="DB60" s="413"/>
      <c r="DC60" s="414">
        <f t="shared" si="3"/>
        <v>0</v>
      </c>
      <c r="DD60" s="399"/>
      <c r="DE60" s="399"/>
      <c r="DF60" s="399"/>
      <c r="DG60" s="399"/>
      <c r="DH60" s="399"/>
      <c r="DI60" s="414"/>
      <c r="DJ60" s="414"/>
      <c r="DK60" s="399"/>
      <c r="DL60" s="414"/>
      <c r="DM60" s="414">
        <f t="shared" si="4"/>
        <v>0</v>
      </c>
      <c r="DN60" s="415"/>
      <c r="DO60" s="399"/>
      <c r="DP60" s="298" t="str">
        <f ca="1" xml:space="preserve"> "1~2.소액,임차 : 담보물 " &amp; 권리분석!U60 &amp; " " &amp; 권리분석!V60 &amp; " " &amp; 권리분석!W60 &amp; " 소재 " &amp; 권리분석!AA60 &amp; "이며," &amp; IF(권리분석!EP60=0, " 경매미진행건으로 등본 상 소유자 거주로 추정되어 미반영", IF(권리분석!EP60="14일미경과", " 배당요구종기일(14일미경과) 현재 임대차 관련자료 없어 미반영", " 배당요구종기일(" &amp; TEXT(권리분석!EP60, "yyyy-mm-dd") &amp; ")" &amp; IF(TODAY()&gt;권리분석!EP60, " 경과한 현재 등재 및 권리신고한 임차인 없어 미반영", " 현재 등재 임차인 없어 미반영")))  &amp; CHAR(10) &amp; IF(OR(TODAY()&lt;권리분석!EP60, 권리분석!EP60=0, 권리분석!EP60="14일미경과"),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광주광역시 북구 운암동 소재 이며, 경매미진행건으로 등본 상 소유자 거주로 추정되어 미반영
3.임금 : 소유자 개인이며, 임금채권자로 추정되는 가압류권자 없어 미반영
4.조세, 당해세 : 압류권자 없어 미반영</v>
      </c>
      <c r="DQ60" s="416"/>
      <c r="DR60" s="416"/>
      <c r="DS60" s="352"/>
      <c r="DT60" s="352"/>
      <c r="DU60" s="352"/>
      <c r="DV60" s="417" t="s">
        <v>697</v>
      </c>
      <c r="DW60" s="352"/>
      <c r="DX60" s="418"/>
      <c r="DY60" s="419" t="s">
        <v>1013</v>
      </c>
      <c r="DZ60" s="420" t="s">
        <v>1195</v>
      </c>
      <c r="EA60" s="421"/>
      <c r="EB60" s="421"/>
      <c r="EC60" s="407" t="s">
        <v>820</v>
      </c>
      <c r="ED60" s="422"/>
      <c r="EE60" s="375" t="s">
        <v>821</v>
      </c>
      <c r="EF60" s="423"/>
      <c r="EG60" s="424"/>
      <c r="EH60" s="368"/>
      <c r="EI60" s="375"/>
      <c r="EJ60" s="423"/>
      <c r="EK60" s="425"/>
      <c r="EL60" s="425"/>
      <c r="EM60" s="375"/>
      <c r="EN60" s="426"/>
      <c r="EO60" s="427">
        <v>45806</v>
      </c>
      <c r="EP60" s="427"/>
      <c r="EQ60" s="352"/>
      <c r="ER60" s="428"/>
      <c r="ES60" s="377"/>
      <c r="ET60" s="429"/>
      <c r="EU60" s="377"/>
      <c r="EV60" s="429"/>
      <c r="EW60" s="429"/>
      <c r="EX60" s="377"/>
      <c r="EY60" s="429"/>
      <c r="EZ60" s="377"/>
      <c r="FA60" s="377"/>
      <c r="FB60" s="377"/>
      <c r="FC60" s="376"/>
      <c r="FD60" s="376"/>
      <c r="FE60" s="430"/>
      <c r="FF60" s="430"/>
      <c r="FG60" s="400"/>
      <c r="FH60" s="376"/>
      <c r="FI60" s="376"/>
      <c r="FJ60" s="376"/>
      <c r="FK60" s="376"/>
      <c r="FL60" s="376"/>
      <c r="FM60" s="352"/>
      <c r="FN60" s="376"/>
      <c r="FO60" s="376"/>
      <c r="FP60" s="399"/>
      <c r="FQ60" s="376"/>
      <c r="FR60" s="352"/>
      <c r="FS60" s="431"/>
      <c r="FT60" s="432" t="s">
        <v>710</v>
      </c>
      <c r="FU60" s="433">
        <v>45878</v>
      </c>
      <c r="FV60" s="434"/>
      <c r="FW60" s="435"/>
      <c r="FX60" s="435"/>
      <c r="FY60" s="436"/>
      <c r="FZ60" s="436"/>
      <c r="GA60" s="437">
        <v>500000000</v>
      </c>
      <c r="GB60" s="412"/>
      <c r="GC60" s="438"/>
      <c r="GD60" s="439"/>
      <c r="GE60" s="440"/>
      <c r="GF60" s="441"/>
      <c r="GG60" s="441"/>
      <c r="GH60" s="441"/>
      <c r="GI60" s="441"/>
      <c r="GJ60" s="441"/>
      <c r="GK60" s="441"/>
      <c r="GL60" s="442">
        <f t="shared" si="5"/>
        <v>0</v>
      </c>
      <c r="GM60" s="442">
        <f t="shared" si="6"/>
        <v>0</v>
      </c>
      <c r="GN60" s="442"/>
      <c r="GO60" s="443"/>
      <c r="GP60" s="444"/>
      <c r="GQ60" s="445"/>
      <c r="GR60" s="377"/>
      <c r="GS60" s="446"/>
      <c r="GT60" s="447"/>
      <c r="GU60" s="448"/>
      <c r="GV60" s="449"/>
      <c r="GW60" s="450"/>
      <c r="GX60" s="451"/>
      <c r="MD60" s="453">
        <f t="shared" si="7"/>
        <v>0</v>
      </c>
    </row>
    <row r="61" spans="1:342" s="452" customFormat="1" ht="18" customHeight="1">
      <c r="A61" s="350"/>
      <c r="B61" s="351"/>
      <c r="C61" s="352"/>
      <c r="D61" s="353" t="s">
        <v>683</v>
      </c>
      <c r="E61" s="1143" t="s">
        <v>1196</v>
      </c>
      <c r="F61" s="354">
        <f t="shared" si="1"/>
        <v>1</v>
      </c>
      <c r="G61" s="355" t="str">
        <f t="shared" si="0"/>
        <v>SBI-044-01</v>
      </c>
      <c r="H61" s="356" t="s">
        <v>1197</v>
      </c>
      <c r="I61" s="355"/>
      <c r="J61" s="357">
        <v>639507060</v>
      </c>
      <c r="K61" s="358"/>
      <c r="L61" s="358"/>
      <c r="M61" s="359" t="s">
        <v>834</v>
      </c>
      <c r="N61" s="360"/>
      <c r="O61" s="361"/>
      <c r="P61" s="362"/>
      <c r="Q61" s="363" t="s">
        <v>735</v>
      </c>
      <c r="R61" s="363" t="s">
        <v>1066</v>
      </c>
      <c r="S61" s="363" t="s">
        <v>1198</v>
      </c>
      <c r="T61" s="364" t="s">
        <v>1199</v>
      </c>
      <c r="U61" s="365" t="s">
        <v>735</v>
      </c>
      <c r="V61" s="365" t="s">
        <v>1069</v>
      </c>
      <c r="W61" s="365" t="s">
        <v>1198</v>
      </c>
      <c r="X61" s="365" t="s">
        <v>1200</v>
      </c>
      <c r="Y61" s="366"/>
      <c r="Z61" s="367" t="s">
        <v>692</v>
      </c>
      <c r="AA61" s="368"/>
      <c r="AB61" s="369"/>
      <c r="AC61" s="370" t="e">
        <f>VLOOKUP(AA61,코드표!$B$4:$C$89,2,FALSE)</f>
        <v>#N/A</v>
      </c>
      <c r="AD61" s="352"/>
      <c r="AE61" s="371">
        <v>82.418300000000002</v>
      </c>
      <c r="AF61" s="371">
        <v>167.74</v>
      </c>
      <c r="AG61" s="372"/>
      <c r="AH61" s="373"/>
      <c r="AI61" s="374"/>
      <c r="AJ61" s="375"/>
      <c r="AK61" s="376"/>
      <c r="AL61" s="376"/>
      <c r="AM61" s="377">
        <v>41593</v>
      </c>
      <c r="AN61" s="358" t="s">
        <v>1201</v>
      </c>
      <c r="AO61" s="378" t="s">
        <v>1202</v>
      </c>
      <c r="AP61" s="379"/>
      <c r="AQ61" s="352"/>
      <c r="AR61" s="380"/>
      <c r="AS61" s="380"/>
      <c r="AT61" s="380"/>
      <c r="AU61" s="377">
        <v>45797</v>
      </c>
      <c r="AV61" s="352"/>
      <c r="AW61" s="381"/>
      <c r="AX61" s="382"/>
      <c r="AY61" s="383" t="s">
        <v>1203</v>
      </c>
      <c r="AZ61" s="384">
        <v>763200000</v>
      </c>
      <c r="BA61" s="385"/>
      <c r="BB61" s="386" t="s">
        <v>696</v>
      </c>
      <c r="BC61" s="387"/>
      <c r="BD61" s="388"/>
      <c r="BE61" s="389"/>
      <c r="BF61" s="390"/>
      <c r="BG61" s="391"/>
      <c r="BH61" s="392"/>
      <c r="BI61" s="454">
        <v>1</v>
      </c>
      <c r="BJ61" s="455">
        <v>67200000</v>
      </c>
      <c r="BK61" s="393"/>
      <c r="BL61" s="389" t="s">
        <v>696</v>
      </c>
      <c r="BM61" s="387"/>
      <c r="BN61" s="394"/>
      <c r="BO61" s="395"/>
      <c r="BP61" s="390"/>
      <c r="BQ61" s="391"/>
      <c r="BR61" s="396"/>
      <c r="BS61" s="396"/>
      <c r="BT61" s="352"/>
      <c r="BU61" s="397"/>
      <c r="BV61" s="398"/>
      <c r="BW61" s="399"/>
      <c r="BX61" s="388"/>
      <c r="BY61" s="359"/>
      <c r="BZ61" s="399"/>
      <c r="CA61" s="400"/>
      <c r="CB61" s="401"/>
      <c r="CC61" s="352"/>
      <c r="CD61" s="400"/>
      <c r="CE61" s="400"/>
      <c r="CF61" s="389"/>
      <c r="CG61" s="402"/>
      <c r="CH61" s="403"/>
      <c r="CI61" s="381"/>
      <c r="CJ61" s="400"/>
      <c r="CK61" s="404"/>
      <c r="CL61" s="405"/>
      <c r="CM61" s="406"/>
      <c r="CN61" s="352"/>
      <c r="CO61" s="407"/>
      <c r="CP61" s="408"/>
      <c r="CQ61" s="409"/>
      <c r="CR61" s="410"/>
      <c r="CS61" s="411"/>
      <c r="CT61" s="412"/>
      <c r="CU61" s="413"/>
      <c r="CV61" s="413"/>
      <c r="CW61" s="413"/>
      <c r="CX61" s="413"/>
      <c r="CY61" s="413"/>
      <c r="CZ61" s="413"/>
      <c r="DA61" s="384">
        <v>0</v>
      </c>
      <c r="DB61" s="413"/>
      <c r="DC61" s="414">
        <f t="shared" si="3"/>
        <v>0</v>
      </c>
      <c r="DD61" s="399"/>
      <c r="DE61" s="399"/>
      <c r="DF61" s="399"/>
      <c r="DG61" s="399"/>
      <c r="DH61" s="399"/>
      <c r="DI61" s="414"/>
      <c r="DJ61" s="414"/>
      <c r="DK61" s="399"/>
      <c r="DL61" s="414"/>
      <c r="DM61" s="414">
        <f t="shared" si="4"/>
        <v>0</v>
      </c>
      <c r="DN61" s="415"/>
      <c r="DO61" s="399"/>
      <c r="DP61" s="298" t="str">
        <f ca="1" xml:space="preserve"> "1~2.소액,임차 : 담보물 " &amp; 권리분석!U61 &amp; " " &amp; 권리분석!V61 &amp; " " &amp; 권리분석!W61 &amp; " 소재 " &amp; 권리분석!AA61 &amp; "이며," &amp; IF(권리분석!EP61=0, " 경매미진행건으로 등본 상 소유자 거주로 추정되어 미반영", IF(권리분석!EP61="14일미경과", " 배당요구종기일(14일미경과) 현재 임대차 관련자료 없어 미반영", " 배당요구종기일(" &amp; TEXT(권리분석!EP61, "yyyy-mm-dd") &amp; ")" &amp; IF(TODAY()&gt;권리분석!EP61, " 경과한 현재 등재 및 권리신고한 임차인 없어 미반영", " 현재 등재 임차인 없어 미반영")))  &amp; CHAR(10) &amp; IF(OR(TODAY()&lt;권리분석!EP61, 권리분석!EP61=0, 권리분석!EP61="14일미경과"),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용인시 수지구 상현동 소재 이며, 경매미진행건으로 등본 상 소유자 거주로 추정되어 미반영
3.임금 : 소유자 개인이며, 임금채권자로 추정되는 가압류권자 없어 미반영
4.조세, 당해세 : 압류권자 없어 미반영</v>
      </c>
      <c r="DQ61" s="416"/>
      <c r="DR61" s="416"/>
      <c r="DS61" s="352"/>
      <c r="DT61" s="352"/>
      <c r="DU61" s="352"/>
      <c r="DV61" s="417" t="s">
        <v>697</v>
      </c>
      <c r="DW61" s="352"/>
      <c r="DX61" s="418"/>
      <c r="DY61" s="419" t="s">
        <v>763</v>
      </c>
      <c r="DZ61" s="420" t="s">
        <v>1204</v>
      </c>
      <c r="EA61" s="420" t="s">
        <v>1205</v>
      </c>
      <c r="EB61" s="421"/>
      <c r="EC61" s="407" t="s">
        <v>820</v>
      </c>
      <c r="ED61" s="422"/>
      <c r="EE61" s="375" t="s">
        <v>821</v>
      </c>
      <c r="EF61" s="423"/>
      <c r="EG61" s="424" t="s">
        <v>1206</v>
      </c>
      <c r="EH61" s="368"/>
      <c r="EI61" s="375" t="s">
        <v>1207</v>
      </c>
      <c r="EJ61" s="423"/>
      <c r="EK61" s="425"/>
      <c r="EL61" s="425"/>
      <c r="EM61" s="375"/>
      <c r="EN61" s="426"/>
      <c r="EO61" s="427">
        <v>45583</v>
      </c>
      <c r="EP61" s="427"/>
      <c r="EQ61" s="352"/>
      <c r="ER61" s="428"/>
      <c r="ES61" s="377"/>
      <c r="ET61" s="429"/>
      <c r="EU61" s="377"/>
      <c r="EV61" s="429"/>
      <c r="EW61" s="429"/>
      <c r="EX61" s="377"/>
      <c r="EY61" s="429"/>
      <c r="EZ61" s="377"/>
      <c r="FA61" s="377"/>
      <c r="FB61" s="377"/>
      <c r="FC61" s="376"/>
      <c r="FD61" s="376"/>
      <c r="FE61" s="430"/>
      <c r="FF61" s="430"/>
      <c r="FG61" s="400"/>
      <c r="FH61" s="376"/>
      <c r="FI61" s="376"/>
      <c r="FJ61" s="376"/>
      <c r="FK61" s="376"/>
      <c r="FL61" s="376"/>
      <c r="FM61" s="352"/>
      <c r="FN61" s="376"/>
      <c r="FO61" s="376"/>
      <c r="FP61" s="399"/>
      <c r="FQ61" s="376"/>
      <c r="FR61" s="352"/>
      <c r="FS61" s="431"/>
      <c r="FT61" s="432" t="s">
        <v>710</v>
      </c>
      <c r="FU61" s="433">
        <v>45878</v>
      </c>
      <c r="FV61" s="434"/>
      <c r="FW61" s="435"/>
      <c r="FX61" s="435"/>
      <c r="FY61" s="436"/>
      <c r="FZ61" s="436"/>
      <c r="GA61" s="437">
        <v>720000000</v>
      </c>
      <c r="GB61" s="412"/>
      <c r="GC61" s="438"/>
      <c r="GD61" s="439"/>
      <c r="GE61" s="440"/>
      <c r="GF61" s="441"/>
      <c r="GG61" s="441"/>
      <c r="GH61" s="441"/>
      <c r="GI61" s="441"/>
      <c r="GJ61" s="441"/>
      <c r="GK61" s="441"/>
      <c r="GL61" s="442">
        <f t="shared" si="5"/>
        <v>0</v>
      </c>
      <c r="GM61" s="442">
        <f t="shared" si="6"/>
        <v>0</v>
      </c>
      <c r="GN61" s="442"/>
      <c r="GO61" s="443"/>
      <c r="GP61" s="444"/>
      <c r="GQ61" s="445"/>
      <c r="GR61" s="377"/>
      <c r="GS61" s="446"/>
      <c r="GT61" s="447"/>
      <c r="GU61" s="448"/>
      <c r="GV61" s="449"/>
      <c r="GW61" s="450"/>
      <c r="GX61" s="451"/>
      <c r="MD61" s="453">
        <f t="shared" si="7"/>
        <v>0</v>
      </c>
    </row>
    <row r="62" spans="1:342" s="452" customFormat="1" ht="18" customHeight="1">
      <c r="A62" s="350"/>
      <c r="B62" s="351"/>
      <c r="C62" s="352"/>
      <c r="D62" s="353" t="s">
        <v>683</v>
      </c>
      <c r="E62" s="1143" t="s">
        <v>1208</v>
      </c>
      <c r="F62" s="354">
        <f t="shared" si="1"/>
        <v>1</v>
      </c>
      <c r="G62" s="355" t="str">
        <f t="shared" si="0"/>
        <v>SBI-045-01</v>
      </c>
      <c r="H62" s="356" t="s">
        <v>1209</v>
      </c>
      <c r="I62" s="355"/>
      <c r="J62" s="357">
        <v>149181748</v>
      </c>
      <c r="K62" s="358"/>
      <c r="L62" s="358"/>
      <c r="M62" s="359" t="s">
        <v>834</v>
      </c>
      <c r="N62" s="360"/>
      <c r="O62" s="361"/>
      <c r="P62" s="362"/>
      <c r="Q62" s="363" t="s">
        <v>735</v>
      </c>
      <c r="R62" s="363" t="s">
        <v>1076</v>
      </c>
      <c r="S62" s="363" t="s">
        <v>1210</v>
      </c>
      <c r="T62" s="364" t="s">
        <v>1211</v>
      </c>
      <c r="U62" s="365" t="s">
        <v>735</v>
      </c>
      <c r="V62" s="365" t="s">
        <v>1079</v>
      </c>
      <c r="W62" s="365" t="s">
        <v>1210</v>
      </c>
      <c r="X62" s="365" t="s">
        <v>1212</v>
      </c>
      <c r="Y62" s="366"/>
      <c r="Z62" s="367" t="s">
        <v>692</v>
      </c>
      <c r="AA62" s="368"/>
      <c r="AB62" s="369"/>
      <c r="AC62" s="370" t="e">
        <f>VLOOKUP(AA62,코드표!$B$4:$C$89,2,FALSE)</f>
        <v>#N/A</v>
      </c>
      <c r="AD62" s="352"/>
      <c r="AE62" s="371">
        <v>60.43</v>
      </c>
      <c r="AF62" s="371">
        <v>120.97</v>
      </c>
      <c r="AG62" s="372"/>
      <c r="AH62" s="373"/>
      <c r="AI62" s="374"/>
      <c r="AJ62" s="375"/>
      <c r="AK62" s="376"/>
      <c r="AL62" s="376"/>
      <c r="AM62" s="377">
        <v>41886</v>
      </c>
      <c r="AN62" s="358" t="s">
        <v>1213</v>
      </c>
      <c r="AO62" s="378" t="s">
        <v>1214</v>
      </c>
      <c r="AP62" s="379" t="s">
        <v>695</v>
      </c>
      <c r="AQ62" s="352"/>
      <c r="AR62" s="380"/>
      <c r="AS62" s="380"/>
      <c r="AT62" s="380"/>
      <c r="AU62" s="377"/>
      <c r="AV62" s="352"/>
      <c r="AW62" s="381"/>
      <c r="AX62" s="382"/>
      <c r="AY62" s="383">
        <v>2</v>
      </c>
      <c r="AZ62" s="384">
        <v>172800000</v>
      </c>
      <c r="BA62" s="385"/>
      <c r="BB62" s="386" t="s">
        <v>696</v>
      </c>
      <c r="BC62" s="387"/>
      <c r="BD62" s="388"/>
      <c r="BE62" s="389"/>
      <c r="BF62" s="390"/>
      <c r="BG62" s="391"/>
      <c r="BH62" s="392"/>
      <c r="BI62" s="454">
        <v>1</v>
      </c>
      <c r="BJ62" s="455">
        <v>352000000</v>
      </c>
      <c r="BK62" s="393"/>
      <c r="BL62" s="389" t="s">
        <v>696</v>
      </c>
      <c r="BM62" s="387"/>
      <c r="BN62" s="394"/>
      <c r="BO62" s="395"/>
      <c r="BP62" s="390"/>
      <c r="BQ62" s="391"/>
      <c r="BR62" s="396"/>
      <c r="BS62" s="396"/>
      <c r="BT62" s="352"/>
      <c r="BU62" s="397"/>
      <c r="BV62" s="398"/>
      <c r="BW62" s="399"/>
      <c r="BX62" s="388"/>
      <c r="BY62" s="359"/>
      <c r="BZ62" s="399"/>
      <c r="CA62" s="400"/>
      <c r="CB62" s="401"/>
      <c r="CC62" s="352"/>
      <c r="CD62" s="400"/>
      <c r="CE62" s="400"/>
      <c r="CF62" s="389"/>
      <c r="CG62" s="402"/>
      <c r="CH62" s="403"/>
      <c r="CI62" s="381"/>
      <c r="CJ62" s="400"/>
      <c r="CK62" s="404"/>
      <c r="CL62" s="405"/>
      <c r="CM62" s="406"/>
      <c r="CN62" s="352"/>
      <c r="CO62" s="407"/>
      <c r="CP62" s="408"/>
      <c r="CQ62" s="409"/>
      <c r="CR62" s="410"/>
      <c r="CS62" s="411"/>
      <c r="CT62" s="412"/>
      <c r="CU62" s="413"/>
      <c r="CV62" s="413"/>
      <c r="CW62" s="413"/>
      <c r="CX62" s="413"/>
      <c r="CY62" s="413"/>
      <c r="CZ62" s="413"/>
      <c r="DA62" s="384">
        <v>0</v>
      </c>
      <c r="DB62" s="413"/>
      <c r="DC62" s="414">
        <f t="shared" si="3"/>
        <v>0</v>
      </c>
      <c r="DD62" s="399"/>
      <c r="DE62" s="399"/>
      <c r="DF62" s="399"/>
      <c r="DG62" s="399"/>
      <c r="DH62" s="399"/>
      <c r="DI62" s="414"/>
      <c r="DJ62" s="414"/>
      <c r="DK62" s="399"/>
      <c r="DL62" s="414"/>
      <c r="DM62" s="414">
        <f t="shared" si="4"/>
        <v>0</v>
      </c>
      <c r="DN62" s="415"/>
      <c r="DO62" s="399"/>
      <c r="DP62" s="298" t="str">
        <f ca="1" xml:space="preserve"> "1~2.소액,임차 : 담보물 " &amp; 권리분석!U62 &amp; " " &amp; 권리분석!V62 &amp; " " &amp; 권리분석!W62 &amp; " 소재 " &amp; 권리분석!AA62 &amp; "이며," &amp; IF(권리분석!EP62=0, " 경매미진행건으로 등본 상 소유자 거주로 추정되어 미반영", IF(권리분석!EP62="14일미경과", " 배당요구종기일(14일미경과) 현재 임대차 관련자료 없어 미반영", " 배당요구종기일(" &amp; TEXT(권리분석!EP62, "yyyy-mm-dd") &amp; ")" &amp; IF(TODAY()&gt;권리분석!EP62, " 경과한 현재 등재 및 권리신고한 임차인 없어 미반영", " 현재 등재 임차인 없어 미반영")))  &amp; CHAR(10) &amp; IF(OR(TODAY()&lt;권리분석!EP62, 권리분석!EP62=0, 권리분석!EP62="14일미경과"),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성남시 중원구 중앙동 소재 이며, 경매미진행건으로 등본 상 소유자 거주로 추정되어 미반영
3.임금 : 소유자 개인이며, 임금채권자로 추정되는 가압류권자 없어 미반영
4.조세, 당해세 : 압류권자 없어 미반영</v>
      </c>
      <c r="DQ62" s="416"/>
      <c r="DR62" s="416"/>
      <c r="DS62" s="352"/>
      <c r="DT62" s="352"/>
      <c r="DU62" s="352"/>
      <c r="DV62" s="417" t="s">
        <v>697</v>
      </c>
      <c r="DW62" s="352"/>
      <c r="DX62" s="418"/>
      <c r="DY62" s="419" t="s">
        <v>1085</v>
      </c>
      <c r="DZ62" s="420" t="s">
        <v>1215</v>
      </c>
      <c r="EA62" s="421"/>
      <c r="EB62" s="421"/>
      <c r="EC62" s="407" t="s">
        <v>820</v>
      </c>
      <c r="ED62" s="422"/>
      <c r="EE62" s="375" t="s">
        <v>821</v>
      </c>
      <c r="EF62" s="423"/>
      <c r="EG62" s="424"/>
      <c r="EH62" s="368"/>
      <c r="EI62" s="375"/>
      <c r="EJ62" s="423"/>
      <c r="EK62" s="425"/>
      <c r="EL62" s="425"/>
      <c r="EM62" s="375"/>
      <c r="EN62" s="426"/>
      <c r="EO62" s="427">
        <v>45463</v>
      </c>
      <c r="EP62" s="427"/>
      <c r="EQ62" s="352"/>
      <c r="ER62" s="428"/>
      <c r="ES62" s="377"/>
      <c r="ET62" s="429"/>
      <c r="EU62" s="377"/>
      <c r="EV62" s="429"/>
      <c r="EW62" s="429"/>
      <c r="EX62" s="377"/>
      <c r="EY62" s="429"/>
      <c r="EZ62" s="377"/>
      <c r="FA62" s="377"/>
      <c r="FB62" s="377"/>
      <c r="FC62" s="376"/>
      <c r="FD62" s="376"/>
      <c r="FE62" s="430"/>
      <c r="FF62" s="430"/>
      <c r="FG62" s="400"/>
      <c r="FH62" s="376"/>
      <c r="FI62" s="376"/>
      <c r="FJ62" s="376"/>
      <c r="FK62" s="376"/>
      <c r="FL62" s="376"/>
      <c r="FM62" s="352"/>
      <c r="FN62" s="376"/>
      <c r="FO62" s="376"/>
      <c r="FP62" s="399"/>
      <c r="FQ62" s="376"/>
      <c r="FR62" s="352"/>
      <c r="FS62" s="431"/>
      <c r="FT62" s="432" t="s">
        <v>700</v>
      </c>
      <c r="FU62" s="433">
        <v>45476</v>
      </c>
      <c r="FV62" s="434"/>
      <c r="FW62" s="435"/>
      <c r="FX62" s="435"/>
      <c r="FY62" s="436"/>
      <c r="FZ62" s="436"/>
      <c r="GA62" s="437">
        <v>948000000</v>
      </c>
      <c r="GB62" s="412"/>
      <c r="GC62" s="438"/>
      <c r="GD62" s="439"/>
      <c r="GE62" s="440"/>
      <c r="GF62" s="441"/>
      <c r="GG62" s="441"/>
      <c r="GH62" s="441"/>
      <c r="GI62" s="441"/>
      <c r="GJ62" s="441"/>
      <c r="GK62" s="441"/>
      <c r="GL62" s="442">
        <f t="shared" si="5"/>
        <v>0</v>
      </c>
      <c r="GM62" s="442">
        <f t="shared" si="6"/>
        <v>0</v>
      </c>
      <c r="GN62" s="442"/>
      <c r="GO62" s="443"/>
      <c r="GP62" s="444"/>
      <c r="GQ62" s="445"/>
      <c r="GR62" s="377"/>
      <c r="GS62" s="446"/>
      <c r="GT62" s="447"/>
      <c r="GU62" s="448"/>
      <c r="GV62" s="449"/>
      <c r="GW62" s="450"/>
      <c r="GX62" s="451"/>
      <c r="MD62" s="453">
        <f t="shared" si="7"/>
        <v>0</v>
      </c>
    </row>
    <row r="63" spans="1:342" s="452" customFormat="1" ht="18" customHeight="1">
      <c r="A63" s="350"/>
      <c r="B63" s="351"/>
      <c r="C63" s="352"/>
      <c r="D63" s="353" t="s">
        <v>683</v>
      </c>
      <c r="E63" s="1143" t="s">
        <v>1216</v>
      </c>
      <c r="F63" s="354">
        <f t="shared" si="1"/>
        <v>1</v>
      </c>
      <c r="G63" s="355" t="str">
        <f t="shared" si="0"/>
        <v>SBI-046-01</v>
      </c>
      <c r="H63" s="356" t="s">
        <v>1217</v>
      </c>
      <c r="I63" s="355"/>
      <c r="J63" s="357">
        <v>180451780</v>
      </c>
      <c r="K63" s="358"/>
      <c r="L63" s="358"/>
      <c r="M63" s="359" t="s">
        <v>834</v>
      </c>
      <c r="N63" s="360"/>
      <c r="O63" s="361"/>
      <c r="P63" s="362"/>
      <c r="Q63" s="363" t="s">
        <v>687</v>
      </c>
      <c r="R63" s="363" t="s">
        <v>1218</v>
      </c>
      <c r="S63" s="363" t="s">
        <v>1219</v>
      </c>
      <c r="T63" s="364" t="s">
        <v>1220</v>
      </c>
      <c r="U63" s="365" t="s">
        <v>687</v>
      </c>
      <c r="V63" s="365" t="s">
        <v>1218</v>
      </c>
      <c r="W63" s="365" t="s">
        <v>1221</v>
      </c>
      <c r="X63" s="365" t="s">
        <v>1222</v>
      </c>
      <c r="Y63" s="366"/>
      <c r="Z63" s="367" t="s">
        <v>692</v>
      </c>
      <c r="AA63" s="368"/>
      <c r="AB63" s="369"/>
      <c r="AC63" s="370" t="e">
        <f>VLOOKUP(AA63,코드표!$B$4:$C$89,2,FALSE)</f>
        <v>#N/A</v>
      </c>
      <c r="AD63" s="352"/>
      <c r="AE63" s="371">
        <v>58.850999999999999</v>
      </c>
      <c r="AF63" s="371">
        <v>84.97</v>
      </c>
      <c r="AG63" s="372"/>
      <c r="AH63" s="373"/>
      <c r="AI63" s="374"/>
      <c r="AJ63" s="375"/>
      <c r="AK63" s="376"/>
      <c r="AL63" s="376"/>
      <c r="AM63" s="377">
        <v>42124</v>
      </c>
      <c r="AN63" s="358" t="s">
        <v>1223</v>
      </c>
      <c r="AO63" s="378" t="s">
        <v>1224</v>
      </c>
      <c r="AP63" s="379" t="s">
        <v>1022</v>
      </c>
      <c r="AQ63" s="352"/>
      <c r="AR63" s="380"/>
      <c r="AS63" s="380"/>
      <c r="AT63" s="380"/>
      <c r="AU63" s="377">
        <v>44405</v>
      </c>
      <c r="AV63" s="352"/>
      <c r="AW63" s="381"/>
      <c r="AX63" s="382"/>
      <c r="AY63" s="383">
        <v>3</v>
      </c>
      <c r="AZ63" s="384">
        <v>213600000</v>
      </c>
      <c r="BA63" s="385"/>
      <c r="BB63" s="386" t="s">
        <v>696</v>
      </c>
      <c r="BC63" s="387"/>
      <c r="BD63" s="388"/>
      <c r="BE63" s="389"/>
      <c r="BF63" s="390"/>
      <c r="BG63" s="391"/>
      <c r="BH63" s="392"/>
      <c r="BI63" s="454" t="s">
        <v>793</v>
      </c>
      <c r="BJ63" s="455">
        <v>182000000</v>
      </c>
      <c r="BK63" s="393"/>
      <c r="BL63" s="389" t="s">
        <v>696</v>
      </c>
      <c r="BM63" s="387"/>
      <c r="BN63" s="394"/>
      <c r="BO63" s="395"/>
      <c r="BP63" s="390"/>
      <c r="BQ63" s="391"/>
      <c r="BR63" s="396"/>
      <c r="BS63" s="396"/>
      <c r="BT63" s="352"/>
      <c r="BU63" s="397"/>
      <c r="BV63" s="398"/>
      <c r="BW63" s="399"/>
      <c r="BX63" s="388"/>
      <c r="BY63" s="359"/>
      <c r="BZ63" s="399"/>
      <c r="CA63" s="400"/>
      <c r="CB63" s="401"/>
      <c r="CC63" s="352"/>
      <c r="CD63" s="400"/>
      <c r="CE63" s="400"/>
      <c r="CF63" s="389"/>
      <c r="CG63" s="402"/>
      <c r="CH63" s="403"/>
      <c r="CI63" s="381"/>
      <c r="CJ63" s="400"/>
      <c r="CK63" s="404"/>
      <c r="CL63" s="405"/>
      <c r="CM63" s="406"/>
      <c r="CN63" s="352"/>
      <c r="CO63" s="407"/>
      <c r="CP63" s="408"/>
      <c r="CQ63" s="409"/>
      <c r="CR63" s="410"/>
      <c r="CS63" s="411"/>
      <c r="CT63" s="412"/>
      <c r="CU63" s="413"/>
      <c r="CV63" s="413"/>
      <c r="CW63" s="413"/>
      <c r="CX63" s="413"/>
      <c r="CY63" s="413"/>
      <c r="CZ63" s="413"/>
      <c r="DA63" s="384">
        <v>0</v>
      </c>
      <c r="DB63" s="413"/>
      <c r="DC63" s="414">
        <f t="shared" si="3"/>
        <v>0</v>
      </c>
      <c r="DD63" s="399"/>
      <c r="DE63" s="399"/>
      <c r="DF63" s="399"/>
      <c r="DG63" s="399"/>
      <c r="DH63" s="399"/>
      <c r="DI63" s="414"/>
      <c r="DJ63" s="414"/>
      <c r="DK63" s="399"/>
      <c r="DL63" s="414"/>
      <c r="DM63" s="414">
        <f t="shared" si="4"/>
        <v>0</v>
      </c>
      <c r="DN63" s="415"/>
      <c r="DO63" s="399"/>
      <c r="DP63" s="298" t="str">
        <f ca="1" xml:space="preserve"> "1~2.소액,임차 : 담보물 " &amp; 권리분석!U63 &amp; " " &amp; 권리분석!V63 &amp; " " &amp; 권리분석!W63 &amp; " 소재 " &amp; 권리분석!AA63 &amp; "이며," &amp; IF(권리분석!EP63=0, " 경매미진행건으로 등본 상 소유자 거주로 추정되어 미반영", IF(권리분석!EP63="14일미경과", " 배당요구종기일(14일미경과) 현재 임대차 관련자료 없어 미반영", " 배당요구종기일(" &amp; TEXT(권리분석!EP63, "yyyy-mm-dd") &amp; ")" &amp; IF(TODAY()&gt;권리분석!EP63, " 경과한 현재 등재 및 권리신고한 임차인 없어 미반영", " 현재 등재 임차인 없어 미반영")))  &amp; CHAR(10) &amp; IF(OR(TODAY()&lt;권리분석!EP63, 권리분석!EP63=0, 권리분석!EP63="14일미경과"),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기장군 정관읍 모전리 소재 이며, 경매미진행건으로 등본 상 소유자 거주로 추정되어 미반영
3.임금 : 소유자 개인이며, 임금채권자로 추정되는 가압류권자 없어 미반영
4.조세, 당해세 : 압류권자 없어 미반영</v>
      </c>
      <c r="DQ63" s="416"/>
      <c r="DR63" s="416"/>
      <c r="DS63" s="352"/>
      <c r="DT63" s="352"/>
      <c r="DU63" s="352"/>
      <c r="DV63" s="417" t="s">
        <v>697</v>
      </c>
      <c r="DW63" s="352"/>
      <c r="DX63" s="418"/>
      <c r="DY63" s="419" t="s">
        <v>720</v>
      </c>
      <c r="DZ63" s="420" t="s">
        <v>1225</v>
      </c>
      <c r="EA63" s="421"/>
      <c r="EB63" s="421"/>
      <c r="EC63" s="407" t="s">
        <v>820</v>
      </c>
      <c r="ED63" s="422"/>
      <c r="EE63" s="375" t="s">
        <v>821</v>
      </c>
      <c r="EF63" s="423"/>
      <c r="EG63" s="424"/>
      <c r="EH63" s="368"/>
      <c r="EI63" s="375"/>
      <c r="EJ63" s="423"/>
      <c r="EK63" s="425"/>
      <c r="EL63" s="425"/>
      <c r="EM63" s="375"/>
      <c r="EN63" s="426"/>
      <c r="EO63" s="427">
        <v>45776</v>
      </c>
      <c r="EP63" s="427"/>
      <c r="EQ63" s="352"/>
      <c r="ER63" s="428"/>
      <c r="ES63" s="377"/>
      <c r="ET63" s="429"/>
      <c r="EU63" s="377"/>
      <c r="EV63" s="429"/>
      <c r="EW63" s="429"/>
      <c r="EX63" s="377"/>
      <c r="EY63" s="429"/>
      <c r="EZ63" s="377"/>
      <c r="FA63" s="377"/>
      <c r="FB63" s="377"/>
      <c r="FC63" s="376"/>
      <c r="FD63" s="376"/>
      <c r="FE63" s="430"/>
      <c r="FF63" s="430"/>
      <c r="FG63" s="400"/>
      <c r="FH63" s="376"/>
      <c r="FI63" s="376"/>
      <c r="FJ63" s="376"/>
      <c r="FK63" s="376"/>
      <c r="FL63" s="376"/>
      <c r="FM63" s="352"/>
      <c r="FN63" s="376"/>
      <c r="FO63" s="376"/>
      <c r="FP63" s="399"/>
      <c r="FQ63" s="376"/>
      <c r="FR63" s="352"/>
      <c r="FS63" s="431"/>
      <c r="FT63" s="432" t="s">
        <v>710</v>
      </c>
      <c r="FU63" s="433">
        <v>45878</v>
      </c>
      <c r="FV63" s="434"/>
      <c r="FW63" s="435"/>
      <c r="FX63" s="435"/>
      <c r="FY63" s="436"/>
      <c r="FZ63" s="436"/>
      <c r="GA63" s="437">
        <v>330000000</v>
      </c>
      <c r="GB63" s="412"/>
      <c r="GC63" s="438"/>
      <c r="GD63" s="439"/>
      <c r="GE63" s="440"/>
      <c r="GF63" s="441"/>
      <c r="GG63" s="441"/>
      <c r="GH63" s="441"/>
      <c r="GI63" s="441"/>
      <c r="GJ63" s="441"/>
      <c r="GK63" s="441"/>
      <c r="GL63" s="442">
        <f t="shared" si="5"/>
        <v>0</v>
      </c>
      <c r="GM63" s="442">
        <f t="shared" si="6"/>
        <v>0</v>
      </c>
      <c r="GN63" s="442"/>
      <c r="GO63" s="443"/>
      <c r="GP63" s="444"/>
      <c r="GQ63" s="445"/>
      <c r="GR63" s="377"/>
      <c r="GS63" s="446"/>
      <c r="GT63" s="447"/>
      <c r="GU63" s="448"/>
      <c r="GV63" s="449"/>
      <c r="GW63" s="450"/>
      <c r="GX63" s="451"/>
      <c r="MD63" s="453">
        <f t="shared" si="7"/>
        <v>0</v>
      </c>
    </row>
    <row r="64" spans="1:342" s="452" customFormat="1" ht="18" customHeight="1">
      <c r="A64" s="350"/>
      <c r="B64" s="351"/>
      <c r="C64" s="352"/>
      <c r="D64" s="353" t="s">
        <v>683</v>
      </c>
      <c r="E64" s="1143" t="s">
        <v>1226</v>
      </c>
      <c r="F64" s="354">
        <f t="shared" si="1"/>
        <v>1</v>
      </c>
      <c r="G64" s="355" t="str">
        <f t="shared" si="0"/>
        <v>SBI-047-01</v>
      </c>
      <c r="H64" s="356" t="s">
        <v>1227</v>
      </c>
      <c r="I64" s="355"/>
      <c r="J64" s="357">
        <v>139000000</v>
      </c>
      <c r="K64" s="358"/>
      <c r="L64" s="358"/>
      <c r="M64" s="359" t="s">
        <v>686</v>
      </c>
      <c r="N64" s="360"/>
      <c r="O64" s="361"/>
      <c r="P64" s="362"/>
      <c r="Q64" s="363" t="s">
        <v>1109</v>
      </c>
      <c r="R64" s="363" t="s">
        <v>982</v>
      </c>
      <c r="S64" s="363" t="s">
        <v>1228</v>
      </c>
      <c r="T64" s="364" t="s">
        <v>1229</v>
      </c>
      <c r="U64" s="365" t="s">
        <v>1109</v>
      </c>
      <c r="V64" s="365" t="s">
        <v>982</v>
      </c>
      <c r="W64" s="365" t="s">
        <v>1228</v>
      </c>
      <c r="X64" s="365" t="s">
        <v>1230</v>
      </c>
      <c r="Y64" s="366"/>
      <c r="Z64" s="367" t="s">
        <v>692</v>
      </c>
      <c r="AA64" s="368"/>
      <c r="AB64" s="369"/>
      <c r="AC64" s="370" t="e">
        <f>VLOOKUP(AA64,코드표!$B$4:$C$89,2,FALSE)</f>
        <v>#N/A</v>
      </c>
      <c r="AD64" s="352"/>
      <c r="AE64" s="371">
        <v>50.801000000000002</v>
      </c>
      <c r="AF64" s="371">
        <v>84.894999999999996</v>
      </c>
      <c r="AG64" s="372"/>
      <c r="AH64" s="373"/>
      <c r="AI64" s="374"/>
      <c r="AJ64" s="375"/>
      <c r="AK64" s="376"/>
      <c r="AL64" s="376"/>
      <c r="AM64" s="377">
        <v>34454</v>
      </c>
      <c r="AN64" s="358" t="s">
        <v>1231</v>
      </c>
      <c r="AO64" s="378" t="s">
        <v>1232</v>
      </c>
      <c r="AP64" s="379" t="s">
        <v>695</v>
      </c>
      <c r="AQ64" s="352"/>
      <c r="AR64" s="380"/>
      <c r="AS64" s="380"/>
      <c r="AT64" s="380"/>
      <c r="AU64" s="377"/>
      <c r="AV64" s="352"/>
      <c r="AW64" s="381"/>
      <c r="AX64" s="382"/>
      <c r="AY64" s="383">
        <v>1</v>
      </c>
      <c r="AZ64" s="384">
        <v>166800000</v>
      </c>
      <c r="BA64" s="385"/>
      <c r="BB64" s="386" t="s">
        <v>696</v>
      </c>
      <c r="BC64" s="387"/>
      <c r="BD64" s="388"/>
      <c r="BE64" s="389"/>
      <c r="BF64" s="390"/>
      <c r="BG64" s="391"/>
      <c r="BH64" s="392"/>
      <c r="BI64" s="392"/>
      <c r="BJ64" s="392"/>
      <c r="BK64" s="393"/>
      <c r="BL64" s="389"/>
      <c r="BM64" s="387"/>
      <c r="BN64" s="394"/>
      <c r="BO64" s="395"/>
      <c r="BP64" s="390"/>
      <c r="BQ64" s="391"/>
      <c r="BR64" s="396"/>
      <c r="BS64" s="396"/>
      <c r="BT64" s="352"/>
      <c r="BU64" s="397"/>
      <c r="BV64" s="398"/>
      <c r="BW64" s="399"/>
      <c r="BX64" s="388"/>
      <c r="BY64" s="359"/>
      <c r="BZ64" s="399"/>
      <c r="CA64" s="400"/>
      <c r="CB64" s="401"/>
      <c r="CC64" s="352"/>
      <c r="CD64" s="400"/>
      <c r="CE64" s="400"/>
      <c r="CF64" s="389"/>
      <c r="CG64" s="402"/>
      <c r="CH64" s="403"/>
      <c r="CI64" s="381"/>
      <c r="CJ64" s="400"/>
      <c r="CK64" s="404"/>
      <c r="CL64" s="405"/>
      <c r="CM64" s="406"/>
      <c r="CN64" s="352"/>
      <c r="CO64" s="407"/>
      <c r="CP64" s="408"/>
      <c r="CQ64" s="409"/>
      <c r="CR64" s="410"/>
      <c r="CS64" s="411"/>
      <c r="CT64" s="412"/>
      <c r="CU64" s="413"/>
      <c r="CV64" s="413"/>
      <c r="CW64" s="413"/>
      <c r="CX64" s="413"/>
      <c r="CY64" s="413"/>
      <c r="CZ64" s="413"/>
      <c r="DA64" s="384">
        <v>0</v>
      </c>
      <c r="DB64" s="413"/>
      <c r="DC64" s="414">
        <f t="shared" si="3"/>
        <v>0</v>
      </c>
      <c r="DD64" s="399"/>
      <c r="DE64" s="399"/>
      <c r="DF64" s="399"/>
      <c r="DG64" s="399"/>
      <c r="DH64" s="399"/>
      <c r="DI64" s="414"/>
      <c r="DJ64" s="414"/>
      <c r="DK64" s="399"/>
      <c r="DL64" s="414"/>
      <c r="DM64" s="414">
        <f t="shared" si="4"/>
        <v>0</v>
      </c>
      <c r="DN64" s="415"/>
      <c r="DO64" s="399"/>
      <c r="DP64" s="298" t="str">
        <f ca="1" xml:space="preserve"> "1~2.소액,임차 : 담보물 " &amp; 권리분석!U64 &amp; " " &amp; 권리분석!V64 &amp; " " &amp; 권리분석!W64 &amp; " 소재 " &amp; 권리분석!AA64 &amp; "이며," &amp; IF(권리분석!EP64=0, " 경매미진행건으로 등본 상 소유자 거주로 추정되어 미반영", IF(권리분석!EP64="14일미경과", " 배당요구종기일(14일미경과) 현재 임대차 관련자료 없어 미반영", " 배당요구종기일(" &amp; TEXT(권리분석!EP64, "yyyy-mm-dd") &amp; ")" &amp; IF(TODAY()&gt;권리분석!EP64, " 경과한 현재 등재 및 권리신고한 임차인 없어 미반영", " 현재 등재 임차인 없어 미반영")))  &amp; CHAR(10) &amp; IF(OR(TODAY()&lt;권리분석!EP64, 권리분석!EP64=0, 권리분석!EP64="14일미경과"),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대전광역시 서구 월평동 소재 이며, 경매미진행건으로 등본 상 소유자 거주로 추정되어 미반영
3.임금 : 소유자 개인이며, 임금채권자로 추정되는 가압류권자 없어 미반영
4.조세, 당해세 : 압류권자 없어 미반영</v>
      </c>
      <c r="DQ64" s="416"/>
      <c r="DR64" s="416"/>
      <c r="DS64" s="352"/>
      <c r="DT64" s="352"/>
      <c r="DU64" s="352"/>
      <c r="DV64" s="352"/>
      <c r="DW64" s="352"/>
      <c r="DX64" s="418"/>
      <c r="DY64" s="419" t="s">
        <v>1116</v>
      </c>
      <c r="DZ64" s="421"/>
      <c r="EA64" s="421"/>
      <c r="EB64" s="421"/>
      <c r="EC64" s="407"/>
      <c r="ED64" s="422"/>
      <c r="EE64" s="375"/>
      <c r="EF64" s="423"/>
      <c r="EG64" s="424"/>
      <c r="EH64" s="368"/>
      <c r="EI64" s="375"/>
      <c r="EJ64" s="423"/>
      <c r="EK64" s="425"/>
      <c r="EL64" s="425"/>
      <c r="EM64" s="375"/>
      <c r="EN64" s="426"/>
      <c r="EO64" s="427"/>
      <c r="EP64" s="427"/>
      <c r="EQ64" s="352"/>
      <c r="ER64" s="428"/>
      <c r="ES64" s="377"/>
      <c r="ET64" s="429"/>
      <c r="EU64" s="377"/>
      <c r="EV64" s="429"/>
      <c r="EW64" s="429"/>
      <c r="EX64" s="377"/>
      <c r="EY64" s="429"/>
      <c r="EZ64" s="377"/>
      <c r="FA64" s="377"/>
      <c r="FB64" s="377"/>
      <c r="FC64" s="376"/>
      <c r="FD64" s="376"/>
      <c r="FE64" s="430"/>
      <c r="FF64" s="430"/>
      <c r="FG64" s="400"/>
      <c r="FH64" s="376"/>
      <c r="FI64" s="376"/>
      <c r="FJ64" s="376"/>
      <c r="FK64" s="376"/>
      <c r="FL64" s="376"/>
      <c r="FM64" s="352"/>
      <c r="FN64" s="376"/>
      <c r="FO64" s="376"/>
      <c r="FP64" s="399"/>
      <c r="FQ64" s="376"/>
      <c r="FR64" s="352"/>
      <c r="FS64" s="431"/>
      <c r="FT64" s="432" t="s">
        <v>710</v>
      </c>
      <c r="FU64" s="433">
        <v>45878</v>
      </c>
      <c r="FV64" s="434"/>
      <c r="FW64" s="435"/>
      <c r="FX64" s="435"/>
      <c r="FY64" s="436"/>
      <c r="FZ64" s="436"/>
      <c r="GA64" s="437">
        <v>225000000</v>
      </c>
      <c r="GB64" s="412"/>
      <c r="GC64" s="438"/>
      <c r="GD64" s="439"/>
      <c r="GE64" s="440"/>
      <c r="GF64" s="441"/>
      <c r="GG64" s="441"/>
      <c r="GH64" s="441"/>
      <c r="GI64" s="441"/>
      <c r="GJ64" s="441"/>
      <c r="GK64" s="441"/>
      <c r="GL64" s="442">
        <f t="shared" si="5"/>
        <v>0</v>
      </c>
      <c r="GM64" s="442">
        <f t="shared" si="6"/>
        <v>0</v>
      </c>
      <c r="GN64" s="442"/>
      <c r="GO64" s="443"/>
      <c r="GP64" s="444"/>
      <c r="GQ64" s="445"/>
      <c r="GR64" s="377"/>
      <c r="GS64" s="446"/>
      <c r="GT64" s="447"/>
      <c r="GU64" s="448"/>
      <c r="GV64" s="449"/>
      <c r="GW64" s="450"/>
      <c r="GX64" s="451"/>
      <c r="MD64" s="453">
        <f t="shared" si="7"/>
        <v>0</v>
      </c>
    </row>
    <row r="65" spans="1:342" s="452" customFormat="1" ht="18" customHeight="1">
      <c r="A65" s="350"/>
      <c r="B65" s="351"/>
      <c r="C65" s="352"/>
      <c r="D65" s="353" t="s">
        <v>683</v>
      </c>
      <c r="E65" s="1143" t="s">
        <v>1233</v>
      </c>
      <c r="F65" s="354">
        <f t="shared" si="1"/>
        <v>1</v>
      </c>
      <c r="G65" s="355" t="str">
        <f t="shared" si="0"/>
        <v>SBI-048-01</v>
      </c>
      <c r="H65" s="356" t="s">
        <v>1227</v>
      </c>
      <c r="I65" s="355"/>
      <c r="J65" s="357">
        <v>43000000</v>
      </c>
      <c r="K65" s="358"/>
      <c r="L65" s="358"/>
      <c r="M65" s="359" t="s">
        <v>686</v>
      </c>
      <c r="N65" s="360"/>
      <c r="O65" s="361"/>
      <c r="P65" s="362"/>
      <c r="Q65" s="363" t="s">
        <v>687</v>
      </c>
      <c r="R65" s="363" t="s">
        <v>1234</v>
      </c>
      <c r="S65" s="363" t="s">
        <v>1235</v>
      </c>
      <c r="T65" s="364" t="s">
        <v>1236</v>
      </c>
      <c r="U65" s="365" t="s">
        <v>687</v>
      </c>
      <c r="V65" s="365" t="s">
        <v>1234</v>
      </c>
      <c r="W65" s="365" t="s">
        <v>1235</v>
      </c>
      <c r="X65" s="365" t="s">
        <v>1237</v>
      </c>
      <c r="Y65" s="366"/>
      <c r="Z65" s="367" t="s">
        <v>692</v>
      </c>
      <c r="AA65" s="368"/>
      <c r="AB65" s="369"/>
      <c r="AC65" s="370" t="e">
        <f>VLOOKUP(AA65,코드표!$B$4:$C$89,2,FALSE)</f>
        <v>#N/A</v>
      </c>
      <c r="AD65" s="352"/>
      <c r="AE65" s="371">
        <v>44.999999999999993</v>
      </c>
      <c r="AF65" s="371">
        <v>49.94</v>
      </c>
      <c r="AG65" s="372"/>
      <c r="AH65" s="373"/>
      <c r="AI65" s="374"/>
      <c r="AJ65" s="375"/>
      <c r="AK65" s="376"/>
      <c r="AL65" s="376"/>
      <c r="AM65" s="377">
        <v>37767</v>
      </c>
      <c r="AN65" s="358" t="s">
        <v>1238</v>
      </c>
      <c r="AO65" s="378" t="s">
        <v>1239</v>
      </c>
      <c r="AP65" s="379"/>
      <c r="AQ65" s="352"/>
      <c r="AR65" s="380"/>
      <c r="AS65" s="380"/>
      <c r="AT65" s="380"/>
      <c r="AU65" s="377">
        <v>44410</v>
      </c>
      <c r="AV65" s="352"/>
      <c r="AW65" s="381"/>
      <c r="AX65" s="382"/>
      <c r="AY65" s="383">
        <v>2</v>
      </c>
      <c r="AZ65" s="384">
        <v>51600000</v>
      </c>
      <c r="BA65" s="385"/>
      <c r="BB65" s="386" t="s">
        <v>696</v>
      </c>
      <c r="BC65" s="387"/>
      <c r="BD65" s="388"/>
      <c r="BE65" s="389"/>
      <c r="BF65" s="390"/>
      <c r="BG65" s="391"/>
      <c r="BH65" s="392"/>
      <c r="BI65" s="454">
        <v>1</v>
      </c>
      <c r="BJ65" s="455">
        <v>93600000</v>
      </c>
      <c r="BK65" s="393"/>
      <c r="BL65" s="389" t="s">
        <v>696</v>
      </c>
      <c r="BM65" s="387"/>
      <c r="BN65" s="394"/>
      <c r="BO65" s="395"/>
      <c r="BP65" s="390"/>
      <c r="BQ65" s="391"/>
      <c r="BR65" s="396"/>
      <c r="BS65" s="396"/>
      <c r="BT65" s="352"/>
      <c r="BU65" s="397"/>
      <c r="BV65" s="398"/>
      <c r="BW65" s="399"/>
      <c r="BX65" s="388"/>
      <c r="BY65" s="359"/>
      <c r="BZ65" s="399"/>
      <c r="CA65" s="400"/>
      <c r="CB65" s="401"/>
      <c r="CC65" s="352"/>
      <c r="CD65" s="400"/>
      <c r="CE65" s="400"/>
      <c r="CF65" s="389"/>
      <c r="CG65" s="402"/>
      <c r="CH65" s="403"/>
      <c r="CI65" s="381"/>
      <c r="CJ65" s="400"/>
      <c r="CK65" s="404"/>
      <c r="CL65" s="405"/>
      <c r="CM65" s="406"/>
      <c r="CN65" s="352"/>
      <c r="CO65" s="407"/>
      <c r="CP65" s="408"/>
      <c r="CQ65" s="409"/>
      <c r="CR65" s="410"/>
      <c r="CS65" s="411"/>
      <c r="CT65" s="412"/>
      <c r="CU65" s="413"/>
      <c r="CV65" s="413"/>
      <c r="CW65" s="413"/>
      <c r="CX65" s="413"/>
      <c r="CY65" s="413"/>
      <c r="CZ65" s="413"/>
      <c r="DA65" s="384">
        <v>0</v>
      </c>
      <c r="DB65" s="413"/>
      <c r="DC65" s="414">
        <f t="shared" si="3"/>
        <v>0</v>
      </c>
      <c r="DD65" s="399"/>
      <c r="DE65" s="399"/>
      <c r="DF65" s="399"/>
      <c r="DG65" s="399"/>
      <c r="DH65" s="399"/>
      <c r="DI65" s="414"/>
      <c r="DJ65" s="414"/>
      <c r="DK65" s="399"/>
      <c r="DL65" s="414"/>
      <c r="DM65" s="414">
        <f t="shared" si="4"/>
        <v>0</v>
      </c>
      <c r="DN65" s="415"/>
      <c r="DO65" s="399"/>
      <c r="DP65" s="298" t="str">
        <f ca="1" xml:space="preserve"> "1~2.소액,임차 : 담보물 " &amp; 권리분석!U65 &amp; " " &amp; 권리분석!V65 &amp; " " &amp; 권리분석!W65 &amp; " 소재 " &amp; 권리분석!AA65 &amp; "이며," &amp; IF(권리분석!EP65=0, " 경매미진행건으로 등본 상 소유자 거주로 추정되어 미반영", IF(권리분석!EP65="14일미경과", " 배당요구종기일(14일미경과) 현재 임대차 관련자료 없어 미반영", " 배당요구종기일(" &amp; TEXT(권리분석!EP65, "yyyy-mm-dd") &amp; ")" &amp; IF(TODAY()&gt;권리분석!EP65, " 경과한 현재 등재 및 권리신고한 임차인 없어 미반영", " 현재 등재 임차인 없어 미반영")))  &amp; CHAR(10) &amp; IF(OR(TODAY()&lt;권리분석!EP65, 권리분석!EP65=0, 권리분석!EP65="14일미경과"),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영도구 동삼동 소재 이며, 경매미진행건으로 등본 상 소유자 거주로 추정되어 미반영
3.임금 : 소유자 개인이며, 임금채권자로 추정되는 가압류권자 없어 미반영
4.조세, 당해세 : 압류권자 없어 미반영</v>
      </c>
      <c r="DQ65" s="416"/>
      <c r="DR65" s="416"/>
      <c r="DS65" s="352"/>
      <c r="DT65" s="352"/>
      <c r="DU65" s="352"/>
      <c r="DV65" s="417" t="s">
        <v>697</v>
      </c>
      <c r="DW65" s="352"/>
      <c r="DX65" s="418"/>
      <c r="DY65" s="419" t="s">
        <v>698</v>
      </c>
      <c r="DZ65" s="420" t="s">
        <v>1240</v>
      </c>
      <c r="EA65" s="421"/>
      <c r="EB65" s="421"/>
      <c r="EC65" s="407" t="s">
        <v>820</v>
      </c>
      <c r="ED65" s="422"/>
      <c r="EE65" s="375" t="s">
        <v>821</v>
      </c>
      <c r="EF65" s="423"/>
      <c r="EG65" s="424"/>
      <c r="EH65" s="368"/>
      <c r="EI65" s="375"/>
      <c r="EJ65" s="423"/>
      <c r="EK65" s="425"/>
      <c r="EL65" s="425"/>
      <c r="EM65" s="375"/>
      <c r="EN65" s="426"/>
      <c r="EO65" s="427">
        <v>45861</v>
      </c>
      <c r="EP65" s="427"/>
      <c r="EQ65" s="352"/>
      <c r="ER65" s="428"/>
      <c r="ES65" s="377"/>
      <c r="ET65" s="429"/>
      <c r="EU65" s="377"/>
      <c r="EV65" s="429"/>
      <c r="EW65" s="429"/>
      <c r="EX65" s="377"/>
      <c r="EY65" s="429"/>
      <c r="EZ65" s="377"/>
      <c r="FA65" s="377"/>
      <c r="FB65" s="377"/>
      <c r="FC65" s="376"/>
      <c r="FD65" s="376"/>
      <c r="FE65" s="430"/>
      <c r="FF65" s="430"/>
      <c r="FG65" s="400"/>
      <c r="FH65" s="376"/>
      <c r="FI65" s="376"/>
      <c r="FJ65" s="376"/>
      <c r="FK65" s="376"/>
      <c r="FL65" s="376"/>
      <c r="FM65" s="352"/>
      <c r="FN65" s="376"/>
      <c r="FO65" s="376"/>
      <c r="FP65" s="399"/>
      <c r="FQ65" s="376"/>
      <c r="FR65" s="352"/>
      <c r="FS65" s="431"/>
      <c r="FT65" s="432" t="s">
        <v>710</v>
      </c>
      <c r="FU65" s="433">
        <v>45878</v>
      </c>
      <c r="FV65" s="434"/>
      <c r="FW65" s="435"/>
      <c r="FX65" s="435"/>
      <c r="FY65" s="436"/>
      <c r="FZ65" s="436"/>
      <c r="GA65" s="437">
        <v>95000000</v>
      </c>
      <c r="GB65" s="412"/>
      <c r="GC65" s="438"/>
      <c r="GD65" s="439"/>
      <c r="GE65" s="440"/>
      <c r="GF65" s="441"/>
      <c r="GG65" s="441"/>
      <c r="GH65" s="441"/>
      <c r="GI65" s="441"/>
      <c r="GJ65" s="441"/>
      <c r="GK65" s="441"/>
      <c r="GL65" s="442">
        <f t="shared" si="5"/>
        <v>0</v>
      </c>
      <c r="GM65" s="442">
        <f t="shared" si="6"/>
        <v>0</v>
      </c>
      <c r="GN65" s="442"/>
      <c r="GO65" s="443"/>
      <c r="GP65" s="444"/>
      <c r="GQ65" s="445"/>
      <c r="GR65" s="377"/>
      <c r="GS65" s="446"/>
      <c r="GT65" s="447"/>
      <c r="GU65" s="448"/>
      <c r="GV65" s="449"/>
      <c r="GW65" s="450"/>
      <c r="GX65" s="451"/>
      <c r="MD65" s="453">
        <f t="shared" si="7"/>
        <v>0</v>
      </c>
    </row>
    <row r="66" spans="1:342" s="452" customFormat="1" ht="18" customHeight="1">
      <c r="A66" s="350"/>
      <c r="B66" s="351"/>
      <c r="C66" s="352"/>
      <c r="D66" s="353" t="s">
        <v>683</v>
      </c>
      <c r="E66" s="1143" t="s">
        <v>1241</v>
      </c>
      <c r="F66" s="354">
        <f t="shared" si="1"/>
        <v>1</v>
      </c>
      <c r="G66" s="355" t="str">
        <f t="shared" si="0"/>
        <v>SBI-049-01</v>
      </c>
      <c r="H66" s="356" t="s">
        <v>1242</v>
      </c>
      <c r="I66" s="355"/>
      <c r="J66" s="357">
        <v>451773180</v>
      </c>
      <c r="K66" s="358"/>
      <c r="L66" s="358"/>
      <c r="M66" s="359" t="s">
        <v>834</v>
      </c>
      <c r="N66" s="360"/>
      <c r="O66" s="361"/>
      <c r="P66" s="362"/>
      <c r="Q66" s="363" t="s">
        <v>850</v>
      </c>
      <c r="R66" s="363" t="s">
        <v>1243</v>
      </c>
      <c r="S66" s="363" t="s">
        <v>1244</v>
      </c>
      <c r="T66" s="364" t="s">
        <v>1245</v>
      </c>
      <c r="U66" s="365" t="s">
        <v>850</v>
      </c>
      <c r="V66" s="365" t="s">
        <v>1243</v>
      </c>
      <c r="W66" s="365" t="s">
        <v>1246</v>
      </c>
      <c r="X66" s="365" t="s">
        <v>1247</v>
      </c>
      <c r="Y66" s="366"/>
      <c r="Z66" s="367" t="s">
        <v>692</v>
      </c>
      <c r="AA66" s="368"/>
      <c r="AB66" s="369"/>
      <c r="AC66" s="370" t="e">
        <f>VLOOKUP(AA66,코드표!$B$4:$C$89,2,FALSE)</f>
        <v>#N/A</v>
      </c>
      <c r="AD66" s="352"/>
      <c r="AE66" s="371">
        <v>35.39</v>
      </c>
      <c r="AF66" s="371">
        <v>84.96</v>
      </c>
      <c r="AG66" s="372"/>
      <c r="AH66" s="373"/>
      <c r="AI66" s="374"/>
      <c r="AJ66" s="375"/>
      <c r="AK66" s="376"/>
      <c r="AL66" s="376"/>
      <c r="AM66" s="377">
        <v>44582</v>
      </c>
      <c r="AN66" s="358" t="s">
        <v>1248</v>
      </c>
      <c r="AO66" s="378" t="s">
        <v>1249</v>
      </c>
      <c r="AP66" s="379" t="s">
        <v>1250</v>
      </c>
      <c r="AQ66" s="352"/>
      <c r="AR66" s="380"/>
      <c r="AS66" s="380"/>
      <c r="AT66" s="380"/>
      <c r="AU66" s="377">
        <v>45742</v>
      </c>
      <c r="AV66" s="352"/>
      <c r="AW66" s="381"/>
      <c r="AX66" s="382"/>
      <c r="AY66" s="383">
        <v>2</v>
      </c>
      <c r="AZ66" s="384">
        <v>540000000</v>
      </c>
      <c r="BA66" s="385"/>
      <c r="BB66" s="386" t="s">
        <v>696</v>
      </c>
      <c r="BC66" s="387"/>
      <c r="BD66" s="388"/>
      <c r="BE66" s="389"/>
      <c r="BF66" s="390"/>
      <c r="BG66" s="391"/>
      <c r="BH66" s="392"/>
      <c r="BI66" s="454">
        <v>1</v>
      </c>
      <c r="BJ66" s="455">
        <v>311300000</v>
      </c>
      <c r="BK66" s="393"/>
      <c r="BL66" s="389" t="s">
        <v>696</v>
      </c>
      <c r="BM66" s="387"/>
      <c r="BN66" s="394"/>
      <c r="BO66" s="395"/>
      <c r="BP66" s="390"/>
      <c r="BQ66" s="391"/>
      <c r="BR66" s="396"/>
      <c r="BS66" s="396"/>
      <c r="BT66" s="352"/>
      <c r="BU66" s="397"/>
      <c r="BV66" s="398"/>
      <c r="BW66" s="399"/>
      <c r="BX66" s="388"/>
      <c r="BY66" s="359"/>
      <c r="BZ66" s="399"/>
      <c r="CA66" s="400"/>
      <c r="CB66" s="401"/>
      <c r="CC66" s="352"/>
      <c r="CD66" s="400"/>
      <c r="CE66" s="400"/>
      <c r="CF66" s="389"/>
      <c r="CG66" s="402"/>
      <c r="CH66" s="403"/>
      <c r="CI66" s="381"/>
      <c r="CJ66" s="400"/>
      <c r="CK66" s="404"/>
      <c r="CL66" s="405"/>
      <c r="CM66" s="406"/>
      <c r="CN66" s="352"/>
      <c r="CO66" s="407"/>
      <c r="CP66" s="408"/>
      <c r="CQ66" s="409"/>
      <c r="CR66" s="410"/>
      <c r="CS66" s="411"/>
      <c r="CT66" s="412"/>
      <c r="CU66" s="413"/>
      <c r="CV66" s="413"/>
      <c r="CW66" s="413"/>
      <c r="CX66" s="413"/>
      <c r="CY66" s="413"/>
      <c r="CZ66" s="413"/>
      <c r="DA66" s="384">
        <v>0</v>
      </c>
      <c r="DB66" s="413"/>
      <c r="DC66" s="414">
        <f t="shared" si="3"/>
        <v>0</v>
      </c>
      <c r="DD66" s="399"/>
      <c r="DE66" s="399"/>
      <c r="DF66" s="399"/>
      <c r="DG66" s="399"/>
      <c r="DH66" s="399"/>
      <c r="DI66" s="414"/>
      <c r="DJ66" s="414"/>
      <c r="DK66" s="399"/>
      <c r="DL66" s="414"/>
      <c r="DM66" s="414">
        <f t="shared" si="4"/>
        <v>0</v>
      </c>
      <c r="DN66" s="415"/>
      <c r="DO66" s="399"/>
      <c r="DP66" s="298" t="str">
        <f ca="1" xml:space="preserve"> "1~2.소액,임차 : 담보물 " &amp; 권리분석!U66 &amp; " " &amp; 권리분석!V66 &amp; " " &amp; 권리분석!W66 &amp; " 소재 " &amp; 권리분석!AA66 &amp; "이며," &amp; IF(권리분석!EP66=0, " 경매미진행건으로 등본 상 소유자 거주로 추정되어 미반영", IF(권리분석!EP66="14일미경과", " 배당요구종기일(14일미경과) 현재 임대차 관련자료 없어 미반영", " 배당요구종기일(" &amp; TEXT(권리분석!EP66, "yyyy-mm-dd") &amp; ")" &amp; IF(TODAY()&gt;권리분석!EP66, " 경과한 현재 등재 및 권리신고한 임차인 없어 미반영", " 현재 등재 임차인 없어 미반영")))  &amp; CHAR(10) &amp; IF(OR(TODAY()&lt;권리분석!EP66, 권리분석!EP66=0, 권리분석!EP66="14일미경과"),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서울특별시 성동구 금호동4가 소재 이며, 경매미진행건으로 등본 상 소유자 거주로 추정되어 미반영
3.임금 : 소유자 개인이며, 임금채권자로 추정되는 가압류권자 없어 미반영
4.조세, 당해세 : 압류권자 없어 미반영</v>
      </c>
      <c r="DQ66" s="416"/>
      <c r="DR66" s="416"/>
      <c r="DS66" s="352"/>
      <c r="DT66" s="352"/>
      <c r="DU66" s="352"/>
      <c r="DV66" s="417" t="s">
        <v>697</v>
      </c>
      <c r="DW66" s="352"/>
      <c r="DX66" s="418"/>
      <c r="DY66" s="419" t="s">
        <v>858</v>
      </c>
      <c r="DZ66" s="420" t="s">
        <v>1251</v>
      </c>
      <c r="EA66" s="420" t="s">
        <v>1252</v>
      </c>
      <c r="EB66" s="421"/>
      <c r="EC66" s="407" t="s">
        <v>1253</v>
      </c>
      <c r="ED66" s="422"/>
      <c r="EE66" s="375" t="s">
        <v>821</v>
      </c>
      <c r="EF66" s="423"/>
      <c r="EG66" s="424" t="s">
        <v>1254</v>
      </c>
      <c r="EH66" s="368"/>
      <c r="EI66" s="375" t="s">
        <v>821</v>
      </c>
      <c r="EJ66" s="423"/>
      <c r="EK66" s="425"/>
      <c r="EL66" s="425"/>
      <c r="EM66" s="375"/>
      <c r="EN66" s="426"/>
      <c r="EO66" s="427">
        <v>45539</v>
      </c>
      <c r="EP66" s="427"/>
      <c r="EQ66" s="352"/>
      <c r="ER66" s="428"/>
      <c r="ES66" s="377"/>
      <c r="ET66" s="429"/>
      <c r="EU66" s="377"/>
      <c r="EV66" s="429"/>
      <c r="EW66" s="429"/>
      <c r="EX66" s="377"/>
      <c r="EY66" s="429"/>
      <c r="EZ66" s="377"/>
      <c r="FA66" s="377"/>
      <c r="FB66" s="377"/>
      <c r="FC66" s="376"/>
      <c r="FD66" s="376"/>
      <c r="FE66" s="430"/>
      <c r="FF66" s="430"/>
      <c r="FG66" s="400"/>
      <c r="FH66" s="376"/>
      <c r="FI66" s="376"/>
      <c r="FJ66" s="376"/>
      <c r="FK66" s="376"/>
      <c r="FL66" s="376"/>
      <c r="FM66" s="352"/>
      <c r="FN66" s="376"/>
      <c r="FO66" s="376"/>
      <c r="FP66" s="399"/>
      <c r="FQ66" s="376"/>
      <c r="FR66" s="352"/>
      <c r="FS66" s="431"/>
      <c r="FT66" s="432" t="s">
        <v>710</v>
      </c>
      <c r="FU66" s="433">
        <v>45878</v>
      </c>
      <c r="FV66" s="434"/>
      <c r="FW66" s="435"/>
      <c r="FX66" s="435"/>
      <c r="FY66" s="436"/>
      <c r="FZ66" s="436"/>
      <c r="GA66" s="437">
        <v>1610000000</v>
      </c>
      <c r="GB66" s="412"/>
      <c r="GC66" s="438"/>
      <c r="GD66" s="439"/>
      <c r="GE66" s="440"/>
      <c r="GF66" s="441"/>
      <c r="GG66" s="441"/>
      <c r="GH66" s="441"/>
      <c r="GI66" s="441"/>
      <c r="GJ66" s="441"/>
      <c r="GK66" s="441"/>
      <c r="GL66" s="442">
        <f t="shared" si="5"/>
        <v>0</v>
      </c>
      <c r="GM66" s="442">
        <f t="shared" si="6"/>
        <v>0</v>
      </c>
      <c r="GN66" s="442"/>
      <c r="GO66" s="443"/>
      <c r="GP66" s="444"/>
      <c r="GQ66" s="445"/>
      <c r="GR66" s="377"/>
      <c r="GS66" s="446"/>
      <c r="GT66" s="447"/>
      <c r="GU66" s="448"/>
      <c r="GV66" s="449"/>
      <c r="GW66" s="450"/>
      <c r="GX66" s="451"/>
      <c r="MD66" s="453">
        <f t="shared" si="7"/>
        <v>0</v>
      </c>
    </row>
    <row r="67" spans="1:342" s="452" customFormat="1" ht="18" customHeight="1">
      <c r="A67" s="350"/>
      <c r="B67" s="351"/>
      <c r="C67" s="352"/>
      <c r="D67" s="353" t="s">
        <v>683</v>
      </c>
      <c r="E67" s="1143" t="s">
        <v>1255</v>
      </c>
      <c r="F67" s="354">
        <f t="shared" si="1"/>
        <v>1</v>
      </c>
      <c r="G67" s="355" t="str">
        <f t="shared" si="0"/>
        <v>SBI-050-01</v>
      </c>
      <c r="H67" s="356" t="s">
        <v>1256</v>
      </c>
      <c r="I67" s="355"/>
      <c r="J67" s="357">
        <v>62000000</v>
      </c>
      <c r="K67" s="358"/>
      <c r="L67" s="358"/>
      <c r="M67" s="359" t="s">
        <v>686</v>
      </c>
      <c r="N67" s="360"/>
      <c r="O67" s="361"/>
      <c r="P67" s="362"/>
      <c r="Q67" s="363" t="s">
        <v>1009</v>
      </c>
      <c r="R67" s="363" t="s">
        <v>982</v>
      </c>
      <c r="S67" s="363" t="s">
        <v>1257</v>
      </c>
      <c r="T67" s="364" t="s">
        <v>1258</v>
      </c>
      <c r="U67" s="365" t="s">
        <v>1009</v>
      </c>
      <c r="V67" s="365" t="s">
        <v>982</v>
      </c>
      <c r="W67" s="365" t="s">
        <v>1257</v>
      </c>
      <c r="X67" s="365" t="s">
        <v>1259</v>
      </c>
      <c r="Y67" s="366"/>
      <c r="Z67" s="367" t="s">
        <v>692</v>
      </c>
      <c r="AA67" s="368"/>
      <c r="AB67" s="369"/>
      <c r="AC67" s="370" t="e">
        <f>VLOOKUP(AA67,코드표!$B$4:$C$89,2,FALSE)</f>
        <v>#N/A</v>
      </c>
      <c r="AD67" s="352"/>
      <c r="AE67" s="371">
        <v>45.988500000000002</v>
      </c>
      <c r="AF67" s="371">
        <v>84.03</v>
      </c>
      <c r="AG67" s="372"/>
      <c r="AH67" s="373"/>
      <c r="AI67" s="374"/>
      <c r="AJ67" s="375"/>
      <c r="AK67" s="376"/>
      <c r="AL67" s="376"/>
      <c r="AM67" s="377">
        <v>44425</v>
      </c>
      <c r="AN67" s="358" t="s">
        <v>1260</v>
      </c>
      <c r="AO67" s="378" t="s">
        <v>1261</v>
      </c>
      <c r="AP67" s="379"/>
      <c r="AQ67" s="352"/>
      <c r="AR67" s="380"/>
      <c r="AS67" s="380"/>
      <c r="AT67" s="380"/>
      <c r="AU67" s="377">
        <v>44924</v>
      </c>
      <c r="AV67" s="352"/>
      <c r="AW67" s="381"/>
      <c r="AX67" s="382"/>
      <c r="AY67" s="383">
        <v>2</v>
      </c>
      <c r="AZ67" s="384">
        <v>74400000</v>
      </c>
      <c r="BA67" s="385"/>
      <c r="BB67" s="386" t="s">
        <v>696</v>
      </c>
      <c r="BC67" s="387"/>
      <c r="BD67" s="388"/>
      <c r="BE67" s="389"/>
      <c r="BF67" s="390"/>
      <c r="BG67" s="391"/>
      <c r="BH67" s="392"/>
      <c r="BI67" s="454">
        <v>1</v>
      </c>
      <c r="BJ67" s="455">
        <v>158400000</v>
      </c>
      <c r="BK67" s="393"/>
      <c r="BL67" s="389" t="s">
        <v>696</v>
      </c>
      <c r="BM67" s="387"/>
      <c r="BN67" s="394"/>
      <c r="BO67" s="395"/>
      <c r="BP67" s="390"/>
      <c r="BQ67" s="391"/>
      <c r="BR67" s="396"/>
      <c r="BS67" s="396"/>
      <c r="BT67" s="352"/>
      <c r="BU67" s="397"/>
      <c r="BV67" s="398"/>
      <c r="BW67" s="399"/>
      <c r="BX67" s="388"/>
      <c r="BY67" s="359"/>
      <c r="BZ67" s="399"/>
      <c r="CA67" s="400"/>
      <c r="CB67" s="401"/>
      <c r="CC67" s="352"/>
      <c r="CD67" s="400"/>
      <c r="CE67" s="400"/>
      <c r="CF67" s="389"/>
      <c r="CG67" s="402"/>
      <c r="CH67" s="403"/>
      <c r="CI67" s="381"/>
      <c r="CJ67" s="400"/>
      <c r="CK67" s="404"/>
      <c r="CL67" s="405"/>
      <c r="CM67" s="406"/>
      <c r="CN67" s="352"/>
      <c r="CO67" s="407"/>
      <c r="CP67" s="408"/>
      <c r="CQ67" s="409"/>
      <c r="CR67" s="410"/>
      <c r="CS67" s="411"/>
      <c r="CT67" s="412"/>
      <c r="CU67" s="413"/>
      <c r="CV67" s="413"/>
      <c r="CW67" s="413"/>
      <c r="CX67" s="413"/>
      <c r="CY67" s="413"/>
      <c r="CZ67" s="413"/>
      <c r="DA67" s="384">
        <v>0</v>
      </c>
      <c r="DB67" s="413"/>
      <c r="DC67" s="414">
        <f t="shared" si="3"/>
        <v>0</v>
      </c>
      <c r="DD67" s="399"/>
      <c r="DE67" s="399"/>
      <c r="DF67" s="399"/>
      <c r="DG67" s="399"/>
      <c r="DH67" s="399"/>
      <c r="DI67" s="414"/>
      <c r="DJ67" s="414"/>
      <c r="DK67" s="399"/>
      <c r="DL67" s="414"/>
      <c r="DM67" s="414">
        <f t="shared" si="4"/>
        <v>0</v>
      </c>
      <c r="DN67" s="415"/>
      <c r="DO67" s="399"/>
      <c r="DP67" s="298" t="str">
        <f ca="1" xml:space="preserve"> "1~2.소액,임차 : 담보물 " &amp; 권리분석!U67 &amp; " " &amp; 권리분석!V67 &amp; " " &amp; 권리분석!W67 &amp; " 소재 " &amp; 권리분석!AA67 &amp; "이며," &amp; IF(권리분석!EP67=0, " 경매미진행건으로 등본 상 소유자 거주로 추정되어 미반영", IF(권리분석!EP67="14일미경과", " 배당요구종기일(14일미경과) 현재 임대차 관련자료 없어 미반영", " 배당요구종기일(" &amp; TEXT(권리분석!EP67, "yyyy-mm-dd") &amp; ")" &amp; IF(TODAY()&gt;권리분석!EP67, " 경과한 현재 등재 및 권리신고한 임차인 없어 미반영", " 현재 등재 임차인 없어 미반영")))  &amp; CHAR(10) &amp; IF(OR(TODAY()&lt;권리분석!EP67, 권리분석!EP67=0, 권리분석!EP67="14일미경과"),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광주광역시 서구 내방동 소재 이며, 경매미진행건으로 등본 상 소유자 거주로 추정되어 미반영
3.임금 : 소유자 개인이며, 임금채권자로 추정되는 가압류권자 없어 미반영
4.조세, 당해세 : 압류권자 없어 미반영</v>
      </c>
      <c r="DQ67" s="416"/>
      <c r="DR67" s="416"/>
      <c r="DS67" s="352"/>
      <c r="DT67" s="352"/>
      <c r="DU67" s="352"/>
      <c r="DV67" s="417" t="s">
        <v>697</v>
      </c>
      <c r="DW67" s="352"/>
      <c r="DX67" s="418"/>
      <c r="DY67" s="419" t="s">
        <v>1013</v>
      </c>
      <c r="DZ67" s="420" t="s">
        <v>1262</v>
      </c>
      <c r="EA67" s="421"/>
      <c r="EB67" s="421"/>
      <c r="EC67" s="407" t="s">
        <v>1263</v>
      </c>
      <c r="ED67" s="422"/>
      <c r="EE67" s="375" t="s">
        <v>821</v>
      </c>
      <c r="EF67" s="423"/>
      <c r="EG67" s="424"/>
      <c r="EH67" s="368"/>
      <c r="EI67" s="375"/>
      <c r="EJ67" s="423"/>
      <c r="EK67" s="425"/>
      <c r="EL67" s="425"/>
      <c r="EM67" s="375"/>
      <c r="EN67" s="426"/>
      <c r="EO67" s="427">
        <v>45770</v>
      </c>
      <c r="EP67" s="427"/>
      <c r="EQ67" s="352"/>
      <c r="ER67" s="428"/>
      <c r="ES67" s="377"/>
      <c r="ET67" s="429"/>
      <c r="EU67" s="377"/>
      <c r="EV67" s="429"/>
      <c r="EW67" s="429"/>
      <c r="EX67" s="377"/>
      <c r="EY67" s="429"/>
      <c r="EZ67" s="377"/>
      <c r="FA67" s="377"/>
      <c r="FB67" s="377"/>
      <c r="FC67" s="376"/>
      <c r="FD67" s="376"/>
      <c r="FE67" s="430"/>
      <c r="FF67" s="430"/>
      <c r="FG67" s="400"/>
      <c r="FH67" s="376"/>
      <c r="FI67" s="376"/>
      <c r="FJ67" s="376"/>
      <c r="FK67" s="376"/>
      <c r="FL67" s="376"/>
      <c r="FM67" s="352"/>
      <c r="FN67" s="376"/>
      <c r="FO67" s="376"/>
      <c r="FP67" s="399"/>
      <c r="FQ67" s="376"/>
      <c r="FR67" s="352"/>
      <c r="FS67" s="431"/>
      <c r="FT67" s="432" t="s">
        <v>710</v>
      </c>
      <c r="FU67" s="433">
        <v>45878</v>
      </c>
      <c r="FV67" s="434"/>
      <c r="FW67" s="435"/>
      <c r="FX67" s="435"/>
      <c r="FY67" s="436"/>
      <c r="FZ67" s="436"/>
      <c r="GA67" s="437">
        <v>267500000</v>
      </c>
      <c r="GB67" s="412"/>
      <c r="GC67" s="438"/>
      <c r="GD67" s="439"/>
      <c r="GE67" s="440"/>
      <c r="GF67" s="441"/>
      <c r="GG67" s="441"/>
      <c r="GH67" s="441"/>
      <c r="GI67" s="441"/>
      <c r="GJ67" s="441"/>
      <c r="GK67" s="441"/>
      <c r="GL67" s="442">
        <f t="shared" si="5"/>
        <v>0</v>
      </c>
      <c r="GM67" s="442">
        <f t="shared" si="6"/>
        <v>0</v>
      </c>
      <c r="GN67" s="442"/>
      <c r="GO67" s="443"/>
      <c r="GP67" s="444"/>
      <c r="GQ67" s="445"/>
      <c r="GR67" s="377"/>
      <c r="GS67" s="446"/>
      <c r="GT67" s="447"/>
      <c r="GU67" s="448"/>
      <c r="GV67" s="449"/>
      <c r="GW67" s="450"/>
      <c r="GX67" s="451"/>
      <c r="MD67" s="453">
        <f t="shared" si="7"/>
        <v>0</v>
      </c>
    </row>
    <row r="68" spans="1:342" s="452" customFormat="1" ht="18" customHeight="1">
      <c r="A68" s="350"/>
      <c r="B68" s="351"/>
      <c r="C68" s="352"/>
      <c r="D68" s="353" t="s">
        <v>683</v>
      </c>
      <c r="E68" s="1143" t="s">
        <v>1264</v>
      </c>
      <c r="F68" s="354">
        <f t="shared" si="1"/>
        <v>1</v>
      </c>
      <c r="G68" s="355" t="str">
        <f t="shared" si="0"/>
        <v>SBI-051-01</v>
      </c>
      <c r="H68" s="356" t="s">
        <v>1265</v>
      </c>
      <c r="I68" s="355"/>
      <c r="J68" s="357">
        <v>660115930</v>
      </c>
      <c r="K68" s="358"/>
      <c r="L68" s="358"/>
      <c r="M68" s="359" t="s">
        <v>686</v>
      </c>
      <c r="N68" s="360"/>
      <c r="O68" s="361"/>
      <c r="P68" s="362"/>
      <c r="Q68" s="363" t="s">
        <v>850</v>
      </c>
      <c r="R68" s="363" t="s">
        <v>1266</v>
      </c>
      <c r="S68" s="363" t="s">
        <v>1267</v>
      </c>
      <c r="T68" s="364" t="s">
        <v>1268</v>
      </c>
      <c r="U68" s="365" t="s">
        <v>850</v>
      </c>
      <c r="V68" s="365" t="s">
        <v>1266</v>
      </c>
      <c r="W68" s="365" t="s">
        <v>1267</v>
      </c>
      <c r="X68" s="365" t="s">
        <v>1269</v>
      </c>
      <c r="Y68" s="366"/>
      <c r="Z68" s="367" t="s">
        <v>692</v>
      </c>
      <c r="AA68" s="368"/>
      <c r="AB68" s="369"/>
      <c r="AC68" s="370" t="e">
        <f>VLOOKUP(AA68,코드표!$B$4:$C$89,2,FALSE)</f>
        <v>#N/A</v>
      </c>
      <c r="AD68" s="352"/>
      <c r="AE68" s="371">
        <v>36.42</v>
      </c>
      <c r="AF68" s="371">
        <v>84.96</v>
      </c>
      <c r="AG68" s="372"/>
      <c r="AH68" s="373"/>
      <c r="AI68" s="374"/>
      <c r="AJ68" s="375"/>
      <c r="AK68" s="376"/>
      <c r="AL68" s="376"/>
      <c r="AM68" s="377">
        <v>42489</v>
      </c>
      <c r="AN68" s="358" t="s">
        <v>1270</v>
      </c>
      <c r="AO68" s="378" t="s">
        <v>1271</v>
      </c>
      <c r="AP68" s="379" t="s">
        <v>695</v>
      </c>
      <c r="AQ68" s="352"/>
      <c r="AR68" s="380"/>
      <c r="AS68" s="380"/>
      <c r="AT68" s="380"/>
      <c r="AU68" s="377">
        <v>45209</v>
      </c>
      <c r="AV68" s="352"/>
      <c r="AW68" s="381"/>
      <c r="AX68" s="382"/>
      <c r="AY68" s="383">
        <v>2</v>
      </c>
      <c r="AZ68" s="384">
        <v>787200000</v>
      </c>
      <c r="BA68" s="385"/>
      <c r="BB68" s="386" t="s">
        <v>696</v>
      </c>
      <c r="BC68" s="387"/>
      <c r="BD68" s="388"/>
      <c r="BE68" s="389"/>
      <c r="BF68" s="390"/>
      <c r="BG68" s="391"/>
      <c r="BH68" s="392"/>
      <c r="BI68" s="454">
        <v>1</v>
      </c>
      <c r="BJ68" s="455">
        <v>295500000</v>
      </c>
      <c r="BK68" s="393"/>
      <c r="BL68" s="389" t="s">
        <v>696</v>
      </c>
      <c r="BM68" s="387"/>
      <c r="BN68" s="394"/>
      <c r="BO68" s="395"/>
      <c r="BP68" s="390"/>
      <c r="BQ68" s="391"/>
      <c r="BR68" s="396"/>
      <c r="BS68" s="396"/>
      <c r="BT68" s="352"/>
      <c r="BU68" s="397"/>
      <c r="BV68" s="398"/>
      <c r="BW68" s="399"/>
      <c r="BX68" s="388"/>
      <c r="BY68" s="359"/>
      <c r="BZ68" s="399"/>
      <c r="CA68" s="400"/>
      <c r="CB68" s="401"/>
      <c r="CC68" s="352"/>
      <c r="CD68" s="400"/>
      <c r="CE68" s="400"/>
      <c r="CF68" s="389"/>
      <c r="CG68" s="402"/>
      <c r="CH68" s="403"/>
      <c r="CI68" s="381"/>
      <c r="CJ68" s="400"/>
      <c r="CK68" s="404"/>
      <c r="CL68" s="405"/>
      <c r="CM68" s="406"/>
      <c r="CN68" s="352"/>
      <c r="CO68" s="407"/>
      <c r="CP68" s="408"/>
      <c r="CQ68" s="409"/>
      <c r="CR68" s="410"/>
      <c r="CS68" s="411"/>
      <c r="CT68" s="412"/>
      <c r="CU68" s="413"/>
      <c r="CV68" s="413"/>
      <c r="CW68" s="413"/>
      <c r="CX68" s="413"/>
      <c r="CY68" s="413"/>
      <c r="CZ68" s="413"/>
      <c r="DA68" s="384">
        <v>0</v>
      </c>
      <c r="DB68" s="413"/>
      <c r="DC68" s="414">
        <f t="shared" si="3"/>
        <v>0</v>
      </c>
      <c r="DD68" s="399"/>
      <c r="DE68" s="399"/>
      <c r="DF68" s="399"/>
      <c r="DG68" s="399"/>
      <c r="DH68" s="399"/>
      <c r="DI68" s="414"/>
      <c r="DJ68" s="414"/>
      <c r="DK68" s="399"/>
      <c r="DL68" s="414"/>
      <c r="DM68" s="414">
        <f t="shared" si="4"/>
        <v>0</v>
      </c>
      <c r="DN68" s="415"/>
      <c r="DO68" s="399"/>
      <c r="DP68" s="298" t="str">
        <f ca="1" xml:space="preserve"> "1~2.소액,임차 : 담보물 " &amp; 권리분석!U68 &amp; " " &amp; 권리분석!V68 &amp; " " &amp; 권리분석!W68 &amp; " 소재 " &amp; 권리분석!AA68 &amp; "이며," &amp; IF(권리분석!EP68=0, " 경매미진행건으로 등본 상 소유자 거주로 추정되어 미반영", IF(권리분석!EP68="14일미경과", " 배당요구종기일(14일미경과) 현재 임대차 관련자료 없어 미반영", " 배당요구종기일(" &amp; TEXT(권리분석!EP68, "yyyy-mm-dd") &amp; ")" &amp; IF(TODAY()&gt;권리분석!EP68, " 경과한 현재 등재 및 권리신고한 임차인 없어 미반영", " 현재 등재 임차인 없어 미반영")))  &amp; CHAR(10) &amp; IF(OR(TODAY()&lt;권리분석!EP68, 권리분석!EP68=0, 권리분석!EP68="14일미경과"),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서울특별시 관악구 봉천동 소재 이며, 경매미진행건으로 등본 상 소유자 거주로 추정되어 미반영
3.임금 : 소유자 개인이며, 임금채권자로 추정되는 가압류권자 없어 미반영
4.조세, 당해세 : 압류권자 없어 미반영</v>
      </c>
      <c r="DQ68" s="416"/>
      <c r="DR68" s="416"/>
      <c r="DS68" s="352"/>
      <c r="DT68" s="352"/>
      <c r="DU68" s="352"/>
      <c r="DV68" s="417" t="s">
        <v>697</v>
      </c>
      <c r="DW68" s="352"/>
      <c r="DX68" s="418"/>
      <c r="DY68" s="419" t="s">
        <v>898</v>
      </c>
      <c r="DZ68" s="420" t="s">
        <v>1272</v>
      </c>
      <c r="EA68" s="421"/>
      <c r="EB68" s="421"/>
      <c r="EC68" s="407" t="s">
        <v>820</v>
      </c>
      <c r="ED68" s="422"/>
      <c r="EE68" s="375" t="s">
        <v>821</v>
      </c>
      <c r="EF68" s="423"/>
      <c r="EG68" s="424"/>
      <c r="EH68" s="368"/>
      <c r="EI68" s="375"/>
      <c r="EJ68" s="423"/>
      <c r="EK68" s="425"/>
      <c r="EL68" s="425"/>
      <c r="EM68" s="375"/>
      <c r="EN68" s="426"/>
      <c r="EO68" s="427">
        <v>45796</v>
      </c>
      <c r="EP68" s="427"/>
      <c r="EQ68" s="352"/>
      <c r="ER68" s="428"/>
      <c r="ES68" s="377"/>
      <c r="ET68" s="429"/>
      <c r="EU68" s="377"/>
      <c r="EV68" s="429"/>
      <c r="EW68" s="429"/>
      <c r="EX68" s="377"/>
      <c r="EY68" s="429"/>
      <c r="EZ68" s="377"/>
      <c r="FA68" s="377"/>
      <c r="FB68" s="377"/>
      <c r="FC68" s="376"/>
      <c r="FD68" s="376"/>
      <c r="FE68" s="430"/>
      <c r="FF68" s="430"/>
      <c r="FG68" s="400"/>
      <c r="FH68" s="376"/>
      <c r="FI68" s="376"/>
      <c r="FJ68" s="376"/>
      <c r="FK68" s="376"/>
      <c r="FL68" s="376"/>
      <c r="FM68" s="352"/>
      <c r="FN68" s="376"/>
      <c r="FO68" s="376"/>
      <c r="FP68" s="399"/>
      <c r="FQ68" s="376"/>
      <c r="FR68" s="352"/>
      <c r="FS68" s="431"/>
      <c r="FT68" s="432" t="s">
        <v>710</v>
      </c>
      <c r="FU68" s="433">
        <v>45878</v>
      </c>
      <c r="FV68" s="434"/>
      <c r="FW68" s="435"/>
      <c r="FX68" s="435"/>
      <c r="FY68" s="436"/>
      <c r="FZ68" s="436"/>
      <c r="GA68" s="437">
        <v>947500000</v>
      </c>
      <c r="GB68" s="412"/>
      <c r="GC68" s="438"/>
      <c r="GD68" s="439"/>
      <c r="GE68" s="440"/>
      <c r="GF68" s="441"/>
      <c r="GG68" s="441"/>
      <c r="GH68" s="441"/>
      <c r="GI68" s="441"/>
      <c r="GJ68" s="441"/>
      <c r="GK68" s="441"/>
      <c r="GL68" s="442">
        <f t="shared" si="5"/>
        <v>0</v>
      </c>
      <c r="GM68" s="442">
        <f t="shared" si="6"/>
        <v>0</v>
      </c>
      <c r="GN68" s="442"/>
      <c r="GO68" s="443"/>
      <c r="GP68" s="444"/>
      <c r="GQ68" s="445"/>
      <c r="GR68" s="377"/>
      <c r="GS68" s="446"/>
      <c r="GT68" s="447"/>
      <c r="GU68" s="448"/>
      <c r="GV68" s="449"/>
      <c r="GW68" s="450"/>
      <c r="GX68" s="451"/>
      <c r="MD68" s="453">
        <f t="shared" si="7"/>
        <v>0</v>
      </c>
    </row>
    <row r="69" spans="1:342" s="452" customFormat="1" ht="18" customHeight="1">
      <c r="A69" s="350"/>
      <c r="B69" s="351"/>
      <c r="C69" s="352"/>
      <c r="D69" s="353" t="s">
        <v>683</v>
      </c>
      <c r="E69" s="1143" t="s">
        <v>1273</v>
      </c>
      <c r="F69" s="354">
        <f t="shared" si="1"/>
        <v>1</v>
      </c>
      <c r="G69" s="355" t="str">
        <f t="shared" si="0"/>
        <v>SBI-052-01</v>
      </c>
      <c r="H69" s="356" t="s">
        <v>1274</v>
      </c>
      <c r="I69" s="355"/>
      <c r="J69" s="357">
        <v>152000000</v>
      </c>
      <c r="K69" s="358"/>
      <c r="L69" s="358"/>
      <c r="M69" s="359" t="s">
        <v>834</v>
      </c>
      <c r="N69" s="360"/>
      <c r="O69" s="361"/>
      <c r="P69" s="362"/>
      <c r="Q69" s="363" t="s">
        <v>687</v>
      </c>
      <c r="R69" s="363" t="s">
        <v>1275</v>
      </c>
      <c r="S69" s="363" t="s">
        <v>865</v>
      </c>
      <c r="T69" s="364" t="s">
        <v>1276</v>
      </c>
      <c r="U69" s="365" t="s">
        <v>687</v>
      </c>
      <c r="V69" s="365" t="s">
        <v>1275</v>
      </c>
      <c r="W69" s="365" t="s">
        <v>865</v>
      </c>
      <c r="X69" s="365" t="s">
        <v>1277</v>
      </c>
      <c r="Y69" s="366"/>
      <c r="Z69" s="367" t="s">
        <v>692</v>
      </c>
      <c r="AA69" s="368"/>
      <c r="AB69" s="369"/>
      <c r="AC69" s="370" t="e">
        <f>VLOOKUP(AA69,코드표!$B$4:$C$89,2,FALSE)</f>
        <v>#N/A</v>
      </c>
      <c r="AD69" s="352"/>
      <c r="AE69" s="371">
        <v>15.1252</v>
      </c>
      <c r="AF69" s="371">
        <v>84.978800000000007</v>
      </c>
      <c r="AG69" s="372"/>
      <c r="AH69" s="373"/>
      <c r="AI69" s="374"/>
      <c r="AJ69" s="375"/>
      <c r="AK69" s="376"/>
      <c r="AL69" s="376"/>
      <c r="AM69" s="377">
        <v>44267</v>
      </c>
      <c r="AN69" s="358" t="s">
        <v>1278</v>
      </c>
      <c r="AO69" s="378" t="s">
        <v>1279</v>
      </c>
      <c r="AP69" s="379" t="s">
        <v>695</v>
      </c>
      <c r="AQ69" s="352"/>
      <c r="AR69" s="380"/>
      <c r="AS69" s="380"/>
      <c r="AT69" s="380"/>
      <c r="AU69" s="377">
        <v>45203</v>
      </c>
      <c r="AV69" s="352"/>
      <c r="AW69" s="381"/>
      <c r="AX69" s="382"/>
      <c r="AY69" s="383">
        <v>2</v>
      </c>
      <c r="AZ69" s="384">
        <v>182400000</v>
      </c>
      <c r="BA69" s="385"/>
      <c r="BB69" s="386" t="s">
        <v>696</v>
      </c>
      <c r="BC69" s="387"/>
      <c r="BD69" s="388"/>
      <c r="BE69" s="389"/>
      <c r="BF69" s="390"/>
      <c r="BG69" s="391"/>
      <c r="BH69" s="392"/>
      <c r="BI69" s="454">
        <v>1</v>
      </c>
      <c r="BJ69" s="455">
        <v>510400000</v>
      </c>
      <c r="BK69" s="393"/>
      <c r="BL69" s="389" t="s">
        <v>696</v>
      </c>
      <c r="BM69" s="387"/>
      <c r="BN69" s="394"/>
      <c r="BO69" s="395"/>
      <c r="BP69" s="390"/>
      <c r="BQ69" s="391"/>
      <c r="BR69" s="396"/>
      <c r="BS69" s="396"/>
      <c r="BT69" s="352"/>
      <c r="BU69" s="397"/>
      <c r="BV69" s="398"/>
      <c r="BW69" s="399"/>
      <c r="BX69" s="388"/>
      <c r="BY69" s="359"/>
      <c r="BZ69" s="399"/>
      <c r="CA69" s="400"/>
      <c r="CB69" s="401"/>
      <c r="CC69" s="352"/>
      <c r="CD69" s="400"/>
      <c r="CE69" s="400"/>
      <c r="CF69" s="389"/>
      <c r="CG69" s="402"/>
      <c r="CH69" s="403"/>
      <c r="CI69" s="381"/>
      <c r="CJ69" s="400"/>
      <c r="CK69" s="404"/>
      <c r="CL69" s="405"/>
      <c r="CM69" s="406"/>
      <c r="CN69" s="352"/>
      <c r="CO69" s="407"/>
      <c r="CP69" s="408"/>
      <c r="CQ69" s="409"/>
      <c r="CR69" s="410"/>
      <c r="CS69" s="411"/>
      <c r="CT69" s="412"/>
      <c r="CU69" s="413"/>
      <c r="CV69" s="413"/>
      <c r="CW69" s="413"/>
      <c r="CX69" s="413"/>
      <c r="CY69" s="413"/>
      <c r="CZ69" s="413"/>
      <c r="DA69" s="384">
        <v>0</v>
      </c>
      <c r="DB69" s="413"/>
      <c r="DC69" s="414">
        <f t="shared" si="3"/>
        <v>0</v>
      </c>
      <c r="DD69" s="399"/>
      <c r="DE69" s="399"/>
      <c r="DF69" s="399"/>
      <c r="DG69" s="399"/>
      <c r="DH69" s="399"/>
      <c r="DI69" s="414"/>
      <c r="DJ69" s="414"/>
      <c r="DK69" s="399"/>
      <c r="DL69" s="414"/>
      <c r="DM69" s="414">
        <f t="shared" si="4"/>
        <v>0</v>
      </c>
      <c r="DN69" s="415"/>
      <c r="DO69" s="399"/>
      <c r="DP69" s="298" t="str">
        <f ca="1" xml:space="preserve"> "1~2.소액,임차 : 담보물 " &amp; 권리분석!U69 &amp; " " &amp; 권리분석!V69 &amp; " " &amp; 권리분석!W69 &amp; " 소재 " &amp; 권리분석!AA69 &amp; "이며," &amp; IF(권리분석!EP69=0, " 경매미진행건으로 등본 상 소유자 거주로 추정되어 미반영", IF(권리분석!EP69="14일미경과", " 배당요구종기일(14일미경과) 현재 임대차 관련자료 없어 미반영", " 배당요구종기일(" &amp; TEXT(권리분석!EP69, "yyyy-mm-dd") &amp; ")" &amp; IF(TODAY()&gt;권리분석!EP69, " 경과한 현재 등재 및 권리신고한 임차인 없어 미반영", " 현재 등재 임차인 없어 미반영")))  &amp; CHAR(10) &amp; IF(OR(TODAY()&lt;권리분석!EP69, 권리분석!EP69=0, 권리분석!EP69="14일미경과"),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동래구 명륜동 소재 이며, 경매미진행건으로 등본 상 소유자 거주로 추정되어 미반영
3.임금 : 소유자 개인이며, 임금채권자로 추정되는 가압류권자 없어 미반영
4.조세, 당해세 : 압류권자 없어 미반영</v>
      </c>
      <c r="DQ69" s="416"/>
      <c r="DR69" s="416"/>
      <c r="DS69" s="352"/>
      <c r="DT69" s="352"/>
      <c r="DU69" s="352"/>
      <c r="DV69" s="417" t="s">
        <v>697</v>
      </c>
      <c r="DW69" s="352"/>
      <c r="DX69" s="418"/>
      <c r="DY69" s="419" t="s">
        <v>698</v>
      </c>
      <c r="DZ69" s="420" t="s">
        <v>1280</v>
      </c>
      <c r="EA69" s="421"/>
      <c r="EB69" s="421"/>
      <c r="EC69" s="407" t="s">
        <v>1281</v>
      </c>
      <c r="ED69" s="422"/>
      <c r="EE69" s="375" t="s">
        <v>821</v>
      </c>
      <c r="EF69" s="423"/>
      <c r="EG69" s="424"/>
      <c r="EH69" s="368"/>
      <c r="EI69" s="375"/>
      <c r="EJ69" s="423"/>
      <c r="EK69" s="425"/>
      <c r="EL69" s="425"/>
      <c r="EM69" s="375"/>
      <c r="EN69" s="426"/>
      <c r="EO69" s="427">
        <v>45107</v>
      </c>
      <c r="EP69" s="427"/>
      <c r="EQ69" s="352"/>
      <c r="ER69" s="428"/>
      <c r="ES69" s="377"/>
      <c r="ET69" s="429"/>
      <c r="EU69" s="377"/>
      <c r="EV69" s="429"/>
      <c r="EW69" s="429"/>
      <c r="EX69" s="377"/>
      <c r="EY69" s="429"/>
      <c r="EZ69" s="377"/>
      <c r="FA69" s="377"/>
      <c r="FB69" s="377"/>
      <c r="FC69" s="376"/>
      <c r="FD69" s="376"/>
      <c r="FE69" s="430"/>
      <c r="FF69" s="430"/>
      <c r="FG69" s="400"/>
      <c r="FH69" s="376"/>
      <c r="FI69" s="376"/>
      <c r="FJ69" s="376"/>
      <c r="FK69" s="376"/>
      <c r="FL69" s="376"/>
      <c r="FM69" s="352"/>
      <c r="FN69" s="376"/>
      <c r="FO69" s="376"/>
      <c r="FP69" s="399"/>
      <c r="FQ69" s="376"/>
      <c r="FR69" s="352"/>
      <c r="FS69" s="431"/>
      <c r="FT69" s="432" t="s">
        <v>700</v>
      </c>
      <c r="FU69" s="433">
        <v>45478</v>
      </c>
      <c r="FV69" s="434"/>
      <c r="FW69" s="435"/>
      <c r="FX69" s="435"/>
      <c r="FY69" s="436"/>
      <c r="FZ69" s="436"/>
      <c r="GA69" s="437">
        <v>706000000</v>
      </c>
      <c r="GB69" s="412"/>
      <c r="GC69" s="438"/>
      <c r="GD69" s="439"/>
      <c r="GE69" s="440"/>
      <c r="GF69" s="441"/>
      <c r="GG69" s="441"/>
      <c r="GH69" s="441"/>
      <c r="GI69" s="441"/>
      <c r="GJ69" s="441"/>
      <c r="GK69" s="441"/>
      <c r="GL69" s="442">
        <f t="shared" si="5"/>
        <v>0</v>
      </c>
      <c r="GM69" s="442">
        <f t="shared" si="6"/>
        <v>0</v>
      </c>
      <c r="GN69" s="442"/>
      <c r="GO69" s="443"/>
      <c r="GP69" s="444"/>
      <c r="GQ69" s="445"/>
      <c r="GR69" s="377"/>
      <c r="GS69" s="446"/>
      <c r="GT69" s="447"/>
      <c r="GU69" s="448"/>
      <c r="GV69" s="449"/>
      <c r="GW69" s="450"/>
      <c r="GX69" s="451"/>
      <c r="MD69" s="453">
        <f t="shared" si="7"/>
        <v>0</v>
      </c>
    </row>
    <row r="70" spans="1:342" s="452" customFormat="1" ht="18" customHeight="1">
      <c r="A70" s="350"/>
      <c r="B70" s="351"/>
      <c r="C70" s="352"/>
      <c r="D70" s="353" t="s">
        <v>683</v>
      </c>
      <c r="E70" s="1143" t="s">
        <v>1282</v>
      </c>
      <c r="F70" s="354">
        <f t="shared" si="1"/>
        <v>1</v>
      </c>
      <c r="G70" s="355" t="str">
        <f t="shared" ref="G70:G131" si="8">E70&amp;"-0"&amp;F70</f>
        <v>SBI-053-01</v>
      </c>
      <c r="H70" s="356" t="s">
        <v>1283</v>
      </c>
      <c r="I70" s="355"/>
      <c r="J70" s="357">
        <v>274000000</v>
      </c>
      <c r="K70" s="358"/>
      <c r="L70" s="358"/>
      <c r="M70" s="359" t="s">
        <v>834</v>
      </c>
      <c r="N70" s="360"/>
      <c r="O70" s="361"/>
      <c r="P70" s="362"/>
      <c r="Q70" s="363" t="s">
        <v>1284</v>
      </c>
      <c r="R70" s="363">
        <v>0</v>
      </c>
      <c r="S70" s="363" t="s">
        <v>1285</v>
      </c>
      <c r="T70" s="364" t="s">
        <v>1286</v>
      </c>
      <c r="U70" s="365" t="s">
        <v>1284</v>
      </c>
      <c r="V70" s="365"/>
      <c r="W70" s="365" t="s">
        <v>1285</v>
      </c>
      <c r="X70" s="365" t="s">
        <v>1287</v>
      </c>
      <c r="Y70" s="366"/>
      <c r="Z70" s="367" t="s">
        <v>692</v>
      </c>
      <c r="AA70" s="368"/>
      <c r="AB70" s="369"/>
      <c r="AC70" s="370" t="e">
        <f>VLOOKUP(AA70,코드표!$B$4:$C$89,2,FALSE)</f>
        <v>#N/A</v>
      </c>
      <c r="AD70" s="352"/>
      <c r="AE70" s="371">
        <v>77.096199999999996</v>
      </c>
      <c r="AF70" s="371">
        <v>109.5334</v>
      </c>
      <c r="AG70" s="372"/>
      <c r="AH70" s="373"/>
      <c r="AI70" s="374"/>
      <c r="AJ70" s="375"/>
      <c r="AK70" s="376"/>
      <c r="AL70" s="376"/>
      <c r="AM70" s="377">
        <v>42824</v>
      </c>
      <c r="AN70" s="358" t="s">
        <v>1288</v>
      </c>
      <c r="AO70" s="378" t="s">
        <v>1289</v>
      </c>
      <c r="AP70" s="379"/>
      <c r="AQ70" s="352"/>
      <c r="AR70" s="380"/>
      <c r="AS70" s="380"/>
      <c r="AT70" s="380"/>
      <c r="AU70" s="377">
        <v>45054</v>
      </c>
      <c r="AV70" s="352"/>
      <c r="AW70" s="381"/>
      <c r="AX70" s="382"/>
      <c r="AY70" s="383">
        <v>2</v>
      </c>
      <c r="AZ70" s="384">
        <v>328800000</v>
      </c>
      <c r="BA70" s="385"/>
      <c r="BB70" s="386" t="s">
        <v>696</v>
      </c>
      <c r="BC70" s="387"/>
      <c r="BD70" s="388"/>
      <c r="BE70" s="389"/>
      <c r="BF70" s="390"/>
      <c r="BG70" s="391"/>
      <c r="BH70" s="392"/>
      <c r="BI70" s="454">
        <v>1</v>
      </c>
      <c r="BJ70" s="455">
        <v>363000000</v>
      </c>
      <c r="BK70" s="393"/>
      <c r="BL70" s="389" t="s">
        <v>696</v>
      </c>
      <c r="BM70" s="387"/>
      <c r="BN70" s="394"/>
      <c r="BO70" s="395"/>
      <c r="BP70" s="390"/>
      <c r="BQ70" s="391"/>
      <c r="BR70" s="396"/>
      <c r="BS70" s="396"/>
      <c r="BT70" s="352"/>
      <c r="BU70" s="397"/>
      <c r="BV70" s="398"/>
      <c r="BW70" s="399"/>
      <c r="BX70" s="388"/>
      <c r="BY70" s="359"/>
      <c r="BZ70" s="399"/>
      <c r="CA70" s="400"/>
      <c r="CB70" s="401"/>
      <c r="CC70" s="352"/>
      <c r="CD70" s="400"/>
      <c r="CE70" s="400"/>
      <c r="CF70" s="389"/>
      <c r="CG70" s="402"/>
      <c r="CH70" s="403"/>
      <c r="CI70" s="381"/>
      <c r="CJ70" s="400"/>
      <c r="CK70" s="404"/>
      <c r="CL70" s="405"/>
      <c r="CM70" s="406"/>
      <c r="CN70" s="352"/>
      <c r="CO70" s="407"/>
      <c r="CP70" s="408"/>
      <c r="CQ70" s="409"/>
      <c r="CR70" s="410"/>
      <c r="CS70" s="411"/>
      <c r="CT70" s="412"/>
      <c r="CU70" s="413"/>
      <c r="CV70" s="413"/>
      <c r="CW70" s="413"/>
      <c r="CX70" s="413"/>
      <c r="CY70" s="413"/>
      <c r="CZ70" s="413"/>
      <c r="DA70" s="384">
        <v>0</v>
      </c>
      <c r="DB70" s="413"/>
      <c r="DC70" s="414">
        <f t="shared" si="3"/>
        <v>0</v>
      </c>
      <c r="DD70" s="399"/>
      <c r="DE70" s="399"/>
      <c r="DF70" s="399"/>
      <c r="DG70" s="399"/>
      <c r="DH70" s="399"/>
      <c r="DI70" s="414"/>
      <c r="DJ70" s="414"/>
      <c r="DK70" s="399"/>
      <c r="DL70" s="414"/>
      <c r="DM70" s="414">
        <f t="shared" si="4"/>
        <v>0</v>
      </c>
      <c r="DN70" s="415"/>
      <c r="DO70" s="399"/>
      <c r="DP70" s="298" t="str">
        <f ca="1" xml:space="preserve"> "1~2.소액,임차 : 담보물 " &amp; 권리분석!U70 &amp; " " &amp; 권리분석!V70 &amp; " " &amp; 권리분석!W70 &amp; " 소재 " &amp; 권리분석!AA70 &amp; "이며," &amp; IF(권리분석!EP70=0, " 경매미진행건으로 등본 상 소유자 거주로 추정되어 미반영", IF(권리분석!EP70="14일미경과", " 배당요구종기일(14일미경과) 현재 임대차 관련자료 없어 미반영", " 배당요구종기일(" &amp; TEXT(권리분석!EP70, "yyyy-mm-dd") &amp; ")" &amp; IF(TODAY()&gt;권리분석!EP70, " 경과한 현재 등재 및 권리신고한 임차인 없어 미반영", " 현재 등재 임차인 없어 미반영")))  &amp; CHAR(10) &amp; IF(OR(TODAY()&lt;권리분석!EP70, 권리분석!EP70=0, 권리분석!EP70="14일미경과"),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세종특별자치시  보람동 소재 이며, 경매미진행건으로 등본 상 소유자 거주로 추정되어 미반영
3.임금 : 소유자 개인이며, 임금채권자로 추정되는 가압류권자 없어 미반영
4.조세, 당해세 : 압류권자 없어 미반영</v>
      </c>
      <c r="DQ70" s="416"/>
      <c r="DR70" s="416"/>
      <c r="DS70" s="352"/>
      <c r="DT70" s="352"/>
      <c r="DU70" s="352"/>
      <c r="DV70" s="417" t="s">
        <v>697</v>
      </c>
      <c r="DW70" s="352"/>
      <c r="DX70" s="418"/>
      <c r="DY70" s="419" t="s">
        <v>1116</v>
      </c>
      <c r="DZ70" s="420" t="s">
        <v>1290</v>
      </c>
      <c r="EA70" s="420" t="s">
        <v>1291</v>
      </c>
      <c r="EB70" s="421"/>
      <c r="EC70" s="407" t="s">
        <v>1292</v>
      </c>
      <c r="ED70" s="422"/>
      <c r="EE70" s="375" t="s">
        <v>821</v>
      </c>
      <c r="EF70" s="423"/>
      <c r="EG70" s="424" t="s">
        <v>1293</v>
      </c>
      <c r="EH70" s="368"/>
      <c r="EI70" s="375" t="s">
        <v>821</v>
      </c>
      <c r="EJ70" s="423"/>
      <c r="EK70" s="425"/>
      <c r="EL70" s="425"/>
      <c r="EM70" s="375"/>
      <c r="EN70" s="426"/>
      <c r="EO70" s="427">
        <v>45545</v>
      </c>
      <c r="EP70" s="427"/>
      <c r="EQ70" s="352"/>
      <c r="ER70" s="428"/>
      <c r="ES70" s="377"/>
      <c r="ET70" s="429"/>
      <c r="EU70" s="377"/>
      <c r="EV70" s="429"/>
      <c r="EW70" s="429"/>
      <c r="EX70" s="377"/>
      <c r="EY70" s="429"/>
      <c r="EZ70" s="377"/>
      <c r="FA70" s="377"/>
      <c r="FB70" s="377"/>
      <c r="FC70" s="376"/>
      <c r="FD70" s="376"/>
      <c r="FE70" s="430"/>
      <c r="FF70" s="430"/>
      <c r="FG70" s="400"/>
      <c r="FH70" s="376"/>
      <c r="FI70" s="376"/>
      <c r="FJ70" s="376"/>
      <c r="FK70" s="376"/>
      <c r="FL70" s="376"/>
      <c r="FM70" s="352"/>
      <c r="FN70" s="376"/>
      <c r="FO70" s="376"/>
      <c r="FP70" s="399"/>
      <c r="FQ70" s="376"/>
      <c r="FR70" s="352"/>
      <c r="FS70" s="431"/>
      <c r="FT70" s="432" t="s">
        <v>710</v>
      </c>
      <c r="FU70" s="433">
        <v>45878</v>
      </c>
      <c r="FV70" s="434"/>
      <c r="FW70" s="435"/>
      <c r="FX70" s="435"/>
      <c r="FY70" s="436"/>
      <c r="FZ70" s="436"/>
      <c r="GA70" s="437">
        <v>950000000</v>
      </c>
      <c r="GB70" s="412"/>
      <c r="GC70" s="438"/>
      <c r="GD70" s="439"/>
      <c r="GE70" s="440"/>
      <c r="GF70" s="441"/>
      <c r="GG70" s="441"/>
      <c r="GH70" s="441"/>
      <c r="GI70" s="441"/>
      <c r="GJ70" s="441"/>
      <c r="GK70" s="441"/>
      <c r="GL70" s="442">
        <f t="shared" si="5"/>
        <v>0</v>
      </c>
      <c r="GM70" s="442">
        <f t="shared" si="6"/>
        <v>0</v>
      </c>
      <c r="GN70" s="442"/>
      <c r="GO70" s="443"/>
      <c r="GP70" s="444"/>
      <c r="GQ70" s="445"/>
      <c r="GR70" s="377"/>
      <c r="GS70" s="446"/>
      <c r="GT70" s="447"/>
      <c r="GU70" s="448"/>
      <c r="GV70" s="449"/>
      <c r="GW70" s="450"/>
      <c r="GX70" s="451"/>
      <c r="MD70" s="453">
        <f t="shared" si="7"/>
        <v>0</v>
      </c>
    </row>
    <row r="71" spans="1:342" s="452" customFormat="1" ht="18" customHeight="1">
      <c r="A71" s="350"/>
      <c r="B71" s="351"/>
      <c r="C71" s="352"/>
      <c r="D71" s="353" t="s">
        <v>683</v>
      </c>
      <c r="E71" s="1143" t="s">
        <v>1294</v>
      </c>
      <c r="F71" s="354">
        <f t="shared" ref="F71:F131" si="9">IF(E71=E70,F70+1,1)</f>
        <v>1</v>
      </c>
      <c r="G71" s="355" t="str">
        <f t="shared" si="8"/>
        <v>SBI-054-01</v>
      </c>
      <c r="H71" s="356" t="s">
        <v>1295</v>
      </c>
      <c r="I71" s="355"/>
      <c r="J71" s="357">
        <v>207000000</v>
      </c>
      <c r="K71" s="358"/>
      <c r="L71" s="358"/>
      <c r="M71" s="359" t="s">
        <v>686</v>
      </c>
      <c r="N71" s="360"/>
      <c r="O71" s="361"/>
      <c r="P71" s="362"/>
      <c r="Q71" s="363" t="s">
        <v>687</v>
      </c>
      <c r="R71" s="363" t="s">
        <v>1296</v>
      </c>
      <c r="S71" s="363" t="s">
        <v>1297</v>
      </c>
      <c r="T71" s="364" t="s">
        <v>1298</v>
      </c>
      <c r="U71" s="365" t="s">
        <v>687</v>
      </c>
      <c r="V71" s="365" t="s">
        <v>1296</v>
      </c>
      <c r="W71" s="365" t="s">
        <v>1297</v>
      </c>
      <c r="X71" s="365" t="s">
        <v>1299</v>
      </c>
      <c r="Y71" s="366"/>
      <c r="Z71" s="367" t="s">
        <v>692</v>
      </c>
      <c r="AA71" s="368"/>
      <c r="AB71" s="369"/>
      <c r="AC71" s="370" t="e">
        <f>VLOOKUP(AA71,코드표!$B$4:$C$89,2,FALSE)</f>
        <v>#N/A</v>
      </c>
      <c r="AD71" s="352"/>
      <c r="AE71" s="371">
        <v>10.7387</v>
      </c>
      <c r="AF71" s="371">
        <v>84.662700000000001</v>
      </c>
      <c r="AG71" s="372"/>
      <c r="AH71" s="373"/>
      <c r="AI71" s="374"/>
      <c r="AJ71" s="375"/>
      <c r="AK71" s="376"/>
      <c r="AL71" s="376"/>
      <c r="AM71" s="377">
        <v>43892</v>
      </c>
      <c r="AN71" s="358" t="s">
        <v>1300</v>
      </c>
      <c r="AO71" s="378" t="s">
        <v>1301</v>
      </c>
      <c r="AP71" s="379" t="s">
        <v>695</v>
      </c>
      <c r="AQ71" s="352"/>
      <c r="AR71" s="380"/>
      <c r="AS71" s="380"/>
      <c r="AT71" s="380"/>
      <c r="AU71" s="377">
        <v>45630</v>
      </c>
      <c r="AV71" s="352"/>
      <c r="AW71" s="381"/>
      <c r="AX71" s="382"/>
      <c r="AY71" s="383">
        <v>2</v>
      </c>
      <c r="AZ71" s="384">
        <v>248400000</v>
      </c>
      <c r="BA71" s="385"/>
      <c r="BB71" s="386" t="s">
        <v>696</v>
      </c>
      <c r="BC71" s="387"/>
      <c r="BD71" s="388"/>
      <c r="BE71" s="389"/>
      <c r="BF71" s="390"/>
      <c r="BG71" s="391"/>
      <c r="BH71" s="392"/>
      <c r="BI71" s="454">
        <v>1</v>
      </c>
      <c r="BJ71" s="455">
        <v>332200000</v>
      </c>
      <c r="BK71" s="393"/>
      <c r="BL71" s="389" t="s">
        <v>696</v>
      </c>
      <c r="BM71" s="387"/>
      <c r="BN71" s="394"/>
      <c r="BO71" s="395"/>
      <c r="BP71" s="390"/>
      <c r="BQ71" s="391"/>
      <c r="BR71" s="396"/>
      <c r="BS71" s="396"/>
      <c r="BT71" s="352"/>
      <c r="BU71" s="397"/>
      <c r="BV71" s="398"/>
      <c r="BW71" s="399"/>
      <c r="BX71" s="388"/>
      <c r="BY71" s="359"/>
      <c r="BZ71" s="399"/>
      <c r="CA71" s="400"/>
      <c r="CB71" s="401"/>
      <c r="CC71" s="352"/>
      <c r="CD71" s="400"/>
      <c r="CE71" s="400"/>
      <c r="CF71" s="389"/>
      <c r="CG71" s="402"/>
      <c r="CH71" s="403"/>
      <c r="CI71" s="381"/>
      <c r="CJ71" s="400"/>
      <c r="CK71" s="404"/>
      <c r="CL71" s="405"/>
      <c r="CM71" s="406"/>
      <c r="CN71" s="352"/>
      <c r="CO71" s="407"/>
      <c r="CP71" s="408"/>
      <c r="CQ71" s="456"/>
      <c r="CR71" s="410"/>
      <c r="CS71" s="411"/>
      <c r="CT71" s="412"/>
      <c r="CU71" s="413"/>
      <c r="CV71" s="413"/>
      <c r="CW71" s="413"/>
      <c r="CX71" s="413"/>
      <c r="CY71" s="413"/>
      <c r="CZ71" s="413"/>
      <c r="DA71" s="384">
        <v>0</v>
      </c>
      <c r="DB71" s="413"/>
      <c r="DC71" s="414">
        <f t="shared" ref="DC71:DC131" si="10">DM71-DA71</f>
        <v>0</v>
      </c>
      <c r="DD71" s="399"/>
      <c r="DE71" s="399"/>
      <c r="DF71" s="399"/>
      <c r="DG71" s="399"/>
      <c r="DH71" s="399"/>
      <c r="DI71" s="414"/>
      <c r="DJ71" s="414"/>
      <c r="DK71" s="399"/>
      <c r="DL71" s="414"/>
      <c r="DM71" s="414">
        <f t="shared" ref="DM71:DM131" si="11">SUM(DD71:DK71)</f>
        <v>0</v>
      </c>
      <c r="DN71" s="415"/>
      <c r="DO71" s="399"/>
      <c r="DP71" s="298" t="str">
        <f ca="1" xml:space="preserve"> "1~2.소액,임차 : 담보물 " &amp; 권리분석!U71 &amp; " " &amp; 권리분석!V71 &amp; " " &amp; 권리분석!W71 &amp; " 소재 " &amp; 권리분석!AA71 &amp; "이며," &amp; IF(권리분석!EP71=0, " 경매미진행건으로 등본 상 소유자 거주로 추정되어 미반영", IF(권리분석!EP71="14일미경과", " 배당요구종기일(14일미경과) 현재 임대차 관련자료 없어 미반영", " 배당요구종기일(" &amp; TEXT(권리분석!EP71, "yyyy-mm-dd") &amp; ")" &amp; IF(TODAY()&gt;권리분석!EP71, " 경과한 현재 등재 및 권리신고한 임차인 없어 미반영", " 현재 등재 임차인 없어 미반영")))  &amp; CHAR(10) &amp; IF(OR(TODAY()&lt;권리분석!EP71, 권리분석!EP71=0, 권리분석!EP71="14일미경과"),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동구 초량동 소재 이며, 경매미진행건으로 등본 상 소유자 거주로 추정되어 미반영
3.임금 : 소유자 개인이며, 임금채권자로 추정되는 가압류권자 없어 미반영
4.조세, 당해세 : 압류권자 없어 미반영</v>
      </c>
      <c r="DQ71" s="416"/>
      <c r="DR71" s="416"/>
      <c r="DS71" s="352"/>
      <c r="DT71" s="352"/>
      <c r="DU71" s="352"/>
      <c r="DV71" s="352"/>
      <c r="DW71" s="352"/>
      <c r="DX71" s="418"/>
      <c r="DY71" s="419" t="s">
        <v>698</v>
      </c>
      <c r="DZ71" s="421"/>
      <c r="EA71" s="421"/>
      <c r="EB71" s="421"/>
      <c r="EC71" s="407"/>
      <c r="ED71" s="422"/>
      <c r="EE71" s="375"/>
      <c r="EF71" s="423"/>
      <c r="EG71" s="424"/>
      <c r="EH71" s="368"/>
      <c r="EI71" s="375"/>
      <c r="EJ71" s="423"/>
      <c r="EK71" s="425"/>
      <c r="EL71" s="425"/>
      <c r="EM71" s="375"/>
      <c r="EN71" s="426"/>
      <c r="EO71" s="427"/>
      <c r="EP71" s="427"/>
      <c r="EQ71" s="352"/>
      <c r="ER71" s="428"/>
      <c r="ES71" s="377"/>
      <c r="ET71" s="429"/>
      <c r="EU71" s="377"/>
      <c r="EV71" s="429"/>
      <c r="EW71" s="429"/>
      <c r="EX71" s="377"/>
      <c r="EY71" s="429"/>
      <c r="EZ71" s="377"/>
      <c r="FA71" s="377"/>
      <c r="FB71" s="377"/>
      <c r="FC71" s="376"/>
      <c r="FD71" s="376"/>
      <c r="FE71" s="430"/>
      <c r="FF71" s="430"/>
      <c r="FG71" s="400"/>
      <c r="FH71" s="376"/>
      <c r="FI71" s="376"/>
      <c r="FJ71" s="376"/>
      <c r="FK71" s="376"/>
      <c r="FL71" s="376"/>
      <c r="FM71" s="352"/>
      <c r="FN71" s="376"/>
      <c r="FO71" s="376"/>
      <c r="FP71" s="399"/>
      <c r="FQ71" s="376"/>
      <c r="FR71" s="352"/>
      <c r="FS71" s="431"/>
      <c r="FT71" s="432" t="s">
        <v>710</v>
      </c>
      <c r="FU71" s="433">
        <v>45878</v>
      </c>
      <c r="FV71" s="434"/>
      <c r="FW71" s="435"/>
      <c r="FX71" s="435"/>
      <c r="FY71" s="436"/>
      <c r="FZ71" s="436"/>
      <c r="GA71" s="437">
        <v>505000000</v>
      </c>
      <c r="GB71" s="412"/>
      <c r="GC71" s="438"/>
      <c r="GD71" s="439"/>
      <c r="GE71" s="440"/>
      <c r="GF71" s="441"/>
      <c r="GG71" s="441"/>
      <c r="GH71" s="441"/>
      <c r="GI71" s="441"/>
      <c r="GJ71" s="441"/>
      <c r="GK71" s="441"/>
      <c r="GL71" s="442">
        <f t="shared" ref="GL71:GL131" si="12">SUM(GF71:GH71)</f>
        <v>0</v>
      </c>
      <c r="GM71" s="442">
        <f t="shared" ref="GM71:GM131" si="13">SUM(GF71:GK71)</f>
        <v>0</v>
      </c>
      <c r="GN71" s="442"/>
      <c r="GO71" s="443"/>
      <c r="GP71" s="444"/>
      <c r="GQ71" s="445"/>
      <c r="GR71" s="377"/>
      <c r="GS71" s="446"/>
      <c r="GT71" s="457"/>
      <c r="GU71" s="448"/>
      <c r="GV71" s="449"/>
      <c r="GW71" s="450"/>
      <c r="GX71" s="451"/>
      <c r="MD71" s="453">
        <f t="shared" ref="MD71:MD131" si="14">SUM(DD71:DL71)</f>
        <v>0</v>
      </c>
    </row>
    <row r="72" spans="1:342" s="452" customFormat="1" ht="18" customHeight="1">
      <c r="A72" s="350"/>
      <c r="B72" s="351"/>
      <c r="C72" s="352"/>
      <c r="D72" s="353" t="s">
        <v>683</v>
      </c>
      <c r="E72" s="1143" t="s">
        <v>1302</v>
      </c>
      <c r="F72" s="354">
        <f t="shared" si="9"/>
        <v>1</v>
      </c>
      <c r="G72" s="355" t="str">
        <f t="shared" si="8"/>
        <v>SBI-055-01</v>
      </c>
      <c r="H72" s="356" t="s">
        <v>1303</v>
      </c>
      <c r="I72" s="355"/>
      <c r="J72" s="357">
        <v>146000000</v>
      </c>
      <c r="K72" s="358"/>
      <c r="L72" s="358"/>
      <c r="M72" s="359" t="s">
        <v>686</v>
      </c>
      <c r="N72" s="360"/>
      <c r="O72" s="361"/>
      <c r="P72" s="362"/>
      <c r="Q72" s="363" t="s">
        <v>1009</v>
      </c>
      <c r="R72" s="363" t="s">
        <v>982</v>
      </c>
      <c r="S72" s="363" t="s">
        <v>1057</v>
      </c>
      <c r="T72" s="364" t="s">
        <v>1304</v>
      </c>
      <c r="U72" s="365" t="s">
        <v>1009</v>
      </c>
      <c r="V72" s="365" t="s">
        <v>982</v>
      </c>
      <c r="W72" s="365" t="s">
        <v>1057</v>
      </c>
      <c r="X72" s="365" t="s">
        <v>1305</v>
      </c>
      <c r="Y72" s="366"/>
      <c r="Z72" s="367" t="s">
        <v>692</v>
      </c>
      <c r="AA72" s="368"/>
      <c r="AB72" s="369"/>
      <c r="AC72" s="370" t="e">
        <f>VLOOKUP(AA72,코드표!$B$4:$C$89,2,FALSE)</f>
        <v>#N/A</v>
      </c>
      <c r="AD72" s="352"/>
      <c r="AE72" s="371">
        <v>33.049999999999997</v>
      </c>
      <c r="AF72" s="371">
        <v>59.26</v>
      </c>
      <c r="AG72" s="372"/>
      <c r="AH72" s="373"/>
      <c r="AI72" s="374"/>
      <c r="AJ72" s="375"/>
      <c r="AK72" s="376"/>
      <c r="AL72" s="376"/>
      <c r="AM72" s="377">
        <v>41661</v>
      </c>
      <c r="AN72" s="358" t="s">
        <v>1306</v>
      </c>
      <c r="AO72" s="378" t="s">
        <v>1307</v>
      </c>
      <c r="AP72" s="379" t="s">
        <v>695</v>
      </c>
      <c r="AQ72" s="352"/>
      <c r="AR72" s="380"/>
      <c r="AS72" s="380"/>
      <c r="AT72" s="380"/>
      <c r="AU72" s="377"/>
      <c r="AV72" s="352"/>
      <c r="AW72" s="381"/>
      <c r="AX72" s="382"/>
      <c r="AY72" s="383">
        <v>1</v>
      </c>
      <c r="AZ72" s="384">
        <v>175200000</v>
      </c>
      <c r="BA72" s="385"/>
      <c r="BB72" s="386" t="s">
        <v>696</v>
      </c>
      <c r="BC72" s="387"/>
      <c r="BD72" s="388"/>
      <c r="BE72" s="389"/>
      <c r="BF72" s="390"/>
      <c r="BG72" s="391"/>
      <c r="BH72" s="392"/>
      <c r="BI72" s="392"/>
      <c r="BJ72" s="392"/>
      <c r="BK72" s="393"/>
      <c r="BL72" s="389"/>
      <c r="BM72" s="387"/>
      <c r="BN72" s="394"/>
      <c r="BO72" s="395"/>
      <c r="BP72" s="390"/>
      <c r="BQ72" s="391"/>
      <c r="BR72" s="396"/>
      <c r="BS72" s="396"/>
      <c r="BT72" s="352"/>
      <c r="BU72" s="397"/>
      <c r="BV72" s="398"/>
      <c r="BW72" s="399"/>
      <c r="BX72" s="388"/>
      <c r="BY72" s="359"/>
      <c r="BZ72" s="399"/>
      <c r="CA72" s="400"/>
      <c r="CB72" s="401"/>
      <c r="CC72" s="352"/>
      <c r="CD72" s="400"/>
      <c r="CE72" s="400"/>
      <c r="CF72" s="389"/>
      <c r="CG72" s="402"/>
      <c r="CH72" s="403"/>
      <c r="CI72" s="381"/>
      <c r="CJ72" s="400"/>
      <c r="CK72" s="404"/>
      <c r="CL72" s="405"/>
      <c r="CM72" s="406"/>
      <c r="CN72" s="352"/>
      <c r="CO72" s="407"/>
      <c r="CP72" s="408"/>
      <c r="CQ72" s="409"/>
      <c r="CR72" s="410"/>
      <c r="CS72" s="411"/>
      <c r="CT72" s="412"/>
      <c r="CU72" s="413"/>
      <c r="CV72" s="413"/>
      <c r="CW72" s="413"/>
      <c r="CX72" s="413"/>
      <c r="CY72" s="413"/>
      <c r="CZ72" s="413"/>
      <c r="DA72" s="384">
        <v>0</v>
      </c>
      <c r="DB72" s="413"/>
      <c r="DC72" s="414">
        <f t="shared" si="10"/>
        <v>0</v>
      </c>
      <c r="DD72" s="399"/>
      <c r="DE72" s="399"/>
      <c r="DF72" s="399"/>
      <c r="DG72" s="399"/>
      <c r="DH72" s="399"/>
      <c r="DI72" s="414"/>
      <c r="DJ72" s="414"/>
      <c r="DK72" s="399"/>
      <c r="DL72" s="414"/>
      <c r="DM72" s="414">
        <f t="shared" si="11"/>
        <v>0</v>
      </c>
      <c r="DN72" s="415"/>
      <c r="DO72" s="399"/>
      <c r="DP72" s="298" t="str">
        <f ca="1" xml:space="preserve"> "1~2.소액,임차 : 담보물 " &amp; 권리분석!U72 &amp; " " &amp; 권리분석!V72 &amp; " " &amp; 권리분석!W72 &amp; " 소재 " &amp; 권리분석!AA72 &amp; "이며," &amp; IF(권리분석!EP72=0, " 경매미진행건으로 등본 상 소유자 거주로 추정되어 미반영", IF(권리분석!EP72="14일미경과", " 배당요구종기일(14일미경과) 현재 임대차 관련자료 없어 미반영", " 배당요구종기일(" &amp; TEXT(권리분석!EP72, "yyyy-mm-dd") &amp; ")" &amp; IF(TODAY()&gt;권리분석!EP72, " 경과한 현재 등재 및 권리신고한 임차인 없어 미반영", " 현재 등재 임차인 없어 미반영")))  &amp; CHAR(10) &amp; IF(OR(TODAY()&lt;권리분석!EP72, 권리분석!EP72=0, 권리분석!EP72="14일미경과"),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광주광역시 서구 화정동 소재 이며, 경매미진행건으로 등본 상 소유자 거주로 추정되어 미반영
3.임금 : 소유자 개인이며, 임금채권자로 추정되는 가압류권자 없어 미반영
4.조세, 당해세 : 압류권자 없어 미반영</v>
      </c>
      <c r="DQ72" s="416"/>
      <c r="DR72" s="416"/>
      <c r="DS72" s="352"/>
      <c r="DT72" s="352"/>
      <c r="DU72" s="352"/>
      <c r="DV72" s="352"/>
      <c r="DW72" s="352"/>
      <c r="DX72" s="418"/>
      <c r="DY72" s="419" t="s">
        <v>1013</v>
      </c>
      <c r="DZ72" s="421"/>
      <c r="EA72" s="421"/>
      <c r="EB72" s="421"/>
      <c r="EC72" s="407"/>
      <c r="ED72" s="422"/>
      <c r="EE72" s="375"/>
      <c r="EF72" s="423"/>
      <c r="EG72" s="424"/>
      <c r="EH72" s="368"/>
      <c r="EI72" s="375"/>
      <c r="EJ72" s="423"/>
      <c r="EK72" s="425"/>
      <c r="EL72" s="425"/>
      <c r="EM72" s="375"/>
      <c r="EN72" s="426"/>
      <c r="EO72" s="427"/>
      <c r="EP72" s="427"/>
      <c r="EQ72" s="352"/>
      <c r="ER72" s="428"/>
      <c r="ES72" s="377"/>
      <c r="ET72" s="429"/>
      <c r="EU72" s="377"/>
      <c r="EV72" s="429"/>
      <c r="EW72" s="429"/>
      <c r="EX72" s="377"/>
      <c r="EY72" s="429"/>
      <c r="EZ72" s="377"/>
      <c r="FA72" s="377"/>
      <c r="FB72" s="377"/>
      <c r="FC72" s="376"/>
      <c r="FD72" s="376"/>
      <c r="FE72" s="430"/>
      <c r="FF72" s="430"/>
      <c r="FG72" s="400"/>
      <c r="FH72" s="376"/>
      <c r="FI72" s="376"/>
      <c r="FJ72" s="376"/>
      <c r="FK72" s="376"/>
      <c r="FL72" s="376"/>
      <c r="FM72" s="352"/>
      <c r="FN72" s="376"/>
      <c r="FO72" s="376"/>
      <c r="FP72" s="399"/>
      <c r="FQ72" s="376"/>
      <c r="FR72" s="352"/>
      <c r="FS72" s="431"/>
      <c r="FT72" s="432" t="s">
        <v>710</v>
      </c>
      <c r="FU72" s="433">
        <v>45878</v>
      </c>
      <c r="FV72" s="434"/>
      <c r="FW72" s="435"/>
      <c r="FX72" s="435"/>
      <c r="FY72" s="436"/>
      <c r="FZ72" s="436"/>
      <c r="GA72" s="437">
        <v>150000000</v>
      </c>
      <c r="GB72" s="412"/>
      <c r="GC72" s="438"/>
      <c r="GD72" s="439"/>
      <c r="GE72" s="440"/>
      <c r="GF72" s="441"/>
      <c r="GG72" s="441"/>
      <c r="GH72" s="441"/>
      <c r="GI72" s="441"/>
      <c r="GJ72" s="441"/>
      <c r="GK72" s="441"/>
      <c r="GL72" s="442">
        <f t="shared" si="12"/>
        <v>0</v>
      </c>
      <c r="GM72" s="442">
        <f t="shared" si="13"/>
        <v>0</v>
      </c>
      <c r="GN72" s="442"/>
      <c r="GO72" s="443"/>
      <c r="GP72" s="444"/>
      <c r="GQ72" s="445"/>
      <c r="GR72" s="377"/>
      <c r="GS72" s="446"/>
      <c r="GT72" s="447"/>
      <c r="GU72" s="448"/>
      <c r="GV72" s="449"/>
      <c r="GW72" s="450"/>
      <c r="GX72" s="451"/>
      <c r="MD72" s="453">
        <f t="shared" si="14"/>
        <v>0</v>
      </c>
    </row>
    <row r="73" spans="1:342" s="452" customFormat="1" ht="18" customHeight="1">
      <c r="A73" s="350"/>
      <c r="B73" s="351"/>
      <c r="C73" s="352"/>
      <c r="D73" s="353" t="s">
        <v>683</v>
      </c>
      <c r="E73" s="1143" t="s">
        <v>1308</v>
      </c>
      <c r="F73" s="354">
        <f t="shared" si="9"/>
        <v>1</v>
      </c>
      <c r="G73" s="355" t="str">
        <f t="shared" si="8"/>
        <v>SBI-056-01</v>
      </c>
      <c r="H73" s="356" t="s">
        <v>1309</v>
      </c>
      <c r="I73" s="355"/>
      <c r="J73" s="357">
        <v>193000000</v>
      </c>
      <c r="K73" s="358"/>
      <c r="L73" s="358"/>
      <c r="M73" s="359" t="s">
        <v>686</v>
      </c>
      <c r="N73" s="360"/>
      <c r="O73" s="361"/>
      <c r="P73" s="362"/>
      <c r="Q73" s="363" t="s">
        <v>735</v>
      </c>
      <c r="R73" s="363" t="s">
        <v>875</v>
      </c>
      <c r="S73" s="363" t="s">
        <v>852</v>
      </c>
      <c r="T73" s="364" t="s">
        <v>1310</v>
      </c>
      <c r="U73" s="365" t="s">
        <v>735</v>
      </c>
      <c r="V73" s="365" t="s">
        <v>875</v>
      </c>
      <c r="W73" s="365" t="s">
        <v>854</v>
      </c>
      <c r="X73" s="365" t="s">
        <v>1311</v>
      </c>
      <c r="Y73" s="366"/>
      <c r="Z73" s="367" t="s">
        <v>692</v>
      </c>
      <c r="AA73" s="368"/>
      <c r="AB73" s="369"/>
      <c r="AC73" s="370" t="e">
        <f>VLOOKUP(AA73,코드표!$B$4:$C$89,2,FALSE)</f>
        <v>#N/A</v>
      </c>
      <c r="AD73" s="352"/>
      <c r="AE73" s="371">
        <v>28.65911022657685</v>
      </c>
      <c r="AF73" s="371">
        <v>59.99</v>
      </c>
      <c r="AG73" s="372"/>
      <c r="AH73" s="373"/>
      <c r="AI73" s="374"/>
      <c r="AJ73" s="375"/>
      <c r="AK73" s="376"/>
      <c r="AL73" s="376"/>
      <c r="AM73" s="377">
        <v>43600</v>
      </c>
      <c r="AN73" s="358" t="s">
        <v>1312</v>
      </c>
      <c r="AO73" s="378" t="s">
        <v>1313</v>
      </c>
      <c r="AP73" s="379" t="s">
        <v>695</v>
      </c>
      <c r="AQ73" s="352"/>
      <c r="AR73" s="380"/>
      <c r="AS73" s="380"/>
      <c r="AT73" s="380"/>
      <c r="AU73" s="377"/>
      <c r="AV73" s="352"/>
      <c r="AW73" s="381"/>
      <c r="AX73" s="382"/>
      <c r="AY73" s="383">
        <v>1</v>
      </c>
      <c r="AZ73" s="384">
        <v>231600000</v>
      </c>
      <c r="BA73" s="385"/>
      <c r="BB73" s="386" t="s">
        <v>696</v>
      </c>
      <c r="BC73" s="387"/>
      <c r="BD73" s="388"/>
      <c r="BE73" s="389"/>
      <c r="BF73" s="390"/>
      <c r="BG73" s="391"/>
      <c r="BH73" s="392"/>
      <c r="BI73" s="392"/>
      <c r="BJ73" s="392"/>
      <c r="BK73" s="393"/>
      <c r="BL73" s="389"/>
      <c r="BM73" s="387"/>
      <c r="BN73" s="394"/>
      <c r="BO73" s="395"/>
      <c r="BP73" s="390"/>
      <c r="BQ73" s="391"/>
      <c r="BR73" s="396"/>
      <c r="BS73" s="396"/>
      <c r="BT73" s="352"/>
      <c r="BU73" s="397"/>
      <c r="BV73" s="398"/>
      <c r="BW73" s="399"/>
      <c r="BX73" s="388"/>
      <c r="BY73" s="359"/>
      <c r="BZ73" s="399"/>
      <c r="CA73" s="400"/>
      <c r="CB73" s="401"/>
      <c r="CC73" s="352"/>
      <c r="CD73" s="400"/>
      <c r="CE73" s="400"/>
      <c r="CF73" s="389"/>
      <c r="CG73" s="402"/>
      <c r="CH73" s="403"/>
      <c r="CI73" s="381"/>
      <c r="CJ73" s="400"/>
      <c r="CK73" s="404"/>
      <c r="CL73" s="405"/>
      <c r="CM73" s="406"/>
      <c r="CN73" s="352"/>
      <c r="CO73" s="407"/>
      <c r="CP73" s="408"/>
      <c r="CQ73" s="409"/>
      <c r="CR73" s="410"/>
      <c r="CS73" s="411"/>
      <c r="CT73" s="412"/>
      <c r="CU73" s="413"/>
      <c r="CV73" s="413"/>
      <c r="CW73" s="413"/>
      <c r="CX73" s="413"/>
      <c r="CY73" s="413"/>
      <c r="CZ73" s="413"/>
      <c r="DA73" s="384">
        <v>0</v>
      </c>
      <c r="DB73" s="413"/>
      <c r="DC73" s="414">
        <f t="shared" si="10"/>
        <v>0</v>
      </c>
      <c r="DD73" s="399"/>
      <c r="DE73" s="399"/>
      <c r="DF73" s="399"/>
      <c r="DG73" s="399"/>
      <c r="DH73" s="399"/>
      <c r="DI73" s="414"/>
      <c r="DJ73" s="414"/>
      <c r="DK73" s="399"/>
      <c r="DL73" s="414"/>
      <c r="DM73" s="414">
        <f t="shared" si="11"/>
        <v>0</v>
      </c>
      <c r="DN73" s="415"/>
      <c r="DO73" s="399"/>
      <c r="DP73" s="298" t="str">
        <f ca="1" xml:space="preserve"> "1~2.소액,임차 : 담보물 " &amp; 권리분석!U73 &amp; " " &amp; 권리분석!V73 &amp; " " &amp; 권리분석!W73 &amp; " 소재 " &amp; 권리분석!AA73 &amp; "이며," &amp; IF(권리분석!EP73=0, " 경매미진행건으로 등본 상 소유자 거주로 추정되어 미반영", IF(권리분석!EP73="14일미경과", " 배당요구종기일(14일미경과) 현재 임대차 관련자료 없어 미반영", " 배당요구종기일(" &amp; TEXT(권리분석!EP73, "yyyy-mm-dd") &amp; ")" &amp; IF(TODAY()&gt;권리분석!EP73, " 경과한 현재 등재 및 권리신고한 임차인 없어 미반영", " 현재 등재 임차인 없어 미반영")))  &amp; CHAR(10) &amp; IF(OR(TODAY()&lt;권리분석!EP73, 권리분석!EP73=0, 권리분석!EP73="14일미경과"),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시흥시 신천동 소재 이며, 경매미진행건으로 등본 상 소유자 거주로 추정되어 미반영
3.임금 : 소유자 개인이며, 임금채권자로 추정되는 가압류권자 없어 미반영
4.조세, 당해세 : 압류권자 없어 미반영</v>
      </c>
      <c r="DQ73" s="416"/>
      <c r="DR73" s="416"/>
      <c r="DS73" s="352"/>
      <c r="DT73" s="352"/>
      <c r="DU73" s="352"/>
      <c r="DV73" s="352"/>
      <c r="DW73" s="352"/>
      <c r="DX73" s="418"/>
      <c r="DY73" s="419" t="s">
        <v>754</v>
      </c>
      <c r="DZ73" s="421"/>
      <c r="EA73" s="421"/>
      <c r="EB73" s="421"/>
      <c r="EC73" s="407"/>
      <c r="ED73" s="422"/>
      <c r="EE73" s="375"/>
      <c r="EF73" s="423"/>
      <c r="EG73" s="424"/>
      <c r="EH73" s="368"/>
      <c r="EI73" s="375"/>
      <c r="EJ73" s="423"/>
      <c r="EK73" s="425"/>
      <c r="EL73" s="425"/>
      <c r="EM73" s="375"/>
      <c r="EN73" s="426"/>
      <c r="EO73" s="427"/>
      <c r="EP73" s="427"/>
      <c r="EQ73" s="352"/>
      <c r="ER73" s="428"/>
      <c r="ES73" s="377"/>
      <c r="ET73" s="429"/>
      <c r="EU73" s="377"/>
      <c r="EV73" s="429"/>
      <c r="EW73" s="429"/>
      <c r="EX73" s="377"/>
      <c r="EY73" s="429"/>
      <c r="EZ73" s="377"/>
      <c r="FA73" s="377"/>
      <c r="FB73" s="377"/>
      <c r="FC73" s="376"/>
      <c r="FD73" s="376"/>
      <c r="FE73" s="430"/>
      <c r="FF73" s="430"/>
      <c r="FG73" s="400"/>
      <c r="FH73" s="376"/>
      <c r="FI73" s="376"/>
      <c r="FJ73" s="376"/>
      <c r="FK73" s="376"/>
      <c r="FL73" s="376"/>
      <c r="FM73" s="352"/>
      <c r="FN73" s="376"/>
      <c r="FO73" s="376"/>
      <c r="FP73" s="399"/>
      <c r="FQ73" s="376"/>
      <c r="FR73" s="352"/>
      <c r="FS73" s="431"/>
      <c r="FT73" s="432" t="s">
        <v>710</v>
      </c>
      <c r="FU73" s="433">
        <v>45878</v>
      </c>
      <c r="FV73" s="434"/>
      <c r="FW73" s="435"/>
      <c r="FX73" s="435"/>
      <c r="FY73" s="436"/>
      <c r="FZ73" s="436"/>
      <c r="GA73" s="437">
        <v>197500000</v>
      </c>
      <c r="GB73" s="412"/>
      <c r="GC73" s="438"/>
      <c r="GD73" s="439"/>
      <c r="GE73" s="440"/>
      <c r="GF73" s="441"/>
      <c r="GG73" s="441"/>
      <c r="GH73" s="441"/>
      <c r="GI73" s="441"/>
      <c r="GJ73" s="441"/>
      <c r="GK73" s="441"/>
      <c r="GL73" s="442">
        <f t="shared" si="12"/>
        <v>0</v>
      </c>
      <c r="GM73" s="442">
        <f t="shared" si="13"/>
        <v>0</v>
      </c>
      <c r="GN73" s="442"/>
      <c r="GO73" s="443"/>
      <c r="GP73" s="444"/>
      <c r="GQ73" s="445"/>
      <c r="GR73" s="377"/>
      <c r="GS73" s="446"/>
      <c r="GT73" s="447"/>
      <c r="GU73" s="448"/>
      <c r="GV73" s="449"/>
      <c r="GW73" s="450"/>
      <c r="GX73" s="451"/>
      <c r="MD73" s="453">
        <f t="shared" si="14"/>
        <v>0</v>
      </c>
    </row>
    <row r="74" spans="1:342" s="452" customFormat="1" ht="18" customHeight="1">
      <c r="A74" s="350"/>
      <c r="B74" s="351"/>
      <c r="C74" s="352"/>
      <c r="D74" s="353" t="s">
        <v>683</v>
      </c>
      <c r="E74" s="1143" t="s">
        <v>1314</v>
      </c>
      <c r="F74" s="354">
        <f t="shared" si="9"/>
        <v>1</v>
      </c>
      <c r="G74" s="355" t="str">
        <f t="shared" si="8"/>
        <v>SBI-057-01</v>
      </c>
      <c r="H74" s="356" t="s">
        <v>1315</v>
      </c>
      <c r="I74" s="355"/>
      <c r="J74" s="357">
        <v>306000000</v>
      </c>
      <c r="K74" s="358"/>
      <c r="L74" s="358"/>
      <c r="M74" s="359" t="s">
        <v>686</v>
      </c>
      <c r="N74" s="360"/>
      <c r="O74" s="361"/>
      <c r="P74" s="362"/>
      <c r="Q74" s="363" t="s">
        <v>687</v>
      </c>
      <c r="R74" s="363" t="s">
        <v>1189</v>
      </c>
      <c r="S74" s="363" t="s">
        <v>1316</v>
      </c>
      <c r="T74" s="364" t="s">
        <v>1317</v>
      </c>
      <c r="U74" s="365" t="s">
        <v>687</v>
      </c>
      <c r="V74" s="365" t="s">
        <v>1189</v>
      </c>
      <c r="W74" s="365" t="s">
        <v>1316</v>
      </c>
      <c r="X74" s="365" t="s">
        <v>1318</v>
      </c>
      <c r="Y74" s="366"/>
      <c r="Z74" s="367" t="s">
        <v>692</v>
      </c>
      <c r="AA74" s="368"/>
      <c r="AB74" s="369"/>
      <c r="AC74" s="370" t="e">
        <f>VLOOKUP(AA74,코드표!$B$4:$C$89,2,FALSE)</f>
        <v>#N/A</v>
      </c>
      <c r="AD74" s="352"/>
      <c r="AE74" s="371">
        <v>28.875299999999999</v>
      </c>
      <c r="AF74" s="371">
        <v>59.9358</v>
      </c>
      <c r="AG74" s="372"/>
      <c r="AH74" s="373"/>
      <c r="AI74" s="374"/>
      <c r="AJ74" s="375"/>
      <c r="AK74" s="376"/>
      <c r="AL74" s="376"/>
      <c r="AM74" s="377">
        <v>37236</v>
      </c>
      <c r="AN74" s="358" t="s">
        <v>1319</v>
      </c>
      <c r="AO74" s="378" t="s">
        <v>1320</v>
      </c>
      <c r="AP74" s="379" t="s">
        <v>1022</v>
      </c>
      <c r="AQ74" s="352"/>
      <c r="AR74" s="380"/>
      <c r="AS74" s="380"/>
      <c r="AT74" s="380"/>
      <c r="AU74" s="377">
        <v>45467</v>
      </c>
      <c r="AV74" s="352"/>
      <c r="AW74" s="381"/>
      <c r="AX74" s="382"/>
      <c r="AY74" s="383">
        <v>1</v>
      </c>
      <c r="AZ74" s="384">
        <v>367200000</v>
      </c>
      <c r="BA74" s="385"/>
      <c r="BB74" s="386" t="s">
        <v>696</v>
      </c>
      <c r="BC74" s="387"/>
      <c r="BD74" s="388"/>
      <c r="BE74" s="389"/>
      <c r="BF74" s="390"/>
      <c r="BG74" s="391"/>
      <c r="BH74" s="392"/>
      <c r="BI74" s="392"/>
      <c r="BJ74" s="392"/>
      <c r="BK74" s="393"/>
      <c r="BL74" s="389"/>
      <c r="BM74" s="387"/>
      <c r="BN74" s="394"/>
      <c r="BO74" s="395"/>
      <c r="BP74" s="390"/>
      <c r="BQ74" s="391"/>
      <c r="BR74" s="396"/>
      <c r="BS74" s="396"/>
      <c r="BT74" s="352"/>
      <c r="BU74" s="397"/>
      <c r="BV74" s="398"/>
      <c r="BW74" s="399"/>
      <c r="BX74" s="388"/>
      <c r="BY74" s="359"/>
      <c r="BZ74" s="399"/>
      <c r="CA74" s="400"/>
      <c r="CB74" s="401"/>
      <c r="CC74" s="352"/>
      <c r="CD74" s="400"/>
      <c r="CE74" s="400"/>
      <c r="CF74" s="389"/>
      <c r="CG74" s="402"/>
      <c r="CH74" s="403"/>
      <c r="CI74" s="381"/>
      <c r="CJ74" s="400"/>
      <c r="CK74" s="404"/>
      <c r="CL74" s="405"/>
      <c r="CM74" s="406"/>
      <c r="CN74" s="352"/>
      <c r="CO74" s="407"/>
      <c r="CP74" s="408"/>
      <c r="CQ74" s="409"/>
      <c r="CR74" s="410"/>
      <c r="CS74" s="411"/>
      <c r="CT74" s="412"/>
      <c r="CU74" s="413"/>
      <c r="CV74" s="413"/>
      <c r="CW74" s="413"/>
      <c r="CX74" s="413"/>
      <c r="CY74" s="413"/>
      <c r="CZ74" s="413"/>
      <c r="DA74" s="384">
        <v>0</v>
      </c>
      <c r="DB74" s="413"/>
      <c r="DC74" s="414">
        <f t="shared" si="10"/>
        <v>0</v>
      </c>
      <c r="DD74" s="399"/>
      <c r="DE74" s="399"/>
      <c r="DF74" s="399"/>
      <c r="DG74" s="399"/>
      <c r="DH74" s="399"/>
      <c r="DI74" s="414"/>
      <c r="DJ74" s="414"/>
      <c r="DK74" s="399"/>
      <c r="DL74" s="414"/>
      <c r="DM74" s="414">
        <f t="shared" si="11"/>
        <v>0</v>
      </c>
      <c r="DN74" s="415"/>
      <c r="DO74" s="399"/>
      <c r="DP74" s="298" t="str">
        <f ca="1" xml:space="preserve"> "1~2.소액,임차 : 담보물 " &amp; 권리분석!U74 &amp; " " &amp; 권리분석!V74 &amp; " " &amp; 권리분석!W74 &amp; " 소재 " &amp; 권리분석!AA74 &amp; "이며," &amp; IF(권리분석!EP74=0, " 경매미진행건으로 등본 상 소유자 거주로 추정되어 미반영", IF(권리분석!EP74="14일미경과", " 배당요구종기일(14일미경과) 현재 임대차 관련자료 없어 미반영", " 배당요구종기일(" &amp; TEXT(권리분석!EP74, "yyyy-mm-dd") &amp; ")" &amp; IF(TODAY()&gt;권리분석!EP74, " 경과한 현재 등재 및 권리신고한 임차인 없어 미반영", " 현재 등재 임차인 없어 미반영")))  &amp; CHAR(10) &amp; IF(OR(TODAY()&lt;권리분석!EP74, 권리분석!EP74=0, 권리분석!EP74="14일미경과"),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북구 화명동 소재 이며, 경매미진행건으로 등본 상 소유자 거주로 추정되어 미반영
3.임금 : 소유자 개인이며, 임금채권자로 추정되는 가압류권자 없어 미반영
4.조세, 당해세 : 압류권자 없어 미반영</v>
      </c>
      <c r="DQ74" s="416"/>
      <c r="DR74" s="416"/>
      <c r="DS74" s="352"/>
      <c r="DT74" s="352"/>
      <c r="DU74" s="352"/>
      <c r="DV74" s="352"/>
      <c r="DW74" s="352"/>
      <c r="DX74" s="418"/>
      <c r="DY74" s="419" t="s">
        <v>1321</v>
      </c>
      <c r="DZ74" s="421"/>
      <c r="EA74" s="421"/>
      <c r="EB74" s="421"/>
      <c r="EC74" s="407"/>
      <c r="ED74" s="422"/>
      <c r="EE74" s="375"/>
      <c r="EF74" s="423"/>
      <c r="EG74" s="424"/>
      <c r="EH74" s="368"/>
      <c r="EI74" s="375"/>
      <c r="EJ74" s="423"/>
      <c r="EK74" s="425"/>
      <c r="EL74" s="425"/>
      <c r="EM74" s="375"/>
      <c r="EN74" s="426"/>
      <c r="EO74" s="427"/>
      <c r="EP74" s="427"/>
      <c r="EQ74" s="352"/>
      <c r="ER74" s="428"/>
      <c r="ES74" s="377"/>
      <c r="ET74" s="429"/>
      <c r="EU74" s="377"/>
      <c r="EV74" s="429"/>
      <c r="EW74" s="429"/>
      <c r="EX74" s="377"/>
      <c r="EY74" s="429"/>
      <c r="EZ74" s="377"/>
      <c r="FA74" s="377"/>
      <c r="FB74" s="377"/>
      <c r="FC74" s="376"/>
      <c r="FD74" s="376"/>
      <c r="FE74" s="430"/>
      <c r="FF74" s="430"/>
      <c r="FG74" s="400"/>
      <c r="FH74" s="376"/>
      <c r="FI74" s="376"/>
      <c r="FJ74" s="376"/>
      <c r="FK74" s="376"/>
      <c r="FL74" s="376"/>
      <c r="FM74" s="352"/>
      <c r="FN74" s="376"/>
      <c r="FO74" s="376"/>
      <c r="FP74" s="399"/>
      <c r="FQ74" s="376"/>
      <c r="FR74" s="352"/>
      <c r="FS74" s="431"/>
      <c r="FT74" s="432" t="s">
        <v>710</v>
      </c>
      <c r="FU74" s="433">
        <v>45878</v>
      </c>
      <c r="FV74" s="434"/>
      <c r="FW74" s="435"/>
      <c r="FX74" s="435"/>
      <c r="FY74" s="436"/>
      <c r="FZ74" s="436"/>
      <c r="GA74" s="437">
        <v>320000000</v>
      </c>
      <c r="GB74" s="412"/>
      <c r="GC74" s="438"/>
      <c r="GD74" s="439"/>
      <c r="GE74" s="440"/>
      <c r="GF74" s="441"/>
      <c r="GG74" s="441"/>
      <c r="GH74" s="441"/>
      <c r="GI74" s="441"/>
      <c r="GJ74" s="441"/>
      <c r="GK74" s="441"/>
      <c r="GL74" s="442">
        <f t="shared" si="12"/>
        <v>0</v>
      </c>
      <c r="GM74" s="442">
        <f t="shared" si="13"/>
        <v>0</v>
      </c>
      <c r="GN74" s="442"/>
      <c r="GO74" s="443"/>
      <c r="GP74" s="444"/>
      <c r="GQ74" s="445"/>
      <c r="GR74" s="377"/>
      <c r="GS74" s="446"/>
      <c r="GT74" s="447"/>
      <c r="GU74" s="448"/>
      <c r="GV74" s="449"/>
      <c r="GW74" s="450"/>
      <c r="GX74" s="451"/>
      <c r="MD74" s="453">
        <f t="shared" si="14"/>
        <v>0</v>
      </c>
    </row>
    <row r="75" spans="1:342" s="452" customFormat="1" ht="18" customHeight="1">
      <c r="A75" s="350"/>
      <c r="B75" s="351"/>
      <c r="C75" s="352"/>
      <c r="D75" s="353" t="s">
        <v>683</v>
      </c>
      <c r="E75" s="1143" t="s">
        <v>1322</v>
      </c>
      <c r="F75" s="354">
        <f t="shared" si="9"/>
        <v>1</v>
      </c>
      <c r="G75" s="355" t="str">
        <f t="shared" si="8"/>
        <v>SBI-058-01</v>
      </c>
      <c r="H75" s="356" t="s">
        <v>1323</v>
      </c>
      <c r="I75" s="355"/>
      <c r="J75" s="357">
        <v>315825740</v>
      </c>
      <c r="K75" s="358"/>
      <c r="L75" s="358"/>
      <c r="M75" s="359" t="s">
        <v>686</v>
      </c>
      <c r="N75" s="360"/>
      <c r="O75" s="361"/>
      <c r="P75" s="362"/>
      <c r="Q75" s="363" t="s">
        <v>1284</v>
      </c>
      <c r="R75" s="363">
        <v>0</v>
      </c>
      <c r="S75" s="363" t="s">
        <v>1324</v>
      </c>
      <c r="T75" s="364" t="s">
        <v>1325</v>
      </c>
      <c r="U75" s="365" t="s">
        <v>1284</v>
      </c>
      <c r="V75" s="365"/>
      <c r="W75" s="365" t="s">
        <v>1324</v>
      </c>
      <c r="X75" s="365" t="s">
        <v>1326</v>
      </c>
      <c r="Y75" s="366"/>
      <c r="Z75" s="367" t="s">
        <v>692</v>
      </c>
      <c r="AA75" s="368"/>
      <c r="AB75" s="369"/>
      <c r="AC75" s="370" t="e">
        <f>VLOOKUP(AA75,코드표!$B$4:$C$89,2,FALSE)</f>
        <v>#N/A</v>
      </c>
      <c r="AD75" s="352"/>
      <c r="AE75" s="371">
        <v>79.056899999999999</v>
      </c>
      <c r="AF75" s="371">
        <v>84.695800000000006</v>
      </c>
      <c r="AG75" s="372"/>
      <c r="AH75" s="373"/>
      <c r="AI75" s="374"/>
      <c r="AJ75" s="375"/>
      <c r="AK75" s="376"/>
      <c r="AL75" s="376"/>
      <c r="AM75" s="377">
        <v>42128</v>
      </c>
      <c r="AN75" s="358" t="s">
        <v>1327</v>
      </c>
      <c r="AO75" s="378" t="s">
        <v>1328</v>
      </c>
      <c r="AP75" s="379"/>
      <c r="AQ75" s="352"/>
      <c r="AR75" s="380"/>
      <c r="AS75" s="380"/>
      <c r="AT75" s="380"/>
      <c r="AU75" s="377"/>
      <c r="AV75" s="352"/>
      <c r="AW75" s="381"/>
      <c r="AX75" s="382"/>
      <c r="AY75" s="383">
        <v>2</v>
      </c>
      <c r="AZ75" s="384">
        <v>376800000</v>
      </c>
      <c r="BA75" s="385"/>
      <c r="BB75" s="386" t="s">
        <v>696</v>
      </c>
      <c r="BC75" s="387"/>
      <c r="BD75" s="388"/>
      <c r="BE75" s="389"/>
      <c r="BF75" s="390"/>
      <c r="BG75" s="391"/>
      <c r="BH75" s="392"/>
      <c r="BI75" s="454">
        <v>1</v>
      </c>
      <c r="BJ75" s="455">
        <v>273960000</v>
      </c>
      <c r="BK75" s="393"/>
      <c r="BL75" s="389" t="s">
        <v>696</v>
      </c>
      <c r="BM75" s="387"/>
      <c r="BN75" s="394"/>
      <c r="BO75" s="395"/>
      <c r="BP75" s="390"/>
      <c r="BQ75" s="391"/>
      <c r="BR75" s="396"/>
      <c r="BS75" s="396"/>
      <c r="BT75" s="352"/>
      <c r="BU75" s="397"/>
      <c r="BV75" s="398"/>
      <c r="BW75" s="399"/>
      <c r="BX75" s="388"/>
      <c r="BY75" s="359"/>
      <c r="BZ75" s="399"/>
      <c r="CA75" s="400"/>
      <c r="CB75" s="401"/>
      <c r="CC75" s="352"/>
      <c r="CD75" s="400"/>
      <c r="CE75" s="400"/>
      <c r="CF75" s="389"/>
      <c r="CG75" s="402"/>
      <c r="CH75" s="403"/>
      <c r="CI75" s="381"/>
      <c r="CJ75" s="400"/>
      <c r="CK75" s="404"/>
      <c r="CL75" s="405"/>
      <c r="CM75" s="406"/>
      <c r="CN75" s="352"/>
      <c r="CO75" s="407"/>
      <c r="CP75" s="408"/>
      <c r="CQ75" s="409"/>
      <c r="CR75" s="410"/>
      <c r="CS75" s="411"/>
      <c r="CT75" s="412"/>
      <c r="CU75" s="413"/>
      <c r="CV75" s="413"/>
      <c r="CW75" s="413"/>
      <c r="CX75" s="413"/>
      <c r="CY75" s="413"/>
      <c r="CZ75" s="413"/>
      <c r="DA75" s="384">
        <v>0</v>
      </c>
      <c r="DB75" s="413"/>
      <c r="DC75" s="414">
        <f t="shared" si="10"/>
        <v>0</v>
      </c>
      <c r="DD75" s="399"/>
      <c r="DE75" s="399"/>
      <c r="DF75" s="399"/>
      <c r="DG75" s="399"/>
      <c r="DH75" s="399"/>
      <c r="DI75" s="414"/>
      <c r="DJ75" s="414"/>
      <c r="DK75" s="399"/>
      <c r="DL75" s="414"/>
      <c r="DM75" s="414">
        <f t="shared" si="11"/>
        <v>0</v>
      </c>
      <c r="DN75" s="415"/>
      <c r="DO75" s="399"/>
      <c r="DP75" s="298" t="str">
        <f ca="1" xml:space="preserve"> "1~2.소액,임차 : 담보물 " &amp; 권리분석!U75 &amp; " " &amp; 권리분석!V75 &amp; " " &amp; 권리분석!W75 &amp; " 소재 " &amp; 권리분석!AA75 &amp; "이며," &amp; IF(권리분석!EP75=0, " 경매미진행건으로 등본 상 소유자 거주로 추정되어 미반영", IF(권리분석!EP75="14일미경과", " 배당요구종기일(14일미경과) 현재 임대차 관련자료 없어 미반영", " 배당요구종기일(" &amp; TEXT(권리분석!EP75, "yyyy-mm-dd") &amp; ")" &amp; IF(TODAY()&gt;권리분석!EP75, " 경과한 현재 등재 및 권리신고한 임차인 없어 미반영", " 현재 등재 임차인 없어 미반영")))  &amp; CHAR(10) &amp; IF(OR(TODAY()&lt;권리분석!EP75, 권리분석!EP75=0, 권리분석!EP75="14일미경과"),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세종특별자치시  아름동 소재 이며, 경매미진행건으로 등본 상 소유자 거주로 추정되어 미반영
3.임금 : 소유자 개인이며, 임금채권자로 추정되는 가압류권자 없어 미반영
4.조세, 당해세 : 압류권자 없어 미반영</v>
      </c>
      <c r="DQ75" s="416"/>
      <c r="DR75" s="416"/>
      <c r="DS75" s="352"/>
      <c r="DT75" s="352"/>
      <c r="DU75" s="352"/>
      <c r="DV75" s="417" t="s">
        <v>697</v>
      </c>
      <c r="DW75" s="352"/>
      <c r="DX75" s="418"/>
      <c r="DY75" s="419" t="s">
        <v>1116</v>
      </c>
      <c r="DZ75" s="420" t="s">
        <v>1329</v>
      </c>
      <c r="EA75" s="421"/>
      <c r="EB75" s="421"/>
      <c r="EC75" s="407" t="s">
        <v>820</v>
      </c>
      <c r="ED75" s="422"/>
      <c r="EE75" s="375" t="s">
        <v>821</v>
      </c>
      <c r="EF75" s="423"/>
      <c r="EG75" s="424"/>
      <c r="EH75" s="368"/>
      <c r="EI75" s="375"/>
      <c r="EJ75" s="423"/>
      <c r="EK75" s="425"/>
      <c r="EL75" s="425"/>
      <c r="EM75" s="375"/>
      <c r="EN75" s="426"/>
      <c r="EO75" s="427">
        <v>45526</v>
      </c>
      <c r="EP75" s="427"/>
      <c r="EQ75" s="352"/>
      <c r="ER75" s="428"/>
      <c r="ES75" s="377"/>
      <c r="ET75" s="429"/>
      <c r="EU75" s="377"/>
      <c r="EV75" s="429"/>
      <c r="EW75" s="429"/>
      <c r="EX75" s="377"/>
      <c r="EY75" s="429"/>
      <c r="EZ75" s="377"/>
      <c r="FA75" s="377"/>
      <c r="FB75" s="377"/>
      <c r="FC75" s="376"/>
      <c r="FD75" s="376"/>
      <c r="FE75" s="430"/>
      <c r="FF75" s="430"/>
      <c r="FG75" s="400"/>
      <c r="FH75" s="376"/>
      <c r="FI75" s="376"/>
      <c r="FJ75" s="376"/>
      <c r="FK75" s="376"/>
      <c r="FL75" s="376"/>
      <c r="FM75" s="352"/>
      <c r="FN75" s="376"/>
      <c r="FO75" s="376"/>
      <c r="FP75" s="399"/>
      <c r="FQ75" s="376"/>
      <c r="FR75" s="352"/>
      <c r="FS75" s="431"/>
      <c r="FT75" s="432" t="s">
        <v>700</v>
      </c>
      <c r="FU75" s="433">
        <v>45534</v>
      </c>
      <c r="FV75" s="434"/>
      <c r="FW75" s="435"/>
      <c r="FX75" s="435"/>
      <c r="FY75" s="436"/>
      <c r="FZ75" s="436"/>
      <c r="GA75" s="437">
        <v>555000000</v>
      </c>
      <c r="GB75" s="412"/>
      <c r="GC75" s="438"/>
      <c r="GD75" s="439"/>
      <c r="GE75" s="440"/>
      <c r="GF75" s="441"/>
      <c r="GG75" s="441"/>
      <c r="GH75" s="441"/>
      <c r="GI75" s="441"/>
      <c r="GJ75" s="441"/>
      <c r="GK75" s="441"/>
      <c r="GL75" s="442">
        <f t="shared" si="12"/>
        <v>0</v>
      </c>
      <c r="GM75" s="442">
        <f t="shared" si="13"/>
        <v>0</v>
      </c>
      <c r="GN75" s="442"/>
      <c r="GO75" s="443"/>
      <c r="GP75" s="444"/>
      <c r="GQ75" s="445"/>
      <c r="GR75" s="377"/>
      <c r="GS75" s="446"/>
      <c r="GT75" s="447"/>
      <c r="GU75" s="448"/>
      <c r="GV75" s="449"/>
      <c r="GW75" s="450"/>
      <c r="GX75" s="451"/>
      <c r="MD75" s="453">
        <f t="shared" si="14"/>
        <v>0</v>
      </c>
    </row>
    <row r="76" spans="1:342" s="452" customFormat="1" ht="18" customHeight="1">
      <c r="A76" s="350"/>
      <c r="B76" s="351"/>
      <c r="C76" s="352"/>
      <c r="D76" s="353" t="s">
        <v>683</v>
      </c>
      <c r="E76" s="1143" t="s">
        <v>1330</v>
      </c>
      <c r="F76" s="354">
        <f t="shared" si="9"/>
        <v>1</v>
      </c>
      <c r="G76" s="355" t="str">
        <f t="shared" si="8"/>
        <v>SBI-059-01</v>
      </c>
      <c r="H76" s="356" t="s">
        <v>1331</v>
      </c>
      <c r="I76" s="355"/>
      <c r="J76" s="357">
        <v>601000000</v>
      </c>
      <c r="K76" s="358"/>
      <c r="L76" s="358"/>
      <c r="M76" s="359" t="s">
        <v>834</v>
      </c>
      <c r="N76" s="360"/>
      <c r="O76" s="361"/>
      <c r="P76" s="362"/>
      <c r="Q76" s="363" t="s">
        <v>735</v>
      </c>
      <c r="R76" s="363" t="s">
        <v>973</v>
      </c>
      <c r="S76" s="363" t="s">
        <v>1332</v>
      </c>
      <c r="T76" s="364" t="s">
        <v>1333</v>
      </c>
      <c r="U76" s="365" t="s">
        <v>735</v>
      </c>
      <c r="V76" s="365" t="s">
        <v>976</v>
      </c>
      <c r="W76" s="365" t="s">
        <v>1332</v>
      </c>
      <c r="X76" s="365" t="s">
        <v>1334</v>
      </c>
      <c r="Y76" s="366"/>
      <c r="Z76" s="367" t="s">
        <v>692</v>
      </c>
      <c r="AA76" s="368"/>
      <c r="AB76" s="369"/>
      <c r="AC76" s="370" t="e">
        <f>VLOOKUP(AA76,코드표!$B$4:$C$89,2,FALSE)</f>
        <v>#N/A</v>
      </c>
      <c r="AD76" s="352"/>
      <c r="AE76" s="371">
        <v>24.184999999999999</v>
      </c>
      <c r="AF76" s="371">
        <v>100.61499999999999</v>
      </c>
      <c r="AG76" s="372"/>
      <c r="AH76" s="373"/>
      <c r="AI76" s="374"/>
      <c r="AJ76" s="375"/>
      <c r="AK76" s="376"/>
      <c r="AL76" s="376"/>
      <c r="AM76" s="377">
        <v>42914</v>
      </c>
      <c r="AN76" s="358" t="s">
        <v>1335</v>
      </c>
      <c r="AO76" s="378" t="s">
        <v>1336</v>
      </c>
      <c r="AP76" s="379" t="s">
        <v>695</v>
      </c>
      <c r="AQ76" s="352"/>
      <c r="AR76" s="380"/>
      <c r="AS76" s="380"/>
      <c r="AT76" s="380"/>
      <c r="AU76" s="377">
        <v>45537</v>
      </c>
      <c r="AV76" s="352"/>
      <c r="AW76" s="381"/>
      <c r="AX76" s="382"/>
      <c r="AY76" s="383">
        <v>2</v>
      </c>
      <c r="AZ76" s="384">
        <v>721200000</v>
      </c>
      <c r="BA76" s="385"/>
      <c r="BB76" s="386" t="s">
        <v>696</v>
      </c>
      <c r="BC76" s="387"/>
      <c r="BD76" s="388"/>
      <c r="BE76" s="389"/>
      <c r="BF76" s="390"/>
      <c r="BG76" s="391"/>
      <c r="BH76" s="392"/>
      <c r="BI76" s="454">
        <v>1</v>
      </c>
      <c r="BJ76" s="455">
        <v>120000000</v>
      </c>
      <c r="BK76" s="393"/>
      <c r="BL76" s="389" t="s">
        <v>696</v>
      </c>
      <c r="BM76" s="387"/>
      <c r="BN76" s="394"/>
      <c r="BO76" s="395"/>
      <c r="BP76" s="390"/>
      <c r="BQ76" s="391"/>
      <c r="BR76" s="396"/>
      <c r="BS76" s="396"/>
      <c r="BT76" s="352"/>
      <c r="BU76" s="397"/>
      <c r="BV76" s="398"/>
      <c r="BW76" s="399"/>
      <c r="BX76" s="388"/>
      <c r="BY76" s="359"/>
      <c r="BZ76" s="399"/>
      <c r="CA76" s="400"/>
      <c r="CB76" s="401"/>
      <c r="CC76" s="352"/>
      <c r="CD76" s="400"/>
      <c r="CE76" s="400"/>
      <c r="CF76" s="389"/>
      <c r="CG76" s="402"/>
      <c r="CH76" s="403"/>
      <c r="CI76" s="381"/>
      <c r="CJ76" s="400"/>
      <c r="CK76" s="404"/>
      <c r="CL76" s="405"/>
      <c r="CM76" s="406"/>
      <c r="CN76" s="352"/>
      <c r="CO76" s="407"/>
      <c r="CP76" s="408"/>
      <c r="CQ76" s="456"/>
      <c r="CR76" s="410"/>
      <c r="CS76" s="411"/>
      <c r="CT76" s="412"/>
      <c r="CU76" s="413"/>
      <c r="CV76" s="413"/>
      <c r="CW76" s="413"/>
      <c r="CX76" s="413"/>
      <c r="CY76" s="413"/>
      <c r="CZ76" s="413"/>
      <c r="DA76" s="384">
        <v>0</v>
      </c>
      <c r="DB76" s="413"/>
      <c r="DC76" s="414">
        <f t="shared" si="10"/>
        <v>0</v>
      </c>
      <c r="DD76" s="399"/>
      <c r="DE76" s="399"/>
      <c r="DF76" s="399"/>
      <c r="DG76" s="399"/>
      <c r="DH76" s="399"/>
      <c r="DI76" s="414"/>
      <c r="DJ76" s="414"/>
      <c r="DK76" s="399"/>
      <c r="DL76" s="414"/>
      <c r="DM76" s="414">
        <f t="shared" si="11"/>
        <v>0</v>
      </c>
      <c r="DN76" s="415"/>
      <c r="DO76" s="399"/>
      <c r="DP76" s="298" t="str">
        <f ca="1" xml:space="preserve"> "1~2.소액,임차 : 담보물 " &amp; 권리분석!U76 &amp; " " &amp; 권리분석!V76 &amp; " " &amp; 권리분석!W76 &amp; " 소재 " &amp; 권리분석!AA76 &amp; "이며," &amp; IF(권리분석!EP76=0, " 경매미진행건으로 등본 상 소유자 거주로 추정되어 미반영", IF(권리분석!EP76="14일미경과", " 배당요구종기일(14일미경과) 현재 임대차 관련자료 없어 미반영", " 배당요구종기일(" &amp; TEXT(권리분석!EP76, "yyyy-mm-dd") &amp; ")" &amp; IF(TODAY()&gt;권리분석!EP76, " 경과한 현재 등재 및 권리신고한 임차인 없어 미반영", " 현재 등재 임차인 없어 미반영")))  &amp; CHAR(10) &amp; IF(OR(TODAY()&lt;권리분석!EP76, 권리분석!EP76=0, 권리분석!EP76="14일미경과"),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수원시 장안구 송죽동 소재 이며, 경매미진행건으로 등본 상 소유자 거주로 추정되어 미반영
3.임금 : 소유자 개인이며, 임금채권자로 추정되는 가압류권자 없어 미반영
4.조세, 당해세 : 압류권자 없어 미반영</v>
      </c>
      <c r="DQ76" s="416"/>
      <c r="DR76" s="416"/>
      <c r="DS76" s="352"/>
      <c r="DT76" s="352"/>
      <c r="DU76" s="352"/>
      <c r="DV76" s="417" t="s">
        <v>697</v>
      </c>
      <c r="DW76" s="352"/>
      <c r="DX76" s="418"/>
      <c r="DY76" s="419" t="s">
        <v>763</v>
      </c>
      <c r="DZ76" s="420" t="s">
        <v>1337</v>
      </c>
      <c r="EA76" s="421"/>
      <c r="EB76" s="421"/>
      <c r="EC76" s="407" t="s">
        <v>820</v>
      </c>
      <c r="ED76" s="422"/>
      <c r="EE76" s="375" t="s">
        <v>821</v>
      </c>
      <c r="EF76" s="423"/>
      <c r="EG76" s="424"/>
      <c r="EH76" s="368"/>
      <c r="EI76" s="375"/>
      <c r="EJ76" s="423"/>
      <c r="EK76" s="425"/>
      <c r="EL76" s="425"/>
      <c r="EM76" s="375"/>
      <c r="EN76" s="426"/>
      <c r="EO76" s="427">
        <v>45385</v>
      </c>
      <c r="EP76" s="427"/>
      <c r="EQ76" s="352"/>
      <c r="ER76" s="428"/>
      <c r="ES76" s="377"/>
      <c r="ET76" s="429"/>
      <c r="EU76" s="377"/>
      <c r="EV76" s="429"/>
      <c r="EW76" s="429"/>
      <c r="EX76" s="377"/>
      <c r="EY76" s="429"/>
      <c r="EZ76" s="377"/>
      <c r="FA76" s="377"/>
      <c r="FB76" s="377"/>
      <c r="FC76" s="376"/>
      <c r="FD76" s="376"/>
      <c r="FE76" s="430"/>
      <c r="FF76" s="430"/>
      <c r="FG76" s="400"/>
      <c r="FH76" s="376"/>
      <c r="FI76" s="376"/>
      <c r="FJ76" s="376"/>
      <c r="FK76" s="376"/>
      <c r="FL76" s="376"/>
      <c r="FM76" s="352"/>
      <c r="FN76" s="376"/>
      <c r="FO76" s="376"/>
      <c r="FP76" s="399"/>
      <c r="FQ76" s="376"/>
      <c r="FR76" s="352"/>
      <c r="FS76" s="431"/>
      <c r="FT76" s="432" t="s">
        <v>710</v>
      </c>
      <c r="FU76" s="433">
        <v>45878</v>
      </c>
      <c r="FV76" s="434"/>
      <c r="FW76" s="435"/>
      <c r="FX76" s="435"/>
      <c r="FY76" s="436"/>
      <c r="FZ76" s="436"/>
      <c r="GA76" s="437">
        <v>765000000</v>
      </c>
      <c r="GB76" s="412"/>
      <c r="GC76" s="438"/>
      <c r="GD76" s="439"/>
      <c r="GE76" s="440"/>
      <c r="GF76" s="441"/>
      <c r="GG76" s="441"/>
      <c r="GH76" s="441"/>
      <c r="GI76" s="441"/>
      <c r="GJ76" s="441"/>
      <c r="GK76" s="441"/>
      <c r="GL76" s="442">
        <f t="shared" si="12"/>
        <v>0</v>
      </c>
      <c r="GM76" s="442">
        <f t="shared" si="13"/>
        <v>0</v>
      </c>
      <c r="GN76" s="442"/>
      <c r="GO76" s="443"/>
      <c r="GP76" s="444"/>
      <c r="GQ76" s="445"/>
      <c r="GR76" s="377"/>
      <c r="GS76" s="446"/>
      <c r="GT76" s="457"/>
      <c r="GU76" s="448"/>
      <c r="GV76" s="449"/>
      <c r="GW76" s="450"/>
      <c r="GX76" s="451"/>
      <c r="MD76" s="453">
        <f t="shared" si="14"/>
        <v>0</v>
      </c>
    </row>
    <row r="77" spans="1:342" s="452" customFormat="1" ht="18" customHeight="1">
      <c r="A77" s="350"/>
      <c r="B77" s="351"/>
      <c r="C77" s="352"/>
      <c r="D77" s="353" t="s">
        <v>683</v>
      </c>
      <c r="E77" s="1143" t="s">
        <v>1338</v>
      </c>
      <c r="F77" s="354">
        <f t="shared" si="9"/>
        <v>1</v>
      </c>
      <c r="G77" s="355" t="str">
        <f t="shared" si="8"/>
        <v>SBI-060-01</v>
      </c>
      <c r="H77" s="356" t="s">
        <v>1339</v>
      </c>
      <c r="I77" s="355"/>
      <c r="J77" s="357">
        <v>208573510</v>
      </c>
      <c r="K77" s="358"/>
      <c r="L77" s="358"/>
      <c r="M77" s="359" t="s">
        <v>834</v>
      </c>
      <c r="N77" s="360"/>
      <c r="O77" s="361"/>
      <c r="P77" s="362"/>
      <c r="Q77" s="363" t="s">
        <v>735</v>
      </c>
      <c r="R77" s="363" t="s">
        <v>757</v>
      </c>
      <c r="S77" s="363" t="s">
        <v>1340</v>
      </c>
      <c r="T77" s="364" t="s">
        <v>1341</v>
      </c>
      <c r="U77" s="365" t="s">
        <v>735</v>
      </c>
      <c r="V77" s="365" t="s">
        <v>757</v>
      </c>
      <c r="W77" s="365" t="s">
        <v>1340</v>
      </c>
      <c r="X77" s="365" t="s">
        <v>1342</v>
      </c>
      <c r="Y77" s="366"/>
      <c r="Z77" s="367" t="s">
        <v>692</v>
      </c>
      <c r="AA77" s="368"/>
      <c r="AB77" s="369"/>
      <c r="AC77" s="370" t="e">
        <f>VLOOKUP(AA77,코드표!$B$4:$C$89,2,FALSE)</f>
        <v>#N/A</v>
      </c>
      <c r="AD77" s="352"/>
      <c r="AE77" s="371">
        <v>41.994199999999999</v>
      </c>
      <c r="AF77" s="371">
        <v>106.28</v>
      </c>
      <c r="AG77" s="372"/>
      <c r="AH77" s="373"/>
      <c r="AI77" s="374"/>
      <c r="AJ77" s="375"/>
      <c r="AK77" s="376"/>
      <c r="AL77" s="376"/>
      <c r="AM77" s="377">
        <v>42678</v>
      </c>
      <c r="AN77" s="358" t="s">
        <v>1343</v>
      </c>
      <c r="AO77" s="378" t="s">
        <v>1344</v>
      </c>
      <c r="AP77" s="379" t="s">
        <v>695</v>
      </c>
      <c r="AQ77" s="352"/>
      <c r="AR77" s="380"/>
      <c r="AS77" s="380"/>
      <c r="AT77" s="380"/>
      <c r="AU77" s="377"/>
      <c r="AV77" s="352"/>
      <c r="AW77" s="381"/>
      <c r="AX77" s="382"/>
      <c r="AY77" s="383">
        <v>1</v>
      </c>
      <c r="AZ77" s="384">
        <v>247200000</v>
      </c>
      <c r="BA77" s="385"/>
      <c r="BB77" s="386" t="s">
        <v>696</v>
      </c>
      <c r="BC77" s="387"/>
      <c r="BD77" s="388"/>
      <c r="BE77" s="389"/>
      <c r="BF77" s="390"/>
      <c r="BG77" s="391"/>
      <c r="BH77" s="392"/>
      <c r="BI77" s="392"/>
      <c r="BJ77" s="392"/>
      <c r="BK77" s="393"/>
      <c r="BL77" s="389"/>
      <c r="BM77" s="387"/>
      <c r="BN77" s="394"/>
      <c r="BO77" s="395"/>
      <c r="BP77" s="390"/>
      <c r="BQ77" s="391"/>
      <c r="BR77" s="396"/>
      <c r="BS77" s="396"/>
      <c r="BT77" s="352"/>
      <c r="BU77" s="397"/>
      <c r="BV77" s="398"/>
      <c r="BW77" s="399"/>
      <c r="BX77" s="388"/>
      <c r="BY77" s="359"/>
      <c r="BZ77" s="399"/>
      <c r="CA77" s="400"/>
      <c r="CB77" s="401"/>
      <c r="CC77" s="352"/>
      <c r="CD77" s="400"/>
      <c r="CE77" s="400"/>
      <c r="CF77" s="389"/>
      <c r="CG77" s="402"/>
      <c r="CH77" s="403"/>
      <c r="CI77" s="381"/>
      <c r="CJ77" s="400"/>
      <c r="CK77" s="404"/>
      <c r="CL77" s="405"/>
      <c r="CM77" s="406"/>
      <c r="CN77" s="352"/>
      <c r="CO77" s="407"/>
      <c r="CP77" s="408"/>
      <c r="CQ77" s="409"/>
      <c r="CR77" s="410"/>
      <c r="CS77" s="411"/>
      <c r="CT77" s="412"/>
      <c r="CU77" s="413"/>
      <c r="CV77" s="413"/>
      <c r="CW77" s="413"/>
      <c r="CX77" s="413"/>
      <c r="CY77" s="413"/>
      <c r="CZ77" s="413"/>
      <c r="DA77" s="384">
        <v>0</v>
      </c>
      <c r="DB77" s="413"/>
      <c r="DC77" s="414">
        <f t="shared" si="10"/>
        <v>0</v>
      </c>
      <c r="DD77" s="399"/>
      <c r="DE77" s="399"/>
      <c r="DF77" s="399"/>
      <c r="DG77" s="399"/>
      <c r="DH77" s="399"/>
      <c r="DI77" s="414"/>
      <c r="DJ77" s="414"/>
      <c r="DK77" s="399"/>
      <c r="DL77" s="414"/>
      <c r="DM77" s="414">
        <f t="shared" si="11"/>
        <v>0</v>
      </c>
      <c r="DN77" s="415"/>
      <c r="DO77" s="399"/>
      <c r="DP77" s="298" t="str">
        <f ca="1" xml:space="preserve"> "1~2.소액,임차 : 담보물 " &amp; 권리분석!U77 &amp; " " &amp; 권리분석!V77 &amp; " " &amp; 권리분석!W77 &amp; " 소재 " &amp; 권리분석!AA77 &amp; "이며," &amp; IF(권리분석!EP77=0, " 경매미진행건으로 등본 상 소유자 거주로 추정되어 미반영", IF(권리분석!EP77="14일미경과", " 배당요구종기일(14일미경과) 현재 임대차 관련자료 없어 미반영", " 배당요구종기일(" &amp; TEXT(권리분석!EP77, "yyyy-mm-dd") &amp; ")" &amp; IF(TODAY()&gt;권리분석!EP77, " 경과한 현재 등재 및 권리신고한 임차인 없어 미반영", " 현재 등재 임차인 없어 미반영")))  &amp; CHAR(10) &amp; IF(OR(TODAY()&lt;권리분석!EP77, 권리분석!EP77=0, 권리분석!EP77="14일미경과"),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오산시 누읍동 소재 이며, 경매미진행건으로 등본 상 소유자 거주로 추정되어 미반영
3.임금 : 소유자 개인이며, 임금채권자로 추정되는 가압류권자 없어 미반영
4.조세, 당해세 : 압류권자 없어 미반영</v>
      </c>
      <c r="DQ77" s="416"/>
      <c r="DR77" s="416"/>
      <c r="DS77" s="352"/>
      <c r="DT77" s="352"/>
      <c r="DU77" s="352"/>
      <c r="DV77" s="417" t="s">
        <v>697</v>
      </c>
      <c r="DW77" s="352"/>
      <c r="DX77" s="418"/>
      <c r="DY77" s="419" t="s">
        <v>763</v>
      </c>
      <c r="DZ77" s="420" t="s">
        <v>1345</v>
      </c>
      <c r="EA77" s="421"/>
      <c r="EB77" s="421"/>
      <c r="EC77" s="407" t="s">
        <v>820</v>
      </c>
      <c r="ED77" s="422"/>
      <c r="EE77" s="375" t="s">
        <v>821</v>
      </c>
      <c r="EF77" s="423"/>
      <c r="EG77" s="424"/>
      <c r="EH77" s="368"/>
      <c r="EI77" s="375"/>
      <c r="EJ77" s="423"/>
      <c r="EK77" s="425"/>
      <c r="EL77" s="425"/>
      <c r="EM77" s="375"/>
      <c r="EN77" s="426"/>
      <c r="EO77" s="427">
        <v>45436</v>
      </c>
      <c r="EP77" s="427"/>
      <c r="EQ77" s="352"/>
      <c r="ER77" s="428"/>
      <c r="ES77" s="377"/>
      <c r="ET77" s="429"/>
      <c r="EU77" s="377"/>
      <c r="EV77" s="429"/>
      <c r="EW77" s="429"/>
      <c r="EX77" s="377"/>
      <c r="EY77" s="429"/>
      <c r="EZ77" s="377"/>
      <c r="FA77" s="377"/>
      <c r="FB77" s="377"/>
      <c r="FC77" s="376"/>
      <c r="FD77" s="376"/>
      <c r="FE77" s="430"/>
      <c r="FF77" s="430"/>
      <c r="FG77" s="400"/>
      <c r="FH77" s="376"/>
      <c r="FI77" s="376"/>
      <c r="FJ77" s="376"/>
      <c r="FK77" s="376"/>
      <c r="FL77" s="376"/>
      <c r="FM77" s="352"/>
      <c r="FN77" s="376"/>
      <c r="FO77" s="376"/>
      <c r="FP77" s="399"/>
      <c r="FQ77" s="376"/>
      <c r="FR77" s="352"/>
      <c r="FS77" s="431"/>
      <c r="FT77" s="432" t="s">
        <v>700</v>
      </c>
      <c r="FU77" s="433">
        <v>45443</v>
      </c>
      <c r="FV77" s="434"/>
      <c r="FW77" s="435"/>
      <c r="FX77" s="435"/>
      <c r="FY77" s="436"/>
      <c r="FZ77" s="436"/>
      <c r="GA77" s="437">
        <v>292000000</v>
      </c>
      <c r="GB77" s="412"/>
      <c r="GC77" s="438"/>
      <c r="GD77" s="439"/>
      <c r="GE77" s="440"/>
      <c r="GF77" s="441"/>
      <c r="GG77" s="441"/>
      <c r="GH77" s="441"/>
      <c r="GI77" s="441"/>
      <c r="GJ77" s="441"/>
      <c r="GK77" s="441"/>
      <c r="GL77" s="442">
        <f t="shared" si="12"/>
        <v>0</v>
      </c>
      <c r="GM77" s="442">
        <f t="shared" si="13"/>
        <v>0</v>
      </c>
      <c r="GN77" s="442"/>
      <c r="GO77" s="443"/>
      <c r="GP77" s="444"/>
      <c r="GQ77" s="445"/>
      <c r="GR77" s="377"/>
      <c r="GS77" s="446"/>
      <c r="GT77" s="447"/>
      <c r="GU77" s="448"/>
      <c r="GV77" s="449"/>
      <c r="GW77" s="450"/>
      <c r="GX77" s="451"/>
      <c r="MD77" s="453">
        <f t="shared" si="14"/>
        <v>0</v>
      </c>
    </row>
    <row r="78" spans="1:342" s="452" customFormat="1" ht="18" customHeight="1">
      <c r="A78" s="350"/>
      <c r="B78" s="351"/>
      <c r="C78" s="352"/>
      <c r="D78" s="353" t="s">
        <v>683</v>
      </c>
      <c r="E78" s="1143" t="s">
        <v>1346</v>
      </c>
      <c r="F78" s="354">
        <f t="shared" si="9"/>
        <v>1</v>
      </c>
      <c r="G78" s="355" t="str">
        <f t="shared" si="8"/>
        <v>SBI-061-01</v>
      </c>
      <c r="H78" s="356" t="s">
        <v>1347</v>
      </c>
      <c r="I78" s="355"/>
      <c r="J78" s="357">
        <v>402489780</v>
      </c>
      <c r="K78" s="358"/>
      <c r="L78" s="358"/>
      <c r="M78" s="359" t="s">
        <v>834</v>
      </c>
      <c r="N78" s="360"/>
      <c r="O78" s="361"/>
      <c r="P78" s="362"/>
      <c r="Q78" s="363" t="s">
        <v>1348</v>
      </c>
      <c r="R78" s="363" t="s">
        <v>1349</v>
      </c>
      <c r="S78" s="363" t="s">
        <v>1350</v>
      </c>
      <c r="T78" s="364" t="s">
        <v>1351</v>
      </c>
      <c r="U78" s="365" t="s">
        <v>1348</v>
      </c>
      <c r="V78" s="365" t="s">
        <v>1349</v>
      </c>
      <c r="W78" s="365" t="s">
        <v>1352</v>
      </c>
      <c r="X78" s="365" t="s">
        <v>1353</v>
      </c>
      <c r="Y78" s="366"/>
      <c r="Z78" s="367" t="s">
        <v>692</v>
      </c>
      <c r="AA78" s="368"/>
      <c r="AB78" s="369"/>
      <c r="AC78" s="370" t="e">
        <f>VLOOKUP(AA78,코드표!$B$4:$C$89,2,FALSE)</f>
        <v>#N/A</v>
      </c>
      <c r="AD78" s="352"/>
      <c r="AE78" s="371">
        <v>116.44889999999999</v>
      </c>
      <c r="AF78" s="371">
        <v>76.599599999999995</v>
      </c>
      <c r="AG78" s="372"/>
      <c r="AH78" s="373"/>
      <c r="AI78" s="374"/>
      <c r="AJ78" s="375"/>
      <c r="AK78" s="376"/>
      <c r="AL78" s="376"/>
      <c r="AM78" s="377">
        <v>42537</v>
      </c>
      <c r="AN78" s="358" t="s">
        <v>1354</v>
      </c>
      <c r="AO78" s="378" t="s">
        <v>1355</v>
      </c>
      <c r="AP78" s="379" t="s">
        <v>695</v>
      </c>
      <c r="AQ78" s="352"/>
      <c r="AR78" s="380"/>
      <c r="AS78" s="380"/>
      <c r="AT78" s="380"/>
      <c r="AU78" s="377">
        <v>44894</v>
      </c>
      <c r="AV78" s="352"/>
      <c r="AW78" s="381"/>
      <c r="AX78" s="382"/>
      <c r="AY78" s="383">
        <v>1</v>
      </c>
      <c r="AZ78" s="384">
        <v>478800000</v>
      </c>
      <c r="BA78" s="385"/>
      <c r="BB78" s="386" t="s">
        <v>696</v>
      </c>
      <c r="BC78" s="387"/>
      <c r="BD78" s="388"/>
      <c r="BE78" s="389"/>
      <c r="BF78" s="390"/>
      <c r="BG78" s="391"/>
      <c r="BH78" s="392"/>
      <c r="BI78" s="392"/>
      <c r="BJ78" s="392"/>
      <c r="BK78" s="393"/>
      <c r="BL78" s="389"/>
      <c r="BM78" s="387"/>
      <c r="BN78" s="394"/>
      <c r="BO78" s="395"/>
      <c r="BP78" s="390"/>
      <c r="BQ78" s="391"/>
      <c r="BR78" s="396"/>
      <c r="BS78" s="396"/>
      <c r="BT78" s="352"/>
      <c r="BU78" s="397"/>
      <c r="BV78" s="398"/>
      <c r="BW78" s="399"/>
      <c r="BX78" s="388"/>
      <c r="BY78" s="359"/>
      <c r="BZ78" s="399"/>
      <c r="CA78" s="400"/>
      <c r="CB78" s="401"/>
      <c r="CC78" s="352"/>
      <c r="CD78" s="400"/>
      <c r="CE78" s="400"/>
      <c r="CF78" s="389"/>
      <c r="CG78" s="402"/>
      <c r="CH78" s="403"/>
      <c r="CI78" s="381"/>
      <c r="CJ78" s="400"/>
      <c r="CK78" s="404"/>
      <c r="CL78" s="405"/>
      <c r="CM78" s="406"/>
      <c r="CN78" s="352"/>
      <c r="CO78" s="407"/>
      <c r="CP78" s="408"/>
      <c r="CQ78" s="409"/>
      <c r="CR78" s="410"/>
      <c r="CS78" s="411"/>
      <c r="CT78" s="412"/>
      <c r="CU78" s="413"/>
      <c r="CV78" s="413"/>
      <c r="CW78" s="413"/>
      <c r="CX78" s="413"/>
      <c r="CY78" s="413"/>
      <c r="CZ78" s="413"/>
      <c r="DA78" s="384">
        <v>0</v>
      </c>
      <c r="DB78" s="413"/>
      <c r="DC78" s="414">
        <f t="shared" si="10"/>
        <v>0</v>
      </c>
      <c r="DD78" s="399"/>
      <c r="DE78" s="399"/>
      <c r="DF78" s="399"/>
      <c r="DG78" s="399"/>
      <c r="DH78" s="399"/>
      <c r="DI78" s="414"/>
      <c r="DJ78" s="414"/>
      <c r="DK78" s="399"/>
      <c r="DL78" s="414"/>
      <c r="DM78" s="414">
        <f t="shared" si="11"/>
        <v>0</v>
      </c>
      <c r="DN78" s="415"/>
      <c r="DO78" s="399"/>
      <c r="DP78" s="298" t="str">
        <f ca="1" xml:space="preserve"> "1~2.소액,임차 : 담보물 " &amp; 권리분석!U78 &amp; " " &amp; 권리분석!V78 &amp; " " &amp; 권리분석!W78 &amp; " 소재 " &amp; 권리분석!AA78 &amp; "이며," &amp; IF(권리분석!EP78=0, " 경매미진행건으로 등본 상 소유자 거주로 추정되어 미반영", IF(권리분석!EP78="14일미경과", " 배당요구종기일(14일미경과) 현재 임대차 관련자료 없어 미반영", " 배당요구종기일(" &amp; TEXT(권리분석!EP78, "yyyy-mm-dd") &amp; ")" &amp; IF(TODAY()&gt;권리분석!EP78, " 경과한 현재 등재 및 권리신고한 임차인 없어 미반영", " 현재 등재 임차인 없어 미반영")))  &amp; CHAR(10) &amp; IF(OR(TODAY()&lt;권리분석!EP78, 권리분석!EP78=0, 권리분석!EP78="14일미경과"),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제주특별자치도 서귀포시 대정읍 구억리 소재 이며, 경매미진행건으로 등본 상 소유자 거주로 추정되어 미반영
3.임금 : 소유자 개인이며, 임금채권자로 추정되는 가압류권자 없어 미반영
4.조세, 당해세 : 압류권자 없어 미반영</v>
      </c>
      <c r="DQ78" s="416"/>
      <c r="DR78" s="416"/>
      <c r="DS78" s="352"/>
      <c r="DT78" s="352"/>
      <c r="DU78" s="352"/>
      <c r="DV78" s="417" t="s">
        <v>697</v>
      </c>
      <c r="DW78" s="352"/>
      <c r="DX78" s="418"/>
      <c r="DY78" s="419" t="s">
        <v>1356</v>
      </c>
      <c r="DZ78" s="420" t="s">
        <v>1357</v>
      </c>
      <c r="EA78" s="421"/>
      <c r="EB78" s="421"/>
      <c r="EC78" s="407" t="s">
        <v>820</v>
      </c>
      <c r="ED78" s="422"/>
      <c r="EE78" s="375" t="s">
        <v>821</v>
      </c>
      <c r="EF78" s="423"/>
      <c r="EG78" s="424"/>
      <c r="EH78" s="368"/>
      <c r="EI78" s="375"/>
      <c r="EJ78" s="423"/>
      <c r="EK78" s="425"/>
      <c r="EL78" s="425"/>
      <c r="EM78" s="375"/>
      <c r="EN78" s="426"/>
      <c r="EO78" s="427">
        <v>45653</v>
      </c>
      <c r="EP78" s="427"/>
      <c r="EQ78" s="352"/>
      <c r="ER78" s="428"/>
      <c r="ES78" s="377"/>
      <c r="ET78" s="429"/>
      <c r="EU78" s="377"/>
      <c r="EV78" s="429"/>
      <c r="EW78" s="429"/>
      <c r="EX78" s="377"/>
      <c r="EY78" s="429"/>
      <c r="EZ78" s="377"/>
      <c r="FA78" s="377"/>
      <c r="FB78" s="377"/>
      <c r="FC78" s="376"/>
      <c r="FD78" s="376"/>
      <c r="FE78" s="430"/>
      <c r="FF78" s="430"/>
      <c r="FG78" s="400"/>
      <c r="FH78" s="376"/>
      <c r="FI78" s="376"/>
      <c r="FJ78" s="376"/>
      <c r="FK78" s="376"/>
      <c r="FL78" s="376"/>
      <c r="FM78" s="352"/>
      <c r="FN78" s="376"/>
      <c r="FO78" s="376"/>
      <c r="FP78" s="399"/>
      <c r="FQ78" s="376"/>
      <c r="FR78" s="352"/>
      <c r="FS78" s="431"/>
      <c r="FT78" s="434"/>
      <c r="FU78" s="434"/>
      <c r="FV78" s="434"/>
      <c r="FW78" s="434"/>
      <c r="FX78" s="434"/>
      <c r="FY78" s="434"/>
      <c r="FZ78" s="434"/>
      <c r="GA78" s="434"/>
      <c r="GB78" s="412"/>
      <c r="GC78" s="438"/>
      <c r="GD78" s="439"/>
      <c r="GE78" s="440"/>
      <c r="GF78" s="441"/>
      <c r="GG78" s="441"/>
      <c r="GH78" s="441"/>
      <c r="GI78" s="441"/>
      <c r="GJ78" s="441"/>
      <c r="GK78" s="441"/>
      <c r="GL78" s="442">
        <f t="shared" si="12"/>
        <v>0</v>
      </c>
      <c r="GM78" s="442">
        <f t="shared" si="13"/>
        <v>0</v>
      </c>
      <c r="GN78" s="442"/>
      <c r="GO78" s="443"/>
      <c r="GP78" s="444"/>
      <c r="GQ78" s="445"/>
      <c r="GR78" s="377"/>
      <c r="GS78" s="446"/>
      <c r="GT78" s="447"/>
      <c r="GU78" s="448"/>
      <c r="GV78" s="449"/>
      <c r="GW78" s="450"/>
      <c r="GX78" s="451"/>
      <c r="MD78" s="453">
        <f t="shared" si="14"/>
        <v>0</v>
      </c>
    </row>
    <row r="79" spans="1:342" s="452" customFormat="1" ht="18" customHeight="1">
      <c r="A79" s="350"/>
      <c r="B79" s="351"/>
      <c r="C79" s="352"/>
      <c r="D79" s="353" t="s">
        <v>683</v>
      </c>
      <c r="E79" s="1143" t="s">
        <v>1358</v>
      </c>
      <c r="F79" s="354">
        <f t="shared" si="9"/>
        <v>1</v>
      </c>
      <c r="G79" s="355" t="str">
        <f t="shared" si="8"/>
        <v>SBI-062-01</v>
      </c>
      <c r="H79" s="356" t="s">
        <v>1359</v>
      </c>
      <c r="I79" s="355"/>
      <c r="J79" s="357">
        <v>50000000</v>
      </c>
      <c r="K79" s="358"/>
      <c r="L79" s="358"/>
      <c r="M79" s="359" t="s">
        <v>686</v>
      </c>
      <c r="N79" s="360"/>
      <c r="O79" s="361"/>
      <c r="P79" s="362"/>
      <c r="Q79" s="363" t="s">
        <v>981</v>
      </c>
      <c r="R79" s="363" t="s">
        <v>1360</v>
      </c>
      <c r="S79" s="363" t="s">
        <v>1361</v>
      </c>
      <c r="T79" s="364" t="s">
        <v>1362</v>
      </c>
      <c r="U79" s="365" t="s">
        <v>981</v>
      </c>
      <c r="V79" s="365" t="s">
        <v>1360</v>
      </c>
      <c r="W79" s="365" t="s">
        <v>1361</v>
      </c>
      <c r="X79" s="365" t="s">
        <v>1363</v>
      </c>
      <c r="Y79" s="366"/>
      <c r="Z79" s="367" t="s">
        <v>692</v>
      </c>
      <c r="AA79" s="368"/>
      <c r="AB79" s="369"/>
      <c r="AC79" s="370" t="e">
        <f>VLOOKUP(AA79,코드표!$B$4:$C$89,2,FALSE)</f>
        <v>#N/A</v>
      </c>
      <c r="AD79" s="352"/>
      <c r="AE79" s="371">
        <v>49.907200000000003</v>
      </c>
      <c r="AF79" s="371">
        <v>101.9128</v>
      </c>
      <c r="AG79" s="372"/>
      <c r="AH79" s="373"/>
      <c r="AI79" s="374"/>
      <c r="AJ79" s="375"/>
      <c r="AK79" s="376"/>
      <c r="AL79" s="376"/>
      <c r="AM79" s="377">
        <v>43802</v>
      </c>
      <c r="AN79" s="358" t="s">
        <v>1364</v>
      </c>
      <c r="AO79" s="378" t="s">
        <v>1365</v>
      </c>
      <c r="AP79" s="379" t="s">
        <v>695</v>
      </c>
      <c r="AQ79" s="352"/>
      <c r="AR79" s="380"/>
      <c r="AS79" s="380"/>
      <c r="AT79" s="380"/>
      <c r="AU79" s="377">
        <v>45603</v>
      </c>
      <c r="AV79" s="352"/>
      <c r="AW79" s="381"/>
      <c r="AX79" s="382"/>
      <c r="AY79" s="383">
        <v>2</v>
      </c>
      <c r="AZ79" s="384">
        <v>60000000</v>
      </c>
      <c r="BA79" s="385"/>
      <c r="BB79" s="386" t="s">
        <v>696</v>
      </c>
      <c r="BC79" s="387"/>
      <c r="BD79" s="388"/>
      <c r="BE79" s="389"/>
      <c r="BF79" s="390"/>
      <c r="BG79" s="391"/>
      <c r="BH79" s="392"/>
      <c r="BI79" s="454">
        <v>1</v>
      </c>
      <c r="BJ79" s="455">
        <v>300000000</v>
      </c>
      <c r="BK79" s="393"/>
      <c r="BL79" s="389" t="s">
        <v>696</v>
      </c>
      <c r="BM79" s="387"/>
      <c r="BN79" s="394"/>
      <c r="BO79" s="395"/>
      <c r="BP79" s="390"/>
      <c r="BQ79" s="391"/>
      <c r="BR79" s="396"/>
      <c r="BS79" s="396"/>
      <c r="BT79" s="352"/>
      <c r="BU79" s="397"/>
      <c r="BV79" s="398"/>
      <c r="BW79" s="399"/>
      <c r="BX79" s="388"/>
      <c r="BY79" s="359"/>
      <c r="BZ79" s="399"/>
      <c r="CA79" s="400"/>
      <c r="CB79" s="401"/>
      <c r="CC79" s="352"/>
      <c r="CD79" s="400"/>
      <c r="CE79" s="400"/>
      <c r="CF79" s="389"/>
      <c r="CG79" s="402"/>
      <c r="CH79" s="403"/>
      <c r="CI79" s="381"/>
      <c r="CJ79" s="400"/>
      <c r="CK79" s="404"/>
      <c r="CL79" s="405"/>
      <c r="CM79" s="406"/>
      <c r="CN79" s="352"/>
      <c r="CO79" s="407"/>
      <c r="CP79" s="408"/>
      <c r="CQ79" s="409"/>
      <c r="CR79" s="410"/>
      <c r="CS79" s="411"/>
      <c r="CT79" s="412"/>
      <c r="CU79" s="413"/>
      <c r="CV79" s="413"/>
      <c r="CW79" s="413"/>
      <c r="CX79" s="413"/>
      <c r="CY79" s="413"/>
      <c r="CZ79" s="413"/>
      <c r="DA79" s="384">
        <v>0</v>
      </c>
      <c r="DB79" s="413"/>
      <c r="DC79" s="414">
        <f t="shared" si="10"/>
        <v>0</v>
      </c>
      <c r="DD79" s="399"/>
      <c r="DE79" s="399"/>
      <c r="DF79" s="399"/>
      <c r="DG79" s="399"/>
      <c r="DH79" s="399"/>
      <c r="DI79" s="414"/>
      <c r="DJ79" s="414"/>
      <c r="DK79" s="399"/>
      <c r="DL79" s="414"/>
      <c r="DM79" s="414">
        <f t="shared" si="11"/>
        <v>0</v>
      </c>
      <c r="DN79" s="415"/>
      <c r="DO79" s="399"/>
      <c r="DP79" s="298" t="str">
        <f ca="1" xml:space="preserve"> "1~2.소액,임차 : 담보물 " &amp; 권리분석!U79 &amp; " " &amp; 권리분석!V79 &amp; " " &amp; 권리분석!W79 &amp; " 소재 " &amp; 권리분석!AA79 &amp; "이며," &amp; IF(권리분석!EP79=0, " 경매미진행건으로 등본 상 소유자 거주로 추정되어 미반영", IF(권리분석!EP79="14일미경과", " 배당요구종기일(14일미경과) 현재 임대차 관련자료 없어 미반영", " 배당요구종기일(" &amp; TEXT(권리분석!EP79, "yyyy-mm-dd") &amp; ")" &amp; IF(TODAY()&gt;권리분석!EP79, " 경과한 현재 등재 및 권리신고한 임차인 없어 미반영", " 현재 등재 임차인 없어 미반영")))  &amp; CHAR(10) &amp; IF(OR(TODAY()&lt;권리분석!EP79, 권리분석!EP79=0, 권리분석!EP79="14일미경과"),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인천광역시 중구 중산동 소재 이며, 경매미진행건으로 등본 상 소유자 거주로 추정되어 미반영
3.임금 : 소유자 개인이며, 임금채권자로 추정되는 가압류권자 없어 미반영
4.조세, 당해세 : 압류권자 없어 미반영</v>
      </c>
      <c r="DQ79" s="416"/>
      <c r="DR79" s="416"/>
      <c r="DS79" s="352"/>
      <c r="DT79" s="352"/>
      <c r="DU79" s="352"/>
      <c r="DV79" s="417" t="s">
        <v>697</v>
      </c>
      <c r="DW79" s="352"/>
      <c r="DX79" s="418"/>
      <c r="DY79" s="419" t="s">
        <v>986</v>
      </c>
      <c r="DZ79" s="420" t="s">
        <v>1366</v>
      </c>
      <c r="EA79" s="421"/>
      <c r="EB79" s="421"/>
      <c r="EC79" s="407" t="s">
        <v>1367</v>
      </c>
      <c r="ED79" s="422"/>
      <c r="EE79" s="375" t="s">
        <v>821</v>
      </c>
      <c r="EF79" s="423"/>
      <c r="EG79" s="424"/>
      <c r="EH79" s="368"/>
      <c r="EI79" s="375"/>
      <c r="EJ79" s="423"/>
      <c r="EK79" s="425"/>
      <c r="EL79" s="425"/>
      <c r="EM79" s="375"/>
      <c r="EN79" s="426"/>
      <c r="EO79" s="427">
        <v>45735</v>
      </c>
      <c r="EP79" s="427"/>
      <c r="EQ79" s="352"/>
      <c r="ER79" s="428"/>
      <c r="ES79" s="377"/>
      <c r="ET79" s="429"/>
      <c r="EU79" s="377"/>
      <c r="EV79" s="429"/>
      <c r="EW79" s="429"/>
      <c r="EX79" s="377"/>
      <c r="EY79" s="429"/>
      <c r="EZ79" s="377"/>
      <c r="FA79" s="377"/>
      <c r="FB79" s="377"/>
      <c r="FC79" s="376"/>
      <c r="FD79" s="376"/>
      <c r="FE79" s="430"/>
      <c r="FF79" s="430"/>
      <c r="FG79" s="400"/>
      <c r="FH79" s="376"/>
      <c r="FI79" s="376"/>
      <c r="FJ79" s="376"/>
      <c r="FK79" s="376"/>
      <c r="FL79" s="376"/>
      <c r="FM79" s="352"/>
      <c r="FN79" s="376"/>
      <c r="FO79" s="376"/>
      <c r="FP79" s="399"/>
      <c r="FQ79" s="376"/>
      <c r="FR79" s="352"/>
      <c r="FS79" s="431"/>
      <c r="FT79" s="432" t="s">
        <v>710</v>
      </c>
      <c r="FU79" s="433">
        <v>45878</v>
      </c>
      <c r="FV79" s="434"/>
      <c r="FW79" s="435"/>
      <c r="FX79" s="435"/>
      <c r="FY79" s="436"/>
      <c r="FZ79" s="436"/>
      <c r="GA79" s="437">
        <v>465000000</v>
      </c>
      <c r="GB79" s="412"/>
      <c r="GC79" s="438"/>
      <c r="GD79" s="439"/>
      <c r="GE79" s="440"/>
      <c r="GF79" s="441"/>
      <c r="GG79" s="441"/>
      <c r="GH79" s="441"/>
      <c r="GI79" s="441"/>
      <c r="GJ79" s="441"/>
      <c r="GK79" s="441"/>
      <c r="GL79" s="442">
        <f t="shared" si="12"/>
        <v>0</v>
      </c>
      <c r="GM79" s="442">
        <f t="shared" si="13"/>
        <v>0</v>
      </c>
      <c r="GN79" s="442"/>
      <c r="GO79" s="443"/>
      <c r="GP79" s="444"/>
      <c r="GQ79" s="445"/>
      <c r="GR79" s="377"/>
      <c r="GS79" s="446"/>
      <c r="GT79" s="447"/>
      <c r="GU79" s="448"/>
      <c r="GV79" s="449"/>
      <c r="GW79" s="450"/>
      <c r="GX79" s="451"/>
      <c r="MD79" s="453">
        <f t="shared" si="14"/>
        <v>0</v>
      </c>
    </row>
    <row r="80" spans="1:342" s="452" customFormat="1" ht="18" customHeight="1">
      <c r="A80" s="350"/>
      <c r="B80" s="351"/>
      <c r="C80" s="352"/>
      <c r="D80" s="353" t="s">
        <v>683</v>
      </c>
      <c r="E80" s="1143" t="s">
        <v>1368</v>
      </c>
      <c r="F80" s="354">
        <f t="shared" si="9"/>
        <v>1</v>
      </c>
      <c r="G80" s="355" t="str">
        <f t="shared" si="8"/>
        <v>SBI-063-01</v>
      </c>
      <c r="H80" s="356" t="s">
        <v>1369</v>
      </c>
      <c r="I80" s="355"/>
      <c r="J80" s="357">
        <v>134000000</v>
      </c>
      <c r="K80" s="358"/>
      <c r="L80" s="358"/>
      <c r="M80" s="359" t="s">
        <v>686</v>
      </c>
      <c r="N80" s="360"/>
      <c r="O80" s="361"/>
      <c r="P80" s="362"/>
      <c r="Q80" s="363" t="s">
        <v>687</v>
      </c>
      <c r="R80" s="363" t="s">
        <v>1218</v>
      </c>
      <c r="S80" s="363" t="s">
        <v>1370</v>
      </c>
      <c r="T80" s="364" t="s">
        <v>1371</v>
      </c>
      <c r="U80" s="365" t="s">
        <v>687</v>
      </c>
      <c r="V80" s="365" t="s">
        <v>1218</v>
      </c>
      <c r="W80" s="365" t="s">
        <v>1372</v>
      </c>
      <c r="X80" s="365" t="s">
        <v>1373</v>
      </c>
      <c r="Y80" s="366"/>
      <c r="Z80" s="367" t="s">
        <v>692</v>
      </c>
      <c r="AA80" s="368"/>
      <c r="AB80" s="369"/>
      <c r="AC80" s="370" t="e">
        <f>VLOOKUP(AA80,코드표!$B$4:$C$89,2,FALSE)</f>
        <v>#N/A</v>
      </c>
      <c r="AD80" s="352"/>
      <c r="AE80" s="371">
        <v>54.232399999999998</v>
      </c>
      <c r="AF80" s="371">
        <v>84.3874</v>
      </c>
      <c r="AG80" s="372"/>
      <c r="AH80" s="373"/>
      <c r="AI80" s="374"/>
      <c r="AJ80" s="375"/>
      <c r="AK80" s="376"/>
      <c r="AL80" s="376"/>
      <c r="AM80" s="377">
        <v>44175</v>
      </c>
      <c r="AN80" s="358" t="s">
        <v>1374</v>
      </c>
      <c r="AO80" s="378" t="s">
        <v>1375</v>
      </c>
      <c r="AP80" s="379" t="s">
        <v>695</v>
      </c>
      <c r="AQ80" s="352"/>
      <c r="AR80" s="380"/>
      <c r="AS80" s="380"/>
      <c r="AT80" s="380"/>
      <c r="AU80" s="377">
        <v>45145</v>
      </c>
      <c r="AV80" s="352"/>
      <c r="AW80" s="381"/>
      <c r="AX80" s="382"/>
      <c r="AY80" s="383">
        <v>2</v>
      </c>
      <c r="AZ80" s="384">
        <v>160800000</v>
      </c>
      <c r="BA80" s="385"/>
      <c r="BB80" s="386" t="s">
        <v>696</v>
      </c>
      <c r="BC80" s="387"/>
      <c r="BD80" s="388"/>
      <c r="BE80" s="389"/>
      <c r="BF80" s="390"/>
      <c r="BG80" s="391"/>
      <c r="BH80" s="392"/>
      <c r="BI80" s="454">
        <v>1</v>
      </c>
      <c r="BJ80" s="455">
        <v>315700000</v>
      </c>
      <c r="BK80" s="393"/>
      <c r="BL80" s="389" t="s">
        <v>696</v>
      </c>
      <c r="BM80" s="387"/>
      <c r="BN80" s="394"/>
      <c r="BO80" s="395"/>
      <c r="BP80" s="390"/>
      <c r="BQ80" s="391"/>
      <c r="BR80" s="396"/>
      <c r="BS80" s="396"/>
      <c r="BT80" s="352"/>
      <c r="BU80" s="397"/>
      <c r="BV80" s="398"/>
      <c r="BW80" s="399"/>
      <c r="BX80" s="388"/>
      <c r="BY80" s="359"/>
      <c r="BZ80" s="399"/>
      <c r="CA80" s="400"/>
      <c r="CB80" s="401"/>
      <c r="CC80" s="352"/>
      <c r="CD80" s="400"/>
      <c r="CE80" s="400"/>
      <c r="CF80" s="389"/>
      <c r="CG80" s="402"/>
      <c r="CH80" s="403"/>
      <c r="CI80" s="381"/>
      <c r="CJ80" s="400"/>
      <c r="CK80" s="404"/>
      <c r="CL80" s="405"/>
      <c r="CM80" s="406"/>
      <c r="CN80" s="352"/>
      <c r="CO80" s="407"/>
      <c r="CP80" s="408"/>
      <c r="CQ80" s="409"/>
      <c r="CR80" s="410"/>
      <c r="CS80" s="411"/>
      <c r="CT80" s="412"/>
      <c r="CU80" s="413"/>
      <c r="CV80" s="413"/>
      <c r="CW80" s="413"/>
      <c r="CX80" s="413"/>
      <c r="CY80" s="413"/>
      <c r="CZ80" s="413"/>
      <c r="DA80" s="384">
        <v>0</v>
      </c>
      <c r="DB80" s="413"/>
      <c r="DC80" s="414">
        <f t="shared" si="10"/>
        <v>0</v>
      </c>
      <c r="DD80" s="399"/>
      <c r="DE80" s="399"/>
      <c r="DF80" s="399"/>
      <c r="DG80" s="399"/>
      <c r="DH80" s="399"/>
      <c r="DI80" s="414"/>
      <c r="DJ80" s="414"/>
      <c r="DK80" s="399"/>
      <c r="DL80" s="414"/>
      <c r="DM80" s="414">
        <f t="shared" si="11"/>
        <v>0</v>
      </c>
      <c r="DN80" s="415"/>
      <c r="DO80" s="399"/>
      <c r="DP80" s="298" t="str">
        <f ca="1" xml:space="preserve"> "1~2.소액,임차 : 담보물 " &amp; 권리분석!U80 &amp; " " &amp; 권리분석!V80 &amp; " " &amp; 권리분석!W80 &amp; " 소재 " &amp; 권리분석!AA80 &amp; "이며," &amp; IF(권리분석!EP80=0, " 경매미진행건으로 등본 상 소유자 거주로 추정되어 미반영", IF(권리분석!EP80="14일미경과", " 배당요구종기일(14일미경과) 현재 임대차 관련자료 없어 미반영", " 배당요구종기일(" &amp; TEXT(권리분석!EP80, "yyyy-mm-dd") &amp; ")" &amp; IF(TODAY()&gt;권리분석!EP80, " 경과한 현재 등재 및 권리신고한 임차인 없어 미반영", " 현재 등재 임차인 없어 미반영")))  &amp; CHAR(10) &amp; IF(OR(TODAY()&lt;권리분석!EP80, 권리분석!EP80=0, 권리분석!EP80="14일미경과"),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기장군 일광읍 삼성리 소재 이며, 경매미진행건으로 등본 상 소유자 거주로 추정되어 미반영
3.임금 : 소유자 개인이며, 임금채권자로 추정되는 가압류권자 없어 미반영
4.조세, 당해세 : 압류권자 없어 미반영</v>
      </c>
      <c r="DQ80" s="416"/>
      <c r="DR80" s="416"/>
      <c r="DS80" s="352"/>
      <c r="DT80" s="352"/>
      <c r="DU80" s="352"/>
      <c r="DV80" s="417" t="s">
        <v>697</v>
      </c>
      <c r="DW80" s="352"/>
      <c r="DX80" s="418"/>
      <c r="DY80" s="419" t="s">
        <v>720</v>
      </c>
      <c r="DZ80" s="420" t="s">
        <v>1376</v>
      </c>
      <c r="EA80" s="421"/>
      <c r="EB80" s="421"/>
      <c r="EC80" s="407" t="s">
        <v>1106</v>
      </c>
      <c r="ED80" s="422"/>
      <c r="EE80" s="375" t="s">
        <v>821</v>
      </c>
      <c r="EF80" s="423"/>
      <c r="EG80" s="424"/>
      <c r="EH80" s="368"/>
      <c r="EI80" s="375"/>
      <c r="EJ80" s="423"/>
      <c r="EK80" s="425"/>
      <c r="EL80" s="425"/>
      <c r="EM80" s="375"/>
      <c r="EN80" s="426"/>
      <c r="EO80" s="427">
        <v>45755</v>
      </c>
      <c r="EP80" s="427"/>
      <c r="EQ80" s="352"/>
      <c r="ER80" s="428"/>
      <c r="ES80" s="377"/>
      <c r="ET80" s="429"/>
      <c r="EU80" s="377"/>
      <c r="EV80" s="429"/>
      <c r="EW80" s="429"/>
      <c r="EX80" s="377"/>
      <c r="EY80" s="429"/>
      <c r="EZ80" s="377"/>
      <c r="FA80" s="377"/>
      <c r="FB80" s="377"/>
      <c r="FC80" s="376"/>
      <c r="FD80" s="376"/>
      <c r="FE80" s="430"/>
      <c r="FF80" s="430"/>
      <c r="FG80" s="400"/>
      <c r="FH80" s="376"/>
      <c r="FI80" s="376"/>
      <c r="FJ80" s="376"/>
      <c r="FK80" s="376"/>
      <c r="FL80" s="376"/>
      <c r="FM80" s="352"/>
      <c r="FN80" s="376"/>
      <c r="FO80" s="376"/>
      <c r="FP80" s="399"/>
      <c r="FQ80" s="376"/>
      <c r="FR80" s="352"/>
      <c r="FS80" s="431"/>
      <c r="FT80" s="432" t="s">
        <v>710</v>
      </c>
      <c r="FU80" s="433">
        <v>45878</v>
      </c>
      <c r="FV80" s="434"/>
      <c r="FW80" s="435"/>
      <c r="FX80" s="435"/>
      <c r="FY80" s="436"/>
      <c r="FZ80" s="436"/>
      <c r="GA80" s="437">
        <v>440000000</v>
      </c>
      <c r="GB80" s="412"/>
      <c r="GC80" s="438"/>
      <c r="GD80" s="439"/>
      <c r="GE80" s="440"/>
      <c r="GF80" s="441"/>
      <c r="GG80" s="441"/>
      <c r="GH80" s="441"/>
      <c r="GI80" s="441"/>
      <c r="GJ80" s="441"/>
      <c r="GK80" s="441"/>
      <c r="GL80" s="442">
        <f t="shared" si="12"/>
        <v>0</v>
      </c>
      <c r="GM80" s="442">
        <f t="shared" si="13"/>
        <v>0</v>
      </c>
      <c r="GN80" s="442"/>
      <c r="GO80" s="443"/>
      <c r="GP80" s="444"/>
      <c r="GQ80" s="445"/>
      <c r="GR80" s="377"/>
      <c r="GS80" s="446"/>
      <c r="GT80" s="447"/>
      <c r="GU80" s="448"/>
      <c r="GV80" s="449"/>
      <c r="GW80" s="450"/>
      <c r="GX80" s="451"/>
      <c r="MD80" s="453">
        <f t="shared" si="14"/>
        <v>0</v>
      </c>
    </row>
    <row r="81" spans="1:342" s="452" customFormat="1" ht="18" customHeight="1">
      <c r="A81" s="350"/>
      <c r="B81" s="351"/>
      <c r="C81" s="352"/>
      <c r="D81" s="353" t="s">
        <v>683</v>
      </c>
      <c r="E81" s="1143" t="s">
        <v>1377</v>
      </c>
      <c r="F81" s="354">
        <f t="shared" si="9"/>
        <v>1</v>
      </c>
      <c r="G81" s="355" t="str">
        <f t="shared" si="8"/>
        <v>SBI-064-01</v>
      </c>
      <c r="H81" s="356" t="s">
        <v>1378</v>
      </c>
      <c r="I81" s="355"/>
      <c r="J81" s="357">
        <v>446551340</v>
      </c>
      <c r="K81" s="358"/>
      <c r="L81" s="358"/>
      <c r="M81" s="359" t="s">
        <v>834</v>
      </c>
      <c r="N81" s="360"/>
      <c r="O81" s="361"/>
      <c r="P81" s="362"/>
      <c r="Q81" s="363" t="s">
        <v>735</v>
      </c>
      <c r="R81" s="363" t="s">
        <v>1066</v>
      </c>
      <c r="S81" s="363" t="s">
        <v>1067</v>
      </c>
      <c r="T81" s="364" t="s">
        <v>1379</v>
      </c>
      <c r="U81" s="365" t="s">
        <v>735</v>
      </c>
      <c r="V81" s="365" t="s">
        <v>1069</v>
      </c>
      <c r="W81" s="365" t="s">
        <v>1067</v>
      </c>
      <c r="X81" s="365" t="s">
        <v>1380</v>
      </c>
      <c r="Y81" s="366"/>
      <c r="Z81" s="367" t="s">
        <v>692</v>
      </c>
      <c r="AA81" s="368"/>
      <c r="AB81" s="369"/>
      <c r="AC81" s="370" t="e">
        <f>VLOOKUP(AA81,코드표!$B$4:$C$89,2,FALSE)</f>
        <v>#N/A</v>
      </c>
      <c r="AD81" s="352"/>
      <c r="AE81" s="371">
        <v>69.143100000000004</v>
      </c>
      <c r="AF81" s="371">
        <v>110.34950000000001</v>
      </c>
      <c r="AG81" s="372"/>
      <c r="AH81" s="373"/>
      <c r="AI81" s="374"/>
      <c r="AJ81" s="375"/>
      <c r="AK81" s="376"/>
      <c r="AL81" s="376"/>
      <c r="AM81" s="377">
        <v>39882</v>
      </c>
      <c r="AN81" s="358" t="s">
        <v>1381</v>
      </c>
      <c r="AO81" s="378" t="s">
        <v>1382</v>
      </c>
      <c r="AP81" s="379" t="s">
        <v>695</v>
      </c>
      <c r="AQ81" s="352"/>
      <c r="AR81" s="380"/>
      <c r="AS81" s="380"/>
      <c r="AT81" s="380"/>
      <c r="AU81" s="377">
        <v>45569</v>
      </c>
      <c r="AV81" s="352"/>
      <c r="AW81" s="381"/>
      <c r="AX81" s="382"/>
      <c r="AY81" s="383">
        <v>4</v>
      </c>
      <c r="AZ81" s="384">
        <v>531600000</v>
      </c>
      <c r="BA81" s="385"/>
      <c r="BB81" s="386" t="s">
        <v>696</v>
      </c>
      <c r="BC81" s="387"/>
      <c r="BD81" s="388"/>
      <c r="BE81" s="389"/>
      <c r="BF81" s="390"/>
      <c r="BG81" s="391"/>
      <c r="BH81" s="392"/>
      <c r="BI81" s="454" t="s">
        <v>1125</v>
      </c>
      <c r="BJ81" s="455">
        <v>344100000</v>
      </c>
      <c r="BK81" s="393"/>
      <c r="BL81" s="389" t="s">
        <v>696</v>
      </c>
      <c r="BM81" s="387"/>
      <c r="BN81" s="394"/>
      <c r="BO81" s="395"/>
      <c r="BP81" s="390"/>
      <c r="BQ81" s="391"/>
      <c r="BR81" s="396"/>
      <c r="BS81" s="396"/>
      <c r="BT81" s="352"/>
      <c r="BU81" s="397"/>
      <c r="BV81" s="398"/>
      <c r="BW81" s="399"/>
      <c r="BX81" s="388"/>
      <c r="BY81" s="359"/>
      <c r="BZ81" s="399"/>
      <c r="CA81" s="400"/>
      <c r="CB81" s="401"/>
      <c r="CC81" s="352"/>
      <c r="CD81" s="400"/>
      <c r="CE81" s="400"/>
      <c r="CF81" s="389"/>
      <c r="CG81" s="402"/>
      <c r="CH81" s="403"/>
      <c r="CI81" s="381"/>
      <c r="CJ81" s="400"/>
      <c r="CK81" s="404"/>
      <c r="CL81" s="405"/>
      <c r="CM81" s="406"/>
      <c r="CN81" s="352"/>
      <c r="CO81" s="407"/>
      <c r="CP81" s="408"/>
      <c r="CQ81" s="409"/>
      <c r="CR81" s="410"/>
      <c r="CS81" s="411"/>
      <c r="CT81" s="412"/>
      <c r="CU81" s="413"/>
      <c r="CV81" s="413"/>
      <c r="CW81" s="413"/>
      <c r="CX81" s="413"/>
      <c r="CY81" s="413"/>
      <c r="CZ81" s="413"/>
      <c r="DA81" s="384">
        <v>0</v>
      </c>
      <c r="DB81" s="413"/>
      <c r="DC81" s="414">
        <f t="shared" si="10"/>
        <v>0</v>
      </c>
      <c r="DD81" s="399"/>
      <c r="DE81" s="399"/>
      <c r="DF81" s="399"/>
      <c r="DG81" s="399"/>
      <c r="DH81" s="399"/>
      <c r="DI81" s="414"/>
      <c r="DJ81" s="414"/>
      <c r="DK81" s="399"/>
      <c r="DL81" s="414"/>
      <c r="DM81" s="414">
        <f t="shared" si="11"/>
        <v>0</v>
      </c>
      <c r="DN81" s="415"/>
      <c r="DO81" s="399"/>
      <c r="DP81" s="298" t="str">
        <f ca="1" xml:space="preserve"> "1~2.소액,임차 : 담보물 " &amp; 권리분석!U81 &amp; " " &amp; 권리분석!V81 &amp; " " &amp; 권리분석!W81 &amp; " 소재 " &amp; 권리분석!AA81 &amp; "이며," &amp; IF(권리분석!EP81=0, " 경매미진행건으로 등본 상 소유자 거주로 추정되어 미반영", IF(권리분석!EP81="14일미경과", " 배당요구종기일(14일미경과) 현재 임대차 관련자료 없어 미반영", " 배당요구종기일(" &amp; TEXT(권리분석!EP81, "yyyy-mm-dd") &amp; ")" &amp; IF(TODAY()&gt;권리분석!EP81, " 경과한 현재 등재 및 권리신고한 임차인 없어 미반영", " 현재 등재 임차인 없어 미반영")))  &amp; CHAR(10) &amp; IF(OR(TODAY()&lt;권리분석!EP81, 권리분석!EP81=0, 권리분석!EP81="14일미경과"),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용인시 수지구 죽전동 소재 이며, 경매미진행건으로 등본 상 소유자 거주로 추정되어 미반영
3.임금 : 소유자 개인이며, 임금채권자로 추정되는 가압류권자 없어 미반영
4.조세, 당해세 : 압류권자 없어 미반영</v>
      </c>
      <c r="DQ81" s="416"/>
      <c r="DR81" s="416"/>
      <c r="DS81" s="352"/>
      <c r="DT81" s="352"/>
      <c r="DU81" s="352"/>
      <c r="DV81" s="417" t="s">
        <v>697</v>
      </c>
      <c r="DW81" s="352"/>
      <c r="DX81" s="418"/>
      <c r="DY81" s="419" t="s">
        <v>763</v>
      </c>
      <c r="DZ81" s="420" t="s">
        <v>1383</v>
      </c>
      <c r="EA81" s="421"/>
      <c r="EB81" s="421"/>
      <c r="EC81" s="407" t="s">
        <v>820</v>
      </c>
      <c r="ED81" s="422"/>
      <c r="EE81" s="375" t="s">
        <v>821</v>
      </c>
      <c r="EF81" s="423"/>
      <c r="EG81" s="424"/>
      <c r="EH81" s="368"/>
      <c r="EI81" s="375"/>
      <c r="EJ81" s="423"/>
      <c r="EK81" s="425"/>
      <c r="EL81" s="425"/>
      <c r="EM81" s="375"/>
      <c r="EN81" s="426"/>
      <c r="EO81" s="427">
        <v>45456</v>
      </c>
      <c r="EP81" s="427"/>
      <c r="EQ81" s="352"/>
      <c r="ER81" s="428"/>
      <c r="ES81" s="377"/>
      <c r="ET81" s="429"/>
      <c r="EU81" s="377"/>
      <c r="EV81" s="429"/>
      <c r="EW81" s="429"/>
      <c r="EX81" s="377"/>
      <c r="EY81" s="429"/>
      <c r="EZ81" s="377"/>
      <c r="FA81" s="377"/>
      <c r="FB81" s="377"/>
      <c r="FC81" s="376"/>
      <c r="FD81" s="376"/>
      <c r="FE81" s="430"/>
      <c r="FF81" s="430"/>
      <c r="FG81" s="400"/>
      <c r="FH81" s="376"/>
      <c r="FI81" s="376"/>
      <c r="FJ81" s="376"/>
      <c r="FK81" s="376"/>
      <c r="FL81" s="376"/>
      <c r="FM81" s="352"/>
      <c r="FN81" s="376"/>
      <c r="FO81" s="376"/>
      <c r="FP81" s="399"/>
      <c r="FQ81" s="376"/>
      <c r="FR81" s="352"/>
      <c r="FS81" s="431"/>
      <c r="FT81" s="432" t="s">
        <v>710</v>
      </c>
      <c r="FU81" s="433">
        <v>45878</v>
      </c>
      <c r="FV81" s="434"/>
      <c r="FW81" s="435"/>
      <c r="FX81" s="435"/>
      <c r="FY81" s="436"/>
      <c r="FZ81" s="436"/>
      <c r="GA81" s="437">
        <v>815000000</v>
      </c>
      <c r="GB81" s="412"/>
      <c r="GC81" s="438"/>
      <c r="GD81" s="439"/>
      <c r="GE81" s="440"/>
      <c r="GF81" s="441"/>
      <c r="GG81" s="441"/>
      <c r="GH81" s="441"/>
      <c r="GI81" s="441"/>
      <c r="GJ81" s="441"/>
      <c r="GK81" s="441"/>
      <c r="GL81" s="442">
        <f t="shared" si="12"/>
        <v>0</v>
      </c>
      <c r="GM81" s="442">
        <f t="shared" si="13"/>
        <v>0</v>
      </c>
      <c r="GN81" s="442"/>
      <c r="GO81" s="443"/>
      <c r="GP81" s="444"/>
      <c r="GQ81" s="445"/>
      <c r="GR81" s="377"/>
      <c r="GS81" s="446"/>
      <c r="GT81" s="447"/>
      <c r="GU81" s="448"/>
      <c r="GV81" s="449"/>
      <c r="GW81" s="450"/>
      <c r="GX81" s="451"/>
      <c r="MD81" s="453">
        <f t="shared" si="14"/>
        <v>0</v>
      </c>
    </row>
    <row r="82" spans="1:342" s="452" customFormat="1" ht="18" customHeight="1">
      <c r="A82" s="350"/>
      <c r="B82" s="351"/>
      <c r="C82" s="352"/>
      <c r="D82" s="353" t="s">
        <v>683</v>
      </c>
      <c r="E82" s="1143" t="s">
        <v>1384</v>
      </c>
      <c r="F82" s="354">
        <f t="shared" si="9"/>
        <v>1</v>
      </c>
      <c r="G82" s="355" t="str">
        <f t="shared" si="8"/>
        <v>SBI-065-01</v>
      </c>
      <c r="H82" s="356" t="s">
        <v>1385</v>
      </c>
      <c r="I82" s="355"/>
      <c r="J82" s="357">
        <v>555390680</v>
      </c>
      <c r="K82" s="358"/>
      <c r="L82" s="358"/>
      <c r="M82" s="359" t="s">
        <v>834</v>
      </c>
      <c r="N82" s="360"/>
      <c r="O82" s="361"/>
      <c r="P82" s="362"/>
      <c r="Q82" s="363" t="s">
        <v>850</v>
      </c>
      <c r="R82" s="363" t="s">
        <v>1018</v>
      </c>
      <c r="S82" s="363" t="s">
        <v>1019</v>
      </c>
      <c r="T82" s="364" t="s">
        <v>1386</v>
      </c>
      <c r="U82" s="365" t="s">
        <v>850</v>
      </c>
      <c r="V82" s="365" t="s">
        <v>1018</v>
      </c>
      <c r="W82" s="365" t="s">
        <v>1019</v>
      </c>
      <c r="X82" s="365" t="s">
        <v>1387</v>
      </c>
      <c r="Y82" s="366"/>
      <c r="Z82" s="367" t="s">
        <v>692</v>
      </c>
      <c r="AA82" s="368"/>
      <c r="AB82" s="369"/>
      <c r="AC82" s="370" t="e">
        <f>VLOOKUP(AA82,코드표!$B$4:$C$89,2,FALSE)</f>
        <v>#N/A</v>
      </c>
      <c r="AD82" s="352"/>
      <c r="AE82" s="371">
        <v>19.803000000000001</v>
      </c>
      <c r="AF82" s="371">
        <v>59.9</v>
      </c>
      <c r="AG82" s="372"/>
      <c r="AH82" s="373"/>
      <c r="AI82" s="374"/>
      <c r="AJ82" s="375"/>
      <c r="AK82" s="376"/>
      <c r="AL82" s="376"/>
      <c r="AM82" s="377">
        <v>43399</v>
      </c>
      <c r="AN82" s="358" t="s">
        <v>1388</v>
      </c>
      <c r="AO82" s="378" t="s">
        <v>1389</v>
      </c>
      <c r="AP82" s="379" t="s">
        <v>695</v>
      </c>
      <c r="AQ82" s="352"/>
      <c r="AR82" s="380"/>
      <c r="AS82" s="380"/>
      <c r="AT82" s="380"/>
      <c r="AU82" s="377"/>
      <c r="AV82" s="352"/>
      <c r="AW82" s="381"/>
      <c r="AX82" s="382"/>
      <c r="AY82" s="383" t="s">
        <v>793</v>
      </c>
      <c r="AZ82" s="384">
        <v>662400000</v>
      </c>
      <c r="BA82" s="385"/>
      <c r="BB82" s="386" t="s">
        <v>696</v>
      </c>
      <c r="BC82" s="387"/>
      <c r="BD82" s="388"/>
      <c r="BE82" s="389"/>
      <c r="BF82" s="390"/>
      <c r="BG82" s="391"/>
      <c r="BH82" s="392"/>
      <c r="BI82" s="392"/>
      <c r="BJ82" s="392"/>
      <c r="BK82" s="393"/>
      <c r="BL82" s="389"/>
      <c r="BM82" s="387"/>
      <c r="BN82" s="394"/>
      <c r="BO82" s="395"/>
      <c r="BP82" s="390"/>
      <c r="BQ82" s="391"/>
      <c r="BR82" s="396"/>
      <c r="BS82" s="396"/>
      <c r="BT82" s="352"/>
      <c r="BU82" s="397"/>
      <c r="BV82" s="398"/>
      <c r="BW82" s="399"/>
      <c r="BX82" s="388"/>
      <c r="BY82" s="359"/>
      <c r="BZ82" s="399"/>
      <c r="CA82" s="400"/>
      <c r="CB82" s="401"/>
      <c r="CC82" s="352"/>
      <c r="CD82" s="400"/>
      <c r="CE82" s="400"/>
      <c r="CF82" s="389"/>
      <c r="CG82" s="402"/>
      <c r="CH82" s="403"/>
      <c r="CI82" s="381"/>
      <c r="CJ82" s="400"/>
      <c r="CK82" s="404"/>
      <c r="CL82" s="405"/>
      <c r="CM82" s="406"/>
      <c r="CN82" s="352"/>
      <c r="CO82" s="407"/>
      <c r="CP82" s="408"/>
      <c r="CQ82" s="409"/>
      <c r="CR82" s="410"/>
      <c r="CS82" s="411"/>
      <c r="CT82" s="412"/>
      <c r="CU82" s="413"/>
      <c r="CV82" s="413"/>
      <c r="CW82" s="413"/>
      <c r="CX82" s="413"/>
      <c r="CY82" s="413"/>
      <c r="CZ82" s="413"/>
      <c r="DA82" s="384">
        <v>0</v>
      </c>
      <c r="DB82" s="413"/>
      <c r="DC82" s="414">
        <f t="shared" si="10"/>
        <v>0</v>
      </c>
      <c r="DD82" s="399"/>
      <c r="DE82" s="399"/>
      <c r="DF82" s="399"/>
      <c r="DG82" s="399"/>
      <c r="DH82" s="399"/>
      <c r="DI82" s="414"/>
      <c r="DJ82" s="414"/>
      <c r="DK82" s="399"/>
      <c r="DL82" s="414"/>
      <c r="DM82" s="414">
        <f t="shared" si="11"/>
        <v>0</v>
      </c>
      <c r="DN82" s="415"/>
      <c r="DO82" s="399"/>
      <c r="DP82" s="298" t="str">
        <f ca="1" xml:space="preserve"> "1~2.소액,임차 : 담보물 " &amp; 권리분석!U82 &amp; " " &amp; 권리분석!V82 &amp; " " &amp; 권리분석!W82 &amp; " 소재 " &amp; 권리분석!AA82 &amp; "이며," &amp; IF(권리분석!EP82=0, " 경매미진행건으로 등본 상 소유자 거주로 추정되어 미반영", IF(권리분석!EP82="14일미경과", " 배당요구종기일(14일미경과) 현재 임대차 관련자료 없어 미반영", " 배당요구종기일(" &amp; TEXT(권리분석!EP82, "yyyy-mm-dd") &amp; ")" &amp; IF(TODAY()&gt;권리분석!EP82, " 경과한 현재 등재 및 권리신고한 임차인 없어 미반영", " 현재 등재 임차인 없어 미반영")))  &amp; CHAR(10) &amp; IF(OR(TODAY()&lt;권리분석!EP82, 권리분석!EP82=0, 권리분석!EP82="14일미경과"),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서울특별시 성북구 정릉동 소재 이며, 경매미진행건으로 등본 상 소유자 거주로 추정되어 미반영
3.임금 : 소유자 개인이며, 임금채권자로 추정되는 가압류권자 없어 미반영
4.조세, 당해세 : 압류권자 없어 미반영</v>
      </c>
      <c r="DQ82" s="416"/>
      <c r="DR82" s="416"/>
      <c r="DS82" s="352"/>
      <c r="DT82" s="352"/>
      <c r="DU82" s="352"/>
      <c r="DV82" s="417" t="s">
        <v>697</v>
      </c>
      <c r="DW82" s="352"/>
      <c r="DX82" s="418"/>
      <c r="DY82" s="419" t="s">
        <v>1024</v>
      </c>
      <c r="DZ82" s="420" t="s">
        <v>1390</v>
      </c>
      <c r="EA82" s="421"/>
      <c r="EB82" s="421"/>
      <c r="EC82" s="407" t="s">
        <v>820</v>
      </c>
      <c r="ED82" s="422"/>
      <c r="EE82" s="375" t="s">
        <v>821</v>
      </c>
      <c r="EF82" s="423"/>
      <c r="EG82" s="424"/>
      <c r="EH82" s="368"/>
      <c r="EI82" s="375"/>
      <c r="EJ82" s="423"/>
      <c r="EK82" s="425"/>
      <c r="EL82" s="425"/>
      <c r="EM82" s="375"/>
      <c r="EN82" s="426"/>
      <c r="EO82" s="427">
        <v>45733</v>
      </c>
      <c r="EP82" s="427"/>
      <c r="EQ82" s="352"/>
      <c r="ER82" s="428"/>
      <c r="ES82" s="377"/>
      <c r="ET82" s="429"/>
      <c r="EU82" s="377"/>
      <c r="EV82" s="429"/>
      <c r="EW82" s="429"/>
      <c r="EX82" s="377"/>
      <c r="EY82" s="429"/>
      <c r="EZ82" s="377"/>
      <c r="FA82" s="377"/>
      <c r="FB82" s="377"/>
      <c r="FC82" s="376"/>
      <c r="FD82" s="376"/>
      <c r="FE82" s="430"/>
      <c r="FF82" s="430"/>
      <c r="FG82" s="400"/>
      <c r="FH82" s="376"/>
      <c r="FI82" s="376"/>
      <c r="FJ82" s="376"/>
      <c r="FK82" s="376"/>
      <c r="FL82" s="376"/>
      <c r="FM82" s="352"/>
      <c r="FN82" s="376"/>
      <c r="FO82" s="376"/>
      <c r="FP82" s="399"/>
      <c r="FQ82" s="376"/>
      <c r="FR82" s="352"/>
      <c r="FS82" s="431"/>
      <c r="FT82" s="432" t="s">
        <v>710</v>
      </c>
      <c r="FU82" s="433">
        <v>45878</v>
      </c>
      <c r="FV82" s="434"/>
      <c r="FW82" s="435"/>
      <c r="FX82" s="435"/>
      <c r="FY82" s="436"/>
      <c r="FZ82" s="436"/>
      <c r="GA82" s="437">
        <v>565000000</v>
      </c>
      <c r="GB82" s="412"/>
      <c r="GC82" s="438"/>
      <c r="GD82" s="439"/>
      <c r="GE82" s="440"/>
      <c r="GF82" s="441"/>
      <c r="GG82" s="441"/>
      <c r="GH82" s="441"/>
      <c r="GI82" s="441"/>
      <c r="GJ82" s="441"/>
      <c r="GK82" s="441"/>
      <c r="GL82" s="442">
        <f t="shared" si="12"/>
        <v>0</v>
      </c>
      <c r="GM82" s="442">
        <f t="shared" si="13"/>
        <v>0</v>
      </c>
      <c r="GN82" s="442"/>
      <c r="GO82" s="443"/>
      <c r="GP82" s="444"/>
      <c r="GQ82" s="445"/>
      <c r="GR82" s="377"/>
      <c r="GS82" s="446"/>
      <c r="GT82" s="447"/>
      <c r="GU82" s="448"/>
      <c r="GV82" s="449"/>
      <c r="GW82" s="450"/>
      <c r="GX82" s="451"/>
      <c r="MD82" s="453">
        <f t="shared" si="14"/>
        <v>0</v>
      </c>
    </row>
    <row r="83" spans="1:342" s="452" customFormat="1" ht="18" customHeight="1">
      <c r="A83" s="350"/>
      <c r="B83" s="351"/>
      <c r="C83" s="352"/>
      <c r="D83" s="353" t="s">
        <v>683</v>
      </c>
      <c r="E83" s="1143" t="s">
        <v>1391</v>
      </c>
      <c r="F83" s="354">
        <f t="shared" si="9"/>
        <v>1</v>
      </c>
      <c r="G83" s="355" t="str">
        <f t="shared" si="8"/>
        <v>SBI-066-01</v>
      </c>
      <c r="H83" s="356" t="s">
        <v>1392</v>
      </c>
      <c r="I83" s="355"/>
      <c r="J83" s="357">
        <v>332818240</v>
      </c>
      <c r="K83" s="358"/>
      <c r="L83" s="358"/>
      <c r="M83" s="359" t="s">
        <v>834</v>
      </c>
      <c r="N83" s="360"/>
      <c r="O83" s="361"/>
      <c r="P83" s="362"/>
      <c r="Q83" s="363" t="s">
        <v>1109</v>
      </c>
      <c r="R83" s="363" t="s">
        <v>1110</v>
      </c>
      <c r="S83" s="363" t="s">
        <v>1393</v>
      </c>
      <c r="T83" s="364" t="s">
        <v>1394</v>
      </c>
      <c r="U83" s="365" t="s">
        <v>1109</v>
      </c>
      <c r="V83" s="365" t="s">
        <v>1110</v>
      </c>
      <c r="W83" s="365" t="s">
        <v>1393</v>
      </c>
      <c r="X83" s="365" t="s">
        <v>1395</v>
      </c>
      <c r="Y83" s="366"/>
      <c r="Z83" s="367" t="s">
        <v>692</v>
      </c>
      <c r="AA83" s="368"/>
      <c r="AB83" s="369"/>
      <c r="AC83" s="370" t="e">
        <f>VLOOKUP(AA83,코드표!$B$4:$C$89,2,FALSE)</f>
        <v>#N/A</v>
      </c>
      <c r="AD83" s="352"/>
      <c r="AE83" s="371">
        <v>71.513986902927584</v>
      </c>
      <c r="AF83" s="371">
        <v>142.69</v>
      </c>
      <c r="AG83" s="372"/>
      <c r="AH83" s="373"/>
      <c r="AI83" s="374"/>
      <c r="AJ83" s="375"/>
      <c r="AK83" s="376"/>
      <c r="AL83" s="376"/>
      <c r="AM83" s="377">
        <v>43626</v>
      </c>
      <c r="AN83" s="358" t="s">
        <v>1396</v>
      </c>
      <c r="AO83" s="378" t="s">
        <v>1397</v>
      </c>
      <c r="AP83" s="379" t="s">
        <v>695</v>
      </c>
      <c r="AQ83" s="352"/>
      <c r="AR83" s="380"/>
      <c r="AS83" s="380"/>
      <c r="AT83" s="380"/>
      <c r="AU83" s="377"/>
      <c r="AV83" s="352"/>
      <c r="AW83" s="381"/>
      <c r="AX83" s="382"/>
      <c r="AY83" s="383">
        <v>2</v>
      </c>
      <c r="AZ83" s="384">
        <v>396000000</v>
      </c>
      <c r="BA83" s="385"/>
      <c r="BB83" s="386" t="s">
        <v>696</v>
      </c>
      <c r="BC83" s="387"/>
      <c r="BD83" s="388"/>
      <c r="BE83" s="389"/>
      <c r="BF83" s="390"/>
      <c r="BG83" s="391"/>
      <c r="BH83" s="392"/>
      <c r="BI83" s="454">
        <v>1</v>
      </c>
      <c r="BJ83" s="455">
        <v>120000000</v>
      </c>
      <c r="BK83" s="393"/>
      <c r="BL83" s="389" t="s">
        <v>696</v>
      </c>
      <c r="BM83" s="387"/>
      <c r="BN83" s="394"/>
      <c r="BO83" s="395"/>
      <c r="BP83" s="390"/>
      <c r="BQ83" s="391"/>
      <c r="BR83" s="396"/>
      <c r="BS83" s="396"/>
      <c r="BT83" s="352"/>
      <c r="BU83" s="397"/>
      <c r="BV83" s="398"/>
      <c r="BW83" s="399"/>
      <c r="BX83" s="388"/>
      <c r="BY83" s="359"/>
      <c r="BZ83" s="399"/>
      <c r="CA83" s="400"/>
      <c r="CB83" s="401"/>
      <c r="CC83" s="352"/>
      <c r="CD83" s="400"/>
      <c r="CE83" s="400"/>
      <c r="CF83" s="389"/>
      <c r="CG83" s="402"/>
      <c r="CH83" s="403"/>
      <c r="CI83" s="381"/>
      <c r="CJ83" s="400"/>
      <c r="CK83" s="404"/>
      <c r="CL83" s="405"/>
      <c r="CM83" s="406"/>
      <c r="CN83" s="352"/>
      <c r="CO83" s="407"/>
      <c r="CP83" s="408"/>
      <c r="CQ83" s="456"/>
      <c r="CR83" s="410"/>
      <c r="CS83" s="411"/>
      <c r="CT83" s="412"/>
      <c r="CU83" s="413"/>
      <c r="CV83" s="413"/>
      <c r="CW83" s="413"/>
      <c r="CX83" s="413"/>
      <c r="CY83" s="413"/>
      <c r="CZ83" s="413"/>
      <c r="DA83" s="384">
        <v>0</v>
      </c>
      <c r="DB83" s="413"/>
      <c r="DC83" s="414">
        <f t="shared" si="10"/>
        <v>0</v>
      </c>
      <c r="DD83" s="399"/>
      <c r="DE83" s="399"/>
      <c r="DF83" s="399"/>
      <c r="DG83" s="399"/>
      <c r="DH83" s="399"/>
      <c r="DI83" s="414"/>
      <c r="DJ83" s="414"/>
      <c r="DK83" s="399"/>
      <c r="DL83" s="414"/>
      <c r="DM83" s="414">
        <f t="shared" si="11"/>
        <v>0</v>
      </c>
      <c r="DN83" s="415"/>
      <c r="DO83" s="399"/>
      <c r="DP83" s="298" t="str">
        <f ca="1" xml:space="preserve"> "1~2.소액,임차 : 담보물 " &amp; 권리분석!U83 &amp; " " &amp; 권리분석!V83 &amp; " " &amp; 권리분석!W83 &amp; " 소재 " &amp; 권리분석!AA83 &amp; "이며," &amp; IF(권리분석!EP83=0, " 경매미진행건으로 등본 상 소유자 거주로 추정되어 미반영", IF(권리분석!EP83="14일미경과", " 배당요구종기일(14일미경과) 현재 임대차 관련자료 없어 미반영", " 배당요구종기일(" &amp; TEXT(권리분석!EP83, "yyyy-mm-dd") &amp; ")" &amp; IF(TODAY()&gt;권리분석!EP83, " 경과한 현재 등재 및 권리신고한 임차인 없어 미반영", " 현재 등재 임차인 없어 미반영")))  &amp; CHAR(10) &amp; IF(OR(TODAY()&lt;권리분석!EP83, 권리분석!EP83=0, 권리분석!EP83="14일미경과"),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대전광역시 유성구 어은동 소재 이며, 경매미진행건으로 등본 상 소유자 거주로 추정되어 미반영
3.임금 : 소유자 개인이며, 임금채권자로 추정되는 가압류권자 없어 미반영
4.조세, 당해세 : 압류권자 없어 미반영</v>
      </c>
      <c r="DQ83" s="416"/>
      <c r="DR83" s="416"/>
      <c r="DS83" s="352"/>
      <c r="DT83" s="352"/>
      <c r="DU83" s="352"/>
      <c r="DV83" s="417" t="s">
        <v>697</v>
      </c>
      <c r="DW83" s="352"/>
      <c r="DX83" s="418"/>
      <c r="DY83" s="419" t="s">
        <v>1116</v>
      </c>
      <c r="DZ83" s="420" t="s">
        <v>1398</v>
      </c>
      <c r="EA83" s="421"/>
      <c r="EB83" s="421"/>
      <c r="EC83" s="407" t="s">
        <v>820</v>
      </c>
      <c r="ED83" s="422"/>
      <c r="EE83" s="375" t="s">
        <v>821</v>
      </c>
      <c r="EF83" s="423"/>
      <c r="EG83" s="424"/>
      <c r="EH83" s="368"/>
      <c r="EI83" s="375"/>
      <c r="EJ83" s="423"/>
      <c r="EK83" s="425"/>
      <c r="EL83" s="425"/>
      <c r="EM83" s="375"/>
      <c r="EN83" s="426"/>
      <c r="EO83" s="427">
        <v>45642</v>
      </c>
      <c r="EP83" s="427"/>
      <c r="EQ83" s="352"/>
      <c r="ER83" s="428"/>
      <c r="ES83" s="377"/>
      <c r="ET83" s="429"/>
      <c r="EU83" s="377"/>
      <c r="EV83" s="429"/>
      <c r="EW83" s="429"/>
      <c r="EX83" s="377"/>
      <c r="EY83" s="429"/>
      <c r="EZ83" s="377"/>
      <c r="FA83" s="377"/>
      <c r="FB83" s="377"/>
      <c r="FC83" s="376"/>
      <c r="FD83" s="376"/>
      <c r="FE83" s="430"/>
      <c r="FF83" s="430"/>
      <c r="FG83" s="400"/>
      <c r="FH83" s="376"/>
      <c r="FI83" s="376"/>
      <c r="FJ83" s="376"/>
      <c r="FK83" s="376"/>
      <c r="FL83" s="376"/>
      <c r="FM83" s="352"/>
      <c r="FN83" s="376"/>
      <c r="FO83" s="376"/>
      <c r="FP83" s="399"/>
      <c r="FQ83" s="376"/>
      <c r="FR83" s="352"/>
      <c r="FS83" s="431"/>
      <c r="FT83" s="432" t="s">
        <v>710</v>
      </c>
      <c r="FU83" s="433">
        <v>45878</v>
      </c>
      <c r="FV83" s="434"/>
      <c r="FW83" s="435"/>
      <c r="FX83" s="435"/>
      <c r="FY83" s="436"/>
      <c r="FZ83" s="436"/>
      <c r="GA83" s="437">
        <v>625000000</v>
      </c>
      <c r="GB83" s="412"/>
      <c r="GC83" s="438"/>
      <c r="GD83" s="439"/>
      <c r="GE83" s="440"/>
      <c r="GF83" s="441"/>
      <c r="GG83" s="441"/>
      <c r="GH83" s="441"/>
      <c r="GI83" s="441"/>
      <c r="GJ83" s="441"/>
      <c r="GK83" s="441"/>
      <c r="GL83" s="442">
        <f t="shared" si="12"/>
        <v>0</v>
      </c>
      <c r="GM83" s="442">
        <f t="shared" si="13"/>
        <v>0</v>
      </c>
      <c r="GN83" s="442"/>
      <c r="GO83" s="443"/>
      <c r="GP83" s="444"/>
      <c r="GQ83" s="445"/>
      <c r="GR83" s="377"/>
      <c r="GS83" s="446"/>
      <c r="GT83" s="457"/>
      <c r="GU83" s="448"/>
      <c r="GV83" s="449"/>
      <c r="GW83" s="450"/>
      <c r="GX83" s="451"/>
      <c r="MD83" s="453">
        <f t="shared" si="14"/>
        <v>0</v>
      </c>
    </row>
    <row r="84" spans="1:342" s="452" customFormat="1" ht="18" customHeight="1">
      <c r="A84" s="350"/>
      <c r="B84" s="351"/>
      <c r="C84" s="352"/>
      <c r="D84" s="353" t="s">
        <v>683</v>
      </c>
      <c r="E84" s="1143" t="s">
        <v>1399</v>
      </c>
      <c r="F84" s="354">
        <f t="shared" si="9"/>
        <v>1</v>
      </c>
      <c r="G84" s="355" t="str">
        <f t="shared" si="8"/>
        <v>SBI-067-01</v>
      </c>
      <c r="H84" s="356" t="s">
        <v>1400</v>
      </c>
      <c r="I84" s="355"/>
      <c r="J84" s="357">
        <v>563974700</v>
      </c>
      <c r="K84" s="358"/>
      <c r="L84" s="358"/>
      <c r="M84" s="359" t="s">
        <v>834</v>
      </c>
      <c r="N84" s="360"/>
      <c r="O84" s="361"/>
      <c r="P84" s="362"/>
      <c r="Q84" s="363" t="s">
        <v>981</v>
      </c>
      <c r="R84" s="363" t="s">
        <v>1401</v>
      </c>
      <c r="S84" s="363" t="s">
        <v>1402</v>
      </c>
      <c r="T84" s="364" t="s">
        <v>1403</v>
      </c>
      <c r="U84" s="365" t="s">
        <v>981</v>
      </c>
      <c r="V84" s="365" t="s">
        <v>1401</v>
      </c>
      <c r="W84" s="365" t="s">
        <v>1402</v>
      </c>
      <c r="X84" s="365" t="s">
        <v>1404</v>
      </c>
      <c r="Y84" s="366"/>
      <c r="Z84" s="367" t="s">
        <v>692</v>
      </c>
      <c r="AA84" s="368"/>
      <c r="AB84" s="369"/>
      <c r="AC84" s="370" t="e">
        <f>VLOOKUP(AA84,코드표!$B$4:$C$89,2,FALSE)</f>
        <v>#N/A</v>
      </c>
      <c r="AD84" s="352"/>
      <c r="AE84" s="371">
        <v>32.518000000000001</v>
      </c>
      <c r="AF84" s="371">
        <v>84.9238</v>
      </c>
      <c r="AG84" s="372"/>
      <c r="AH84" s="373"/>
      <c r="AI84" s="374"/>
      <c r="AJ84" s="375"/>
      <c r="AK84" s="376"/>
      <c r="AL84" s="376"/>
      <c r="AM84" s="377">
        <v>42261</v>
      </c>
      <c r="AN84" s="358" t="s">
        <v>1405</v>
      </c>
      <c r="AO84" s="378" t="s">
        <v>1406</v>
      </c>
      <c r="AP84" s="379" t="s">
        <v>695</v>
      </c>
      <c r="AQ84" s="352"/>
      <c r="AR84" s="380"/>
      <c r="AS84" s="380"/>
      <c r="AT84" s="380"/>
      <c r="AU84" s="377">
        <v>45609</v>
      </c>
      <c r="AV84" s="352"/>
      <c r="AW84" s="381"/>
      <c r="AX84" s="382"/>
      <c r="AY84" s="383" t="s">
        <v>1407</v>
      </c>
      <c r="AZ84" s="384">
        <v>672000000</v>
      </c>
      <c r="BA84" s="385"/>
      <c r="BB84" s="386" t="s">
        <v>696</v>
      </c>
      <c r="BC84" s="387"/>
      <c r="BD84" s="388"/>
      <c r="BE84" s="389"/>
      <c r="BF84" s="390"/>
      <c r="BG84" s="391"/>
      <c r="BH84" s="392"/>
      <c r="BI84" s="454">
        <v>1</v>
      </c>
      <c r="BJ84" s="455">
        <v>394800000</v>
      </c>
      <c r="BK84" s="393"/>
      <c r="BL84" s="389" t="s">
        <v>696</v>
      </c>
      <c r="BM84" s="387"/>
      <c r="BN84" s="394"/>
      <c r="BO84" s="395"/>
      <c r="BP84" s="390"/>
      <c r="BQ84" s="391"/>
      <c r="BR84" s="396"/>
      <c r="BS84" s="396"/>
      <c r="BT84" s="352"/>
      <c r="BU84" s="397"/>
      <c r="BV84" s="398"/>
      <c r="BW84" s="399"/>
      <c r="BX84" s="388"/>
      <c r="BY84" s="359"/>
      <c r="BZ84" s="399"/>
      <c r="CA84" s="400"/>
      <c r="CB84" s="401"/>
      <c r="CC84" s="352"/>
      <c r="CD84" s="400"/>
      <c r="CE84" s="400"/>
      <c r="CF84" s="389"/>
      <c r="CG84" s="402"/>
      <c r="CH84" s="403"/>
      <c r="CI84" s="381"/>
      <c r="CJ84" s="400"/>
      <c r="CK84" s="404"/>
      <c r="CL84" s="405"/>
      <c r="CM84" s="406"/>
      <c r="CN84" s="352"/>
      <c r="CO84" s="407"/>
      <c r="CP84" s="408"/>
      <c r="CQ84" s="409"/>
      <c r="CR84" s="410"/>
      <c r="CS84" s="411"/>
      <c r="CT84" s="412"/>
      <c r="CU84" s="413"/>
      <c r="CV84" s="413"/>
      <c r="CW84" s="413"/>
      <c r="CX84" s="413"/>
      <c r="CY84" s="413"/>
      <c r="CZ84" s="413"/>
      <c r="DA84" s="384">
        <v>0</v>
      </c>
      <c r="DB84" s="413"/>
      <c r="DC84" s="414">
        <f t="shared" si="10"/>
        <v>0</v>
      </c>
      <c r="DD84" s="399"/>
      <c r="DE84" s="399"/>
      <c r="DF84" s="399"/>
      <c r="DG84" s="399"/>
      <c r="DH84" s="399"/>
      <c r="DI84" s="414"/>
      <c r="DJ84" s="414"/>
      <c r="DK84" s="399"/>
      <c r="DL84" s="414"/>
      <c r="DM84" s="414">
        <f t="shared" si="11"/>
        <v>0</v>
      </c>
      <c r="DN84" s="415"/>
      <c r="DO84" s="399"/>
      <c r="DP84" s="298" t="str">
        <f ca="1" xml:space="preserve"> "1~2.소액,임차 : 담보물 " &amp; 권리분석!U84 &amp; " " &amp; 권리분석!V84 &amp; " " &amp; 권리분석!W84 &amp; " 소재 " &amp; 권리분석!AA84 &amp; "이며," &amp; IF(권리분석!EP84=0, " 경매미진행건으로 등본 상 소유자 거주로 추정되어 미반영", IF(권리분석!EP84="14일미경과", " 배당요구종기일(14일미경과) 현재 임대차 관련자료 없어 미반영", " 배당요구종기일(" &amp; TEXT(권리분석!EP84, "yyyy-mm-dd") &amp; ")" &amp; IF(TODAY()&gt;권리분석!EP84, " 경과한 현재 등재 및 권리신고한 임차인 없어 미반영", " 현재 등재 임차인 없어 미반영")))  &amp; CHAR(10) &amp; IF(OR(TODAY()&lt;권리분석!EP84, 권리분석!EP84=0, 권리분석!EP84="14일미경과"),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인천광역시 연수구 송도동 소재 이며, 경매미진행건으로 등본 상 소유자 거주로 추정되어 미반영
3.임금 : 소유자 개인이며, 임금채권자로 추정되는 가압류권자 없어 미반영
4.조세, 당해세 : 압류권자 없어 미반영</v>
      </c>
      <c r="DQ84" s="416"/>
      <c r="DR84" s="416"/>
      <c r="DS84" s="352"/>
      <c r="DT84" s="352"/>
      <c r="DU84" s="352"/>
      <c r="DV84" s="417" t="s">
        <v>697</v>
      </c>
      <c r="DW84" s="352"/>
      <c r="DX84" s="418"/>
      <c r="DY84" s="419" t="s">
        <v>986</v>
      </c>
      <c r="DZ84" s="420" t="s">
        <v>1408</v>
      </c>
      <c r="EA84" s="421"/>
      <c r="EB84" s="421"/>
      <c r="EC84" s="407" t="s">
        <v>820</v>
      </c>
      <c r="ED84" s="422"/>
      <c r="EE84" s="375" t="s">
        <v>821</v>
      </c>
      <c r="EF84" s="423"/>
      <c r="EG84" s="424"/>
      <c r="EH84" s="368"/>
      <c r="EI84" s="375"/>
      <c r="EJ84" s="423"/>
      <c r="EK84" s="425"/>
      <c r="EL84" s="425"/>
      <c r="EM84" s="375"/>
      <c r="EN84" s="426"/>
      <c r="EO84" s="427">
        <v>45478</v>
      </c>
      <c r="EP84" s="427"/>
      <c r="EQ84" s="352"/>
      <c r="ER84" s="428"/>
      <c r="ES84" s="377"/>
      <c r="ET84" s="429"/>
      <c r="EU84" s="377"/>
      <c r="EV84" s="429"/>
      <c r="EW84" s="429"/>
      <c r="EX84" s="377"/>
      <c r="EY84" s="429"/>
      <c r="EZ84" s="377"/>
      <c r="FA84" s="377"/>
      <c r="FB84" s="377"/>
      <c r="FC84" s="376"/>
      <c r="FD84" s="376"/>
      <c r="FE84" s="430"/>
      <c r="FF84" s="430"/>
      <c r="FG84" s="400"/>
      <c r="FH84" s="376"/>
      <c r="FI84" s="376"/>
      <c r="FJ84" s="376"/>
      <c r="FK84" s="376"/>
      <c r="FL84" s="376"/>
      <c r="FM84" s="352"/>
      <c r="FN84" s="376"/>
      <c r="FO84" s="376"/>
      <c r="FP84" s="399"/>
      <c r="FQ84" s="376"/>
      <c r="FR84" s="352"/>
      <c r="FS84" s="431"/>
      <c r="FT84" s="432" t="s">
        <v>700</v>
      </c>
      <c r="FU84" s="433">
        <v>45485</v>
      </c>
      <c r="FV84" s="434"/>
      <c r="FW84" s="435"/>
      <c r="FX84" s="435"/>
      <c r="FY84" s="436"/>
      <c r="FZ84" s="436"/>
      <c r="GA84" s="437">
        <v>1000000000</v>
      </c>
      <c r="GB84" s="412"/>
      <c r="GC84" s="438"/>
      <c r="GD84" s="439"/>
      <c r="GE84" s="440"/>
      <c r="GF84" s="441"/>
      <c r="GG84" s="441"/>
      <c r="GH84" s="441"/>
      <c r="GI84" s="441"/>
      <c r="GJ84" s="441"/>
      <c r="GK84" s="441"/>
      <c r="GL84" s="442">
        <f t="shared" si="12"/>
        <v>0</v>
      </c>
      <c r="GM84" s="442">
        <f t="shared" si="13"/>
        <v>0</v>
      </c>
      <c r="GN84" s="442"/>
      <c r="GO84" s="443"/>
      <c r="GP84" s="444"/>
      <c r="GQ84" s="445"/>
      <c r="GR84" s="377"/>
      <c r="GS84" s="446"/>
      <c r="GT84" s="447"/>
      <c r="GU84" s="448"/>
      <c r="GV84" s="449"/>
      <c r="GW84" s="450"/>
      <c r="GX84" s="451"/>
      <c r="MD84" s="453">
        <f t="shared" si="14"/>
        <v>0</v>
      </c>
    </row>
    <row r="85" spans="1:342" s="452" customFormat="1" ht="18" customHeight="1">
      <c r="A85" s="350"/>
      <c r="B85" s="351"/>
      <c r="C85" s="352"/>
      <c r="D85" s="353" t="s">
        <v>683</v>
      </c>
      <c r="E85" s="1143" t="s">
        <v>1409</v>
      </c>
      <c r="F85" s="354">
        <f t="shared" si="9"/>
        <v>1</v>
      </c>
      <c r="G85" s="355" t="str">
        <f t="shared" si="8"/>
        <v>SBI-068-01</v>
      </c>
      <c r="H85" s="356" t="s">
        <v>1410</v>
      </c>
      <c r="I85" s="355"/>
      <c r="J85" s="357">
        <v>611017650</v>
      </c>
      <c r="K85" s="358"/>
      <c r="L85" s="358"/>
      <c r="M85" s="359" t="s">
        <v>686</v>
      </c>
      <c r="N85" s="360"/>
      <c r="O85" s="361"/>
      <c r="P85" s="362"/>
      <c r="Q85" s="363" t="s">
        <v>59</v>
      </c>
      <c r="R85" s="363" t="s">
        <v>940</v>
      </c>
      <c r="S85" s="363" t="s">
        <v>1411</v>
      </c>
      <c r="T85" s="364" t="s">
        <v>1412</v>
      </c>
      <c r="U85" s="365" t="s">
        <v>59</v>
      </c>
      <c r="V85" s="365" t="s">
        <v>943</v>
      </c>
      <c r="W85" s="365" t="s">
        <v>1411</v>
      </c>
      <c r="X85" s="365" t="s">
        <v>1413</v>
      </c>
      <c r="Y85" s="366"/>
      <c r="Z85" s="367" t="s">
        <v>692</v>
      </c>
      <c r="AA85" s="368"/>
      <c r="AB85" s="369"/>
      <c r="AC85" s="370" t="e">
        <f>VLOOKUP(AA85,코드표!$B$4:$C$89,2,FALSE)</f>
        <v>#N/A</v>
      </c>
      <c r="AD85" s="352"/>
      <c r="AE85" s="371">
        <v>26.352</v>
      </c>
      <c r="AF85" s="371">
        <v>80.001999999999995</v>
      </c>
      <c r="AG85" s="372"/>
      <c r="AH85" s="373"/>
      <c r="AI85" s="374"/>
      <c r="AJ85" s="375"/>
      <c r="AK85" s="376"/>
      <c r="AL85" s="376"/>
      <c r="AM85" s="377">
        <v>42248</v>
      </c>
      <c r="AN85" s="358" t="s">
        <v>1414</v>
      </c>
      <c r="AO85" s="378" t="s">
        <v>1415</v>
      </c>
      <c r="AP85" s="379" t="s">
        <v>695</v>
      </c>
      <c r="AQ85" s="352"/>
      <c r="AR85" s="380"/>
      <c r="AS85" s="380"/>
      <c r="AT85" s="380"/>
      <c r="AU85" s="377">
        <v>45257</v>
      </c>
      <c r="AV85" s="352"/>
      <c r="AW85" s="381"/>
      <c r="AX85" s="382"/>
      <c r="AY85" s="383" t="s">
        <v>1084</v>
      </c>
      <c r="AZ85" s="384">
        <v>730800000</v>
      </c>
      <c r="BA85" s="385"/>
      <c r="BB85" s="386" t="s">
        <v>696</v>
      </c>
      <c r="BC85" s="387"/>
      <c r="BD85" s="388"/>
      <c r="BE85" s="389"/>
      <c r="BF85" s="390"/>
      <c r="BG85" s="391"/>
      <c r="BH85" s="392"/>
      <c r="BI85" s="392"/>
      <c r="BJ85" s="392"/>
      <c r="BK85" s="393"/>
      <c r="BL85" s="389"/>
      <c r="BM85" s="387"/>
      <c r="BN85" s="394"/>
      <c r="BO85" s="395"/>
      <c r="BP85" s="390"/>
      <c r="BQ85" s="391"/>
      <c r="BR85" s="396"/>
      <c r="BS85" s="396"/>
      <c r="BT85" s="352"/>
      <c r="BU85" s="397"/>
      <c r="BV85" s="398"/>
      <c r="BW85" s="399"/>
      <c r="BX85" s="388"/>
      <c r="BY85" s="359"/>
      <c r="BZ85" s="399"/>
      <c r="CA85" s="400"/>
      <c r="CB85" s="401"/>
      <c r="CC85" s="352"/>
      <c r="CD85" s="400"/>
      <c r="CE85" s="400"/>
      <c r="CF85" s="389"/>
      <c r="CG85" s="402"/>
      <c r="CH85" s="403"/>
      <c r="CI85" s="381"/>
      <c r="CJ85" s="400"/>
      <c r="CK85" s="404"/>
      <c r="CL85" s="405"/>
      <c r="CM85" s="406"/>
      <c r="CN85" s="352"/>
      <c r="CO85" s="407"/>
      <c r="CP85" s="408"/>
      <c r="CQ85" s="409"/>
      <c r="CR85" s="410"/>
      <c r="CS85" s="411"/>
      <c r="CT85" s="412"/>
      <c r="CU85" s="413"/>
      <c r="CV85" s="413"/>
      <c r="CW85" s="413"/>
      <c r="CX85" s="413"/>
      <c r="CY85" s="413"/>
      <c r="CZ85" s="413"/>
      <c r="DA85" s="384">
        <v>0</v>
      </c>
      <c r="DB85" s="413"/>
      <c r="DC85" s="414">
        <f t="shared" si="10"/>
        <v>0</v>
      </c>
      <c r="DD85" s="399"/>
      <c r="DE85" s="399"/>
      <c r="DF85" s="399"/>
      <c r="DG85" s="399"/>
      <c r="DH85" s="399"/>
      <c r="DI85" s="414"/>
      <c r="DJ85" s="414"/>
      <c r="DK85" s="399"/>
      <c r="DL85" s="414"/>
      <c r="DM85" s="414">
        <f t="shared" si="11"/>
        <v>0</v>
      </c>
      <c r="DN85" s="415"/>
      <c r="DO85" s="399"/>
      <c r="DP85" s="298" t="str">
        <f ca="1" xml:space="preserve"> "1~2.소액,임차 : 담보물 " &amp; 권리분석!U85 &amp; " " &amp; 권리분석!V85 &amp; " " &amp; 권리분석!W85 &amp; " 소재 " &amp; 권리분석!AA85 &amp; "이며," &amp; IF(권리분석!EP85=0, " 경매미진행건으로 등본 상 소유자 거주로 추정되어 미반영", IF(권리분석!EP85="14일미경과", " 배당요구종기일(14일미경과) 현재 임대차 관련자료 없어 미반영", " 배당요구종기일(" &amp; TEXT(권리분석!EP85, "yyyy-mm-dd") &amp; ")" &amp; IF(TODAY()&gt;권리분석!EP85, " 경과한 현재 등재 및 권리신고한 임차인 없어 미반영", " 현재 등재 임차인 없어 미반영")))  &amp; CHAR(10) &amp; IF(OR(TODAY()&lt;권리분석!EP85, 권리분석!EP85=0, 권리분석!EP85="14일미경과"),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충청북도 청주시 흥덕구 복대동 소재 이며, 경매미진행건으로 등본 상 소유자 거주로 추정되어 미반영
3.임금 : 소유자 개인이며, 임금채권자로 추정되는 가압류권자 없어 미반영
4.조세, 당해세 : 압류권자 없어 미반영</v>
      </c>
      <c r="DQ85" s="416"/>
      <c r="DR85" s="416"/>
      <c r="DS85" s="352"/>
      <c r="DT85" s="352"/>
      <c r="DU85" s="352"/>
      <c r="DV85" s="417" t="s">
        <v>697</v>
      </c>
      <c r="DW85" s="352"/>
      <c r="DX85" s="418"/>
      <c r="DY85" s="419" t="s">
        <v>945</v>
      </c>
      <c r="DZ85" s="420" t="s">
        <v>1416</v>
      </c>
      <c r="EA85" s="421"/>
      <c r="EB85" s="421"/>
      <c r="EC85" s="407" t="s">
        <v>820</v>
      </c>
      <c r="ED85" s="422"/>
      <c r="EE85" s="375" t="s">
        <v>821</v>
      </c>
      <c r="EF85" s="423"/>
      <c r="EG85" s="424"/>
      <c r="EH85" s="368"/>
      <c r="EI85" s="375"/>
      <c r="EJ85" s="423"/>
      <c r="EK85" s="425"/>
      <c r="EL85" s="425"/>
      <c r="EM85" s="375"/>
      <c r="EN85" s="426"/>
      <c r="EO85" s="427">
        <v>45755</v>
      </c>
      <c r="EP85" s="427"/>
      <c r="EQ85" s="352"/>
      <c r="ER85" s="428"/>
      <c r="ES85" s="377"/>
      <c r="ET85" s="429"/>
      <c r="EU85" s="377"/>
      <c r="EV85" s="429"/>
      <c r="EW85" s="429"/>
      <c r="EX85" s="377"/>
      <c r="EY85" s="429"/>
      <c r="EZ85" s="377"/>
      <c r="FA85" s="377"/>
      <c r="FB85" s="377"/>
      <c r="FC85" s="376"/>
      <c r="FD85" s="376"/>
      <c r="FE85" s="430"/>
      <c r="FF85" s="430"/>
      <c r="FG85" s="400"/>
      <c r="FH85" s="376"/>
      <c r="FI85" s="376"/>
      <c r="FJ85" s="376"/>
      <c r="FK85" s="376"/>
      <c r="FL85" s="376"/>
      <c r="FM85" s="352"/>
      <c r="FN85" s="376"/>
      <c r="FO85" s="376"/>
      <c r="FP85" s="399"/>
      <c r="FQ85" s="376"/>
      <c r="FR85" s="352"/>
      <c r="FS85" s="431"/>
      <c r="FT85" s="432" t="s">
        <v>700</v>
      </c>
      <c r="FU85" s="433">
        <v>45768</v>
      </c>
      <c r="FV85" s="434"/>
      <c r="FW85" s="435"/>
      <c r="FX85" s="435"/>
      <c r="FY85" s="436"/>
      <c r="FZ85" s="436"/>
      <c r="GA85" s="437">
        <v>641000000</v>
      </c>
      <c r="GB85" s="412"/>
      <c r="GC85" s="438"/>
      <c r="GD85" s="439"/>
      <c r="GE85" s="440"/>
      <c r="GF85" s="441"/>
      <c r="GG85" s="441"/>
      <c r="GH85" s="441"/>
      <c r="GI85" s="441"/>
      <c r="GJ85" s="441"/>
      <c r="GK85" s="441"/>
      <c r="GL85" s="442">
        <f t="shared" si="12"/>
        <v>0</v>
      </c>
      <c r="GM85" s="442">
        <f t="shared" si="13"/>
        <v>0</v>
      </c>
      <c r="GN85" s="442"/>
      <c r="GO85" s="443"/>
      <c r="GP85" s="444"/>
      <c r="GQ85" s="445"/>
      <c r="GR85" s="377"/>
      <c r="GS85" s="446"/>
      <c r="GT85" s="447"/>
      <c r="GU85" s="448"/>
      <c r="GV85" s="449"/>
      <c r="GW85" s="450"/>
      <c r="GX85" s="451"/>
      <c r="MD85" s="453">
        <f t="shared" si="14"/>
        <v>0</v>
      </c>
    </row>
    <row r="86" spans="1:342" s="452" customFormat="1" ht="18" customHeight="1">
      <c r="A86" s="350"/>
      <c r="B86" s="351"/>
      <c r="C86" s="352"/>
      <c r="D86" s="353" t="s">
        <v>683</v>
      </c>
      <c r="E86" s="1143" t="s">
        <v>1417</v>
      </c>
      <c r="F86" s="354">
        <f t="shared" si="9"/>
        <v>1</v>
      </c>
      <c r="G86" s="355" t="str">
        <f t="shared" si="8"/>
        <v>SBI-069-01</v>
      </c>
      <c r="H86" s="356" t="s">
        <v>1418</v>
      </c>
      <c r="I86" s="355"/>
      <c r="J86" s="357">
        <v>96000000</v>
      </c>
      <c r="K86" s="358"/>
      <c r="L86" s="358"/>
      <c r="M86" s="359" t="s">
        <v>686</v>
      </c>
      <c r="N86" s="360"/>
      <c r="O86" s="361"/>
      <c r="P86" s="362"/>
      <c r="Q86" s="363" t="s">
        <v>687</v>
      </c>
      <c r="R86" s="363" t="s">
        <v>1419</v>
      </c>
      <c r="S86" s="363" t="s">
        <v>1420</v>
      </c>
      <c r="T86" s="364" t="s">
        <v>1421</v>
      </c>
      <c r="U86" s="365" t="s">
        <v>687</v>
      </c>
      <c r="V86" s="365" t="s">
        <v>1419</v>
      </c>
      <c r="W86" s="365" t="s">
        <v>1420</v>
      </c>
      <c r="X86" s="365" t="s">
        <v>1422</v>
      </c>
      <c r="Y86" s="366"/>
      <c r="Z86" s="367" t="s">
        <v>692</v>
      </c>
      <c r="AA86" s="368"/>
      <c r="AB86" s="369"/>
      <c r="AC86" s="370" t="e">
        <f>VLOOKUP(AA86,코드표!$B$4:$C$89,2,FALSE)</f>
        <v>#N/A</v>
      </c>
      <c r="AD86" s="352"/>
      <c r="AE86" s="371">
        <v>51.58</v>
      </c>
      <c r="AF86" s="371">
        <v>115.53</v>
      </c>
      <c r="AG86" s="372"/>
      <c r="AH86" s="373"/>
      <c r="AI86" s="374"/>
      <c r="AJ86" s="375"/>
      <c r="AK86" s="376"/>
      <c r="AL86" s="376"/>
      <c r="AM86" s="377">
        <v>44133</v>
      </c>
      <c r="AN86" s="358" t="s">
        <v>1423</v>
      </c>
      <c r="AO86" s="378" t="s">
        <v>1424</v>
      </c>
      <c r="AP86" s="379" t="s">
        <v>695</v>
      </c>
      <c r="AQ86" s="352"/>
      <c r="AR86" s="380"/>
      <c r="AS86" s="380"/>
      <c r="AT86" s="380"/>
      <c r="AU86" s="377">
        <v>45797</v>
      </c>
      <c r="AV86" s="352"/>
      <c r="AW86" s="381"/>
      <c r="AX86" s="382"/>
      <c r="AY86" s="383">
        <v>2</v>
      </c>
      <c r="AZ86" s="384">
        <v>115200000</v>
      </c>
      <c r="BA86" s="385"/>
      <c r="BB86" s="386" t="s">
        <v>696</v>
      </c>
      <c r="BC86" s="387"/>
      <c r="BD86" s="388"/>
      <c r="BE86" s="389"/>
      <c r="BF86" s="390"/>
      <c r="BG86" s="391"/>
      <c r="BH86" s="392"/>
      <c r="BI86" s="454">
        <v>1</v>
      </c>
      <c r="BJ86" s="455">
        <v>200000000</v>
      </c>
      <c r="BK86" s="393"/>
      <c r="BL86" s="389" t="s">
        <v>696</v>
      </c>
      <c r="BM86" s="387"/>
      <c r="BN86" s="394"/>
      <c r="BO86" s="395"/>
      <c r="BP86" s="390"/>
      <c r="BQ86" s="391"/>
      <c r="BR86" s="396"/>
      <c r="BS86" s="396"/>
      <c r="BT86" s="352"/>
      <c r="BU86" s="397"/>
      <c r="BV86" s="398"/>
      <c r="BW86" s="399"/>
      <c r="BX86" s="388"/>
      <c r="BY86" s="359"/>
      <c r="BZ86" s="399"/>
      <c r="CA86" s="400"/>
      <c r="CB86" s="401"/>
      <c r="CC86" s="352"/>
      <c r="CD86" s="400"/>
      <c r="CE86" s="400"/>
      <c r="CF86" s="389"/>
      <c r="CG86" s="402"/>
      <c r="CH86" s="403"/>
      <c r="CI86" s="381"/>
      <c r="CJ86" s="400"/>
      <c r="CK86" s="404"/>
      <c r="CL86" s="405"/>
      <c r="CM86" s="406"/>
      <c r="CN86" s="352"/>
      <c r="CO86" s="407"/>
      <c r="CP86" s="408"/>
      <c r="CQ86" s="409"/>
      <c r="CR86" s="410"/>
      <c r="CS86" s="411"/>
      <c r="CT86" s="412"/>
      <c r="CU86" s="413"/>
      <c r="CV86" s="413"/>
      <c r="CW86" s="413"/>
      <c r="CX86" s="413"/>
      <c r="CY86" s="413"/>
      <c r="CZ86" s="413"/>
      <c r="DA86" s="384">
        <v>0</v>
      </c>
      <c r="DB86" s="413"/>
      <c r="DC86" s="414">
        <f t="shared" si="10"/>
        <v>0</v>
      </c>
      <c r="DD86" s="399"/>
      <c r="DE86" s="399"/>
      <c r="DF86" s="399"/>
      <c r="DG86" s="399"/>
      <c r="DH86" s="399"/>
      <c r="DI86" s="414"/>
      <c r="DJ86" s="414"/>
      <c r="DK86" s="399"/>
      <c r="DL86" s="414"/>
      <c r="DM86" s="414">
        <f t="shared" si="11"/>
        <v>0</v>
      </c>
      <c r="DN86" s="415"/>
      <c r="DO86" s="399"/>
      <c r="DP86" s="298" t="str">
        <f ca="1" xml:space="preserve"> "1~2.소액,임차 : 담보물 " &amp; 권리분석!U86 &amp; " " &amp; 권리분석!V86 &amp; " " &amp; 권리분석!W86 &amp; " 소재 " &amp; 권리분석!AA86 &amp; "이며," &amp; IF(권리분석!EP86=0, " 경매미진행건으로 등본 상 소유자 거주로 추정되어 미반영", IF(권리분석!EP86="14일미경과", " 배당요구종기일(14일미경과) 현재 임대차 관련자료 없어 미반영", " 배당요구종기일(" &amp; TEXT(권리분석!EP86, "yyyy-mm-dd") &amp; ")" &amp; IF(TODAY()&gt;권리분석!EP86, " 경과한 현재 등재 및 권리신고한 임차인 없어 미반영", " 현재 등재 임차인 없어 미반영")))  &amp; CHAR(10) &amp; IF(OR(TODAY()&lt;권리분석!EP86, 권리분석!EP86=0, 권리분석!EP86="14일미경과"),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부산광역시 사하구 다대동 소재 이며, 경매미진행건으로 등본 상 소유자 거주로 추정되어 미반영
3.임금 : 소유자 개인이며, 임금채권자로 추정되는 가압류권자 없어 미반영
4.조세, 당해세 : 압류권자 없어 미반영</v>
      </c>
      <c r="DQ86" s="416"/>
      <c r="DR86" s="416"/>
      <c r="DS86" s="352"/>
      <c r="DT86" s="352"/>
      <c r="DU86" s="352"/>
      <c r="DV86" s="352"/>
      <c r="DW86" s="352"/>
      <c r="DX86" s="418"/>
      <c r="DY86" s="419" t="s">
        <v>1321</v>
      </c>
      <c r="DZ86" s="421"/>
      <c r="EA86" s="421"/>
      <c r="EB86" s="421"/>
      <c r="EC86" s="407"/>
      <c r="ED86" s="422"/>
      <c r="EE86" s="375"/>
      <c r="EF86" s="423"/>
      <c r="EG86" s="424"/>
      <c r="EH86" s="368"/>
      <c r="EI86" s="375"/>
      <c r="EJ86" s="423"/>
      <c r="EK86" s="425"/>
      <c r="EL86" s="425"/>
      <c r="EM86" s="375"/>
      <c r="EN86" s="426"/>
      <c r="EO86" s="427"/>
      <c r="EP86" s="427"/>
      <c r="EQ86" s="352"/>
      <c r="ER86" s="428"/>
      <c r="ES86" s="377"/>
      <c r="ET86" s="429"/>
      <c r="EU86" s="377"/>
      <c r="EV86" s="429"/>
      <c r="EW86" s="429"/>
      <c r="EX86" s="377"/>
      <c r="EY86" s="429"/>
      <c r="EZ86" s="377"/>
      <c r="FA86" s="377"/>
      <c r="FB86" s="377"/>
      <c r="FC86" s="376"/>
      <c r="FD86" s="376"/>
      <c r="FE86" s="430"/>
      <c r="FF86" s="430"/>
      <c r="FG86" s="400"/>
      <c r="FH86" s="376"/>
      <c r="FI86" s="376"/>
      <c r="FJ86" s="376"/>
      <c r="FK86" s="376"/>
      <c r="FL86" s="376"/>
      <c r="FM86" s="352"/>
      <c r="FN86" s="376"/>
      <c r="FO86" s="376"/>
      <c r="FP86" s="399"/>
      <c r="FQ86" s="376"/>
      <c r="FR86" s="352"/>
      <c r="FS86" s="431"/>
      <c r="FT86" s="432" t="s">
        <v>710</v>
      </c>
      <c r="FU86" s="433">
        <v>45878</v>
      </c>
      <c r="FV86" s="434"/>
      <c r="FW86" s="435"/>
      <c r="FX86" s="435"/>
      <c r="FY86" s="436"/>
      <c r="FZ86" s="436"/>
      <c r="GA86" s="437">
        <v>305000000</v>
      </c>
      <c r="GB86" s="412"/>
      <c r="GC86" s="438"/>
      <c r="GD86" s="439"/>
      <c r="GE86" s="440"/>
      <c r="GF86" s="441"/>
      <c r="GG86" s="441"/>
      <c r="GH86" s="441"/>
      <c r="GI86" s="441"/>
      <c r="GJ86" s="441"/>
      <c r="GK86" s="441"/>
      <c r="GL86" s="442">
        <f t="shared" si="12"/>
        <v>0</v>
      </c>
      <c r="GM86" s="442">
        <f t="shared" si="13"/>
        <v>0</v>
      </c>
      <c r="GN86" s="442"/>
      <c r="GO86" s="443"/>
      <c r="GP86" s="444"/>
      <c r="GQ86" s="445"/>
      <c r="GR86" s="377"/>
      <c r="GS86" s="446"/>
      <c r="GT86" s="447"/>
      <c r="GU86" s="448"/>
      <c r="GV86" s="449"/>
      <c r="GW86" s="450"/>
      <c r="GX86" s="451"/>
      <c r="MD86" s="453">
        <f t="shared" si="14"/>
        <v>0</v>
      </c>
    </row>
    <row r="87" spans="1:342" s="452" customFormat="1" ht="18" customHeight="1">
      <c r="A87" s="350"/>
      <c r="B87" s="351"/>
      <c r="C87" s="352"/>
      <c r="D87" s="353" t="s">
        <v>683</v>
      </c>
      <c r="E87" s="1143" t="s">
        <v>1425</v>
      </c>
      <c r="F87" s="354">
        <f t="shared" si="9"/>
        <v>1</v>
      </c>
      <c r="G87" s="355" t="str">
        <f t="shared" si="8"/>
        <v>SBI-070-01</v>
      </c>
      <c r="H87" s="356" t="s">
        <v>1426</v>
      </c>
      <c r="I87" s="355"/>
      <c r="J87" s="357">
        <v>470625270</v>
      </c>
      <c r="K87" s="358"/>
      <c r="L87" s="358"/>
      <c r="M87" s="359" t="s">
        <v>686</v>
      </c>
      <c r="N87" s="360"/>
      <c r="O87" s="361"/>
      <c r="P87" s="362"/>
      <c r="Q87" s="363" t="s">
        <v>850</v>
      </c>
      <c r="R87" s="363" t="s">
        <v>1427</v>
      </c>
      <c r="S87" s="363" t="s">
        <v>1428</v>
      </c>
      <c r="T87" s="364" t="s">
        <v>1429</v>
      </c>
      <c r="U87" s="365" t="s">
        <v>850</v>
      </c>
      <c r="V87" s="365" t="s">
        <v>1427</v>
      </c>
      <c r="W87" s="365" t="s">
        <v>1428</v>
      </c>
      <c r="X87" s="365" t="s">
        <v>1430</v>
      </c>
      <c r="Y87" s="366"/>
      <c r="Z87" s="367" t="s">
        <v>692</v>
      </c>
      <c r="AA87" s="368"/>
      <c r="AB87" s="369"/>
      <c r="AC87" s="370" t="e">
        <f>VLOOKUP(AA87,코드표!$B$4:$C$89,2,FALSE)</f>
        <v>#N/A</v>
      </c>
      <c r="AD87" s="352"/>
      <c r="AE87" s="371">
        <v>38.5</v>
      </c>
      <c r="AF87" s="371">
        <v>45.9</v>
      </c>
      <c r="AG87" s="372"/>
      <c r="AH87" s="373"/>
      <c r="AI87" s="374"/>
      <c r="AJ87" s="375"/>
      <c r="AK87" s="376"/>
      <c r="AL87" s="376"/>
      <c r="AM87" s="377">
        <v>44274</v>
      </c>
      <c r="AN87" s="358" t="s">
        <v>1431</v>
      </c>
      <c r="AO87" s="378" t="s">
        <v>1432</v>
      </c>
      <c r="AP87" s="379" t="s">
        <v>695</v>
      </c>
      <c r="AQ87" s="352"/>
      <c r="AR87" s="380"/>
      <c r="AS87" s="380"/>
      <c r="AT87" s="380"/>
      <c r="AU87" s="377">
        <v>45643</v>
      </c>
      <c r="AV87" s="352"/>
      <c r="AW87" s="381"/>
      <c r="AX87" s="382"/>
      <c r="AY87" s="383">
        <v>1</v>
      </c>
      <c r="AZ87" s="384">
        <v>560400000</v>
      </c>
      <c r="BA87" s="385"/>
      <c r="BB87" s="386" t="s">
        <v>696</v>
      </c>
      <c r="BC87" s="387"/>
      <c r="BD87" s="388"/>
      <c r="BE87" s="389"/>
      <c r="BF87" s="390"/>
      <c r="BG87" s="391"/>
      <c r="BH87" s="392"/>
      <c r="BI87" s="392"/>
      <c r="BJ87" s="392"/>
      <c r="BK87" s="393"/>
      <c r="BL87" s="389"/>
      <c r="BM87" s="387"/>
      <c r="BN87" s="394"/>
      <c r="BO87" s="395"/>
      <c r="BP87" s="390"/>
      <c r="BQ87" s="391"/>
      <c r="BR87" s="396"/>
      <c r="BS87" s="396"/>
      <c r="BT87" s="352"/>
      <c r="BU87" s="397"/>
      <c r="BV87" s="398"/>
      <c r="BW87" s="399"/>
      <c r="BX87" s="388"/>
      <c r="BY87" s="359"/>
      <c r="BZ87" s="399"/>
      <c r="CA87" s="400"/>
      <c r="CB87" s="401"/>
      <c r="CC87" s="352"/>
      <c r="CD87" s="400"/>
      <c r="CE87" s="400"/>
      <c r="CF87" s="389"/>
      <c r="CG87" s="402"/>
      <c r="CH87" s="403"/>
      <c r="CI87" s="381"/>
      <c r="CJ87" s="400"/>
      <c r="CK87" s="404"/>
      <c r="CL87" s="405"/>
      <c r="CM87" s="406"/>
      <c r="CN87" s="352"/>
      <c r="CO87" s="407"/>
      <c r="CP87" s="408"/>
      <c r="CQ87" s="409"/>
      <c r="CR87" s="410"/>
      <c r="CS87" s="411"/>
      <c r="CT87" s="412"/>
      <c r="CU87" s="413"/>
      <c r="CV87" s="384">
        <v>104500000</v>
      </c>
      <c r="CW87" s="413"/>
      <c r="CX87" s="413"/>
      <c r="CY87" s="413"/>
      <c r="CZ87" s="413"/>
      <c r="DA87" s="384">
        <v>104500000</v>
      </c>
      <c r="DB87" s="413"/>
      <c r="DC87" s="414">
        <f t="shared" si="10"/>
        <v>-104500000</v>
      </c>
      <c r="DD87" s="399"/>
      <c r="DE87" s="399"/>
      <c r="DF87" s="399"/>
      <c r="DG87" s="399"/>
      <c r="DH87" s="399"/>
      <c r="DI87" s="414"/>
      <c r="DJ87" s="414"/>
      <c r="DK87" s="399"/>
      <c r="DL87" s="414"/>
      <c r="DM87" s="414">
        <f t="shared" si="11"/>
        <v>0</v>
      </c>
      <c r="DN87" s="415"/>
      <c r="DO87" s="399"/>
      <c r="DP87" s="298" t="str">
        <f ca="1" xml:space="preserve"> "1~2.소액,임차 : 담보물 " &amp; 권리분석!U87 &amp; " " &amp; 권리분석!V87 &amp; " " &amp; 권리분석!W87 &amp; " 소재 " &amp; 권리분석!AA87 &amp; "이며," &amp; IF(권리분석!EP87=0, " 경매미진행건으로 등본 상 소유자 거주로 추정되어 미반영", IF(권리분석!EP87="14일미경과", " 배당요구종기일(14일미경과) 현재 임대차 관련자료 없어 미반영", " 배당요구종기일(" &amp; TEXT(권리분석!EP87, "yyyy-mm-dd") &amp; ")" &amp; IF(TODAY()&gt;권리분석!EP87, " 경과한 현재 등재 및 권리신고한 임차인 없어 미반영", " 현재 등재 임차인 없어 미반영")))  &amp; CHAR(10) &amp; IF(OR(TODAY()&lt;권리분석!EP87, 권리분석!EP87=0, 권리분석!EP87="14일미경과"),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서울특별시 도봉구 창동 소재 이며, 경매미진행건으로 등본 상 소유자 거주로 추정되어 미반영
3.임금 : 소유자 개인이며, 임금채권자로 추정되는 가압류권자 없어 미반영
4.조세, 당해세 : 압류권자 없어 미반영</v>
      </c>
      <c r="DQ87" s="416"/>
      <c r="DR87" s="416"/>
      <c r="DS87" s="352"/>
      <c r="DT87" s="352"/>
      <c r="DU87" s="352"/>
      <c r="DV87" s="417" t="s">
        <v>697</v>
      </c>
      <c r="DW87" s="352"/>
      <c r="DX87" s="418"/>
      <c r="DY87" s="419" t="s">
        <v>1024</v>
      </c>
      <c r="DZ87" s="420" t="s">
        <v>1433</v>
      </c>
      <c r="EA87" s="421"/>
      <c r="EB87" s="421"/>
      <c r="EC87" s="407" t="s">
        <v>820</v>
      </c>
      <c r="ED87" s="422"/>
      <c r="EE87" s="375" t="s">
        <v>821</v>
      </c>
      <c r="EF87" s="423"/>
      <c r="EG87" s="424"/>
      <c r="EH87" s="368"/>
      <c r="EI87" s="375"/>
      <c r="EJ87" s="423"/>
      <c r="EK87" s="425"/>
      <c r="EL87" s="425"/>
      <c r="EM87" s="375"/>
      <c r="EN87" s="426"/>
      <c r="EO87" s="427">
        <v>45817</v>
      </c>
      <c r="EP87" s="427"/>
      <c r="EQ87" s="352"/>
      <c r="ER87" s="428"/>
      <c r="ES87" s="377"/>
      <c r="ET87" s="429"/>
      <c r="EU87" s="377"/>
      <c r="EV87" s="429"/>
      <c r="EW87" s="429"/>
      <c r="EX87" s="377"/>
      <c r="EY87" s="429"/>
      <c r="EZ87" s="377"/>
      <c r="FA87" s="377"/>
      <c r="FB87" s="377"/>
      <c r="FC87" s="376"/>
      <c r="FD87" s="376"/>
      <c r="FE87" s="430"/>
      <c r="FF87" s="430"/>
      <c r="FG87" s="400"/>
      <c r="FH87" s="376"/>
      <c r="FI87" s="376"/>
      <c r="FJ87" s="376"/>
      <c r="FK87" s="376"/>
      <c r="FL87" s="376"/>
      <c r="FM87" s="352"/>
      <c r="FN87" s="376"/>
      <c r="FO87" s="376"/>
      <c r="FP87" s="399"/>
      <c r="FQ87" s="376"/>
      <c r="FR87" s="352"/>
      <c r="FS87" s="431"/>
      <c r="FT87" s="432" t="s">
        <v>710</v>
      </c>
      <c r="FU87" s="433">
        <v>45878</v>
      </c>
      <c r="FV87" s="434"/>
      <c r="FW87" s="435"/>
      <c r="FX87" s="435"/>
      <c r="FY87" s="436"/>
      <c r="FZ87" s="436"/>
      <c r="GA87" s="437">
        <v>462500000</v>
      </c>
      <c r="GB87" s="412"/>
      <c r="GC87" s="438"/>
      <c r="GD87" s="439"/>
      <c r="GE87" s="440"/>
      <c r="GF87" s="441"/>
      <c r="GG87" s="441"/>
      <c r="GH87" s="441"/>
      <c r="GI87" s="441"/>
      <c r="GJ87" s="441"/>
      <c r="GK87" s="441"/>
      <c r="GL87" s="442">
        <f t="shared" si="12"/>
        <v>0</v>
      </c>
      <c r="GM87" s="442">
        <f t="shared" si="13"/>
        <v>0</v>
      </c>
      <c r="GN87" s="442"/>
      <c r="GO87" s="443"/>
      <c r="GP87" s="444"/>
      <c r="GQ87" s="445"/>
      <c r="GR87" s="377"/>
      <c r="GS87" s="446"/>
      <c r="GT87" s="447"/>
      <c r="GU87" s="448"/>
      <c r="GV87" s="449"/>
      <c r="GW87" s="450"/>
      <c r="GX87" s="451"/>
      <c r="MD87" s="453">
        <f t="shared" si="14"/>
        <v>0</v>
      </c>
    </row>
    <row r="88" spans="1:342" s="452" customFormat="1" ht="18" customHeight="1">
      <c r="A88" s="350"/>
      <c r="B88" s="351"/>
      <c r="C88" s="352"/>
      <c r="D88" s="353" t="s">
        <v>683</v>
      </c>
      <c r="E88" s="1143" t="s">
        <v>1434</v>
      </c>
      <c r="F88" s="354">
        <f t="shared" si="9"/>
        <v>1</v>
      </c>
      <c r="G88" s="355" t="str">
        <f t="shared" si="8"/>
        <v>SBI-071-01</v>
      </c>
      <c r="H88" s="356" t="s">
        <v>1435</v>
      </c>
      <c r="I88" s="355"/>
      <c r="J88" s="357">
        <v>116000000</v>
      </c>
      <c r="K88" s="358"/>
      <c r="L88" s="358"/>
      <c r="M88" s="359" t="s">
        <v>686</v>
      </c>
      <c r="N88" s="360"/>
      <c r="O88" s="361"/>
      <c r="P88" s="362"/>
      <c r="Q88" s="363" t="s">
        <v>1138</v>
      </c>
      <c r="R88" s="363" t="s">
        <v>1436</v>
      </c>
      <c r="S88" s="363" t="s">
        <v>1437</v>
      </c>
      <c r="T88" s="364" t="s">
        <v>1438</v>
      </c>
      <c r="U88" s="365" t="s">
        <v>1138</v>
      </c>
      <c r="V88" s="365" t="s">
        <v>1436</v>
      </c>
      <c r="W88" s="365" t="s">
        <v>1439</v>
      </c>
      <c r="X88" s="365" t="s">
        <v>1440</v>
      </c>
      <c r="Y88" s="366"/>
      <c r="Z88" s="367" t="s">
        <v>692</v>
      </c>
      <c r="AA88" s="368"/>
      <c r="AB88" s="369"/>
      <c r="AC88" s="370" t="e">
        <f>VLOOKUP(AA88,코드표!$B$4:$C$89,2,FALSE)</f>
        <v>#N/A</v>
      </c>
      <c r="AD88" s="352"/>
      <c r="AE88" s="371">
        <v>44.318199999999997</v>
      </c>
      <c r="AF88" s="371">
        <v>72.094499999999996</v>
      </c>
      <c r="AG88" s="372"/>
      <c r="AH88" s="373"/>
      <c r="AI88" s="374"/>
      <c r="AJ88" s="375"/>
      <c r="AK88" s="376"/>
      <c r="AL88" s="376"/>
      <c r="AM88" s="377">
        <v>42808</v>
      </c>
      <c r="AN88" s="358" t="s">
        <v>1441</v>
      </c>
      <c r="AO88" s="378" t="s">
        <v>1442</v>
      </c>
      <c r="AP88" s="379" t="s">
        <v>695</v>
      </c>
      <c r="AQ88" s="352"/>
      <c r="AR88" s="380"/>
      <c r="AS88" s="380"/>
      <c r="AT88" s="380"/>
      <c r="AU88" s="377">
        <v>45827</v>
      </c>
      <c r="AV88" s="352"/>
      <c r="AW88" s="381"/>
      <c r="AX88" s="382"/>
      <c r="AY88" s="383">
        <v>2</v>
      </c>
      <c r="AZ88" s="384">
        <v>139200000</v>
      </c>
      <c r="BA88" s="385"/>
      <c r="BB88" s="386" t="s">
        <v>696</v>
      </c>
      <c r="BC88" s="387"/>
      <c r="BD88" s="388"/>
      <c r="BE88" s="389"/>
      <c r="BF88" s="390"/>
      <c r="BG88" s="391"/>
      <c r="BH88" s="392"/>
      <c r="BI88" s="454">
        <v>1</v>
      </c>
      <c r="BJ88" s="455">
        <v>120450000</v>
      </c>
      <c r="BK88" s="393"/>
      <c r="BL88" s="389" t="s">
        <v>696</v>
      </c>
      <c r="BM88" s="387"/>
      <c r="BN88" s="394"/>
      <c r="BO88" s="395"/>
      <c r="BP88" s="390"/>
      <c r="BQ88" s="391"/>
      <c r="BR88" s="396"/>
      <c r="BS88" s="396"/>
      <c r="BT88" s="352"/>
      <c r="BU88" s="397"/>
      <c r="BV88" s="398"/>
      <c r="BW88" s="399"/>
      <c r="BX88" s="388"/>
      <c r="BY88" s="359"/>
      <c r="BZ88" s="399"/>
      <c r="CA88" s="400"/>
      <c r="CB88" s="401"/>
      <c r="CC88" s="352"/>
      <c r="CD88" s="400"/>
      <c r="CE88" s="400"/>
      <c r="CF88" s="389"/>
      <c r="CG88" s="402"/>
      <c r="CH88" s="403"/>
      <c r="CI88" s="381"/>
      <c r="CJ88" s="400"/>
      <c r="CK88" s="404"/>
      <c r="CL88" s="405"/>
      <c r="CM88" s="406"/>
      <c r="CN88" s="352"/>
      <c r="CO88" s="407"/>
      <c r="CP88" s="408"/>
      <c r="CQ88" s="409"/>
      <c r="CR88" s="410"/>
      <c r="CS88" s="411"/>
      <c r="CT88" s="412"/>
      <c r="CU88" s="413"/>
      <c r="CV88" s="413"/>
      <c r="CW88" s="413"/>
      <c r="CX88" s="413"/>
      <c r="CY88" s="413"/>
      <c r="CZ88" s="413"/>
      <c r="DA88" s="384">
        <v>0</v>
      </c>
      <c r="DB88" s="413"/>
      <c r="DC88" s="414">
        <f t="shared" si="10"/>
        <v>0</v>
      </c>
      <c r="DD88" s="399"/>
      <c r="DE88" s="399"/>
      <c r="DF88" s="399"/>
      <c r="DG88" s="399"/>
      <c r="DH88" s="399"/>
      <c r="DI88" s="414"/>
      <c r="DJ88" s="414"/>
      <c r="DK88" s="399"/>
      <c r="DL88" s="414"/>
      <c r="DM88" s="414">
        <f t="shared" si="11"/>
        <v>0</v>
      </c>
      <c r="DN88" s="415"/>
      <c r="DO88" s="399"/>
      <c r="DP88" s="298" t="str">
        <f ca="1" xml:space="preserve"> "1~2.소액,임차 : 담보물 " &amp; 권리분석!U88 &amp; " " &amp; 권리분석!V88 &amp; " " &amp; 권리분석!W88 &amp; " 소재 " &amp; 권리분석!AA88 &amp; "이며," &amp; IF(권리분석!EP88=0, " 경매미진행건으로 등본 상 소유자 거주로 추정되어 미반영", IF(권리분석!EP88="14일미경과", " 배당요구종기일(14일미경과) 현재 임대차 관련자료 없어 미반영", " 배당요구종기일(" &amp; TEXT(권리분석!EP88, "yyyy-mm-dd") &amp; ")" &amp; IF(TODAY()&gt;권리분석!EP88, " 경과한 현재 등재 및 권리신고한 임차인 없어 미반영", " 현재 등재 임차인 없어 미반영")))  &amp; CHAR(10) &amp; IF(OR(TODAY()&lt;권리분석!EP88, 권리분석!EP88=0, 권리분석!EP88="14일미경과"),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충청남도 아산시 둔포면 석곡리 소재 이며, 경매미진행건으로 등본 상 소유자 거주로 추정되어 미반영
3.임금 : 소유자 개인이며, 임금채권자로 추정되는 가압류권자 없어 미반영
4.조세, 당해세 : 압류권자 없어 미반영</v>
      </c>
      <c r="DQ88" s="416"/>
      <c r="DR88" s="416"/>
      <c r="DS88" s="352"/>
      <c r="DT88" s="352"/>
      <c r="DU88" s="352"/>
      <c r="DV88" s="417" t="s">
        <v>697</v>
      </c>
      <c r="DW88" s="352"/>
      <c r="DX88" s="418"/>
      <c r="DY88" s="419" t="s">
        <v>1146</v>
      </c>
      <c r="DZ88" s="420" t="s">
        <v>1443</v>
      </c>
      <c r="EA88" s="421"/>
      <c r="EB88" s="421"/>
      <c r="EC88" s="407" t="s">
        <v>937</v>
      </c>
      <c r="ED88" s="422"/>
      <c r="EE88" s="375" t="s">
        <v>821</v>
      </c>
      <c r="EF88" s="423"/>
      <c r="EG88" s="424"/>
      <c r="EH88" s="368"/>
      <c r="EI88" s="375"/>
      <c r="EJ88" s="423"/>
      <c r="EK88" s="425"/>
      <c r="EL88" s="425"/>
      <c r="EM88" s="375"/>
      <c r="EN88" s="426"/>
      <c r="EO88" s="427">
        <v>45728</v>
      </c>
      <c r="EP88" s="427"/>
      <c r="EQ88" s="352"/>
      <c r="ER88" s="428"/>
      <c r="ES88" s="377"/>
      <c r="ET88" s="429"/>
      <c r="EU88" s="377"/>
      <c r="EV88" s="429"/>
      <c r="EW88" s="429"/>
      <c r="EX88" s="377"/>
      <c r="EY88" s="429"/>
      <c r="EZ88" s="377"/>
      <c r="FA88" s="377"/>
      <c r="FB88" s="377"/>
      <c r="FC88" s="376"/>
      <c r="FD88" s="376"/>
      <c r="FE88" s="430"/>
      <c r="FF88" s="430"/>
      <c r="FG88" s="400"/>
      <c r="FH88" s="376"/>
      <c r="FI88" s="376"/>
      <c r="FJ88" s="376"/>
      <c r="FK88" s="376"/>
      <c r="FL88" s="376"/>
      <c r="FM88" s="352"/>
      <c r="FN88" s="376"/>
      <c r="FO88" s="376"/>
      <c r="FP88" s="399"/>
      <c r="FQ88" s="376"/>
      <c r="FR88" s="352"/>
      <c r="FS88" s="431"/>
      <c r="FT88" s="432" t="s">
        <v>710</v>
      </c>
      <c r="FU88" s="433">
        <v>45878</v>
      </c>
      <c r="FV88" s="434"/>
      <c r="FW88" s="435"/>
      <c r="FX88" s="435"/>
      <c r="FY88" s="436"/>
      <c r="FZ88" s="436"/>
      <c r="GA88" s="437">
        <v>210000000</v>
      </c>
      <c r="GB88" s="412"/>
      <c r="GC88" s="438"/>
      <c r="GD88" s="439"/>
      <c r="GE88" s="440"/>
      <c r="GF88" s="441"/>
      <c r="GG88" s="441"/>
      <c r="GH88" s="441"/>
      <c r="GI88" s="441"/>
      <c r="GJ88" s="441"/>
      <c r="GK88" s="441"/>
      <c r="GL88" s="442">
        <f t="shared" si="12"/>
        <v>0</v>
      </c>
      <c r="GM88" s="442">
        <f t="shared" si="13"/>
        <v>0</v>
      </c>
      <c r="GN88" s="442"/>
      <c r="GO88" s="443"/>
      <c r="GP88" s="444"/>
      <c r="GQ88" s="445"/>
      <c r="GR88" s="377"/>
      <c r="GS88" s="446"/>
      <c r="GT88" s="447"/>
      <c r="GU88" s="448"/>
      <c r="GV88" s="449"/>
      <c r="GW88" s="450"/>
      <c r="GX88" s="451"/>
      <c r="MD88" s="453">
        <f t="shared" si="14"/>
        <v>0</v>
      </c>
    </row>
    <row r="89" spans="1:342" s="452" customFormat="1" ht="18" customHeight="1">
      <c r="A89" s="350"/>
      <c r="B89" s="351"/>
      <c r="C89" s="352"/>
      <c r="D89" s="353" t="s">
        <v>683</v>
      </c>
      <c r="E89" s="1143" t="s">
        <v>1444</v>
      </c>
      <c r="F89" s="354">
        <f t="shared" si="9"/>
        <v>1</v>
      </c>
      <c r="G89" s="355" t="str">
        <f t="shared" si="8"/>
        <v>SBI-072-01</v>
      </c>
      <c r="H89" s="356" t="s">
        <v>1445</v>
      </c>
      <c r="I89" s="355"/>
      <c r="J89" s="357">
        <v>18352002</v>
      </c>
      <c r="K89" s="358"/>
      <c r="L89" s="358"/>
      <c r="M89" s="359" t="s">
        <v>686</v>
      </c>
      <c r="N89" s="360"/>
      <c r="O89" s="361"/>
      <c r="P89" s="362"/>
      <c r="Q89" s="363" t="s">
        <v>735</v>
      </c>
      <c r="R89" s="363" t="s">
        <v>1446</v>
      </c>
      <c r="S89" s="363" t="s">
        <v>1447</v>
      </c>
      <c r="T89" s="364" t="s">
        <v>1448</v>
      </c>
      <c r="U89" s="365" t="s">
        <v>735</v>
      </c>
      <c r="V89" s="365" t="s">
        <v>1446</v>
      </c>
      <c r="W89" s="365" t="s">
        <v>1447</v>
      </c>
      <c r="X89" s="365" t="s">
        <v>1449</v>
      </c>
      <c r="Y89" s="366"/>
      <c r="Z89" s="367" t="s">
        <v>692</v>
      </c>
      <c r="AA89" s="368"/>
      <c r="AB89" s="369"/>
      <c r="AC89" s="370" t="e">
        <f>VLOOKUP(AA89,코드표!$B$4:$C$89,2,FALSE)</f>
        <v>#N/A</v>
      </c>
      <c r="AD89" s="352"/>
      <c r="AE89" s="371">
        <v>51.892600000000002</v>
      </c>
      <c r="AF89" s="371">
        <v>84.337000000000003</v>
      </c>
      <c r="AG89" s="372"/>
      <c r="AH89" s="373"/>
      <c r="AI89" s="374"/>
      <c r="AJ89" s="375"/>
      <c r="AK89" s="376"/>
      <c r="AL89" s="376"/>
      <c r="AM89" s="377">
        <v>43412</v>
      </c>
      <c r="AN89" s="358" t="s">
        <v>1450</v>
      </c>
      <c r="AO89" s="378" t="s">
        <v>1451</v>
      </c>
      <c r="AP89" s="379" t="s">
        <v>695</v>
      </c>
      <c r="AQ89" s="352"/>
      <c r="AR89" s="380"/>
      <c r="AS89" s="380"/>
      <c r="AT89" s="380"/>
      <c r="AU89" s="377"/>
      <c r="AV89" s="352"/>
      <c r="AW89" s="381"/>
      <c r="AX89" s="382"/>
      <c r="AY89" s="383">
        <v>2</v>
      </c>
      <c r="AZ89" s="384">
        <v>38400000</v>
      </c>
      <c r="BA89" s="385"/>
      <c r="BB89" s="386" t="s">
        <v>696</v>
      </c>
      <c r="BC89" s="387"/>
      <c r="BD89" s="388"/>
      <c r="BE89" s="389"/>
      <c r="BF89" s="390"/>
      <c r="BG89" s="391"/>
      <c r="BH89" s="392"/>
      <c r="BI89" s="454">
        <v>1</v>
      </c>
      <c r="BJ89" s="455">
        <v>308000000</v>
      </c>
      <c r="BK89" s="393"/>
      <c r="BL89" s="389" t="s">
        <v>696</v>
      </c>
      <c r="BM89" s="387"/>
      <c r="BN89" s="394"/>
      <c r="BO89" s="395"/>
      <c r="BP89" s="390"/>
      <c r="BQ89" s="391"/>
      <c r="BR89" s="396"/>
      <c r="BS89" s="396"/>
      <c r="BT89" s="352"/>
      <c r="BU89" s="397"/>
      <c r="BV89" s="398"/>
      <c r="BW89" s="399"/>
      <c r="BX89" s="388"/>
      <c r="BY89" s="359"/>
      <c r="BZ89" s="399"/>
      <c r="CA89" s="400"/>
      <c r="CB89" s="401"/>
      <c r="CC89" s="352"/>
      <c r="CD89" s="400"/>
      <c r="CE89" s="400"/>
      <c r="CF89" s="389"/>
      <c r="CG89" s="402"/>
      <c r="CH89" s="403"/>
      <c r="CI89" s="381"/>
      <c r="CJ89" s="400"/>
      <c r="CK89" s="404"/>
      <c r="CL89" s="405"/>
      <c r="CM89" s="406"/>
      <c r="CN89" s="352"/>
      <c r="CO89" s="407"/>
      <c r="CP89" s="408"/>
      <c r="CQ89" s="409"/>
      <c r="CR89" s="410"/>
      <c r="CS89" s="411"/>
      <c r="CT89" s="412"/>
      <c r="CU89" s="413"/>
      <c r="CV89" s="413"/>
      <c r="CW89" s="413"/>
      <c r="CX89" s="413"/>
      <c r="CY89" s="413"/>
      <c r="CZ89" s="413"/>
      <c r="DA89" s="384">
        <v>0</v>
      </c>
      <c r="DB89" s="413"/>
      <c r="DC89" s="414">
        <f t="shared" si="10"/>
        <v>0</v>
      </c>
      <c r="DD89" s="399"/>
      <c r="DE89" s="399"/>
      <c r="DF89" s="399"/>
      <c r="DG89" s="399"/>
      <c r="DH89" s="399"/>
      <c r="DI89" s="414"/>
      <c r="DJ89" s="414"/>
      <c r="DK89" s="399"/>
      <c r="DL89" s="414"/>
      <c r="DM89" s="414">
        <f t="shared" si="11"/>
        <v>0</v>
      </c>
      <c r="DN89" s="415"/>
      <c r="DO89" s="399"/>
      <c r="DP89" s="298" t="str">
        <f ca="1" xml:space="preserve"> "1~2.소액,임차 : 담보물 " &amp; 권리분석!U89 &amp; " " &amp; 권리분석!V89 &amp; " " &amp; 권리분석!W89 &amp; " 소재 " &amp; 권리분석!AA89 &amp; "이며," &amp; IF(권리분석!EP89=0, " 경매미진행건으로 등본 상 소유자 거주로 추정되어 미반영", IF(권리분석!EP89="14일미경과", " 배당요구종기일(14일미경과) 현재 임대차 관련자료 없어 미반영", " 배당요구종기일(" &amp; TEXT(권리분석!EP89, "yyyy-mm-dd") &amp; ")" &amp; IF(TODAY()&gt;권리분석!EP89, " 경과한 현재 등재 및 권리신고한 임차인 없어 미반영", " 현재 등재 임차인 없어 미반영")))  &amp; CHAR(10) &amp; IF(OR(TODAY()&lt;권리분석!EP89, 권리분석!EP89=0, 권리분석!EP89="14일미경과"), "3.임금 : 소유자 개인이며, 임금채권자로 추정되는 가압류권자 없어 미반영", "3.임금 : 소유자 개인이며, 임금채권자로 추정되는 가압류권자 및 종기 내 권리신고한 임금채권자 없어 미반영")  &amp; CHAR(10) &amp; "4.조세, 당해세 : 압류권자 없어 미반영"</f>
        <v>1~2.소액,임차 : 담보물 경기도 파주시 와동동 소재 이며, 경매미진행건으로 등본 상 소유자 거주로 추정되어 미반영
3.임금 : 소유자 개인이며, 임금채권자로 추정되는 가압류권자 없어 미반영
4.조세, 당해세 : 압류권자 없어 미반영</v>
      </c>
      <c r="DQ89" s="416"/>
      <c r="DR89" s="416"/>
      <c r="DS89" s="352"/>
      <c r="DT89" s="352"/>
      <c r="DU89" s="352"/>
      <c r="DV89" s="417" t="s">
        <v>697</v>
      </c>
      <c r="DW89" s="352"/>
      <c r="DX89" s="418"/>
      <c r="DY89" s="419" t="s">
        <v>912</v>
      </c>
      <c r="DZ89" s="420" t="s">
        <v>1452</v>
      </c>
      <c r="EA89" s="421"/>
      <c r="EB89" s="421"/>
      <c r="EC89" s="407" t="s">
        <v>820</v>
      </c>
      <c r="ED89" s="422"/>
      <c r="EE89" s="375" t="s">
        <v>821</v>
      </c>
      <c r="EF89" s="423"/>
      <c r="EG89" s="424"/>
      <c r="EH89" s="368"/>
      <c r="EI89" s="375"/>
      <c r="EJ89" s="423"/>
      <c r="EK89" s="425"/>
      <c r="EL89" s="425"/>
      <c r="EM89" s="375"/>
      <c r="EN89" s="426"/>
      <c r="EO89" s="427">
        <v>45832</v>
      </c>
      <c r="EP89" s="427"/>
      <c r="EQ89" s="352"/>
      <c r="ER89" s="428"/>
      <c r="ES89" s="377"/>
      <c r="ET89" s="429"/>
      <c r="EU89" s="377"/>
      <c r="EV89" s="429"/>
      <c r="EW89" s="429"/>
      <c r="EX89" s="377"/>
      <c r="EY89" s="429"/>
      <c r="EZ89" s="377"/>
      <c r="FA89" s="377"/>
      <c r="FB89" s="377"/>
      <c r="FC89" s="376"/>
      <c r="FD89" s="376"/>
      <c r="FE89" s="430"/>
      <c r="FF89" s="430"/>
      <c r="FG89" s="400"/>
      <c r="FH89" s="376"/>
      <c r="FI89" s="376"/>
      <c r="FJ89" s="376"/>
      <c r="FK89" s="376"/>
      <c r="FL89" s="376"/>
      <c r="FM89" s="352"/>
      <c r="FN89" s="376"/>
      <c r="FO89" s="376"/>
      <c r="FP89" s="399"/>
      <c r="FQ89" s="376"/>
      <c r="FR89" s="352"/>
      <c r="FS89" s="431"/>
      <c r="FT89" s="432" t="s">
        <v>710</v>
      </c>
      <c r="FU89" s="433">
        <v>45878</v>
      </c>
      <c r="FV89" s="434"/>
      <c r="FW89" s="435"/>
      <c r="FX89" s="435"/>
      <c r="FY89" s="436"/>
      <c r="FZ89" s="436"/>
      <c r="GA89" s="437">
        <v>510000000</v>
      </c>
      <c r="GB89" s="412"/>
      <c r="GC89" s="438"/>
      <c r="GD89" s="439"/>
      <c r="GE89" s="440"/>
      <c r="GF89" s="441"/>
      <c r="GG89" s="441"/>
      <c r="GH89" s="441"/>
      <c r="GI89" s="441"/>
      <c r="GJ89" s="441"/>
      <c r="GK89" s="441"/>
      <c r="GL89" s="442">
        <f t="shared" si="12"/>
        <v>0</v>
      </c>
      <c r="GM89" s="442">
        <f t="shared" si="13"/>
        <v>0</v>
      </c>
      <c r="GN89" s="442"/>
      <c r="GO89" s="443"/>
      <c r="GP89" s="444"/>
      <c r="GQ89" s="445"/>
      <c r="GR89" s="377"/>
      <c r="GS89" s="446"/>
      <c r="GT89" s="447"/>
      <c r="GU89" s="448"/>
      <c r="GV89" s="449"/>
      <c r="GW89" s="450"/>
      <c r="GX89" s="451"/>
      <c r="MD89" s="453">
        <f t="shared" si="14"/>
        <v>0</v>
      </c>
    </row>
    <row r="90" spans="1:342" s="452" customFormat="1" ht="18" customHeight="1">
      <c r="A90" s="350"/>
      <c r="B90" s="351"/>
      <c r="C90" s="352"/>
      <c r="D90" s="353" t="s">
        <v>683</v>
      </c>
      <c r="E90" s="1152" t="s">
        <v>1453</v>
      </c>
      <c r="F90" s="354">
        <f t="shared" si="9"/>
        <v>1</v>
      </c>
      <c r="G90" s="355" t="str">
        <f t="shared" si="8"/>
        <v>SBI-073-01</v>
      </c>
      <c r="H90" s="356" t="s">
        <v>3332</v>
      </c>
      <c r="I90" s="355"/>
      <c r="J90" s="357">
        <v>216000000</v>
      </c>
      <c r="K90" s="358" t="s">
        <v>3340</v>
      </c>
      <c r="L90" s="358"/>
      <c r="M90" s="359" t="s">
        <v>3335</v>
      </c>
      <c r="N90" s="360"/>
      <c r="O90" s="361"/>
      <c r="P90" s="362"/>
      <c r="Q90" s="363" t="s">
        <v>735</v>
      </c>
      <c r="R90" s="363" t="s">
        <v>1455</v>
      </c>
      <c r="S90" s="363" t="s">
        <v>1456</v>
      </c>
      <c r="T90" s="364" t="s">
        <v>1457</v>
      </c>
      <c r="U90" s="365" t="s">
        <v>3336</v>
      </c>
      <c r="V90" s="365" t="s">
        <v>3337</v>
      </c>
      <c r="W90" s="365" t="s">
        <v>3338</v>
      </c>
      <c r="X90" s="365" t="s">
        <v>3339</v>
      </c>
      <c r="Y90" s="366">
        <v>45876</v>
      </c>
      <c r="Z90" s="367" t="s">
        <v>692</v>
      </c>
      <c r="AA90" s="368" t="s">
        <v>3342</v>
      </c>
      <c r="AB90" s="369" t="s">
        <v>3343</v>
      </c>
      <c r="AC90" s="370">
        <f>VLOOKUP(AA90,코드표!$B$4:$C$89,2,FALSE)</f>
        <v>3</v>
      </c>
      <c r="AD90" s="352"/>
      <c r="AE90" s="1187">
        <v>48.026400000000002</v>
      </c>
      <c r="AF90" s="1187">
        <v>84.98</v>
      </c>
      <c r="AG90" s="372"/>
      <c r="AH90" s="373"/>
      <c r="AI90" s="374"/>
      <c r="AJ90" s="375" t="s">
        <v>3344</v>
      </c>
      <c r="AK90" s="376"/>
      <c r="AL90" s="376"/>
      <c r="AM90" s="377">
        <v>44211</v>
      </c>
      <c r="AN90" s="358" t="s">
        <v>3332</v>
      </c>
      <c r="AO90" s="378" t="s">
        <v>3340</v>
      </c>
      <c r="AP90" s="379" t="s">
        <v>1459</v>
      </c>
      <c r="AQ90" s="352" t="s">
        <v>3345</v>
      </c>
      <c r="AR90" s="380">
        <v>44454</v>
      </c>
      <c r="AS90" s="380">
        <v>44454</v>
      </c>
      <c r="AT90" s="380">
        <v>44497</v>
      </c>
      <c r="AU90" s="377">
        <v>45183</v>
      </c>
      <c r="AV90" s="352"/>
      <c r="AW90" s="381"/>
      <c r="AX90" s="382"/>
      <c r="AY90" s="383" t="s">
        <v>793</v>
      </c>
      <c r="AZ90" s="384">
        <v>259200000</v>
      </c>
      <c r="BA90" s="385" t="s">
        <v>3346</v>
      </c>
      <c r="BB90" s="386" t="s">
        <v>696</v>
      </c>
      <c r="BC90" s="387">
        <v>259200000</v>
      </c>
      <c r="BD90" s="388">
        <f>220800000+38400000</f>
        <v>259200000</v>
      </c>
      <c r="BE90" s="389"/>
      <c r="BF90" s="390"/>
      <c r="BG90" s="391"/>
      <c r="BH90" s="392"/>
      <c r="BI90" s="392"/>
      <c r="BJ90" s="392"/>
      <c r="BK90" s="393"/>
      <c r="BL90" s="389"/>
      <c r="BM90" s="387"/>
      <c r="BN90" s="394"/>
      <c r="BO90" s="395"/>
      <c r="BP90" s="390"/>
      <c r="BQ90" s="391"/>
      <c r="BR90" s="396"/>
      <c r="BS90" s="396"/>
      <c r="BT90" s="352"/>
      <c r="BU90" s="397"/>
      <c r="BV90" s="398"/>
      <c r="BW90" s="399"/>
      <c r="BX90" s="388"/>
      <c r="BY90" s="359"/>
      <c r="BZ90" s="399"/>
      <c r="CA90" s="400"/>
      <c r="CB90" s="401"/>
      <c r="CC90" s="352"/>
      <c r="CD90" s="400"/>
      <c r="CE90" s="400"/>
      <c r="CF90" s="389"/>
      <c r="CG90" s="402"/>
      <c r="CH90" s="403"/>
      <c r="CI90" s="381"/>
      <c r="CJ90" s="400"/>
      <c r="CK90" s="404"/>
      <c r="CL90" s="405"/>
      <c r="CM90" s="406"/>
      <c r="CN90" s="352"/>
      <c r="CO90" s="407"/>
      <c r="CP90" s="408"/>
      <c r="CQ90" s="409"/>
      <c r="CR90" s="410"/>
      <c r="CS90" s="411"/>
      <c r="CT90" s="412"/>
      <c r="CU90" s="413"/>
      <c r="CV90" s="413"/>
      <c r="CW90" s="413"/>
      <c r="CX90" s="413"/>
      <c r="CY90" s="413"/>
      <c r="CZ90" s="413"/>
      <c r="DA90" s="384">
        <v>0</v>
      </c>
      <c r="DB90" s="413"/>
      <c r="DC90" s="414">
        <f t="shared" si="10"/>
        <v>0</v>
      </c>
      <c r="DD90" s="399"/>
      <c r="DE90" s="399"/>
      <c r="DF90" s="399"/>
      <c r="DG90" s="399"/>
      <c r="DH90" s="399"/>
      <c r="DI90" s="414"/>
      <c r="DJ90" s="414"/>
      <c r="DK90" s="399"/>
      <c r="DL90" s="414"/>
      <c r="DM90" s="414">
        <f t="shared" si="11"/>
        <v>0</v>
      </c>
      <c r="DN90" s="415"/>
      <c r="DO90" s="399"/>
      <c r="DP90" s="298" t="s">
        <v>3361</v>
      </c>
      <c r="DQ90" s="416"/>
      <c r="DR90" s="416"/>
      <c r="DS90" s="352">
        <v>4</v>
      </c>
      <c r="DT90" s="352">
        <v>4</v>
      </c>
      <c r="DU90" s="352"/>
      <c r="DV90" s="352"/>
      <c r="DW90" s="352" t="s">
        <v>3347</v>
      </c>
      <c r="DX90" s="418"/>
      <c r="DY90" s="419" t="s">
        <v>3341</v>
      </c>
      <c r="DZ90" s="421"/>
      <c r="EA90" s="421"/>
      <c r="EB90" s="421"/>
      <c r="EC90" s="407"/>
      <c r="ED90" s="422"/>
      <c r="EE90" s="375"/>
      <c r="EF90" s="423"/>
      <c r="EG90" s="424"/>
      <c r="EH90" s="368"/>
      <c r="EI90" s="375"/>
      <c r="EJ90" s="423"/>
      <c r="EK90" s="425"/>
      <c r="EL90" s="425"/>
      <c r="EM90" s="375"/>
      <c r="EN90" s="426"/>
      <c r="EO90" s="427"/>
      <c r="EP90" s="427"/>
      <c r="EQ90" s="352"/>
      <c r="ER90" s="428"/>
      <c r="ES90" s="377"/>
      <c r="ET90" s="429"/>
      <c r="EU90" s="377"/>
      <c r="EV90" s="429"/>
      <c r="EW90" s="429"/>
      <c r="EX90" s="377"/>
      <c r="EY90" s="429"/>
      <c r="EZ90" s="377"/>
      <c r="FA90" s="377"/>
      <c r="FB90" s="377"/>
      <c r="FC90" s="376"/>
      <c r="FD90" s="376"/>
      <c r="FE90" s="430"/>
      <c r="FF90" s="430"/>
      <c r="FG90" s="400"/>
      <c r="FH90" s="376"/>
      <c r="FI90" s="376"/>
      <c r="FJ90" s="376"/>
      <c r="FK90" s="376"/>
      <c r="FL90" s="376"/>
      <c r="FM90" s="352"/>
      <c r="FN90" s="376"/>
      <c r="FO90" s="376"/>
      <c r="FP90" s="399"/>
      <c r="FQ90" s="376"/>
      <c r="FR90" s="352"/>
      <c r="FS90" s="431"/>
      <c r="FT90" s="432" t="s">
        <v>710</v>
      </c>
      <c r="FU90" s="433">
        <v>45878</v>
      </c>
      <c r="FV90" s="434"/>
      <c r="FW90" s="435"/>
      <c r="FX90" s="435"/>
      <c r="FY90" s="436"/>
      <c r="FZ90" s="436"/>
      <c r="GA90" s="437">
        <v>247500000</v>
      </c>
      <c r="GB90" s="412"/>
      <c r="GC90" s="438"/>
      <c r="GD90" s="439"/>
      <c r="GE90" s="440"/>
      <c r="GF90" s="441"/>
      <c r="GG90" s="441"/>
      <c r="GH90" s="441"/>
      <c r="GI90" s="441"/>
      <c r="GJ90" s="441"/>
      <c r="GK90" s="441"/>
      <c r="GL90" s="442">
        <f t="shared" si="12"/>
        <v>0</v>
      </c>
      <c r="GM90" s="442">
        <f t="shared" si="13"/>
        <v>0</v>
      </c>
      <c r="GN90" s="442"/>
      <c r="GO90" s="443"/>
      <c r="GP90" s="444"/>
      <c r="GQ90" s="445"/>
      <c r="GR90" s="377"/>
      <c r="GS90" s="446"/>
      <c r="GT90" s="447"/>
      <c r="GU90" s="448"/>
      <c r="GV90" s="449"/>
      <c r="GW90" s="450"/>
      <c r="GX90" s="451"/>
      <c r="MD90" s="453">
        <f t="shared" si="14"/>
        <v>0</v>
      </c>
    </row>
    <row r="91" spans="1:342" s="452" customFormat="1" ht="18" customHeight="1">
      <c r="A91" s="350"/>
      <c r="B91" s="351"/>
      <c r="C91" s="352"/>
      <c r="D91" s="353" t="s">
        <v>683</v>
      </c>
      <c r="E91" s="1152" t="s">
        <v>1460</v>
      </c>
      <c r="F91" s="354">
        <f t="shared" si="9"/>
        <v>1</v>
      </c>
      <c r="G91" s="355" t="str">
        <f t="shared" si="8"/>
        <v>SBI-074-01</v>
      </c>
      <c r="H91" s="356" t="s">
        <v>3368</v>
      </c>
      <c r="I91" s="355"/>
      <c r="J91" s="357">
        <v>230000000</v>
      </c>
      <c r="K91" s="358" t="s">
        <v>3378</v>
      </c>
      <c r="L91" s="358"/>
      <c r="M91" s="359" t="s">
        <v>3335</v>
      </c>
      <c r="N91" s="360"/>
      <c r="O91" s="361"/>
      <c r="P91" s="362"/>
      <c r="Q91" s="363" t="s">
        <v>687</v>
      </c>
      <c r="R91" s="363" t="s">
        <v>1189</v>
      </c>
      <c r="S91" s="363" t="s">
        <v>1316</v>
      </c>
      <c r="T91" s="364" t="s">
        <v>1462</v>
      </c>
      <c r="U91" s="365" t="s">
        <v>3374</v>
      </c>
      <c r="V91" s="365" t="s">
        <v>3375</v>
      </c>
      <c r="W91" s="365" t="s">
        <v>3376</v>
      </c>
      <c r="X91" s="365" t="s">
        <v>3377</v>
      </c>
      <c r="Y91" s="366">
        <v>45876</v>
      </c>
      <c r="Z91" s="367" t="s">
        <v>692</v>
      </c>
      <c r="AA91" s="368" t="s">
        <v>3342</v>
      </c>
      <c r="AB91" s="369" t="s">
        <v>3989</v>
      </c>
      <c r="AC91" s="370">
        <f>VLOOKUP(AA91,코드표!$B$4:$C$89,2,FALSE)</f>
        <v>3</v>
      </c>
      <c r="AD91" s="352"/>
      <c r="AE91" s="1187">
        <v>47.51</v>
      </c>
      <c r="AF91" s="1187">
        <v>139.9</v>
      </c>
      <c r="AG91" s="372"/>
      <c r="AH91" s="373"/>
      <c r="AI91" s="374"/>
      <c r="AJ91" s="375" t="s">
        <v>3344</v>
      </c>
      <c r="AK91" s="376"/>
      <c r="AL91" s="376"/>
      <c r="AM91" s="377">
        <v>41606</v>
      </c>
      <c r="AN91" s="358" t="s">
        <v>3368</v>
      </c>
      <c r="AO91" s="378" t="s">
        <v>3378</v>
      </c>
      <c r="AP91" s="379" t="s">
        <v>3379</v>
      </c>
      <c r="AQ91" s="352" t="s">
        <v>3345</v>
      </c>
      <c r="AR91" s="380">
        <v>36587</v>
      </c>
      <c r="AS91" s="380">
        <v>44174</v>
      </c>
      <c r="AT91" s="380">
        <v>44554</v>
      </c>
      <c r="AU91" s="377">
        <v>45867</v>
      </c>
      <c r="AV91" s="352"/>
      <c r="AW91" s="381"/>
      <c r="AX91" s="382"/>
      <c r="AY91" s="383" t="s">
        <v>1464</v>
      </c>
      <c r="AZ91" s="384">
        <v>276000000</v>
      </c>
      <c r="BA91" s="385" t="s">
        <v>3383</v>
      </c>
      <c r="BB91" s="386" t="s">
        <v>696</v>
      </c>
      <c r="BC91" s="387">
        <v>276000000</v>
      </c>
      <c r="BD91" s="388">
        <f>156000000+120000000</f>
        <v>276000000</v>
      </c>
      <c r="BE91" s="389"/>
      <c r="BF91" s="390"/>
      <c r="BG91" s="391"/>
      <c r="BH91" s="392"/>
      <c r="BI91" s="454" t="s">
        <v>793</v>
      </c>
      <c r="BJ91" s="455">
        <v>99370000</v>
      </c>
      <c r="BK91" s="393" t="s">
        <v>3346</v>
      </c>
      <c r="BL91" s="389" t="s">
        <v>696</v>
      </c>
      <c r="BM91" s="387">
        <v>99370000</v>
      </c>
      <c r="BN91" s="394">
        <f>70000000+29370000</f>
        <v>99370000</v>
      </c>
      <c r="BO91" s="395"/>
      <c r="BP91" s="390"/>
      <c r="BQ91" s="391"/>
      <c r="BR91" s="396"/>
      <c r="BS91" s="396"/>
      <c r="BT91" s="352"/>
      <c r="BU91" s="397"/>
      <c r="BV91" s="398"/>
      <c r="BW91" s="399"/>
      <c r="BX91" s="388"/>
      <c r="BY91" s="359"/>
      <c r="BZ91" s="399"/>
      <c r="CA91" s="400"/>
      <c r="CB91" s="401"/>
      <c r="CC91" s="352"/>
      <c r="CD91" s="400"/>
      <c r="CE91" s="400"/>
      <c r="CF91" s="389"/>
      <c r="CG91" s="402"/>
      <c r="CH91" s="403"/>
      <c r="CI91" s="381"/>
      <c r="CJ91" s="400"/>
      <c r="CK91" s="404"/>
      <c r="CL91" s="405"/>
      <c r="CM91" s="406"/>
      <c r="CN91" s="352"/>
      <c r="CO91" s="407"/>
      <c r="CP91" s="408"/>
      <c r="CQ91" s="409"/>
      <c r="CR91" s="410"/>
      <c r="CS91" s="411"/>
      <c r="CT91" s="412"/>
      <c r="CU91" s="413"/>
      <c r="CV91" s="413"/>
      <c r="CW91" s="413"/>
      <c r="CX91" s="413"/>
      <c r="CY91" s="413"/>
      <c r="CZ91" s="413"/>
      <c r="DA91" s="384">
        <v>0</v>
      </c>
      <c r="DB91" s="413"/>
      <c r="DC91" s="414">
        <f t="shared" si="10"/>
        <v>0</v>
      </c>
      <c r="DD91" s="399"/>
      <c r="DE91" s="399"/>
      <c r="DF91" s="399"/>
      <c r="DG91" s="399"/>
      <c r="DH91" s="399"/>
      <c r="DI91" s="414"/>
      <c r="DJ91" s="414"/>
      <c r="DK91" s="399"/>
      <c r="DL91" s="414"/>
      <c r="DM91" s="414">
        <f t="shared" si="11"/>
        <v>0</v>
      </c>
      <c r="DN91" s="415"/>
      <c r="DO91" s="399"/>
      <c r="DP91" s="298" t="s">
        <v>3384</v>
      </c>
      <c r="DQ91" s="416"/>
      <c r="DR91" s="416"/>
      <c r="DS91" s="352">
        <v>2</v>
      </c>
      <c r="DT91" s="352">
        <v>2</v>
      </c>
      <c r="DU91" s="352"/>
      <c r="DV91" s="417" t="s">
        <v>697</v>
      </c>
      <c r="DW91" s="352" t="s">
        <v>3386</v>
      </c>
      <c r="DX91" s="418"/>
      <c r="DY91" s="419" t="s">
        <v>3380</v>
      </c>
      <c r="DZ91" s="420" t="s">
        <v>3381</v>
      </c>
      <c r="EA91" s="421"/>
      <c r="EB91" s="421"/>
      <c r="EC91" s="407" t="s">
        <v>3370</v>
      </c>
      <c r="ED91" s="422" t="s">
        <v>3368</v>
      </c>
      <c r="EE91" s="375" t="s">
        <v>3382</v>
      </c>
      <c r="EF91" s="423">
        <v>46246500</v>
      </c>
      <c r="EG91" s="424"/>
      <c r="EH91" s="368"/>
      <c r="EI91" s="375"/>
      <c r="EJ91" s="423"/>
      <c r="EK91" s="425"/>
      <c r="EL91" s="425"/>
      <c r="EM91" s="375"/>
      <c r="EN91" s="426"/>
      <c r="EO91" s="427">
        <v>45799</v>
      </c>
      <c r="EP91" s="427">
        <v>45883</v>
      </c>
      <c r="EQ91" s="352"/>
      <c r="ER91" s="428"/>
      <c r="ES91" s="377"/>
      <c r="ET91" s="429"/>
      <c r="EU91" s="377"/>
      <c r="EV91" s="429"/>
      <c r="EW91" s="429"/>
      <c r="EX91" s="377"/>
      <c r="EY91" s="429"/>
      <c r="EZ91" s="377"/>
      <c r="FA91" s="377"/>
      <c r="FB91" s="377"/>
      <c r="FC91" s="376"/>
      <c r="FD91" s="376"/>
      <c r="FE91" s="430"/>
      <c r="FF91" s="430"/>
      <c r="FG91" s="400"/>
      <c r="FH91" s="376"/>
      <c r="FI91" s="376"/>
      <c r="FJ91" s="376"/>
      <c r="FK91" s="376"/>
      <c r="FL91" s="376"/>
      <c r="FM91" s="352"/>
      <c r="FN91" s="376"/>
      <c r="FO91" s="376"/>
      <c r="FP91" s="399"/>
      <c r="FQ91" s="376"/>
      <c r="FR91" s="352"/>
      <c r="FS91" s="431"/>
      <c r="FT91" s="432" t="s">
        <v>710</v>
      </c>
      <c r="FU91" s="458">
        <v>45878</v>
      </c>
      <c r="FV91" s="434"/>
      <c r="FW91" s="435"/>
      <c r="FX91" s="435"/>
      <c r="FY91" s="436"/>
      <c r="FZ91" s="436"/>
      <c r="GA91" s="437">
        <v>415000000</v>
      </c>
      <c r="GB91" s="412"/>
      <c r="GC91" s="438"/>
      <c r="GD91" s="439"/>
      <c r="GE91" s="440"/>
      <c r="GF91" s="441"/>
      <c r="GG91" s="441"/>
      <c r="GH91" s="441"/>
      <c r="GI91" s="441"/>
      <c r="GJ91" s="441"/>
      <c r="GK91" s="441"/>
      <c r="GL91" s="442">
        <f t="shared" si="12"/>
        <v>0</v>
      </c>
      <c r="GM91" s="442">
        <f t="shared" si="13"/>
        <v>0</v>
      </c>
      <c r="GN91" s="442"/>
      <c r="GO91" s="443"/>
      <c r="GP91" s="444"/>
      <c r="GQ91" s="445"/>
      <c r="GR91" s="377"/>
      <c r="GS91" s="446"/>
      <c r="GT91" s="447"/>
      <c r="GU91" s="448"/>
      <c r="GV91" s="449"/>
      <c r="GW91" s="450"/>
      <c r="GX91" s="451"/>
      <c r="MD91" s="453">
        <f t="shared" si="14"/>
        <v>0</v>
      </c>
    </row>
    <row r="92" spans="1:342" s="452" customFormat="1" ht="18" customHeight="1">
      <c r="A92" s="350" t="s">
        <v>3402</v>
      </c>
      <c r="B92" s="351"/>
      <c r="C92" s="352"/>
      <c r="D92" s="353" t="s">
        <v>683</v>
      </c>
      <c r="E92" s="1152" t="s">
        <v>1467</v>
      </c>
      <c r="F92" s="354">
        <f t="shared" si="9"/>
        <v>1</v>
      </c>
      <c r="G92" s="355" t="str">
        <f t="shared" si="8"/>
        <v>SBI-075-01</v>
      </c>
      <c r="H92" s="356" t="s">
        <v>3390</v>
      </c>
      <c r="I92" s="355"/>
      <c r="J92" s="357">
        <v>240000000</v>
      </c>
      <c r="K92" s="358" t="s">
        <v>3396</v>
      </c>
      <c r="L92" s="358"/>
      <c r="M92" s="359" t="s">
        <v>3335</v>
      </c>
      <c r="N92" s="360"/>
      <c r="O92" s="361"/>
      <c r="P92" s="362"/>
      <c r="Q92" s="363" t="s">
        <v>687</v>
      </c>
      <c r="R92" s="363" t="s">
        <v>1469</v>
      </c>
      <c r="S92" s="363" t="s">
        <v>1470</v>
      </c>
      <c r="T92" s="364" t="s">
        <v>1471</v>
      </c>
      <c r="U92" s="365" t="s">
        <v>3374</v>
      </c>
      <c r="V92" s="365" t="s">
        <v>3393</v>
      </c>
      <c r="W92" s="365" t="s">
        <v>3394</v>
      </c>
      <c r="X92" s="365" t="s">
        <v>3395</v>
      </c>
      <c r="Y92" s="366">
        <v>45876</v>
      </c>
      <c r="Z92" s="367" t="s">
        <v>692</v>
      </c>
      <c r="AA92" s="368" t="s">
        <v>3342</v>
      </c>
      <c r="AB92" s="369" t="s">
        <v>3399</v>
      </c>
      <c r="AC92" s="370">
        <f>VLOOKUP(AA92,코드표!$B$4:$C$89,2,FALSE)</f>
        <v>3</v>
      </c>
      <c r="AD92" s="352"/>
      <c r="AE92" s="1187">
        <v>56.052199999999999</v>
      </c>
      <c r="AF92" s="1187">
        <v>84.914500000000004</v>
      </c>
      <c r="AG92" s="372"/>
      <c r="AH92" s="373"/>
      <c r="AI92" s="374"/>
      <c r="AJ92" s="375" t="s">
        <v>3344</v>
      </c>
      <c r="AK92" s="376"/>
      <c r="AL92" s="376"/>
      <c r="AM92" s="377">
        <v>42417</v>
      </c>
      <c r="AN92" s="358" t="s">
        <v>3390</v>
      </c>
      <c r="AO92" s="378" t="s">
        <v>3396</v>
      </c>
      <c r="AP92" s="379" t="s">
        <v>3397</v>
      </c>
      <c r="AQ92" s="352" t="s">
        <v>3345</v>
      </c>
      <c r="AR92" s="380">
        <v>42417</v>
      </c>
      <c r="AS92" s="380">
        <v>44496</v>
      </c>
      <c r="AT92" s="380">
        <v>44496</v>
      </c>
      <c r="AU92" s="377">
        <v>45450</v>
      </c>
      <c r="AV92" s="352"/>
      <c r="AW92" s="381"/>
      <c r="AX92" s="382"/>
      <c r="AY92" s="383">
        <v>3</v>
      </c>
      <c r="AZ92" s="384">
        <v>288000000</v>
      </c>
      <c r="BA92" s="385">
        <v>3</v>
      </c>
      <c r="BB92" s="386" t="s">
        <v>696</v>
      </c>
      <c r="BC92" s="387">
        <v>288000000</v>
      </c>
      <c r="BD92" s="388">
        <f>288000000</f>
        <v>288000000</v>
      </c>
      <c r="BE92" s="389"/>
      <c r="BF92" s="390"/>
      <c r="BG92" s="391"/>
      <c r="BH92" s="392"/>
      <c r="BI92" s="454" t="s">
        <v>793</v>
      </c>
      <c r="BJ92" s="455">
        <v>345600000</v>
      </c>
      <c r="BK92" s="393" t="s">
        <v>3346</v>
      </c>
      <c r="BL92" s="389" t="s">
        <v>696</v>
      </c>
      <c r="BM92" s="387">
        <v>345600000</v>
      </c>
      <c r="BN92" s="394">
        <f>258000000+87600000</f>
        <v>345600000</v>
      </c>
      <c r="BO92" s="395"/>
      <c r="BP92" s="390"/>
      <c r="BQ92" s="391"/>
      <c r="BR92" s="396"/>
      <c r="BS92" s="396"/>
      <c r="BT92" s="352"/>
      <c r="BU92" s="397"/>
      <c r="BV92" s="398"/>
      <c r="BW92" s="399"/>
      <c r="BX92" s="388"/>
      <c r="BY92" s="359"/>
      <c r="BZ92" s="399"/>
      <c r="CA92" s="400"/>
      <c r="CB92" s="401"/>
      <c r="CC92" s="352"/>
      <c r="CD92" s="400"/>
      <c r="CE92" s="400"/>
      <c r="CF92" s="389"/>
      <c r="CG92" s="402"/>
      <c r="CH92" s="403"/>
      <c r="CI92" s="381"/>
      <c r="CJ92" s="400"/>
      <c r="CK92" s="404"/>
      <c r="CL92" s="405"/>
      <c r="CM92" s="406"/>
      <c r="CN92" s="352"/>
      <c r="CO92" s="407"/>
      <c r="CP92" s="408"/>
      <c r="CQ92" s="409"/>
      <c r="CR92" s="410"/>
      <c r="CS92" s="411"/>
      <c r="CT92" s="412"/>
      <c r="CU92" s="413"/>
      <c r="CV92" s="413"/>
      <c r="CW92" s="413"/>
      <c r="CX92" s="413"/>
      <c r="CY92" s="413"/>
      <c r="CZ92" s="413"/>
      <c r="DA92" s="384">
        <v>0</v>
      </c>
      <c r="DB92" s="413"/>
      <c r="DC92" s="414">
        <f t="shared" si="10"/>
        <v>0</v>
      </c>
      <c r="DD92" s="399"/>
      <c r="DE92" s="399"/>
      <c r="DF92" s="399"/>
      <c r="DG92" s="399"/>
      <c r="DH92" s="399"/>
      <c r="DI92" s="414"/>
      <c r="DJ92" s="414"/>
      <c r="DK92" s="399"/>
      <c r="DL92" s="414"/>
      <c r="DM92" s="414">
        <f t="shared" si="11"/>
        <v>0</v>
      </c>
      <c r="DN92" s="415"/>
      <c r="DO92" s="399"/>
      <c r="DP92" s="298" t="s">
        <v>3400</v>
      </c>
      <c r="DQ92" s="416"/>
      <c r="DR92" s="416"/>
      <c r="DS92" s="352">
        <v>2</v>
      </c>
      <c r="DT92" s="352">
        <v>3</v>
      </c>
      <c r="DU92" s="352"/>
      <c r="DV92" s="417" t="s">
        <v>697</v>
      </c>
      <c r="DW92" s="352" t="s">
        <v>3401</v>
      </c>
      <c r="DX92" s="418"/>
      <c r="DY92" s="419" t="s">
        <v>3380</v>
      </c>
      <c r="DZ92" s="420" t="s">
        <v>3398</v>
      </c>
      <c r="EA92" s="421"/>
      <c r="EB92" s="421"/>
      <c r="EC92" s="407" t="s">
        <v>3391</v>
      </c>
      <c r="ED92" s="422" t="s">
        <v>3390</v>
      </c>
      <c r="EE92" s="375" t="s">
        <v>3382</v>
      </c>
      <c r="EF92" s="423">
        <v>207008687</v>
      </c>
      <c r="EG92" s="424"/>
      <c r="EH92" s="368"/>
      <c r="EI92" s="375"/>
      <c r="EJ92" s="423"/>
      <c r="EK92" s="425"/>
      <c r="EL92" s="425"/>
      <c r="EM92" s="375"/>
      <c r="EN92" s="426"/>
      <c r="EO92" s="427">
        <v>45492</v>
      </c>
      <c r="EP92" s="427">
        <v>45575</v>
      </c>
      <c r="EQ92" s="352">
        <v>2</v>
      </c>
      <c r="ER92" s="428">
        <v>45841</v>
      </c>
      <c r="ES92" s="377">
        <v>45876</v>
      </c>
      <c r="ET92" s="429">
        <v>347900000</v>
      </c>
      <c r="EU92" s="377"/>
      <c r="EV92" s="429"/>
      <c r="EW92" s="429">
        <v>347900000</v>
      </c>
      <c r="EX92" s="377">
        <v>45876</v>
      </c>
      <c r="EY92" s="429">
        <v>422590000</v>
      </c>
      <c r="EZ92" s="377"/>
      <c r="FA92" s="377"/>
      <c r="FB92" s="377"/>
      <c r="FC92" s="376"/>
      <c r="FD92" s="376"/>
      <c r="FE92" s="430"/>
      <c r="FF92" s="430"/>
      <c r="FG92" s="400"/>
      <c r="FH92" s="376"/>
      <c r="FI92" s="376"/>
      <c r="FJ92" s="376"/>
      <c r="FK92" s="376"/>
      <c r="FL92" s="376"/>
      <c r="FM92" s="352"/>
      <c r="FN92" s="376"/>
      <c r="FO92" s="376"/>
      <c r="FP92" s="399"/>
      <c r="FQ92" s="376"/>
      <c r="FR92" s="352"/>
      <c r="FS92" s="431"/>
      <c r="FT92" s="432" t="s">
        <v>700</v>
      </c>
      <c r="FU92" s="433">
        <v>45496</v>
      </c>
      <c r="FV92" s="434"/>
      <c r="FW92" s="435"/>
      <c r="FX92" s="435"/>
      <c r="FY92" s="436"/>
      <c r="FZ92" s="436"/>
      <c r="GA92" s="437">
        <v>497000000</v>
      </c>
      <c r="GB92" s="412"/>
      <c r="GC92" s="438"/>
      <c r="GD92" s="439"/>
      <c r="GE92" s="440"/>
      <c r="GF92" s="441"/>
      <c r="GG92" s="441"/>
      <c r="GH92" s="441"/>
      <c r="GI92" s="441"/>
      <c r="GJ92" s="441"/>
      <c r="GK92" s="441"/>
      <c r="GL92" s="442">
        <f t="shared" si="12"/>
        <v>0</v>
      </c>
      <c r="GM92" s="442">
        <f t="shared" si="13"/>
        <v>0</v>
      </c>
      <c r="GN92" s="442"/>
      <c r="GO92" s="443"/>
      <c r="GP92" s="444"/>
      <c r="GQ92" s="445"/>
      <c r="GR92" s="377"/>
      <c r="GS92" s="446"/>
      <c r="GT92" s="447"/>
      <c r="GU92" s="448"/>
      <c r="GV92" s="449"/>
      <c r="GW92" s="450"/>
      <c r="GX92" s="451"/>
      <c r="MD92" s="453">
        <f t="shared" si="14"/>
        <v>0</v>
      </c>
    </row>
    <row r="93" spans="1:342" s="452" customFormat="1" ht="18" customHeight="1">
      <c r="A93" s="350" t="s">
        <v>3900</v>
      </c>
      <c r="B93" s="351"/>
      <c r="C93" s="352"/>
      <c r="D93" s="353" t="s">
        <v>683</v>
      </c>
      <c r="E93" s="1152" t="s">
        <v>1474</v>
      </c>
      <c r="F93" s="354">
        <f t="shared" si="9"/>
        <v>1</v>
      </c>
      <c r="G93" s="355" t="str">
        <f t="shared" si="8"/>
        <v>SBI-076-01</v>
      </c>
      <c r="H93" s="356" t="s">
        <v>3405</v>
      </c>
      <c r="I93" s="355"/>
      <c r="J93" s="357">
        <v>272544360</v>
      </c>
      <c r="K93" s="358" t="s">
        <v>3410</v>
      </c>
      <c r="L93" s="358"/>
      <c r="M93" s="359" t="s">
        <v>3335</v>
      </c>
      <c r="N93" s="360"/>
      <c r="O93" s="361"/>
      <c r="P93" s="362"/>
      <c r="Q93" s="363" t="s">
        <v>735</v>
      </c>
      <c r="R93" s="363" t="s">
        <v>1476</v>
      </c>
      <c r="S93" s="363" t="s">
        <v>1477</v>
      </c>
      <c r="T93" s="364" t="s">
        <v>1478</v>
      </c>
      <c r="U93" s="365" t="s">
        <v>3336</v>
      </c>
      <c r="V93" s="365" t="s">
        <v>3407</v>
      </c>
      <c r="W93" s="365" t="s">
        <v>3408</v>
      </c>
      <c r="X93" s="365" t="s">
        <v>3409</v>
      </c>
      <c r="Y93" s="366">
        <v>45876</v>
      </c>
      <c r="Z93" s="367" t="s">
        <v>692</v>
      </c>
      <c r="AA93" s="368" t="s">
        <v>3342</v>
      </c>
      <c r="AB93" s="369" t="s">
        <v>3413</v>
      </c>
      <c r="AC93" s="370">
        <f>VLOOKUP(AA93,코드표!$B$4:$C$89,2,FALSE)</f>
        <v>3</v>
      </c>
      <c r="AD93" s="352"/>
      <c r="AE93" s="1187">
        <v>35.31</v>
      </c>
      <c r="AF93" s="1187">
        <v>49.76</v>
      </c>
      <c r="AG93" s="372"/>
      <c r="AH93" s="373"/>
      <c r="AI93" s="374"/>
      <c r="AJ93" s="375" t="s">
        <v>3344</v>
      </c>
      <c r="AK93" s="376"/>
      <c r="AL93" s="376"/>
      <c r="AM93" s="377">
        <v>43115</v>
      </c>
      <c r="AN93" s="358" t="s">
        <v>3405</v>
      </c>
      <c r="AO93" s="378" t="s">
        <v>3410</v>
      </c>
      <c r="AP93" s="379" t="s">
        <v>3397</v>
      </c>
      <c r="AQ93" s="352" t="s">
        <v>3345</v>
      </c>
      <c r="AR93" s="380">
        <v>43115</v>
      </c>
      <c r="AS93" s="380">
        <v>44474</v>
      </c>
      <c r="AT93" s="380">
        <v>44474</v>
      </c>
      <c r="AU93" s="377"/>
      <c r="AV93" s="352"/>
      <c r="AW93" s="381"/>
      <c r="AX93" s="382"/>
      <c r="AY93" s="383">
        <v>2</v>
      </c>
      <c r="AZ93" s="384">
        <v>120000000</v>
      </c>
      <c r="BA93" s="385">
        <v>2</v>
      </c>
      <c r="BB93" s="386" t="s">
        <v>696</v>
      </c>
      <c r="BC93" s="387">
        <v>120000000</v>
      </c>
      <c r="BD93" s="388">
        <f>120000000</f>
        <v>120000000</v>
      </c>
      <c r="BE93" s="389"/>
      <c r="BF93" s="390"/>
      <c r="BG93" s="391"/>
      <c r="BH93" s="392"/>
      <c r="BI93" s="454">
        <v>1</v>
      </c>
      <c r="BJ93" s="455">
        <v>96000000</v>
      </c>
      <c r="BK93" s="393">
        <v>1</v>
      </c>
      <c r="BL93" s="389" t="s">
        <v>696</v>
      </c>
      <c r="BM93" s="387">
        <v>96000000</v>
      </c>
      <c r="BN93" s="394">
        <f>96000000</f>
        <v>96000000</v>
      </c>
      <c r="BO93" s="395"/>
      <c r="BP93" s="390"/>
      <c r="BQ93" s="391"/>
      <c r="BR93" s="396"/>
      <c r="BS93" s="396"/>
      <c r="BT93" s="352"/>
      <c r="BU93" s="397"/>
      <c r="BV93" s="398"/>
      <c r="BW93" s="399"/>
      <c r="BX93" s="388"/>
      <c r="BY93" s="359"/>
      <c r="BZ93" s="399"/>
      <c r="CA93" s="400"/>
      <c r="CB93" s="401"/>
      <c r="CC93" s="352"/>
      <c r="CD93" s="400"/>
      <c r="CE93" s="400"/>
      <c r="CF93" s="389"/>
      <c r="CG93" s="402"/>
      <c r="CH93" s="403"/>
      <c r="CI93" s="381"/>
      <c r="CJ93" s="400"/>
      <c r="CK93" s="404"/>
      <c r="CL93" s="405"/>
      <c r="CM93" s="406"/>
      <c r="CN93" s="352"/>
      <c r="CO93" s="407"/>
      <c r="CP93" s="408"/>
      <c r="CQ93" s="409"/>
      <c r="CR93" s="410"/>
      <c r="CS93" s="411"/>
      <c r="CT93" s="412"/>
      <c r="CU93" s="413"/>
      <c r="CV93" s="413"/>
      <c r="CW93" s="413"/>
      <c r="CX93" s="413"/>
      <c r="CY93" s="413"/>
      <c r="CZ93" s="413"/>
      <c r="DA93" s="384">
        <v>0</v>
      </c>
      <c r="DB93" s="413"/>
      <c r="DC93" s="414">
        <f t="shared" si="10"/>
        <v>0</v>
      </c>
      <c r="DD93" s="399"/>
      <c r="DE93" s="399"/>
      <c r="DF93" s="399"/>
      <c r="DG93" s="399"/>
      <c r="DH93" s="399"/>
      <c r="DI93" s="414"/>
      <c r="DJ93" s="414"/>
      <c r="DK93" s="399"/>
      <c r="DL93" s="414"/>
      <c r="DM93" s="414">
        <f t="shared" si="11"/>
        <v>0</v>
      </c>
      <c r="DN93" s="415"/>
      <c r="DO93" s="399"/>
      <c r="DP93" s="298" t="s">
        <v>3415</v>
      </c>
      <c r="DQ93" s="416"/>
      <c r="DR93" s="416"/>
      <c r="DS93" s="352">
        <v>1</v>
      </c>
      <c r="DT93" s="352">
        <v>1</v>
      </c>
      <c r="DU93" s="352"/>
      <c r="DV93" s="417" t="s">
        <v>697</v>
      </c>
      <c r="DW93" s="352" t="s">
        <v>3414</v>
      </c>
      <c r="DX93" s="418"/>
      <c r="DY93" s="419" t="s">
        <v>3411</v>
      </c>
      <c r="DZ93" s="420" t="s">
        <v>3412</v>
      </c>
      <c r="EA93" s="421"/>
      <c r="EB93" s="421"/>
      <c r="EC93" s="407" t="s">
        <v>3333</v>
      </c>
      <c r="ED93" s="422" t="s">
        <v>3405</v>
      </c>
      <c r="EE93" s="375" t="s">
        <v>3382</v>
      </c>
      <c r="EF93" s="423">
        <v>102086823</v>
      </c>
      <c r="EG93" s="424"/>
      <c r="EH93" s="368"/>
      <c r="EI93" s="375"/>
      <c r="EJ93" s="423"/>
      <c r="EK93" s="425"/>
      <c r="EL93" s="425"/>
      <c r="EM93" s="375"/>
      <c r="EN93" s="426"/>
      <c r="EO93" s="427">
        <v>45530</v>
      </c>
      <c r="EP93" s="427">
        <v>45602</v>
      </c>
      <c r="EQ93" s="352"/>
      <c r="ER93" s="428">
        <v>45894</v>
      </c>
      <c r="ES93" s="428"/>
      <c r="ET93" s="429"/>
      <c r="EU93" s="377"/>
      <c r="EV93" s="429"/>
      <c r="EW93" s="429"/>
      <c r="EX93" s="377"/>
      <c r="EY93" s="429"/>
      <c r="EZ93" s="377"/>
      <c r="FA93" s="377"/>
      <c r="FB93" s="377"/>
      <c r="FC93" s="376"/>
      <c r="FD93" s="376"/>
      <c r="FE93" s="430"/>
      <c r="FF93" s="430"/>
      <c r="FG93" s="400"/>
      <c r="FH93" s="376"/>
      <c r="FI93" s="376"/>
      <c r="FJ93" s="376"/>
      <c r="FK93" s="376"/>
      <c r="FL93" s="376"/>
      <c r="FM93" s="352"/>
      <c r="FN93" s="376"/>
      <c r="FO93" s="376"/>
      <c r="FP93" s="399"/>
      <c r="FQ93" s="376"/>
      <c r="FR93" s="352"/>
      <c r="FS93" s="431"/>
      <c r="FT93" s="432" t="s">
        <v>700</v>
      </c>
      <c r="FU93" s="433">
        <v>45540</v>
      </c>
      <c r="FV93" s="434"/>
      <c r="FW93" s="435"/>
      <c r="FX93" s="435"/>
      <c r="FY93" s="436"/>
      <c r="FZ93" s="436"/>
      <c r="GA93" s="437">
        <v>352000000</v>
      </c>
      <c r="GB93" s="412"/>
      <c r="GC93" s="438"/>
      <c r="GD93" s="439"/>
      <c r="GE93" s="440"/>
      <c r="GF93" s="441"/>
      <c r="GG93" s="441"/>
      <c r="GH93" s="441"/>
      <c r="GI93" s="441"/>
      <c r="GJ93" s="441"/>
      <c r="GK93" s="441"/>
      <c r="GL93" s="442">
        <f t="shared" si="12"/>
        <v>0</v>
      </c>
      <c r="GM93" s="442">
        <f t="shared" si="13"/>
        <v>0</v>
      </c>
      <c r="GN93" s="442"/>
      <c r="GO93" s="443"/>
      <c r="GP93" s="444"/>
      <c r="GQ93" s="445"/>
      <c r="GR93" s="377"/>
      <c r="GS93" s="446"/>
      <c r="GT93" s="447"/>
      <c r="GU93" s="448"/>
      <c r="GV93" s="449"/>
      <c r="GW93" s="450"/>
      <c r="GX93" s="451"/>
      <c r="MD93" s="453">
        <f t="shared" si="14"/>
        <v>0</v>
      </c>
    </row>
    <row r="94" spans="1:342" s="452" customFormat="1" ht="18" customHeight="1">
      <c r="A94" s="350" t="s">
        <v>3416</v>
      </c>
      <c r="B94" s="351"/>
      <c r="C94" s="352"/>
      <c r="D94" s="353" t="s">
        <v>683</v>
      </c>
      <c r="E94" s="1152" t="s">
        <v>1474</v>
      </c>
      <c r="F94" s="354">
        <f t="shared" si="9"/>
        <v>2</v>
      </c>
      <c r="G94" s="355" t="str">
        <f t="shared" si="8"/>
        <v>SBI-076-02</v>
      </c>
      <c r="H94" s="356" t="s">
        <v>3405</v>
      </c>
      <c r="I94" s="355"/>
      <c r="J94" s="357"/>
      <c r="K94" s="358" t="s">
        <v>3410</v>
      </c>
      <c r="L94" s="358"/>
      <c r="M94" s="359" t="s">
        <v>3335</v>
      </c>
      <c r="N94" s="360"/>
      <c r="O94" s="361"/>
      <c r="P94" s="362"/>
      <c r="Q94" s="363" t="s">
        <v>735</v>
      </c>
      <c r="R94" s="363" t="s">
        <v>1476</v>
      </c>
      <c r="S94" s="363" t="s">
        <v>1477</v>
      </c>
      <c r="T94" s="364" t="s">
        <v>1481</v>
      </c>
      <c r="U94" s="365" t="s">
        <v>3336</v>
      </c>
      <c r="V94" s="365" t="s">
        <v>3407</v>
      </c>
      <c r="W94" s="365" t="s">
        <v>3408</v>
      </c>
      <c r="X94" s="365" t="s">
        <v>3417</v>
      </c>
      <c r="Y94" s="366">
        <v>45876</v>
      </c>
      <c r="Z94" s="367" t="s">
        <v>692</v>
      </c>
      <c r="AA94" s="368" t="s">
        <v>3342</v>
      </c>
      <c r="AB94" s="369" t="s">
        <v>3421</v>
      </c>
      <c r="AC94" s="370">
        <f>VLOOKUP(AA94,코드표!$B$4:$C$89,2,FALSE)</f>
        <v>3</v>
      </c>
      <c r="AD94" s="352"/>
      <c r="AE94" s="1187">
        <v>32.29</v>
      </c>
      <c r="AF94" s="1187">
        <v>59.8</v>
      </c>
      <c r="AG94" s="372"/>
      <c r="AH94" s="373"/>
      <c r="AI94" s="374"/>
      <c r="AJ94" s="375" t="s">
        <v>3344</v>
      </c>
      <c r="AK94" s="376"/>
      <c r="AL94" s="376"/>
      <c r="AM94" s="377">
        <v>43187</v>
      </c>
      <c r="AN94" s="358" t="s">
        <v>3405</v>
      </c>
      <c r="AO94" s="378" t="s">
        <v>3410</v>
      </c>
      <c r="AP94" s="379" t="s">
        <v>3397</v>
      </c>
      <c r="AQ94" s="352" t="s">
        <v>3345</v>
      </c>
      <c r="AR94" s="380">
        <v>43187</v>
      </c>
      <c r="AS94" s="380">
        <v>44554</v>
      </c>
      <c r="AT94" s="380">
        <v>44554</v>
      </c>
      <c r="AU94" s="377">
        <v>45630</v>
      </c>
      <c r="AV94" s="352"/>
      <c r="AW94" s="381"/>
      <c r="AX94" s="382"/>
      <c r="AY94" s="383">
        <v>2</v>
      </c>
      <c r="AZ94" s="384">
        <v>82800000</v>
      </c>
      <c r="BA94" s="385">
        <v>2</v>
      </c>
      <c r="BB94" s="386" t="s">
        <v>696</v>
      </c>
      <c r="BC94" s="387">
        <v>82800000</v>
      </c>
      <c r="BD94" s="388">
        <f>82800000</f>
        <v>82800000</v>
      </c>
      <c r="BE94" s="389"/>
      <c r="BF94" s="390"/>
      <c r="BG94" s="391"/>
      <c r="BH94" s="392"/>
      <c r="BI94" s="454">
        <v>1</v>
      </c>
      <c r="BJ94" s="455">
        <v>96000000</v>
      </c>
      <c r="BK94" s="393">
        <v>1</v>
      </c>
      <c r="BL94" s="389" t="s">
        <v>696</v>
      </c>
      <c r="BM94" s="387">
        <v>96000000</v>
      </c>
      <c r="BN94" s="394">
        <f>96000000</f>
        <v>96000000</v>
      </c>
      <c r="BO94" s="395"/>
      <c r="BP94" s="390"/>
      <c r="BQ94" s="391"/>
      <c r="BR94" s="396"/>
      <c r="BS94" s="396"/>
      <c r="BT94" s="352"/>
      <c r="BU94" s="397"/>
      <c r="BV94" s="398"/>
      <c r="BW94" s="399"/>
      <c r="BX94" s="388"/>
      <c r="BY94" s="359"/>
      <c r="BZ94" s="399"/>
      <c r="CA94" s="400"/>
      <c r="CB94" s="401"/>
      <c r="CC94" s="352"/>
      <c r="CD94" s="400"/>
      <c r="CE94" s="400"/>
      <c r="CF94" s="389"/>
      <c r="CG94" s="402"/>
      <c r="CH94" s="403"/>
      <c r="CI94" s="381"/>
      <c r="CJ94" s="400"/>
      <c r="CK94" s="404"/>
      <c r="CL94" s="405"/>
      <c r="CM94" s="406"/>
      <c r="CN94" s="352"/>
      <c r="CO94" s="407"/>
      <c r="CP94" s="408"/>
      <c r="CQ94" s="409"/>
      <c r="CR94" s="410"/>
      <c r="CS94" s="411"/>
      <c r="CT94" s="412"/>
      <c r="CU94" s="413"/>
      <c r="CV94" s="413"/>
      <c r="CW94" s="413"/>
      <c r="CX94" s="413"/>
      <c r="CY94" s="413"/>
      <c r="CZ94" s="413"/>
      <c r="DA94" s="384">
        <v>0</v>
      </c>
      <c r="DB94" s="413"/>
      <c r="DC94" s="414">
        <f t="shared" si="10"/>
        <v>0</v>
      </c>
      <c r="DD94" s="399"/>
      <c r="DE94" s="399"/>
      <c r="DF94" s="399"/>
      <c r="DG94" s="399"/>
      <c r="DH94" s="399"/>
      <c r="DI94" s="414"/>
      <c r="DJ94" s="414"/>
      <c r="DK94" s="399"/>
      <c r="DL94" s="414"/>
      <c r="DM94" s="414">
        <f t="shared" si="11"/>
        <v>0</v>
      </c>
      <c r="DN94" s="415"/>
      <c r="DO94" s="399"/>
      <c r="DP94" s="298" t="s">
        <v>3420</v>
      </c>
      <c r="DQ94" s="416"/>
      <c r="DR94" s="416"/>
      <c r="DS94" s="352">
        <v>1</v>
      </c>
      <c r="DT94" s="352">
        <v>2</v>
      </c>
      <c r="DU94" s="352"/>
      <c r="DV94" s="417" t="s">
        <v>697</v>
      </c>
      <c r="DW94" s="352" t="s">
        <v>3386</v>
      </c>
      <c r="DX94" s="418"/>
      <c r="DY94" s="419" t="s">
        <v>3411</v>
      </c>
      <c r="DZ94" s="420" t="s">
        <v>3418</v>
      </c>
      <c r="EA94" s="421"/>
      <c r="EB94" s="421"/>
      <c r="EC94" s="407" t="s">
        <v>3333</v>
      </c>
      <c r="ED94" s="422" t="s">
        <v>3405</v>
      </c>
      <c r="EE94" s="375" t="s">
        <v>3382</v>
      </c>
      <c r="EF94" s="423">
        <v>70279726</v>
      </c>
      <c r="EG94" s="424"/>
      <c r="EH94" s="368"/>
      <c r="EI94" s="375"/>
      <c r="EJ94" s="423"/>
      <c r="EK94" s="425"/>
      <c r="EL94" s="425"/>
      <c r="EM94" s="375"/>
      <c r="EN94" s="426"/>
      <c r="EO94" s="427">
        <v>45526</v>
      </c>
      <c r="EP94" s="427">
        <v>45603</v>
      </c>
      <c r="EQ94" s="352"/>
      <c r="ER94" s="428"/>
      <c r="ES94" s="377"/>
      <c r="ET94" s="429"/>
      <c r="EU94" s="377"/>
      <c r="EV94" s="429"/>
      <c r="EW94" s="429"/>
      <c r="EX94" s="377"/>
      <c r="EY94" s="429"/>
      <c r="EZ94" s="377"/>
      <c r="FA94" s="377"/>
      <c r="FB94" s="377"/>
      <c r="FC94" s="376"/>
      <c r="FD94" s="376"/>
      <c r="FE94" s="430"/>
      <c r="FF94" s="430"/>
      <c r="FG94" s="400"/>
      <c r="FH94" s="376"/>
      <c r="FI94" s="376"/>
      <c r="FJ94" s="376"/>
      <c r="FK94" s="376"/>
      <c r="FL94" s="376"/>
      <c r="FM94" s="352"/>
      <c r="FN94" s="376"/>
      <c r="FO94" s="376"/>
      <c r="FP94" s="399"/>
      <c r="FQ94" s="376"/>
      <c r="FR94" s="352"/>
      <c r="FS94" s="431"/>
      <c r="FT94" s="432" t="s">
        <v>710</v>
      </c>
      <c r="FU94" s="433">
        <v>45878</v>
      </c>
      <c r="FV94" s="434"/>
      <c r="FW94" s="435"/>
      <c r="FX94" s="435"/>
      <c r="FY94" s="436"/>
      <c r="FZ94" s="436"/>
      <c r="GA94" s="437">
        <v>417500000</v>
      </c>
      <c r="GB94" s="412"/>
      <c r="GC94" s="438"/>
      <c r="GD94" s="439"/>
      <c r="GE94" s="440"/>
      <c r="GF94" s="441"/>
      <c r="GG94" s="441"/>
      <c r="GH94" s="441"/>
      <c r="GI94" s="441"/>
      <c r="GJ94" s="441"/>
      <c r="GK94" s="441"/>
      <c r="GL94" s="442">
        <f t="shared" si="12"/>
        <v>0</v>
      </c>
      <c r="GM94" s="442">
        <f t="shared" si="13"/>
        <v>0</v>
      </c>
      <c r="GN94" s="442"/>
      <c r="GO94" s="443"/>
      <c r="GP94" s="444"/>
      <c r="GQ94" s="445"/>
      <c r="GR94" s="377"/>
      <c r="GS94" s="446"/>
      <c r="GT94" s="447"/>
      <c r="GU94" s="448"/>
      <c r="GV94" s="449"/>
      <c r="GW94" s="450"/>
      <c r="GX94" s="451"/>
      <c r="MD94" s="453">
        <f t="shared" si="14"/>
        <v>0</v>
      </c>
    </row>
    <row r="95" spans="1:342" s="452" customFormat="1" ht="18" customHeight="1">
      <c r="A95" s="350" t="s">
        <v>3416</v>
      </c>
      <c r="B95" s="351"/>
      <c r="C95" s="352"/>
      <c r="D95" s="353" t="s">
        <v>683</v>
      </c>
      <c r="E95" s="1152" t="s">
        <v>1474</v>
      </c>
      <c r="F95" s="354">
        <f t="shared" si="9"/>
        <v>3</v>
      </c>
      <c r="G95" s="355" t="str">
        <f t="shared" si="8"/>
        <v>SBI-076-03</v>
      </c>
      <c r="H95" s="356" t="s">
        <v>3405</v>
      </c>
      <c r="I95" s="355"/>
      <c r="J95" s="357"/>
      <c r="K95" s="358" t="s">
        <v>3410</v>
      </c>
      <c r="L95" s="358"/>
      <c r="M95" s="359" t="s">
        <v>3335</v>
      </c>
      <c r="N95" s="360"/>
      <c r="O95" s="361"/>
      <c r="P95" s="362"/>
      <c r="Q95" s="363" t="s">
        <v>735</v>
      </c>
      <c r="R95" s="363" t="s">
        <v>1003</v>
      </c>
      <c r="S95" s="363" t="s">
        <v>1483</v>
      </c>
      <c r="T95" s="364" t="s">
        <v>1484</v>
      </c>
      <c r="U95" s="365" t="s">
        <v>3336</v>
      </c>
      <c r="V95" s="365" t="s">
        <v>3425</v>
      </c>
      <c r="W95" s="365" t="s">
        <v>3426</v>
      </c>
      <c r="X95" s="365" t="s">
        <v>3423</v>
      </c>
      <c r="Y95" s="366">
        <v>45876</v>
      </c>
      <c r="Z95" s="367" t="s">
        <v>692</v>
      </c>
      <c r="AA95" s="368" t="s">
        <v>3342</v>
      </c>
      <c r="AB95" s="369" t="s">
        <v>3422</v>
      </c>
      <c r="AC95" s="370">
        <f>VLOOKUP(AA95,코드표!$B$4:$C$89,2,FALSE)</f>
        <v>3</v>
      </c>
      <c r="AD95" s="352"/>
      <c r="AE95" s="1187">
        <v>49.866</v>
      </c>
      <c r="AF95" s="1187">
        <v>84.54</v>
      </c>
      <c r="AG95" s="372"/>
      <c r="AH95" s="373"/>
      <c r="AI95" s="374"/>
      <c r="AJ95" s="375" t="s">
        <v>3344</v>
      </c>
      <c r="AK95" s="376"/>
      <c r="AL95" s="376"/>
      <c r="AM95" s="377">
        <v>43433</v>
      </c>
      <c r="AN95" s="358" t="s">
        <v>3405</v>
      </c>
      <c r="AO95" s="378" t="s">
        <v>3410</v>
      </c>
      <c r="AP95" s="379" t="s">
        <v>3397</v>
      </c>
      <c r="AQ95" s="352" t="s">
        <v>3345</v>
      </c>
      <c r="AR95" s="380">
        <v>43433</v>
      </c>
      <c r="AS95" s="380">
        <v>44201</v>
      </c>
      <c r="AT95" s="380">
        <v>44201</v>
      </c>
      <c r="AU95" s="377"/>
      <c r="AV95" s="352"/>
      <c r="AW95" s="381"/>
      <c r="AX95" s="382"/>
      <c r="AY95" s="383">
        <v>2</v>
      </c>
      <c r="AZ95" s="384">
        <v>116400000</v>
      </c>
      <c r="BA95" s="385">
        <v>2</v>
      </c>
      <c r="BB95" s="386" t="s">
        <v>696</v>
      </c>
      <c r="BC95" s="387">
        <v>116400000</v>
      </c>
      <c r="BD95" s="388">
        <f>116400000</f>
        <v>116400000</v>
      </c>
      <c r="BE95" s="389"/>
      <c r="BF95" s="390"/>
      <c r="BG95" s="391"/>
      <c r="BH95" s="392"/>
      <c r="BI95" s="454">
        <v>1</v>
      </c>
      <c r="BJ95" s="455">
        <v>120000000</v>
      </c>
      <c r="BK95" s="393">
        <v>1</v>
      </c>
      <c r="BL95" s="389" t="s">
        <v>696</v>
      </c>
      <c r="BM95" s="387">
        <v>120000000</v>
      </c>
      <c r="BN95" s="394">
        <f>120000000</f>
        <v>120000000</v>
      </c>
      <c r="BO95" s="395"/>
      <c r="BP95" s="390"/>
      <c r="BQ95" s="391"/>
      <c r="BR95" s="396"/>
      <c r="BS95" s="396"/>
      <c r="BT95" s="352"/>
      <c r="BU95" s="397"/>
      <c r="BV95" s="398"/>
      <c r="BW95" s="399"/>
      <c r="BX95" s="388"/>
      <c r="BY95" s="359"/>
      <c r="BZ95" s="399"/>
      <c r="CA95" s="400"/>
      <c r="CB95" s="401"/>
      <c r="CC95" s="352"/>
      <c r="CD95" s="400"/>
      <c r="CE95" s="400"/>
      <c r="CF95" s="389"/>
      <c r="CG95" s="402"/>
      <c r="CH95" s="403"/>
      <c r="CI95" s="381"/>
      <c r="CJ95" s="400"/>
      <c r="CK95" s="404"/>
      <c r="CL95" s="405"/>
      <c r="CM95" s="406"/>
      <c r="CN95" s="352"/>
      <c r="CO95" s="407"/>
      <c r="CP95" s="408"/>
      <c r="CQ95" s="409"/>
      <c r="CR95" s="410"/>
      <c r="CS95" s="411"/>
      <c r="CT95" s="412"/>
      <c r="CU95" s="413"/>
      <c r="CV95" s="413"/>
      <c r="CW95" s="413"/>
      <c r="CX95" s="413"/>
      <c r="CY95" s="413"/>
      <c r="CZ95" s="413"/>
      <c r="DA95" s="384">
        <v>0</v>
      </c>
      <c r="DB95" s="413"/>
      <c r="DC95" s="414">
        <f t="shared" si="10"/>
        <v>0</v>
      </c>
      <c r="DD95" s="399"/>
      <c r="DE95" s="399"/>
      <c r="DF95" s="399"/>
      <c r="DG95" s="399"/>
      <c r="DH95" s="399"/>
      <c r="DI95" s="414"/>
      <c r="DJ95" s="414"/>
      <c r="DK95" s="399"/>
      <c r="DL95" s="414"/>
      <c r="DM95" s="414">
        <f t="shared" si="11"/>
        <v>0</v>
      </c>
      <c r="DN95" s="415"/>
      <c r="DO95" s="399"/>
      <c r="DP95" s="298" t="s">
        <v>3428</v>
      </c>
      <c r="DQ95" s="416"/>
      <c r="DR95" s="416"/>
      <c r="DS95" s="352">
        <v>1</v>
      </c>
      <c r="DT95" s="352">
        <v>2</v>
      </c>
      <c r="DU95" s="352"/>
      <c r="DV95" s="417" t="s">
        <v>697</v>
      </c>
      <c r="DW95" s="352" t="s">
        <v>3386</v>
      </c>
      <c r="DX95" s="418"/>
      <c r="DY95" s="419" t="s">
        <v>3411</v>
      </c>
      <c r="DZ95" s="420" t="s">
        <v>3427</v>
      </c>
      <c r="EA95" s="421"/>
      <c r="EB95" s="421"/>
      <c r="EC95" s="407" t="s">
        <v>3333</v>
      </c>
      <c r="ED95" s="422" t="s">
        <v>3405</v>
      </c>
      <c r="EE95" s="375" t="s">
        <v>3382</v>
      </c>
      <c r="EF95" s="423">
        <v>98839217</v>
      </c>
      <c r="EG95" s="424"/>
      <c r="EH95" s="368"/>
      <c r="EI95" s="375"/>
      <c r="EJ95" s="423"/>
      <c r="EK95" s="425"/>
      <c r="EL95" s="425"/>
      <c r="EM95" s="375"/>
      <c r="EN95" s="426"/>
      <c r="EO95" s="427">
        <v>45525</v>
      </c>
      <c r="EP95" s="427">
        <v>45596</v>
      </c>
      <c r="EQ95" s="352"/>
      <c r="ER95" s="428"/>
      <c r="ES95" s="377"/>
      <c r="ET95" s="429"/>
      <c r="EU95" s="377"/>
      <c r="EV95" s="429"/>
      <c r="EW95" s="429"/>
      <c r="EX95" s="377"/>
      <c r="EY95" s="429"/>
      <c r="EZ95" s="377"/>
      <c r="FA95" s="377"/>
      <c r="FB95" s="377"/>
      <c r="FC95" s="376"/>
      <c r="FD95" s="376"/>
      <c r="FE95" s="430"/>
      <c r="FF95" s="430"/>
      <c r="FG95" s="400"/>
      <c r="FH95" s="376"/>
      <c r="FI95" s="376"/>
      <c r="FJ95" s="376"/>
      <c r="FK95" s="376"/>
      <c r="FL95" s="376"/>
      <c r="FM95" s="352"/>
      <c r="FN95" s="376"/>
      <c r="FO95" s="376"/>
      <c r="FP95" s="399"/>
      <c r="FQ95" s="376"/>
      <c r="FR95" s="352"/>
      <c r="FS95" s="431"/>
      <c r="FT95" s="432" t="s">
        <v>710</v>
      </c>
      <c r="FU95" s="433">
        <v>45878</v>
      </c>
      <c r="FV95" s="434"/>
      <c r="FW95" s="435"/>
      <c r="FX95" s="435"/>
      <c r="FY95" s="436"/>
      <c r="FZ95" s="436"/>
      <c r="GA95" s="437">
        <v>740000000</v>
      </c>
      <c r="GB95" s="412"/>
      <c r="GC95" s="438"/>
      <c r="GD95" s="439"/>
      <c r="GE95" s="440"/>
      <c r="GF95" s="441"/>
      <c r="GG95" s="441"/>
      <c r="GH95" s="441"/>
      <c r="GI95" s="441"/>
      <c r="GJ95" s="441"/>
      <c r="GK95" s="441"/>
      <c r="GL95" s="442">
        <f t="shared" si="12"/>
        <v>0</v>
      </c>
      <c r="GM95" s="442">
        <f t="shared" si="13"/>
        <v>0</v>
      </c>
      <c r="GN95" s="442"/>
      <c r="GO95" s="443"/>
      <c r="GP95" s="444"/>
      <c r="GQ95" s="445"/>
      <c r="GR95" s="377"/>
      <c r="GS95" s="446"/>
      <c r="GT95" s="447"/>
      <c r="GU95" s="448"/>
      <c r="GV95" s="449"/>
      <c r="GW95" s="450"/>
      <c r="GX95" s="451"/>
      <c r="MD95" s="453">
        <f t="shared" si="14"/>
        <v>0</v>
      </c>
    </row>
    <row r="96" spans="1:342" s="452" customFormat="1" ht="18" customHeight="1">
      <c r="A96" s="350"/>
      <c r="B96" s="351"/>
      <c r="C96" s="352"/>
      <c r="D96" s="353" t="s">
        <v>683</v>
      </c>
      <c r="E96" s="1152" t="s">
        <v>1486</v>
      </c>
      <c r="F96" s="354">
        <f t="shared" si="9"/>
        <v>1</v>
      </c>
      <c r="G96" s="355" t="str">
        <f t="shared" si="8"/>
        <v>SBI-077-01</v>
      </c>
      <c r="H96" s="356" t="s">
        <v>3429</v>
      </c>
      <c r="I96" s="355"/>
      <c r="J96" s="357">
        <v>58000000</v>
      </c>
      <c r="K96" s="358" t="s">
        <v>3434</v>
      </c>
      <c r="L96" s="358"/>
      <c r="M96" s="359" t="s">
        <v>3335</v>
      </c>
      <c r="N96" s="360"/>
      <c r="O96" s="361"/>
      <c r="P96" s="362"/>
      <c r="Q96" s="363" t="s">
        <v>981</v>
      </c>
      <c r="R96" s="363" t="s">
        <v>982</v>
      </c>
      <c r="S96" s="363" t="s">
        <v>1488</v>
      </c>
      <c r="T96" s="364" t="s">
        <v>1489</v>
      </c>
      <c r="U96" s="365" t="s">
        <v>3430</v>
      </c>
      <c r="V96" s="365" t="s">
        <v>3431</v>
      </c>
      <c r="W96" s="365" t="s">
        <v>3432</v>
      </c>
      <c r="X96" s="365" t="s">
        <v>3433</v>
      </c>
      <c r="Y96" s="366">
        <v>45876</v>
      </c>
      <c r="Z96" s="367" t="s">
        <v>692</v>
      </c>
      <c r="AA96" s="368" t="s">
        <v>3342</v>
      </c>
      <c r="AB96" s="369" t="s">
        <v>3436</v>
      </c>
      <c r="AC96" s="370">
        <f>VLOOKUP(AA96,코드표!$B$4:$C$89,2,FALSE)</f>
        <v>3</v>
      </c>
      <c r="AD96" s="352"/>
      <c r="AE96" s="1187">
        <v>28.234400000000001</v>
      </c>
      <c r="AF96" s="1187">
        <v>59.75</v>
      </c>
      <c r="AG96" s="372"/>
      <c r="AH96" s="373"/>
      <c r="AI96" s="374"/>
      <c r="AJ96" s="375" t="s">
        <v>3344</v>
      </c>
      <c r="AK96" s="376"/>
      <c r="AL96" s="376"/>
      <c r="AM96" s="377">
        <v>36714</v>
      </c>
      <c r="AN96" s="358" t="s">
        <v>3429</v>
      </c>
      <c r="AO96" s="378" t="s">
        <v>3434</v>
      </c>
      <c r="AP96" s="379" t="s">
        <v>1491</v>
      </c>
      <c r="AQ96" s="352" t="s">
        <v>3345</v>
      </c>
      <c r="AR96" s="380">
        <v>42713</v>
      </c>
      <c r="AS96" s="380">
        <v>44522</v>
      </c>
      <c r="AT96" s="380">
        <v>44522</v>
      </c>
      <c r="AU96" s="377">
        <v>45357</v>
      </c>
      <c r="AV96" s="352"/>
      <c r="AW96" s="381"/>
      <c r="AX96" s="382"/>
      <c r="AY96" s="383">
        <v>2</v>
      </c>
      <c r="AZ96" s="384">
        <v>69600000</v>
      </c>
      <c r="BA96" s="385">
        <v>2</v>
      </c>
      <c r="BB96" s="386" t="s">
        <v>696</v>
      </c>
      <c r="BC96" s="387">
        <v>69600000</v>
      </c>
      <c r="BD96" s="388">
        <f>69600000</f>
        <v>69600000</v>
      </c>
      <c r="BE96" s="389"/>
      <c r="BF96" s="390"/>
      <c r="BG96" s="391"/>
      <c r="BH96" s="392"/>
      <c r="BI96" s="454">
        <v>1</v>
      </c>
      <c r="BJ96" s="455">
        <v>141450000</v>
      </c>
      <c r="BK96" s="393">
        <v>1</v>
      </c>
      <c r="BL96" s="389" t="s">
        <v>696</v>
      </c>
      <c r="BM96" s="387">
        <v>141450000</v>
      </c>
      <c r="BN96" s="394">
        <f>141450000</f>
        <v>141450000</v>
      </c>
      <c r="BO96" s="395"/>
      <c r="BP96" s="390"/>
      <c r="BQ96" s="391"/>
      <c r="BR96" s="396"/>
      <c r="BS96" s="396"/>
      <c r="BT96" s="352"/>
      <c r="BU96" s="397"/>
      <c r="BV96" s="398"/>
      <c r="BW96" s="399"/>
      <c r="BX96" s="388"/>
      <c r="BY96" s="359"/>
      <c r="BZ96" s="399"/>
      <c r="CA96" s="400"/>
      <c r="CB96" s="401"/>
      <c r="CC96" s="352"/>
      <c r="CD96" s="400"/>
      <c r="CE96" s="400"/>
      <c r="CF96" s="389"/>
      <c r="CG96" s="402"/>
      <c r="CH96" s="403"/>
      <c r="CI96" s="381"/>
      <c r="CJ96" s="400"/>
      <c r="CK96" s="404"/>
      <c r="CL96" s="405"/>
      <c r="CM96" s="406"/>
      <c r="CN96" s="352"/>
      <c r="CO96" s="407"/>
      <c r="CP96" s="408"/>
      <c r="CQ96" s="409"/>
      <c r="CR96" s="410"/>
      <c r="CS96" s="411"/>
      <c r="CT96" s="412"/>
      <c r="CU96" s="413"/>
      <c r="CV96" s="413"/>
      <c r="CW96" s="413"/>
      <c r="CX96" s="413"/>
      <c r="CY96" s="413"/>
      <c r="CZ96" s="413"/>
      <c r="DA96" s="384">
        <v>0</v>
      </c>
      <c r="DB96" s="413"/>
      <c r="DC96" s="414">
        <f t="shared" si="10"/>
        <v>0</v>
      </c>
      <c r="DD96" s="399"/>
      <c r="DE96" s="399"/>
      <c r="DF96" s="399"/>
      <c r="DG96" s="399"/>
      <c r="DH96" s="399"/>
      <c r="DI96" s="414"/>
      <c r="DJ96" s="414"/>
      <c r="DK96" s="399"/>
      <c r="DL96" s="414"/>
      <c r="DM96" s="414">
        <f t="shared" si="11"/>
        <v>0</v>
      </c>
      <c r="DN96" s="415"/>
      <c r="DO96" s="399"/>
      <c r="DP96" s="298" t="s">
        <v>3437</v>
      </c>
      <c r="DQ96" s="416"/>
      <c r="DR96" s="416"/>
      <c r="DS96" s="352">
        <v>4</v>
      </c>
      <c r="DT96" s="352">
        <v>4</v>
      </c>
      <c r="DU96" s="352"/>
      <c r="DV96" s="352"/>
      <c r="DW96" s="352" t="s">
        <v>3347</v>
      </c>
      <c r="DX96" s="418"/>
      <c r="DY96" s="419" t="s">
        <v>3435</v>
      </c>
      <c r="DZ96" s="421"/>
      <c r="EA96" s="421"/>
      <c r="EB96" s="421"/>
      <c r="EC96" s="407"/>
      <c r="ED96" s="422"/>
      <c r="EE96" s="375"/>
      <c r="EF96" s="423"/>
      <c r="EG96" s="424"/>
      <c r="EH96" s="368"/>
      <c r="EI96" s="375"/>
      <c r="EJ96" s="423"/>
      <c r="EK96" s="425"/>
      <c r="EL96" s="425"/>
      <c r="EM96" s="375"/>
      <c r="EN96" s="426"/>
      <c r="EO96" s="427"/>
      <c r="EP96" s="427"/>
      <c r="EQ96" s="352"/>
      <c r="ER96" s="428"/>
      <c r="ES96" s="377"/>
      <c r="ET96" s="429"/>
      <c r="EU96" s="377"/>
      <c r="EV96" s="429"/>
      <c r="EW96" s="429"/>
      <c r="EX96" s="377"/>
      <c r="EY96" s="429"/>
      <c r="EZ96" s="377"/>
      <c r="FA96" s="377"/>
      <c r="FB96" s="377"/>
      <c r="FC96" s="376"/>
      <c r="FD96" s="376"/>
      <c r="FE96" s="430"/>
      <c r="FF96" s="430"/>
      <c r="FG96" s="400"/>
      <c r="FH96" s="376"/>
      <c r="FI96" s="376"/>
      <c r="FJ96" s="376"/>
      <c r="FK96" s="376"/>
      <c r="FL96" s="376"/>
      <c r="FM96" s="352"/>
      <c r="FN96" s="376"/>
      <c r="FO96" s="376"/>
      <c r="FP96" s="399"/>
      <c r="FQ96" s="376"/>
      <c r="FR96" s="352"/>
      <c r="FS96" s="431"/>
      <c r="FT96" s="432" t="s">
        <v>710</v>
      </c>
      <c r="FU96" s="433">
        <v>45878</v>
      </c>
      <c r="FV96" s="434"/>
      <c r="FW96" s="435"/>
      <c r="FX96" s="435"/>
      <c r="FY96" s="436"/>
      <c r="FZ96" s="436"/>
      <c r="GA96" s="437">
        <v>205000000</v>
      </c>
      <c r="GB96" s="412"/>
      <c r="GC96" s="438"/>
      <c r="GD96" s="439"/>
      <c r="GE96" s="440"/>
      <c r="GF96" s="441"/>
      <c r="GG96" s="441"/>
      <c r="GH96" s="441"/>
      <c r="GI96" s="441"/>
      <c r="GJ96" s="441"/>
      <c r="GK96" s="441"/>
      <c r="GL96" s="442">
        <f t="shared" si="12"/>
        <v>0</v>
      </c>
      <c r="GM96" s="442">
        <f t="shared" si="13"/>
        <v>0</v>
      </c>
      <c r="GN96" s="442"/>
      <c r="GO96" s="443"/>
      <c r="GP96" s="444"/>
      <c r="GQ96" s="445"/>
      <c r="GR96" s="377"/>
      <c r="GS96" s="446"/>
      <c r="GT96" s="447"/>
      <c r="GU96" s="448"/>
      <c r="GV96" s="449"/>
      <c r="GW96" s="450"/>
      <c r="GX96" s="451"/>
      <c r="MD96" s="453">
        <f t="shared" si="14"/>
        <v>0</v>
      </c>
    </row>
    <row r="97" spans="1:342" s="452" customFormat="1" ht="18" customHeight="1">
      <c r="A97" s="350"/>
      <c r="B97" s="351"/>
      <c r="C97" s="352"/>
      <c r="D97" s="353" t="s">
        <v>683</v>
      </c>
      <c r="E97" s="1152" t="s">
        <v>1492</v>
      </c>
      <c r="F97" s="354">
        <f t="shared" si="9"/>
        <v>1</v>
      </c>
      <c r="G97" s="355" t="str">
        <f t="shared" si="8"/>
        <v>SBI-078-01</v>
      </c>
      <c r="H97" s="356" t="s">
        <v>3444</v>
      </c>
      <c r="I97" s="355"/>
      <c r="J97" s="357">
        <v>49000000</v>
      </c>
      <c r="K97" s="358" t="s">
        <v>3450</v>
      </c>
      <c r="L97" s="358"/>
      <c r="M97" s="359" t="s">
        <v>3335</v>
      </c>
      <c r="N97" s="360"/>
      <c r="O97" s="361"/>
      <c r="P97" s="362"/>
      <c r="Q97" s="363" t="s">
        <v>725</v>
      </c>
      <c r="R97" s="363" t="s">
        <v>1494</v>
      </c>
      <c r="S97" s="363" t="s">
        <v>1495</v>
      </c>
      <c r="T97" s="364" t="s">
        <v>1496</v>
      </c>
      <c r="U97" s="365" t="s">
        <v>3446</v>
      </c>
      <c r="V97" s="365" t="s">
        <v>3447</v>
      </c>
      <c r="W97" s="365" t="s">
        <v>3448</v>
      </c>
      <c r="X97" s="365" t="s">
        <v>3449</v>
      </c>
      <c r="Y97" s="366">
        <v>45876</v>
      </c>
      <c r="Z97" s="367" t="s">
        <v>692</v>
      </c>
      <c r="AA97" s="368" t="s">
        <v>3342</v>
      </c>
      <c r="AB97" s="369" t="s">
        <v>3453</v>
      </c>
      <c r="AC97" s="370">
        <f>VLOOKUP(AA97,코드표!$B$4:$C$89,2,FALSE)</f>
        <v>3</v>
      </c>
      <c r="AD97" s="352"/>
      <c r="AE97" s="1187">
        <v>64.971999999999994</v>
      </c>
      <c r="AF97" s="1187">
        <v>101.85080000000001</v>
      </c>
      <c r="AG97" s="372"/>
      <c r="AH97" s="373"/>
      <c r="AI97" s="374"/>
      <c r="AJ97" s="375" t="s">
        <v>3344</v>
      </c>
      <c r="AK97" s="376"/>
      <c r="AL97" s="376"/>
      <c r="AM97" s="377">
        <v>41862</v>
      </c>
      <c r="AN97" s="358" t="s">
        <v>3444</v>
      </c>
      <c r="AO97" s="378" t="s">
        <v>3450</v>
      </c>
      <c r="AP97" s="379" t="s">
        <v>1491</v>
      </c>
      <c r="AQ97" s="352" t="s">
        <v>3345</v>
      </c>
      <c r="AR97" s="380">
        <v>42814</v>
      </c>
      <c r="AS97" s="380">
        <v>44624</v>
      </c>
      <c r="AT97" s="380">
        <v>44624</v>
      </c>
      <c r="AU97" s="377">
        <v>45314</v>
      </c>
      <c r="AV97" s="352"/>
      <c r="AW97" s="381"/>
      <c r="AX97" s="382"/>
      <c r="AY97" s="383">
        <v>2</v>
      </c>
      <c r="AZ97" s="384">
        <v>58800000</v>
      </c>
      <c r="BA97" s="385">
        <v>2</v>
      </c>
      <c r="BB97" s="386" t="s">
        <v>696</v>
      </c>
      <c r="BC97" s="387">
        <v>58800000</v>
      </c>
      <c r="BD97" s="388">
        <f>58800000</f>
        <v>58800000</v>
      </c>
      <c r="BE97" s="389"/>
      <c r="BF97" s="390"/>
      <c r="BG97" s="391"/>
      <c r="BH97" s="392"/>
      <c r="BI97" s="454">
        <v>1</v>
      </c>
      <c r="BJ97" s="455">
        <v>312000000</v>
      </c>
      <c r="BK97" s="393">
        <v>1</v>
      </c>
      <c r="BL97" s="389" t="s">
        <v>696</v>
      </c>
      <c r="BM97" s="387">
        <v>312000000</v>
      </c>
      <c r="BN97" s="394">
        <f>312000000</f>
        <v>312000000</v>
      </c>
      <c r="BO97" s="395"/>
      <c r="BP97" s="390"/>
      <c r="BQ97" s="391"/>
      <c r="BR97" s="396"/>
      <c r="BS97" s="396"/>
      <c r="BT97" s="352"/>
      <c r="BU97" s="397"/>
      <c r="BV97" s="398"/>
      <c r="BW97" s="399"/>
      <c r="BX97" s="388"/>
      <c r="BY97" s="359"/>
      <c r="BZ97" s="399"/>
      <c r="CA97" s="400"/>
      <c r="CB97" s="401"/>
      <c r="CC97" s="352"/>
      <c r="CD97" s="400"/>
      <c r="CE97" s="400"/>
      <c r="CF97" s="389"/>
      <c r="CG97" s="402"/>
      <c r="CH97" s="403"/>
      <c r="CI97" s="381"/>
      <c r="CJ97" s="400"/>
      <c r="CK97" s="404"/>
      <c r="CL97" s="405"/>
      <c r="CM97" s="406"/>
      <c r="CN97" s="352"/>
      <c r="CO97" s="407"/>
      <c r="CP97" s="408"/>
      <c r="CQ97" s="409"/>
      <c r="CR97" s="410"/>
      <c r="CS97" s="411"/>
      <c r="CT97" s="412"/>
      <c r="CU97" s="413"/>
      <c r="CV97" s="413"/>
      <c r="CW97" s="413"/>
      <c r="CX97" s="413"/>
      <c r="CY97" s="413"/>
      <c r="CZ97" s="413"/>
      <c r="DA97" s="384">
        <v>0</v>
      </c>
      <c r="DB97" s="413"/>
      <c r="DC97" s="414">
        <f t="shared" si="10"/>
        <v>0</v>
      </c>
      <c r="DD97" s="399"/>
      <c r="DE97" s="399"/>
      <c r="DF97" s="399"/>
      <c r="DG97" s="399"/>
      <c r="DH97" s="399"/>
      <c r="DI97" s="414"/>
      <c r="DJ97" s="414"/>
      <c r="DK97" s="399"/>
      <c r="DL97" s="414"/>
      <c r="DM97" s="414">
        <f t="shared" si="11"/>
        <v>0</v>
      </c>
      <c r="DN97" s="415"/>
      <c r="DO97" s="399"/>
      <c r="DP97" s="298" t="s">
        <v>3454</v>
      </c>
      <c r="DQ97" s="416"/>
      <c r="DR97" s="416"/>
      <c r="DS97" s="352">
        <v>2</v>
      </c>
      <c r="DT97" s="352">
        <v>2</v>
      </c>
      <c r="DU97" s="352"/>
      <c r="DV97" s="417" t="s">
        <v>697</v>
      </c>
      <c r="DW97" s="352" t="s">
        <v>3386</v>
      </c>
      <c r="DX97" s="418"/>
      <c r="DY97" s="419" t="s">
        <v>3451</v>
      </c>
      <c r="DZ97" s="420" t="s">
        <v>3452</v>
      </c>
      <c r="EA97" s="421"/>
      <c r="EB97" s="421"/>
      <c r="EC97" s="407" t="s">
        <v>3445</v>
      </c>
      <c r="ED97" s="422" t="s">
        <v>3444</v>
      </c>
      <c r="EE97" s="375" t="s">
        <v>3382</v>
      </c>
      <c r="EF97" s="423">
        <v>230581759</v>
      </c>
      <c r="EG97" s="424"/>
      <c r="EH97" s="368"/>
      <c r="EI97" s="375"/>
      <c r="EJ97" s="423"/>
      <c r="EK97" s="425"/>
      <c r="EL97" s="425"/>
      <c r="EM97" s="375"/>
      <c r="EN97" s="426"/>
      <c r="EO97" s="427">
        <v>45712</v>
      </c>
      <c r="EP97" s="427">
        <v>45804</v>
      </c>
      <c r="EQ97" s="352"/>
      <c r="ER97" s="428"/>
      <c r="ES97" s="377"/>
      <c r="ET97" s="429"/>
      <c r="EU97" s="377"/>
      <c r="EV97" s="429"/>
      <c r="EW97" s="429"/>
      <c r="EX97" s="377"/>
      <c r="EY97" s="429"/>
      <c r="EZ97" s="377"/>
      <c r="FA97" s="377"/>
      <c r="FB97" s="377"/>
      <c r="FC97" s="376"/>
      <c r="FD97" s="376"/>
      <c r="FE97" s="430"/>
      <c r="FF97" s="430"/>
      <c r="FG97" s="400"/>
      <c r="FH97" s="376"/>
      <c r="FI97" s="376"/>
      <c r="FJ97" s="376"/>
      <c r="FK97" s="376"/>
      <c r="FL97" s="376"/>
      <c r="FM97" s="352"/>
      <c r="FN97" s="376"/>
      <c r="FO97" s="376"/>
      <c r="FP97" s="399"/>
      <c r="FQ97" s="376"/>
      <c r="FR97" s="352"/>
      <c r="FS97" s="431"/>
      <c r="FT97" s="432" t="s">
        <v>710</v>
      </c>
      <c r="FU97" s="433">
        <v>45878</v>
      </c>
      <c r="FV97" s="434"/>
      <c r="FW97" s="435"/>
      <c r="FX97" s="435"/>
      <c r="FY97" s="436"/>
      <c r="FZ97" s="436"/>
      <c r="GA97" s="437">
        <v>400000000</v>
      </c>
      <c r="GB97" s="412"/>
      <c r="GC97" s="438"/>
      <c r="GD97" s="439"/>
      <c r="GE97" s="440"/>
      <c r="GF97" s="441"/>
      <c r="GG97" s="441"/>
      <c r="GH97" s="441"/>
      <c r="GI97" s="441"/>
      <c r="GJ97" s="441"/>
      <c r="GK97" s="441"/>
      <c r="GL97" s="442">
        <f t="shared" si="12"/>
        <v>0</v>
      </c>
      <c r="GM97" s="442">
        <f t="shared" si="13"/>
        <v>0</v>
      </c>
      <c r="GN97" s="442"/>
      <c r="GO97" s="443"/>
      <c r="GP97" s="444"/>
      <c r="GQ97" s="445"/>
      <c r="GR97" s="377"/>
      <c r="GS97" s="446"/>
      <c r="GT97" s="447"/>
      <c r="GU97" s="448"/>
      <c r="GV97" s="449"/>
      <c r="GW97" s="450"/>
      <c r="GX97" s="451"/>
      <c r="MD97" s="453">
        <f t="shared" si="14"/>
        <v>0</v>
      </c>
    </row>
    <row r="98" spans="1:342" s="452" customFormat="1" ht="18" customHeight="1">
      <c r="A98" s="350" t="s">
        <v>3466</v>
      </c>
      <c r="B98" s="351"/>
      <c r="C98" s="352"/>
      <c r="D98" s="353" t="s">
        <v>683</v>
      </c>
      <c r="E98" s="1152" t="s">
        <v>1501</v>
      </c>
      <c r="F98" s="354">
        <f t="shared" si="9"/>
        <v>1</v>
      </c>
      <c r="G98" s="355" t="str">
        <f t="shared" si="8"/>
        <v>SBI-079-01</v>
      </c>
      <c r="H98" s="356" t="s">
        <v>3458</v>
      </c>
      <c r="I98" s="355"/>
      <c r="J98" s="357">
        <v>40000000</v>
      </c>
      <c r="K98" s="358"/>
      <c r="L98" s="358"/>
      <c r="M98" s="359" t="s">
        <v>3335</v>
      </c>
      <c r="N98" s="360"/>
      <c r="O98" s="361"/>
      <c r="P98" s="362"/>
      <c r="Q98" s="363" t="s">
        <v>735</v>
      </c>
      <c r="R98" s="363" t="s">
        <v>1502</v>
      </c>
      <c r="S98" s="363" t="s">
        <v>1503</v>
      </c>
      <c r="T98" s="364" t="s">
        <v>1504</v>
      </c>
      <c r="U98" s="365" t="s">
        <v>3336</v>
      </c>
      <c r="V98" s="365" t="s">
        <v>3461</v>
      </c>
      <c r="W98" s="365" t="s">
        <v>3462</v>
      </c>
      <c r="X98" s="365" t="s">
        <v>3463</v>
      </c>
      <c r="Y98" s="366">
        <v>45876</v>
      </c>
      <c r="Z98" s="367" t="s">
        <v>692</v>
      </c>
      <c r="AA98" s="368" t="s">
        <v>3342</v>
      </c>
      <c r="AB98" s="369" t="s">
        <v>3467</v>
      </c>
      <c r="AC98" s="370">
        <f>VLOOKUP(AA98,코드표!$B$4:$C$89,2,FALSE)</f>
        <v>3</v>
      </c>
      <c r="AD98" s="352"/>
      <c r="AE98" s="1187">
        <v>57.239400000000003</v>
      </c>
      <c r="AF98" s="1187">
        <v>84.909700000000001</v>
      </c>
      <c r="AG98" s="372"/>
      <c r="AH98" s="373"/>
      <c r="AI98" s="374"/>
      <c r="AJ98" s="375" t="s">
        <v>3344</v>
      </c>
      <c r="AK98" s="376"/>
      <c r="AL98" s="376"/>
      <c r="AM98" s="377">
        <v>42968</v>
      </c>
      <c r="AN98" s="358" t="s">
        <v>3459</v>
      </c>
      <c r="AO98" s="378" t="s">
        <v>3464</v>
      </c>
      <c r="AP98" s="379" t="s">
        <v>1491</v>
      </c>
      <c r="AQ98" s="352" t="s">
        <v>3468</v>
      </c>
      <c r="AR98" s="380">
        <v>42968</v>
      </c>
      <c r="AS98" s="380">
        <v>44432</v>
      </c>
      <c r="AT98" s="380">
        <v>44432</v>
      </c>
      <c r="AU98" s="377">
        <v>45842</v>
      </c>
      <c r="AV98" s="352"/>
      <c r="AW98" s="381"/>
      <c r="AX98" s="382"/>
      <c r="AY98" s="383">
        <v>3</v>
      </c>
      <c r="AZ98" s="384">
        <v>48000000</v>
      </c>
      <c r="BA98" s="385">
        <v>3</v>
      </c>
      <c r="BB98" s="386" t="s">
        <v>696</v>
      </c>
      <c r="BC98" s="387">
        <v>48000000</v>
      </c>
      <c r="BD98" s="388">
        <f>48000000</f>
        <v>48000000</v>
      </c>
      <c r="BE98" s="389"/>
      <c r="BF98" s="390"/>
      <c r="BG98" s="391"/>
      <c r="BH98" s="392"/>
      <c r="BI98" s="454" t="s">
        <v>793</v>
      </c>
      <c r="BJ98" s="455">
        <v>249600000</v>
      </c>
      <c r="BK98" s="393" t="s">
        <v>3346</v>
      </c>
      <c r="BL98" s="389" t="s">
        <v>696</v>
      </c>
      <c r="BM98" s="387">
        <v>249600000</v>
      </c>
      <c r="BN98" s="394">
        <f>170400000+79200000</f>
        <v>249600000</v>
      </c>
      <c r="BO98" s="395"/>
      <c r="BP98" s="390"/>
      <c r="BQ98" s="391"/>
      <c r="BR98" s="396"/>
      <c r="BS98" s="396"/>
      <c r="BT98" s="352"/>
      <c r="BU98" s="397"/>
      <c r="BV98" s="398"/>
      <c r="BW98" s="399"/>
      <c r="BX98" s="388"/>
      <c r="BY98" s="359"/>
      <c r="BZ98" s="399"/>
      <c r="CA98" s="400"/>
      <c r="CB98" s="401"/>
      <c r="CC98" s="352"/>
      <c r="CD98" s="400"/>
      <c r="CE98" s="400"/>
      <c r="CF98" s="389"/>
      <c r="CG98" s="402"/>
      <c r="CH98" s="403"/>
      <c r="CI98" s="381"/>
      <c r="CJ98" s="400"/>
      <c r="CK98" s="404"/>
      <c r="CL98" s="405"/>
      <c r="CM98" s="406"/>
      <c r="CN98" s="352"/>
      <c r="CO98" s="407"/>
      <c r="CP98" s="408"/>
      <c r="CQ98" s="409"/>
      <c r="CR98" s="410"/>
      <c r="CS98" s="411"/>
      <c r="CT98" s="412"/>
      <c r="CU98" s="413"/>
      <c r="CV98" s="413"/>
      <c r="CW98" s="413"/>
      <c r="CX98" s="413"/>
      <c r="CY98" s="413"/>
      <c r="CZ98" s="413"/>
      <c r="DA98" s="384">
        <v>0</v>
      </c>
      <c r="DB98" s="413"/>
      <c r="DC98" s="414">
        <f t="shared" si="10"/>
        <v>0</v>
      </c>
      <c r="DD98" s="399"/>
      <c r="DE98" s="399"/>
      <c r="DF98" s="399"/>
      <c r="DG98" s="399"/>
      <c r="DH98" s="399"/>
      <c r="DI98" s="414"/>
      <c r="DJ98" s="414"/>
      <c r="DK98" s="399"/>
      <c r="DL98" s="414"/>
      <c r="DM98" s="414">
        <f t="shared" si="11"/>
        <v>0</v>
      </c>
      <c r="DN98" s="415"/>
      <c r="DO98" s="399"/>
      <c r="DP98" s="298" t="s">
        <v>3469</v>
      </c>
      <c r="DQ98" s="416"/>
      <c r="DR98" s="416"/>
      <c r="DS98" s="352">
        <v>4</v>
      </c>
      <c r="DT98" s="352">
        <v>4</v>
      </c>
      <c r="DU98" s="352"/>
      <c r="DV98" s="352"/>
      <c r="DW98" s="352" t="s">
        <v>3347</v>
      </c>
      <c r="DX98" s="418"/>
      <c r="DY98" s="419" t="s">
        <v>3465</v>
      </c>
      <c r="DZ98" s="421"/>
      <c r="EA98" s="421"/>
      <c r="EB98" s="421"/>
      <c r="EC98" s="407"/>
      <c r="ED98" s="422"/>
      <c r="EE98" s="375"/>
      <c r="EF98" s="423"/>
      <c r="EG98" s="424"/>
      <c r="EH98" s="368"/>
      <c r="EI98" s="375"/>
      <c r="EJ98" s="423"/>
      <c r="EK98" s="425"/>
      <c r="EL98" s="425"/>
      <c r="EM98" s="375"/>
      <c r="EN98" s="426"/>
      <c r="EO98" s="427"/>
      <c r="EP98" s="427"/>
      <c r="EQ98" s="352"/>
      <c r="ER98" s="428"/>
      <c r="ES98" s="377"/>
      <c r="ET98" s="429"/>
      <c r="EU98" s="377"/>
      <c r="EV98" s="429"/>
      <c r="EW98" s="429"/>
      <c r="EX98" s="377"/>
      <c r="EY98" s="429"/>
      <c r="EZ98" s="377"/>
      <c r="FA98" s="377"/>
      <c r="FB98" s="377"/>
      <c r="FC98" s="376"/>
      <c r="FD98" s="376"/>
      <c r="FE98" s="430"/>
      <c r="FF98" s="430"/>
      <c r="FG98" s="400"/>
      <c r="FH98" s="376"/>
      <c r="FI98" s="376"/>
      <c r="FJ98" s="376"/>
      <c r="FK98" s="376"/>
      <c r="FL98" s="376"/>
      <c r="FM98" s="352"/>
      <c r="FN98" s="376"/>
      <c r="FO98" s="376"/>
      <c r="FP98" s="399"/>
      <c r="FQ98" s="376"/>
      <c r="FR98" s="352"/>
      <c r="FS98" s="431"/>
      <c r="FT98" s="432" t="s">
        <v>710</v>
      </c>
      <c r="FU98" s="433">
        <v>45878</v>
      </c>
      <c r="FV98" s="434"/>
      <c r="FW98" s="435"/>
      <c r="FX98" s="435"/>
      <c r="FY98" s="436"/>
      <c r="FZ98" s="436"/>
      <c r="GA98" s="437">
        <v>270000000</v>
      </c>
      <c r="GB98" s="412"/>
      <c r="GC98" s="438"/>
      <c r="GD98" s="439"/>
      <c r="GE98" s="440"/>
      <c r="GF98" s="441"/>
      <c r="GG98" s="441"/>
      <c r="GH98" s="441"/>
      <c r="GI98" s="441"/>
      <c r="GJ98" s="441"/>
      <c r="GK98" s="441"/>
      <c r="GL98" s="442">
        <f t="shared" si="12"/>
        <v>0</v>
      </c>
      <c r="GM98" s="442">
        <f t="shared" si="13"/>
        <v>0</v>
      </c>
      <c r="GN98" s="442"/>
      <c r="GO98" s="443"/>
      <c r="GP98" s="444"/>
      <c r="GQ98" s="445"/>
      <c r="GR98" s="377"/>
      <c r="GS98" s="446"/>
      <c r="GT98" s="447"/>
      <c r="GU98" s="448"/>
      <c r="GV98" s="449"/>
      <c r="GW98" s="450"/>
      <c r="GX98" s="451"/>
      <c r="MD98" s="453">
        <f t="shared" si="14"/>
        <v>0</v>
      </c>
    </row>
    <row r="99" spans="1:342" s="452" customFormat="1" ht="18" customHeight="1">
      <c r="A99" s="350" t="s">
        <v>3990</v>
      </c>
      <c r="B99" s="351"/>
      <c r="C99" s="352"/>
      <c r="D99" s="353" t="s">
        <v>683</v>
      </c>
      <c r="E99" s="1152" t="s">
        <v>1506</v>
      </c>
      <c r="F99" s="354">
        <f t="shared" si="9"/>
        <v>1</v>
      </c>
      <c r="G99" s="355" t="str">
        <f t="shared" si="8"/>
        <v>SBI-080-01</v>
      </c>
      <c r="H99" s="356" t="s">
        <v>3472</v>
      </c>
      <c r="I99" s="355"/>
      <c r="J99" s="357">
        <v>29944728</v>
      </c>
      <c r="K99" s="358" t="s">
        <v>3476</v>
      </c>
      <c r="L99" s="358"/>
      <c r="M99" s="359" t="s">
        <v>3335</v>
      </c>
      <c r="N99" s="360"/>
      <c r="O99" s="361"/>
      <c r="P99" s="362"/>
      <c r="Q99" s="363" t="s">
        <v>725</v>
      </c>
      <c r="R99" s="363" t="s">
        <v>726</v>
      </c>
      <c r="S99" s="363" t="s">
        <v>1508</v>
      </c>
      <c r="T99" s="364" t="s">
        <v>1509</v>
      </c>
      <c r="U99" s="365" t="s">
        <v>3446</v>
      </c>
      <c r="V99" s="365" t="s">
        <v>3473</v>
      </c>
      <c r="W99" s="365" t="s">
        <v>3474</v>
      </c>
      <c r="X99" s="365" t="s">
        <v>3475</v>
      </c>
      <c r="Y99" s="366">
        <v>45876</v>
      </c>
      <c r="Z99" s="367" t="s">
        <v>692</v>
      </c>
      <c r="AA99" s="368" t="s">
        <v>3342</v>
      </c>
      <c r="AB99" s="369" t="s">
        <v>3482</v>
      </c>
      <c r="AC99" s="370">
        <f>VLOOKUP(AA99,코드표!$B$4:$C$89,2,FALSE)</f>
        <v>3</v>
      </c>
      <c r="AD99" s="352"/>
      <c r="AE99" s="1187">
        <v>47.623699999999999</v>
      </c>
      <c r="AF99" s="1187">
        <v>74.506600000000006</v>
      </c>
      <c r="AG99" s="372"/>
      <c r="AH99" s="373"/>
      <c r="AI99" s="374"/>
      <c r="AJ99" s="375" t="s">
        <v>3344</v>
      </c>
      <c r="AK99" s="376"/>
      <c r="AL99" s="376"/>
      <c r="AM99" s="377">
        <v>42803</v>
      </c>
      <c r="AN99" s="358" t="s">
        <v>3472</v>
      </c>
      <c r="AO99" s="378" t="s">
        <v>3476</v>
      </c>
      <c r="AP99" s="379" t="s">
        <v>3397</v>
      </c>
      <c r="AQ99" s="352" t="s">
        <v>3345</v>
      </c>
      <c r="AR99" s="380">
        <v>42803</v>
      </c>
      <c r="AS99" s="380">
        <v>44384</v>
      </c>
      <c r="AT99" s="380">
        <v>44384</v>
      </c>
      <c r="AU99" s="377">
        <v>45210</v>
      </c>
      <c r="AV99" s="352"/>
      <c r="AW99" s="381"/>
      <c r="AX99" s="382"/>
      <c r="AY99" s="383">
        <v>2</v>
      </c>
      <c r="AZ99" s="384">
        <v>50400000</v>
      </c>
      <c r="BA99" s="385">
        <v>2</v>
      </c>
      <c r="BB99" s="386" t="s">
        <v>696</v>
      </c>
      <c r="BC99" s="387">
        <v>50400000</v>
      </c>
      <c r="BD99" s="388">
        <f>50400000</f>
        <v>50400000</v>
      </c>
      <c r="BE99" s="389"/>
      <c r="BF99" s="390"/>
      <c r="BG99" s="391"/>
      <c r="BH99" s="392"/>
      <c r="BI99" s="454">
        <v>1</v>
      </c>
      <c r="BJ99" s="455">
        <v>176000000</v>
      </c>
      <c r="BK99" s="393">
        <v>1</v>
      </c>
      <c r="BL99" s="389" t="s">
        <v>696</v>
      </c>
      <c r="BM99" s="387">
        <v>176000000</v>
      </c>
      <c r="BN99" s="394">
        <f>176000000</f>
        <v>176000000</v>
      </c>
      <c r="BO99" s="395"/>
      <c r="BP99" s="390"/>
      <c r="BQ99" s="391"/>
      <c r="BR99" s="396"/>
      <c r="BS99" s="396"/>
      <c r="BT99" s="352"/>
      <c r="BU99" s="397"/>
      <c r="BV99" s="398"/>
      <c r="BW99" s="399"/>
      <c r="BX99" s="388"/>
      <c r="BY99" s="359"/>
      <c r="BZ99" s="399"/>
      <c r="CA99" s="400"/>
      <c r="CB99" s="401"/>
      <c r="CC99" s="352"/>
      <c r="CD99" s="400"/>
      <c r="CE99" s="400"/>
      <c r="CF99" s="389"/>
      <c r="CG99" s="402"/>
      <c r="CH99" s="403"/>
      <c r="CI99" s="381"/>
      <c r="CJ99" s="400"/>
      <c r="CK99" s="404"/>
      <c r="CL99" s="405"/>
      <c r="CM99" s="406"/>
      <c r="CN99" s="352"/>
      <c r="CO99" s="407"/>
      <c r="CP99" s="408"/>
      <c r="CQ99" s="409"/>
      <c r="CR99" s="410"/>
      <c r="CS99" s="411"/>
      <c r="CT99" s="412"/>
      <c r="CU99" s="413"/>
      <c r="CV99" s="413"/>
      <c r="CW99" s="413"/>
      <c r="CX99" s="413"/>
      <c r="CY99" s="413"/>
      <c r="CZ99" s="413"/>
      <c r="DA99" s="384">
        <v>0</v>
      </c>
      <c r="DB99" s="413"/>
      <c r="DC99" s="414">
        <f t="shared" si="10"/>
        <v>0</v>
      </c>
      <c r="DD99" s="399"/>
      <c r="DE99" s="399"/>
      <c r="DF99" s="399"/>
      <c r="DG99" s="399"/>
      <c r="DH99" s="399"/>
      <c r="DI99" s="414"/>
      <c r="DJ99" s="414"/>
      <c r="DK99" s="399"/>
      <c r="DL99" s="414"/>
      <c r="DM99" s="414">
        <f t="shared" si="11"/>
        <v>0</v>
      </c>
      <c r="DN99" s="415"/>
      <c r="DO99" s="399"/>
      <c r="DP99" s="298" t="s">
        <v>3483</v>
      </c>
      <c r="DQ99" s="416"/>
      <c r="DR99" s="416"/>
      <c r="DS99" s="352">
        <v>1</v>
      </c>
      <c r="DT99" s="352">
        <v>2</v>
      </c>
      <c r="DU99" s="352"/>
      <c r="DV99" s="417" t="s">
        <v>697</v>
      </c>
      <c r="DW99" s="352" t="s">
        <v>3386</v>
      </c>
      <c r="DX99" s="418"/>
      <c r="DY99" s="419" t="s">
        <v>3477</v>
      </c>
      <c r="DZ99" s="420" t="s">
        <v>3478</v>
      </c>
      <c r="EA99" s="421"/>
      <c r="EB99" s="421"/>
      <c r="EC99" s="407" t="s">
        <v>3333</v>
      </c>
      <c r="ED99" s="422" t="s">
        <v>3472</v>
      </c>
      <c r="EE99" s="375" t="s">
        <v>3382</v>
      </c>
      <c r="EF99" s="423">
        <v>29803364</v>
      </c>
      <c r="EG99" s="424"/>
      <c r="EH99" s="368"/>
      <c r="EI99" s="375"/>
      <c r="EJ99" s="423"/>
      <c r="EK99" s="425"/>
      <c r="EL99" s="425"/>
      <c r="EM99" s="375"/>
      <c r="EN99" s="426"/>
      <c r="EO99" s="427">
        <v>45819</v>
      </c>
      <c r="EP99" s="427">
        <v>45908</v>
      </c>
      <c r="EQ99" s="352"/>
      <c r="ER99" s="428"/>
      <c r="ES99" s="377"/>
      <c r="ET99" s="429"/>
      <c r="EU99" s="377"/>
      <c r="EV99" s="429"/>
      <c r="EW99" s="429"/>
      <c r="EX99" s="377"/>
      <c r="EY99" s="429"/>
      <c r="EZ99" s="377"/>
      <c r="FA99" s="377"/>
      <c r="FB99" s="377"/>
      <c r="FC99" s="376"/>
      <c r="FD99" s="376"/>
      <c r="FE99" s="430"/>
      <c r="FF99" s="430"/>
      <c r="FG99" s="400"/>
      <c r="FH99" s="376"/>
      <c r="FI99" s="376"/>
      <c r="FJ99" s="376"/>
      <c r="FK99" s="376"/>
      <c r="FL99" s="376"/>
      <c r="FM99" s="352"/>
      <c r="FN99" s="376"/>
      <c r="FO99" s="376"/>
      <c r="FP99" s="399"/>
      <c r="FQ99" s="376"/>
      <c r="FR99" s="352"/>
      <c r="FS99" s="431"/>
      <c r="FT99" s="432" t="s">
        <v>710</v>
      </c>
      <c r="FU99" s="433">
        <v>45878</v>
      </c>
      <c r="FV99" s="434"/>
      <c r="FW99" s="435"/>
      <c r="FX99" s="435"/>
      <c r="FY99" s="436"/>
      <c r="FZ99" s="436"/>
      <c r="GA99" s="437">
        <v>322500000</v>
      </c>
      <c r="GB99" s="412"/>
      <c r="GC99" s="438"/>
      <c r="GD99" s="439"/>
      <c r="GE99" s="440"/>
      <c r="GF99" s="441"/>
      <c r="GG99" s="441"/>
      <c r="GH99" s="441"/>
      <c r="GI99" s="441"/>
      <c r="GJ99" s="441"/>
      <c r="GK99" s="441"/>
      <c r="GL99" s="442">
        <f t="shared" si="12"/>
        <v>0</v>
      </c>
      <c r="GM99" s="442">
        <f t="shared" si="13"/>
        <v>0</v>
      </c>
      <c r="GN99" s="442"/>
      <c r="GO99" s="443"/>
      <c r="GP99" s="444"/>
      <c r="GQ99" s="445"/>
      <c r="GR99" s="377"/>
      <c r="GS99" s="446"/>
      <c r="GT99" s="447"/>
      <c r="GU99" s="448"/>
      <c r="GV99" s="449"/>
      <c r="GW99" s="450"/>
      <c r="GX99" s="451"/>
      <c r="MD99" s="453">
        <f t="shared" si="14"/>
        <v>0</v>
      </c>
    </row>
    <row r="100" spans="1:342" s="452" customFormat="1" ht="18" customHeight="1">
      <c r="A100" s="350"/>
      <c r="B100" s="351"/>
      <c r="C100" s="352"/>
      <c r="D100" s="353" t="s">
        <v>683</v>
      </c>
      <c r="E100" s="1152" t="s">
        <v>1512</v>
      </c>
      <c r="F100" s="354">
        <f t="shared" si="9"/>
        <v>1</v>
      </c>
      <c r="G100" s="355" t="str">
        <f t="shared" si="8"/>
        <v>SBI-081-01</v>
      </c>
      <c r="H100" s="356" t="s">
        <v>3486</v>
      </c>
      <c r="I100" s="355"/>
      <c r="J100" s="357">
        <v>121000000</v>
      </c>
      <c r="K100" s="358" t="s">
        <v>3493</v>
      </c>
      <c r="L100" s="358"/>
      <c r="M100" s="359" t="s">
        <v>3335</v>
      </c>
      <c r="N100" s="360"/>
      <c r="O100" s="361"/>
      <c r="P100" s="362"/>
      <c r="Q100" s="363" t="s">
        <v>1514</v>
      </c>
      <c r="R100" s="363" t="s">
        <v>1515</v>
      </c>
      <c r="S100" s="363" t="s">
        <v>1516</v>
      </c>
      <c r="T100" s="364" t="s">
        <v>1517</v>
      </c>
      <c r="U100" s="365" t="s">
        <v>3489</v>
      </c>
      <c r="V100" s="365" t="s">
        <v>3490</v>
      </c>
      <c r="W100" s="365" t="s">
        <v>3491</v>
      </c>
      <c r="X100" s="365" t="s">
        <v>3492</v>
      </c>
      <c r="Y100" s="366">
        <v>45876</v>
      </c>
      <c r="Z100" s="367" t="s">
        <v>692</v>
      </c>
      <c r="AA100" s="368" t="s">
        <v>3342</v>
      </c>
      <c r="AB100" s="369" t="s">
        <v>3399</v>
      </c>
      <c r="AC100" s="370">
        <f>VLOOKUP(AA100,코드표!$B$4:$C$89,2,FALSE)</f>
        <v>3</v>
      </c>
      <c r="AD100" s="352"/>
      <c r="AE100" s="1187">
        <v>68.2119</v>
      </c>
      <c r="AF100" s="1187">
        <v>98.894599999999997</v>
      </c>
      <c r="AG100" s="372"/>
      <c r="AH100" s="373"/>
      <c r="AI100" s="374"/>
      <c r="AJ100" s="375" t="s">
        <v>3344</v>
      </c>
      <c r="AK100" s="376"/>
      <c r="AL100" s="376"/>
      <c r="AM100" s="377">
        <v>42755</v>
      </c>
      <c r="AN100" s="358" t="s">
        <v>3486</v>
      </c>
      <c r="AO100" s="378" t="s">
        <v>3493</v>
      </c>
      <c r="AP100" s="379" t="s">
        <v>3397</v>
      </c>
      <c r="AQ100" s="352" t="s">
        <v>3345</v>
      </c>
      <c r="AR100" s="380">
        <v>42755</v>
      </c>
      <c r="AS100" s="380">
        <v>44624</v>
      </c>
      <c r="AT100" s="380">
        <v>44624</v>
      </c>
      <c r="AU100" s="377"/>
      <c r="AV100" s="352"/>
      <c r="AW100" s="381"/>
      <c r="AX100" s="382"/>
      <c r="AY100" s="383">
        <v>2</v>
      </c>
      <c r="AZ100" s="384">
        <v>145200000</v>
      </c>
      <c r="BA100" s="385">
        <v>2</v>
      </c>
      <c r="BB100" s="386" t="s">
        <v>696</v>
      </c>
      <c r="BC100" s="387">
        <v>145200000</v>
      </c>
      <c r="BD100" s="388">
        <f>145200000</f>
        <v>145200000</v>
      </c>
      <c r="BE100" s="389"/>
      <c r="BF100" s="390"/>
      <c r="BG100" s="391"/>
      <c r="BH100" s="392"/>
      <c r="BI100" s="454">
        <v>1</v>
      </c>
      <c r="BJ100" s="455">
        <v>206800000</v>
      </c>
      <c r="BK100" s="393">
        <v>1</v>
      </c>
      <c r="BL100" s="389" t="s">
        <v>696</v>
      </c>
      <c r="BM100" s="387">
        <v>206800000</v>
      </c>
      <c r="BN100" s="394">
        <f>206800000</f>
        <v>206800000</v>
      </c>
      <c r="BO100" s="395"/>
      <c r="BP100" s="390"/>
      <c r="BQ100" s="391"/>
      <c r="BR100" s="396"/>
      <c r="BS100" s="396"/>
      <c r="BT100" s="352"/>
      <c r="BU100" s="397"/>
      <c r="BV100" s="398"/>
      <c r="BW100" s="399"/>
      <c r="BX100" s="388"/>
      <c r="BY100" s="359"/>
      <c r="BZ100" s="399"/>
      <c r="CA100" s="400"/>
      <c r="CB100" s="401"/>
      <c r="CC100" s="352"/>
      <c r="CD100" s="400"/>
      <c r="CE100" s="400"/>
      <c r="CF100" s="389"/>
      <c r="CG100" s="402"/>
      <c r="CH100" s="403"/>
      <c r="CI100" s="381"/>
      <c r="CJ100" s="400"/>
      <c r="CK100" s="404"/>
      <c r="CL100" s="405"/>
      <c r="CM100" s="406"/>
      <c r="CN100" s="352"/>
      <c r="CO100" s="407"/>
      <c r="CP100" s="408"/>
      <c r="CQ100" s="456"/>
      <c r="CR100" s="410"/>
      <c r="CS100" s="411"/>
      <c r="CT100" s="412"/>
      <c r="CU100" s="413"/>
      <c r="CV100" s="413"/>
      <c r="CW100" s="413"/>
      <c r="CX100" s="413"/>
      <c r="CY100" s="413"/>
      <c r="CZ100" s="413"/>
      <c r="DA100" s="384">
        <v>0</v>
      </c>
      <c r="DB100" s="413"/>
      <c r="DC100" s="414">
        <f t="shared" si="10"/>
        <v>0</v>
      </c>
      <c r="DD100" s="399"/>
      <c r="DE100" s="399"/>
      <c r="DF100" s="399"/>
      <c r="DG100" s="399"/>
      <c r="DH100" s="399"/>
      <c r="DI100" s="414"/>
      <c r="DJ100" s="414"/>
      <c r="DK100" s="399"/>
      <c r="DL100" s="414"/>
      <c r="DM100" s="414">
        <f t="shared" si="11"/>
        <v>0</v>
      </c>
      <c r="DN100" s="415"/>
      <c r="DO100" s="399"/>
      <c r="DP100" s="298" t="s">
        <v>3495</v>
      </c>
      <c r="DQ100" s="416"/>
      <c r="DR100" s="416"/>
      <c r="DS100" s="352">
        <v>4</v>
      </c>
      <c r="DT100" s="352">
        <v>4</v>
      </c>
      <c r="DU100" s="352"/>
      <c r="DV100" s="352"/>
      <c r="DW100" s="352" t="s">
        <v>3347</v>
      </c>
      <c r="DX100" s="418"/>
      <c r="DY100" s="419" t="s">
        <v>3494</v>
      </c>
      <c r="DZ100" s="421"/>
      <c r="EA100" s="421"/>
      <c r="EB100" s="421"/>
      <c r="EC100" s="407"/>
      <c r="ED100" s="422"/>
      <c r="EE100" s="375"/>
      <c r="EF100" s="423"/>
      <c r="EG100" s="424"/>
      <c r="EH100" s="368"/>
      <c r="EI100" s="375"/>
      <c r="EJ100" s="423"/>
      <c r="EK100" s="425"/>
      <c r="EL100" s="425"/>
      <c r="EM100" s="375"/>
      <c r="EN100" s="426"/>
      <c r="EO100" s="427"/>
      <c r="EP100" s="427"/>
      <c r="EQ100" s="352"/>
      <c r="ER100" s="428"/>
      <c r="ES100" s="377"/>
      <c r="ET100" s="429"/>
      <c r="EU100" s="377"/>
      <c r="EV100" s="429"/>
      <c r="EW100" s="429"/>
      <c r="EX100" s="377"/>
      <c r="EY100" s="429"/>
      <c r="EZ100" s="377"/>
      <c r="FA100" s="377"/>
      <c r="FB100" s="377"/>
      <c r="FC100" s="376"/>
      <c r="FD100" s="376"/>
      <c r="FE100" s="430"/>
      <c r="FF100" s="430"/>
      <c r="FG100" s="400"/>
      <c r="FH100" s="376"/>
      <c r="FI100" s="376"/>
      <c r="FJ100" s="376"/>
      <c r="FK100" s="376"/>
      <c r="FL100" s="376"/>
      <c r="FM100" s="352"/>
      <c r="FN100" s="376"/>
      <c r="FO100" s="376"/>
      <c r="FP100" s="399"/>
      <c r="FQ100" s="376"/>
      <c r="FR100" s="352"/>
      <c r="FS100" s="431"/>
      <c r="FT100" s="432" t="s">
        <v>710</v>
      </c>
      <c r="FU100" s="433">
        <v>45878</v>
      </c>
      <c r="FV100" s="434"/>
      <c r="FW100" s="435"/>
      <c r="FX100" s="435"/>
      <c r="FY100" s="436"/>
      <c r="FZ100" s="436"/>
      <c r="GA100" s="437">
        <v>327500000</v>
      </c>
      <c r="GB100" s="412"/>
      <c r="GC100" s="438"/>
      <c r="GD100" s="439"/>
      <c r="GE100" s="440"/>
      <c r="GF100" s="441"/>
      <c r="GG100" s="441"/>
      <c r="GH100" s="441"/>
      <c r="GI100" s="441"/>
      <c r="GJ100" s="441"/>
      <c r="GK100" s="441"/>
      <c r="GL100" s="442">
        <f t="shared" si="12"/>
        <v>0</v>
      </c>
      <c r="GM100" s="442">
        <f t="shared" si="13"/>
        <v>0</v>
      </c>
      <c r="GN100" s="442"/>
      <c r="GO100" s="443"/>
      <c r="GP100" s="444"/>
      <c r="GQ100" s="445"/>
      <c r="GR100" s="377"/>
      <c r="GS100" s="446"/>
      <c r="GT100" s="457"/>
      <c r="GU100" s="448"/>
      <c r="GV100" s="449"/>
      <c r="GW100" s="450"/>
      <c r="GX100" s="451"/>
      <c r="MD100" s="453">
        <f t="shared" si="14"/>
        <v>0</v>
      </c>
    </row>
    <row r="101" spans="1:342" s="452" customFormat="1" ht="18" customHeight="1">
      <c r="A101" s="350" t="s">
        <v>3466</v>
      </c>
      <c r="B101" s="351"/>
      <c r="C101" s="352"/>
      <c r="D101" s="353" t="s">
        <v>683</v>
      </c>
      <c r="E101" s="1152" t="s">
        <v>1520</v>
      </c>
      <c r="F101" s="354">
        <f t="shared" si="9"/>
        <v>1</v>
      </c>
      <c r="G101" s="355" t="str">
        <f t="shared" si="8"/>
        <v>SBI-082-01</v>
      </c>
      <c r="H101" s="356" t="s">
        <v>3349</v>
      </c>
      <c r="I101" s="355"/>
      <c r="J101" s="357">
        <v>350778720</v>
      </c>
      <c r="K101" s="358"/>
      <c r="L101" s="358"/>
      <c r="M101" s="359" t="s">
        <v>3498</v>
      </c>
      <c r="N101" s="360"/>
      <c r="O101" s="361"/>
      <c r="P101" s="362"/>
      <c r="Q101" s="363" t="s">
        <v>735</v>
      </c>
      <c r="R101" s="363" t="s">
        <v>908</v>
      </c>
      <c r="S101" s="363" t="s">
        <v>1522</v>
      </c>
      <c r="T101" s="364" t="s">
        <v>1523</v>
      </c>
      <c r="U101" s="365" t="s">
        <v>3336</v>
      </c>
      <c r="V101" s="365" t="s">
        <v>3499</v>
      </c>
      <c r="W101" s="365" t="s">
        <v>3500</v>
      </c>
      <c r="X101" s="365" t="s">
        <v>3501</v>
      </c>
      <c r="Y101" s="366">
        <v>45876</v>
      </c>
      <c r="Z101" s="367" t="s">
        <v>692</v>
      </c>
      <c r="AA101" s="368" t="s">
        <v>3506</v>
      </c>
      <c r="AB101" s="369" t="s">
        <v>3507</v>
      </c>
      <c r="AC101" s="370">
        <f>VLOOKUP(AA101,코드표!$B$4:$C$89,2,FALSE)</f>
        <v>5</v>
      </c>
      <c r="AD101" s="352"/>
      <c r="AE101" s="1187">
        <v>70.671000000000006</v>
      </c>
      <c r="AF101" s="1187">
        <v>59.93</v>
      </c>
      <c r="AG101" s="372"/>
      <c r="AH101" s="373"/>
      <c r="AI101" s="374"/>
      <c r="AJ101" s="375" t="s">
        <v>3344</v>
      </c>
      <c r="AK101" s="376"/>
      <c r="AL101" s="376"/>
      <c r="AM101" s="377">
        <v>37581</v>
      </c>
      <c r="AN101" s="358" t="s">
        <v>3502</v>
      </c>
      <c r="AO101" s="378" t="s">
        <v>3503</v>
      </c>
      <c r="AP101" s="379" t="s">
        <v>1525</v>
      </c>
      <c r="AQ101" s="352" t="s">
        <v>3468</v>
      </c>
      <c r="AR101" s="380">
        <v>44617</v>
      </c>
      <c r="AS101" s="380">
        <v>44617</v>
      </c>
      <c r="AT101" s="380">
        <v>44617</v>
      </c>
      <c r="AU101" s="377"/>
      <c r="AV101" s="352"/>
      <c r="AW101" s="381"/>
      <c r="AX101" s="382"/>
      <c r="AY101" s="383">
        <v>1</v>
      </c>
      <c r="AZ101" s="384">
        <v>417600000</v>
      </c>
      <c r="BA101" s="385">
        <v>1</v>
      </c>
      <c r="BB101" s="386" t="s">
        <v>696</v>
      </c>
      <c r="BC101" s="387">
        <v>417600000</v>
      </c>
      <c r="BD101" s="388">
        <f>417600000</f>
        <v>417600000</v>
      </c>
      <c r="BE101" s="389"/>
      <c r="BF101" s="390"/>
      <c r="BG101" s="391"/>
      <c r="BH101" s="392"/>
      <c r="BI101" s="392"/>
      <c r="BJ101" s="392"/>
      <c r="BK101" s="393"/>
      <c r="BL101" s="389"/>
      <c r="BM101" s="387"/>
      <c r="BN101" s="394"/>
      <c r="BO101" s="395"/>
      <c r="BP101" s="390"/>
      <c r="BQ101" s="391"/>
      <c r="BR101" s="396"/>
      <c r="BS101" s="396"/>
      <c r="BT101" s="352"/>
      <c r="BU101" s="397"/>
      <c r="BV101" s="398"/>
      <c r="BW101" s="399"/>
      <c r="BX101" s="388"/>
      <c r="BY101" s="359"/>
      <c r="BZ101" s="399"/>
      <c r="CA101" s="400"/>
      <c r="CB101" s="401"/>
      <c r="CC101" s="352"/>
      <c r="CD101" s="400"/>
      <c r="CE101" s="400"/>
      <c r="CF101" s="389"/>
      <c r="CG101" s="402"/>
      <c r="CH101" s="403"/>
      <c r="CI101" s="381"/>
      <c r="CJ101" s="400"/>
      <c r="CK101" s="404"/>
      <c r="CL101" s="405"/>
      <c r="CM101" s="406"/>
      <c r="CN101" s="352"/>
      <c r="CO101" s="407"/>
      <c r="CP101" s="408"/>
      <c r="CQ101" s="409"/>
      <c r="CR101" s="410"/>
      <c r="CS101" s="411"/>
      <c r="CT101" s="412"/>
      <c r="CU101" s="413"/>
      <c r="CV101" s="413"/>
      <c r="CW101" s="413"/>
      <c r="CX101" s="413"/>
      <c r="CY101" s="413"/>
      <c r="CZ101" s="413"/>
      <c r="DA101" s="384">
        <v>0</v>
      </c>
      <c r="DB101" s="413"/>
      <c r="DC101" s="414">
        <f t="shared" si="10"/>
        <v>0</v>
      </c>
      <c r="DD101" s="399"/>
      <c r="DE101" s="399"/>
      <c r="DF101" s="399"/>
      <c r="DG101" s="399"/>
      <c r="DH101" s="399"/>
      <c r="DI101" s="414"/>
      <c r="DJ101" s="414"/>
      <c r="DK101" s="399"/>
      <c r="DL101" s="414"/>
      <c r="DM101" s="414">
        <f t="shared" si="11"/>
        <v>0</v>
      </c>
      <c r="DN101" s="415"/>
      <c r="DO101" s="399"/>
      <c r="DP101" s="298" t="s">
        <v>3508</v>
      </c>
      <c r="DQ101" s="416"/>
      <c r="DR101" s="416"/>
      <c r="DS101" s="352">
        <v>1</v>
      </c>
      <c r="DT101" s="352">
        <v>2</v>
      </c>
      <c r="DU101" s="352"/>
      <c r="DV101" s="417" t="s">
        <v>697</v>
      </c>
      <c r="DW101" s="352" t="s">
        <v>3386</v>
      </c>
      <c r="DX101" s="418"/>
      <c r="DY101" s="419" t="s">
        <v>3504</v>
      </c>
      <c r="DZ101" s="420" t="s">
        <v>3505</v>
      </c>
      <c r="EA101" s="421"/>
      <c r="EB101" s="421"/>
      <c r="EC101" s="407" t="s">
        <v>3333</v>
      </c>
      <c r="ED101" s="422" t="s">
        <v>3509</v>
      </c>
      <c r="EE101" s="375" t="s">
        <v>3382</v>
      </c>
      <c r="EF101" s="423">
        <v>354263523</v>
      </c>
      <c r="EG101" s="424"/>
      <c r="EH101" s="368"/>
      <c r="EI101" s="375"/>
      <c r="EJ101" s="423"/>
      <c r="EK101" s="425"/>
      <c r="EL101" s="425"/>
      <c r="EM101" s="375"/>
      <c r="EN101" s="426"/>
      <c r="EO101" s="427">
        <v>45817</v>
      </c>
      <c r="EP101" s="427">
        <v>45904</v>
      </c>
      <c r="EQ101" s="352"/>
      <c r="ER101" s="428"/>
      <c r="ES101" s="377"/>
      <c r="ET101" s="429"/>
      <c r="EU101" s="377"/>
      <c r="EV101" s="429"/>
      <c r="EW101" s="429"/>
      <c r="EX101" s="377"/>
      <c r="EY101" s="429"/>
      <c r="EZ101" s="377"/>
      <c r="FA101" s="377"/>
      <c r="FB101" s="377"/>
      <c r="FC101" s="376"/>
      <c r="FD101" s="376"/>
      <c r="FE101" s="430"/>
      <c r="FF101" s="430"/>
      <c r="FG101" s="400"/>
      <c r="FH101" s="376"/>
      <c r="FI101" s="376"/>
      <c r="FJ101" s="376"/>
      <c r="FK101" s="376"/>
      <c r="FL101" s="376"/>
      <c r="FM101" s="352"/>
      <c r="FN101" s="376"/>
      <c r="FO101" s="376"/>
      <c r="FP101" s="399"/>
      <c r="FQ101" s="376"/>
      <c r="FR101" s="352"/>
      <c r="FS101" s="431"/>
      <c r="FT101" s="432" t="s">
        <v>710</v>
      </c>
      <c r="FU101" s="433">
        <v>45878</v>
      </c>
      <c r="FV101" s="434"/>
      <c r="FW101" s="435"/>
      <c r="FX101" s="435"/>
      <c r="FY101" s="436"/>
      <c r="FZ101" s="436"/>
      <c r="GA101" s="437">
        <v>405000000</v>
      </c>
      <c r="GB101" s="412"/>
      <c r="GC101" s="438"/>
      <c r="GD101" s="439"/>
      <c r="GE101" s="440"/>
      <c r="GF101" s="441"/>
      <c r="GG101" s="441"/>
      <c r="GH101" s="441"/>
      <c r="GI101" s="441"/>
      <c r="GJ101" s="441"/>
      <c r="GK101" s="441"/>
      <c r="GL101" s="442">
        <f t="shared" si="12"/>
        <v>0</v>
      </c>
      <c r="GM101" s="442">
        <f t="shared" si="13"/>
        <v>0</v>
      </c>
      <c r="GN101" s="442"/>
      <c r="GO101" s="443"/>
      <c r="GP101" s="444"/>
      <c r="GQ101" s="445"/>
      <c r="GR101" s="377"/>
      <c r="GS101" s="446"/>
      <c r="GT101" s="447"/>
      <c r="GU101" s="448"/>
      <c r="GV101" s="449"/>
      <c r="GW101" s="450"/>
      <c r="GX101" s="451"/>
      <c r="MD101" s="453">
        <f t="shared" si="14"/>
        <v>0</v>
      </c>
    </row>
    <row r="102" spans="1:342" s="452" customFormat="1" ht="18" customHeight="1">
      <c r="A102" s="350"/>
      <c r="B102" s="351"/>
      <c r="C102" s="352"/>
      <c r="D102" s="353" t="s">
        <v>683</v>
      </c>
      <c r="E102" s="1152" t="s">
        <v>1527</v>
      </c>
      <c r="F102" s="354">
        <f t="shared" si="9"/>
        <v>1</v>
      </c>
      <c r="G102" s="355" t="str">
        <f t="shared" si="8"/>
        <v>SBI-083-01</v>
      </c>
      <c r="H102" s="356" t="s">
        <v>3515</v>
      </c>
      <c r="I102" s="355"/>
      <c r="J102" s="357">
        <v>64000000</v>
      </c>
      <c r="K102" s="358" t="s">
        <v>3519</v>
      </c>
      <c r="L102" s="358"/>
      <c r="M102" s="359" t="s">
        <v>3335</v>
      </c>
      <c r="N102" s="360"/>
      <c r="O102" s="361"/>
      <c r="P102" s="362"/>
      <c r="Q102" s="363" t="s">
        <v>863</v>
      </c>
      <c r="R102" s="363" t="s">
        <v>864</v>
      </c>
      <c r="S102" s="363" t="s">
        <v>1529</v>
      </c>
      <c r="T102" s="364" t="s">
        <v>1530</v>
      </c>
      <c r="U102" s="365" t="s">
        <v>3518</v>
      </c>
      <c r="V102" s="365" t="s">
        <v>1531</v>
      </c>
      <c r="W102" s="365" t="s">
        <v>1532</v>
      </c>
      <c r="X102" s="365" t="s">
        <v>1533</v>
      </c>
      <c r="Y102" s="366">
        <v>45876</v>
      </c>
      <c r="Z102" s="367" t="s">
        <v>692</v>
      </c>
      <c r="AA102" s="368" t="s">
        <v>3342</v>
      </c>
      <c r="AB102" s="369" t="s">
        <v>3521</v>
      </c>
      <c r="AC102" s="370">
        <f>VLOOKUP(AA102,코드표!$B$4:$C$89,2,FALSE)</f>
        <v>3</v>
      </c>
      <c r="AD102" s="352"/>
      <c r="AE102" s="1187">
        <v>50.463999999999999</v>
      </c>
      <c r="AF102" s="1187">
        <v>101.97</v>
      </c>
      <c r="AG102" s="372"/>
      <c r="AH102" s="373"/>
      <c r="AI102" s="374"/>
      <c r="AJ102" s="375" t="s">
        <v>3344</v>
      </c>
      <c r="AK102" s="376"/>
      <c r="AL102" s="376"/>
      <c r="AM102" s="377">
        <v>41558</v>
      </c>
      <c r="AN102" s="358" t="s">
        <v>3515</v>
      </c>
      <c r="AO102" s="378" t="s">
        <v>3519</v>
      </c>
      <c r="AP102" s="379" t="s">
        <v>3397</v>
      </c>
      <c r="AQ102" s="352" t="s">
        <v>3345</v>
      </c>
      <c r="AR102" s="380">
        <v>42097</v>
      </c>
      <c r="AS102" s="380">
        <v>44834</v>
      </c>
      <c r="AT102" s="380">
        <v>44834</v>
      </c>
      <c r="AU102" s="377"/>
      <c r="AV102" s="352"/>
      <c r="AW102" s="381"/>
      <c r="AX102" s="382"/>
      <c r="AY102" s="383">
        <v>2</v>
      </c>
      <c r="AZ102" s="384">
        <v>76800000</v>
      </c>
      <c r="BA102" s="385">
        <v>2</v>
      </c>
      <c r="BB102" s="386" t="s">
        <v>696</v>
      </c>
      <c r="BC102" s="387">
        <v>76800000</v>
      </c>
      <c r="BD102" s="388">
        <f>76800000</f>
        <v>76800000</v>
      </c>
      <c r="BE102" s="389"/>
      <c r="BF102" s="390"/>
      <c r="BG102" s="391"/>
      <c r="BH102" s="392"/>
      <c r="BI102" s="454">
        <v>1</v>
      </c>
      <c r="BJ102" s="455">
        <v>60000000</v>
      </c>
      <c r="BK102" s="393">
        <v>1</v>
      </c>
      <c r="BL102" s="389" t="s">
        <v>696</v>
      </c>
      <c r="BM102" s="387">
        <v>60000000</v>
      </c>
      <c r="BN102" s="394">
        <f>60000000</f>
        <v>60000000</v>
      </c>
      <c r="BO102" s="395"/>
      <c r="BP102" s="390"/>
      <c r="BQ102" s="391"/>
      <c r="BR102" s="396"/>
      <c r="BS102" s="396"/>
      <c r="BT102" s="352"/>
      <c r="BU102" s="397"/>
      <c r="BV102" s="398"/>
      <c r="BW102" s="399"/>
      <c r="BX102" s="388"/>
      <c r="BY102" s="359"/>
      <c r="BZ102" s="399"/>
      <c r="CA102" s="400"/>
      <c r="CB102" s="401"/>
      <c r="CC102" s="352"/>
      <c r="CD102" s="400"/>
      <c r="CE102" s="400"/>
      <c r="CF102" s="389"/>
      <c r="CG102" s="402"/>
      <c r="CH102" s="403"/>
      <c r="CI102" s="381"/>
      <c r="CJ102" s="400"/>
      <c r="CK102" s="404"/>
      <c r="CL102" s="405"/>
      <c r="CM102" s="406"/>
      <c r="CN102" s="352"/>
      <c r="CO102" s="407"/>
      <c r="CP102" s="408"/>
      <c r="CQ102" s="409"/>
      <c r="CR102" s="410"/>
      <c r="CS102" s="411"/>
      <c r="CT102" s="412"/>
      <c r="CU102" s="413"/>
      <c r="CV102" s="413"/>
      <c r="CW102" s="413"/>
      <c r="CX102" s="413"/>
      <c r="CY102" s="413"/>
      <c r="CZ102" s="413"/>
      <c r="DA102" s="384">
        <v>0</v>
      </c>
      <c r="DB102" s="413"/>
      <c r="DC102" s="414">
        <f t="shared" si="10"/>
        <v>0</v>
      </c>
      <c r="DD102" s="399"/>
      <c r="DE102" s="399"/>
      <c r="DF102" s="399"/>
      <c r="DG102" s="399"/>
      <c r="DH102" s="399"/>
      <c r="DI102" s="414"/>
      <c r="DJ102" s="414"/>
      <c r="DK102" s="399"/>
      <c r="DL102" s="414"/>
      <c r="DM102" s="414">
        <f t="shared" si="11"/>
        <v>0</v>
      </c>
      <c r="DN102" s="415"/>
      <c r="DO102" s="399"/>
      <c r="DP102" s="298" t="s">
        <v>3522</v>
      </c>
      <c r="DQ102" s="416"/>
      <c r="DR102" s="416"/>
      <c r="DS102" s="352">
        <v>4</v>
      </c>
      <c r="DT102" s="352">
        <v>4</v>
      </c>
      <c r="DU102" s="352"/>
      <c r="DV102" s="352"/>
      <c r="DW102" s="352" t="s">
        <v>3347</v>
      </c>
      <c r="DX102" s="418"/>
      <c r="DY102" s="419" t="s">
        <v>3520</v>
      </c>
      <c r="DZ102" s="421"/>
      <c r="EA102" s="421"/>
      <c r="EB102" s="421"/>
      <c r="EC102" s="407"/>
      <c r="ED102" s="422"/>
      <c r="EE102" s="375"/>
      <c r="EF102" s="423"/>
      <c r="EG102" s="424"/>
      <c r="EH102" s="368"/>
      <c r="EI102" s="375"/>
      <c r="EJ102" s="423"/>
      <c r="EK102" s="425"/>
      <c r="EL102" s="425"/>
      <c r="EM102" s="375"/>
      <c r="EN102" s="426"/>
      <c r="EO102" s="427"/>
      <c r="EP102" s="427"/>
      <c r="EQ102" s="352"/>
      <c r="ER102" s="428"/>
      <c r="ES102" s="377"/>
      <c r="ET102" s="429"/>
      <c r="EU102" s="377"/>
      <c r="EV102" s="429"/>
      <c r="EW102" s="429"/>
      <c r="EX102" s="377"/>
      <c r="EY102" s="429"/>
      <c r="EZ102" s="377"/>
      <c r="FA102" s="377"/>
      <c r="FB102" s="377"/>
      <c r="FC102" s="376"/>
      <c r="FD102" s="376"/>
      <c r="FE102" s="430"/>
      <c r="FF102" s="430"/>
      <c r="FG102" s="400"/>
      <c r="FH102" s="376"/>
      <c r="FI102" s="376"/>
      <c r="FJ102" s="376"/>
      <c r="FK102" s="376"/>
      <c r="FL102" s="376"/>
      <c r="FM102" s="352"/>
      <c r="FN102" s="376"/>
      <c r="FO102" s="376"/>
      <c r="FP102" s="399"/>
      <c r="FQ102" s="376"/>
      <c r="FR102" s="352"/>
      <c r="FS102" s="431"/>
      <c r="FT102" s="432" t="s">
        <v>710</v>
      </c>
      <c r="FU102" s="433">
        <v>45878</v>
      </c>
      <c r="FV102" s="434"/>
      <c r="FW102" s="435"/>
      <c r="FX102" s="435"/>
      <c r="FY102" s="436"/>
      <c r="FZ102" s="436"/>
      <c r="GA102" s="437">
        <v>195000000</v>
      </c>
      <c r="GB102" s="412"/>
      <c r="GC102" s="438"/>
      <c r="GD102" s="439"/>
      <c r="GE102" s="440"/>
      <c r="GF102" s="441"/>
      <c r="GG102" s="441"/>
      <c r="GH102" s="441"/>
      <c r="GI102" s="441"/>
      <c r="GJ102" s="441"/>
      <c r="GK102" s="441"/>
      <c r="GL102" s="442">
        <f t="shared" si="12"/>
        <v>0</v>
      </c>
      <c r="GM102" s="442">
        <f t="shared" si="13"/>
        <v>0</v>
      </c>
      <c r="GN102" s="442"/>
      <c r="GO102" s="443"/>
      <c r="GP102" s="444"/>
      <c r="GQ102" s="445"/>
      <c r="GR102" s="377"/>
      <c r="GS102" s="446"/>
      <c r="GT102" s="447"/>
      <c r="GU102" s="448"/>
      <c r="GV102" s="449"/>
      <c r="GW102" s="450"/>
      <c r="GX102" s="451"/>
      <c r="MD102" s="453">
        <f t="shared" si="14"/>
        <v>0</v>
      </c>
    </row>
    <row r="103" spans="1:342" s="452" customFormat="1" ht="18" customHeight="1">
      <c r="A103" s="350"/>
      <c r="B103" s="351"/>
      <c r="C103" s="352"/>
      <c r="D103" s="353" t="s">
        <v>683</v>
      </c>
      <c r="E103" s="1152" t="s">
        <v>1535</v>
      </c>
      <c r="F103" s="354">
        <f t="shared" si="9"/>
        <v>1</v>
      </c>
      <c r="G103" s="355" t="str">
        <f t="shared" si="8"/>
        <v>SBI-084-01</v>
      </c>
      <c r="H103" s="356" t="s">
        <v>3525</v>
      </c>
      <c r="I103" s="355"/>
      <c r="J103" s="357">
        <v>170000000</v>
      </c>
      <c r="K103" s="358" t="s">
        <v>3527</v>
      </c>
      <c r="L103" s="358"/>
      <c r="M103" s="359" t="s">
        <v>3335</v>
      </c>
      <c r="N103" s="360"/>
      <c r="O103" s="361"/>
      <c r="P103" s="362"/>
      <c r="Q103" s="363" t="s">
        <v>687</v>
      </c>
      <c r="R103" s="363" t="s">
        <v>1469</v>
      </c>
      <c r="S103" s="363" t="s">
        <v>1470</v>
      </c>
      <c r="T103" s="364" t="s">
        <v>1537</v>
      </c>
      <c r="U103" s="365" t="s">
        <v>3374</v>
      </c>
      <c r="V103" s="365" t="s">
        <v>3393</v>
      </c>
      <c r="W103" s="365" t="s">
        <v>3394</v>
      </c>
      <c r="X103" s="365" t="s">
        <v>3526</v>
      </c>
      <c r="Y103" s="366">
        <v>45876</v>
      </c>
      <c r="Z103" s="367" t="s">
        <v>692</v>
      </c>
      <c r="AA103" s="368" t="s">
        <v>3342</v>
      </c>
      <c r="AB103" s="369" t="s">
        <v>3528</v>
      </c>
      <c r="AC103" s="370">
        <f>VLOOKUP(AA103,코드표!$B$4:$C$89,2,FALSE)</f>
        <v>3</v>
      </c>
      <c r="AD103" s="352"/>
      <c r="AE103" s="1187">
        <v>36.877699999999997</v>
      </c>
      <c r="AF103" s="1187">
        <v>59.985799999999998</v>
      </c>
      <c r="AG103" s="372"/>
      <c r="AH103" s="373"/>
      <c r="AI103" s="374"/>
      <c r="AJ103" s="375" t="s">
        <v>3344</v>
      </c>
      <c r="AK103" s="376"/>
      <c r="AL103" s="376"/>
      <c r="AM103" s="377">
        <v>43509</v>
      </c>
      <c r="AN103" s="358" t="s">
        <v>3525</v>
      </c>
      <c r="AO103" s="378" t="s">
        <v>3527</v>
      </c>
      <c r="AP103" s="379" t="s">
        <v>3397</v>
      </c>
      <c r="AQ103" s="352" t="s">
        <v>3345</v>
      </c>
      <c r="AR103" s="380">
        <v>43509</v>
      </c>
      <c r="AS103" s="380">
        <v>44680</v>
      </c>
      <c r="AT103" s="380">
        <v>44680</v>
      </c>
      <c r="AU103" s="377">
        <v>45832</v>
      </c>
      <c r="AV103" s="352"/>
      <c r="AW103" s="381"/>
      <c r="AX103" s="382"/>
      <c r="AY103" s="383">
        <v>2</v>
      </c>
      <c r="AZ103" s="384">
        <v>204000000</v>
      </c>
      <c r="BA103" s="385">
        <v>2</v>
      </c>
      <c r="BB103" s="386" t="s">
        <v>696</v>
      </c>
      <c r="BC103" s="387">
        <v>204000000</v>
      </c>
      <c r="BD103" s="388">
        <f>204000000</f>
        <v>204000000</v>
      </c>
      <c r="BE103" s="389"/>
      <c r="BF103" s="390"/>
      <c r="BG103" s="391"/>
      <c r="BH103" s="392"/>
      <c r="BI103" s="454">
        <v>1</v>
      </c>
      <c r="BJ103" s="455">
        <v>189750000</v>
      </c>
      <c r="BK103" s="393">
        <v>1</v>
      </c>
      <c r="BL103" s="389" t="s">
        <v>696</v>
      </c>
      <c r="BM103" s="387">
        <v>189750000</v>
      </c>
      <c r="BN103" s="394">
        <f>189750000</f>
        <v>189750000</v>
      </c>
      <c r="BO103" s="395"/>
      <c r="BP103" s="390"/>
      <c r="BQ103" s="391"/>
      <c r="BR103" s="396"/>
      <c r="BS103" s="396"/>
      <c r="BT103" s="352"/>
      <c r="BU103" s="397"/>
      <c r="BV103" s="398"/>
      <c r="BW103" s="399"/>
      <c r="BX103" s="388"/>
      <c r="BY103" s="359"/>
      <c r="BZ103" s="399"/>
      <c r="CA103" s="400"/>
      <c r="CB103" s="401"/>
      <c r="CC103" s="352"/>
      <c r="CD103" s="400"/>
      <c r="CE103" s="400"/>
      <c r="CF103" s="389"/>
      <c r="CG103" s="402"/>
      <c r="CH103" s="403"/>
      <c r="CI103" s="381"/>
      <c r="CJ103" s="400"/>
      <c r="CK103" s="404"/>
      <c r="CL103" s="405"/>
      <c r="CM103" s="406"/>
      <c r="CN103" s="352"/>
      <c r="CO103" s="407"/>
      <c r="CP103" s="408"/>
      <c r="CQ103" s="409"/>
      <c r="CR103" s="410"/>
      <c r="CS103" s="411"/>
      <c r="CT103" s="412"/>
      <c r="CU103" s="413"/>
      <c r="CV103" s="413"/>
      <c r="CW103" s="413"/>
      <c r="CX103" s="413"/>
      <c r="CY103" s="413"/>
      <c r="CZ103" s="413"/>
      <c r="DA103" s="384">
        <v>0</v>
      </c>
      <c r="DB103" s="413"/>
      <c r="DC103" s="414">
        <f t="shared" si="10"/>
        <v>0</v>
      </c>
      <c r="DD103" s="399"/>
      <c r="DE103" s="399"/>
      <c r="DF103" s="399"/>
      <c r="DG103" s="399"/>
      <c r="DH103" s="399"/>
      <c r="DI103" s="414"/>
      <c r="DJ103" s="414"/>
      <c r="DK103" s="399"/>
      <c r="DL103" s="414"/>
      <c r="DM103" s="414">
        <f t="shared" si="11"/>
        <v>0</v>
      </c>
      <c r="DN103" s="415"/>
      <c r="DO103" s="399"/>
      <c r="DP103" s="298" t="s">
        <v>3400</v>
      </c>
      <c r="DQ103" s="416"/>
      <c r="DR103" s="416"/>
      <c r="DS103" s="352">
        <v>4</v>
      </c>
      <c r="DT103" s="352">
        <v>4</v>
      </c>
      <c r="DU103" s="352"/>
      <c r="DV103" s="352"/>
      <c r="DW103" s="352" t="s">
        <v>3347</v>
      </c>
      <c r="DX103" s="418"/>
      <c r="DY103" s="419" t="s">
        <v>3380</v>
      </c>
      <c r="DZ103" s="421"/>
      <c r="EA103" s="421"/>
      <c r="EB103" s="421"/>
      <c r="EC103" s="407"/>
      <c r="ED103" s="422"/>
      <c r="EE103" s="375"/>
      <c r="EF103" s="423"/>
      <c r="EG103" s="424"/>
      <c r="EH103" s="368"/>
      <c r="EI103" s="375"/>
      <c r="EJ103" s="423"/>
      <c r="EK103" s="425"/>
      <c r="EL103" s="425"/>
      <c r="EM103" s="375"/>
      <c r="EN103" s="426"/>
      <c r="EO103" s="427"/>
      <c r="EP103" s="427"/>
      <c r="EQ103" s="352"/>
      <c r="ER103" s="428"/>
      <c r="ES103" s="377"/>
      <c r="ET103" s="429"/>
      <c r="EU103" s="377"/>
      <c r="EV103" s="429"/>
      <c r="EW103" s="429"/>
      <c r="EX103" s="377"/>
      <c r="EY103" s="429"/>
      <c r="EZ103" s="377"/>
      <c r="FA103" s="377"/>
      <c r="FB103" s="377"/>
      <c r="FC103" s="376"/>
      <c r="FD103" s="376"/>
      <c r="FE103" s="430"/>
      <c r="FF103" s="430"/>
      <c r="FG103" s="400"/>
      <c r="FH103" s="376"/>
      <c r="FI103" s="376"/>
      <c r="FJ103" s="376"/>
      <c r="FK103" s="376"/>
      <c r="FL103" s="376"/>
      <c r="FM103" s="352"/>
      <c r="FN103" s="376"/>
      <c r="FO103" s="376"/>
      <c r="FP103" s="399"/>
      <c r="FQ103" s="376"/>
      <c r="FR103" s="352"/>
      <c r="FS103" s="431"/>
      <c r="FT103" s="432" t="s">
        <v>710</v>
      </c>
      <c r="FU103" s="433">
        <v>45878</v>
      </c>
      <c r="FV103" s="434"/>
      <c r="FW103" s="435"/>
      <c r="FX103" s="435"/>
      <c r="FY103" s="436"/>
      <c r="FZ103" s="436"/>
      <c r="GA103" s="437">
        <v>320000000</v>
      </c>
      <c r="GB103" s="412"/>
      <c r="GC103" s="438"/>
      <c r="GD103" s="439"/>
      <c r="GE103" s="440"/>
      <c r="GF103" s="441"/>
      <c r="GG103" s="441"/>
      <c r="GH103" s="441"/>
      <c r="GI103" s="441"/>
      <c r="GJ103" s="441"/>
      <c r="GK103" s="441"/>
      <c r="GL103" s="442">
        <f t="shared" si="12"/>
        <v>0</v>
      </c>
      <c r="GM103" s="442">
        <f t="shared" si="13"/>
        <v>0</v>
      </c>
      <c r="GN103" s="442"/>
      <c r="GO103" s="443"/>
      <c r="GP103" s="444"/>
      <c r="GQ103" s="445"/>
      <c r="GR103" s="377"/>
      <c r="GS103" s="446"/>
      <c r="GT103" s="447"/>
      <c r="GU103" s="448"/>
      <c r="GV103" s="449"/>
      <c r="GW103" s="450"/>
      <c r="GX103" s="451"/>
      <c r="MD103" s="453">
        <f t="shared" si="14"/>
        <v>0</v>
      </c>
    </row>
    <row r="104" spans="1:342" s="452" customFormat="1" ht="18" customHeight="1">
      <c r="A104" s="350" t="s">
        <v>3542</v>
      </c>
      <c r="B104" s="351"/>
      <c r="C104" s="352"/>
      <c r="D104" s="353" t="s">
        <v>683</v>
      </c>
      <c r="E104" s="1152" t="s">
        <v>1539</v>
      </c>
      <c r="F104" s="354">
        <f t="shared" si="9"/>
        <v>1</v>
      </c>
      <c r="G104" s="355" t="str">
        <f t="shared" si="8"/>
        <v>SBI-085-01</v>
      </c>
      <c r="H104" s="356" t="s">
        <v>3531</v>
      </c>
      <c r="I104" s="355"/>
      <c r="J104" s="357">
        <v>197000000</v>
      </c>
      <c r="K104" s="358" t="s">
        <v>3537</v>
      </c>
      <c r="L104" s="358"/>
      <c r="M104" s="359" t="s">
        <v>3335</v>
      </c>
      <c r="N104" s="360"/>
      <c r="O104" s="361"/>
      <c r="P104" s="362"/>
      <c r="Q104" s="363" t="s">
        <v>850</v>
      </c>
      <c r="R104" s="363" t="s">
        <v>1541</v>
      </c>
      <c r="S104" s="363" t="s">
        <v>1542</v>
      </c>
      <c r="T104" s="364" t="s">
        <v>1543</v>
      </c>
      <c r="U104" s="365" t="s">
        <v>3533</v>
      </c>
      <c r="V104" s="365" t="s">
        <v>3534</v>
      </c>
      <c r="W104" s="365" t="s">
        <v>3535</v>
      </c>
      <c r="X104" s="365" t="s">
        <v>3536</v>
      </c>
      <c r="Y104" s="366">
        <v>45876</v>
      </c>
      <c r="Z104" s="367" t="s">
        <v>692</v>
      </c>
      <c r="AA104" s="368" t="s">
        <v>3539</v>
      </c>
      <c r="AB104" s="369" t="s">
        <v>3540</v>
      </c>
      <c r="AC104" s="370">
        <f>VLOOKUP(AA104,코드표!$B$4:$C$89,2,FALSE)</f>
        <v>94</v>
      </c>
      <c r="AD104" s="352"/>
      <c r="AE104" s="1187">
        <v>14.79</v>
      </c>
      <c r="AF104" s="1187">
        <v>59.6</v>
      </c>
      <c r="AG104" s="372"/>
      <c r="AH104" s="373"/>
      <c r="AI104" s="374"/>
      <c r="AJ104" s="375" t="s">
        <v>3344</v>
      </c>
      <c r="AK104" s="376"/>
      <c r="AL104" s="376"/>
      <c r="AM104" s="377">
        <v>42094</v>
      </c>
      <c r="AN104" s="358" t="s">
        <v>3531</v>
      </c>
      <c r="AO104" s="378" t="s">
        <v>3537</v>
      </c>
      <c r="AP104" s="379" t="s">
        <v>3397</v>
      </c>
      <c r="AQ104" s="352" t="s">
        <v>3345</v>
      </c>
      <c r="AR104" s="380">
        <v>42094</v>
      </c>
      <c r="AS104" s="380">
        <v>44561</v>
      </c>
      <c r="AT104" s="380">
        <v>44561</v>
      </c>
      <c r="AU104" s="377"/>
      <c r="AV104" s="352"/>
      <c r="AW104" s="381"/>
      <c r="AX104" s="382"/>
      <c r="AY104" s="383">
        <v>2</v>
      </c>
      <c r="AZ104" s="384">
        <v>236400000</v>
      </c>
      <c r="BA104" s="385">
        <v>2</v>
      </c>
      <c r="BB104" s="386" t="s">
        <v>696</v>
      </c>
      <c r="BC104" s="387">
        <v>236400000</v>
      </c>
      <c r="BD104" s="388">
        <f>236400000</f>
        <v>236400000</v>
      </c>
      <c r="BE104" s="389"/>
      <c r="BF104" s="390"/>
      <c r="BG104" s="391"/>
      <c r="BH104" s="392"/>
      <c r="BI104" s="454">
        <v>1</v>
      </c>
      <c r="BJ104" s="455">
        <v>146300000</v>
      </c>
      <c r="BK104" s="393">
        <v>1</v>
      </c>
      <c r="BL104" s="389" t="s">
        <v>696</v>
      </c>
      <c r="BM104" s="387">
        <v>146300000</v>
      </c>
      <c r="BN104" s="394">
        <f>146300000</f>
        <v>146300000</v>
      </c>
      <c r="BO104" s="395"/>
      <c r="BP104" s="390"/>
      <c r="BQ104" s="391"/>
      <c r="BR104" s="396"/>
      <c r="BS104" s="396"/>
      <c r="BT104" s="352"/>
      <c r="BU104" s="397"/>
      <c r="BV104" s="398"/>
      <c r="BW104" s="399"/>
      <c r="BX104" s="388"/>
      <c r="BY104" s="359"/>
      <c r="BZ104" s="399"/>
      <c r="CA104" s="400"/>
      <c r="CB104" s="401"/>
      <c r="CC104" s="352"/>
      <c r="CD104" s="400"/>
      <c r="CE104" s="400"/>
      <c r="CF104" s="389"/>
      <c r="CG104" s="402"/>
      <c r="CH104" s="403"/>
      <c r="CI104" s="381"/>
      <c r="CJ104" s="400"/>
      <c r="CK104" s="404"/>
      <c r="CL104" s="405"/>
      <c r="CM104" s="406"/>
      <c r="CN104" s="352"/>
      <c r="CO104" s="407"/>
      <c r="CP104" s="408"/>
      <c r="CQ104" s="409"/>
      <c r="CR104" s="410"/>
      <c r="CS104" s="411"/>
      <c r="CT104" s="412"/>
      <c r="CU104" s="413"/>
      <c r="CV104" s="413"/>
      <c r="CW104" s="413"/>
      <c r="CX104" s="413"/>
      <c r="CY104" s="413"/>
      <c r="CZ104" s="413"/>
      <c r="DA104" s="384">
        <v>0</v>
      </c>
      <c r="DB104" s="413"/>
      <c r="DC104" s="414">
        <f t="shared" si="10"/>
        <v>0</v>
      </c>
      <c r="DD104" s="399"/>
      <c r="DE104" s="399"/>
      <c r="DF104" s="399"/>
      <c r="DG104" s="399"/>
      <c r="DH104" s="399"/>
      <c r="DI104" s="414"/>
      <c r="DJ104" s="414"/>
      <c r="DK104" s="399"/>
      <c r="DL104" s="414"/>
      <c r="DM104" s="414">
        <f t="shared" si="11"/>
        <v>0</v>
      </c>
      <c r="DN104" s="415"/>
      <c r="DO104" s="399"/>
      <c r="DP104" s="298" t="s">
        <v>3541</v>
      </c>
      <c r="DQ104" s="416"/>
      <c r="DR104" s="416"/>
      <c r="DS104" s="352">
        <v>4</v>
      </c>
      <c r="DT104" s="352">
        <v>4</v>
      </c>
      <c r="DU104" s="352"/>
      <c r="DV104" s="352"/>
      <c r="DW104" s="352" t="s">
        <v>3347</v>
      </c>
      <c r="DX104" s="418"/>
      <c r="DY104" s="419" t="s">
        <v>3538</v>
      </c>
      <c r="DZ104" s="421"/>
      <c r="EA104" s="421"/>
      <c r="EB104" s="421"/>
      <c r="EC104" s="407"/>
      <c r="ED104" s="422"/>
      <c r="EE104" s="375"/>
      <c r="EF104" s="423"/>
      <c r="EG104" s="424"/>
      <c r="EH104" s="368"/>
      <c r="EI104" s="375"/>
      <c r="EJ104" s="423"/>
      <c r="EK104" s="425"/>
      <c r="EL104" s="425"/>
      <c r="EM104" s="375"/>
      <c r="EN104" s="426"/>
      <c r="EO104" s="427"/>
      <c r="EP104" s="427"/>
      <c r="EQ104" s="352"/>
      <c r="ER104" s="428"/>
      <c r="ES104" s="377"/>
      <c r="ET104" s="429"/>
      <c r="EU104" s="377"/>
      <c r="EV104" s="429"/>
      <c r="EW104" s="429"/>
      <c r="EX104" s="377"/>
      <c r="EY104" s="429"/>
      <c r="EZ104" s="377"/>
      <c r="FA104" s="377"/>
      <c r="FB104" s="377"/>
      <c r="FC104" s="376"/>
      <c r="FD104" s="376"/>
      <c r="FE104" s="430"/>
      <c r="FF104" s="430"/>
      <c r="FG104" s="400"/>
      <c r="FH104" s="376"/>
      <c r="FI104" s="376"/>
      <c r="FJ104" s="376"/>
      <c r="FK104" s="376"/>
      <c r="FL104" s="376"/>
      <c r="FM104" s="352"/>
      <c r="FN104" s="376"/>
      <c r="FO104" s="376"/>
      <c r="FP104" s="399"/>
      <c r="FQ104" s="376"/>
      <c r="FR104" s="352"/>
      <c r="FS104" s="431"/>
      <c r="FT104" s="434"/>
      <c r="FU104" s="434"/>
      <c r="FV104" s="434"/>
      <c r="FW104" s="434"/>
      <c r="FX104" s="434"/>
      <c r="FY104" s="434"/>
      <c r="FZ104" s="434"/>
      <c r="GA104" s="434"/>
      <c r="GB104" s="412"/>
      <c r="GC104" s="438"/>
      <c r="GD104" s="439"/>
      <c r="GE104" s="440"/>
      <c r="GF104" s="441"/>
      <c r="GG104" s="441"/>
      <c r="GH104" s="441"/>
      <c r="GI104" s="441"/>
      <c r="GJ104" s="441"/>
      <c r="GK104" s="441"/>
      <c r="GL104" s="442">
        <f t="shared" si="12"/>
        <v>0</v>
      </c>
      <c r="GM104" s="442">
        <f t="shared" si="13"/>
        <v>0</v>
      </c>
      <c r="GN104" s="442"/>
      <c r="GO104" s="443"/>
      <c r="GP104" s="444"/>
      <c r="GQ104" s="445"/>
      <c r="GR104" s="377"/>
      <c r="GS104" s="446"/>
      <c r="GT104" s="447"/>
      <c r="GU104" s="448"/>
      <c r="GV104" s="449"/>
      <c r="GW104" s="450"/>
      <c r="GX104" s="451"/>
      <c r="MD104" s="453">
        <f t="shared" si="14"/>
        <v>0</v>
      </c>
    </row>
    <row r="105" spans="1:342" s="452" customFormat="1" ht="18" customHeight="1">
      <c r="A105" s="350"/>
      <c r="B105" s="351"/>
      <c r="C105" s="352"/>
      <c r="D105" s="353" t="s">
        <v>683</v>
      </c>
      <c r="E105" s="1152" t="s">
        <v>1545</v>
      </c>
      <c r="F105" s="354">
        <f t="shared" si="9"/>
        <v>1</v>
      </c>
      <c r="G105" s="355" t="str">
        <f t="shared" si="8"/>
        <v>SBI-086-01</v>
      </c>
      <c r="H105" s="356" t="s">
        <v>3545</v>
      </c>
      <c r="I105" s="355"/>
      <c r="J105" s="357">
        <v>100000000</v>
      </c>
      <c r="K105" s="358" t="s">
        <v>3552</v>
      </c>
      <c r="L105" s="358"/>
      <c r="M105" s="359" t="s">
        <v>3335</v>
      </c>
      <c r="N105" s="360"/>
      <c r="O105" s="361"/>
      <c r="P105" s="362"/>
      <c r="Q105" s="363" t="s">
        <v>735</v>
      </c>
      <c r="R105" s="363" t="s">
        <v>1066</v>
      </c>
      <c r="S105" s="363" t="s">
        <v>1198</v>
      </c>
      <c r="T105" s="364" t="s">
        <v>1547</v>
      </c>
      <c r="U105" s="365" t="s">
        <v>3336</v>
      </c>
      <c r="V105" s="365" t="s">
        <v>3549</v>
      </c>
      <c r="W105" s="365" t="s">
        <v>3550</v>
      </c>
      <c r="X105" s="365" t="s">
        <v>3551</v>
      </c>
      <c r="Y105" s="366">
        <v>45876</v>
      </c>
      <c r="Z105" s="367" t="s">
        <v>692</v>
      </c>
      <c r="AA105" s="368" t="s">
        <v>3342</v>
      </c>
      <c r="AB105" s="369" t="s">
        <v>3554</v>
      </c>
      <c r="AC105" s="370">
        <f>VLOOKUP(AA105,코드표!$B$4:$C$89,2,FALSE)</f>
        <v>3</v>
      </c>
      <c r="AD105" s="352"/>
      <c r="AE105" s="1187">
        <v>102.56</v>
      </c>
      <c r="AF105" s="1187">
        <v>164.23679999999999</v>
      </c>
      <c r="AG105" s="372"/>
      <c r="AH105" s="373"/>
      <c r="AI105" s="374"/>
      <c r="AJ105" s="375" t="s">
        <v>3344</v>
      </c>
      <c r="AK105" s="376"/>
      <c r="AL105" s="376"/>
      <c r="AM105" s="377">
        <v>43105</v>
      </c>
      <c r="AN105" s="358" t="s">
        <v>3545</v>
      </c>
      <c r="AO105" s="378" t="s">
        <v>3552</v>
      </c>
      <c r="AP105" s="379" t="s">
        <v>3379</v>
      </c>
      <c r="AQ105" s="352" t="s">
        <v>3345</v>
      </c>
      <c r="AR105" s="380">
        <v>44362</v>
      </c>
      <c r="AS105" s="380">
        <v>44868</v>
      </c>
      <c r="AT105" s="380">
        <v>44868</v>
      </c>
      <c r="AU105" s="377"/>
      <c r="AV105" s="352"/>
      <c r="AW105" s="381"/>
      <c r="AX105" s="382"/>
      <c r="AY105" s="383">
        <v>3</v>
      </c>
      <c r="AZ105" s="455">
        <v>120000000</v>
      </c>
      <c r="BA105" s="385">
        <v>3</v>
      </c>
      <c r="BB105" s="386" t="s">
        <v>696</v>
      </c>
      <c r="BC105" s="387">
        <v>120000000</v>
      </c>
      <c r="BD105" s="388">
        <f>120000000</f>
        <v>120000000</v>
      </c>
      <c r="BE105" s="389"/>
      <c r="BF105" s="390"/>
      <c r="BG105" s="391"/>
      <c r="BH105" s="392"/>
      <c r="BI105" s="454" t="s">
        <v>793</v>
      </c>
      <c r="BJ105" s="455">
        <v>628500000</v>
      </c>
      <c r="BK105" s="393" t="s">
        <v>3346</v>
      </c>
      <c r="BL105" s="389" t="s">
        <v>696</v>
      </c>
      <c r="BM105" s="387">
        <v>628500000</v>
      </c>
      <c r="BN105" s="394">
        <f>388500000+240000000</f>
        <v>628500000</v>
      </c>
      <c r="BO105" s="395"/>
      <c r="BP105" s="390"/>
      <c r="BQ105" s="391"/>
      <c r="BR105" s="396"/>
      <c r="BS105" s="396"/>
      <c r="BT105" s="352"/>
      <c r="BU105" s="397"/>
      <c r="BV105" s="398"/>
      <c r="BW105" s="399"/>
      <c r="BX105" s="388"/>
      <c r="BY105" s="359"/>
      <c r="BZ105" s="399"/>
      <c r="CA105" s="400"/>
      <c r="CB105" s="401"/>
      <c r="CC105" s="352"/>
      <c r="CD105" s="400"/>
      <c r="CE105" s="400"/>
      <c r="CF105" s="389"/>
      <c r="CG105" s="402"/>
      <c r="CH105" s="403"/>
      <c r="CI105" s="381"/>
      <c r="CJ105" s="400"/>
      <c r="CK105" s="404"/>
      <c r="CL105" s="405"/>
      <c r="CM105" s="406"/>
      <c r="CN105" s="352"/>
      <c r="CO105" s="407"/>
      <c r="CP105" s="408"/>
      <c r="CQ105" s="409"/>
      <c r="CR105" s="410"/>
      <c r="CS105" s="411"/>
      <c r="CT105" s="412"/>
      <c r="CU105" s="413"/>
      <c r="CV105" s="413"/>
      <c r="CW105" s="413"/>
      <c r="CX105" s="413"/>
      <c r="CY105" s="413"/>
      <c r="CZ105" s="413"/>
      <c r="DA105" s="384">
        <v>0</v>
      </c>
      <c r="DB105" s="413"/>
      <c r="DC105" s="414">
        <f t="shared" si="10"/>
        <v>0</v>
      </c>
      <c r="DD105" s="399"/>
      <c r="DE105" s="399"/>
      <c r="DF105" s="399"/>
      <c r="DG105" s="399"/>
      <c r="DH105" s="399"/>
      <c r="DI105" s="414"/>
      <c r="DJ105" s="414"/>
      <c r="DK105" s="399"/>
      <c r="DL105" s="414"/>
      <c r="DM105" s="414">
        <f t="shared" si="11"/>
        <v>0</v>
      </c>
      <c r="DN105" s="415"/>
      <c r="DO105" s="399"/>
      <c r="DP105" s="298" t="s">
        <v>3555</v>
      </c>
      <c r="DQ105" s="416"/>
      <c r="DR105" s="416"/>
      <c r="DS105" s="352">
        <v>1</v>
      </c>
      <c r="DT105" s="352">
        <v>2</v>
      </c>
      <c r="DU105" s="352"/>
      <c r="DV105" s="417" t="s">
        <v>697</v>
      </c>
      <c r="DW105" s="352" t="s">
        <v>3386</v>
      </c>
      <c r="DX105" s="418"/>
      <c r="DY105" s="419" t="s">
        <v>3411</v>
      </c>
      <c r="DZ105" s="420" t="s">
        <v>3553</v>
      </c>
      <c r="EA105" s="421"/>
      <c r="EB105" s="421"/>
      <c r="EC105" s="407" t="s">
        <v>3333</v>
      </c>
      <c r="ED105" s="422" t="s">
        <v>3545</v>
      </c>
      <c r="EE105" s="375" t="s">
        <v>3382</v>
      </c>
      <c r="EF105" s="423">
        <v>101554546</v>
      </c>
      <c r="EG105" s="424"/>
      <c r="EH105" s="368"/>
      <c r="EI105" s="375"/>
      <c r="EJ105" s="423"/>
      <c r="EK105" s="425"/>
      <c r="EL105" s="425"/>
      <c r="EM105" s="375"/>
      <c r="EN105" s="426"/>
      <c r="EO105" s="427">
        <v>45834</v>
      </c>
      <c r="EP105" s="427">
        <v>45910</v>
      </c>
      <c r="EQ105" s="352"/>
      <c r="ER105" s="428"/>
      <c r="ES105" s="377"/>
      <c r="ET105" s="429"/>
      <c r="EU105" s="377"/>
      <c r="EV105" s="429"/>
      <c r="EW105" s="429"/>
      <c r="EX105" s="377"/>
      <c r="EY105" s="429"/>
      <c r="EZ105" s="377"/>
      <c r="FA105" s="377"/>
      <c r="FB105" s="377"/>
      <c r="FC105" s="376"/>
      <c r="FD105" s="376"/>
      <c r="FE105" s="430"/>
      <c r="FF105" s="430"/>
      <c r="FG105" s="400"/>
      <c r="FH105" s="376"/>
      <c r="FI105" s="376"/>
      <c r="FJ105" s="376"/>
      <c r="FK105" s="376"/>
      <c r="FL105" s="376"/>
      <c r="FM105" s="352"/>
      <c r="FN105" s="376"/>
      <c r="FO105" s="376"/>
      <c r="FP105" s="399"/>
      <c r="FQ105" s="376"/>
      <c r="FR105" s="352"/>
      <c r="FS105" s="431"/>
      <c r="FT105" s="432" t="s">
        <v>710</v>
      </c>
      <c r="FU105" s="433">
        <v>45878</v>
      </c>
      <c r="FV105" s="434"/>
      <c r="FW105" s="435"/>
      <c r="FX105" s="435"/>
      <c r="FY105" s="436"/>
      <c r="FZ105" s="436"/>
      <c r="GA105" s="437">
        <v>915000000</v>
      </c>
      <c r="GB105" s="412"/>
      <c r="GC105" s="438"/>
      <c r="GD105" s="439"/>
      <c r="GE105" s="440"/>
      <c r="GF105" s="441"/>
      <c r="GG105" s="441"/>
      <c r="GH105" s="441"/>
      <c r="GI105" s="441"/>
      <c r="GJ105" s="441"/>
      <c r="GK105" s="441"/>
      <c r="GL105" s="442">
        <f t="shared" si="12"/>
        <v>0</v>
      </c>
      <c r="GM105" s="442">
        <f t="shared" si="13"/>
        <v>0</v>
      </c>
      <c r="GN105" s="442"/>
      <c r="GO105" s="443"/>
      <c r="GP105" s="444"/>
      <c r="GQ105" s="445"/>
      <c r="GR105" s="377"/>
      <c r="GS105" s="446"/>
      <c r="GT105" s="447"/>
      <c r="GU105" s="448"/>
      <c r="GV105" s="449"/>
      <c r="GW105" s="450"/>
      <c r="GX105" s="451"/>
      <c r="MD105" s="453">
        <f t="shared" si="14"/>
        <v>0</v>
      </c>
    </row>
    <row r="106" spans="1:342" s="452" customFormat="1" ht="18" customHeight="1">
      <c r="A106" s="350"/>
      <c r="B106" s="351"/>
      <c r="C106" s="352"/>
      <c r="D106" s="353" t="s">
        <v>683</v>
      </c>
      <c r="E106" s="1152" t="s">
        <v>1550</v>
      </c>
      <c r="F106" s="354">
        <f t="shared" si="9"/>
        <v>1</v>
      </c>
      <c r="G106" s="355" t="str">
        <f t="shared" si="8"/>
        <v>SBI-087-01</v>
      </c>
      <c r="H106" s="356" t="s">
        <v>3559</v>
      </c>
      <c r="I106" s="355"/>
      <c r="J106" s="357">
        <v>107527420</v>
      </c>
      <c r="K106" s="358" t="s">
        <v>3563</v>
      </c>
      <c r="L106" s="358"/>
      <c r="M106" s="359" t="s">
        <v>3335</v>
      </c>
      <c r="N106" s="360"/>
      <c r="O106" s="361"/>
      <c r="P106" s="362"/>
      <c r="Q106" s="363" t="s">
        <v>735</v>
      </c>
      <c r="R106" s="363" t="s">
        <v>1446</v>
      </c>
      <c r="S106" s="363" t="s">
        <v>1447</v>
      </c>
      <c r="T106" s="364" t="s">
        <v>1552</v>
      </c>
      <c r="U106" s="365" t="s">
        <v>3336</v>
      </c>
      <c r="V106" s="365" t="s">
        <v>3560</v>
      </c>
      <c r="W106" s="365" t="s">
        <v>3561</v>
      </c>
      <c r="X106" s="365" t="s">
        <v>3562</v>
      </c>
      <c r="Y106" s="366">
        <v>45876</v>
      </c>
      <c r="Z106" s="367" t="s">
        <v>692</v>
      </c>
      <c r="AA106" s="368" t="s">
        <v>3342</v>
      </c>
      <c r="AB106" s="369" t="s">
        <v>3565</v>
      </c>
      <c r="AC106" s="370">
        <f>VLOOKUP(AA106,코드표!$B$4:$C$89,2,FALSE)</f>
        <v>3</v>
      </c>
      <c r="AD106" s="352"/>
      <c r="AE106" s="1187">
        <v>51.892600000000002</v>
      </c>
      <c r="AF106" s="1187">
        <v>84.337000000000003</v>
      </c>
      <c r="AG106" s="372"/>
      <c r="AH106" s="373"/>
      <c r="AI106" s="374"/>
      <c r="AJ106" s="375" t="s">
        <v>3344</v>
      </c>
      <c r="AK106" s="376"/>
      <c r="AL106" s="376"/>
      <c r="AM106" s="377">
        <v>42111</v>
      </c>
      <c r="AN106" s="358" t="s">
        <v>3559</v>
      </c>
      <c r="AO106" s="378" t="s">
        <v>3563</v>
      </c>
      <c r="AP106" s="379" t="s">
        <v>3397</v>
      </c>
      <c r="AQ106" s="352" t="s">
        <v>3345</v>
      </c>
      <c r="AR106" s="380">
        <v>42111</v>
      </c>
      <c r="AS106" s="380">
        <v>44573</v>
      </c>
      <c r="AT106" s="380">
        <v>44573</v>
      </c>
      <c r="AU106" s="377">
        <v>44937</v>
      </c>
      <c r="AV106" s="352"/>
      <c r="AW106" s="381"/>
      <c r="AX106" s="382"/>
      <c r="AY106" s="383">
        <v>2</v>
      </c>
      <c r="AZ106" s="384">
        <v>126000000</v>
      </c>
      <c r="BA106" s="385">
        <v>2</v>
      </c>
      <c r="BB106" s="386" t="s">
        <v>696</v>
      </c>
      <c r="BC106" s="387">
        <v>126000000</v>
      </c>
      <c r="BD106" s="388">
        <f>126000000</f>
        <v>126000000</v>
      </c>
      <c r="BE106" s="389"/>
      <c r="BF106" s="390"/>
      <c r="BG106" s="391"/>
      <c r="BH106" s="392"/>
      <c r="BI106" s="454">
        <v>1</v>
      </c>
      <c r="BJ106" s="455">
        <v>255750000</v>
      </c>
      <c r="BK106" s="393">
        <v>1</v>
      </c>
      <c r="BL106" s="389" t="s">
        <v>696</v>
      </c>
      <c r="BM106" s="387">
        <v>255750000</v>
      </c>
      <c r="BN106" s="394">
        <f>255750000</f>
        <v>255750000</v>
      </c>
      <c r="BO106" s="395"/>
      <c r="BP106" s="390"/>
      <c r="BQ106" s="391"/>
      <c r="BR106" s="396"/>
      <c r="BS106" s="396"/>
      <c r="BT106" s="352"/>
      <c r="BU106" s="397"/>
      <c r="BV106" s="398"/>
      <c r="BW106" s="399"/>
      <c r="BX106" s="388"/>
      <c r="BY106" s="359"/>
      <c r="BZ106" s="399"/>
      <c r="CA106" s="400"/>
      <c r="CB106" s="401"/>
      <c r="CC106" s="352"/>
      <c r="CD106" s="400"/>
      <c r="CE106" s="400"/>
      <c r="CF106" s="389"/>
      <c r="CG106" s="402"/>
      <c r="CH106" s="403"/>
      <c r="CI106" s="381"/>
      <c r="CJ106" s="400"/>
      <c r="CK106" s="404"/>
      <c r="CL106" s="405"/>
      <c r="CM106" s="406"/>
      <c r="CN106" s="352"/>
      <c r="CO106" s="407"/>
      <c r="CP106" s="408"/>
      <c r="CQ106" s="409"/>
      <c r="CR106" s="410"/>
      <c r="CS106" s="411"/>
      <c r="CT106" s="412"/>
      <c r="CU106" s="413"/>
      <c r="CV106" s="413"/>
      <c r="CW106" s="413"/>
      <c r="CX106" s="413"/>
      <c r="CY106" s="413"/>
      <c r="CZ106" s="413"/>
      <c r="DA106" s="384">
        <v>0</v>
      </c>
      <c r="DB106" s="413"/>
      <c r="DC106" s="414">
        <f t="shared" si="10"/>
        <v>0</v>
      </c>
      <c r="DD106" s="399"/>
      <c r="DE106" s="399"/>
      <c r="DF106" s="399"/>
      <c r="DG106" s="399"/>
      <c r="DH106" s="399"/>
      <c r="DI106" s="414"/>
      <c r="DJ106" s="414"/>
      <c r="DK106" s="399"/>
      <c r="DL106" s="414"/>
      <c r="DM106" s="414">
        <f t="shared" si="11"/>
        <v>0</v>
      </c>
      <c r="DN106" s="415"/>
      <c r="DO106" s="399"/>
      <c r="DP106" s="298" t="s">
        <v>3566</v>
      </c>
      <c r="DQ106" s="416"/>
      <c r="DR106" s="416"/>
      <c r="DS106" s="352">
        <v>1</v>
      </c>
      <c r="DT106" s="352">
        <v>2</v>
      </c>
      <c r="DU106" s="352"/>
      <c r="DV106" s="417" t="s">
        <v>697</v>
      </c>
      <c r="DW106" s="352" t="s">
        <v>3386</v>
      </c>
      <c r="DX106" s="418"/>
      <c r="DY106" s="419" t="s">
        <v>3504</v>
      </c>
      <c r="DZ106" s="420" t="s">
        <v>3564</v>
      </c>
      <c r="EA106" s="421"/>
      <c r="EB106" s="421"/>
      <c r="EC106" s="407" t="s">
        <v>3333</v>
      </c>
      <c r="ED106" s="422" t="s">
        <v>3559</v>
      </c>
      <c r="EE106" s="375" t="s">
        <v>3382</v>
      </c>
      <c r="EF106" s="423">
        <v>112472054</v>
      </c>
      <c r="EG106" s="424"/>
      <c r="EH106" s="368"/>
      <c r="EI106" s="375"/>
      <c r="EJ106" s="423"/>
      <c r="EK106" s="425"/>
      <c r="EL106" s="425"/>
      <c r="EM106" s="375"/>
      <c r="EN106" s="426"/>
      <c r="EO106" s="427">
        <v>45819</v>
      </c>
      <c r="EP106" s="427">
        <v>45911</v>
      </c>
      <c r="EQ106" s="352"/>
      <c r="ER106" s="428"/>
      <c r="ES106" s="377"/>
      <c r="ET106" s="429"/>
      <c r="EU106" s="377"/>
      <c r="EV106" s="429"/>
      <c r="EW106" s="429"/>
      <c r="EX106" s="377"/>
      <c r="EY106" s="429"/>
      <c r="EZ106" s="377"/>
      <c r="FA106" s="377"/>
      <c r="FB106" s="377"/>
      <c r="FC106" s="376"/>
      <c r="FD106" s="376"/>
      <c r="FE106" s="430"/>
      <c r="FF106" s="430"/>
      <c r="FG106" s="400"/>
      <c r="FH106" s="376"/>
      <c r="FI106" s="376"/>
      <c r="FJ106" s="376"/>
      <c r="FK106" s="376"/>
      <c r="FL106" s="376"/>
      <c r="FM106" s="352"/>
      <c r="FN106" s="376"/>
      <c r="FO106" s="376"/>
      <c r="FP106" s="399"/>
      <c r="FQ106" s="376"/>
      <c r="FR106" s="352"/>
      <c r="FS106" s="431"/>
      <c r="FT106" s="432" t="s">
        <v>710</v>
      </c>
      <c r="FU106" s="433">
        <v>45878</v>
      </c>
      <c r="FV106" s="434"/>
      <c r="FW106" s="435"/>
      <c r="FX106" s="435"/>
      <c r="FY106" s="436"/>
      <c r="FZ106" s="436"/>
      <c r="GA106" s="437">
        <v>510000000</v>
      </c>
      <c r="GB106" s="412"/>
      <c r="GC106" s="438"/>
      <c r="GD106" s="439"/>
      <c r="GE106" s="440"/>
      <c r="GF106" s="441"/>
      <c r="GG106" s="441"/>
      <c r="GH106" s="441"/>
      <c r="GI106" s="441"/>
      <c r="GJ106" s="441"/>
      <c r="GK106" s="441"/>
      <c r="GL106" s="442">
        <f t="shared" si="12"/>
        <v>0</v>
      </c>
      <c r="GM106" s="442">
        <f t="shared" si="13"/>
        <v>0</v>
      </c>
      <c r="GN106" s="442"/>
      <c r="GO106" s="443"/>
      <c r="GP106" s="444"/>
      <c r="GQ106" s="445"/>
      <c r="GR106" s="377"/>
      <c r="GS106" s="446"/>
      <c r="GT106" s="447"/>
      <c r="GU106" s="448"/>
      <c r="GV106" s="449"/>
      <c r="GW106" s="450"/>
      <c r="GX106" s="451"/>
      <c r="MD106" s="453">
        <f t="shared" si="14"/>
        <v>0</v>
      </c>
    </row>
    <row r="107" spans="1:342" s="452" customFormat="1" ht="18" customHeight="1">
      <c r="A107" s="350" t="s">
        <v>3588</v>
      </c>
      <c r="B107" s="351"/>
      <c r="C107" s="352"/>
      <c r="D107" s="353" t="s">
        <v>683</v>
      </c>
      <c r="E107" s="1152" t="s">
        <v>1555</v>
      </c>
      <c r="F107" s="354">
        <f t="shared" si="9"/>
        <v>1</v>
      </c>
      <c r="G107" s="355" t="str">
        <f t="shared" si="8"/>
        <v>SBI-088-01</v>
      </c>
      <c r="H107" s="356" t="s">
        <v>3570</v>
      </c>
      <c r="I107" s="355"/>
      <c r="J107" s="357">
        <v>81000000</v>
      </c>
      <c r="K107" s="358" t="s">
        <v>3583</v>
      </c>
      <c r="L107" s="358"/>
      <c r="M107" s="359" t="s">
        <v>3335</v>
      </c>
      <c r="N107" s="360"/>
      <c r="O107" s="361"/>
      <c r="P107" s="362"/>
      <c r="Q107" s="363" t="s">
        <v>735</v>
      </c>
      <c r="R107" s="363" t="s">
        <v>1557</v>
      </c>
      <c r="S107" s="363" t="s">
        <v>1558</v>
      </c>
      <c r="T107" s="364" t="s">
        <v>1559</v>
      </c>
      <c r="U107" s="365" t="s">
        <v>3336</v>
      </c>
      <c r="V107" s="365" t="s">
        <v>3576</v>
      </c>
      <c r="W107" s="365" t="s">
        <v>3577</v>
      </c>
      <c r="X107" s="365" t="s">
        <v>3578</v>
      </c>
      <c r="Y107" s="366">
        <v>45876</v>
      </c>
      <c r="Z107" s="367" t="s">
        <v>692</v>
      </c>
      <c r="AA107" s="368" t="s">
        <v>3342</v>
      </c>
      <c r="AB107" s="369" t="s">
        <v>3584</v>
      </c>
      <c r="AC107" s="370">
        <f>VLOOKUP(AA107,코드표!$B$4:$C$89,2,FALSE)</f>
        <v>3</v>
      </c>
      <c r="AD107" s="352"/>
      <c r="AE107" s="1187">
        <v>45.543999999999997</v>
      </c>
      <c r="AF107" s="1187">
        <v>84.42</v>
      </c>
      <c r="AG107" s="372"/>
      <c r="AH107" s="373"/>
      <c r="AI107" s="374"/>
      <c r="AJ107" s="375" t="s">
        <v>3344</v>
      </c>
      <c r="AK107" s="376"/>
      <c r="AL107" s="376"/>
      <c r="AM107" s="377">
        <v>40086</v>
      </c>
      <c r="AN107" s="358" t="s">
        <v>3579</v>
      </c>
      <c r="AO107" s="378" t="s">
        <v>3580</v>
      </c>
      <c r="AP107" s="379" t="s">
        <v>3397</v>
      </c>
      <c r="AQ107" s="352" t="s">
        <v>3585</v>
      </c>
      <c r="AR107" s="380">
        <v>41880</v>
      </c>
      <c r="AS107" s="380">
        <v>44804</v>
      </c>
      <c r="AT107" s="380">
        <v>44804</v>
      </c>
      <c r="AU107" s="377">
        <v>45476</v>
      </c>
      <c r="AV107" s="352"/>
      <c r="AW107" s="381"/>
      <c r="AX107" s="382"/>
      <c r="AY107" s="383">
        <v>5</v>
      </c>
      <c r="AZ107" s="384">
        <v>97200000</v>
      </c>
      <c r="BA107" s="385">
        <v>5</v>
      </c>
      <c r="BB107" s="386" t="s">
        <v>696</v>
      </c>
      <c r="BC107" s="387">
        <v>97200000</v>
      </c>
      <c r="BD107" s="388">
        <f>97200000</f>
        <v>97200000</v>
      </c>
      <c r="BE107" s="389"/>
      <c r="BF107" s="390"/>
      <c r="BG107" s="391"/>
      <c r="BH107" s="392"/>
      <c r="BI107" s="454" t="s">
        <v>1084</v>
      </c>
      <c r="BJ107" s="455">
        <v>1168200000</v>
      </c>
      <c r="BK107" s="393" t="s">
        <v>3586</v>
      </c>
      <c r="BL107" s="389" t="s">
        <v>696</v>
      </c>
      <c r="BM107" s="387">
        <v>1168200000</v>
      </c>
      <c r="BN107" s="394">
        <f>305400000+490800000+204000000+168000000</f>
        <v>1168200000</v>
      </c>
      <c r="BO107" s="395"/>
      <c r="BP107" s="390"/>
      <c r="BQ107" s="391"/>
      <c r="BR107" s="396"/>
      <c r="BS107" s="396"/>
      <c r="BT107" s="352"/>
      <c r="BU107" s="397"/>
      <c r="BV107" s="398"/>
      <c r="BW107" s="399"/>
      <c r="BX107" s="388"/>
      <c r="BY107" s="359"/>
      <c r="BZ107" s="399"/>
      <c r="CA107" s="400"/>
      <c r="CB107" s="401"/>
      <c r="CC107" s="352"/>
      <c r="CD107" s="400"/>
      <c r="CE107" s="400"/>
      <c r="CF107" s="389"/>
      <c r="CG107" s="402"/>
      <c r="CH107" s="403"/>
      <c r="CI107" s="381"/>
      <c r="CJ107" s="400"/>
      <c r="CK107" s="404"/>
      <c r="CL107" s="405"/>
      <c r="CM107" s="406"/>
      <c r="CN107" s="352"/>
      <c r="CO107" s="407"/>
      <c r="CP107" s="408"/>
      <c r="CQ107" s="409"/>
      <c r="CR107" s="410"/>
      <c r="CS107" s="411"/>
      <c r="CT107" s="412"/>
      <c r="CU107" s="413"/>
      <c r="CV107" s="413"/>
      <c r="CW107" s="413"/>
      <c r="CX107" s="413"/>
      <c r="CY107" s="413"/>
      <c r="CZ107" s="413"/>
      <c r="DA107" s="384">
        <v>0</v>
      </c>
      <c r="DB107" s="413"/>
      <c r="DC107" s="414">
        <f t="shared" si="10"/>
        <v>0</v>
      </c>
      <c r="DD107" s="399"/>
      <c r="DE107" s="399"/>
      <c r="DF107" s="399"/>
      <c r="DG107" s="399"/>
      <c r="DH107" s="399"/>
      <c r="DI107" s="414"/>
      <c r="DJ107" s="414"/>
      <c r="DK107" s="399"/>
      <c r="DL107" s="414"/>
      <c r="DM107" s="414">
        <f t="shared" si="11"/>
        <v>0</v>
      </c>
      <c r="DN107" s="415"/>
      <c r="DO107" s="399"/>
      <c r="DP107" s="298" t="s">
        <v>3587</v>
      </c>
      <c r="DQ107" s="416"/>
      <c r="DR107" s="416"/>
      <c r="DS107" s="352">
        <v>2</v>
      </c>
      <c r="DT107" s="352">
        <v>1</v>
      </c>
      <c r="DU107" s="352"/>
      <c r="DV107" s="417" t="s">
        <v>697</v>
      </c>
      <c r="DW107" s="352" t="s">
        <v>3401</v>
      </c>
      <c r="DX107" s="418"/>
      <c r="DY107" s="419" t="s">
        <v>3581</v>
      </c>
      <c r="DZ107" s="420" t="s">
        <v>3582</v>
      </c>
      <c r="EA107" s="421"/>
      <c r="EB107" s="421"/>
      <c r="EC107" s="407" t="s">
        <v>3572</v>
      </c>
      <c r="ED107" s="422" t="s">
        <v>3571</v>
      </c>
      <c r="EE107" s="375" t="s">
        <v>3382</v>
      </c>
      <c r="EF107" s="423">
        <v>248054564</v>
      </c>
      <c r="EG107" s="424"/>
      <c r="EH107" s="368"/>
      <c r="EI107" s="375"/>
      <c r="EJ107" s="423"/>
      <c r="EK107" s="425"/>
      <c r="EL107" s="425"/>
      <c r="EM107" s="375"/>
      <c r="EN107" s="426"/>
      <c r="EO107" s="427">
        <v>45607</v>
      </c>
      <c r="EP107" s="427">
        <v>45670</v>
      </c>
      <c r="EQ107" s="352">
        <v>1</v>
      </c>
      <c r="ER107" s="428">
        <v>45866</v>
      </c>
      <c r="ES107" s="428">
        <v>45866</v>
      </c>
      <c r="ET107" s="429">
        <v>1320000000</v>
      </c>
      <c r="EU107" s="377"/>
      <c r="EV107" s="429"/>
      <c r="EW107" s="429">
        <v>1320000000</v>
      </c>
      <c r="EX107" s="377">
        <v>45866</v>
      </c>
      <c r="EY107" s="429">
        <v>1416000000</v>
      </c>
      <c r="EZ107" s="377"/>
      <c r="FA107" s="377"/>
      <c r="FB107" s="377"/>
      <c r="FC107" s="376"/>
      <c r="FD107" s="376"/>
      <c r="FE107" s="430"/>
      <c r="FF107" s="430"/>
      <c r="FG107" s="400"/>
      <c r="FH107" s="376"/>
      <c r="FI107" s="376"/>
      <c r="FJ107" s="376"/>
      <c r="FK107" s="376"/>
      <c r="FL107" s="376"/>
      <c r="FM107" s="352"/>
      <c r="FN107" s="376"/>
      <c r="FO107" s="376"/>
      <c r="FP107" s="399"/>
      <c r="FQ107" s="376"/>
      <c r="FR107" s="352"/>
      <c r="FS107" s="431"/>
      <c r="FT107" s="432" t="s">
        <v>700</v>
      </c>
      <c r="FU107" s="433">
        <v>45619</v>
      </c>
      <c r="FV107" s="434"/>
      <c r="FW107" s="435"/>
      <c r="FX107" s="435"/>
      <c r="FY107" s="436"/>
      <c r="FZ107" s="436"/>
      <c r="GA107" s="437">
        <v>1320000000</v>
      </c>
      <c r="GB107" s="412"/>
      <c r="GC107" s="438"/>
      <c r="GD107" s="439"/>
      <c r="GE107" s="440"/>
      <c r="GF107" s="441"/>
      <c r="GG107" s="441"/>
      <c r="GH107" s="441"/>
      <c r="GI107" s="441"/>
      <c r="GJ107" s="441"/>
      <c r="GK107" s="441"/>
      <c r="GL107" s="442">
        <f t="shared" si="12"/>
        <v>0</v>
      </c>
      <c r="GM107" s="442">
        <f t="shared" si="13"/>
        <v>0</v>
      </c>
      <c r="GN107" s="442"/>
      <c r="GO107" s="443"/>
      <c r="GP107" s="444"/>
      <c r="GQ107" s="445"/>
      <c r="GR107" s="377"/>
      <c r="GS107" s="446"/>
      <c r="GT107" s="447"/>
      <c r="GU107" s="448"/>
      <c r="GV107" s="449"/>
      <c r="GW107" s="450"/>
      <c r="GX107" s="451"/>
      <c r="MD107" s="453">
        <f t="shared" si="14"/>
        <v>0</v>
      </c>
    </row>
    <row r="108" spans="1:342" s="452" customFormat="1" ht="18" customHeight="1">
      <c r="A108" s="350" t="s">
        <v>3599</v>
      </c>
      <c r="B108" s="351"/>
      <c r="C108" s="352"/>
      <c r="D108" s="353" t="s">
        <v>683</v>
      </c>
      <c r="E108" s="1152" t="s">
        <v>1562</v>
      </c>
      <c r="F108" s="354">
        <f t="shared" si="9"/>
        <v>1</v>
      </c>
      <c r="G108" s="355" t="str">
        <f t="shared" si="8"/>
        <v>SBI-089-01</v>
      </c>
      <c r="H108" s="356" t="s">
        <v>3591</v>
      </c>
      <c r="I108" s="355"/>
      <c r="J108" s="357">
        <v>75000000</v>
      </c>
      <c r="K108" s="358" t="s">
        <v>3596</v>
      </c>
      <c r="L108" s="358"/>
      <c r="M108" s="359" t="s">
        <v>3335</v>
      </c>
      <c r="N108" s="360"/>
      <c r="O108" s="361"/>
      <c r="P108" s="362"/>
      <c r="Q108" s="363" t="s">
        <v>687</v>
      </c>
      <c r="R108" s="363" t="s">
        <v>1564</v>
      </c>
      <c r="S108" s="363" t="s">
        <v>1565</v>
      </c>
      <c r="T108" s="364" t="s">
        <v>1566</v>
      </c>
      <c r="U108" s="365" t="s">
        <v>3374</v>
      </c>
      <c r="V108" s="365" t="s">
        <v>3593</v>
      </c>
      <c r="W108" s="365" t="s">
        <v>3594</v>
      </c>
      <c r="X108" s="365" t="s">
        <v>3595</v>
      </c>
      <c r="Y108" s="366">
        <v>45876</v>
      </c>
      <c r="Z108" s="367" t="s">
        <v>692</v>
      </c>
      <c r="AA108" s="368" t="s">
        <v>3342</v>
      </c>
      <c r="AB108" s="369" t="s">
        <v>3598</v>
      </c>
      <c r="AC108" s="370">
        <f>VLOOKUP(AA108,코드표!$B$4:$C$89,2,FALSE)</f>
        <v>3</v>
      </c>
      <c r="AD108" s="352"/>
      <c r="AE108" s="1187">
        <v>41.625</v>
      </c>
      <c r="AF108" s="1187">
        <v>84.85</v>
      </c>
      <c r="AG108" s="372"/>
      <c r="AH108" s="373"/>
      <c r="AI108" s="374"/>
      <c r="AJ108" s="375" t="s">
        <v>3344</v>
      </c>
      <c r="AK108" s="376"/>
      <c r="AL108" s="376"/>
      <c r="AM108" s="377">
        <v>43173</v>
      </c>
      <c r="AN108" s="358" t="s">
        <v>3591</v>
      </c>
      <c r="AO108" s="378" t="s">
        <v>3596</v>
      </c>
      <c r="AP108" s="379" t="s">
        <v>3397</v>
      </c>
      <c r="AQ108" s="352" t="s">
        <v>3345</v>
      </c>
      <c r="AR108" s="380">
        <v>43173</v>
      </c>
      <c r="AS108" s="380">
        <v>44608</v>
      </c>
      <c r="AT108" s="380">
        <v>44608</v>
      </c>
      <c r="AU108" s="377">
        <v>45747</v>
      </c>
      <c r="AV108" s="352"/>
      <c r="AW108" s="381"/>
      <c r="AX108" s="382"/>
      <c r="AY108" s="383">
        <v>2</v>
      </c>
      <c r="AZ108" s="384">
        <v>90000000</v>
      </c>
      <c r="BA108" s="385">
        <v>2</v>
      </c>
      <c r="BB108" s="386" t="s">
        <v>696</v>
      </c>
      <c r="BC108" s="387">
        <v>90000000</v>
      </c>
      <c r="BD108" s="388">
        <f>90000000</f>
        <v>90000000</v>
      </c>
      <c r="BE108" s="389"/>
      <c r="BF108" s="390"/>
      <c r="BG108" s="391"/>
      <c r="BH108" s="392"/>
      <c r="BI108" s="454">
        <v>1</v>
      </c>
      <c r="BJ108" s="455">
        <v>176400000</v>
      </c>
      <c r="BK108" s="393">
        <v>1</v>
      </c>
      <c r="BL108" s="389" t="s">
        <v>696</v>
      </c>
      <c r="BM108" s="387">
        <v>176400000</v>
      </c>
      <c r="BN108" s="394">
        <f>176400000</f>
        <v>176400000</v>
      </c>
      <c r="BO108" s="395"/>
      <c r="BP108" s="390"/>
      <c r="BQ108" s="391"/>
      <c r="BR108" s="396"/>
      <c r="BS108" s="396"/>
      <c r="BT108" s="352"/>
      <c r="BU108" s="397"/>
      <c r="BV108" s="398"/>
      <c r="BW108" s="399"/>
      <c r="BX108" s="388"/>
      <c r="BY108" s="359"/>
      <c r="BZ108" s="399"/>
      <c r="CA108" s="400"/>
      <c r="CB108" s="401"/>
      <c r="CC108" s="352"/>
      <c r="CD108" s="400"/>
      <c r="CE108" s="400"/>
      <c r="CF108" s="389"/>
      <c r="CG108" s="402"/>
      <c r="CH108" s="403"/>
      <c r="CI108" s="381"/>
      <c r="CJ108" s="400"/>
      <c r="CK108" s="404"/>
      <c r="CL108" s="405"/>
      <c r="CM108" s="406"/>
      <c r="CN108" s="352"/>
      <c r="CO108" s="407"/>
      <c r="CP108" s="408"/>
      <c r="CQ108" s="409"/>
      <c r="CR108" s="410"/>
      <c r="CS108" s="411"/>
      <c r="CT108" s="412"/>
      <c r="CU108" s="413"/>
      <c r="CV108" s="413"/>
      <c r="CW108" s="413"/>
      <c r="CX108" s="413"/>
      <c r="CY108" s="413"/>
      <c r="CZ108" s="413"/>
      <c r="DA108" s="384">
        <v>0</v>
      </c>
      <c r="DB108" s="413"/>
      <c r="DC108" s="414">
        <f t="shared" si="10"/>
        <v>0</v>
      </c>
      <c r="DD108" s="399"/>
      <c r="DE108" s="399"/>
      <c r="DF108" s="399"/>
      <c r="DG108" s="399"/>
      <c r="DH108" s="399"/>
      <c r="DI108" s="414"/>
      <c r="DJ108" s="414"/>
      <c r="DK108" s="399"/>
      <c r="DL108" s="414"/>
      <c r="DM108" s="414">
        <f t="shared" si="11"/>
        <v>0</v>
      </c>
      <c r="DN108" s="415"/>
      <c r="DO108" s="399"/>
      <c r="DP108" s="298" t="s">
        <v>3991</v>
      </c>
      <c r="DQ108" s="416"/>
      <c r="DR108" s="416"/>
      <c r="DS108" s="352">
        <v>2</v>
      </c>
      <c r="DT108" s="352">
        <v>2</v>
      </c>
      <c r="DU108" s="352"/>
      <c r="DV108" s="417" t="s">
        <v>697</v>
      </c>
      <c r="DW108" s="352" t="s">
        <v>3386</v>
      </c>
      <c r="DX108" s="418"/>
      <c r="DY108" s="419" t="s">
        <v>3380</v>
      </c>
      <c r="DZ108" s="420" t="s">
        <v>3597</v>
      </c>
      <c r="EA108" s="421"/>
      <c r="EB108" s="421"/>
      <c r="EC108" s="407" t="s">
        <v>3440</v>
      </c>
      <c r="ED108" s="422" t="s">
        <v>3591</v>
      </c>
      <c r="EE108" s="375" t="s">
        <v>3382</v>
      </c>
      <c r="EF108" s="423" t="s">
        <v>3600</v>
      </c>
      <c r="EG108" s="424"/>
      <c r="EH108" s="368"/>
      <c r="EI108" s="375"/>
      <c r="EJ108" s="423"/>
      <c r="EK108" s="425"/>
      <c r="EL108" s="425"/>
      <c r="EM108" s="375"/>
      <c r="EN108" s="426"/>
      <c r="EO108" s="427">
        <v>45874</v>
      </c>
      <c r="EP108" s="427" t="s">
        <v>3600</v>
      </c>
      <c r="EQ108" s="352"/>
      <c r="ER108" s="428"/>
      <c r="ES108" s="377"/>
      <c r="ET108" s="429"/>
      <c r="EU108" s="377"/>
      <c r="EV108" s="429"/>
      <c r="EW108" s="429"/>
      <c r="EX108" s="377"/>
      <c r="EY108" s="429"/>
      <c r="EZ108" s="377"/>
      <c r="FA108" s="377"/>
      <c r="FB108" s="377"/>
      <c r="FC108" s="376"/>
      <c r="FD108" s="376"/>
      <c r="FE108" s="430"/>
      <c r="FF108" s="430"/>
      <c r="FG108" s="400"/>
      <c r="FH108" s="376"/>
      <c r="FI108" s="376"/>
      <c r="FJ108" s="376"/>
      <c r="FK108" s="376"/>
      <c r="FL108" s="376"/>
      <c r="FM108" s="352"/>
      <c r="FN108" s="376"/>
      <c r="FO108" s="376"/>
      <c r="FP108" s="399"/>
      <c r="FQ108" s="376"/>
      <c r="FR108" s="352"/>
      <c r="FS108" s="431"/>
      <c r="FT108" s="432" t="s">
        <v>710</v>
      </c>
      <c r="FU108" s="433">
        <v>45878</v>
      </c>
      <c r="FV108" s="434"/>
      <c r="FW108" s="435"/>
      <c r="FX108" s="435"/>
      <c r="FY108" s="436"/>
      <c r="FZ108" s="436"/>
      <c r="GA108" s="437">
        <v>267500000</v>
      </c>
      <c r="GB108" s="412"/>
      <c r="GC108" s="438"/>
      <c r="GD108" s="439"/>
      <c r="GE108" s="440"/>
      <c r="GF108" s="441"/>
      <c r="GG108" s="441"/>
      <c r="GH108" s="441"/>
      <c r="GI108" s="441"/>
      <c r="GJ108" s="441"/>
      <c r="GK108" s="441"/>
      <c r="GL108" s="442">
        <f t="shared" si="12"/>
        <v>0</v>
      </c>
      <c r="GM108" s="442">
        <f t="shared" si="13"/>
        <v>0</v>
      </c>
      <c r="GN108" s="442"/>
      <c r="GO108" s="443"/>
      <c r="GP108" s="444"/>
      <c r="GQ108" s="445"/>
      <c r="GR108" s="377"/>
      <c r="GS108" s="446"/>
      <c r="GT108" s="447"/>
      <c r="GU108" s="448"/>
      <c r="GV108" s="449"/>
      <c r="GW108" s="450"/>
      <c r="GX108" s="451"/>
      <c r="MD108" s="453">
        <f t="shared" si="14"/>
        <v>0</v>
      </c>
    </row>
    <row r="109" spans="1:342" s="452" customFormat="1" ht="18" customHeight="1">
      <c r="A109" s="350" t="s">
        <v>3466</v>
      </c>
      <c r="B109" s="351"/>
      <c r="C109" s="352"/>
      <c r="D109" s="353" t="s">
        <v>683</v>
      </c>
      <c r="E109" s="1152" t="s">
        <v>1569</v>
      </c>
      <c r="F109" s="354">
        <f t="shared" si="9"/>
        <v>1</v>
      </c>
      <c r="G109" s="355" t="str">
        <f t="shared" si="8"/>
        <v>SBI-090-01</v>
      </c>
      <c r="H109" s="356" t="s">
        <v>3603</v>
      </c>
      <c r="I109" s="355"/>
      <c r="J109" s="357">
        <v>297741140</v>
      </c>
      <c r="K109" s="358"/>
      <c r="L109" s="358"/>
      <c r="M109" s="359" t="s">
        <v>3498</v>
      </c>
      <c r="N109" s="360"/>
      <c r="O109" s="361"/>
      <c r="P109" s="362"/>
      <c r="Q109" s="363" t="s">
        <v>735</v>
      </c>
      <c r="R109" s="363" t="s">
        <v>1003</v>
      </c>
      <c r="S109" s="363" t="s">
        <v>1483</v>
      </c>
      <c r="T109" s="364" t="s">
        <v>1571</v>
      </c>
      <c r="U109" s="365" t="s">
        <v>3336</v>
      </c>
      <c r="V109" s="365" t="s">
        <v>3425</v>
      </c>
      <c r="W109" s="365" t="s">
        <v>3426</v>
      </c>
      <c r="X109" s="365" t="s">
        <v>3604</v>
      </c>
      <c r="Y109" s="366">
        <v>45876</v>
      </c>
      <c r="Z109" s="367" t="s">
        <v>692</v>
      </c>
      <c r="AA109" s="368" t="s">
        <v>3610</v>
      </c>
      <c r="AB109" s="369" t="s">
        <v>3611</v>
      </c>
      <c r="AC109" s="370">
        <f>VLOOKUP(AA109,코드표!$B$4:$C$89,2,FALSE)</f>
        <v>4</v>
      </c>
      <c r="AD109" s="352"/>
      <c r="AE109" s="1187">
        <v>19.656099999999999</v>
      </c>
      <c r="AF109" s="1187">
        <v>121.57810000000001</v>
      </c>
      <c r="AG109" s="372"/>
      <c r="AH109" s="373"/>
      <c r="AI109" s="374"/>
      <c r="AJ109" s="375" t="s">
        <v>3344</v>
      </c>
      <c r="AK109" s="376"/>
      <c r="AL109" s="376"/>
      <c r="AM109" s="377">
        <v>42041</v>
      </c>
      <c r="AN109" s="358" t="s">
        <v>3605</v>
      </c>
      <c r="AO109" s="378" t="s">
        <v>3606</v>
      </c>
      <c r="AP109" s="379" t="s">
        <v>3397</v>
      </c>
      <c r="AQ109" s="352" t="s">
        <v>3468</v>
      </c>
      <c r="AR109" s="380">
        <v>42041</v>
      </c>
      <c r="AS109" s="380">
        <v>44749</v>
      </c>
      <c r="AT109" s="380">
        <v>44749</v>
      </c>
      <c r="AU109" s="377">
        <v>45259</v>
      </c>
      <c r="AV109" s="352"/>
      <c r="AW109" s="381"/>
      <c r="AX109" s="382"/>
      <c r="AY109" s="383">
        <v>2</v>
      </c>
      <c r="AZ109" s="384">
        <v>354000000</v>
      </c>
      <c r="BA109" s="385">
        <v>2</v>
      </c>
      <c r="BB109" s="386" t="s">
        <v>696</v>
      </c>
      <c r="BC109" s="387">
        <v>354000000</v>
      </c>
      <c r="BD109" s="388">
        <f>354000000</f>
        <v>354000000</v>
      </c>
      <c r="BE109" s="389"/>
      <c r="BF109" s="390"/>
      <c r="BG109" s="391"/>
      <c r="BH109" s="392"/>
      <c r="BI109" s="454">
        <v>1</v>
      </c>
      <c r="BJ109" s="455">
        <v>230000000</v>
      </c>
      <c r="BK109" s="393">
        <v>1</v>
      </c>
      <c r="BL109" s="389" t="s">
        <v>696</v>
      </c>
      <c r="BM109" s="387">
        <v>230000000</v>
      </c>
      <c r="BN109" s="394">
        <f>230000000</f>
        <v>230000000</v>
      </c>
      <c r="BO109" s="395"/>
      <c r="BP109" s="390"/>
      <c r="BQ109" s="391"/>
      <c r="BR109" s="396"/>
      <c r="BS109" s="396"/>
      <c r="BT109" s="352"/>
      <c r="BU109" s="397"/>
      <c r="BV109" s="398"/>
      <c r="BW109" s="399"/>
      <c r="BX109" s="388"/>
      <c r="BY109" s="359"/>
      <c r="BZ109" s="399"/>
      <c r="CA109" s="400"/>
      <c r="CB109" s="401"/>
      <c r="CC109" s="352"/>
      <c r="CD109" s="400"/>
      <c r="CE109" s="400"/>
      <c r="CF109" s="389"/>
      <c r="CG109" s="402"/>
      <c r="CH109" s="403"/>
      <c r="CI109" s="381"/>
      <c r="CJ109" s="400"/>
      <c r="CK109" s="404"/>
      <c r="CL109" s="405"/>
      <c r="CM109" s="406"/>
      <c r="CN109" s="352"/>
      <c r="CO109" s="407"/>
      <c r="CP109" s="408"/>
      <c r="CQ109" s="409"/>
      <c r="CR109" s="410"/>
      <c r="CS109" s="411"/>
      <c r="CT109" s="412"/>
      <c r="CU109" s="413"/>
      <c r="CV109" s="413"/>
      <c r="CW109" s="413"/>
      <c r="CX109" s="413"/>
      <c r="CY109" s="413"/>
      <c r="CZ109" s="413"/>
      <c r="DA109" s="384">
        <v>0</v>
      </c>
      <c r="DB109" s="413"/>
      <c r="DC109" s="414">
        <f t="shared" si="10"/>
        <v>0</v>
      </c>
      <c r="DD109" s="399"/>
      <c r="DE109" s="399"/>
      <c r="DF109" s="399"/>
      <c r="DG109" s="399"/>
      <c r="DH109" s="399"/>
      <c r="DI109" s="414"/>
      <c r="DJ109" s="414"/>
      <c r="DK109" s="399"/>
      <c r="DL109" s="414"/>
      <c r="DM109" s="414">
        <f t="shared" si="11"/>
        <v>0</v>
      </c>
      <c r="DN109" s="415"/>
      <c r="DO109" s="399"/>
      <c r="DP109" s="298" t="s">
        <v>3616</v>
      </c>
      <c r="DQ109" s="416"/>
      <c r="DR109" s="416"/>
      <c r="DS109" s="352">
        <v>1</v>
      </c>
      <c r="DT109" s="352">
        <v>2</v>
      </c>
      <c r="DU109" s="352"/>
      <c r="DV109" s="417" t="s">
        <v>697</v>
      </c>
      <c r="DW109" s="352" t="s">
        <v>3386</v>
      </c>
      <c r="DX109" s="418"/>
      <c r="DY109" s="419" t="s">
        <v>3411</v>
      </c>
      <c r="DZ109" s="420" t="s">
        <v>3607</v>
      </c>
      <c r="EA109" s="420" t="s">
        <v>3608</v>
      </c>
      <c r="EB109" s="421"/>
      <c r="EC109" s="407" t="s">
        <v>3333</v>
      </c>
      <c r="ED109" s="422" t="s">
        <v>3612</v>
      </c>
      <c r="EE109" s="375" t="s">
        <v>3382</v>
      </c>
      <c r="EF109" s="423">
        <v>301521432</v>
      </c>
      <c r="EG109" s="424" t="s">
        <v>3609</v>
      </c>
      <c r="EH109" s="368" t="s">
        <v>3605</v>
      </c>
      <c r="EI109" s="375" t="s">
        <v>3382</v>
      </c>
      <c r="EJ109" s="423">
        <v>195291411</v>
      </c>
      <c r="EK109" s="425"/>
      <c r="EL109" s="425"/>
      <c r="EM109" s="375"/>
      <c r="EN109" s="426"/>
      <c r="EO109" s="427">
        <v>45607</v>
      </c>
      <c r="EP109" s="427">
        <v>45684</v>
      </c>
      <c r="EQ109" s="352"/>
      <c r="ER109" s="428"/>
      <c r="ES109" s="377"/>
      <c r="ET109" s="429"/>
      <c r="EU109" s="377"/>
      <c r="EV109" s="429"/>
      <c r="EW109" s="429"/>
      <c r="EX109" s="377"/>
      <c r="EY109" s="429"/>
      <c r="EZ109" s="377"/>
      <c r="FA109" s="377"/>
      <c r="FB109" s="377"/>
      <c r="FC109" s="376"/>
      <c r="FD109" s="376"/>
      <c r="FE109" s="430"/>
      <c r="FF109" s="430"/>
      <c r="FG109" s="400"/>
      <c r="FH109" s="376"/>
      <c r="FI109" s="376"/>
      <c r="FJ109" s="376"/>
      <c r="FK109" s="376"/>
      <c r="FL109" s="376"/>
      <c r="FM109" s="352"/>
      <c r="FN109" s="376"/>
      <c r="FO109" s="376"/>
      <c r="FP109" s="399"/>
      <c r="FQ109" s="376"/>
      <c r="FR109" s="352"/>
      <c r="FS109" s="431"/>
      <c r="FT109" s="432" t="s">
        <v>710</v>
      </c>
      <c r="FU109" s="433">
        <v>45878</v>
      </c>
      <c r="FV109" s="434"/>
      <c r="FW109" s="435"/>
      <c r="FX109" s="435"/>
      <c r="FY109" s="436"/>
      <c r="FZ109" s="436"/>
      <c r="GA109" s="437">
        <v>640000000</v>
      </c>
      <c r="GB109" s="412"/>
      <c r="GC109" s="438"/>
      <c r="GD109" s="439"/>
      <c r="GE109" s="440"/>
      <c r="GF109" s="441"/>
      <c r="GG109" s="441"/>
      <c r="GH109" s="441"/>
      <c r="GI109" s="441"/>
      <c r="GJ109" s="441"/>
      <c r="GK109" s="441"/>
      <c r="GL109" s="442">
        <f t="shared" si="12"/>
        <v>0</v>
      </c>
      <c r="GM109" s="442">
        <f t="shared" si="13"/>
        <v>0</v>
      </c>
      <c r="GN109" s="442"/>
      <c r="GO109" s="443"/>
      <c r="GP109" s="444"/>
      <c r="GQ109" s="445"/>
      <c r="GR109" s="377"/>
      <c r="GS109" s="446"/>
      <c r="GT109" s="447"/>
      <c r="GU109" s="448"/>
      <c r="GV109" s="449"/>
      <c r="GW109" s="450"/>
      <c r="GX109" s="451"/>
      <c r="MD109" s="453">
        <f t="shared" si="14"/>
        <v>0</v>
      </c>
    </row>
    <row r="110" spans="1:342" s="452" customFormat="1" ht="18" customHeight="1">
      <c r="A110" s="350"/>
      <c r="B110" s="351"/>
      <c r="C110" s="352"/>
      <c r="D110" s="353" t="s">
        <v>683</v>
      </c>
      <c r="E110" s="1152" t="s">
        <v>1576</v>
      </c>
      <c r="F110" s="354">
        <f t="shared" si="9"/>
        <v>1</v>
      </c>
      <c r="G110" s="355" t="str">
        <f t="shared" si="8"/>
        <v>SBI-091-01</v>
      </c>
      <c r="H110" s="356" t="s">
        <v>3619</v>
      </c>
      <c r="I110" s="355"/>
      <c r="J110" s="357">
        <v>127000000</v>
      </c>
      <c r="K110" s="358" t="s">
        <v>3622</v>
      </c>
      <c r="L110" s="358"/>
      <c r="M110" s="359" t="s">
        <v>3335</v>
      </c>
      <c r="N110" s="360"/>
      <c r="O110" s="361"/>
      <c r="P110" s="362"/>
      <c r="Q110" s="363" t="s">
        <v>735</v>
      </c>
      <c r="R110" s="363" t="s">
        <v>1455</v>
      </c>
      <c r="S110" s="363" t="s">
        <v>1578</v>
      </c>
      <c r="T110" s="364" t="s">
        <v>1579</v>
      </c>
      <c r="U110" s="365" t="s">
        <v>3336</v>
      </c>
      <c r="V110" s="365" t="s">
        <v>3337</v>
      </c>
      <c r="W110" s="365" t="s">
        <v>3620</v>
      </c>
      <c r="X110" s="365" t="s">
        <v>3621</v>
      </c>
      <c r="Y110" s="366">
        <v>45876</v>
      </c>
      <c r="Z110" s="367" t="s">
        <v>692</v>
      </c>
      <c r="AA110" s="368" t="s">
        <v>3342</v>
      </c>
      <c r="AB110" s="369" t="s">
        <v>3554</v>
      </c>
      <c r="AC110" s="370">
        <f>VLOOKUP(AA110,코드표!$B$4:$C$89,2,FALSE)</f>
        <v>3</v>
      </c>
      <c r="AD110" s="352"/>
      <c r="AE110" s="1187">
        <v>36.771500000000003</v>
      </c>
      <c r="AF110" s="1187">
        <v>59.76</v>
      </c>
      <c r="AG110" s="372"/>
      <c r="AH110" s="373"/>
      <c r="AI110" s="374"/>
      <c r="AJ110" s="375" t="s">
        <v>3344</v>
      </c>
      <c r="AK110" s="376"/>
      <c r="AL110" s="376"/>
      <c r="AM110" s="377">
        <v>40815</v>
      </c>
      <c r="AN110" s="358" t="s">
        <v>3619</v>
      </c>
      <c r="AO110" s="378" t="s">
        <v>3622</v>
      </c>
      <c r="AP110" s="379" t="s">
        <v>3397</v>
      </c>
      <c r="AQ110" s="352" t="s">
        <v>3345</v>
      </c>
      <c r="AR110" s="380">
        <v>44637</v>
      </c>
      <c r="AS110" s="380">
        <v>44637</v>
      </c>
      <c r="AT110" s="380">
        <v>44637</v>
      </c>
      <c r="AU110" s="377">
        <v>45163</v>
      </c>
      <c r="AV110" s="352"/>
      <c r="AW110" s="381"/>
      <c r="AX110" s="382"/>
      <c r="AY110" s="383">
        <v>1</v>
      </c>
      <c r="AZ110" s="384">
        <v>152400000</v>
      </c>
      <c r="BA110" s="385">
        <v>1</v>
      </c>
      <c r="BB110" s="386" t="s">
        <v>696</v>
      </c>
      <c r="BC110" s="387">
        <v>152400000</v>
      </c>
      <c r="BD110" s="388">
        <f>152400000</f>
        <v>152400000</v>
      </c>
      <c r="BE110" s="389"/>
      <c r="BF110" s="390"/>
      <c r="BG110" s="391"/>
      <c r="BH110" s="392"/>
      <c r="BI110" s="392"/>
      <c r="BJ110" s="392"/>
      <c r="BK110" s="393"/>
      <c r="BL110" s="389"/>
      <c r="BM110" s="387"/>
      <c r="BN110" s="394"/>
      <c r="BO110" s="395"/>
      <c r="BP110" s="390"/>
      <c r="BQ110" s="391"/>
      <c r="BR110" s="396"/>
      <c r="BS110" s="396"/>
      <c r="BT110" s="352"/>
      <c r="BU110" s="397"/>
      <c r="BV110" s="398"/>
      <c r="BW110" s="399"/>
      <c r="BX110" s="388"/>
      <c r="BY110" s="359"/>
      <c r="BZ110" s="399"/>
      <c r="CA110" s="400"/>
      <c r="CB110" s="401"/>
      <c r="CC110" s="352"/>
      <c r="CD110" s="400"/>
      <c r="CE110" s="400"/>
      <c r="CF110" s="389"/>
      <c r="CG110" s="402"/>
      <c r="CH110" s="403"/>
      <c r="CI110" s="381"/>
      <c r="CJ110" s="400"/>
      <c r="CK110" s="404"/>
      <c r="CL110" s="405"/>
      <c r="CM110" s="406"/>
      <c r="CN110" s="352"/>
      <c r="CO110" s="407"/>
      <c r="CP110" s="408"/>
      <c r="CQ110" s="409"/>
      <c r="CR110" s="410"/>
      <c r="CS110" s="411"/>
      <c r="CT110" s="412"/>
      <c r="CU110" s="413"/>
      <c r="CV110" s="413"/>
      <c r="CW110" s="413"/>
      <c r="CX110" s="413"/>
      <c r="CY110" s="413"/>
      <c r="CZ110" s="413"/>
      <c r="DA110" s="384">
        <v>0</v>
      </c>
      <c r="DB110" s="413"/>
      <c r="DC110" s="414">
        <f t="shared" si="10"/>
        <v>0</v>
      </c>
      <c r="DD110" s="399"/>
      <c r="DE110" s="399"/>
      <c r="DF110" s="399"/>
      <c r="DG110" s="399"/>
      <c r="DH110" s="399"/>
      <c r="DI110" s="414"/>
      <c r="DJ110" s="414"/>
      <c r="DK110" s="399"/>
      <c r="DL110" s="414"/>
      <c r="DM110" s="414">
        <f t="shared" si="11"/>
        <v>0</v>
      </c>
      <c r="DN110" s="415"/>
      <c r="DO110" s="399"/>
      <c r="DP110" s="298" t="s">
        <v>3623</v>
      </c>
      <c r="DQ110" s="416"/>
      <c r="DR110" s="416"/>
      <c r="DS110" s="352">
        <v>4</v>
      </c>
      <c r="DT110" s="352">
        <v>4</v>
      </c>
      <c r="DU110" s="352"/>
      <c r="DV110" s="352"/>
      <c r="DW110" s="352" t="s">
        <v>3347</v>
      </c>
      <c r="DX110" s="418"/>
      <c r="DY110" s="419" t="s">
        <v>3341</v>
      </c>
      <c r="DZ110" s="421"/>
      <c r="EA110" s="421"/>
      <c r="EB110" s="421"/>
      <c r="EC110" s="407"/>
      <c r="ED110" s="422"/>
      <c r="EE110" s="375"/>
      <c r="EF110" s="423"/>
      <c r="EG110" s="424"/>
      <c r="EH110" s="368"/>
      <c r="EI110" s="375"/>
      <c r="EJ110" s="423"/>
      <c r="EK110" s="425"/>
      <c r="EL110" s="425"/>
      <c r="EM110" s="375"/>
      <c r="EN110" s="426"/>
      <c r="EO110" s="427"/>
      <c r="EP110" s="427"/>
      <c r="EQ110" s="352"/>
      <c r="ER110" s="428"/>
      <c r="ES110" s="377"/>
      <c r="ET110" s="429"/>
      <c r="EU110" s="377"/>
      <c r="EV110" s="429"/>
      <c r="EW110" s="429"/>
      <c r="EX110" s="377"/>
      <c r="EY110" s="429"/>
      <c r="EZ110" s="377"/>
      <c r="FA110" s="377"/>
      <c r="FB110" s="377"/>
      <c r="FC110" s="376"/>
      <c r="FD110" s="376"/>
      <c r="FE110" s="430"/>
      <c r="FF110" s="430"/>
      <c r="FG110" s="400"/>
      <c r="FH110" s="376"/>
      <c r="FI110" s="376"/>
      <c r="FJ110" s="376"/>
      <c r="FK110" s="376"/>
      <c r="FL110" s="376"/>
      <c r="FM110" s="352"/>
      <c r="FN110" s="376"/>
      <c r="FO110" s="376"/>
      <c r="FP110" s="399"/>
      <c r="FQ110" s="376"/>
      <c r="FR110" s="352"/>
      <c r="FS110" s="431"/>
      <c r="FT110" s="434"/>
      <c r="FU110" s="434"/>
      <c r="FV110" s="434"/>
      <c r="FW110" s="434"/>
      <c r="FX110" s="434"/>
      <c r="FY110" s="434"/>
      <c r="FZ110" s="434"/>
      <c r="GA110" s="434"/>
      <c r="GB110" s="412"/>
      <c r="GC110" s="438"/>
      <c r="GD110" s="439"/>
      <c r="GE110" s="440"/>
      <c r="GF110" s="441"/>
      <c r="GG110" s="441"/>
      <c r="GH110" s="441"/>
      <c r="GI110" s="441"/>
      <c r="GJ110" s="441"/>
      <c r="GK110" s="441"/>
      <c r="GL110" s="442">
        <f t="shared" si="12"/>
        <v>0</v>
      </c>
      <c r="GM110" s="442">
        <f t="shared" si="13"/>
        <v>0</v>
      </c>
      <c r="GN110" s="442"/>
      <c r="GO110" s="443"/>
      <c r="GP110" s="444"/>
      <c r="GQ110" s="445"/>
      <c r="GR110" s="377"/>
      <c r="GS110" s="446"/>
      <c r="GT110" s="447"/>
      <c r="GU110" s="448"/>
      <c r="GV110" s="449"/>
      <c r="GW110" s="450"/>
      <c r="GX110" s="451"/>
      <c r="MD110" s="453">
        <f t="shared" si="14"/>
        <v>0</v>
      </c>
    </row>
    <row r="111" spans="1:342" s="452" customFormat="1" ht="18" customHeight="1">
      <c r="A111" s="350"/>
      <c r="B111" s="351"/>
      <c r="C111" s="352"/>
      <c r="D111" s="353" t="s">
        <v>683</v>
      </c>
      <c r="E111" s="1152" t="s">
        <v>1581</v>
      </c>
      <c r="F111" s="354">
        <f t="shared" si="9"/>
        <v>1</v>
      </c>
      <c r="G111" s="355" t="str">
        <f t="shared" si="8"/>
        <v>SBI-092-01</v>
      </c>
      <c r="H111" s="356" t="s">
        <v>3626</v>
      </c>
      <c r="I111" s="355"/>
      <c r="J111" s="357">
        <v>104162040</v>
      </c>
      <c r="K111" s="358" t="s">
        <v>3630</v>
      </c>
      <c r="L111" s="358"/>
      <c r="M111" s="359" t="s">
        <v>3335</v>
      </c>
      <c r="N111" s="360"/>
      <c r="O111" s="361"/>
      <c r="P111" s="362"/>
      <c r="Q111" s="363" t="s">
        <v>725</v>
      </c>
      <c r="R111" s="363" t="s">
        <v>1583</v>
      </c>
      <c r="S111" s="363" t="s">
        <v>1584</v>
      </c>
      <c r="T111" s="364" t="s">
        <v>1585</v>
      </c>
      <c r="U111" s="365" t="s">
        <v>3446</v>
      </c>
      <c r="V111" s="365" t="s">
        <v>3627</v>
      </c>
      <c r="W111" s="365" t="s">
        <v>3628</v>
      </c>
      <c r="X111" s="365" t="s">
        <v>3629</v>
      </c>
      <c r="Y111" s="366">
        <v>45876</v>
      </c>
      <c r="Z111" s="367" t="s">
        <v>692</v>
      </c>
      <c r="AA111" s="368" t="s">
        <v>3342</v>
      </c>
      <c r="AB111" s="369" t="s">
        <v>3632</v>
      </c>
      <c r="AC111" s="370">
        <f>VLOOKUP(AA111,코드표!$B$4:$C$89,2,FALSE)</f>
        <v>3</v>
      </c>
      <c r="AD111" s="352"/>
      <c r="AE111" s="1187">
        <v>43.47</v>
      </c>
      <c r="AF111" s="1187">
        <v>59.5672</v>
      </c>
      <c r="AG111" s="372"/>
      <c r="AH111" s="373"/>
      <c r="AI111" s="374"/>
      <c r="AJ111" s="375" t="s">
        <v>3344</v>
      </c>
      <c r="AK111" s="376"/>
      <c r="AL111" s="376"/>
      <c r="AM111" s="377">
        <v>44445</v>
      </c>
      <c r="AN111" s="358" t="s">
        <v>3626</v>
      </c>
      <c r="AO111" s="378" t="s">
        <v>3630</v>
      </c>
      <c r="AP111" s="379" t="s">
        <v>1491</v>
      </c>
      <c r="AQ111" s="352" t="s">
        <v>3345</v>
      </c>
      <c r="AR111" s="380">
        <v>44670</v>
      </c>
      <c r="AS111" s="380">
        <v>44670</v>
      </c>
      <c r="AT111" s="380">
        <v>44670</v>
      </c>
      <c r="AU111" s="377"/>
      <c r="AV111" s="352"/>
      <c r="AW111" s="381"/>
      <c r="AX111" s="382"/>
      <c r="AY111" s="383">
        <v>1</v>
      </c>
      <c r="AZ111" s="384">
        <v>122400000</v>
      </c>
      <c r="BA111" s="385">
        <v>1</v>
      </c>
      <c r="BB111" s="386" t="s">
        <v>696</v>
      </c>
      <c r="BC111" s="387">
        <v>122400000</v>
      </c>
      <c r="BD111" s="388">
        <f>122400000</f>
        <v>122400000</v>
      </c>
      <c r="BE111" s="389"/>
      <c r="BF111" s="390"/>
      <c r="BG111" s="391"/>
      <c r="BH111" s="392"/>
      <c r="BI111" s="392"/>
      <c r="BJ111" s="392"/>
      <c r="BK111" s="393"/>
      <c r="BL111" s="389"/>
      <c r="BM111" s="387"/>
      <c r="BN111" s="394"/>
      <c r="BO111" s="395"/>
      <c r="BP111" s="390"/>
      <c r="BQ111" s="391"/>
      <c r="BR111" s="396"/>
      <c r="BS111" s="396"/>
      <c r="BT111" s="352"/>
      <c r="BU111" s="397"/>
      <c r="BV111" s="398"/>
      <c r="BW111" s="399"/>
      <c r="BX111" s="388"/>
      <c r="BY111" s="359"/>
      <c r="BZ111" s="399"/>
      <c r="CA111" s="400"/>
      <c r="CB111" s="401"/>
      <c r="CC111" s="352"/>
      <c r="CD111" s="400"/>
      <c r="CE111" s="400"/>
      <c r="CF111" s="389"/>
      <c r="CG111" s="402"/>
      <c r="CH111" s="403"/>
      <c r="CI111" s="381"/>
      <c r="CJ111" s="400"/>
      <c r="CK111" s="404"/>
      <c r="CL111" s="405"/>
      <c r="CM111" s="406"/>
      <c r="CN111" s="352"/>
      <c r="CO111" s="407"/>
      <c r="CP111" s="408"/>
      <c r="CQ111" s="409"/>
      <c r="CR111" s="410"/>
      <c r="CS111" s="411"/>
      <c r="CT111" s="412"/>
      <c r="CU111" s="413"/>
      <c r="CV111" s="413"/>
      <c r="CW111" s="413"/>
      <c r="CX111" s="413"/>
      <c r="CY111" s="413"/>
      <c r="CZ111" s="413"/>
      <c r="DA111" s="384">
        <v>0</v>
      </c>
      <c r="DB111" s="413"/>
      <c r="DC111" s="414">
        <f t="shared" si="10"/>
        <v>0</v>
      </c>
      <c r="DD111" s="399"/>
      <c r="DE111" s="399"/>
      <c r="DF111" s="399"/>
      <c r="DG111" s="399"/>
      <c r="DH111" s="399"/>
      <c r="DI111" s="414"/>
      <c r="DJ111" s="414"/>
      <c r="DK111" s="399"/>
      <c r="DL111" s="414"/>
      <c r="DM111" s="414">
        <f t="shared" si="11"/>
        <v>0</v>
      </c>
      <c r="DN111" s="415"/>
      <c r="DO111" s="399"/>
      <c r="DP111" s="298" t="s">
        <v>3633</v>
      </c>
      <c r="DQ111" s="416"/>
      <c r="DR111" s="416"/>
      <c r="DS111" s="352">
        <v>1</v>
      </c>
      <c r="DT111" s="352">
        <v>1</v>
      </c>
      <c r="DU111" s="352"/>
      <c r="DV111" s="417" t="s">
        <v>697</v>
      </c>
      <c r="DW111" s="352" t="s">
        <v>3634</v>
      </c>
      <c r="DX111" s="418"/>
      <c r="DY111" s="419" t="s">
        <v>3451</v>
      </c>
      <c r="DZ111" s="420" t="s">
        <v>3631</v>
      </c>
      <c r="EA111" s="421"/>
      <c r="EB111" s="421"/>
      <c r="EC111" s="407" t="s">
        <v>3333</v>
      </c>
      <c r="ED111" s="422" t="s">
        <v>3626</v>
      </c>
      <c r="EE111" s="375" t="s">
        <v>3382</v>
      </c>
      <c r="EF111" s="423">
        <v>103978978</v>
      </c>
      <c r="EG111" s="424"/>
      <c r="EH111" s="368"/>
      <c r="EI111" s="375"/>
      <c r="EJ111" s="423"/>
      <c r="EK111" s="425"/>
      <c r="EL111" s="425"/>
      <c r="EM111" s="375"/>
      <c r="EN111" s="426"/>
      <c r="EO111" s="427">
        <v>45586</v>
      </c>
      <c r="EP111" s="427">
        <v>45684</v>
      </c>
      <c r="EQ111" s="352">
        <v>1</v>
      </c>
      <c r="ER111" s="428">
        <v>45848</v>
      </c>
      <c r="ES111" s="428">
        <v>45848</v>
      </c>
      <c r="ET111" s="429">
        <v>121000000</v>
      </c>
      <c r="EU111" s="377">
        <v>45890</v>
      </c>
      <c r="EV111" s="429">
        <v>96800000</v>
      </c>
      <c r="EW111" s="429">
        <v>121000000</v>
      </c>
      <c r="EX111" s="377"/>
      <c r="EY111" s="429"/>
      <c r="EZ111" s="377"/>
      <c r="FA111" s="377"/>
      <c r="FB111" s="377"/>
      <c r="FC111" s="376"/>
      <c r="FD111" s="376"/>
      <c r="FE111" s="430"/>
      <c r="FF111" s="430"/>
      <c r="FG111" s="400"/>
      <c r="FH111" s="376"/>
      <c r="FI111" s="376"/>
      <c r="FJ111" s="376"/>
      <c r="FK111" s="376"/>
      <c r="FL111" s="376"/>
      <c r="FM111" s="352"/>
      <c r="FN111" s="376"/>
      <c r="FO111" s="376"/>
      <c r="FP111" s="399"/>
      <c r="FQ111" s="376"/>
      <c r="FR111" s="352"/>
      <c r="FS111" s="431"/>
      <c r="FT111" s="432" t="s">
        <v>700</v>
      </c>
      <c r="FU111" s="433">
        <v>45601</v>
      </c>
      <c r="FV111" s="434"/>
      <c r="FW111" s="435"/>
      <c r="FX111" s="435"/>
      <c r="FY111" s="436"/>
      <c r="FZ111" s="436"/>
      <c r="GA111" s="437">
        <v>121000000</v>
      </c>
      <c r="GB111" s="412"/>
      <c r="GC111" s="438"/>
      <c r="GD111" s="439"/>
      <c r="GE111" s="440"/>
      <c r="GF111" s="441"/>
      <c r="GG111" s="441"/>
      <c r="GH111" s="441"/>
      <c r="GI111" s="441"/>
      <c r="GJ111" s="441"/>
      <c r="GK111" s="441"/>
      <c r="GL111" s="442">
        <f t="shared" si="12"/>
        <v>0</v>
      </c>
      <c r="GM111" s="442">
        <f t="shared" si="13"/>
        <v>0</v>
      </c>
      <c r="GN111" s="442"/>
      <c r="GO111" s="443"/>
      <c r="GP111" s="444"/>
      <c r="GQ111" s="445"/>
      <c r="GR111" s="377"/>
      <c r="GS111" s="446"/>
      <c r="GT111" s="447"/>
      <c r="GU111" s="448"/>
      <c r="GV111" s="449"/>
      <c r="GW111" s="450"/>
      <c r="GX111" s="451"/>
      <c r="MD111" s="453">
        <f t="shared" si="14"/>
        <v>0</v>
      </c>
    </row>
    <row r="112" spans="1:342" s="452" customFormat="1" ht="18" customHeight="1">
      <c r="A112" s="350" t="s">
        <v>3646</v>
      </c>
      <c r="B112" s="351"/>
      <c r="C112" s="352"/>
      <c r="D112" s="353" t="s">
        <v>683</v>
      </c>
      <c r="E112" s="1152" t="s">
        <v>1588</v>
      </c>
      <c r="F112" s="354">
        <f t="shared" si="9"/>
        <v>1</v>
      </c>
      <c r="G112" s="355" t="str">
        <f t="shared" si="8"/>
        <v>SBI-093-01</v>
      </c>
      <c r="H112" s="356" t="s">
        <v>3353</v>
      </c>
      <c r="I112" s="355"/>
      <c r="J112" s="357">
        <v>503453350</v>
      </c>
      <c r="K112" s="358"/>
      <c r="L112" s="358"/>
      <c r="M112" s="359" t="s">
        <v>3498</v>
      </c>
      <c r="N112" s="360"/>
      <c r="O112" s="361"/>
      <c r="P112" s="362"/>
      <c r="Q112" s="363" t="s">
        <v>850</v>
      </c>
      <c r="R112" s="363" t="s">
        <v>1590</v>
      </c>
      <c r="S112" s="363" t="s">
        <v>1591</v>
      </c>
      <c r="T112" s="364" t="s">
        <v>1592</v>
      </c>
      <c r="U112" s="365" t="s">
        <v>3533</v>
      </c>
      <c r="V112" s="365" t="s">
        <v>3640</v>
      </c>
      <c r="W112" s="365" t="s">
        <v>3641</v>
      </c>
      <c r="X112" s="365" t="s">
        <v>3642</v>
      </c>
      <c r="Y112" s="366">
        <v>45876</v>
      </c>
      <c r="Z112" s="367" t="s">
        <v>692</v>
      </c>
      <c r="AA112" s="368" t="s">
        <v>3342</v>
      </c>
      <c r="AB112" s="369" t="s">
        <v>3413</v>
      </c>
      <c r="AC112" s="370">
        <f>VLOOKUP(AA112,코드표!$B$4:$C$89,2,FALSE)</f>
        <v>3</v>
      </c>
      <c r="AD112" s="352"/>
      <c r="AE112" s="1187">
        <v>21.152999999999999</v>
      </c>
      <c r="AF112" s="1187">
        <v>59.96</v>
      </c>
      <c r="AG112" s="372"/>
      <c r="AH112" s="373"/>
      <c r="AI112" s="374"/>
      <c r="AJ112" s="375" t="s">
        <v>3344</v>
      </c>
      <c r="AK112" s="376"/>
      <c r="AL112" s="376"/>
      <c r="AM112" s="377">
        <v>38065</v>
      </c>
      <c r="AN112" s="358" t="s">
        <v>3638</v>
      </c>
      <c r="AO112" s="378" t="s">
        <v>3643</v>
      </c>
      <c r="AP112" s="379" t="s">
        <v>3379</v>
      </c>
      <c r="AQ112" s="352" t="s">
        <v>3468</v>
      </c>
      <c r="AR112" s="380">
        <v>40085</v>
      </c>
      <c r="AS112" s="380">
        <v>44347</v>
      </c>
      <c r="AT112" s="380">
        <v>44463</v>
      </c>
      <c r="AU112" s="377"/>
      <c r="AV112" s="352"/>
      <c r="AW112" s="381"/>
      <c r="AX112" s="382"/>
      <c r="AY112" s="383" t="s">
        <v>1594</v>
      </c>
      <c r="AZ112" s="384">
        <v>600000000</v>
      </c>
      <c r="BA112" s="385" t="s">
        <v>3647</v>
      </c>
      <c r="BB112" s="386" t="s">
        <v>696</v>
      </c>
      <c r="BC112" s="387">
        <v>600000000</v>
      </c>
      <c r="BD112" s="388">
        <f>408000000+192000000</f>
        <v>600000000</v>
      </c>
      <c r="BE112" s="389"/>
      <c r="BF112" s="390"/>
      <c r="BG112" s="391"/>
      <c r="BH112" s="392"/>
      <c r="BI112" s="454" t="s">
        <v>1125</v>
      </c>
      <c r="BJ112" s="455">
        <v>236400000</v>
      </c>
      <c r="BK112" s="393" t="s">
        <v>3648</v>
      </c>
      <c r="BL112" s="389" t="s">
        <v>696</v>
      </c>
      <c r="BM112" s="387">
        <v>236400000</v>
      </c>
      <c r="BN112" s="394">
        <f>110500000+63500000+62400000</f>
        <v>236400000</v>
      </c>
      <c r="BO112" s="395"/>
      <c r="BP112" s="390"/>
      <c r="BQ112" s="391"/>
      <c r="BR112" s="396"/>
      <c r="BS112" s="396"/>
      <c r="BT112" s="352"/>
      <c r="BU112" s="397"/>
      <c r="BV112" s="398"/>
      <c r="BW112" s="399"/>
      <c r="BX112" s="388"/>
      <c r="BY112" s="359"/>
      <c r="BZ112" s="399"/>
      <c r="CA112" s="400"/>
      <c r="CB112" s="401"/>
      <c r="CC112" s="352"/>
      <c r="CD112" s="400"/>
      <c r="CE112" s="400"/>
      <c r="CF112" s="389"/>
      <c r="CG112" s="402"/>
      <c r="CH112" s="403"/>
      <c r="CI112" s="381"/>
      <c r="CJ112" s="400"/>
      <c r="CK112" s="404"/>
      <c r="CL112" s="405"/>
      <c r="CM112" s="406"/>
      <c r="CN112" s="352"/>
      <c r="CO112" s="407"/>
      <c r="CP112" s="408"/>
      <c r="CQ112" s="409"/>
      <c r="CR112" s="410"/>
      <c r="CS112" s="411"/>
      <c r="CT112" s="412"/>
      <c r="CU112" s="413"/>
      <c r="CV112" s="413"/>
      <c r="CW112" s="413"/>
      <c r="CX112" s="413"/>
      <c r="CY112" s="413"/>
      <c r="CZ112" s="413"/>
      <c r="DA112" s="384">
        <v>0</v>
      </c>
      <c r="DB112" s="413"/>
      <c r="DC112" s="414">
        <f t="shared" si="10"/>
        <v>0</v>
      </c>
      <c r="DD112" s="399"/>
      <c r="DE112" s="399"/>
      <c r="DF112" s="399"/>
      <c r="DG112" s="399"/>
      <c r="DH112" s="399"/>
      <c r="DI112" s="414"/>
      <c r="DJ112" s="414"/>
      <c r="DK112" s="399"/>
      <c r="DL112" s="414"/>
      <c r="DM112" s="414">
        <f t="shared" si="11"/>
        <v>0</v>
      </c>
      <c r="DN112" s="415"/>
      <c r="DO112" s="399"/>
      <c r="DP112" s="298" t="s">
        <v>3653</v>
      </c>
      <c r="DQ112" s="416"/>
      <c r="DR112" s="416"/>
      <c r="DS112" s="352">
        <v>1</v>
      </c>
      <c r="DT112" s="352">
        <v>3</v>
      </c>
      <c r="DU112" s="352">
        <v>1</v>
      </c>
      <c r="DV112" s="417" t="s">
        <v>697</v>
      </c>
      <c r="DW112" s="352" t="s">
        <v>3401</v>
      </c>
      <c r="DX112" s="418"/>
      <c r="DY112" s="419" t="s">
        <v>3644</v>
      </c>
      <c r="DZ112" s="420" t="s">
        <v>3645</v>
      </c>
      <c r="EA112" s="421"/>
      <c r="EB112" s="421"/>
      <c r="EC112" s="407" t="s">
        <v>3333</v>
      </c>
      <c r="ED112" s="422" t="s">
        <v>3649</v>
      </c>
      <c r="EE112" s="375" t="s">
        <v>3382</v>
      </c>
      <c r="EF112" s="423">
        <v>411609768</v>
      </c>
      <c r="EG112" s="424"/>
      <c r="EH112" s="368"/>
      <c r="EI112" s="375"/>
      <c r="EJ112" s="423"/>
      <c r="EK112" s="425"/>
      <c r="EL112" s="425"/>
      <c r="EM112" s="375"/>
      <c r="EN112" s="426"/>
      <c r="EO112" s="427">
        <v>45488</v>
      </c>
      <c r="EP112" s="427">
        <v>45562</v>
      </c>
      <c r="EQ112" s="352"/>
      <c r="ER112" s="428"/>
      <c r="ES112" s="377"/>
      <c r="ET112" s="429"/>
      <c r="EU112" s="377"/>
      <c r="EV112" s="429"/>
      <c r="EW112" s="429"/>
      <c r="EX112" s="377"/>
      <c r="EY112" s="429"/>
      <c r="EZ112" s="377"/>
      <c r="FA112" s="377"/>
      <c r="FB112" s="377"/>
      <c r="FC112" s="376"/>
      <c r="FD112" s="376"/>
      <c r="FE112" s="430"/>
      <c r="FF112" s="430"/>
      <c r="FG112" s="400"/>
      <c r="FH112" s="376"/>
      <c r="FI112" s="376"/>
      <c r="FJ112" s="376"/>
      <c r="FK112" s="376"/>
      <c r="FL112" s="376"/>
      <c r="FM112" s="352"/>
      <c r="FN112" s="376"/>
      <c r="FO112" s="376"/>
      <c r="FP112" s="399"/>
      <c r="FQ112" s="376"/>
      <c r="FR112" s="352"/>
      <c r="FS112" s="431" t="s">
        <v>3654</v>
      </c>
      <c r="FT112" s="432" t="s">
        <v>700</v>
      </c>
      <c r="FU112" s="458">
        <v>45502</v>
      </c>
      <c r="FV112" s="434"/>
      <c r="FW112" s="435"/>
      <c r="FX112" s="435"/>
      <c r="FY112" s="436"/>
      <c r="FZ112" s="436"/>
      <c r="GA112" s="437">
        <v>8300000000</v>
      </c>
      <c r="GB112" s="412"/>
      <c r="GC112" s="438"/>
      <c r="GD112" s="439"/>
      <c r="GE112" s="440"/>
      <c r="GF112" s="441"/>
      <c r="GG112" s="441"/>
      <c r="GH112" s="441"/>
      <c r="GI112" s="441"/>
      <c r="GJ112" s="441"/>
      <c r="GK112" s="441"/>
      <c r="GL112" s="442">
        <f t="shared" si="12"/>
        <v>0</v>
      </c>
      <c r="GM112" s="442">
        <f t="shared" si="13"/>
        <v>0</v>
      </c>
      <c r="GN112" s="442"/>
      <c r="GO112" s="443"/>
      <c r="GP112" s="444"/>
      <c r="GQ112" s="445"/>
      <c r="GR112" s="377"/>
      <c r="GS112" s="446"/>
      <c r="GT112" s="447"/>
      <c r="GU112" s="448"/>
      <c r="GV112" s="449"/>
      <c r="GW112" s="450"/>
      <c r="GX112" s="451"/>
      <c r="MD112" s="453">
        <f t="shared" si="14"/>
        <v>0</v>
      </c>
    </row>
    <row r="113" spans="1:342" s="452" customFormat="1" ht="18" customHeight="1">
      <c r="A113" s="350" t="s">
        <v>3466</v>
      </c>
      <c r="B113" s="351"/>
      <c r="C113" s="352"/>
      <c r="D113" s="353" t="s">
        <v>683</v>
      </c>
      <c r="E113" s="1152" t="s">
        <v>1596</v>
      </c>
      <c r="F113" s="354">
        <f t="shared" si="9"/>
        <v>1</v>
      </c>
      <c r="G113" s="355" t="str">
        <f t="shared" si="8"/>
        <v>SBI-094-01</v>
      </c>
      <c r="H113" s="356" t="s">
        <v>3658</v>
      </c>
      <c r="I113" s="355"/>
      <c r="J113" s="357">
        <v>100000000</v>
      </c>
      <c r="K113" s="358"/>
      <c r="L113" s="358"/>
      <c r="M113" s="359" t="s">
        <v>3335</v>
      </c>
      <c r="N113" s="360"/>
      <c r="O113" s="361"/>
      <c r="P113" s="362"/>
      <c r="Q113" s="363" t="s">
        <v>1284</v>
      </c>
      <c r="R113" s="363">
        <v>0</v>
      </c>
      <c r="S113" s="363" t="s">
        <v>1598</v>
      </c>
      <c r="T113" s="364" t="s">
        <v>1599</v>
      </c>
      <c r="U113" s="365" t="s">
        <v>3661</v>
      </c>
      <c r="V113" s="365"/>
      <c r="W113" s="365" t="s">
        <v>3662</v>
      </c>
      <c r="X113" s="365" t="s">
        <v>3663</v>
      </c>
      <c r="Y113" s="366">
        <v>45876</v>
      </c>
      <c r="Z113" s="367" t="s">
        <v>692</v>
      </c>
      <c r="AA113" s="368" t="s">
        <v>3342</v>
      </c>
      <c r="AB113" s="369" t="s">
        <v>3666</v>
      </c>
      <c r="AC113" s="370">
        <f>VLOOKUP(AA113,코드표!$B$4:$C$89,2,FALSE)</f>
        <v>3</v>
      </c>
      <c r="AD113" s="352"/>
      <c r="AE113" s="371" t="s">
        <v>3667</v>
      </c>
      <c r="AF113" s="371">
        <v>59.48</v>
      </c>
      <c r="AG113" s="372"/>
      <c r="AH113" s="373"/>
      <c r="AI113" s="374"/>
      <c r="AJ113" s="375" t="s">
        <v>3344</v>
      </c>
      <c r="AK113" s="376"/>
      <c r="AL113" s="376"/>
      <c r="AM113" s="377">
        <v>44217</v>
      </c>
      <c r="AN113" s="358" t="s">
        <v>3659</v>
      </c>
      <c r="AO113" s="378" t="s">
        <v>3664</v>
      </c>
      <c r="AP113" s="379" t="s">
        <v>3397</v>
      </c>
      <c r="AQ113" s="352" t="s">
        <v>3468</v>
      </c>
      <c r="AR113" s="380">
        <v>44217</v>
      </c>
      <c r="AS113" s="380">
        <v>44525</v>
      </c>
      <c r="AT113" s="380">
        <v>44525</v>
      </c>
      <c r="AU113" s="377"/>
      <c r="AV113" s="352"/>
      <c r="AW113" s="381"/>
      <c r="AX113" s="382"/>
      <c r="AY113" s="383">
        <v>2</v>
      </c>
      <c r="AZ113" s="384">
        <v>120000000</v>
      </c>
      <c r="BA113" s="385">
        <v>2</v>
      </c>
      <c r="BB113" s="386" t="s">
        <v>696</v>
      </c>
      <c r="BC113" s="387">
        <v>120000000</v>
      </c>
      <c r="BD113" s="388">
        <f>120000000</f>
        <v>120000000</v>
      </c>
      <c r="BE113" s="389"/>
      <c r="BF113" s="390"/>
      <c r="BG113" s="391"/>
      <c r="BH113" s="392"/>
      <c r="BI113" s="454">
        <v>1</v>
      </c>
      <c r="BJ113" s="455">
        <v>96000000</v>
      </c>
      <c r="BK113" s="393">
        <v>1</v>
      </c>
      <c r="BL113" s="389" t="s">
        <v>696</v>
      </c>
      <c r="BM113" s="387">
        <v>96000000</v>
      </c>
      <c r="BN113" s="394">
        <f>96000000</f>
        <v>96000000</v>
      </c>
      <c r="BO113" s="395"/>
      <c r="BP113" s="390"/>
      <c r="BQ113" s="391"/>
      <c r="BR113" s="396"/>
      <c r="BS113" s="396"/>
      <c r="BT113" s="352"/>
      <c r="BU113" s="397"/>
      <c r="BV113" s="398"/>
      <c r="BW113" s="399"/>
      <c r="BX113" s="388"/>
      <c r="BY113" s="359"/>
      <c r="BZ113" s="399"/>
      <c r="CA113" s="400"/>
      <c r="CB113" s="401"/>
      <c r="CC113" s="352"/>
      <c r="CD113" s="400"/>
      <c r="CE113" s="400"/>
      <c r="CF113" s="389"/>
      <c r="CG113" s="402"/>
      <c r="CH113" s="403"/>
      <c r="CI113" s="381"/>
      <c r="CJ113" s="400"/>
      <c r="CK113" s="404"/>
      <c r="CL113" s="405"/>
      <c r="CM113" s="406"/>
      <c r="CN113" s="352"/>
      <c r="CO113" s="407"/>
      <c r="CP113" s="408"/>
      <c r="CQ113" s="409"/>
      <c r="CR113" s="410"/>
      <c r="CS113" s="411"/>
      <c r="CT113" s="412"/>
      <c r="CU113" s="413"/>
      <c r="CV113" s="413"/>
      <c r="CW113" s="413"/>
      <c r="CX113" s="413"/>
      <c r="CY113" s="413"/>
      <c r="CZ113" s="413"/>
      <c r="DA113" s="384">
        <v>0</v>
      </c>
      <c r="DB113" s="413"/>
      <c r="DC113" s="414">
        <f t="shared" si="10"/>
        <v>0</v>
      </c>
      <c r="DD113" s="399"/>
      <c r="DE113" s="399"/>
      <c r="DF113" s="399"/>
      <c r="DG113" s="399"/>
      <c r="DH113" s="399"/>
      <c r="DI113" s="414"/>
      <c r="DJ113" s="414"/>
      <c r="DK113" s="399"/>
      <c r="DL113" s="414"/>
      <c r="DM113" s="414">
        <f t="shared" si="11"/>
        <v>0</v>
      </c>
      <c r="DN113" s="415"/>
      <c r="DO113" s="399"/>
      <c r="DP113" s="298" t="s">
        <v>3668</v>
      </c>
      <c r="DQ113" s="416"/>
      <c r="DR113" s="416"/>
      <c r="DS113" s="352">
        <v>4</v>
      </c>
      <c r="DT113" s="352">
        <v>4</v>
      </c>
      <c r="DU113" s="352"/>
      <c r="DV113" s="352"/>
      <c r="DW113" s="352" t="s">
        <v>3347</v>
      </c>
      <c r="DX113" s="418"/>
      <c r="DY113" s="419" t="s">
        <v>3665</v>
      </c>
      <c r="DZ113" s="421"/>
      <c r="EA113" s="421"/>
      <c r="EB113" s="421"/>
      <c r="EC113" s="407"/>
      <c r="ED113" s="422"/>
      <c r="EE113" s="375"/>
      <c r="EF113" s="423"/>
      <c r="EG113" s="424"/>
      <c r="EH113" s="368"/>
      <c r="EI113" s="375"/>
      <c r="EJ113" s="423"/>
      <c r="EK113" s="425"/>
      <c r="EL113" s="425"/>
      <c r="EM113" s="375"/>
      <c r="EN113" s="426"/>
      <c r="EO113" s="427"/>
      <c r="EP113" s="427"/>
      <c r="EQ113" s="352"/>
      <c r="ER113" s="428"/>
      <c r="ES113" s="377"/>
      <c r="ET113" s="429"/>
      <c r="EU113" s="377"/>
      <c r="EV113" s="429"/>
      <c r="EW113" s="429"/>
      <c r="EX113" s="377"/>
      <c r="EY113" s="429"/>
      <c r="EZ113" s="377"/>
      <c r="FA113" s="377"/>
      <c r="FB113" s="377"/>
      <c r="FC113" s="376"/>
      <c r="FD113" s="376"/>
      <c r="FE113" s="430"/>
      <c r="FF113" s="430"/>
      <c r="FG113" s="400"/>
      <c r="FH113" s="376"/>
      <c r="FI113" s="376"/>
      <c r="FJ113" s="376"/>
      <c r="FK113" s="376"/>
      <c r="FL113" s="376"/>
      <c r="FM113" s="352"/>
      <c r="FN113" s="376"/>
      <c r="FO113" s="376"/>
      <c r="FP113" s="399"/>
      <c r="FQ113" s="376"/>
      <c r="FR113" s="352"/>
      <c r="FS113" s="431"/>
      <c r="FT113" s="432" t="s">
        <v>710</v>
      </c>
      <c r="FU113" s="433">
        <v>45878</v>
      </c>
      <c r="FV113" s="434"/>
      <c r="FW113" s="435"/>
      <c r="FX113" s="435"/>
      <c r="FY113" s="436"/>
      <c r="FZ113" s="436"/>
      <c r="GA113" s="437">
        <v>450000000</v>
      </c>
      <c r="GB113" s="412"/>
      <c r="GC113" s="438"/>
      <c r="GD113" s="439"/>
      <c r="GE113" s="440"/>
      <c r="GF113" s="441"/>
      <c r="GG113" s="441"/>
      <c r="GH113" s="441"/>
      <c r="GI113" s="441"/>
      <c r="GJ113" s="441"/>
      <c r="GK113" s="441"/>
      <c r="GL113" s="442">
        <f t="shared" si="12"/>
        <v>0</v>
      </c>
      <c r="GM113" s="442">
        <f t="shared" si="13"/>
        <v>0</v>
      </c>
      <c r="GN113" s="442"/>
      <c r="GO113" s="443"/>
      <c r="GP113" s="444"/>
      <c r="GQ113" s="445"/>
      <c r="GR113" s="377"/>
      <c r="GS113" s="446"/>
      <c r="GT113" s="447"/>
      <c r="GU113" s="448"/>
      <c r="GV113" s="449"/>
      <c r="GW113" s="450"/>
      <c r="GX113" s="451"/>
      <c r="MD113" s="453">
        <f t="shared" si="14"/>
        <v>0</v>
      </c>
    </row>
    <row r="114" spans="1:342" s="452" customFormat="1" ht="18" customHeight="1">
      <c r="A114" s="350"/>
      <c r="B114" s="351"/>
      <c r="C114" s="352"/>
      <c r="D114" s="353" t="s">
        <v>683</v>
      </c>
      <c r="E114" s="1152" t="s">
        <v>1601</v>
      </c>
      <c r="F114" s="354">
        <f t="shared" si="9"/>
        <v>1</v>
      </c>
      <c r="G114" s="355" t="str">
        <f t="shared" si="8"/>
        <v>SBI-095-01</v>
      </c>
      <c r="H114" s="356" t="s">
        <v>3671</v>
      </c>
      <c r="I114" s="355"/>
      <c r="J114" s="357">
        <v>93000000</v>
      </c>
      <c r="K114" s="358" t="s">
        <v>3678</v>
      </c>
      <c r="L114" s="358"/>
      <c r="M114" s="359" t="s">
        <v>3335</v>
      </c>
      <c r="N114" s="360"/>
      <c r="O114" s="361"/>
      <c r="P114" s="362"/>
      <c r="Q114" s="363" t="s">
        <v>1009</v>
      </c>
      <c r="R114" s="363" t="s">
        <v>813</v>
      </c>
      <c r="S114" s="363" t="s">
        <v>1603</v>
      </c>
      <c r="T114" s="364" t="s">
        <v>1604</v>
      </c>
      <c r="U114" s="365" t="s">
        <v>3674</v>
      </c>
      <c r="V114" s="365" t="s">
        <v>3675</v>
      </c>
      <c r="W114" s="365" t="s">
        <v>3676</v>
      </c>
      <c r="X114" s="365" t="s">
        <v>3677</v>
      </c>
      <c r="Y114" s="366">
        <v>45876</v>
      </c>
      <c r="Z114" s="367" t="s">
        <v>692</v>
      </c>
      <c r="AA114" s="368" t="s">
        <v>3342</v>
      </c>
      <c r="AB114" s="369" t="s">
        <v>3399</v>
      </c>
      <c r="AC114" s="370">
        <f>VLOOKUP(AA114,코드표!$B$4:$C$89,2,FALSE)</f>
        <v>3</v>
      </c>
      <c r="AD114" s="352"/>
      <c r="AE114" s="1187">
        <v>31.138438473749193</v>
      </c>
      <c r="AF114" s="1187">
        <v>84.73</v>
      </c>
      <c r="AG114" s="372"/>
      <c r="AH114" s="373"/>
      <c r="AI114" s="374"/>
      <c r="AJ114" s="375" t="s">
        <v>3344</v>
      </c>
      <c r="AK114" s="376"/>
      <c r="AL114" s="376"/>
      <c r="AM114" s="377">
        <v>37530</v>
      </c>
      <c r="AN114" s="358" t="s">
        <v>3671</v>
      </c>
      <c r="AO114" s="378" t="s">
        <v>3678</v>
      </c>
      <c r="AP114" s="379" t="s">
        <v>1606</v>
      </c>
      <c r="AQ114" s="352" t="s">
        <v>3345</v>
      </c>
      <c r="AR114" s="380">
        <v>43895</v>
      </c>
      <c r="AS114" s="380">
        <v>44595</v>
      </c>
      <c r="AT114" s="380">
        <v>44727</v>
      </c>
      <c r="AU114" s="377">
        <v>45721</v>
      </c>
      <c r="AV114" s="352"/>
      <c r="AW114" s="381"/>
      <c r="AX114" s="382"/>
      <c r="AY114" s="383" t="s">
        <v>719</v>
      </c>
      <c r="AZ114" s="384">
        <v>111600000</v>
      </c>
      <c r="BA114" s="385" t="s">
        <v>3681</v>
      </c>
      <c r="BB114" s="386" t="s">
        <v>696</v>
      </c>
      <c r="BC114" s="387">
        <v>111600000</v>
      </c>
      <c r="BD114" s="388">
        <f>49200000+62400000</f>
        <v>111600000</v>
      </c>
      <c r="BE114" s="389"/>
      <c r="BF114" s="390"/>
      <c r="BG114" s="391"/>
      <c r="BH114" s="392"/>
      <c r="BI114" s="454">
        <v>1</v>
      </c>
      <c r="BJ114" s="455">
        <v>112200000</v>
      </c>
      <c r="BK114" s="393">
        <v>1</v>
      </c>
      <c r="BL114" s="389" t="s">
        <v>696</v>
      </c>
      <c r="BM114" s="387">
        <v>112200000</v>
      </c>
      <c r="BN114" s="394">
        <f>112200000</f>
        <v>112200000</v>
      </c>
      <c r="BO114" s="395"/>
      <c r="BP114" s="390"/>
      <c r="BQ114" s="391"/>
      <c r="BR114" s="396"/>
      <c r="BS114" s="396"/>
      <c r="BT114" s="352"/>
      <c r="BU114" s="397"/>
      <c r="BV114" s="398"/>
      <c r="BW114" s="399"/>
      <c r="BX114" s="388"/>
      <c r="BY114" s="359"/>
      <c r="BZ114" s="399"/>
      <c r="CA114" s="400"/>
      <c r="CB114" s="401"/>
      <c r="CC114" s="352"/>
      <c r="CD114" s="400"/>
      <c r="CE114" s="400"/>
      <c r="CF114" s="389"/>
      <c r="CG114" s="402"/>
      <c r="CH114" s="403"/>
      <c r="CI114" s="381"/>
      <c r="CJ114" s="400"/>
      <c r="CK114" s="404"/>
      <c r="CL114" s="405"/>
      <c r="CM114" s="406"/>
      <c r="CN114" s="352"/>
      <c r="CO114" s="407"/>
      <c r="CP114" s="408"/>
      <c r="CQ114" s="409"/>
      <c r="CR114" s="410"/>
      <c r="CS114" s="411"/>
      <c r="CT114" s="412"/>
      <c r="CU114" s="413"/>
      <c r="CV114" s="413"/>
      <c r="CW114" s="413"/>
      <c r="CX114" s="413"/>
      <c r="CY114" s="413"/>
      <c r="CZ114" s="413"/>
      <c r="DA114" s="384">
        <v>0</v>
      </c>
      <c r="DB114" s="413"/>
      <c r="DC114" s="414">
        <f t="shared" si="10"/>
        <v>0</v>
      </c>
      <c r="DD114" s="399"/>
      <c r="DE114" s="399"/>
      <c r="DF114" s="399"/>
      <c r="DG114" s="399"/>
      <c r="DH114" s="399"/>
      <c r="DI114" s="414"/>
      <c r="DJ114" s="414"/>
      <c r="DK114" s="399"/>
      <c r="DL114" s="414"/>
      <c r="DM114" s="414">
        <f t="shared" si="11"/>
        <v>0</v>
      </c>
      <c r="DN114" s="415"/>
      <c r="DO114" s="399"/>
      <c r="DP114" s="298" t="s">
        <v>3680</v>
      </c>
      <c r="DQ114" s="416"/>
      <c r="DR114" s="416"/>
      <c r="DS114" s="352">
        <v>4</v>
      </c>
      <c r="DT114" s="352">
        <v>4</v>
      </c>
      <c r="DU114" s="352"/>
      <c r="DV114" s="352"/>
      <c r="DW114" s="352" t="s">
        <v>3347</v>
      </c>
      <c r="DX114" s="418"/>
      <c r="DY114" s="419" t="s">
        <v>3679</v>
      </c>
      <c r="DZ114" s="421"/>
      <c r="EA114" s="421"/>
      <c r="EB114" s="421"/>
      <c r="EC114" s="407"/>
      <c r="ED114" s="422"/>
      <c r="EE114" s="375"/>
      <c r="EF114" s="423"/>
      <c r="EG114" s="424"/>
      <c r="EH114" s="368"/>
      <c r="EI114" s="375"/>
      <c r="EJ114" s="423"/>
      <c r="EK114" s="425"/>
      <c r="EL114" s="425"/>
      <c r="EM114" s="375"/>
      <c r="EN114" s="426"/>
      <c r="EO114" s="427"/>
      <c r="EP114" s="427"/>
      <c r="EQ114" s="352"/>
      <c r="ER114" s="428"/>
      <c r="ES114" s="377"/>
      <c r="ET114" s="429"/>
      <c r="EU114" s="377"/>
      <c r="EV114" s="429"/>
      <c r="EW114" s="429"/>
      <c r="EX114" s="377"/>
      <c r="EY114" s="429"/>
      <c r="EZ114" s="377"/>
      <c r="FA114" s="377"/>
      <c r="FB114" s="377"/>
      <c r="FC114" s="376"/>
      <c r="FD114" s="376"/>
      <c r="FE114" s="430"/>
      <c r="FF114" s="430"/>
      <c r="FG114" s="400"/>
      <c r="FH114" s="376"/>
      <c r="FI114" s="376"/>
      <c r="FJ114" s="376"/>
      <c r="FK114" s="376"/>
      <c r="FL114" s="376"/>
      <c r="FM114" s="352"/>
      <c r="FN114" s="376"/>
      <c r="FO114" s="376"/>
      <c r="FP114" s="399"/>
      <c r="FQ114" s="376"/>
      <c r="FR114" s="352"/>
      <c r="FS114" s="431"/>
      <c r="FT114" s="432" t="s">
        <v>710</v>
      </c>
      <c r="FU114" s="433">
        <v>45878</v>
      </c>
      <c r="FV114" s="434"/>
      <c r="FW114" s="435"/>
      <c r="FX114" s="435"/>
      <c r="FY114" s="436"/>
      <c r="FZ114" s="436"/>
      <c r="GA114" s="437">
        <v>200000000</v>
      </c>
      <c r="GB114" s="412"/>
      <c r="GC114" s="438"/>
      <c r="GD114" s="439"/>
      <c r="GE114" s="440"/>
      <c r="GF114" s="441"/>
      <c r="GG114" s="441"/>
      <c r="GH114" s="441"/>
      <c r="GI114" s="441"/>
      <c r="GJ114" s="441"/>
      <c r="GK114" s="441"/>
      <c r="GL114" s="442">
        <f t="shared" si="12"/>
        <v>0</v>
      </c>
      <c r="GM114" s="442">
        <f t="shared" si="13"/>
        <v>0</v>
      </c>
      <c r="GN114" s="442"/>
      <c r="GO114" s="443"/>
      <c r="GP114" s="444"/>
      <c r="GQ114" s="445"/>
      <c r="GR114" s="377"/>
      <c r="GS114" s="446"/>
      <c r="GT114" s="447"/>
      <c r="GU114" s="448"/>
      <c r="GV114" s="449"/>
      <c r="GW114" s="450"/>
      <c r="GX114" s="451"/>
      <c r="MD114" s="453">
        <f t="shared" si="14"/>
        <v>0</v>
      </c>
    </row>
    <row r="115" spans="1:342" s="452" customFormat="1" ht="18" customHeight="1">
      <c r="A115" s="350"/>
      <c r="B115" s="351"/>
      <c r="C115" s="352"/>
      <c r="D115" s="353" t="s">
        <v>683</v>
      </c>
      <c r="E115" s="1152" t="s">
        <v>1607</v>
      </c>
      <c r="F115" s="354">
        <f t="shared" si="9"/>
        <v>1</v>
      </c>
      <c r="G115" s="355" t="str">
        <f t="shared" si="8"/>
        <v>SBI-096-01</v>
      </c>
      <c r="H115" s="356" t="s">
        <v>3684</v>
      </c>
      <c r="I115" s="355"/>
      <c r="J115" s="357">
        <v>112000000</v>
      </c>
      <c r="K115" s="358" t="s">
        <v>3688</v>
      </c>
      <c r="L115" s="358"/>
      <c r="M115" s="359" t="s">
        <v>3335</v>
      </c>
      <c r="N115" s="360"/>
      <c r="O115" s="361"/>
      <c r="P115" s="362"/>
      <c r="Q115" s="363" t="s">
        <v>735</v>
      </c>
      <c r="R115" s="363" t="s">
        <v>1609</v>
      </c>
      <c r="S115" s="363" t="s">
        <v>1610</v>
      </c>
      <c r="T115" s="364" t="s">
        <v>1611</v>
      </c>
      <c r="U115" s="365" t="s">
        <v>3336</v>
      </c>
      <c r="V115" s="365" t="s">
        <v>3685</v>
      </c>
      <c r="W115" s="365" t="s">
        <v>3686</v>
      </c>
      <c r="X115" s="365" t="s">
        <v>3687</v>
      </c>
      <c r="Y115" s="366">
        <v>45876</v>
      </c>
      <c r="Z115" s="367" t="s">
        <v>692</v>
      </c>
      <c r="AA115" s="368" t="s">
        <v>3610</v>
      </c>
      <c r="AB115" s="369" t="s">
        <v>3689</v>
      </c>
      <c r="AC115" s="370">
        <f>VLOOKUP(AA115,코드표!$B$4:$C$89,2,FALSE)</f>
        <v>4</v>
      </c>
      <c r="AD115" s="352"/>
      <c r="AE115" s="1187">
        <v>26.931999999999999</v>
      </c>
      <c r="AF115" s="1187">
        <v>44.356000000000002</v>
      </c>
      <c r="AG115" s="372"/>
      <c r="AH115" s="373"/>
      <c r="AI115" s="374"/>
      <c r="AJ115" s="375" t="s">
        <v>3344</v>
      </c>
      <c r="AK115" s="376"/>
      <c r="AL115" s="376"/>
      <c r="AM115" s="377">
        <v>43384</v>
      </c>
      <c r="AN115" s="358" t="s">
        <v>3684</v>
      </c>
      <c r="AO115" s="378" t="s">
        <v>3688</v>
      </c>
      <c r="AP115" s="379" t="s">
        <v>3397</v>
      </c>
      <c r="AQ115" s="352" t="s">
        <v>3345</v>
      </c>
      <c r="AR115" s="380">
        <v>43384</v>
      </c>
      <c r="AS115" s="380">
        <v>44859</v>
      </c>
      <c r="AT115" s="380">
        <v>44859</v>
      </c>
      <c r="AU115" s="377"/>
      <c r="AV115" s="352"/>
      <c r="AW115" s="381"/>
      <c r="AX115" s="382"/>
      <c r="AY115" s="383">
        <v>2</v>
      </c>
      <c r="AZ115" s="384">
        <v>134400000</v>
      </c>
      <c r="BA115" s="385">
        <v>2</v>
      </c>
      <c r="BB115" s="386" t="s">
        <v>696</v>
      </c>
      <c r="BC115" s="387">
        <v>134400000</v>
      </c>
      <c r="BD115" s="388">
        <f>134400000</f>
        <v>134400000</v>
      </c>
      <c r="BE115" s="389"/>
      <c r="BF115" s="390"/>
      <c r="BG115" s="391"/>
      <c r="BH115" s="392"/>
      <c r="BI115" s="454">
        <v>1</v>
      </c>
      <c r="BJ115" s="455">
        <v>115500000</v>
      </c>
      <c r="BK115" s="393">
        <v>1</v>
      </c>
      <c r="BL115" s="389" t="s">
        <v>696</v>
      </c>
      <c r="BM115" s="387">
        <v>115500000</v>
      </c>
      <c r="BN115" s="394">
        <f>115500000</f>
        <v>115500000</v>
      </c>
      <c r="BO115" s="395"/>
      <c r="BP115" s="390"/>
      <c r="BQ115" s="391"/>
      <c r="BR115" s="396"/>
      <c r="BS115" s="396"/>
      <c r="BT115" s="352"/>
      <c r="BU115" s="397"/>
      <c r="BV115" s="398"/>
      <c r="BW115" s="399"/>
      <c r="BX115" s="388"/>
      <c r="BY115" s="359"/>
      <c r="BZ115" s="399"/>
      <c r="CA115" s="400"/>
      <c r="CB115" s="401"/>
      <c r="CC115" s="352"/>
      <c r="CD115" s="400"/>
      <c r="CE115" s="400"/>
      <c r="CF115" s="389"/>
      <c r="CG115" s="402"/>
      <c r="CH115" s="403"/>
      <c r="CI115" s="381"/>
      <c r="CJ115" s="400"/>
      <c r="CK115" s="404"/>
      <c r="CL115" s="405"/>
      <c r="CM115" s="406"/>
      <c r="CN115" s="352"/>
      <c r="CO115" s="407"/>
      <c r="CP115" s="408"/>
      <c r="CQ115" s="409"/>
      <c r="CR115" s="410"/>
      <c r="CS115" s="411"/>
      <c r="CT115" s="412"/>
      <c r="CU115" s="413"/>
      <c r="CV115" s="413"/>
      <c r="CW115" s="413"/>
      <c r="CX115" s="413"/>
      <c r="CY115" s="413"/>
      <c r="CZ115" s="413"/>
      <c r="DA115" s="384">
        <v>0</v>
      </c>
      <c r="DB115" s="413"/>
      <c r="DC115" s="414">
        <f t="shared" si="10"/>
        <v>0</v>
      </c>
      <c r="DD115" s="399"/>
      <c r="DE115" s="399"/>
      <c r="DF115" s="399"/>
      <c r="DG115" s="399"/>
      <c r="DH115" s="399"/>
      <c r="DI115" s="414"/>
      <c r="DJ115" s="414"/>
      <c r="DK115" s="399"/>
      <c r="DL115" s="414"/>
      <c r="DM115" s="414">
        <f t="shared" si="11"/>
        <v>0</v>
      </c>
      <c r="DN115" s="415"/>
      <c r="DO115" s="399"/>
      <c r="DP115" s="298" t="s">
        <v>3690</v>
      </c>
      <c r="DQ115" s="416"/>
      <c r="DR115" s="416"/>
      <c r="DS115" s="352">
        <v>4</v>
      </c>
      <c r="DT115" s="352">
        <v>4</v>
      </c>
      <c r="DU115" s="352"/>
      <c r="DV115" s="352"/>
      <c r="DW115" s="352" t="s">
        <v>3347</v>
      </c>
      <c r="DX115" s="418"/>
      <c r="DY115" s="419" t="s">
        <v>3411</v>
      </c>
      <c r="DZ115" s="421"/>
      <c r="EA115" s="421"/>
      <c r="EB115" s="421"/>
      <c r="EC115" s="407"/>
      <c r="ED115" s="422"/>
      <c r="EE115" s="375"/>
      <c r="EF115" s="423"/>
      <c r="EG115" s="424"/>
      <c r="EH115" s="368"/>
      <c r="EI115" s="375"/>
      <c r="EJ115" s="423"/>
      <c r="EK115" s="425"/>
      <c r="EL115" s="425"/>
      <c r="EM115" s="375"/>
      <c r="EN115" s="426"/>
      <c r="EO115" s="427"/>
      <c r="EP115" s="427"/>
      <c r="EQ115" s="352"/>
      <c r="ER115" s="428"/>
      <c r="ES115" s="377"/>
      <c r="ET115" s="429"/>
      <c r="EU115" s="377"/>
      <c r="EV115" s="429"/>
      <c r="EW115" s="429"/>
      <c r="EX115" s="377"/>
      <c r="EY115" s="429"/>
      <c r="EZ115" s="377"/>
      <c r="FA115" s="377"/>
      <c r="FB115" s="377"/>
      <c r="FC115" s="376"/>
      <c r="FD115" s="376"/>
      <c r="FE115" s="430"/>
      <c r="FF115" s="430"/>
      <c r="FG115" s="400"/>
      <c r="FH115" s="376"/>
      <c r="FI115" s="376"/>
      <c r="FJ115" s="376"/>
      <c r="FK115" s="376"/>
      <c r="FL115" s="376"/>
      <c r="FM115" s="352"/>
      <c r="FN115" s="376"/>
      <c r="FO115" s="376"/>
      <c r="FP115" s="399"/>
      <c r="FQ115" s="376"/>
      <c r="FR115" s="352"/>
      <c r="FS115" s="431"/>
      <c r="FT115" s="432" t="s">
        <v>710</v>
      </c>
      <c r="FU115" s="433">
        <v>45878</v>
      </c>
      <c r="FV115" s="434"/>
      <c r="FW115" s="435"/>
      <c r="FX115" s="435"/>
      <c r="FY115" s="436"/>
      <c r="FZ115" s="436"/>
      <c r="GA115" s="437">
        <v>240000000</v>
      </c>
      <c r="GB115" s="412"/>
      <c r="GC115" s="438"/>
      <c r="GD115" s="439"/>
      <c r="GE115" s="440"/>
      <c r="GF115" s="441"/>
      <c r="GG115" s="441"/>
      <c r="GH115" s="441"/>
      <c r="GI115" s="441"/>
      <c r="GJ115" s="441"/>
      <c r="GK115" s="441"/>
      <c r="GL115" s="442">
        <f t="shared" si="12"/>
        <v>0</v>
      </c>
      <c r="GM115" s="442">
        <f t="shared" si="13"/>
        <v>0</v>
      </c>
      <c r="GN115" s="442"/>
      <c r="GO115" s="443"/>
      <c r="GP115" s="444"/>
      <c r="GQ115" s="445"/>
      <c r="GR115" s="377"/>
      <c r="GS115" s="446"/>
      <c r="GT115" s="447"/>
      <c r="GU115" s="448"/>
      <c r="GV115" s="449"/>
      <c r="GW115" s="450"/>
      <c r="GX115" s="451"/>
      <c r="MD115" s="453">
        <f t="shared" si="14"/>
        <v>0</v>
      </c>
    </row>
    <row r="116" spans="1:342" s="452" customFormat="1" ht="18" customHeight="1">
      <c r="A116" s="350" t="s">
        <v>3921</v>
      </c>
      <c r="B116" s="351"/>
      <c r="C116" s="352"/>
      <c r="D116" s="353" t="s">
        <v>683</v>
      </c>
      <c r="E116" s="1152" t="s">
        <v>1613</v>
      </c>
      <c r="F116" s="354">
        <f t="shared" si="9"/>
        <v>1</v>
      </c>
      <c r="G116" s="355" t="str">
        <f t="shared" si="8"/>
        <v>SBI-097-01</v>
      </c>
      <c r="H116" s="356" t="s">
        <v>3691</v>
      </c>
      <c r="I116" s="355"/>
      <c r="J116" s="357">
        <v>89000000</v>
      </c>
      <c r="K116" s="358" t="s">
        <v>3694</v>
      </c>
      <c r="L116" s="358"/>
      <c r="M116" s="359" t="s">
        <v>3335</v>
      </c>
      <c r="N116" s="360"/>
      <c r="O116" s="361"/>
      <c r="P116" s="362"/>
      <c r="Q116" s="363" t="s">
        <v>687</v>
      </c>
      <c r="R116" s="363" t="s">
        <v>1189</v>
      </c>
      <c r="S116" s="363" t="s">
        <v>1614</v>
      </c>
      <c r="T116" s="364" t="s">
        <v>1615</v>
      </c>
      <c r="U116" s="365" t="s">
        <v>3374</v>
      </c>
      <c r="V116" s="365" t="s">
        <v>3375</v>
      </c>
      <c r="W116" s="365" t="s">
        <v>3692</v>
      </c>
      <c r="X116" s="365" t="s">
        <v>3693</v>
      </c>
      <c r="Y116" s="366">
        <v>45876</v>
      </c>
      <c r="Z116" s="367" t="s">
        <v>692</v>
      </c>
      <c r="AA116" s="368" t="s">
        <v>3342</v>
      </c>
      <c r="AB116" s="369" t="s">
        <v>3699</v>
      </c>
      <c r="AC116" s="370">
        <f>VLOOKUP(AA116,코드표!$B$4:$C$89,2,FALSE)</f>
        <v>3</v>
      </c>
      <c r="AD116" s="352"/>
      <c r="AE116" s="1187">
        <v>27.263100000000001</v>
      </c>
      <c r="AF116" s="1187">
        <v>84.365899999999996</v>
      </c>
      <c r="AG116" s="372"/>
      <c r="AH116" s="373"/>
      <c r="AI116" s="374"/>
      <c r="AJ116" s="375" t="s">
        <v>3344</v>
      </c>
      <c r="AK116" s="376"/>
      <c r="AL116" s="376"/>
      <c r="AM116" s="377">
        <v>39563</v>
      </c>
      <c r="AN116" s="358" t="s">
        <v>3691</v>
      </c>
      <c r="AO116" s="378" t="s">
        <v>3694</v>
      </c>
      <c r="AP116" s="379" t="s">
        <v>3695</v>
      </c>
      <c r="AQ116" s="352" t="s">
        <v>3345</v>
      </c>
      <c r="AR116" s="380">
        <v>44701</v>
      </c>
      <c r="AS116" s="380">
        <v>44701</v>
      </c>
      <c r="AT116" s="380">
        <v>44701</v>
      </c>
      <c r="AU116" s="377">
        <v>45642</v>
      </c>
      <c r="AV116" s="352"/>
      <c r="AW116" s="381"/>
      <c r="AX116" s="382"/>
      <c r="AY116" s="383">
        <v>1</v>
      </c>
      <c r="AZ116" s="384">
        <v>159600000</v>
      </c>
      <c r="BA116" s="385">
        <v>1</v>
      </c>
      <c r="BB116" s="386" t="s">
        <v>696</v>
      </c>
      <c r="BC116" s="387">
        <v>159600000</v>
      </c>
      <c r="BD116" s="388">
        <f>159600000</f>
        <v>159600000</v>
      </c>
      <c r="BE116" s="389"/>
      <c r="BF116" s="390"/>
      <c r="BG116" s="391"/>
      <c r="BH116" s="392"/>
      <c r="BI116" s="392"/>
      <c r="BJ116" s="392"/>
      <c r="BK116" s="393"/>
      <c r="BL116" s="389"/>
      <c r="BM116" s="387"/>
      <c r="BN116" s="394"/>
      <c r="BO116" s="395"/>
      <c r="BP116" s="390"/>
      <c r="BQ116" s="391"/>
      <c r="BR116" s="396"/>
      <c r="BS116" s="396"/>
      <c r="BT116" s="352"/>
      <c r="BU116" s="397"/>
      <c r="BV116" s="398"/>
      <c r="BW116" s="399"/>
      <c r="BX116" s="388"/>
      <c r="BY116" s="359"/>
      <c r="BZ116" s="399"/>
      <c r="CA116" s="400"/>
      <c r="CB116" s="401"/>
      <c r="CC116" s="352"/>
      <c r="CD116" s="400"/>
      <c r="CE116" s="400"/>
      <c r="CF116" s="389"/>
      <c r="CG116" s="402"/>
      <c r="CH116" s="403"/>
      <c r="CI116" s="381"/>
      <c r="CJ116" s="400"/>
      <c r="CK116" s="404"/>
      <c r="CL116" s="405"/>
      <c r="CM116" s="406"/>
      <c r="CN116" s="352"/>
      <c r="CO116" s="407"/>
      <c r="CP116" s="408"/>
      <c r="CQ116" s="409"/>
      <c r="CR116" s="410"/>
      <c r="CS116" s="411"/>
      <c r="CT116" s="412"/>
      <c r="CU116" s="413"/>
      <c r="CV116" s="413"/>
      <c r="CW116" s="413"/>
      <c r="CX116" s="413"/>
      <c r="CY116" s="413"/>
      <c r="CZ116" s="413"/>
      <c r="DA116" s="384">
        <v>0</v>
      </c>
      <c r="DB116" s="413"/>
      <c r="DC116" s="414">
        <f t="shared" si="10"/>
        <v>262500000</v>
      </c>
      <c r="DD116" s="399"/>
      <c r="DE116" s="399"/>
      <c r="DF116" s="399">
        <v>262500000</v>
      </c>
      <c r="DG116" s="399"/>
      <c r="DH116" s="399"/>
      <c r="DI116" s="414"/>
      <c r="DJ116" s="414"/>
      <c r="DK116" s="399"/>
      <c r="DL116" s="414"/>
      <c r="DM116" s="414">
        <f t="shared" si="11"/>
        <v>262500000</v>
      </c>
      <c r="DN116" s="415"/>
      <c r="DO116" s="399"/>
      <c r="DP116" s="298" t="s">
        <v>3690</v>
      </c>
      <c r="DQ116" s="416"/>
      <c r="DR116" s="416"/>
      <c r="DS116" s="352">
        <v>2</v>
      </c>
      <c r="DT116" s="352">
        <v>1</v>
      </c>
      <c r="DU116" s="352"/>
      <c r="DV116" s="417" t="s">
        <v>697</v>
      </c>
      <c r="DW116" s="352" t="s">
        <v>3634</v>
      </c>
      <c r="DX116" s="418"/>
      <c r="DY116" s="419" t="s">
        <v>3380</v>
      </c>
      <c r="DZ116" s="420" t="s">
        <v>3696</v>
      </c>
      <c r="EA116" s="421"/>
      <c r="EB116" s="421"/>
      <c r="EC116" s="407" t="s">
        <v>3697</v>
      </c>
      <c r="ED116" s="422" t="s">
        <v>3691</v>
      </c>
      <c r="EE116" s="375" t="s">
        <v>3698</v>
      </c>
      <c r="EF116" s="423">
        <v>262500000</v>
      </c>
      <c r="EG116" s="424"/>
      <c r="EH116" s="368"/>
      <c r="EI116" s="375"/>
      <c r="EJ116" s="423"/>
      <c r="EK116" s="425"/>
      <c r="EL116" s="425"/>
      <c r="EM116" s="375"/>
      <c r="EN116" s="426"/>
      <c r="EO116" s="427">
        <v>45624</v>
      </c>
      <c r="EP116" s="427">
        <v>45708</v>
      </c>
      <c r="EQ116" s="352"/>
      <c r="ER116" s="428">
        <v>45881</v>
      </c>
      <c r="ES116" s="428">
        <v>45881</v>
      </c>
      <c r="ET116" s="429">
        <v>359000000</v>
      </c>
      <c r="EU116" s="377">
        <v>45916</v>
      </c>
      <c r="EV116" s="429">
        <v>251300000</v>
      </c>
      <c r="EW116" s="429"/>
      <c r="EX116" s="377"/>
      <c r="EY116" s="429"/>
      <c r="EZ116" s="377"/>
      <c r="FA116" s="377"/>
      <c r="FB116" s="377"/>
      <c r="FC116" s="376"/>
      <c r="FD116" s="376"/>
      <c r="FE116" s="430"/>
      <c r="FF116" s="430"/>
      <c r="FG116" s="400"/>
      <c r="FH116" s="376"/>
      <c r="FI116" s="376"/>
      <c r="FJ116" s="376"/>
      <c r="FK116" s="376"/>
      <c r="FL116" s="376"/>
      <c r="FM116" s="352"/>
      <c r="FN116" s="376"/>
      <c r="FO116" s="376"/>
      <c r="FP116" s="399"/>
      <c r="FQ116" s="376"/>
      <c r="FR116" s="352"/>
      <c r="FS116" s="431"/>
      <c r="FT116" s="432" t="s">
        <v>700</v>
      </c>
      <c r="FU116" s="433">
        <v>45632</v>
      </c>
      <c r="FV116" s="434"/>
      <c r="FW116" s="435"/>
      <c r="FX116" s="435"/>
      <c r="FY116" s="436"/>
      <c r="FZ116" s="436"/>
      <c r="GA116" s="437">
        <v>359000000</v>
      </c>
      <c r="GB116" s="412"/>
      <c r="GC116" s="438"/>
      <c r="GD116" s="439"/>
      <c r="GE116" s="440"/>
      <c r="GF116" s="441"/>
      <c r="GG116" s="441"/>
      <c r="GH116" s="441"/>
      <c r="GI116" s="441"/>
      <c r="GJ116" s="441"/>
      <c r="GK116" s="441"/>
      <c r="GL116" s="442">
        <f t="shared" si="12"/>
        <v>0</v>
      </c>
      <c r="GM116" s="442">
        <f t="shared" si="13"/>
        <v>0</v>
      </c>
      <c r="GN116" s="442"/>
      <c r="GO116" s="443"/>
      <c r="GP116" s="444"/>
      <c r="GQ116" s="445"/>
      <c r="GR116" s="377"/>
      <c r="GS116" s="446"/>
      <c r="GT116" s="447"/>
      <c r="GU116" s="448"/>
      <c r="GV116" s="449"/>
      <c r="GW116" s="450"/>
      <c r="GX116" s="451"/>
      <c r="MD116" s="453">
        <f t="shared" si="14"/>
        <v>262500000</v>
      </c>
    </row>
    <row r="117" spans="1:342" s="452" customFormat="1" ht="18" customHeight="1">
      <c r="A117" s="350" t="s">
        <v>3901</v>
      </c>
      <c r="B117" s="351"/>
      <c r="C117" s="352"/>
      <c r="D117" s="353" t="s">
        <v>683</v>
      </c>
      <c r="E117" s="1152" t="s">
        <v>1619</v>
      </c>
      <c r="F117" s="354">
        <f t="shared" si="9"/>
        <v>1</v>
      </c>
      <c r="G117" s="355" t="str">
        <f t="shared" si="8"/>
        <v>SBI-098-01</v>
      </c>
      <c r="H117" s="356" t="s">
        <v>3708</v>
      </c>
      <c r="I117" s="355"/>
      <c r="J117" s="357">
        <v>84712324</v>
      </c>
      <c r="K117" s="358"/>
      <c r="L117" s="358"/>
      <c r="M117" s="359" t="s">
        <v>3498</v>
      </c>
      <c r="N117" s="360"/>
      <c r="O117" s="361"/>
      <c r="P117" s="362"/>
      <c r="Q117" s="363" t="s">
        <v>735</v>
      </c>
      <c r="R117" s="363" t="s">
        <v>776</v>
      </c>
      <c r="S117" s="363" t="s">
        <v>1621</v>
      </c>
      <c r="T117" s="364" t="s">
        <v>1622</v>
      </c>
      <c r="U117" s="365" t="s">
        <v>3336</v>
      </c>
      <c r="V117" s="365" t="s">
        <v>3709</v>
      </c>
      <c r="W117" s="365" t="s">
        <v>3710</v>
      </c>
      <c r="X117" s="365" t="s">
        <v>3711</v>
      </c>
      <c r="Y117" s="366">
        <v>45876</v>
      </c>
      <c r="Z117" s="367" t="s">
        <v>692</v>
      </c>
      <c r="AA117" s="368" t="s">
        <v>3342</v>
      </c>
      <c r="AB117" s="369" t="s">
        <v>3715</v>
      </c>
      <c r="AC117" s="370">
        <f>VLOOKUP(AA117,코드표!$B$4:$C$89,2,FALSE)</f>
        <v>3</v>
      </c>
      <c r="AD117" s="352"/>
      <c r="AE117" s="1187">
        <v>50.69</v>
      </c>
      <c r="AF117" s="1187">
        <v>84.950999999999993</v>
      </c>
      <c r="AG117" s="372"/>
      <c r="AH117" s="373"/>
      <c r="AI117" s="374"/>
      <c r="AJ117" s="375" t="s">
        <v>3344</v>
      </c>
      <c r="AK117" s="376"/>
      <c r="AL117" s="376"/>
      <c r="AM117" s="377">
        <v>44215</v>
      </c>
      <c r="AN117" s="358" t="s">
        <v>3712</v>
      </c>
      <c r="AO117" s="378" t="s">
        <v>3713</v>
      </c>
      <c r="AP117" s="379" t="s">
        <v>3397</v>
      </c>
      <c r="AQ117" s="352" t="s">
        <v>3468</v>
      </c>
      <c r="AR117" s="380">
        <v>44872</v>
      </c>
      <c r="AS117" s="380">
        <v>44872</v>
      </c>
      <c r="AT117" s="380">
        <v>44872</v>
      </c>
      <c r="AU117" s="377">
        <v>45001</v>
      </c>
      <c r="AV117" s="352"/>
      <c r="AW117" s="381"/>
      <c r="AX117" s="382"/>
      <c r="AY117" s="383">
        <v>1</v>
      </c>
      <c r="AZ117" s="384">
        <v>99600000</v>
      </c>
      <c r="BA117" s="385">
        <v>1</v>
      </c>
      <c r="BB117" s="386" t="s">
        <v>696</v>
      </c>
      <c r="BC117" s="387">
        <v>99600000</v>
      </c>
      <c r="BD117" s="388">
        <f>99600000</f>
        <v>99600000</v>
      </c>
      <c r="BE117" s="389"/>
      <c r="BF117" s="390"/>
      <c r="BG117" s="391"/>
      <c r="BH117" s="392"/>
      <c r="BI117" s="392"/>
      <c r="BJ117" s="392"/>
      <c r="BK117" s="393"/>
      <c r="BL117" s="389"/>
      <c r="BM117" s="387"/>
      <c r="BN117" s="394"/>
      <c r="BO117" s="395"/>
      <c r="BP117" s="390"/>
      <c r="BQ117" s="391"/>
      <c r="BR117" s="396"/>
      <c r="BS117" s="396"/>
      <c r="BT117" s="352"/>
      <c r="BU117" s="397"/>
      <c r="BV117" s="398"/>
      <c r="BW117" s="399"/>
      <c r="BX117" s="388"/>
      <c r="BY117" s="359"/>
      <c r="BZ117" s="399"/>
      <c r="CA117" s="400"/>
      <c r="CB117" s="401"/>
      <c r="CC117" s="352"/>
      <c r="CD117" s="400"/>
      <c r="CE117" s="400"/>
      <c r="CF117" s="389"/>
      <c r="CG117" s="402"/>
      <c r="CH117" s="403"/>
      <c r="CI117" s="381"/>
      <c r="CJ117" s="400"/>
      <c r="CK117" s="404"/>
      <c r="CL117" s="405"/>
      <c r="CM117" s="406"/>
      <c r="CN117" s="352"/>
      <c r="CO117" s="407"/>
      <c r="CP117" s="408"/>
      <c r="CQ117" s="409"/>
      <c r="CR117" s="410"/>
      <c r="CS117" s="411"/>
      <c r="CT117" s="412"/>
      <c r="CU117" s="413"/>
      <c r="CV117" s="384">
        <v>340000000</v>
      </c>
      <c r="CW117" s="413"/>
      <c r="CX117" s="413"/>
      <c r="CY117" s="413"/>
      <c r="CZ117" s="413"/>
      <c r="DA117" s="384">
        <v>340000000</v>
      </c>
      <c r="DB117" s="413"/>
      <c r="DC117" s="414">
        <f t="shared" si="10"/>
        <v>0</v>
      </c>
      <c r="DD117" s="399"/>
      <c r="DE117" s="399"/>
      <c r="DF117" s="399">
        <v>340000000</v>
      </c>
      <c r="DG117" s="399"/>
      <c r="DH117" s="399"/>
      <c r="DI117" s="414"/>
      <c r="DJ117" s="414"/>
      <c r="DK117" s="399"/>
      <c r="DL117" s="414"/>
      <c r="DM117" s="414">
        <f t="shared" si="11"/>
        <v>340000000</v>
      </c>
      <c r="DN117" s="415"/>
      <c r="DO117" s="399"/>
      <c r="DP117" s="298" t="s">
        <v>3718</v>
      </c>
      <c r="DQ117" s="416"/>
      <c r="DR117" s="416"/>
      <c r="DS117" s="352">
        <v>6</v>
      </c>
      <c r="DT117" s="352" t="s">
        <v>3717</v>
      </c>
      <c r="DU117" s="352"/>
      <c r="DV117" s="417" t="s">
        <v>697</v>
      </c>
      <c r="DW117" s="352" t="s">
        <v>3716</v>
      </c>
      <c r="DX117" s="418"/>
      <c r="DY117" s="419" t="s">
        <v>3714</v>
      </c>
      <c r="DZ117" s="420"/>
      <c r="EA117" s="421"/>
      <c r="EB117" s="421"/>
      <c r="EC117" s="407"/>
      <c r="ED117" s="422"/>
      <c r="EE117" s="375"/>
      <c r="EF117" s="423"/>
      <c r="EG117" s="424"/>
      <c r="EH117" s="368"/>
      <c r="EI117" s="375"/>
      <c r="EJ117" s="423"/>
      <c r="EK117" s="425"/>
      <c r="EL117" s="425"/>
      <c r="EM117" s="375"/>
      <c r="EN117" s="426"/>
      <c r="EO117" s="427"/>
      <c r="EP117" s="427"/>
      <c r="EQ117" s="352"/>
      <c r="ER117" s="428"/>
      <c r="ES117" s="377"/>
      <c r="ET117" s="429"/>
      <c r="EU117" s="377"/>
      <c r="EV117" s="429"/>
      <c r="EW117" s="429"/>
      <c r="EX117" s="377"/>
      <c r="EY117" s="429"/>
      <c r="EZ117" s="377"/>
      <c r="FA117" s="377"/>
      <c r="FB117" s="377"/>
      <c r="FC117" s="376" t="s">
        <v>3719</v>
      </c>
      <c r="FD117" s="376" t="s">
        <v>1624</v>
      </c>
      <c r="FE117" s="430"/>
      <c r="FF117" s="1166">
        <v>45904</v>
      </c>
      <c r="FG117" s="400">
        <v>430000000</v>
      </c>
      <c r="FH117" s="1167" t="s">
        <v>3720</v>
      </c>
      <c r="FI117" s="376"/>
      <c r="FJ117" s="376"/>
      <c r="FK117" s="376"/>
      <c r="FL117" s="376"/>
      <c r="FM117" s="352"/>
      <c r="FN117" s="376"/>
      <c r="FO117" s="376"/>
      <c r="FP117" s="399"/>
      <c r="FQ117" s="376"/>
      <c r="FR117" s="352"/>
      <c r="FS117" s="431"/>
      <c r="FT117" s="432" t="s">
        <v>710</v>
      </c>
      <c r="FU117" s="433">
        <v>45878</v>
      </c>
      <c r="FV117" s="434"/>
      <c r="FW117" s="435"/>
      <c r="FX117" s="435"/>
      <c r="FY117" s="436"/>
      <c r="FZ117" s="436"/>
      <c r="GA117" s="437">
        <v>245000000</v>
      </c>
      <c r="GB117" s="412"/>
      <c r="GC117" s="438"/>
      <c r="GD117" s="439"/>
      <c r="GE117" s="440"/>
      <c r="GF117" s="441"/>
      <c r="GG117" s="441"/>
      <c r="GH117" s="441"/>
      <c r="GI117" s="441"/>
      <c r="GJ117" s="441"/>
      <c r="GK117" s="441"/>
      <c r="GL117" s="442">
        <f t="shared" si="12"/>
        <v>0</v>
      </c>
      <c r="GM117" s="442">
        <f t="shared" si="13"/>
        <v>0</v>
      </c>
      <c r="GN117" s="442"/>
      <c r="GO117" s="443"/>
      <c r="GP117" s="444"/>
      <c r="GQ117" s="445"/>
      <c r="GR117" s="377"/>
      <c r="GS117" s="446"/>
      <c r="GT117" s="447"/>
      <c r="GU117" s="448"/>
      <c r="GV117" s="449"/>
      <c r="GW117" s="450"/>
      <c r="GX117" s="451"/>
      <c r="MD117" s="453">
        <f t="shared" si="14"/>
        <v>340000000</v>
      </c>
    </row>
    <row r="118" spans="1:342" s="452" customFormat="1" ht="18" customHeight="1">
      <c r="A118" s="350" t="s">
        <v>3466</v>
      </c>
      <c r="B118" s="351"/>
      <c r="C118" s="352"/>
      <c r="D118" s="353" t="s">
        <v>683</v>
      </c>
      <c r="E118" s="1152" t="s">
        <v>1625</v>
      </c>
      <c r="F118" s="354">
        <f t="shared" si="9"/>
        <v>1</v>
      </c>
      <c r="G118" s="355" t="str">
        <f t="shared" si="8"/>
        <v>SBI-099-01</v>
      </c>
      <c r="H118" s="356" t="s">
        <v>3724</v>
      </c>
      <c r="I118" s="355"/>
      <c r="J118" s="357">
        <v>378439890</v>
      </c>
      <c r="K118" s="358"/>
      <c r="L118" s="358"/>
      <c r="M118" s="359" t="s">
        <v>3498</v>
      </c>
      <c r="N118" s="360"/>
      <c r="O118" s="361"/>
      <c r="P118" s="362"/>
      <c r="Q118" s="363" t="s">
        <v>735</v>
      </c>
      <c r="R118" s="363" t="s">
        <v>804</v>
      </c>
      <c r="S118" s="363" t="s">
        <v>1627</v>
      </c>
      <c r="T118" s="364" t="s">
        <v>1628</v>
      </c>
      <c r="U118" s="365" t="s">
        <v>3336</v>
      </c>
      <c r="V118" s="365" t="s">
        <v>3726</v>
      </c>
      <c r="W118" s="365" t="s">
        <v>3727</v>
      </c>
      <c r="X118" s="365" t="s">
        <v>3728</v>
      </c>
      <c r="Y118" s="366">
        <v>45876</v>
      </c>
      <c r="Z118" s="367" t="s">
        <v>692</v>
      </c>
      <c r="AA118" s="368" t="s">
        <v>3342</v>
      </c>
      <c r="AB118" s="369" t="s">
        <v>3733</v>
      </c>
      <c r="AC118" s="370">
        <f>VLOOKUP(AA118,코드표!$B$4:$C$89,2,FALSE)</f>
        <v>3</v>
      </c>
      <c r="AD118" s="352"/>
      <c r="AE118" s="1187">
        <v>57.661000000000001</v>
      </c>
      <c r="AF118" s="1187">
        <v>126.66</v>
      </c>
      <c r="AG118" s="372"/>
      <c r="AH118" s="373"/>
      <c r="AI118" s="374"/>
      <c r="AJ118" s="375" t="s">
        <v>3344</v>
      </c>
      <c r="AK118" s="376"/>
      <c r="AL118" s="376"/>
      <c r="AM118" s="377">
        <v>40532</v>
      </c>
      <c r="AN118" s="358" t="s">
        <v>3725</v>
      </c>
      <c r="AO118" s="378" t="s">
        <v>3729</v>
      </c>
      <c r="AP118" s="379" t="s">
        <v>3695</v>
      </c>
      <c r="AQ118" s="352" t="s">
        <v>3468</v>
      </c>
      <c r="AR118" s="380">
        <v>40532</v>
      </c>
      <c r="AS118" s="380">
        <v>43998</v>
      </c>
      <c r="AT118" s="380">
        <v>44397</v>
      </c>
      <c r="AU118" s="377">
        <v>45653</v>
      </c>
      <c r="AV118" s="352"/>
      <c r="AW118" s="381"/>
      <c r="AX118" s="382"/>
      <c r="AY118" s="383" t="s">
        <v>1464</v>
      </c>
      <c r="AZ118" s="384">
        <v>450000000</v>
      </c>
      <c r="BA118" s="385" t="s">
        <v>3383</v>
      </c>
      <c r="BB118" s="386" t="s">
        <v>696</v>
      </c>
      <c r="BC118" s="387">
        <v>450000000</v>
      </c>
      <c r="BD118" s="388">
        <f>330000000+120000000</f>
        <v>450000000</v>
      </c>
      <c r="BE118" s="389"/>
      <c r="BF118" s="390"/>
      <c r="BG118" s="391"/>
      <c r="BH118" s="392"/>
      <c r="BI118" s="454" t="s">
        <v>793</v>
      </c>
      <c r="BJ118" s="455">
        <v>626400000</v>
      </c>
      <c r="BK118" s="393" t="s">
        <v>3346</v>
      </c>
      <c r="BL118" s="389" t="s">
        <v>696</v>
      </c>
      <c r="BM118" s="387">
        <v>626400000</v>
      </c>
      <c r="BN118" s="394">
        <f>132000000+494400000</f>
        <v>626400000</v>
      </c>
      <c r="BO118" s="395"/>
      <c r="BP118" s="390"/>
      <c r="BQ118" s="391"/>
      <c r="BR118" s="396"/>
      <c r="BS118" s="396"/>
      <c r="BT118" s="352"/>
      <c r="BU118" s="397"/>
      <c r="BV118" s="398"/>
      <c r="BW118" s="399"/>
      <c r="BX118" s="388"/>
      <c r="BY118" s="359"/>
      <c r="BZ118" s="399"/>
      <c r="CA118" s="400"/>
      <c r="CB118" s="401"/>
      <c r="CC118" s="352"/>
      <c r="CD118" s="400"/>
      <c r="CE118" s="400"/>
      <c r="CF118" s="389"/>
      <c r="CG118" s="402"/>
      <c r="CH118" s="403"/>
      <c r="CI118" s="381"/>
      <c r="CJ118" s="400"/>
      <c r="CK118" s="404"/>
      <c r="CL118" s="405"/>
      <c r="CM118" s="406"/>
      <c r="CN118" s="352"/>
      <c r="CO118" s="407"/>
      <c r="CP118" s="408"/>
      <c r="CQ118" s="409"/>
      <c r="CR118" s="410"/>
      <c r="CS118" s="411"/>
      <c r="CT118" s="412"/>
      <c r="CU118" s="413"/>
      <c r="CV118" s="413"/>
      <c r="CW118" s="413"/>
      <c r="CX118" s="413"/>
      <c r="CY118" s="413"/>
      <c r="CZ118" s="413"/>
      <c r="DA118" s="384">
        <v>0</v>
      </c>
      <c r="DB118" s="413"/>
      <c r="DC118" s="414">
        <f t="shared" si="10"/>
        <v>0</v>
      </c>
      <c r="DD118" s="399"/>
      <c r="DE118" s="399"/>
      <c r="DF118" s="399"/>
      <c r="DG118" s="399"/>
      <c r="DH118" s="399"/>
      <c r="DI118" s="414"/>
      <c r="DJ118" s="414"/>
      <c r="DK118" s="399"/>
      <c r="DL118" s="414"/>
      <c r="DM118" s="414">
        <f t="shared" si="11"/>
        <v>0</v>
      </c>
      <c r="DN118" s="415"/>
      <c r="DO118" s="399"/>
      <c r="DP118" s="298" t="s">
        <v>3734</v>
      </c>
      <c r="DQ118" s="416"/>
      <c r="DR118" s="416"/>
      <c r="DS118" s="352">
        <v>1</v>
      </c>
      <c r="DT118" s="352">
        <v>2</v>
      </c>
      <c r="DU118" s="352"/>
      <c r="DV118" s="417" t="s">
        <v>697</v>
      </c>
      <c r="DW118" s="352" t="s">
        <v>3386</v>
      </c>
      <c r="DX118" s="418"/>
      <c r="DY118" s="419" t="s">
        <v>3730</v>
      </c>
      <c r="DZ118" s="420" t="s">
        <v>3731</v>
      </c>
      <c r="EA118" s="420" t="s">
        <v>3732</v>
      </c>
      <c r="EB118" s="421"/>
      <c r="EC118" s="407" t="s">
        <v>3333</v>
      </c>
      <c r="ED118" s="422" t="s">
        <v>3735</v>
      </c>
      <c r="EE118" s="375" t="s">
        <v>3382</v>
      </c>
      <c r="EF118" s="423">
        <v>382455993</v>
      </c>
      <c r="EG118" s="424" t="s">
        <v>3609</v>
      </c>
      <c r="EH118" s="368" t="s">
        <v>3736</v>
      </c>
      <c r="EI118" s="375" t="s">
        <v>3382</v>
      </c>
      <c r="EJ118" s="423">
        <v>544624291</v>
      </c>
      <c r="EK118" s="425"/>
      <c r="EL118" s="425"/>
      <c r="EM118" s="375"/>
      <c r="EN118" s="426"/>
      <c r="EO118" s="427">
        <v>45665</v>
      </c>
      <c r="EP118" s="427">
        <v>45743</v>
      </c>
      <c r="EQ118" s="352"/>
      <c r="ER118" s="428"/>
      <c r="ES118" s="377"/>
      <c r="ET118" s="429"/>
      <c r="EU118" s="377"/>
      <c r="EV118" s="429"/>
      <c r="EW118" s="429"/>
      <c r="EX118" s="377"/>
      <c r="EY118" s="429"/>
      <c r="EZ118" s="377"/>
      <c r="FA118" s="377"/>
      <c r="FB118" s="377"/>
      <c r="FC118" s="376"/>
      <c r="FD118" s="376"/>
      <c r="FE118" s="430"/>
      <c r="FF118" s="430"/>
      <c r="FG118" s="400"/>
      <c r="FH118" s="376"/>
      <c r="FI118" s="376"/>
      <c r="FJ118" s="376"/>
      <c r="FK118" s="376"/>
      <c r="FL118" s="376"/>
      <c r="FM118" s="352"/>
      <c r="FN118" s="376"/>
      <c r="FO118" s="376"/>
      <c r="FP118" s="399"/>
      <c r="FQ118" s="376"/>
      <c r="FR118" s="352"/>
      <c r="FS118" s="431"/>
      <c r="FT118" s="432" t="s">
        <v>710</v>
      </c>
      <c r="FU118" s="433">
        <v>45878</v>
      </c>
      <c r="FV118" s="434"/>
      <c r="FW118" s="435"/>
      <c r="FX118" s="435"/>
      <c r="FY118" s="436"/>
      <c r="FZ118" s="436"/>
      <c r="GA118" s="437">
        <v>1185000000</v>
      </c>
      <c r="GB118" s="412"/>
      <c r="GC118" s="438"/>
      <c r="GD118" s="439"/>
      <c r="GE118" s="440"/>
      <c r="GF118" s="441"/>
      <c r="GG118" s="441"/>
      <c r="GH118" s="441"/>
      <c r="GI118" s="441"/>
      <c r="GJ118" s="441"/>
      <c r="GK118" s="441"/>
      <c r="GL118" s="442">
        <f t="shared" si="12"/>
        <v>0</v>
      </c>
      <c r="GM118" s="442">
        <f t="shared" si="13"/>
        <v>0</v>
      </c>
      <c r="GN118" s="442"/>
      <c r="GO118" s="443"/>
      <c r="GP118" s="444"/>
      <c r="GQ118" s="445"/>
      <c r="GR118" s="377"/>
      <c r="GS118" s="446"/>
      <c r="GT118" s="447"/>
      <c r="GU118" s="448"/>
      <c r="GV118" s="449"/>
      <c r="GW118" s="450"/>
      <c r="GX118" s="451"/>
      <c r="MD118" s="453">
        <f t="shared" si="14"/>
        <v>0</v>
      </c>
    </row>
    <row r="119" spans="1:342" s="452" customFormat="1" ht="18" customHeight="1">
      <c r="A119" s="1168" t="s">
        <v>3702</v>
      </c>
      <c r="B119" s="1169"/>
      <c r="C119" s="1170"/>
      <c r="D119" s="1158" t="s">
        <v>683</v>
      </c>
      <c r="E119" s="1159" t="s">
        <v>1632</v>
      </c>
      <c r="F119" s="1171">
        <f t="shared" si="9"/>
        <v>1</v>
      </c>
      <c r="G119" s="1172" t="str">
        <f t="shared" si="8"/>
        <v>SBI-100-01</v>
      </c>
      <c r="H119" s="1165" t="s">
        <v>3737</v>
      </c>
      <c r="I119" s="1172"/>
      <c r="J119" s="1173">
        <v>220484880</v>
      </c>
      <c r="K119" s="1174" t="s">
        <v>3741</v>
      </c>
      <c r="L119" s="1174"/>
      <c r="M119" s="1175" t="s">
        <v>3335</v>
      </c>
      <c r="N119" s="1176"/>
      <c r="O119" s="1177"/>
      <c r="P119" s="1178"/>
      <c r="Q119" s="1179" t="s">
        <v>1514</v>
      </c>
      <c r="R119" s="1179" t="s">
        <v>1296</v>
      </c>
      <c r="S119" s="1179" t="s">
        <v>1634</v>
      </c>
      <c r="T119" s="1180" t="s">
        <v>1635</v>
      </c>
      <c r="U119" s="1181" t="s">
        <v>3489</v>
      </c>
      <c r="V119" s="1181" t="s">
        <v>3738</v>
      </c>
      <c r="W119" s="1181" t="s">
        <v>3739</v>
      </c>
      <c r="X119" s="1181" t="s">
        <v>3740</v>
      </c>
      <c r="Y119" s="1182">
        <v>45876</v>
      </c>
      <c r="Z119" s="1183" t="s">
        <v>692</v>
      </c>
      <c r="AA119" s="1184" t="s">
        <v>3342</v>
      </c>
      <c r="AB119" s="1185" t="s">
        <v>3744</v>
      </c>
      <c r="AC119" s="1186">
        <f>VLOOKUP(AA119,[1]코드표!$B$4:$C$89,2,FALSE)</f>
        <v>3</v>
      </c>
      <c r="AD119" s="1170"/>
      <c r="AE119" s="1187">
        <v>39.022199999999998</v>
      </c>
      <c r="AF119" s="1187">
        <v>85</v>
      </c>
      <c r="AG119" s="1188"/>
      <c r="AH119" s="1189"/>
      <c r="AI119" s="1190"/>
      <c r="AJ119" s="1191" t="s">
        <v>3344</v>
      </c>
      <c r="AK119" s="1192"/>
      <c r="AL119" s="1192"/>
      <c r="AM119" s="1193">
        <v>43304</v>
      </c>
      <c r="AN119" s="1174" t="s">
        <v>3737</v>
      </c>
      <c r="AO119" s="1194" t="s">
        <v>3741</v>
      </c>
      <c r="AP119" s="1195" t="s">
        <v>3397</v>
      </c>
      <c r="AQ119" s="1170" t="s">
        <v>3345</v>
      </c>
      <c r="AR119" s="1196">
        <v>44623</v>
      </c>
      <c r="AS119" s="1196">
        <v>44623</v>
      </c>
      <c r="AT119" s="1196">
        <v>44623</v>
      </c>
      <c r="AU119" s="1193"/>
      <c r="AV119" s="1170"/>
      <c r="AW119" s="1160"/>
      <c r="AX119" s="1197"/>
      <c r="AY119" s="1198">
        <v>1</v>
      </c>
      <c r="AZ119" s="1199">
        <v>261600000</v>
      </c>
      <c r="BA119" s="1200">
        <v>1</v>
      </c>
      <c r="BB119" s="1201" t="s">
        <v>696</v>
      </c>
      <c r="BC119" s="1202">
        <v>261600000</v>
      </c>
      <c r="BD119" s="1203">
        <f>261600000</f>
        <v>261600000</v>
      </c>
      <c r="BE119" s="1161"/>
      <c r="BF119" s="1204"/>
      <c r="BG119" s="1205"/>
      <c r="BH119" s="1206"/>
      <c r="BI119" s="1206"/>
      <c r="BJ119" s="1206"/>
      <c r="BK119" s="1207"/>
      <c r="BL119" s="1161"/>
      <c r="BM119" s="1202"/>
      <c r="BN119" s="1208"/>
      <c r="BO119" s="1209"/>
      <c r="BP119" s="1204"/>
      <c r="BQ119" s="1205"/>
      <c r="BR119" s="1210"/>
      <c r="BS119" s="1210"/>
      <c r="BT119" s="1170"/>
      <c r="BU119" s="1211"/>
      <c r="BV119" s="1212"/>
      <c r="BW119" s="1213"/>
      <c r="BX119" s="1203"/>
      <c r="BY119" s="1175"/>
      <c r="BZ119" s="1213"/>
      <c r="CA119" s="1214"/>
      <c r="CB119" s="1215"/>
      <c r="CC119" s="1170"/>
      <c r="CD119" s="1214"/>
      <c r="CE119" s="1214"/>
      <c r="CF119" s="1161"/>
      <c r="CG119" s="1216"/>
      <c r="CH119" s="1217"/>
      <c r="CI119" s="1160"/>
      <c r="CJ119" s="1214"/>
      <c r="CK119" s="1218"/>
      <c r="CL119" s="1219"/>
      <c r="CM119" s="1220"/>
      <c r="CN119" s="1170"/>
      <c r="CO119" s="1221"/>
      <c r="CP119" s="1222"/>
      <c r="CQ119" s="1223"/>
      <c r="CR119" s="1224"/>
      <c r="CS119" s="1225"/>
      <c r="CT119" s="1226"/>
      <c r="CU119" s="1227"/>
      <c r="CV119" s="1227"/>
      <c r="CW119" s="1227"/>
      <c r="CX119" s="1227"/>
      <c r="CY119" s="1227"/>
      <c r="CZ119" s="1227"/>
      <c r="DA119" s="1199">
        <v>0</v>
      </c>
      <c r="DB119" s="1227"/>
      <c r="DC119" s="1228">
        <f t="shared" si="10"/>
        <v>0</v>
      </c>
      <c r="DD119" s="1213"/>
      <c r="DE119" s="1213"/>
      <c r="DF119" s="1213"/>
      <c r="DG119" s="1213"/>
      <c r="DH119" s="1213"/>
      <c r="DI119" s="1228"/>
      <c r="DJ119" s="1228"/>
      <c r="DK119" s="1213"/>
      <c r="DL119" s="1228"/>
      <c r="DM119" s="1228">
        <f t="shared" si="11"/>
        <v>0</v>
      </c>
      <c r="DN119" s="1229"/>
      <c r="DO119" s="1213"/>
      <c r="DP119" s="298" t="s">
        <v>3747</v>
      </c>
      <c r="DQ119" s="1230"/>
      <c r="DR119" s="1230"/>
      <c r="DS119" s="1170">
        <v>1</v>
      </c>
      <c r="DT119" s="1170">
        <v>2</v>
      </c>
      <c r="DU119" s="1170"/>
      <c r="DV119" s="1231" t="s">
        <v>697</v>
      </c>
      <c r="DW119" s="1170" t="s">
        <v>3386</v>
      </c>
      <c r="DX119" s="1232"/>
      <c r="DY119" s="1233" t="s">
        <v>3742</v>
      </c>
      <c r="DZ119" s="1234" t="s">
        <v>3743</v>
      </c>
      <c r="EA119" s="1235"/>
      <c r="EB119" s="1235"/>
      <c r="EC119" s="1221" t="s">
        <v>3333</v>
      </c>
      <c r="ED119" s="1236" t="s">
        <v>3737</v>
      </c>
      <c r="EE119" s="1191" t="s">
        <v>3382</v>
      </c>
      <c r="EF119" s="1237">
        <v>232246667</v>
      </c>
      <c r="EG119" s="1238"/>
      <c r="EH119" s="1184"/>
      <c r="EI119" s="1191"/>
      <c r="EJ119" s="1237"/>
      <c r="EK119" s="1239"/>
      <c r="EL119" s="1239"/>
      <c r="EM119" s="1191"/>
      <c r="EN119" s="1240"/>
      <c r="EO119" s="1241">
        <v>45819</v>
      </c>
      <c r="EP119" s="1241">
        <v>45894</v>
      </c>
      <c r="EQ119" s="1170"/>
      <c r="ER119" s="1242"/>
      <c r="ES119" s="1193"/>
      <c r="ET119" s="1243"/>
      <c r="EU119" s="1193"/>
      <c r="EV119" s="1243"/>
      <c r="EW119" s="1243"/>
      <c r="EX119" s="1193"/>
      <c r="EY119" s="1243"/>
      <c r="EZ119" s="1193"/>
      <c r="FA119" s="1193"/>
      <c r="FB119" s="1193"/>
      <c r="FC119" s="1192"/>
      <c r="FD119" s="1192"/>
      <c r="FE119" s="1244"/>
      <c r="FF119" s="1244"/>
      <c r="FG119" s="1214"/>
      <c r="FH119" s="1192"/>
      <c r="FI119" s="1192"/>
      <c r="FJ119" s="1192"/>
      <c r="FK119" s="1192"/>
      <c r="FL119" s="1192"/>
      <c r="FM119" s="1170"/>
      <c r="FN119" s="1192"/>
      <c r="FO119" s="1192"/>
      <c r="FP119" s="1213"/>
      <c r="FQ119" s="1192"/>
      <c r="FR119" s="1170"/>
      <c r="FS119" s="1245"/>
      <c r="FT119" s="1246" t="s">
        <v>710</v>
      </c>
      <c r="FU119" s="1247">
        <v>45878</v>
      </c>
      <c r="FV119" s="1248"/>
      <c r="FW119" s="1249"/>
      <c r="FX119" s="1249"/>
      <c r="FY119" s="1250"/>
      <c r="FZ119" s="1250"/>
      <c r="GA119" s="1251">
        <v>215000000</v>
      </c>
      <c r="GB119" s="1226"/>
      <c r="GC119" s="1252"/>
      <c r="GD119" s="1253"/>
      <c r="GE119" s="1254"/>
      <c r="GF119" s="1255"/>
      <c r="GG119" s="1255"/>
      <c r="GH119" s="1255"/>
      <c r="GI119" s="1255"/>
      <c r="GJ119" s="1255"/>
      <c r="GK119" s="1255"/>
      <c r="GL119" s="1256">
        <f t="shared" si="12"/>
        <v>0</v>
      </c>
      <c r="GM119" s="1256">
        <f t="shared" si="13"/>
        <v>0</v>
      </c>
      <c r="GN119" s="1256"/>
      <c r="GO119" s="1257"/>
      <c r="GP119" s="1258"/>
      <c r="GQ119" s="1259"/>
      <c r="GR119" s="1193"/>
      <c r="GS119" s="1260"/>
      <c r="GT119" s="1261"/>
      <c r="GU119" s="1262"/>
      <c r="GV119" s="1263"/>
      <c r="GW119" s="1264"/>
      <c r="GX119" s="1265"/>
      <c r="MD119" s="453">
        <f t="shared" si="14"/>
        <v>0</v>
      </c>
    </row>
    <row r="120" spans="1:342" s="452" customFormat="1" ht="18" customHeight="1">
      <c r="A120" s="1168" t="s">
        <v>3702</v>
      </c>
      <c r="B120" s="351"/>
      <c r="C120" s="352"/>
      <c r="D120" s="353" t="s">
        <v>683</v>
      </c>
      <c r="E120" s="1152" t="s">
        <v>1639</v>
      </c>
      <c r="F120" s="354">
        <f t="shared" si="9"/>
        <v>1</v>
      </c>
      <c r="G120" s="355" t="str">
        <f t="shared" si="8"/>
        <v>SBI-101-01</v>
      </c>
      <c r="H120" s="356" t="s">
        <v>3748</v>
      </c>
      <c r="I120" s="355"/>
      <c r="J120" s="357">
        <v>423691280</v>
      </c>
      <c r="K120" s="358" t="s">
        <v>3752</v>
      </c>
      <c r="L120" s="358"/>
      <c r="M120" s="359" t="s">
        <v>3335</v>
      </c>
      <c r="N120" s="360"/>
      <c r="O120" s="361"/>
      <c r="P120" s="362"/>
      <c r="Q120" s="363" t="s">
        <v>735</v>
      </c>
      <c r="R120" s="363" t="s">
        <v>973</v>
      </c>
      <c r="S120" s="363" t="s">
        <v>1641</v>
      </c>
      <c r="T120" s="364" t="s">
        <v>1642</v>
      </c>
      <c r="U120" s="365" t="s">
        <v>3336</v>
      </c>
      <c r="V120" s="365" t="s">
        <v>3749</v>
      </c>
      <c r="W120" s="365" t="s">
        <v>3750</v>
      </c>
      <c r="X120" s="365" t="s">
        <v>3751</v>
      </c>
      <c r="Y120" s="366">
        <v>45876</v>
      </c>
      <c r="Z120" s="367" t="s">
        <v>692</v>
      </c>
      <c r="AA120" s="368" t="s">
        <v>3342</v>
      </c>
      <c r="AB120" s="369" t="s">
        <v>3598</v>
      </c>
      <c r="AC120" s="370">
        <f>VLOOKUP(AA120,코드표!$B$4:$C$89,2,FALSE)</f>
        <v>3</v>
      </c>
      <c r="AD120" s="352"/>
      <c r="AE120" s="1187">
        <v>70.098699999999994</v>
      </c>
      <c r="AF120" s="1187">
        <v>124.535</v>
      </c>
      <c r="AG120" s="372"/>
      <c r="AH120" s="373"/>
      <c r="AI120" s="374"/>
      <c r="AJ120" s="375" t="s">
        <v>3344</v>
      </c>
      <c r="AK120" s="376"/>
      <c r="AL120" s="376"/>
      <c r="AM120" s="377">
        <v>41521</v>
      </c>
      <c r="AN120" s="358" t="s">
        <v>3748</v>
      </c>
      <c r="AO120" s="378" t="s">
        <v>3752</v>
      </c>
      <c r="AP120" s="379" t="s">
        <v>3397</v>
      </c>
      <c r="AQ120" s="352" t="s">
        <v>3345</v>
      </c>
      <c r="AR120" s="380">
        <v>43944</v>
      </c>
      <c r="AS120" s="380">
        <v>43944</v>
      </c>
      <c r="AT120" s="380">
        <v>43944</v>
      </c>
      <c r="AU120" s="377">
        <v>44116</v>
      </c>
      <c r="AV120" s="352"/>
      <c r="AW120" s="381"/>
      <c r="AX120" s="382"/>
      <c r="AY120" s="383">
        <v>1</v>
      </c>
      <c r="AZ120" s="384">
        <v>504000000</v>
      </c>
      <c r="BA120" s="385">
        <v>1</v>
      </c>
      <c r="BB120" s="386" t="s">
        <v>696</v>
      </c>
      <c r="BC120" s="387">
        <v>504000000</v>
      </c>
      <c r="BD120" s="388">
        <f>504000000</f>
        <v>504000000</v>
      </c>
      <c r="BE120" s="389"/>
      <c r="BF120" s="390"/>
      <c r="BG120" s="391"/>
      <c r="BH120" s="392"/>
      <c r="BI120" s="392"/>
      <c r="BJ120" s="392"/>
      <c r="BK120" s="393"/>
      <c r="BL120" s="389"/>
      <c r="BM120" s="387"/>
      <c r="BN120" s="394"/>
      <c r="BO120" s="395"/>
      <c r="BP120" s="390"/>
      <c r="BQ120" s="391"/>
      <c r="BR120" s="396"/>
      <c r="BS120" s="396"/>
      <c r="BT120" s="352"/>
      <c r="BU120" s="397"/>
      <c r="BV120" s="398"/>
      <c r="BW120" s="399"/>
      <c r="BX120" s="388"/>
      <c r="BY120" s="359"/>
      <c r="BZ120" s="399"/>
      <c r="CA120" s="400"/>
      <c r="CB120" s="401"/>
      <c r="CC120" s="352"/>
      <c r="CD120" s="400"/>
      <c r="CE120" s="400"/>
      <c r="CF120" s="389"/>
      <c r="CG120" s="402"/>
      <c r="CH120" s="403"/>
      <c r="CI120" s="381"/>
      <c r="CJ120" s="400"/>
      <c r="CK120" s="404"/>
      <c r="CL120" s="405"/>
      <c r="CM120" s="406"/>
      <c r="CN120" s="352"/>
      <c r="CO120" s="407"/>
      <c r="CP120" s="408"/>
      <c r="CQ120" s="409"/>
      <c r="CR120" s="410"/>
      <c r="CS120" s="411"/>
      <c r="CT120" s="412"/>
      <c r="CU120" s="413"/>
      <c r="CV120" s="413"/>
      <c r="CW120" s="413"/>
      <c r="CX120" s="413"/>
      <c r="CY120" s="413"/>
      <c r="CZ120" s="413"/>
      <c r="DA120" s="384">
        <v>0</v>
      </c>
      <c r="DB120" s="413"/>
      <c r="DC120" s="414">
        <f t="shared" si="10"/>
        <v>0</v>
      </c>
      <c r="DD120" s="399"/>
      <c r="DE120" s="399"/>
      <c r="DF120" s="399"/>
      <c r="DG120" s="399"/>
      <c r="DH120" s="399"/>
      <c r="DI120" s="414"/>
      <c r="DJ120" s="414"/>
      <c r="DK120" s="399"/>
      <c r="DL120" s="414"/>
      <c r="DM120" s="414">
        <f t="shared" si="11"/>
        <v>0</v>
      </c>
      <c r="DN120" s="415"/>
      <c r="DO120" s="399"/>
      <c r="DP120" s="298" t="s">
        <v>3756</v>
      </c>
      <c r="DQ120" s="416"/>
      <c r="DR120" s="416"/>
      <c r="DS120" s="352">
        <v>1</v>
      </c>
      <c r="DT120" s="352">
        <v>2</v>
      </c>
      <c r="DU120" s="352"/>
      <c r="DV120" s="417" t="s">
        <v>697</v>
      </c>
      <c r="DW120" s="352" t="s">
        <v>3386</v>
      </c>
      <c r="DX120" s="418"/>
      <c r="DY120" s="419" t="s">
        <v>3411</v>
      </c>
      <c r="DZ120" s="420" t="s">
        <v>3753</v>
      </c>
      <c r="EA120" s="421"/>
      <c r="EB120" s="421"/>
      <c r="EC120" s="407" t="s">
        <v>3333</v>
      </c>
      <c r="ED120" s="422" t="s">
        <v>3748</v>
      </c>
      <c r="EE120" s="375" t="s">
        <v>3382</v>
      </c>
      <c r="EF120" s="423">
        <v>424498256</v>
      </c>
      <c r="EG120" s="424"/>
      <c r="EH120" s="368"/>
      <c r="EI120" s="375"/>
      <c r="EJ120" s="423"/>
      <c r="EK120" s="425"/>
      <c r="EL120" s="425"/>
      <c r="EM120" s="375"/>
      <c r="EN120" s="426"/>
      <c r="EO120" s="427">
        <v>45791</v>
      </c>
      <c r="EP120" s="427">
        <v>45863</v>
      </c>
      <c r="EQ120" s="352"/>
      <c r="ER120" s="428"/>
      <c r="ES120" s="377"/>
      <c r="ET120" s="429"/>
      <c r="EU120" s="377"/>
      <c r="EV120" s="429"/>
      <c r="EW120" s="429"/>
      <c r="EX120" s="377"/>
      <c r="EY120" s="429"/>
      <c r="EZ120" s="377"/>
      <c r="FA120" s="377"/>
      <c r="FB120" s="377"/>
      <c r="FC120" s="376"/>
      <c r="FD120" s="376"/>
      <c r="FE120" s="430"/>
      <c r="FF120" s="430"/>
      <c r="FG120" s="400"/>
      <c r="FH120" s="376"/>
      <c r="FI120" s="376"/>
      <c r="FJ120" s="376"/>
      <c r="FK120" s="376"/>
      <c r="FL120" s="376"/>
      <c r="FM120" s="352"/>
      <c r="FN120" s="376"/>
      <c r="FO120" s="376"/>
      <c r="FP120" s="399"/>
      <c r="FQ120" s="376"/>
      <c r="FR120" s="352"/>
      <c r="FS120" s="431" t="s">
        <v>3757</v>
      </c>
      <c r="FT120" s="432" t="s">
        <v>710</v>
      </c>
      <c r="FU120" s="433">
        <v>45878</v>
      </c>
      <c r="FV120" s="434"/>
      <c r="FW120" s="435"/>
      <c r="FX120" s="435"/>
      <c r="FY120" s="436"/>
      <c r="FZ120" s="436"/>
      <c r="GA120" s="437">
        <v>705000000</v>
      </c>
      <c r="GB120" s="412"/>
      <c r="GC120" s="438"/>
      <c r="GD120" s="439"/>
      <c r="GE120" s="440"/>
      <c r="GF120" s="441"/>
      <c r="GG120" s="441"/>
      <c r="GH120" s="441"/>
      <c r="GI120" s="441"/>
      <c r="GJ120" s="441"/>
      <c r="GK120" s="441"/>
      <c r="GL120" s="442">
        <f t="shared" si="12"/>
        <v>0</v>
      </c>
      <c r="GM120" s="442">
        <f t="shared" si="13"/>
        <v>0</v>
      </c>
      <c r="GN120" s="442"/>
      <c r="GO120" s="443"/>
      <c r="GP120" s="444"/>
      <c r="GQ120" s="445"/>
      <c r="GR120" s="377"/>
      <c r="GS120" s="446"/>
      <c r="GT120" s="447"/>
      <c r="GU120" s="448"/>
      <c r="GV120" s="449"/>
      <c r="GW120" s="450"/>
      <c r="GX120" s="451"/>
      <c r="MD120" s="453">
        <f t="shared" si="14"/>
        <v>0</v>
      </c>
    </row>
    <row r="121" spans="1:342" s="452" customFormat="1" ht="18" customHeight="1">
      <c r="A121" s="1168" t="s">
        <v>3702</v>
      </c>
      <c r="B121" s="351"/>
      <c r="C121" s="352"/>
      <c r="D121" s="353" t="s">
        <v>683</v>
      </c>
      <c r="E121" s="1152" t="s">
        <v>1645</v>
      </c>
      <c r="F121" s="354">
        <f t="shared" si="9"/>
        <v>1</v>
      </c>
      <c r="G121" s="355" t="str">
        <f t="shared" si="8"/>
        <v>SBI-102-01</v>
      </c>
      <c r="H121" s="356" t="s">
        <v>3758</v>
      </c>
      <c r="I121" s="355"/>
      <c r="J121" s="357">
        <v>237416663</v>
      </c>
      <c r="K121" s="358" t="s">
        <v>3762</v>
      </c>
      <c r="L121" s="358"/>
      <c r="M121" s="359" t="s">
        <v>3335</v>
      </c>
      <c r="N121" s="360"/>
      <c r="O121" s="361"/>
      <c r="P121" s="362"/>
      <c r="Q121" s="363" t="s">
        <v>725</v>
      </c>
      <c r="R121" s="363" t="s">
        <v>1647</v>
      </c>
      <c r="S121" s="363" t="s">
        <v>1648</v>
      </c>
      <c r="T121" s="364" t="s">
        <v>1649</v>
      </c>
      <c r="U121" s="365" t="s">
        <v>260</v>
      </c>
      <c r="V121" s="365" t="s">
        <v>3759</v>
      </c>
      <c r="W121" s="365" t="s">
        <v>3760</v>
      </c>
      <c r="X121" s="365" t="s">
        <v>3761</v>
      </c>
      <c r="Y121" s="366">
        <v>45876</v>
      </c>
      <c r="Z121" s="367" t="s">
        <v>692</v>
      </c>
      <c r="AA121" s="368" t="s">
        <v>3767</v>
      </c>
      <c r="AB121" s="369" t="s">
        <v>3768</v>
      </c>
      <c r="AC121" s="370">
        <f>VLOOKUP(AA121,코드표!$B$4:$C$89,2,FALSE)</f>
        <v>3</v>
      </c>
      <c r="AD121" s="352"/>
      <c r="AE121" s="1187">
        <v>71.81</v>
      </c>
      <c r="AF121" s="1187">
        <v>134.1</v>
      </c>
      <c r="AG121" s="372"/>
      <c r="AH121" s="373"/>
      <c r="AI121" s="374"/>
      <c r="AJ121" s="375" t="s">
        <v>3769</v>
      </c>
      <c r="AK121" s="376"/>
      <c r="AL121" s="376"/>
      <c r="AM121" s="377">
        <v>40480</v>
      </c>
      <c r="AN121" s="358" t="s">
        <v>3758</v>
      </c>
      <c r="AO121" s="378" t="s">
        <v>3762</v>
      </c>
      <c r="AP121" s="379" t="s">
        <v>1491</v>
      </c>
      <c r="AQ121" s="352" t="s">
        <v>3770</v>
      </c>
      <c r="AR121" s="380">
        <v>44481</v>
      </c>
      <c r="AS121" s="380">
        <v>44481</v>
      </c>
      <c r="AT121" s="380">
        <v>44481</v>
      </c>
      <c r="AU121" s="377">
        <v>45002</v>
      </c>
      <c r="AV121" s="352"/>
      <c r="AW121" s="381"/>
      <c r="AX121" s="382"/>
      <c r="AY121" s="383">
        <v>1</v>
      </c>
      <c r="AZ121" s="384">
        <v>310800000</v>
      </c>
      <c r="BA121" s="385">
        <v>1</v>
      </c>
      <c r="BB121" s="386" t="s">
        <v>696</v>
      </c>
      <c r="BC121" s="387">
        <v>310800000</v>
      </c>
      <c r="BD121" s="388">
        <f>310800000</f>
        <v>310800000</v>
      </c>
      <c r="BE121" s="389"/>
      <c r="BF121" s="390"/>
      <c r="BG121" s="391"/>
      <c r="BH121" s="392"/>
      <c r="BI121" s="392"/>
      <c r="BJ121" s="392"/>
      <c r="BK121" s="393"/>
      <c r="BL121" s="389"/>
      <c r="BM121" s="387"/>
      <c r="BN121" s="394"/>
      <c r="BO121" s="395"/>
      <c r="BP121" s="390"/>
      <c r="BQ121" s="391"/>
      <c r="BR121" s="396"/>
      <c r="BS121" s="396"/>
      <c r="BT121" s="352"/>
      <c r="BU121" s="397"/>
      <c r="BV121" s="398"/>
      <c r="BW121" s="399"/>
      <c r="BX121" s="388"/>
      <c r="BY121" s="359"/>
      <c r="BZ121" s="399"/>
      <c r="CA121" s="400"/>
      <c r="CB121" s="401"/>
      <c r="CC121" s="352"/>
      <c r="CD121" s="400"/>
      <c r="CE121" s="400"/>
      <c r="CF121" s="389"/>
      <c r="CG121" s="402"/>
      <c r="CH121" s="403"/>
      <c r="CI121" s="381"/>
      <c r="CJ121" s="400"/>
      <c r="CK121" s="404"/>
      <c r="CL121" s="405"/>
      <c r="CM121" s="406"/>
      <c r="CN121" s="352"/>
      <c r="CO121" s="407"/>
      <c r="CP121" s="408"/>
      <c r="CQ121" s="409"/>
      <c r="CR121" s="410"/>
      <c r="CS121" s="411"/>
      <c r="CT121" s="412"/>
      <c r="CU121" s="413"/>
      <c r="CV121" s="413"/>
      <c r="CW121" s="413"/>
      <c r="CX121" s="413"/>
      <c r="CY121" s="413"/>
      <c r="CZ121" s="413"/>
      <c r="DA121" s="384">
        <v>0</v>
      </c>
      <c r="DB121" s="413"/>
      <c r="DC121" s="414">
        <f t="shared" si="10"/>
        <v>0</v>
      </c>
      <c r="DD121" s="399"/>
      <c r="DE121" s="399"/>
      <c r="DF121" s="399"/>
      <c r="DG121" s="399"/>
      <c r="DH121" s="399"/>
      <c r="DI121" s="414"/>
      <c r="DJ121" s="414"/>
      <c r="DK121" s="399"/>
      <c r="DL121" s="414"/>
      <c r="DM121" s="414">
        <f t="shared" si="11"/>
        <v>0</v>
      </c>
      <c r="DN121" s="415"/>
      <c r="DO121" s="399"/>
      <c r="DP121" s="298" t="s">
        <v>3992</v>
      </c>
      <c r="DQ121" s="416"/>
      <c r="DR121" s="416"/>
      <c r="DS121" s="352">
        <v>2</v>
      </c>
      <c r="DT121" s="352">
        <v>2</v>
      </c>
      <c r="DU121" s="352"/>
      <c r="DV121" s="417" t="s">
        <v>697</v>
      </c>
      <c r="DW121" s="352" t="s">
        <v>3780</v>
      </c>
      <c r="DX121" s="418"/>
      <c r="DY121" s="419" t="s">
        <v>3763</v>
      </c>
      <c r="DZ121" s="420" t="s">
        <v>3764</v>
      </c>
      <c r="EA121" s="421"/>
      <c r="EB121" s="421"/>
      <c r="EC121" s="407" t="s">
        <v>3765</v>
      </c>
      <c r="ED121" s="422" t="s">
        <v>3766</v>
      </c>
      <c r="EE121" s="375" t="s">
        <v>3698</v>
      </c>
      <c r="EF121" s="423">
        <v>56783560</v>
      </c>
      <c r="EG121" s="424"/>
      <c r="EH121" s="368"/>
      <c r="EI121" s="375"/>
      <c r="EJ121" s="423"/>
      <c r="EK121" s="425"/>
      <c r="EL121" s="425"/>
      <c r="EM121" s="375"/>
      <c r="EN121" s="426"/>
      <c r="EO121" s="427">
        <v>45733</v>
      </c>
      <c r="EP121" s="427">
        <v>45817</v>
      </c>
      <c r="EQ121" s="352"/>
      <c r="ER121" s="428"/>
      <c r="ES121" s="377"/>
      <c r="ET121" s="429"/>
      <c r="EU121" s="377"/>
      <c r="EV121" s="429"/>
      <c r="EW121" s="429"/>
      <c r="EX121" s="377"/>
      <c r="EY121" s="429"/>
      <c r="EZ121" s="377"/>
      <c r="FA121" s="377"/>
      <c r="FB121" s="377"/>
      <c r="FC121" s="376"/>
      <c r="FD121" s="376"/>
      <c r="FE121" s="430"/>
      <c r="FF121" s="430"/>
      <c r="FG121" s="400"/>
      <c r="FH121" s="376"/>
      <c r="FI121" s="376"/>
      <c r="FJ121" s="376"/>
      <c r="FK121" s="376"/>
      <c r="FL121" s="376"/>
      <c r="FM121" s="352"/>
      <c r="FN121" s="376"/>
      <c r="FO121" s="376"/>
      <c r="FP121" s="399"/>
      <c r="FQ121" s="376"/>
      <c r="FR121" s="352"/>
      <c r="FS121" s="431"/>
      <c r="FT121" s="434"/>
      <c r="FU121" s="434"/>
      <c r="FV121" s="434"/>
      <c r="FW121" s="434"/>
      <c r="FX121" s="434"/>
      <c r="FY121" s="434"/>
      <c r="FZ121" s="434"/>
      <c r="GA121" s="434"/>
      <c r="GB121" s="412"/>
      <c r="GC121" s="438"/>
      <c r="GD121" s="439"/>
      <c r="GE121" s="440"/>
      <c r="GF121" s="441"/>
      <c r="GG121" s="441"/>
      <c r="GH121" s="441"/>
      <c r="GI121" s="441"/>
      <c r="GJ121" s="441"/>
      <c r="GK121" s="441"/>
      <c r="GL121" s="442">
        <f t="shared" si="12"/>
        <v>0</v>
      </c>
      <c r="GM121" s="442">
        <f t="shared" si="13"/>
        <v>0</v>
      </c>
      <c r="GN121" s="442"/>
      <c r="GO121" s="443"/>
      <c r="GP121" s="444"/>
      <c r="GQ121" s="445"/>
      <c r="GR121" s="377"/>
      <c r="GS121" s="446"/>
      <c r="GT121" s="447"/>
      <c r="GU121" s="448"/>
      <c r="GV121" s="449"/>
      <c r="GW121" s="450"/>
      <c r="GX121" s="451"/>
      <c r="MD121" s="453">
        <f t="shared" si="14"/>
        <v>0</v>
      </c>
    </row>
    <row r="122" spans="1:342" s="452" customFormat="1" ht="18" customHeight="1">
      <c r="A122" s="350" t="s">
        <v>3834</v>
      </c>
      <c r="B122" s="351"/>
      <c r="C122" s="352"/>
      <c r="D122" s="353" t="s">
        <v>683</v>
      </c>
      <c r="E122" s="1152" t="s">
        <v>1654</v>
      </c>
      <c r="F122" s="354">
        <f t="shared" si="9"/>
        <v>1</v>
      </c>
      <c r="G122" s="355" t="str">
        <f t="shared" si="8"/>
        <v>SBI-103-01</v>
      </c>
      <c r="H122" s="356" t="s">
        <v>3783</v>
      </c>
      <c r="I122" s="355"/>
      <c r="J122" s="357">
        <v>110000000</v>
      </c>
      <c r="K122" s="358" t="s">
        <v>3791</v>
      </c>
      <c r="L122" s="358"/>
      <c r="M122" s="359" t="s">
        <v>3786</v>
      </c>
      <c r="N122" s="360"/>
      <c r="O122" s="361"/>
      <c r="P122" s="362"/>
      <c r="Q122" s="363" t="s">
        <v>1109</v>
      </c>
      <c r="R122" s="363" t="s">
        <v>1360</v>
      </c>
      <c r="S122" s="363" t="s">
        <v>1656</v>
      </c>
      <c r="T122" s="364" t="s">
        <v>1657</v>
      </c>
      <c r="U122" s="365" t="s">
        <v>3787</v>
      </c>
      <c r="V122" s="365" t="s">
        <v>3788</v>
      </c>
      <c r="W122" s="365" t="s">
        <v>3789</v>
      </c>
      <c r="X122" s="365" t="s">
        <v>3790</v>
      </c>
      <c r="Y122" s="366">
        <v>45876</v>
      </c>
      <c r="Z122" s="367" t="s">
        <v>692</v>
      </c>
      <c r="AA122" s="368" t="s">
        <v>3767</v>
      </c>
      <c r="AB122" s="369" t="s">
        <v>3796</v>
      </c>
      <c r="AC122" s="370">
        <f>VLOOKUP(AA122,코드표!$B$4:$C$89,2,FALSE)</f>
        <v>3</v>
      </c>
      <c r="AD122" s="352"/>
      <c r="AE122" s="1187">
        <v>35.181199999999997</v>
      </c>
      <c r="AF122" s="1187">
        <v>84.92</v>
      </c>
      <c r="AG122" s="372"/>
      <c r="AH122" s="373"/>
      <c r="AI122" s="374"/>
      <c r="AJ122" s="375" t="s">
        <v>3769</v>
      </c>
      <c r="AK122" s="376"/>
      <c r="AL122" s="376"/>
      <c r="AM122" s="377">
        <v>41941</v>
      </c>
      <c r="AN122" s="358" t="s">
        <v>3783</v>
      </c>
      <c r="AO122" s="378" t="s">
        <v>3791</v>
      </c>
      <c r="AP122" s="379" t="s">
        <v>3792</v>
      </c>
      <c r="AQ122" s="352" t="s">
        <v>3770</v>
      </c>
      <c r="AR122" s="380">
        <v>42482</v>
      </c>
      <c r="AS122" s="380">
        <v>44762</v>
      </c>
      <c r="AT122" s="380">
        <v>44762</v>
      </c>
      <c r="AU122" s="377">
        <v>45223</v>
      </c>
      <c r="AV122" s="352"/>
      <c r="AW122" s="381"/>
      <c r="AX122" s="382"/>
      <c r="AY122" s="383">
        <v>3</v>
      </c>
      <c r="AZ122" s="384">
        <v>132000000</v>
      </c>
      <c r="BA122" s="385">
        <v>3</v>
      </c>
      <c r="BB122" s="386" t="s">
        <v>696</v>
      </c>
      <c r="BC122" s="387">
        <v>132000000</v>
      </c>
      <c r="BD122" s="388">
        <f>132000000</f>
        <v>132000000</v>
      </c>
      <c r="BE122" s="389"/>
      <c r="BF122" s="390"/>
      <c r="BG122" s="391"/>
      <c r="BH122" s="392"/>
      <c r="BI122" s="454" t="s">
        <v>793</v>
      </c>
      <c r="BJ122" s="455">
        <v>178000000</v>
      </c>
      <c r="BK122" s="393" t="s">
        <v>3797</v>
      </c>
      <c r="BL122" s="389" t="s">
        <v>696</v>
      </c>
      <c r="BM122" s="387">
        <v>178000000</v>
      </c>
      <c r="BN122" s="394">
        <f>133000000+45000000</f>
        <v>178000000</v>
      </c>
      <c r="BO122" s="395"/>
      <c r="BP122" s="390"/>
      <c r="BQ122" s="391"/>
      <c r="BR122" s="396"/>
      <c r="BS122" s="396"/>
      <c r="BT122" s="352"/>
      <c r="BU122" s="397"/>
      <c r="BV122" s="398"/>
      <c r="BW122" s="399"/>
      <c r="BX122" s="388"/>
      <c r="BY122" s="359"/>
      <c r="BZ122" s="399"/>
      <c r="CA122" s="400"/>
      <c r="CB122" s="401"/>
      <c r="CC122" s="352"/>
      <c r="CD122" s="400"/>
      <c r="CE122" s="400"/>
      <c r="CF122" s="389"/>
      <c r="CG122" s="402"/>
      <c r="CH122" s="403"/>
      <c r="CI122" s="381"/>
      <c r="CJ122" s="400"/>
      <c r="CK122" s="404"/>
      <c r="CL122" s="405"/>
      <c r="CM122" s="406"/>
      <c r="CN122" s="352"/>
      <c r="CO122" s="407"/>
      <c r="CP122" s="408"/>
      <c r="CQ122" s="409"/>
      <c r="CR122" s="410"/>
      <c r="CS122" s="411"/>
      <c r="CT122" s="412"/>
      <c r="CU122" s="413"/>
      <c r="CV122" s="413"/>
      <c r="CW122" s="413"/>
      <c r="CX122" s="413"/>
      <c r="CY122" s="413"/>
      <c r="CZ122" s="413"/>
      <c r="DA122" s="384">
        <v>0</v>
      </c>
      <c r="DB122" s="413"/>
      <c r="DC122" s="414">
        <f t="shared" si="10"/>
        <v>0</v>
      </c>
      <c r="DD122" s="399"/>
      <c r="DE122" s="399"/>
      <c r="DF122" s="399"/>
      <c r="DG122" s="399"/>
      <c r="DH122" s="399"/>
      <c r="DI122" s="414"/>
      <c r="DJ122" s="414"/>
      <c r="DK122" s="399"/>
      <c r="DL122" s="414"/>
      <c r="DM122" s="414">
        <f t="shared" si="11"/>
        <v>0</v>
      </c>
      <c r="DN122" s="415"/>
      <c r="DO122" s="399"/>
      <c r="DP122" s="298" t="s">
        <v>3798</v>
      </c>
      <c r="DQ122" s="416"/>
      <c r="DR122" s="416"/>
      <c r="DS122" s="352">
        <v>2</v>
      </c>
      <c r="DT122" s="352">
        <v>1</v>
      </c>
      <c r="DU122" s="352"/>
      <c r="DV122" s="417" t="s">
        <v>697</v>
      </c>
      <c r="DW122" s="352" t="s">
        <v>3799</v>
      </c>
      <c r="DX122" s="418"/>
      <c r="DY122" s="419" t="s">
        <v>3793</v>
      </c>
      <c r="DZ122" s="420" t="s">
        <v>3794</v>
      </c>
      <c r="EA122" s="421"/>
      <c r="EB122" s="421"/>
      <c r="EC122" s="407" t="s">
        <v>3784</v>
      </c>
      <c r="ED122" s="422" t="s">
        <v>3783</v>
      </c>
      <c r="EE122" s="375" t="s">
        <v>3795</v>
      </c>
      <c r="EF122" s="423">
        <v>145299144</v>
      </c>
      <c r="EG122" s="424"/>
      <c r="EH122" s="368"/>
      <c r="EI122" s="375"/>
      <c r="EJ122" s="423"/>
      <c r="EK122" s="425"/>
      <c r="EL122" s="425"/>
      <c r="EM122" s="375"/>
      <c r="EN122" s="426"/>
      <c r="EO122" s="427">
        <v>45587</v>
      </c>
      <c r="EP122" s="427">
        <v>45678</v>
      </c>
      <c r="EQ122" s="352"/>
      <c r="ER122" s="428">
        <v>45888</v>
      </c>
      <c r="ES122" s="377"/>
      <c r="ET122" s="429"/>
      <c r="EU122" s="377"/>
      <c r="EV122" s="429"/>
      <c r="EW122" s="429"/>
      <c r="EX122" s="377"/>
      <c r="EY122" s="429"/>
      <c r="EZ122" s="377"/>
      <c r="FA122" s="377"/>
      <c r="FB122" s="377"/>
      <c r="FC122" s="376"/>
      <c r="FD122" s="376"/>
      <c r="FE122" s="430"/>
      <c r="FF122" s="430"/>
      <c r="FG122" s="400"/>
      <c r="FH122" s="376"/>
      <c r="FI122" s="376"/>
      <c r="FJ122" s="376"/>
      <c r="FK122" s="376"/>
      <c r="FL122" s="376"/>
      <c r="FM122" s="352"/>
      <c r="FN122" s="376"/>
      <c r="FO122" s="376"/>
      <c r="FP122" s="399"/>
      <c r="FQ122" s="376"/>
      <c r="FR122" s="352"/>
      <c r="FS122" s="431"/>
      <c r="FT122" s="432" t="s">
        <v>700</v>
      </c>
      <c r="FU122" s="433">
        <v>45597</v>
      </c>
      <c r="FV122" s="434"/>
      <c r="FW122" s="435"/>
      <c r="FX122" s="435"/>
      <c r="FY122" s="436"/>
      <c r="FZ122" s="436"/>
      <c r="GA122" s="437">
        <v>315000000</v>
      </c>
      <c r="GB122" s="412"/>
      <c r="GC122" s="438"/>
      <c r="GD122" s="439"/>
      <c r="GE122" s="440"/>
      <c r="GF122" s="441"/>
      <c r="GG122" s="441"/>
      <c r="GH122" s="441"/>
      <c r="GI122" s="441"/>
      <c r="GJ122" s="441"/>
      <c r="GK122" s="441"/>
      <c r="GL122" s="442">
        <f t="shared" si="12"/>
        <v>0</v>
      </c>
      <c r="GM122" s="442">
        <f t="shared" si="13"/>
        <v>0</v>
      </c>
      <c r="GN122" s="442"/>
      <c r="GO122" s="443"/>
      <c r="GP122" s="444"/>
      <c r="GQ122" s="445"/>
      <c r="GR122" s="377"/>
      <c r="GS122" s="446"/>
      <c r="GT122" s="447"/>
      <c r="GU122" s="448"/>
      <c r="GV122" s="449"/>
      <c r="GW122" s="450"/>
      <c r="GX122" s="451"/>
      <c r="MD122" s="453">
        <f t="shared" si="14"/>
        <v>0</v>
      </c>
    </row>
    <row r="123" spans="1:342" s="452" customFormat="1" ht="18" customHeight="1">
      <c r="A123" s="350" t="s">
        <v>3466</v>
      </c>
      <c r="B123" s="351"/>
      <c r="C123" s="352"/>
      <c r="D123" s="353" t="s">
        <v>683</v>
      </c>
      <c r="E123" s="1152" t="s">
        <v>1661</v>
      </c>
      <c r="F123" s="354">
        <f t="shared" si="9"/>
        <v>1</v>
      </c>
      <c r="G123" s="355" t="str">
        <f t="shared" si="8"/>
        <v>SBI-104-01</v>
      </c>
      <c r="H123" s="356" t="s">
        <v>3801</v>
      </c>
      <c r="I123" s="355"/>
      <c r="J123" s="357">
        <v>33140635</v>
      </c>
      <c r="K123" s="358"/>
      <c r="L123" s="358"/>
      <c r="M123" s="359" t="s">
        <v>3802</v>
      </c>
      <c r="N123" s="360"/>
      <c r="O123" s="361"/>
      <c r="P123" s="362"/>
      <c r="Q123" s="363" t="s">
        <v>735</v>
      </c>
      <c r="R123" s="363" t="s">
        <v>1177</v>
      </c>
      <c r="S123" s="363" t="s">
        <v>1663</v>
      </c>
      <c r="T123" s="364" t="s">
        <v>1664</v>
      </c>
      <c r="U123" s="365" t="s">
        <v>3803</v>
      </c>
      <c r="V123" s="365" t="s">
        <v>3804</v>
      </c>
      <c r="W123" s="365" t="s">
        <v>3805</v>
      </c>
      <c r="X123" s="365" t="s">
        <v>3806</v>
      </c>
      <c r="Y123" s="366">
        <v>45876</v>
      </c>
      <c r="Z123" s="367" t="s">
        <v>692</v>
      </c>
      <c r="AA123" s="368" t="s">
        <v>3767</v>
      </c>
      <c r="AB123" s="369" t="s">
        <v>3818</v>
      </c>
      <c r="AC123" s="370">
        <f>VLOOKUP(AA123,코드표!$B$4:$C$89,2,FALSE)</f>
        <v>3</v>
      </c>
      <c r="AD123" s="352"/>
      <c r="AE123" s="1187">
        <v>66.455100000000002</v>
      </c>
      <c r="AF123" s="1187">
        <v>101.6</v>
      </c>
      <c r="AG123" s="372"/>
      <c r="AH123" s="373"/>
      <c r="AI123" s="374"/>
      <c r="AJ123" s="375" t="s">
        <v>3769</v>
      </c>
      <c r="AK123" s="376"/>
      <c r="AL123" s="376"/>
      <c r="AM123" s="377">
        <v>43651</v>
      </c>
      <c r="AN123" s="358" t="s">
        <v>3807</v>
      </c>
      <c r="AO123" s="378" t="s">
        <v>3808</v>
      </c>
      <c r="AP123" s="379" t="s">
        <v>3792</v>
      </c>
      <c r="AQ123" s="352" t="s">
        <v>3817</v>
      </c>
      <c r="AR123" s="380">
        <v>43651</v>
      </c>
      <c r="AS123" s="380">
        <v>43851</v>
      </c>
      <c r="AT123" s="380">
        <v>43851</v>
      </c>
      <c r="AU123" s="377">
        <v>45069</v>
      </c>
      <c r="AV123" s="352"/>
      <c r="AW123" s="381"/>
      <c r="AX123" s="382"/>
      <c r="AY123" s="383">
        <v>2</v>
      </c>
      <c r="AZ123" s="384">
        <v>72000000</v>
      </c>
      <c r="BA123" s="385">
        <v>2</v>
      </c>
      <c r="BB123" s="386" t="s">
        <v>696</v>
      </c>
      <c r="BC123" s="387">
        <v>72000000</v>
      </c>
      <c r="BD123" s="388">
        <f>72000000</f>
        <v>72000000</v>
      </c>
      <c r="BE123" s="389"/>
      <c r="BF123" s="390"/>
      <c r="BG123" s="391"/>
      <c r="BH123" s="392"/>
      <c r="BI123" s="454">
        <v>1</v>
      </c>
      <c r="BJ123" s="455">
        <v>330000000</v>
      </c>
      <c r="BK123" s="393">
        <v>1</v>
      </c>
      <c r="BL123" s="389" t="s">
        <v>696</v>
      </c>
      <c r="BM123" s="387">
        <v>330000000</v>
      </c>
      <c r="BN123" s="394">
        <f>330000000</f>
        <v>330000000</v>
      </c>
      <c r="BO123" s="395"/>
      <c r="BP123" s="390"/>
      <c r="BQ123" s="391"/>
      <c r="BR123" s="396"/>
      <c r="BS123" s="396"/>
      <c r="BT123" s="352"/>
      <c r="BU123" s="397"/>
      <c r="BV123" s="398"/>
      <c r="BW123" s="399"/>
      <c r="BX123" s="388"/>
      <c r="BY123" s="359"/>
      <c r="BZ123" s="399"/>
      <c r="CA123" s="400"/>
      <c r="CB123" s="401"/>
      <c r="CC123" s="352"/>
      <c r="CD123" s="400"/>
      <c r="CE123" s="400"/>
      <c r="CF123" s="389"/>
      <c r="CG123" s="402"/>
      <c r="CH123" s="403"/>
      <c r="CI123" s="381"/>
      <c r="CJ123" s="400"/>
      <c r="CK123" s="404"/>
      <c r="CL123" s="405"/>
      <c r="CM123" s="406"/>
      <c r="CN123" s="352"/>
      <c r="CO123" s="407"/>
      <c r="CP123" s="408"/>
      <c r="CQ123" s="456"/>
      <c r="CR123" s="410"/>
      <c r="CS123" s="411"/>
      <c r="CT123" s="412"/>
      <c r="CU123" s="413"/>
      <c r="CV123" s="413"/>
      <c r="CW123" s="413"/>
      <c r="CX123" s="413"/>
      <c r="CY123" s="413"/>
      <c r="CZ123" s="413"/>
      <c r="DA123" s="384">
        <v>0</v>
      </c>
      <c r="DB123" s="413"/>
      <c r="DC123" s="414">
        <f t="shared" si="10"/>
        <v>0</v>
      </c>
      <c r="DD123" s="399"/>
      <c r="DE123" s="399"/>
      <c r="DF123" s="399"/>
      <c r="DG123" s="399"/>
      <c r="DH123" s="399"/>
      <c r="DI123" s="414"/>
      <c r="DJ123" s="414"/>
      <c r="DK123" s="399"/>
      <c r="DL123" s="414"/>
      <c r="DM123" s="414">
        <f t="shared" si="11"/>
        <v>0</v>
      </c>
      <c r="DN123" s="415"/>
      <c r="DO123" s="399"/>
      <c r="DP123" s="298" t="s">
        <v>3819</v>
      </c>
      <c r="DQ123" s="416"/>
      <c r="DR123" s="416"/>
      <c r="DS123" s="352">
        <v>1</v>
      </c>
      <c r="DT123" s="352">
        <v>2</v>
      </c>
      <c r="DU123" s="352"/>
      <c r="DV123" s="417" t="s">
        <v>697</v>
      </c>
      <c r="DW123" s="352" t="s">
        <v>3780</v>
      </c>
      <c r="DX123" s="418"/>
      <c r="DY123" s="419" t="s">
        <v>3809</v>
      </c>
      <c r="DZ123" s="420" t="s">
        <v>3810</v>
      </c>
      <c r="EA123" s="421"/>
      <c r="EB123" s="421"/>
      <c r="EC123" s="407" t="s">
        <v>3773</v>
      </c>
      <c r="ED123" s="422" t="s">
        <v>3820</v>
      </c>
      <c r="EE123" s="375" t="s">
        <v>3795</v>
      </c>
      <c r="EF123" s="423">
        <v>32083712</v>
      </c>
      <c r="EG123" s="424"/>
      <c r="EH123" s="368"/>
      <c r="EI123" s="375"/>
      <c r="EJ123" s="423"/>
      <c r="EK123" s="425"/>
      <c r="EL123" s="425"/>
      <c r="EM123" s="375"/>
      <c r="EN123" s="426"/>
      <c r="EO123" s="427">
        <v>45820</v>
      </c>
      <c r="EP123" s="427">
        <v>45922</v>
      </c>
      <c r="EQ123" s="352"/>
      <c r="ER123" s="428"/>
      <c r="ES123" s="377"/>
      <c r="ET123" s="429"/>
      <c r="EU123" s="377"/>
      <c r="EV123" s="429"/>
      <c r="EW123" s="429"/>
      <c r="EX123" s="377"/>
      <c r="EY123" s="429"/>
      <c r="EZ123" s="377"/>
      <c r="FA123" s="377"/>
      <c r="FB123" s="377"/>
      <c r="FC123" s="376"/>
      <c r="FD123" s="376"/>
      <c r="FE123" s="430"/>
      <c r="FF123" s="430"/>
      <c r="FG123" s="400"/>
      <c r="FH123" s="376"/>
      <c r="FI123" s="376"/>
      <c r="FJ123" s="376"/>
      <c r="FK123" s="376"/>
      <c r="FL123" s="376"/>
      <c r="FM123" s="352"/>
      <c r="FN123" s="376"/>
      <c r="FO123" s="376"/>
      <c r="FP123" s="399"/>
      <c r="FQ123" s="376"/>
      <c r="FR123" s="352"/>
      <c r="FS123" s="431"/>
      <c r="FT123" s="432" t="s">
        <v>710</v>
      </c>
      <c r="FU123" s="433">
        <v>45878</v>
      </c>
      <c r="FV123" s="434"/>
      <c r="FW123" s="435"/>
      <c r="FX123" s="435"/>
      <c r="FY123" s="436"/>
      <c r="FZ123" s="436"/>
      <c r="GA123" s="437">
        <v>530000000</v>
      </c>
      <c r="GB123" s="412"/>
      <c r="GC123" s="438"/>
      <c r="GD123" s="439"/>
      <c r="GE123" s="440"/>
      <c r="GF123" s="441"/>
      <c r="GG123" s="441"/>
      <c r="GH123" s="441"/>
      <c r="GI123" s="441"/>
      <c r="GJ123" s="441"/>
      <c r="GK123" s="441"/>
      <c r="GL123" s="442">
        <f t="shared" si="12"/>
        <v>0</v>
      </c>
      <c r="GM123" s="442">
        <f t="shared" si="13"/>
        <v>0</v>
      </c>
      <c r="GN123" s="442"/>
      <c r="GO123" s="443"/>
      <c r="GP123" s="444"/>
      <c r="GQ123" s="445"/>
      <c r="GR123" s="377"/>
      <c r="GS123" s="446"/>
      <c r="GT123" s="457"/>
      <c r="GU123" s="448"/>
      <c r="GV123" s="449"/>
      <c r="GW123" s="450"/>
      <c r="GX123" s="451"/>
      <c r="MD123" s="453">
        <f t="shared" si="14"/>
        <v>0</v>
      </c>
    </row>
    <row r="124" spans="1:342" s="452" customFormat="1" ht="18" customHeight="1">
      <c r="A124" s="350" t="s">
        <v>3993</v>
      </c>
      <c r="B124" s="351"/>
      <c r="C124" s="352"/>
      <c r="D124" s="353" t="s">
        <v>683</v>
      </c>
      <c r="E124" s="1152" t="s">
        <v>1667</v>
      </c>
      <c r="F124" s="354">
        <f t="shared" si="9"/>
        <v>1</v>
      </c>
      <c r="G124" s="355" t="str">
        <f t="shared" si="8"/>
        <v>SBI-105-01</v>
      </c>
      <c r="H124" s="356" t="s">
        <v>3821</v>
      </c>
      <c r="I124" s="355"/>
      <c r="J124" s="357">
        <v>146370660</v>
      </c>
      <c r="K124" s="358"/>
      <c r="L124" s="358"/>
      <c r="M124" s="359" t="s">
        <v>3802</v>
      </c>
      <c r="N124" s="360"/>
      <c r="O124" s="361"/>
      <c r="P124" s="362"/>
      <c r="Q124" s="363" t="s">
        <v>1138</v>
      </c>
      <c r="R124" s="363" t="s">
        <v>1669</v>
      </c>
      <c r="S124" s="363" t="s">
        <v>1670</v>
      </c>
      <c r="T124" s="364" t="s">
        <v>1671</v>
      </c>
      <c r="U124" s="365" t="s">
        <v>3822</v>
      </c>
      <c r="V124" s="365" t="s">
        <v>3823</v>
      </c>
      <c r="W124" s="365" t="s">
        <v>3824</v>
      </c>
      <c r="X124" s="365" t="s">
        <v>3825</v>
      </c>
      <c r="Y124" s="366">
        <v>45876</v>
      </c>
      <c r="Z124" s="367" t="s">
        <v>692</v>
      </c>
      <c r="AA124" s="368" t="s">
        <v>3767</v>
      </c>
      <c r="AB124" s="369" t="s">
        <v>3836</v>
      </c>
      <c r="AC124" s="370">
        <f>VLOOKUP(AA124,코드표!$B$4:$C$89,2,FALSE)</f>
        <v>3</v>
      </c>
      <c r="AD124" s="352"/>
      <c r="AE124" s="1187">
        <v>76.459999999999994</v>
      </c>
      <c r="AF124" s="1187">
        <v>84.98</v>
      </c>
      <c r="AG124" s="372"/>
      <c r="AH124" s="373"/>
      <c r="AI124" s="374"/>
      <c r="AJ124" s="375" t="s">
        <v>3769</v>
      </c>
      <c r="AK124" s="376"/>
      <c r="AL124" s="376"/>
      <c r="AM124" s="377">
        <v>41344</v>
      </c>
      <c r="AN124" s="358" t="s">
        <v>3831</v>
      </c>
      <c r="AO124" s="378" t="s">
        <v>3832</v>
      </c>
      <c r="AP124" s="379" t="s">
        <v>3833</v>
      </c>
      <c r="AQ124" s="352" t="s">
        <v>3817</v>
      </c>
      <c r="AR124" s="380">
        <v>44700</v>
      </c>
      <c r="AS124" s="380">
        <v>44700</v>
      </c>
      <c r="AT124" s="380">
        <v>44700</v>
      </c>
      <c r="AU124" s="377">
        <v>45576</v>
      </c>
      <c r="AV124" s="352"/>
      <c r="AW124" s="381"/>
      <c r="AX124" s="382"/>
      <c r="AY124" s="383">
        <v>1</v>
      </c>
      <c r="AZ124" s="384">
        <v>172800000</v>
      </c>
      <c r="BA124" s="385">
        <v>1</v>
      </c>
      <c r="BB124" s="386" t="s">
        <v>696</v>
      </c>
      <c r="BC124" s="387">
        <v>172800000</v>
      </c>
      <c r="BD124" s="388">
        <f>172800000</f>
        <v>172800000</v>
      </c>
      <c r="BE124" s="389"/>
      <c r="BF124" s="390"/>
      <c r="BG124" s="391"/>
      <c r="BH124" s="392"/>
      <c r="BI124" s="392"/>
      <c r="BJ124" s="392"/>
      <c r="BK124" s="393"/>
      <c r="BL124" s="389"/>
      <c r="BM124" s="387"/>
      <c r="BN124" s="394"/>
      <c r="BO124" s="395"/>
      <c r="BP124" s="390"/>
      <c r="BQ124" s="391"/>
      <c r="BR124" s="396"/>
      <c r="BS124" s="396"/>
      <c r="BT124" s="352"/>
      <c r="BU124" s="397"/>
      <c r="BV124" s="398"/>
      <c r="BW124" s="399"/>
      <c r="BX124" s="388"/>
      <c r="BY124" s="359"/>
      <c r="BZ124" s="399"/>
      <c r="CA124" s="400"/>
      <c r="CB124" s="401"/>
      <c r="CC124" s="352"/>
      <c r="CD124" s="400"/>
      <c r="CE124" s="400"/>
      <c r="CF124" s="389"/>
      <c r="CG124" s="402"/>
      <c r="CH124" s="403"/>
      <c r="CI124" s="381"/>
      <c r="CJ124" s="400"/>
      <c r="CK124" s="404"/>
      <c r="CL124" s="405"/>
      <c r="CM124" s="406"/>
      <c r="CN124" s="352"/>
      <c r="CO124" s="407"/>
      <c r="CP124" s="408"/>
      <c r="CQ124" s="409"/>
      <c r="CR124" s="410"/>
      <c r="CS124" s="411"/>
      <c r="CT124" s="412"/>
      <c r="CU124" s="413"/>
      <c r="CV124" s="413"/>
      <c r="CW124" s="413"/>
      <c r="CX124" s="413"/>
      <c r="CY124" s="413"/>
      <c r="CZ124" s="413"/>
      <c r="DA124" s="384">
        <v>0</v>
      </c>
      <c r="DB124" s="413"/>
      <c r="DC124" s="414">
        <f t="shared" si="10"/>
        <v>0</v>
      </c>
      <c r="DD124" s="399"/>
      <c r="DE124" s="399"/>
      <c r="DF124" s="399"/>
      <c r="DG124" s="399"/>
      <c r="DH124" s="399"/>
      <c r="DI124" s="414"/>
      <c r="DJ124" s="414"/>
      <c r="DK124" s="399"/>
      <c r="DL124" s="414"/>
      <c r="DM124" s="414">
        <f t="shared" si="11"/>
        <v>0</v>
      </c>
      <c r="DN124" s="415"/>
      <c r="DO124" s="399"/>
      <c r="DP124" s="298" t="s">
        <v>3839</v>
      </c>
      <c r="DQ124" s="416"/>
      <c r="DR124" s="416"/>
      <c r="DS124" s="352">
        <v>1</v>
      </c>
      <c r="DT124" s="352">
        <v>3</v>
      </c>
      <c r="DU124" s="352"/>
      <c r="DV124" s="417" t="s">
        <v>697</v>
      </c>
      <c r="DW124" s="352" t="s">
        <v>3838</v>
      </c>
      <c r="DX124" s="418"/>
      <c r="DY124" s="419" t="s">
        <v>3826</v>
      </c>
      <c r="DZ124" s="420" t="s">
        <v>3827</v>
      </c>
      <c r="EA124" s="421"/>
      <c r="EB124" s="421"/>
      <c r="EC124" s="407" t="s">
        <v>3773</v>
      </c>
      <c r="ED124" s="422" t="s">
        <v>3837</v>
      </c>
      <c r="EE124" s="375" t="s">
        <v>3795</v>
      </c>
      <c r="EF124" s="423">
        <v>147151605</v>
      </c>
      <c r="EG124" s="424"/>
      <c r="EH124" s="368"/>
      <c r="EI124" s="375"/>
      <c r="EJ124" s="423"/>
      <c r="EK124" s="425"/>
      <c r="EL124" s="425"/>
      <c r="EM124" s="375"/>
      <c r="EN124" s="426"/>
      <c r="EO124" s="427">
        <v>45587</v>
      </c>
      <c r="EP124" s="427">
        <v>45684</v>
      </c>
      <c r="EQ124" s="352">
        <v>2</v>
      </c>
      <c r="ER124" s="428">
        <v>45818</v>
      </c>
      <c r="ES124" s="377">
        <v>45860</v>
      </c>
      <c r="ET124" s="429">
        <v>112700000</v>
      </c>
      <c r="EU124" s="377"/>
      <c r="EV124" s="429"/>
      <c r="EW124" s="429">
        <v>112700000</v>
      </c>
      <c r="EX124" s="377">
        <v>45860</v>
      </c>
      <c r="EY124" s="429">
        <v>141620000</v>
      </c>
      <c r="EZ124" s="377">
        <v>45898</v>
      </c>
      <c r="FA124" s="377"/>
      <c r="FB124" s="377"/>
      <c r="FC124" s="376"/>
      <c r="FD124" s="376"/>
      <c r="FE124" s="430"/>
      <c r="FF124" s="430"/>
      <c r="FG124" s="400"/>
      <c r="FH124" s="376"/>
      <c r="FI124" s="376"/>
      <c r="FJ124" s="376"/>
      <c r="FK124" s="376"/>
      <c r="FL124" s="376"/>
      <c r="FM124" s="352"/>
      <c r="FN124" s="376"/>
      <c r="FO124" s="376"/>
      <c r="FP124" s="399"/>
      <c r="FQ124" s="376"/>
      <c r="FR124" s="352"/>
      <c r="FS124" s="431"/>
      <c r="FT124" s="432" t="s">
        <v>710</v>
      </c>
      <c r="FU124" s="433">
        <v>45878</v>
      </c>
      <c r="FV124" s="434"/>
      <c r="FW124" s="435"/>
      <c r="FX124" s="435"/>
      <c r="FY124" s="436"/>
      <c r="FZ124" s="436"/>
      <c r="GA124" s="437">
        <v>153500000</v>
      </c>
      <c r="GB124" s="412"/>
      <c r="GC124" s="438"/>
      <c r="GD124" s="439"/>
      <c r="GE124" s="440"/>
      <c r="GF124" s="441"/>
      <c r="GG124" s="441"/>
      <c r="GH124" s="441"/>
      <c r="GI124" s="441"/>
      <c r="GJ124" s="441"/>
      <c r="GK124" s="441"/>
      <c r="GL124" s="442">
        <f t="shared" si="12"/>
        <v>0</v>
      </c>
      <c r="GM124" s="442">
        <f t="shared" si="13"/>
        <v>0</v>
      </c>
      <c r="GN124" s="442"/>
      <c r="GO124" s="443"/>
      <c r="GP124" s="444"/>
      <c r="GQ124" s="445"/>
      <c r="GR124" s="377"/>
      <c r="GS124" s="446"/>
      <c r="GT124" s="447"/>
      <c r="GU124" s="448"/>
      <c r="GV124" s="449"/>
      <c r="GW124" s="450"/>
      <c r="GX124" s="451"/>
      <c r="MD124" s="453">
        <f t="shared" si="14"/>
        <v>0</v>
      </c>
    </row>
    <row r="125" spans="1:342" s="452" customFormat="1" ht="18" customHeight="1">
      <c r="A125" s="350" t="s">
        <v>3466</v>
      </c>
      <c r="B125" s="351"/>
      <c r="C125" s="352"/>
      <c r="D125" s="353" t="s">
        <v>683</v>
      </c>
      <c r="E125" s="1152" t="s">
        <v>1673</v>
      </c>
      <c r="F125" s="354">
        <f t="shared" si="9"/>
        <v>1</v>
      </c>
      <c r="G125" s="355" t="str">
        <f t="shared" si="8"/>
        <v>SBI-106-01</v>
      </c>
      <c r="H125" s="356" t="s">
        <v>3841</v>
      </c>
      <c r="I125" s="355"/>
      <c r="J125" s="357">
        <v>170000000</v>
      </c>
      <c r="K125" s="358"/>
      <c r="L125" s="358"/>
      <c r="M125" s="359" t="s">
        <v>3802</v>
      </c>
      <c r="N125" s="360"/>
      <c r="O125" s="361"/>
      <c r="P125" s="362"/>
      <c r="Q125" s="363" t="s">
        <v>725</v>
      </c>
      <c r="R125" s="363" t="s">
        <v>726</v>
      </c>
      <c r="S125" s="363" t="s">
        <v>1675</v>
      </c>
      <c r="T125" s="364" t="s">
        <v>1676</v>
      </c>
      <c r="U125" s="365" t="s">
        <v>3842</v>
      </c>
      <c r="V125" s="365" t="s">
        <v>3843</v>
      </c>
      <c r="W125" s="365" t="s">
        <v>3844</v>
      </c>
      <c r="X125" s="365" t="s">
        <v>3845</v>
      </c>
      <c r="Y125" s="366">
        <v>45876</v>
      </c>
      <c r="Z125" s="367" t="s">
        <v>692</v>
      </c>
      <c r="AA125" s="368" t="s">
        <v>3767</v>
      </c>
      <c r="AB125" s="369" t="s">
        <v>3850</v>
      </c>
      <c r="AC125" s="370">
        <f>VLOOKUP(AA125,코드표!$B$4:$C$89,2,FALSE)</f>
        <v>3</v>
      </c>
      <c r="AD125" s="352"/>
      <c r="AE125" s="1187">
        <v>35.9968</v>
      </c>
      <c r="AF125" s="1187">
        <v>59.999099999999999</v>
      </c>
      <c r="AG125" s="372"/>
      <c r="AH125" s="373"/>
      <c r="AI125" s="374"/>
      <c r="AJ125" s="375" t="s">
        <v>3769</v>
      </c>
      <c r="AK125" s="376"/>
      <c r="AL125" s="376"/>
      <c r="AM125" s="377">
        <v>41709</v>
      </c>
      <c r="AN125" s="358" t="s">
        <v>3846</v>
      </c>
      <c r="AO125" s="378" t="s">
        <v>3847</v>
      </c>
      <c r="AP125" s="379" t="s">
        <v>3792</v>
      </c>
      <c r="AQ125" s="352" t="s">
        <v>3817</v>
      </c>
      <c r="AR125" s="380">
        <v>44610</v>
      </c>
      <c r="AS125" s="380">
        <v>44610</v>
      </c>
      <c r="AT125" s="380">
        <v>44610</v>
      </c>
      <c r="AU125" s="377">
        <v>45342</v>
      </c>
      <c r="AV125" s="352"/>
      <c r="AW125" s="381"/>
      <c r="AX125" s="382"/>
      <c r="AY125" s="383">
        <v>1</v>
      </c>
      <c r="AZ125" s="384">
        <v>204000000</v>
      </c>
      <c r="BA125" s="385">
        <v>1</v>
      </c>
      <c r="BB125" s="386" t="s">
        <v>696</v>
      </c>
      <c r="BC125" s="387">
        <v>204000000</v>
      </c>
      <c r="BD125" s="388">
        <f>204000000</f>
        <v>204000000</v>
      </c>
      <c r="BE125" s="389"/>
      <c r="BF125" s="390"/>
      <c r="BG125" s="391"/>
      <c r="BH125" s="392"/>
      <c r="BI125" s="392"/>
      <c r="BJ125" s="392"/>
      <c r="BK125" s="393"/>
      <c r="BL125" s="389"/>
      <c r="BM125" s="387"/>
      <c r="BN125" s="394"/>
      <c r="BO125" s="395"/>
      <c r="BP125" s="390"/>
      <c r="BQ125" s="391"/>
      <c r="BR125" s="396"/>
      <c r="BS125" s="396"/>
      <c r="BT125" s="352"/>
      <c r="BU125" s="397"/>
      <c r="BV125" s="398"/>
      <c r="BW125" s="399"/>
      <c r="BX125" s="388"/>
      <c r="BY125" s="359"/>
      <c r="BZ125" s="399"/>
      <c r="CA125" s="400"/>
      <c r="CB125" s="401"/>
      <c r="CC125" s="352"/>
      <c r="CD125" s="400"/>
      <c r="CE125" s="400"/>
      <c r="CF125" s="389"/>
      <c r="CG125" s="402"/>
      <c r="CH125" s="403"/>
      <c r="CI125" s="381"/>
      <c r="CJ125" s="400"/>
      <c r="CK125" s="404"/>
      <c r="CL125" s="405"/>
      <c r="CM125" s="406"/>
      <c r="CN125" s="352"/>
      <c r="CO125" s="407"/>
      <c r="CP125" s="408"/>
      <c r="CQ125" s="409"/>
      <c r="CR125" s="410"/>
      <c r="CS125" s="411"/>
      <c r="CT125" s="412"/>
      <c r="CU125" s="413"/>
      <c r="CV125" s="413"/>
      <c r="CW125" s="413"/>
      <c r="CX125" s="413"/>
      <c r="CY125" s="413"/>
      <c r="CZ125" s="413"/>
      <c r="DA125" s="384">
        <v>0</v>
      </c>
      <c r="DB125" s="413"/>
      <c r="DC125" s="414">
        <f t="shared" si="10"/>
        <v>0</v>
      </c>
      <c r="DD125" s="399"/>
      <c r="DE125" s="399"/>
      <c r="DF125" s="399"/>
      <c r="DG125" s="399"/>
      <c r="DH125" s="399"/>
      <c r="DI125" s="414"/>
      <c r="DJ125" s="414"/>
      <c r="DK125" s="399"/>
      <c r="DL125" s="414"/>
      <c r="DM125" s="414">
        <f t="shared" si="11"/>
        <v>0</v>
      </c>
      <c r="DN125" s="415"/>
      <c r="DO125" s="399"/>
      <c r="DP125" s="298" t="s">
        <v>3851</v>
      </c>
      <c r="DQ125" s="416"/>
      <c r="DR125" s="416"/>
      <c r="DS125" s="352">
        <v>1</v>
      </c>
      <c r="DT125" s="352">
        <v>2</v>
      </c>
      <c r="DU125" s="352"/>
      <c r="DV125" s="417" t="s">
        <v>697</v>
      </c>
      <c r="DW125" s="352" t="s">
        <v>3780</v>
      </c>
      <c r="DX125" s="418"/>
      <c r="DY125" s="419" t="s">
        <v>3848</v>
      </c>
      <c r="DZ125" s="420" t="s">
        <v>3849</v>
      </c>
      <c r="EA125" s="421"/>
      <c r="EB125" s="421"/>
      <c r="EC125" s="407" t="s">
        <v>3773</v>
      </c>
      <c r="ED125" s="422" t="s">
        <v>3852</v>
      </c>
      <c r="EE125" s="375" t="s">
        <v>3795</v>
      </c>
      <c r="EF125" s="423">
        <v>172967639</v>
      </c>
      <c r="EG125" s="424"/>
      <c r="EH125" s="368"/>
      <c r="EI125" s="375"/>
      <c r="EJ125" s="423"/>
      <c r="EK125" s="425"/>
      <c r="EL125" s="425"/>
      <c r="EM125" s="375"/>
      <c r="EN125" s="426"/>
      <c r="EO125" s="427">
        <v>45847</v>
      </c>
      <c r="EP125" s="427">
        <v>45932</v>
      </c>
      <c r="EQ125" s="352"/>
      <c r="ER125" s="428"/>
      <c r="ES125" s="377"/>
      <c r="ET125" s="429"/>
      <c r="EU125" s="377"/>
      <c r="EV125" s="429"/>
      <c r="EW125" s="429"/>
      <c r="EX125" s="377"/>
      <c r="EY125" s="429"/>
      <c r="EZ125" s="377"/>
      <c r="FA125" s="377"/>
      <c r="FB125" s="377"/>
      <c r="FC125" s="376"/>
      <c r="FD125" s="376"/>
      <c r="FE125" s="430"/>
      <c r="FF125" s="430"/>
      <c r="FG125" s="400"/>
      <c r="FH125" s="376"/>
      <c r="FI125" s="376"/>
      <c r="FJ125" s="376"/>
      <c r="FK125" s="376"/>
      <c r="FL125" s="376"/>
      <c r="FM125" s="352"/>
      <c r="FN125" s="376"/>
      <c r="FO125" s="376"/>
      <c r="FP125" s="399"/>
      <c r="FQ125" s="376"/>
      <c r="FR125" s="352"/>
      <c r="FS125" s="431"/>
      <c r="FT125" s="432" t="s">
        <v>710</v>
      </c>
      <c r="FU125" s="433">
        <v>45878</v>
      </c>
      <c r="FV125" s="434"/>
      <c r="FW125" s="435"/>
      <c r="FX125" s="435"/>
      <c r="FY125" s="436"/>
      <c r="FZ125" s="436"/>
      <c r="GA125" s="437">
        <v>180000000</v>
      </c>
      <c r="GB125" s="412"/>
      <c r="GC125" s="438"/>
      <c r="GD125" s="439"/>
      <c r="GE125" s="440"/>
      <c r="GF125" s="441"/>
      <c r="GG125" s="441"/>
      <c r="GH125" s="441"/>
      <c r="GI125" s="441"/>
      <c r="GJ125" s="441"/>
      <c r="GK125" s="441"/>
      <c r="GL125" s="442">
        <f t="shared" si="12"/>
        <v>0</v>
      </c>
      <c r="GM125" s="442">
        <f t="shared" si="13"/>
        <v>0</v>
      </c>
      <c r="GN125" s="442"/>
      <c r="GO125" s="443"/>
      <c r="GP125" s="444"/>
      <c r="GQ125" s="445"/>
      <c r="GR125" s="377"/>
      <c r="GS125" s="446"/>
      <c r="GT125" s="447"/>
      <c r="GU125" s="448"/>
      <c r="GV125" s="449"/>
      <c r="GW125" s="450"/>
      <c r="GX125" s="451"/>
      <c r="MD125" s="453">
        <f t="shared" si="14"/>
        <v>0</v>
      </c>
    </row>
    <row r="126" spans="1:342" s="452" customFormat="1" ht="18" customHeight="1">
      <c r="A126" s="350" t="s">
        <v>3994</v>
      </c>
      <c r="B126" s="351"/>
      <c r="C126" s="352"/>
      <c r="D126" s="353" t="s">
        <v>683</v>
      </c>
      <c r="E126" s="1152" t="s">
        <v>1679</v>
      </c>
      <c r="F126" s="354">
        <f t="shared" si="9"/>
        <v>1</v>
      </c>
      <c r="G126" s="355" t="str">
        <f t="shared" si="8"/>
        <v>SBI-107-01</v>
      </c>
      <c r="H126" s="356" t="s">
        <v>3860</v>
      </c>
      <c r="I126" s="355"/>
      <c r="J126" s="357">
        <v>60312850</v>
      </c>
      <c r="K126" s="358"/>
      <c r="L126" s="358"/>
      <c r="M126" s="359" t="s">
        <v>3802</v>
      </c>
      <c r="N126" s="360"/>
      <c r="O126" s="361"/>
      <c r="P126" s="362"/>
      <c r="Q126" s="363" t="s">
        <v>735</v>
      </c>
      <c r="R126" s="363" t="s">
        <v>1557</v>
      </c>
      <c r="S126" s="363" t="s">
        <v>1681</v>
      </c>
      <c r="T126" s="364" t="s">
        <v>1682</v>
      </c>
      <c r="U126" s="365" t="s">
        <v>3803</v>
      </c>
      <c r="V126" s="365" t="s">
        <v>3872</v>
      </c>
      <c r="W126" s="365" t="s">
        <v>3873</v>
      </c>
      <c r="X126" s="365" t="s">
        <v>3874</v>
      </c>
      <c r="Y126" s="366">
        <v>45876</v>
      </c>
      <c r="Z126" s="367" t="s">
        <v>692</v>
      </c>
      <c r="AA126" s="368" t="s">
        <v>3767</v>
      </c>
      <c r="AB126" s="369" t="s">
        <v>3880</v>
      </c>
      <c r="AC126" s="370">
        <f>VLOOKUP(AA126,코드표!$B$4:$C$89,2,FALSE)</f>
        <v>3</v>
      </c>
      <c r="AD126" s="352"/>
      <c r="AE126" s="1187">
        <v>71.093999999999994</v>
      </c>
      <c r="AF126" s="1187">
        <v>134.91</v>
      </c>
      <c r="AG126" s="372"/>
      <c r="AH126" s="373"/>
      <c r="AI126" s="374"/>
      <c r="AJ126" s="375" t="s">
        <v>3769</v>
      </c>
      <c r="AK126" s="376"/>
      <c r="AL126" s="376"/>
      <c r="AM126" s="377">
        <v>39386</v>
      </c>
      <c r="AN126" s="358" t="s">
        <v>3875</v>
      </c>
      <c r="AO126" s="378" t="s">
        <v>3876</v>
      </c>
      <c r="AP126" s="379" t="s">
        <v>3792</v>
      </c>
      <c r="AQ126" s="352" t="s">
        <v>3817</v>
      </c>
      <c r="AR126" s="380">
        <v>39386</v>
      </c>
      <c r="AS126" s="380">
        <v>45505</v>
      </c>
      <c r="AT126" s="380">
        <v>45505</v>
      </c>
      <c r="AU126" s="377">
        <v>45581</v>
      </c>
      <c r="AV126" s="352"/>
      <c r="AW126" s="381"/>
      <c r="AX126" s="382"/>
      <c r="AY126" s="383">
        <v>7</v>
      </c>
      <c r="AZ126" s="384">
        <v>68400000</v>
      </c>
      <c r="BA126" s="385">
        <v>7</v>
      </c>
      <c r="BB126" s="386" t="s">
        <v>696</v>
      </c>
      <c r="BC126" s="387">
        <v>68400000</v>
      </c>
      <c r="BD126" s="388">
        <f>68400000</f>
        <v>68400000</v>
      </c>
      <c r="BE126" s="389"/>
      <c r="BF126" s="390"/>
      <c r="BG126" s="391"/>
      <c r="BH126" s="392"/>
      <c r="BI126" s="454" t="s">
        <v>1683</v>
      </c>
      <c r="BJ126" s="455" t="s">
        <v>1684</v>
      </c>
      <c r="BK126" s="393" t="s">
        <v>3883</v>
      </c>
      <c r="BL126" s="389" t="s">
        <v>1685</v>
      </c>
      <c r="BM126" s="387"/>
      <c r="BN126" s="394"/>
      <c r="BO126" s="395"/>
      <c r="BP126" s="390"/>
      <c r="BQ126" s="391"/>
      <c r="BR126" s="396"/>
      <c r="BS126" s="396"/>
      <c r="BT126" s="352"/>
      <c r="BU126" s="397"/>
      <c r="BV126" s="398"/>
      <c r="BW126" s="399"/>
      <c r="BX126" s="388"/>
      <c r="BY126" s="359"/>
      <c r="BZ126" s="399"/>
      <c r="CA126" s="400"/>
      <c r="CB126" s="401"/>
      <c r="CC126" s="352"/>
      <c r="CD126" s="400"/>
      <c r="CE126" s="400"/>
      <c r="CF126" s="389"/>
      <c r="CG126" s="402"/>
      <c r="CH126" s="403"/>
      <c r="CI126" s="381"/>
      <c r="CJ126" s="400"/>
      <c r="CK126" s="404"/>
      <c r="CL126" s="405"/>
      <c r="CM126" s="406"/>
      <c r="CN126" s="352"/>
      <c r="CO126" s="407"/>
      <c r="CP126" s="408"/>
      <c r="CQ126" s="409"/>
      <c r="CR126" s="410"/>
      <c r="CS126" s="411"/>
      <c r="CT126" s="412"/>
      <c r="CU126" s="413"/>
      <c r="CV126" s="413"/>
      <c r="CW126" s="413"/>
      <c r="CX126" s="413"/>
      <c r="CY126" s="413"/>
      <c r="CZ126" s="413"/>
      <c r="DA126" s="384">
        <v>0</v>
      </c>
      <c r="DB126" s="413"/>
      <c r="DC126" s="414">
        <f t="shared" si="10"/>
        <v>0</v>
      </c>
      <c r="DD126" s="399"/>
      <c r="DE126" s="399"/>
      <c r="DF126" s="399"/>
      <c r="DG126" s="399"/>
      <c r="DH126" s="399"/>
      <c r="DI126" s="414"/>
      <c r="DJ126" s="414"/>
      <c r="DK126" s="399"/>
      <c r="DL126" s="414"/>
      <c r="DM126" s="414">
        <f t="shared" si="11"/>
        <v>0</v>
      </c>
      <c r="DN126" s="415"/>
      <c r="DO126" s="399"/>
      <c r="DP126" s="298" t="s">
        <v>3884</v>
      </c>
      <c r="DQ126" s="416"/>
      <c r="DR126" s="416"/>
      <c r="DS126" s="352">
        <v>1</v>
      </c>
      <c r="DT126" s="352">
        <v>2</v>
      </c>
      <c r="DU126" s="352"/>
      <c r="DV126" s="417" t="s">
        <v>697</v>
      </c>
      <c r="DW126" s="352" t="s">
        <v>3780</v>
      </c>
      <c r="DX126" s="418" t="s">
        <v>3881</v>
      </c>
      <c r="DY126" s="419" t="s">
        <v>3877</v>
      </c>
      <c r="DZ126" s="420" t="s">
        <v>3878</v>
      </c>
      <c r="EA126" s="420" t="s">
        <v>3879</v>
      </c>
      <c r="EB126" s="421"/>
      <c r="EC126" s="407" t="s">
        <v>3773</v>
      </c>
      <c r="ED126" s="422" t="s">
        <v>3882</v>
      </c>
      <c r="EE126" s="375" t="s">
        <v>3795</v>
      </c>
      <c r="EF126" s="423">
        <v>58065089</v>
      </c>
      <c r="EG126" s="424" t="s">
        <v>3862</v>
      </c>
      <c r="EH126" s="368" t="s">
        <v>3861</v>
      </c>
      <c r="EI126" s="375" t="s">
        <v>3795</v>
      </c>
      <c r="EJ126" s="423">
        <v>126433677</v>
      </c>
      <c r="EK126" s="425"/>
      <c r="EL126" s="425"/>
      <c r="EM126" s="375"/>
      <c r="EN126" s="426"/>
      <c r="EO126" s="427">
        <v>45607</v>
      </c>
      <c r="EP126" s="427">
        <v>45670</v>
      </c>
      <c r="EQ126" s="352"/>
      <c r="ER126" s="428"/>
      <c r="ES126" s="377"/>
      <c r="ET126" s="429"/>
      <c r="EU126" s="377"/>
      <c r="EV126" s="429"/>
      <c r="EW126" s="429"/>
      <c r="EX126" s="377"/>
      <c r="EY126" s="429"/>
      <c r="EZ126" s="377"/>
      <c r="FA126" s="377"/>
      <c r="FB126" s="377"/>
      <c r="FC126" s="376"/>
      <c r="FD126" s="376"/>
      <c r="FE126" s="430"/>
      <c r="FF126" s="430"/>
      <c r="FG126" s="400"/>
      <c r="FH126" s="376"/>
      <c r="FI126" s="376"/>
      <c r="FJ126" s="376"/>
      <c r="FK126" s="376"/>
      <c r="FL126" s="376"/>
      <c r="FM126" s="352"/>
      <c r="FN126" s="376"/>
      <c r="FO126" s="376"/>
      <c r="FP126" s="399"/>
      <c r="FQ126" s="376"/>
      <c r="FR126" s="352"/>
      <c r="FS126" s="431"/>
      <c r="FT126" s="432" t="s">
        <v>710</v>
      </c>
      <c r="FU126" s="433">
        <v>45878</v>
      </c>
      <c r="FV126" s="434"/>
      <c r="FW126" s="435"/>
      <c r="FX126" s="435"/>
      <c r="FY126" s="436"/>
      <c r="FZ126" s="436"/>
      <c r="GA126" s="437">
        <v>1950000000</v>
      </c>
      <c r="GB126" s="412"/>
      <c r="GC126" s="438"/>
      <c r="GD126" s="439"/>
      <c r="GE126" s="440"/>
      <c r="GF126" s="441"/>
      <c r="GG126" s="441"/>
      <c r="GH126" s="441"/>
      <c r="GI126" s="441"/>
      <c r="GJ126" s="441"/>
      <c r="GK126" s="441"/>
      <c r="GL126" s="442">
        <f t="shared" si="12"/>
        <v>0</v>
      </c>
      <c r="GM126" s="442">
        <f t="shared" si="13"/>
        <v>0</v>
      </c>
      <c r="GN126" s="442"/>
      <c r="GO126" s="443"/>
      <c r="GP126" s="444"/>
      <c r="GQ126" s="445"/>
      <c r="GR126" s="377"/>
      <c r="GS126" s="446"/>
      <c r="GT126" s="447"/>
      <c r="GU126" s="448"/>
      <c r="GV126" s="449"/>
      <c r="GW126" s="450"/>
      <c r="GX126" s="451"/>
      <c r="MD126" s="453">
        <f t="shared" si="14"/>
        <v>0</v>
      </c>
    </row>
    <row r="127" spans="1:342" s="452" customFormat="1" ht="18" customHeight="1">
      <c r="A127" s="350" t="s">
        <v>3896</v>
      </c>
      <c r="B127" s="351"/>
      <c r="C127" s="352"/>
      <c r="D127" s="353" t="s">
        <v>683</v>
      </c>
      <c r="E127" s="1152" t="s">
        <v>1688</v>
      </c>
      <c r="F127" s="354">
        <f t="shared" si="9"/>
        <v>1</v>
      </c>
      <c r="G127" s="355" t="str">
        <f t="shared" si="8"/>
        <v>SBI-108-01</v>
      </c>
      <c r="H127" s="356" t="s">
        <v>3887</v>
      </c>
      <c r="I127" s="355"/>
      <c r="J127" s="357">
        <v>265000000</v>
      </c>
      <c r="K127" s="358" t="s">
        <v>3893</v>
      </c>
      <c r="L127" s="358"/>
      <c r="M127" s="359" t="s">
        <v>3786</v>
      </c>
      <c r="N127" s="360"/>
      <c r="O127" s="361"/>
      <c r="P127" s="362"/>
      <c r="Q127" s="363" t="s">
        <v>1348</v>
      </c>
      <c r="R127" s="363" t="s">
        <v>1690</v>
      </c>
      <c r="S127" s="363" t="s">
        <v>1691</v>
      </c>
      <c r="T127" s="364" t="s">
        <v>1692</v>
      </c>
      <c r="U127" s="365" t="s">
        <v>3889</v>
      </c>
      <c r="V127" s="365" t="s">
        <v>3890</v>
      </c>
      <c r="W127" s="365" t="s">
        <v>3891</v>
      </c>
      <c r="X127" s="365" t="s">
        <v>3892</v>
      </c>
      <c r="Y127" s="366">
        <v>45876</v>
      </c>
      <c r="Z127" s="367" t="s">
        <v>692</v>
      </c>
      <c r="AA127" s="368" t="s">
        <v>3767</v>
      </c>
      <c r="AB127" s="369" t="s">
        <v>3897</v>
      </c>
      <c r="AC127" s="370">
        <f>VLOOKUP(AA127,코드표!$B$4:$C$89,2,FALSE)</f>
        <v>3</v>
      </c>
      <c r="AD127" s="352"/>
      <c r="AE127" s="1187">
        <v>100.68</v>
      </c>
      <c r="AF127" s="1187">
        <v>84.82</v>
      </c>
      <c r="AG127" s="372"/>
      <c r="AH127" s="373"/>
      <c r="AI127" s="374"/>
      <c r="AJ127" s="375" t="s">
        <v>3769</v>
      </c>
      <c r="AK127" s="376"/>
      <c r="AL127" s="376"/>
      <c r="AM127" s="377">
        <v>44426</v>
      </c>
      <c r="AN127" s="358" t="s">
        <v>3887</v>
      </c>
      <c r="AO127" s="378" t="s">
        <v>3893</v>
      </c>
      <c r="AP127" s="379" t="s">
        <v>3792</v>
      </c>
      <c r="AQ127" s="352" t="s">
        <v>3770</v>
      </c>
      <c r="AR127" s="380">
        <v>44698</v>
      </c>
      <c r="AS127" s="380">
        <v>44698</v>
      </c>
      <c r="AT127" s="380">
        <v>44704</v>
      </c>
      <c r="AU127" s="377"/>
      <c r="AV127" s="352"/>
      <c r="AW127" s="381"/>
      <c r="AX127" s="382"/>
      <c r="AY127" s="383" t="s">
        <v>719</v>
      </c>
      <c r="AZ127" s="384">
        <v>318000000</v>
      </c>
      <c r="BA127" s="385" t="s">
        <v>3899</v>
      </c>
      <c r="BB127" s="386" t="s">
        <v>696</v>
      </c>
      <c r="BC127" s="387">
        <v>318000000</v>
      </c>
      <c r="BD127" s="388">
        <f>288000000+30000000</f>
        <v>318000000</v>
      </c>
      <c r="BE127" s="389"/>
      <c r="BF127" s="390"/>
      <c r="BG127" s="391"/>
      <c r="BH127" s="392"/>
      <c r="BI127" s="454">
        <v>1</v>
      </c>
      <c r="BJ127" s="455">
        <v>192000000</v>
      </c>
      <c r="BK127" s="393">
        <v>1</v>
      </c>
      <c r="BL127" s="389" t="s">
        <v>696</v>
      </c>
      <c r="BM127" s="387">
        <v>192000000</v>
      </c>
      <c r="BN127" s="394">
        <f>192000000</f>
        <v>192000000</v>
      </c>
      <c r="BO127" s="395"/>
      <c r="BP127" s="390"/>
      <c r="BQ127" s="391"/>
      <c r="BR127" s="396"/>
      <c r="BS127" s="396"/>
      <c r="BT127" s="352"/>
      <c r="BU127" s="397"/>
      <c r="BV127" s="398"/>
      <c r="BW127" s="399"/>
      <c r="BX127" s="388"/>
      <c r="BY127" s="359"/>
      <c r="BZ127" s="399"/>
      <c r="CA127" s="400"/>
      <c r="CB127" s="401"/>
      <c r="CC127" s="352"/>
      <c r="CD127" s="400"/>
      <c r="CE127" s="400"/>
      <c r="CF127" s="389"/>
      <c r="CG127" s="402"/>
      <c r="CH127" s="403"/>
      <c r="CI127" s="381"/>
      <c r="CJ127" s="400"/>
      <c r="CK127" s="404"/>
      <c r="CL127" s="405"/>
      <c r="CM127" s="406"/>
      <c r="CN127" s="352"/>
      <c r="CO127" s="407"/>
      <c r="CP127" s="408"/>
      <c r="CQ127" s="409"/>
      <c r="CR127" s="410"/>
      <c r="CS127" s="411"/>
      <c r="CT127" s="412"/>
      <c r="CU127" s="413"/>
      <c r="CV127" s="413"/>
      <c r="CW127" s="413"/>
      <c r="CX127" s="413"/>
      <c r="CY127" s="413"/>
      <c r="CZ127" s="413"/>
      <c r="DA127" s="384">
        <v>0</v>
      </c>
      <c r="DB127" s="413"/>
      <c r="DC127" s="414">
        <f t="shared" si="10"/>
        <v>0</v>
      </c>
      <c r="DD127" s="399"/>
      <c r="DE127" s="399"/>
      <c r="DF127" s="399"/>
      <c r="DG127" s="399"/>
      <c r="DH127" s="399"/>
      <c r="DI127" s="414"/>
      <c r="DJ127" s="414"/>
      <c r="DK127" s="399"/>
      <c r="DL127" s="414"/>
      <c r="DM127" s="414">
        <f t="shared" si="11"/>
        <v>0</v>
      </c>
      <c r="DN127" s="415"/>
      <c r="DO127" s="399"/>
      <c r="DP127" s="298" t="s">
        <v>3898</v>
      </c>
      <c r="DQ127" s="416"/>
      <c r="DR127" s="416"/>
      <c r="DS127" s="352">
        <v>1</v>
      </c>
      <c r="DT127" s="352">
        <v>3</v>
      </c>
      <c r="DU127" s="352"/>
      <c r="DV127" s="417" t="s">
        <v>697</v>
      </c>
      <c r="DW127" s="352" t="s">
        <v>2039</v>
      </c>
      <c r="DX127" s="418"/>
      <c r="DY127" s="419" t="s">
        <v>3894</v>
      </c>
      <c r="DZ127" s="420" t="s">
        <v>3895</v>
      </c>
      <c r="EA127" s="421"/>
      <c r="EB127" s="421"/>
      <c r="EC127" s="407" t="s">
        <v>3773</v>
      </c>
      <c r="ED127" s="422" t="s">
        <v>3888</v>
      </c>
      <c r="EE127" s="375" t="s">
        <v>3795</v>
      </c>
      <c r="EF127" s="423">
        <v>172208007</v>
      </c>
      <c r="EG127" s="424"/>
      <c r="EH127" s="368"/>
      <c r="EI127" s="375"/>
      <c r="EJ127" s="423"/>
      <c r="EK127" s="425"/>
      <c r="EL127" s="425"/>
      <c r="EM127" s="375"/>
      <c r="EN127" s="426"/>
      <c r="EO127" s="427">
        <v>45481</v>
      </c>
      <c r="EP127" s="427">
        <v>45572</v>
      </c>
      <c r="EQ127" s="352">
        <v>2</v>
      </c>
      <c r="ER127" s="428">
        <v>45797</v>
      </c>
      <c r="ES127" s="377">
        <v>45832</v>
      </c>
      <c r="ET127" s="429">
        <v>343700000</v>
      </c>
      <c r="EU127" s="377"/>
      <c r="EV127" s="429"/>
      <c r="EW127" s="429">
        <v>343700000</v>
      </c>
      <c r="EX127" s="377">
        <v>45832</v>
      </c>
      <c r="EY127" s="429">
        <v>408315000</v>
      </c>
      <c r="EZ127" s="377">
        <v>45883</v>
      </c>
      <c r="FA127" s="377">
        <v>45876</v>
      </c>
      <c r="FB127" s="377">
        <v>45912</v>
      </c>
      <c r="FC127" s="376"/>
      <c r="FD127" s="376"/>
      <c r="FE127" s="430"/>
      <c r="FF127" s="430"/>
      <c r="FG127" s="400"/>
      <c r="FH127" s="376"/>
      <c r="FI127" s="376"/>
      <c r="FJ127" s="376"/>
      <c r="FK127" s="376"/>
      <c r="FL127" s="376"/>
      <c r="FM127" s="352"/>
      <c r="FN127" s="376"/>
      <c r="FO127" s="376"/>
      <c r="FP127" s="399"/>
      <c r="FQ127" s="376"/>
      <c r="FR127" s="352"/>
      <c r="FS127" s="431"/>
      <c r="FT127" s="432" t="s">
        <v>700</v>
      </c>
      <c r="FU127" s="433">
        <v>45485</v>
      </c>
      <c r="FV127" s="434"/>
      <c r="FW127" s="435"/>
      <c r="FX127" s="435"/>
      <c r="FY127" s="436"/>
      <c r="FZ127" s="436"/>
      <c r="GA127" s="437">
        <v>491000000</v>
      </c>
      <c r="GB127" s="412"/>
      <c r="GC127" s="438"/>
      <c r="GD127" s="439"/>
      <c r="GE127" s="440"/>
      <c r="GF127" s="441"/>
      <c r="GG127" s="441"/>
      <c r="GH127" s="441"/>
      <c r="GI127" s="441"/>
      <c r="GJ127" s="441"/>
      <c r="GK127" s="441"/>
      <c r="GL127" s="442">
        <f t="shared" si="12"/>
        <v>0</v>
      </c>
      <c r="GM127" s="442">
        <f t="shared" si="13"/>
        <v>0</v>
      </c>
      <c r="GN127" s="442"/>
      <c r="GO127" s="443"/>
      <c r="GP127" s="444"/>
      <c r="GQ127" s="445"/>
      <c r="GR127" s="377"/>
      <c r="GS127" s="446"/>
      <c r="GT127" s="447"/>
      <c r="GU127" s="448"/>
      <c r="GV127" s="449"/>
      <c r="GW127" s="450"/>
      <c r="GX127" s="451"/>
      <c r="MD127" s="453">
        <f t="shared" si="14"/>
        <v>0</v>
      </c>
    </row>
    <row r="128" spans="1:342" s="452" customFormat="1" ht="18" customHeight="1">
      <c r="A128" s="350" t="s">
        <v>3995</v>
      </c>
      <c r="B128" s="351"/>
      <c r="C128" s="352"/>
      <c r="D128" s="353" t="s">
        <v>683</v>
      </c>
      <c r="E128" s="1152" t="s">
        <v>1695</v>
      </c>
      <c r="F128" s="354">
        <f t="shared" si="9"/>
        <v>1</v>
      </c>
      <c r="G128" s="355" t="str">
        <f t="shared" si="8"/>
        <v>SBI-109-01</v>
      </c>
      <c r="H128" s="356" t="s">
        <v>3902</v>
      </c>
      <c r="I128" s="355"/>
      <c r="J128" s="357">
        <v>363007540</v>
      </c>
      <c r="K128" s="358"/>
      <c r="L128" s="358"/>
      <c r="M128" s="359" t="s">
        <v>3802</v>
      </c>
      <c r="N128" s="360"/>
      <c r="O128" s="361"/>
      <c r="P128" s="362"/>
      <c r="Q128" s="363" t="s">
        <v>687</v>
      </c>
      <c r="R128" s="363" t="s">
        <v>713</v>
      </c>
      <c r="S128" s="363" t="s">
        <v>1697</v>
      </c>
      <c r="T128" s="364" t="s">
        <v>1698</v>
      </c>
      <c r="U128" s="365" t="s">
        <v>3903</v>
      </c>
      <c r="V128" s="365" t="s">
        <v>3904</v>
      </c>
      <c r="W128" s="365" t="s">
        <v>3905</v>
      </c>
      <c r="X128" s="365" t="s">
        <v>3906</v>
      </c>
      <c r="Y128" s="366">
        <v>45876</v>
      </c>
      <c r="Z128" s="367" t="s">
        <v>692</v>
      </c>
      <c r="AA128" s="368" t="s">
        <v>3767</v>
      </c>
      <c r="AB128" s="369" t="s">
        <v>3918</v>
      </c>
      <c r="AC128" s="370">
        <f>VLOOKUP(AA128,코드표!$B$4:$C$89,2,FALSE)</f>
        <v>3</v>
      </c>
      <c r="AD128" s="352"/>
      <c r="AE128" s="1187">
        <v>32.14</v>
      </c>
      <c r="AF128" s="1187">
        <v>59.91</v>
      </c>
      <c r="AG128" s="372"/>
      <c r="AH128" s="373"/>
      <c r="AI128" s="374"/>
      <c r="AJ128" s="375" t="s">
        <v>3769</v>
      </c>
      <c r="AK128" s="376"/>
      <c r="AL128" s="376"/>
      <c r="AM128" s="377">
        <v>43564</v>
      </c>
      <c r="AN128" s="358" t="s">
        <v>3907</v>
      </c>
      <c r="AO128" s="378" t="s">
        <v>3908</v>
      </c>
      <c r="AP128" s="379" t="s">
        <v>3914</v>
      </c>
      <c r="AQ128" s="352" t="s">
        <v>3817</v>
      </c>
      <c r="AR128" s="380">
        <v>44525</v>
      </c>
      <c r="AS128" s="380">
        <v>44525</v>
      </c>
      <c r="AT128" s="380">
        <v>44525</v>
      </c>
      <c r="AU128" s="377">
        <v>45188</v>
      </c>
      <c r="AV128" s="352"/>
      <c r="AW128" s="381"/>
      <c r="AX128" s="382"/>
      <c r="AY128" s="383">
        <v>1</v>
      </c>
      <c r="AZ128" s="384">
        <v>432000000</v>
      </c>
      <c r="BA128" s="385">
        <v>1</v>
      </c>
      <c r="BB128" s="386" t="s">
        <v>696</v>
      </c>
      <c r="BC128" s="387">
        <v>432000000</v>
      </c>
      <c r="BD128" s="388">
        <f>432000000</f>
        <v>432000000</v>
      </c>
      <c r="BE128" s="389"/>
      <c r="BF128" s="390"/>
      <c r="BG128" s="391"/>
      <c r="BH128" s="392"/>
      <c r="BI128" s="392"/>
      <c r="BJ128" s="392"/>
      <c r="BK128" s="393"/>
      <c r="BL128" s="389"/>
      <c r="BM128" s="387"/>
      <c r="BN128" s="394"/>
      <c r="BO128" s="395"/>
      <c r="BP128" s="390"/>
      <c r="BQ128" s="391"/>
      <c r="BR128" s="396"/>
      <c r="BS128" s="396"/>
      <c r="BT128" s="352"/>
      <c r="BU128" s="397"/>
      <c r="BV128" s="398"/>
      <c r="BW128" s="399"/>
      <c r="BX128" s="388"/>
      <c r="BY128" s="359"/>
      <c r="BZ128" s="399"/>
      <c r="CA128" s="400"/>
      <c r="CB128" s="401"/>
      <c r="CC128" s="352"/>
      <c r="CD128" s="400"/>
      <c r="CE128" s="400"/>
      <c r="CF128" s="389"/>
      <c r="CG128" s="402"/>
      <c r="CH128" s="403"/>
      <c r="CI128" s="381"/>
      <c r="CJ128" s="400"/>
      <c r="CK128" s="404"/>
      <c r="CL128" s="405"/>
      <c r="CM128" s="406"/>
      <c r="CN128" s="352"/>
      <c r="CO128" s="407"/>
      <c r="CP128" s="408"/>
      <c r="CQ128" s="409"/>
      <c r="CR128" s="410"/>
      <c r="CS128" s="411"/>
      <c r="CT128" s="412"/>
      <c r="CU128" s="413"/>
      <c r="CV128" s="413"/>
      <c r="CW128" s="413"/>
      <c r="CX128" s="413"/>
      <c r="CY128" s="413"/>
      <c r="CZ128" s="413"/>
      <c r="DA128" s="384">
        <v>0</v>
      </c>
      <c r="DB128" s="413"/>
      <c r="DC128" s="414">
        <f t="shared" si="10"/>
        <v>0</v>
      </c>
      <c r="DD128" s="399"/>
      <c r="DE128" s="399"/>
      <c r="DF128" s="399"/>
      <c r="DG128" s="399"/>
      <c r="DH128" s="399"/>
      <c r="DI128" s="414"/>
      <c r="DJ128" s="414"/>
      <c r="DK128" s="399"/>
      <c r="DL128" s="414"/>
      <c r="DM128" s="414">
        <f t="shared" si="11"/>
        <v>0</v>
      </c>
      <c r="DN128" s="415"/>
      <c r="DO128" s="399"/>
      <c r="DP128" s="298" t="s">
        <v>3923</v>
      </c>
      <c r="DQ128" s="416"/>
      <c r="DR128" s="416"/>
      <c r="DS128" s="352">
        <v>1</v>
      </c>
      <c r="DT128" s="352">
        <v>1</v>
      </c>
      <c r="DU128" s="352">
        <v>1</v>
      </c>
      <c r="DV128" s="417" t="s">
        <v>697</v>
      </c>
      <c r="DW128" s="352" t="s">
        <v>3922</v>
      </c>
      <c r="DX128" s="418"/>
      <c r="DY128" s="419" t="s">
        <v>3909</v>
      </c>
      <c r="DZ128" s="420" t="s">
        <v>3910</v>
      </c>
      <c r="EA128" s="421"/>
      <c r="EB128" s="421"/>
      <c r="EC128" s="407" t="s">
        <v>3773</v>
      </c>
      <c r="ED128" s="422" t="s">
        <v>3919</v>
      </c>
      <c r="EE128" s="375" t="s">
        <v>3795</v>
      </c>
      <c r="EF128" s="423">
        <v>369187513</v>
      </c>
      <c r="EG128" s="424"/>
      <c r="EH128" s="368"/>
      <c r="EI128" s="375"/>
      <c r="EJ128" s="423"/>
      <c r="EK128" s="425"/>
      <c r="EL128" s="425"/>
      <c r="EM128" s="375"/>
      <c r="EN128" s="426"/>
      <c r="EO128" s="427">
        <v>45385</v>
      </c>
      <c r="EP128" s="427">
        <v>45456</v>
      </c>
      <c r="EQ128" s="352">
        <v>2</v>
      </c>
      <c r="ER128" s="428">
        <v>45748</v>
      </c>
      <c r="ES128" s="377">
        <v>45790</v>
      </c>
      <c r="ET128" s="429">
        <v>184100000</v>
      </c>
      <c r="EU128" s="377"/>
      <c r="EV128" s="429"/>
      <c r="EW128" s="429">
        <v>184100000</v>
      </c>
      <c r="EX128" s="377">
        <v>45790</v>
      </c>
      <c r="EY128" s="429"/>
      <c r="EZ128" s="377"/>
      <c r="FA128" s="377"/>
      <c r="FB128" s="377"/>
      <c r="FC128" s="376"/>
      <c r="FD128" s="376"/>
      <c r="FE128" s="430"/>
      <c r="FF128" s="430"/>
      <c r="FG128" s="400"/>
      <c r="FH128" s="376"/>
      <c r="FI128" s="376"/>
      <c r="FJ128" s="376"/>
      <c r="FK128" s="376"/>
      <c r="FL128" s="376"/>
      <c r="FM128" s="352"/>
      <c r="FN128" s="376"/>
      <c r="FO128" s="376"/>
      <c r="FP128" s="399"/>
      <c r="FQ128" s="376"/>
      <c r="FR128" s="352"/>
      <c r="FS128" s="431" t="s">
        <v>3920</v>
      </c>
      <c r="FT128" s="432" t="s">
        <v>700</v>
      </c>
      <c r="FU128" s="433">
        <v>45390</v>
      </c>
      <c r="FV128" s="434"/>
      <c r="FW128" s="435"/>
      <c r="FX128" s="435"/>
      <c r="FY128" s="436"/>
      <c r="FZ128" s="436"/>
      <c r="GA128" s="437">
        <v>263000000</v>
      </c>
      <c r="GB128" s="412"/>
      <c r="GC128" s="438"/>
      <c r="GD128" s="439"/>
      <c r="GE128" s="440"/>
      <c r="GF128" s="441"/>
      <c r="GG128" s="441"/>
      <c r="GH128" s="441"/>
      <c r="GI128" s="441"/>
      <c r="GJ128" s="441"/>
      <c r="GK128" s="441"/>
      <c r="GL128" s="442">
        <f t="shared" si="12"/>
        <v>0</v>
      </c>
      <c r="GM128" s="442">
        <f t="shared" si="13"/>
        <v>0</v>
      </c>
      <c r="GN128" s="442"/>
      <c r="GO128" s="443"/>
      <c r="GP128" s="444"/>
      <c r="GQ128" s="445"/>
      <c r="GR128" s="377"/>
      <c r="GS128" s="446"/>
      <c r="GT128" s="447"/>
      <c r="GU128" s="448"/>
      <c r="GV128" s="449"/>
      <c r="GW128" s="450"/>
      <c r="GX128" s="451"/>
      <c r="MD128" s="453">
        <f t="shared" si="14"/>
        <v>0</v>
      </c>
    </row>
    <row r="129" spans="1:342" s="452" customFormat="1" ht="18" customHeight="1">
      <c r="A129" s="350" t="s">
        <v>3938</v>
      </c>
      <c r="B129" s="351"/>
      <c r="C129" s="352"/>
      <c r="D129" s="353" t="s">
        <v>683</v>
      </c>
      <c r="E129" s="1152" t="s">
        <v>1700</v>
      </c>
      <c r="F129" s="354">
        <f t="shared" si="9"/>
        <v>1</v>
      </c>
      <c r="G129" s="355" t="str">
        <f t="shared" si="8"/>
        <v>SBI-110-01</v>
      </c>
      <c r="H129" s="356" t="s">
        <v>3926</v>
      </c>
      <c r="I129" s="355"/>
      <c r="J129" s="357">
        <v>109000000</v>
      </c>
      <c r="K129" s="358" t="s">
        <v>3932</v>
      </c>
      <c r="L129" s="358"/>
      <c r="M129" s="359" t="s">
        <v>3786</v>
      </c>
      <c r="N129" s="360"/>
      <c r="O129" s="361"/>
      <c r="P129" s="362"/>
      <c r="Q129" s="363" t="s">
        <v>1109</v>
      </c>
      <c r="R129" s="363" t="s">
        <v>982</v>
      </c>
      <c r="S129" s="363" t="s">
        <v>1158</v>
      </c>
      <c r="T129" s="364" t="s">
        <v>1702</v>
      </c>
      <c r="U129" s="365" t="s">
        <v>3787</v>
      </c>
      <c r="V129" s="365" t="s">
        <v>3929</v>
      </c>
      <c r="W129" s="365" t="s">
        <v>3930</v>
      </c>
      <c r="X129" s="365" t="s">
        <v>3931</v>
      </c>
      <c r="Y129" s="366">
        <v>45876</v>
      </c>
      <c r="Z129" s="367" t="s">
        <v>692</v>
      </c>
      <c r="AA129" s="368" t="s">
        <v>3767</v>
      </c>
      <c r="AB129" s="369" t="s">
        <v>3936</v>
      </c>
      <c r="AC129" s="370">
        <f>VLOOKUP(AA129,코드표!$B$4:$C$89,2,FALSE)</f>
        <v>3</v>
      </c>
      <c r="AD129" s="352"/>
      <c r="AE129" s="1187">
        <v>78.962999999999994</v>
      </c>
      <c r="AF129" s="1187">
        <v>164.02500000000001</v>
      </c>
      <c r="AG129" s="372"/>
      <c r="AH129" s="373"/>
      <c r="AI129" s="374"/>
      <c r="AJ129" s="375" t="s">
        <v>3769</v>
      </c>
      <c r="AK129" s="376"/>
      <c r="AL129" s="376"/>
      <c r="AM129" s="377">
        <v>43131</v>
      </c>
      <c r="AN129" s="358" t="s">
        <v>3926</v>
      </c>
      <c r="AO129" s="378" t="s">
        <v>3932</v>
      </c>
      <c r="AP129" s="379" t="s">
        <v>3933</v>
      </c>
      <c r="AQ129" s="352" t="s">
        <v>3770</v>
      </c>
      <c r="AR129" s="380">
        <v>44186</v>
      </c>
      <c r="AS129" s="380">
        <v>44715</v>
      </c>
      <c r="AT129" s="380">
        <v>44715</v>
      </c>
      <c r="AU129" s="377">
        <v>45643</v>
      </c>
      <c r="AV129" s="352"/>
      <c r="AW129" s="381"/>
      <c r="AX129" s="382"/>
      <c r="AY129" s="383">
        <v>2</v>
      </c>
      <c r="AZ129" s="384">
        <v>130800000</v>
      </c>
      <c r="BA129" s="385">
        <v>2</v>
      </c>
      <c r="BB129" s="386" t="s">
        <v>696</v>
      </c>
      <c r="BC129" s="387">
        <v>130800000</v>
      </c>
      <c r="BD129" s="388">
        <f>130800000</f>
        <v>130800000</v>
      </c>
      <c r="BE129" s="389"/>
      <c r="BF129" s="390"/>
      <c r="BG129" s="391"/>
      <c r="BH129" s="392"/>
      <c r="BI129" s="454">
        <v>1</v>
      </c>
      <c r="BJ129" s="455">
        <v>660000000</v>
      </c>
      <c r="BK129" s="393">
        <v>1</v>
      </c>
      <c r="BL129" s="389" t="s">
        <v>696</v>
      </c>
      <c r="BM129" s="387">
        <v>660000000</v>
      </c>
      <c r="BN129" s="394">
        <f>660000000</f>
        <v>660000000</v>
      </c>
      <c r="BO129" s="395"/>
      <c r="BP129" s="390"/>
      <c r="BQ129" s="391"/>
      <c r="BR129" s="396"/>
      <c r="BS129" s="396"/>
      <c r="BT129" s="352"/>
      <c r="BU129" s="397"/>
      <c r="BV129" s="398"/>
      <c r="BW129" s="399"/>
      <c r="BX129" s="388"/>
      <c r="BY129" s="359"/>
      <c r="BZ129" s="399"/>
      <c r="CA129" s="400"/>
      <c r="CB129" s="401"/>
      <c r="CC129" s="352"/>
      <c r="CD129" s="400"/>
      <c r="CE129" s="400"/>
      <c r="CF129" s="389"/>
      <c r="CG129" s="402"/>
      <c r="CH129" s="403"/>
      <c r="CI129" s="381"/>
      <c r="CJ129" s="400"/>
      <c r="CK129" s="404"/>
      <c r="CL129" s="405"/>
      <c r="CM129" s="406"/>
      <c r="CN129" s="352"/>
      <c r="CO129" s="407"/>
      <c r="CP129" s="408"/>
      <c r="CQ129" s="409"/>
      <c r="CR129" s="410"/>
      <c r="CS129" s="411"/>
      <c r="CT129" s="412"/>
      <c r="CU129" s="413"/>
      <c r="CV129" s="413"/>
      <c r="CW129" s="413"/>
      <c r="CX129" s="413"/>
      <c r="CY129" s="413"/>
      <c r="CZ129" s="413"/>
      <c r="DA129" s="384">
        <v>0</v>
      </c>
      <c r="DB129" s="413"/>
      <c r="DC129" s="414">
        <f t="shared" si="10"/>
        <v>0</v>
      </c>
      <c r="DD129" s="399"/>
      <c r="DE129" s="399"/>
      <c r="DF129" s="399"/>
      <c r="DG129" s="399"/>
      <c r="DH129" s="399"/>
      <c r="DI129" s="414"/>
      <c r="DJ129" s="414"/>
      <c r="DK129" s="399"/>
      <c r="DL129" s="414"/>
      <c r="DM129" s="414">
        <f t="shared" si="11"/>
        <v>0</v>
      </c>
      <c r="DN129" s="415"/>
      <c r="DO129" s="399"/>
      <c r="DP129" s="298" t="s">
        <v>3937</v>
      </c>
      <c r="DQ129" s="416"/>
      <c r="DR129" s="416"/>
      <c r="DS129" s="352">
        <v>2</v>
      </c>
      <c r="DT129" s="352">
        <v>3</v>
      </c>
      <c r="DU129" s="352"/>
      <c r="DV129" s="417" t="s">
        <v>697</v>
      </c>
      <c r="DW129" s="352" t="s">
        <v>3838</v>
      </c>
      <c r="DX129" s="418"/>
      <c r="DY129" s="419" t="s">
        <v>3793</v>
      </c>
      <c r="DZ129" s="420" t="s">
        <v>3934</v>
      </c>
      <c r="EA129" s="421"/>
      <c r="EB129" s="421"/>
      <c r="EC129" s="407" t="s">
        <v>3935</v>
      </c>
      <c r="ED129" s="422" t="s">
        <v>3926</v>
      </c>
      <c r="EE129" s="375" t="s">
        <v>3795</v>
      </c>
      <c r="EF129" s="423">
        <v>557866980</v>
      </c>
      <c r="EG129" s="424"/>
      <c r="EH129" s="368"/>
      <c r="EI129" s="375"/>
      <c r="EJ129" s="423"/>
      <c r="EK129" s="425"/>
      <c r="EL129" s="425"/>
      <c r="EM129" s="375"/>
      <c r="EN129" s="426"/>
      <c r="EO129" s="427">
        <v>45602</v>
      </c>
      <c r="EP129" s="427">
        <v>45698</v>
      </c>
      <c r="EQ129" s="352">
        <v>2</v>
      </c>
      <c r="ER129" s="428">
        <v>45834</v>
      </c>
      <c r="ES129" s="377">
        <v>45869</v>
      </c>
      <c r="ET129" s="429">
        <v>560000000</v>
      </c>
      <c r="EU129" s="377"/>
      <c r="EV129" s="429"/>
      <c r="EW129" s="429">
        <v>560000000</v>
      </c>
      <c r="EX129" s="377">
        <v>45869</v>
      </c>
      <c r="EY129" s="429">
        <v>704869990</v>
      </c>
      <c r="EZ129" s="377"/>
      <c r="FA129" s="377"/>
      <c r="FB129" s="377"/>
      <c r="FC129" s="376"/>
      <c r="FD129" s="376"/>
      <c r="FE129" s="430"/>
      <c r="FF129" s="430"/>
      <c r="FG129" s="400"/>
      <c r="FH129" s="376"/>
      <c r="FI129" s="376"/>
      <c r="FJ129" s="376"/>
      <c r="FK129" s="376"/>
      <c r="FL129" s="376"/>
      <c r="FM129" s="352"/>
      <c r="FN129" s="376"/>
      <c r="FO129" s="376"/>
      <c r="FP129" s="399"/>
      <c r="FQ129" s="376"/>
      <c r="FR129" s="352"/>
      <c r="FS129" s="431"/>
      <c r="FT129" s="432" t="s">
        <v>700</v>
      </c>
      <c r="FU129" s="433">
        <v>45612</v>
      </c>
      <c r="FV129" s="434"/>
      <c r="FW129" s="435"/>
      <c r="FX129" s="435"/>
      <c r="FY129" s="436"/>
      <c r="FZ129" s="436"/>
      <c r="GA129" s="437">
        <v>800000000</v>
      </c>
      <c r="GB129" s="412"/>
      <c r="GC129" s="438"/>
      <c r="GD129" s="439"/>
      <c r="GE129" s="440"/>
      <c r="GF129" s="441"/>
      <c r="GG129" s="441"/>
      <c r="GH129" s="441"/>
      <c r="GI129" s="441"/>
      <c r="GJ129" s="441"/>
      <c r="GK129" s="441"/>
      <c r="GL129" s="442">
        <f t="shared" si="12"/>
        <v>0</v>
      </c>
      <c r="GM129" s="442">
        <f t="shared" si="13"/>
        <v>0</v>
      </c>
      <c r="GN129" s="442"/>
      <c r="GO129" s="443"/>
      <c r="GP129" s="444"/>
      <c r="GQ129" s="445"/>
      <c r="GR129" s="377"/>
      <c r="GS129" s="446"/>
      <c r="GT129" s="447"/>
      <c r="GU129" s="448"/>
      <c r="GV129" s="449"/>
      <c r="GW129" s="450"/>
      <c r="GX129" s="451"/>
      <c r="MD129" s="453">
        <f t="shared" si="14"/>
        <v>0</v>
      </c>
    </row>
    <row r="130" spans="1:342" s="452" customFormat="1" ht="18" customHeight="1">
      <c r="A130" s="350" t="s">
        <v>3466</v>
      </c>
      <c r="B130" s="351"/>
      <c r="C130" s="352"/>
      <c r="D130" s="353" t="s">
        <v>683</v>
      </c>
      <c r="E130" s="1152" t="s">
        <v>1705</v>
      </c>
      <c r="F130" s="354">
        <f t="shared" si="9"/>
        <v>1</v>
      </c>
      <c r="G130" s="355" t="str">
        <f t="shared" si="8"/>
        <v>SBI-111-01</v>
      </c>
      <c r="H130" s="356" t="s">
        <v>3940</v>
      </c>
      <c r="I130" s="355"/>
      <c r="J130" s="357">
        <v>245610190</v>
      </c>
      <c r="K130" s="358"/>
      <c r="L130" s="358"/>
      <c r="M130" s="359" t="s">
        <v>3802</v>
      </c>
      <c r="N130" s="360"/>
      <c r="O130" s="361"/>
      <c r="P130" s="362"/>
      <c r="Q130" s="363" t="s">
        <v>981</v>
      </c>
      <c r="R130" s="363" t="s">
        <v>1401</v>
      </c>
      <c r="S130" s="363" t="s">
        <v>1402</v>
      </c>
      <c r="T130" s="364" t="s">
        <v>1707</v>
      </c>
      <c r="U130" s="365" t="s">
        <v>3943</v>
      </c>
      <c r="V130" s="365" t="s">
        <v>3944</v>
      </c>
      <c r="W130" s="365" t="s">
        <v>3945</v>
      </c>
      <c r="X130" s="365" t="s">
        <v>3946</v>
      </c>
      <c r="Y130" s="366">
        <v>45876</v>
      </c>
      <c r="Z130" s="367" t="s">
        <v>692</v>
      </c>
      <c r="AA130" s="368" t="s">
        <v>3767</v>
      </c>
      <c r="AB130" s="369" t="s">
        <v>3950</v>
      </c>
      <c r="AC130" s="370">
        <f>VLOOKUP(AA130,코드표!$B$4:$C$89,2,FALSE)</f>
        <v>3</v>
      </c>
      <c r="AD130" s="352"/>
      <c r="AE130" s="1187">
        <v>41.386800000000001</v>
      </c>
      <c r="AF130" s="1187">
        <v>94.477000000000004</v>
      </c>
      <c r="AG130" s="372"/>
      <c r="AH130" s="373"/>
      <c r="AI130" s="374"/>
      <c r="AJ130" s="375" t="s">
        <v>3769</v>
      </c>
      <c r="AK130" s="376"/>
      <c r="AL130" s="376"/>
      <c r="AM130" s="377">
        <v>42426</v>
      </c>
      <c r="AN130" s="358" t="s">
        <v>3941</v>
      </c>
      <c r="AO130" s="378" t="s">
        <v>3947</v>
      </c>
      <c r="AP130" s="379" t="s">
        <v>3792</v>
      </c>
      <c r="AQ130" s="352" t="s">
        <v>3817</v>
      </c>
      <c r="AR130" s="380">
        <v>42426</v>
      </c>
      <c r="AS130" s="380">
        <v>44586</v>
      </c>
      <c r="AT130" s="380">
        <v>44586</v>
      </c>
      <c r="AU130" s="377">
        <v>45320</v>
      </c>
      <c r="AV130" s="352"/>
      <c r="AW130" s="381"/>
      <c r="AX130" s="382"/>
      <c r="AY130" s="383">
        <v>4</v>
      </c>
      <c r="AZ130" s="384">
        <v>291600000</v>
      </c>
      <c r="BA130" s="385">
        <v>4</v>
      </c>
      <c r="BB130" s="386" t="s">
        <v>696</v>
      </c>
      <c r="BC130" s="387">
        <v>291600000</v>
      </c>
      <c r="BD130" s="388">
        <v>291600000</v>
      </c>
      <c r="BE130" s="389"/>
      <c r="BF130" s="390"/>
      <c r="BG130" s="391"/>
      <c r="BH130" s="392"/>
      <c r="BI130" s="454" t="s">
        <v>1125</v>
      </c>
      <c r="BJ130" s="455">
        <v>446600000</v>
      </c>
      <c r="BK130" s="393" t="s">
        <v>3963</v>
      </c>
      <c r="BL130" s="389" t="s">
        <v>696</v>
      </c>
      <c r="BM130" s="394">
        <v>446600000</v>
      </c>
      <c r="BN130" s="394">
        <f>308000000+83600000+55000000</f>
        <v>446600000</v>
      </c>
      <c r="BO130" s="395"/>
      <c r="BP130" s="390"/>
      <c r="BQ130" s="391"/>
      <c r="BR130" s="396"/>
      <c r="BS130" s="396"/>
      <c r="BT130" s="352"/>
      <c r="BU130" s="397"/>
      <c r="BV130" s="398"/>
      <c r="BW130" s="399"/>
      <c r="BX130" s="388"/>
      <c r="BY130" s="359"/>
      <c r="BZ130" s="399"/>
      <c r="CA130" s="400"/>
      <c r="CB130" s="401"/>
      <c r="CC130" s="352"/>
      <c r="CD130" s="400"/>
      <c r="CE130" s="400"/>
      <c r="CF130" s="389"/>
      <c r="CG130" s="402"/>
      <c r="CH130" s="403"/>
      <c r="CI130" s="381"/>
      <c r="CJ130" s="400"/>
      <c r="CK130" s="404"/>
      <c r="CL130" s="405"/>
      <c r="CM130" s="406"/>
      <c r="CN130" s="352"/>
      <c r="CO130" s="407"/>
      <c r="CP130" s="408"/>
      <c r="CQ130" s="456"/>
      <c r="CR130" s="410"/>
      <c r="CS130" s="411"/>
      <c r="CT130" s="412"/>
      <c r="CU130" s="413"/>
      <c r="CV130" s="413"/>
      <c r="CW130" s="413"/>
      <c r="CX130" s="413"/>
      <c r="CY130" s="413"/>
      <c r="CZ130" s="413"/>
      <c r="DA130" s="384">
        <v>0</v>
      </c>
      <c r="DB130" s="413"/>
      <c r="DC130" s="414">
        <f t="shared" si="10"/>
        <v>0</v>
      </c>
      <c r="DD130" s="399"/>
      <c r="DE130" s="399"/>
      <c r="DF130" s="399"/>
      <c r="DG130" s="399"/>
      <c r="DH130" s="399"/>
      <c r="DI130" s="414"/>
      <c r="DJ130" s="414"/>
      <c r="DK130" s="399"/>
      <c r="DL130" s="414"/>
      <c r="DM130" s="414">
        <f t="shared" si="11"/>
        <v>0</v>
      </c>
      <c r="DN130" s="415"/>
      <c r="DO130" s="399"/>
      <c r="DP130" s="298" t="s">
        <v>3951</v>
      </c>
      <c r="DQ130" s="416"/>
      <c r="DR130" s="416"/>
      <c r="DS130" s="352">
        <v>1</v>
      </c>
      <c r="DT130" s="352">
        <v>2</v>
      </c>
      <c r="DU130" s="352"/>
      <c r="DV130" s="417" t="s">
        <v>697</v>
      </c>
      <c r="DW130" s="352" t="s">
        <v>3780</v>
      </c>
      <c r="DX130" s="418"/>
      <c r="DY130" s="419" t="s">
        <v>3948</v>
      </c>
      <c r="DZ130" s="420" t="s">
        <v>3949</v>
      </c>
      <c r="EA130" s="421"/>
      <c r="EB130" s="421"/>
      <c r="EC130" s="407" t="s">
        <v>3773</v>
      </c>
      <c r="ED130" s="422" t="s">
        <v>3952</v>
      </c>
      <c r="EE130" s="375" t="s">
        <v>3795</v>
      </c>
      <c r="EF130" s="423">
        <v>246958865</v>
      </c>
      <c r="EG130" s="424"/>
      <c r="EH130" s="368"/>
      <c r="EI130" s="375"/>
      <c r="EJ130" s="423"/>
      <c r="EK130" s="425"/>
      <c r="EL130" s="425"/>
      <c r="EM130" s="375"/>
      <c r="EN130" s="426"/>
      <c r="EO130" s="427">
        <v>45733</v>
      </c>
      <c r="EP130" s="427">
        <v>45827</v>
      </c>
      <c r="EQ130" s="352"/>
      <c r="ER130" s="428"/>
      <c r="ES130" s="377"/>
      <c r="ET130" s="429"/>
      <c r="EU130" s="377"/>
      <c r="EV130" s="429"/>
      <c r="EW130" s="429"/>
      <c r="EX130" s="377"/>
      <c r="EY130" s="429"/>
      <c r="EZ130" s="377"/>
      <c r="FA130" s="377"/>
      <c r="FB130" s="377"/>
      <c r="FC130" s="376"/>
      <c r="FD130" s="376"/>
      <c r="FE130" s="430"/>
      <c r="FF130" s="430"/>
      <c r="FG130" s="400"/>
      <c r="FH130" s="376"/>
      <c r="FI130" s="376"/>
      <c r="FJ130" s="376"/>
      <c r="FK130" s="376"/>
      <c r="FL130" s="376"/>
      <c r="FM130" s="352"/>
      <c r="FN130" s="376"/>
      <c r="FO130" s="376"/>
      <c r="FP130" s="399"/>
      <c r="FQ130" s="376"/>
      <c r="FR130" s="352"/>
      <c r="FS130" s="431"/>
      <c r="FT130" s="432" t="s">
        <v>710</v>
      </c>
      <c r="FU130" s="433">
        <v>45878</v>
      </c>
      <c r="FV130" s="434"/>
      <c r="FW130" s="435"/>
      <c r="FX130" s="435"/>
      <c r="FY130" s="436"/>
      <c r="FZ130" s="436"/>
      <c r="GA130" s="437">
        <v>795000000</v>
      </c>
      <c r="GB130" s="412"/>
      <c r="GC130" s="438"/>
      <c r="GD130" s="439"/>
      <c r="GE130" s="440"/>
      <c r="GF130" s="441"/>
      <c r="GG130" s="441"/>
      <c r="GH130" s="441"/>
      <c r="GI130" s="441"/>
      <c r="GJ130" s="441"/>
      <c r="GK130" s="441"/>
      <c r="GL130" s="442">
        <f t="shared" si="12"/>
        <v>0</v>
      </c>
      <c r="GM130" s="442">
        <f t="shared" si="13"/>
        <v>0</v>
      </c>
      <c r="GN130" s="442"/>
      <c r="GO130" s="443"/>
      <c r="GP130" s="444"/>
      <c r="GQ130" s="445"/>
      <c r="GR130" s="377"/>
      <c r="GS130" s="446"/>
      <c r="GT130" s="457"/>
      <c r="GU130" s="448"/>
      <c r="GV130" s="449"/>
      <c r="GW130" s="450"/>
      <c r="GX130" s="451"/>
      <c r="MD130" s="453">
        <f t="shared" si="14"/>
        <v>0</v>
      </c>
    </row>
    <row r="131" spans="1:342" s="452" customFormat="1" ht="18" customHeight="1">
      <c r="A131" s="350"/>
      <c r="B131" s="351"/>
      <c r="C131" s="352"/>
      <c r="D131" s="353" t="s">
        <v>683</v>
      </c>
      <c r="E131" s="1152" t="s">
        <v>1710</v>
      </c>
      <c r="F131" s="354">
        <f t="shared" si="9"/>
        <v>1</v>
      </c>
      <c r="G131" s="355" t="str">
        <f t="shared" si="8"/>
        <v>SBI-112-01</v>
      </c>
      <c r="H131" s="356" t="s">
        <v>3955</v>
      </c>
      <c r="I131" s="355"/>
      <c r="J131" s="357">
        <v>704700130</v>
      </c>
      <c r="K131" s="358" t="s">
        <v>3960</v>
      </c>
      <c r="L131" s="358"/>
      <c r="M131" s="359" t="s">
        <v>3786</v>
      </c>
      <c r="N131" s="360"/>
      <c r="O131" s="361"/>
      <c r="P131" s="362"/>
      <c r="Q131" s="363" t="s">
        <v>850</v>
      </c>
      <c r="R131" s="363" t="s">
        <v>1590</v>
      </c>
      <c r="S131" s="363" t="s">
        <v>1712</v>
      </c>
      <c r="T131" s="364" t="s">
        <v>1713</v>
      </c>
      <c r="U131" s="365" t="s">
        <v>3956</v>
      </c>
      <c r="V131" s="365" t="s">
        <v>3957</v>
      </c>
      <c r="W131" s="365" t="s">
        <v>3958</v>
      </c>
      <c r="X131" s="365" t="s">
        <v>3959</v>
      </c>
      <c r="Y131" s="366">
        <v>45876</v>
      </c>
      <c r="Z131" s="367" t="s">
        <v>692</v>
      </c>
      <c r="AA131" s="368" t="s">
        <v>3767</v>
      </c>
      <c r="AB131" s="369" t="s">
        <v>3796</v>
      </c>
      <c r="AC131" s="370">
        <f>VLOOKUP(AA131,코드표!$B$4:$C$89,2,FALSE)</f>
        <v>3</v>
      </c>
      <c r="AD131" s="352"/>
      <c r="AE131" s="1187">
        <v>35.582327738888416</v>
      </c>
      <c r="AF131" s="1187">
        <v>73.98</v>
      </c>
      <c r="AG131" s="372"/>
      <c r="AH131" s="373"/>
      <c r="AI131" s="374"/>
      <c r="AJ131" s="375" t="s">
        <v>3769</v>
      </c>
      <c r="AK131" s="376"/>
      <c r="AL131" s="376"/>
      <c r="AM131" s="377">
        <v>36967</v>
      </c>
      <c r="AN131" s="358" t="s">
        <v>3955</v>
      </c>
      <c r="AO131" s="378" t="s">
        <v>3960</v>
      </c>
      <c r="AP131" s="379" t="s">
        <v>3792</v>
      </c>
      <c r="AQ131" s="352" t="s">
        <v>3770</v>
      </c>
      <c r="AR131" s="380">
        <v>44075</v>
      </c>
      <c r="AS131" s="380">
        <v>44075</v>
      </c>
      <c r="AT131" s="380">
        <v>44515</v>
      </c>
      <c r="AU131" s="377"/>
      <c r="AV131" s="352"/>
      <c r="AW131" s="381"/>
      <c r="AX131" s="382"/>
      <c r="AY131" s="383" t="s">
        <v>1125</v>
      </c>
      <c r="AZ131" s="384">
        <v>841200000</v>
      </c>
      <c r="BA131" s="385" t="s">
        <v>3963</v>
      </c>
      <c r="BB131" s="386" t="s">
        <v>696</v>
      </c>
      <c r="BC131" s="387">
        <v>841200000</v>
      </c>
      <c r="BD131" s="388">
        <f>632400000+70800000+138000000</f>
        <v>841200000</v>
      </c>
      <c r="BE131" s="389"/>
      <c r="BF131" s="390"/>
      <c r="BG131" s="391"/>
      <c r="BH131" s="392"/>
      <c r="BI131" s="392"/>
      <c r="BJ131" s="392"/>
      <c r="BK131" s="393"/>
      <c r="BL131" s="389"/>
      <c r="BM131" s="387"/>
      <c r="BN131" s="394"/>
      <c r="BO131" s="395"/>
      <c r="BP131" s="390"/>
      <c r="BQ131" s="391"/>
      <c r="BR131" s="396"/>
      <c r="BS131" s="396"/>
      <c r="BT131" s="352"/>
      <c r="BU131" s="397"/>
      <c r="BV131" s="398"/>
      <c r="BW131" s="399"/>
      <c r="BX131" s="388"/>
      <c r="BY131" s="359"/>
      <c r="BZ131" s="399"/>
      <c r="CA131" s="400"/>
      <c r="CB131" s="401"/>
      <c r="CC131" s="352"/>
      <c r="CD131" s="400"/>
      <c r="CE131" s="400"/>
      <c r="CF131" s="389"/>
      <c r="CG131" s="402"/>
      <c r="CH131" s="403"/>
      <c r="CI131" s="381"/>
      <c r="CJ131" s="400"/>
      <c r="CK131" s="404"/>
      <c r="CL131" s="405"/>
      <c r="CM131" s="406"/>
      <c r="CN131" s="352"/>
      <c r="CO131" s="407"/>
      <c r="CP131" s="408"/>
      <c r="CQ131" s="409"/>
      <c r="CR131" s="410"/>
      <c r="CS131" s="411"/>
      <c r="CT131" s="412"/>
      <c r="CU131" s="413"/>
      <c r="CV131" s="413"/>
      <c r="CW131" s="413"/>
      <c r="CX131" s="413"/>
      <c r="CY131" s="413"/>
      <c r="CZ131" s="413"/>
      <c r="DA131" s="384">
        <v>0</v>
      </c>
      <c r="DB131" s="413"/>
      <c r="DC131" s="414">
        <f t="shared" si="10"/>
        <v>0</v>
      </c>
      <c r="DD131" s="399"/>
      <c r="DE131" s="399"/>
      <c r="DF131" s="399"/>
      <c r="DG131" s="399"/>
      <c r="DH131" s="399"/>
      <c r="DI131" s="414"/>
      <c r="DJ131" s="414"/>
      <c r="DK131" s="399"/>
      <c r="DL131" s="414"/>
      <c r="DM131" s="414">
        <f t="shared" si="11"/>
        <v>0</v>
      </c>
      <c r="DN131" s="415"/>
      <c r="DO131" s="399"/>
      <c r="DP131" s="298" t="s">
        <v>3964</v>
      </c>
      <c r="DQ131" s="416"/>
      <c r="DR131" s="416"/>
      <c r="DS131" s="352">
        <v>1</v>
      </c>
      <c r="DT131" s="352">
        <v>2</v>
      </c>
      <c r="DU131" s="352"/>
      <c r="DV131" s="417" t="s">
        <v>697</v>
      </c>
      <c r="DW131" s="352" t="s">
        <v>3780</v>
      </c>
      <c r="DX131" s="418"/>
      <c r="DY131" s="419" t="s">
        <v>3961</v>
      </c>
      <c r="DZ131" s="420" t="s">
        <v>3962</v>
      </c>
      <c r="EA131" s="421"/>
      <c r="EB131" s="421"/>
      <c r="EC131" s="407" t="s">
        <v>3773</v>
      </c>
      <c r="ED131" s="422" t="s">
        <v>3955</v>
      </c>
      <c r="EE131" s="375" t="s">
        <v>3795</v>
      </c>
      <c r="EF131" s="423">
        <v>536516030</v>
      </c>
      <c r="EG131" s="424"/>
      <c r="EH131" s="368"/>
      <c r="EI131" s="375"/>
      <c r="EJ131" s="423"/>
      <c r="EK131" s="425"/>
      <c r="EL131" s="425"/>
      <c r="EM131" s="375"/>
      <c r="EN131" s="426"/>
      <c r="EO131" s="427">
        <v>45771</v>
      </c>
      <c r="EP131" s="427">
        <v>45845</v>
      </c>
      <c r="EQ131" s="352"/>
      <c r="ER131" s="428"/>
      <c r="ES131" s="377"/>
      <c r="ET131" s="429"/>
      <c r="EU131" s="377"/>
      <c r="EV131" s="429"/>
      <c r="EW131" s="429"/>
      <c r="EX131" s="377"/>
      <c r="EY131" s="429"/>
      <c r="EZ131" s="377"/>
      <c r="FA131" s="377"/>
      <c r="FB131" s="377"/>
      <c r="FC131" s="376"/>
      <c r="FD131" s="376"/>
      <c r="FE131" s="430"/>
      <c r="FF131" s="430"/>
      <c r="FG131" s="400"/>
      <c r="FH131" s="376"/>
      <c r="FI131" s="376"/>
      <c r="FJ131" s="376"/>
      <c r="FK131" s="376"/>
      <c r="FL131" s="376"/>
      <c r="FM131" s="352"/>
      <c r="FN131" s="376"/>
      <c r="FO131" s="376"/>
      <c r="FP131" s="399"/>
      <c r="FQ131" s="376"/>
      <c r="FR131" s="352"/>
      <c r="FS131" s="431"/>
      <c r="FT131" s="432" t="s">
        <v>710</v>
      </c>
      <c r="FU131" s="433">
        <v>45878</v>
      </c>
      <c r="FV131" s="434"/>
      <c r="FW131" s="435"/>
      <c r="FX131" s="435"/>
      <c r="FY131" s="436"/>
      <c r="FZ131" s="436"/>
      <c r="GA131" s="437">
        <v>745000000</v>
      </c>
      <c r="GB131" s="412"/>
      <c r="GC131" s="438"/>
      <c r="GD131" s="439"/>
      <c r="GE131" s="440"/>
      <c r="GF131" s="441"/>
      <c r="GG131" s="441"/>
      <c r="GH131" s="441"/>
      <c r="GI131" s="441"/>
      <c r="GJ131" s="441"/>
      <c r="GK131" s="441"/>
      <c r="GL131" s="442">
        <f t="shared" si="12"/>
        <v>0</v>
      </c>
      <c r="GM131" s="442">
        <f t="shared" si="13"/>
        <v>0</v>
      </c>
      <c r="GN131" s="442"/>
      <c r="GO131" s="443"/>
      <c r="GP131" s="444"/>
      <c r="GQ131" s="445"/>
      <c r="GR131" s="377"/>
      <c r="GS131" s="446"/>
      <c r="GT131" s="447"/>
      <c r="GU131" s="448"/>
      <c r="GV131" s="449"/>
      <c r="GW131" s="450"/>
      <c r="GX131" s="451"/>
      <c r="MD131" s="453">
        <f t="shared" si="14"/>
        <v>0</v>
      </c>
    </row>
    <row r="132" spans="1:342" s="452" customFormat="1" ht="18" customHeight="1">
      <c r="A132" s="459"/>
      <c r="B132" s="351"/>
      <c r="C132" s="352"/>
      <c r="D132" s="353"/>
      <c r="E132" s="460"/>
      <c r="F132" s="354"/>
      <c r="G132" s="355"/>
      <c r="H132" s="461"/>
      <c r="I132" s="462"/>
      <c r="J132" s="463"/>
      <c r="K132" s="358"/>
      <c r="L132" s="358"/>
      <c r="M132" s="359"/>
      <c r="N132" s="360"/>
      <c r="O132" s="361"/>
      <c r="P132" s="362"/>
      <c r="Q132" s="464"/>
      <c r="R132" s="464"/>
      <c r="S132" s="464"/>
      <c r="T132" s="464"/>
      <c r="U132" s="464"/>
      <c r="V132" s="464"/>
      <c r="W132" s="464"/>
      <c r="X132" s="464"/>
      <c r="Y132" s="366"/>
      <c r="Z132" s="465"/>
      <c r="AA132" s="368"/>
      <c r="AB132" s="369"/>
      <c r="AC132" s="370"/>
      <c r="AD132" s="352"/>
      <c r="AE132" s="466"/>
      <c r="AF132" s="467"/>
      <c r="AG132" s="468"/>
      <c r="AH132" s="469"/>
      <c r="AI132" s="374"/>
      <c r="AJ132" s="375"/>
      <c r="AK132" s="376"/>
      <c r="AL132" s="376"/>
      <c r="AM132" s="377"/>
      <c r="AN132" s="358"/>
      <c r="AO132" s="378"/>
      <c r="AP132" s="379"/>
      <c r="AQ132" s="352"/>
      <c r="AR132" s="380"/>
      <c r="AS132" s="380"/>
      <c r="AT132" s="380"/>
      <c r="AU132" s="377"/>
      <c r="AV132" s="352"/>
      <c r="AW132" s="359"/>
      <c r="AX132" s="382"/>
      <c r="AY132" s="470"/>
      <c r="AZ132" s="387"/>
      <c r="BA132" s="385"/>
      <c r="BB132" s="471"/>
      <c r="BC132" s="387"/>
      <c r="BD132" s="388"/>
      <c r="BE132" s="359"/>
      <c r="BF132" s="390"/>
      <c r="BG132" s="391"/>
      <c r="BH132" s="392"/>
      <c r="BI132" s="393"/>
      <c r="BJ132" s="387"/>
      <c r="BK132" s="393"/>
      <c r="BL132" s="472"/>
      <c r="BM132" s="387"/>
      <c r="BN132" s="394"/>
      <c r="BO132" s="395"/>
      <c r="BP132" s="390"/>
      <c r="BQ132" s="391"/>
      <c r="BR132" s="396"/>
      <c r="BS132" s="396"/>
      <c r="BT132" s="352"/>
      <c r="BU132" s="397"/>
      <c r="BV132" s="398"/>
      <c r="BW132" s="399"/>
      <c r="BX132" s="388"/>
      <c r="BY132" s="359"/>
      <c r="BZ132" s="399"/>
      <c r="CA132" s="400"/>
      <c r="CB132" s="401"/>
      <c r="CC132" s="352"/>
      <c r="CD132" s="400"/>
      <c r="CE132" s="400"/>
      <c r="CF132" s="400"/>
      <c r="CG132" s="400"/>
      <c r="CH132" s="400"/>
      <c r="CI132" s="400"/>
      <c r="CJ132" s="400"/>
      <c r="CK132" s="404"/>
      <c r="CL132" s="405"/>
      <c r="CM132" s="406"/>
      <c r="CN132" s="352"/>
      <c r="CO132" s="407"/>
      <c r="CP132" s="408"/>
      <c r="CQ132" s="409"/>
      <c r="CR132" s="410"/>
      <c r="CS132" s="411"/>
      <c r="CT132" s="413"/>
      <c r="CU132" s="413"/>
      <c r="CV132" s="413"/>
      <c r="CW132" s="413"/>
      <c r="CX132" s="413"/>
      <c r="CY132" s="413"/>
      <c r="CZ132" s="413"/>
      <c r="DA132" s="413">
        <f>SUM(CT132:CZ132)</f>
        <v>0</v>
      </c>
      <c r="DB132" s="413"/>
      <c r="DC132" s="414">
        <f>DA132-DM132</f>
        <v>0</v>
      </c>
      <c r="DD132" s="399"/>
      <c r="DE132" s="399"/>
      <c r="DF132" s="399"/>
      <c r="DG132" s="399"/>
      <c r="DH132" s="399"/>
      <c r="DI132" s="414"/>
      <c r="DJ132" s="414"/>
      <c r="DK132" s="399"/>
      <c r="DL132" s="414"/>
      <c r="DM132" s="414">
        <f>SUM(DD132:DK132)</f>
        <v>0</v>
      </c>
      <c r="DN132" s="415"/>
      <c r="DO132" s="399"/>
      <c r="DP132" s="298"/>
      <c r="DQ132" s="416"/>
      <c r="DR132" s="416"/>
      <c r="DS132" s="352"/>
      <c r="DT132" s="352"/>
      <c r="DU132" s="352"/>
      <c r="DV132" s="465"/>
      <c r="DW132" s="352"/>
      <c r="DX132" s="418"/>
      <c r="DY132" s="419"/>
      <c r="DZ132" s="473"/>
      <c r="EA132" s="473"/>
      <c r="EB132" s="421"/>
      <c r="EC132" s="407"/>
      <c r="ED132" s="422"/>
      <c r="EE132" s="375"/>
      <c r="EF132" s="423"/>
      <c r="EG132" s="424"/>
      <c r="EH132" s="368"/>
      <c r="EI132" s="375"/>
      <c r="EJ132" s="423"/>
      <c r="EK132" s="425"/>
      <c r="EL132" s="425"/>
      <c r="EM132" s="375"/>
      <c r="EN132" s="426"/>
      <c r="EO132" s="427"/>
      <c r="EP132" s="427"/>
      <c r="EQ132" s="352"/>
      <c r="ER132" s="428"/>
      <c r="ES132" s="377"/>
      <c r="ET132" s="429"/>
      <c r="EU132" s="377"/>
      <c r="EV132" s="429"/>
      <c r="EW132" s="429"/>
      <c r="EX132" s="377"/>
      <c r="EY132" s="429"/>
      <c r="EZ132" s="377"/>
      <c r="FA132" s="377"/>
      <c r="FB132" s="377"/>
      <c r="FC132" s="376"/>
      <c r="FD132" s="376"/>
      <c r="FE132" s="430"/>
      <c r="FF132" s="430"/>
      <c r="FG132" s="400"/>
      <c r="FH132" s="376"/>
      <c r="FI132" s="376"/>
      <c r="FJ132" s="376"/>
      <c r="FK132" s="376"/>
      <c r="FL132" s="376"/>
      <c r="FM132" s="352"/>
      <c r="FN132" s="376"/>
      <c r="FO132" s="376"/>
      <c r="FP132" s="399"/>
      <c r="FQ132" s="376"/>
      <c r="FR132" s="352"/>
      <c r="FS132" s="461"/>
      <c r="FT132" s="474"/>
      <c r="FU132" s="465"/>
      <c r="FV132" s="475"/>
      <c r="FW132" s="475"/>
      <c r="FX132" s="475"/>
      <c r="FY132" s="475"/>
      <c r="FZ132" s="475"/>
      <c r="GA132" s="475"/>
      <c r="GB132" s="475"/>
      <c r="GC132" s="438"/>
      <c r="GD132" s="439"/>
      <c r="GE132" s="440"/>
      <c r="GF132" s="441"/>
      <c r="GG132" s="441"/>
      <c r="GH132" s="441"/>
      <c r="GI132" s="441"/>
      <c r="GJ132" s="441"/>
      <c r="GK132" s="441"/>
      <c r="GL132" s="442"/>
      <c r="GM132" s="442"/>
      <c r="GN132" s="442"/>
      <c r="GO132" s="443"/>
      <c r="GP132" s="444"/>
      <c r="GQ132" s="445"/>
      <c r="GR132" s="377"/>
      <c r="GS132" s="431"/>
      <c r="GT132" s="447"/>
      <c r="GU132" s="448"/>
      <c r="GV132" s="449"/>
      <c r="GW132" s="450"/>
      <c r="GX132" s="451"/>
    </row>
    <row r="133" spans="1:342" ht="17.25" thickBot="1">
      <c r="A133" s="476"/>
      <c r="B133" s="477"/>
      <c r="C133" s="477"/>
      <c r="D133" s="478"/>
      <c r="E133" s="479"/>
      <c r="F133" s="480"/>
      <c r="G133" s="478"/>
      <c r="H133" s="481"/>
      <c r="I133" s="478"/>
      <c r="J133" s="482"/>
      <c r="K133" s="483"/>
      <c r="L133" s="484"/>
      <c r="M133" s="477"/>
      <c r="N133" s="476"/>
      <c r="O133" s="485"/>
      <c r="P133" s="476"/>
      <c r="Q133" s="486"/>
      <c r="R133" s="486"/>
      <c r="S133" s="486"/>
      <c r="T133" s="487"/>
      <c r="U133" s="486"/>
      <c r="V133" s="486"/>
      <c r="W133" s="486"/>
      <c r="X133" s="487"/>
      <c r="Y133" s="477"/>
      <c r="Z133" s="476"/>
      <c r="AA133" s="476"/>
      <c r="AB133" s="476"/>
      <c r="AC133" s="477"/>
      <c r="AD133" s="477"/>
      <c r="AE133" s="488"/>
      <c r="AF133" s="488"/>
      <c r="AG133" s="489"/>
      <c r="AH133" s="477"/>
      <c r="AI133" s="477"/>
      <c r="AJ133" s="477"/>
      <c r="AK133" s="476"/>
      <c r="AL133" s="476"/>
      <c r="AM133" s="477"/>
      <c r="AN133" s="476"/>
      <c r="AO133" s="490"/>
      <c r="AP133" s="477"/>
      <c r="AQ133" s="477"/>
      <c r="AR133" s="477"/>
      <c r="AS133" s="477"/>
      <c r="AT133" s="477"/>
      <c r="AU133" s="477"/>
      <c r="AV133" s="477"/>
      <c r="AW133" s="476"/>
      <c r="AX133" s="476"/>
      <c r="AY133" s="476"/>
      <c r="AZ133" s="491"/>
      <c r="BA133" s="476"/>
      <c r="BB133" s="476"/>
      <c r="BC133" s="476"/>
      <c r="BD133" s="476"/>
      <c r="BE133" s="477"/>
      <c r="BF133" s="477"/>
      <c r="BG133" s="476"/>
      <c r="BH133" s="476"/>
      <c r="BI133" s="476"/>
      <c r="BJ133" s="476"/>
      <c r="BK133" s="477"/>
      <c r="BL133" s="492"/>
      <c r="BM133" s="492"/>
      <c r="BN133" s="476"/>
      <c r="BO133" s="477"/>
      <c r="BP133" s="477"/>
      <c r="BQ133" s="476"/>
      <c r="BR133" s="476"/>
      <c r="BS133" s="476"/>
      <c r="BT133" s="477"/>
      <c r="BU133" s="476"/>
      <c r="BV133" s="477"/>
      <c r="BW133" s="476"/>
      <c r="BX133" s="476"/>
      <c r="BY133" s="477"/>
      <c r="BZ133" s="476"/>
      <c r="CA133" s="477"/>
      <c r="CB133" s="476"/>
      <c r="CC133" s="477"/>
      <c r="CD133" s="476"/>
      <c r="CE133" s="477"/>
      <c r="CF133" s="477"/>
      <c r="CG133" s="477"/>
      <c r="CH133" s="477"/>
      <c r="CI133" s="477"/>
      <c r="CJ133" s="477"/>
      <c r="CK133" s="477"/>
      <c r="CL133" s="491"/>
      <c r="CM133" s="477"/>
      <c r="CN133" s="477"/>
      <c r="CO133" s="476"/>
      <c r="CP133" s="476"/>
      <c r="CQ133" s="491"/>
      <c r="CR133" s="477"/>
      <c r="CS133" s="477"/>
      <c r="CT133" s="476"/>
      <c r="CU133" s="476"/>
      <c r="CV133" s="476"/>
      <c r="CW133" s="476"/>
      <c r="CX133" s="476"/>
      <c r="CY133" s="476"/>
      <c r="CZ133" s="476"/>
      <c r="DA133" s="476"/>
      <c r="DB133" s="476"/>
      <c r="DC133" s="476"/>
      <c r="DD133" s="476"/>
      <c r="DE133" s="476"/>
      <c r="DF133" s="476"/>
      <c r="DG133" s="476"/>
      <c r="DH133" s="476"/>
      <c r="DI133" s="476"/>
      <c r="DJ133" s="476"/>
      <c r="DK133" s="476"/>
      <c r="DL133" s="476"/>
      <c r="DM133" s="476"/>
      <c r="DN133" s="477"/>
      <c r="DO133" s="476"/>
      <c r="DP133" s="476"/>
      <c r="DQ133" s="477"/>
      <c r="DR133" s="477"/>
      <c r="DS133" s="477"/>
      <c r="DT133" s="477"/>
      <c r="DU133" s="477"/>
      <c r="DV133" s="477"/>
      <c r="DW133" s="477"/>
      <c r="DX133" s="477"/>
      <c r="DY133" s="477"/>
      <c r="DZ133" s="476"/>
      <c r="EA133" s="476"/>
      <c r="EB133" s="476"/>
      <c r="EC133" s="476"/>
      <c r="ED133" s="476"/>
      <c r="EE133" s="477"/>
      <c r="EF133" s="476"/>
      <c r="EG133" s="476"/>
      <c r="EH133" s="476"/>
      <c r="EI133" s="477"/>
      <c r="EJ133" s="476"/>
      <c r="EK133" s="476"/>
      <c r="EL133" s="476"/>
      <c r="EM133" s="476"/>
      <c r="EN133" s="476"/>
      <c r="EO133" s="477"/>
      <c r="EP133" s="477"/>
      <c r="EQ133" s="477"/>
      <c r="ER133" s="477"/>
      <c r="ES133" s="477"/>
      <c r="ET133" s="476"/>
      <c r="EU133" s="476"/>
      <c r="EV133" s="476">
        <v>101</v>
      </c>
      <c r="EW133" s="476"/>
      <c r="EX133" s="477"/>
      <c r="EY133" s="476"/>
      <c r="EZ133" s="477"/>
      <c r="FA133" s="477"/>
      <c r="FB133" s="477"/>
      <c r="FC133" s="476"/>
      <c r="FD133" s="476"/>
      <c r="FE133" s="476"/>
      <c r="FF133" s="476"/>
      <c r="FG133" s="476"/>
      <c r="FH133" s="476"/>
      <c r="FI133" s="476"/>
      <c r="FJ133" s="476"/>
      <c r="FK133" s="476"/>
      <c r="FL133" s="476"/>
      <c r="FM133" s="477"/>
      <c r="FN133" s="476"/>
      <c r="FO133" s="476"/>
      <c r="FP133" s="476"/>
      <c r="FQ133" s="477"/>
      <c r="FR133" s="477"/>
      <c r="FS133" s="476"/>
      <c r="FT133" s="493"/>
      <c r="FU133" s="493"/>
      <c r="FV133" s="493"/>
      <c r="FW133" s="493"/>
      <c r="FX133" s="493"/>
      <c r="FY133" s="493"/>
      <c r="FZ133" s="493"/>
      <c r="GA133" s="493"/>
      <c r="GB133" s="493"/>
      <c r="GC133" s="476"/>
      <c r="GD133" s="493"/>
      <c r="GE133" s="493"/>
      <c r="GF133" s="493"/>
      <c r="GG133" s="493"/>
      <c r="GH133" s="493"/>
      <c r="GI133" s="493"/>
      <c r="GJ133" s="493"/>
      <c r="GK133" s="493"/>
      <c r="GL133" s="493"/>
      <c r="GM133" s="493"/>
      <c r="GN133" s="493"/>
      <c r="GO133" s="476"/>
      <c r="GP133" s="476"/>
      <c r="GQ133" s="476"/>
      <c r="GR133" s="476"/>
      <c r="GS133" s="493"/>
      <c r="GT133" s="477"/>
      <c r="GU133" s="476"/>
      <c r="GV133" s="477"/>
      <c r="GW133" s="476"/>
      <c r="GX133" s="476"/>
    </row>
    <row r="134" spans="1:342" s="494" customFormat="1" ht="18" customHeight="1">
      <c r="B134" s="495"/>
      <c r="C134" s="495"/>
      <c r="D134" s="495"/>
      <c r="E134" s="496"/>
      <c r="F134" s="497"/>
      <c r="G134" s="498"/>
      <c r="H134" s="499"/>
      <c r="I134" s="495"/>
      <c r="J134" s="495">
        <f>SUM(J6:J132)</f>
        <v>27854625353</v>
      </c>
      <c r="K134" s="500"/>
      <c r="M134" s="495"/>
      <c r="O134" s="501"/>
      <c r="Q134" s="502"/>
      <c r="R134" s="502"/>
      <c r="S134" s="502"/>
      <c r="T134" s="503"/>
      <c r="U134" s="502"/>
      <c r="V134" s="502"/>
      <c r="W134" s="502"/>
      <c r="X134" s="504"/>
      <c r="Y134" s="495"/>
      <c r="AC134" s="495"/>
      <c r="AD134" s="495"/>
      <c r="AE134" s="505"/>
      <c r="AF134" s="505"/>
      <c r="AG134" s="506"/>
      <c r="AH134" s="495"/>
      <c r="AI134" s="495"/>
      <c r="AJ134" s="495"/>
      <c r="AM134" s="495"/>
      <c r="AO134" s="507"/>
      <c r="AP134" s="495"/>
      <c r="AQ134" s="495"/>
      <c r="AR134" s="495"/>
      <c r="AS134" s="495"/>
      <c r="AT134" s="495"/>
      <c r="AU134" s="495"/>
      <c r="AV134" s="495"/>
      <c r="AY134" s="508"/>
      <c r="AZ134" s="495">
        <f>SUM(AZ6:AZ132)</f>
        <v>33505500000</v>
      </c>
      <c r="BA134" s="508"/>
      <c r="BB134" s="509"/>
      <c r="BD134" s="495">
        <f>SUM(BD6:BD132)</f>
        <v>15500400000</v>
      </c>
      <c r="BE134" s="495"/>
      <c r="BF134" s="508"/>
      <c r="BG134" s="508"/>
      <c r="BK134" s="508"/>
      <c r="BN134" s="495">
        <f>SUM(BN6:BN132)</f>
        <v>14044450000</v>
      </c>
      <c r="BO134" s="495"/>
      <c r="BP134" s="495"/>
      <c r="BT134" s="495"/>
      <c r="BV134" s="495"/>
      <c r="BW134" s="495">
        <f>SUM(BW6:BW132)</f>
        <v>0</v>
      </c>
      <c r="BX134" s="495">
        <f>SUM(BX6:BX132)</f>
        <v>0</v>
      </c>
      <c r="BY134" s="495"/>
      <c r="BZ134" s="495">
        <f>SUM(BZ6:BZ132)</f>
        <v>0</v>
      </c>
      <c r="CA134" s="495"/>
      <c r="CB134" s="495">
        <f>SUM(CB6:CB132)</f>
        <v>0</v>
      </c>
      <c r="CC134" s="495"/>
      <c r="CD134" s="495">
        <f>SUM(CD6:CD132)</f>
        <v>0</v>
      </c>
      <c r="CE134" s="495"/>
      <c r="CF134" s="495"/>
      <c r="CG134" s="495"/>
      <c r="CH134" s="495"/>
      <c r="CI134" s="495"/>
      <c r="CJ134" s="495"/>
      <c r="CK134" s="495"/>
      <c r="CM134" s="495"/>
      <c r="CN134" s="495"/>
      <c r="CQ134" s="495">
        <f>SUM(CQ6:CQ132)</f>
        <v>0</v>
      </c>
      <c r="CR134" s="495"/>
      <c r="CS134" s="495"/>
      <c r="CT134" s="495"/>
      <c r="CU134" s="495"/>
      <c r="CV134" s="495">
        <f>SUM(CV6:CV132)</f>
        <v>1059500000</v>
      </c>
      <c r="CW134" s="495"/>
      <c r="CX134" s="495">
        <f>SUM(CX6:CX132)</f>
        <v>0</v>
      </c>
      <c r="CY134" s="495">
        <f>SUM(CY6:CY132)</f>
        <v>3760870</v>
      </c>
      <c r="CZ134" s="495">
        <f>SUM(CZ6:CZ132)</f>
        <v>0</v>
      </c>
      <c r="DA134" s="495">
        <f>SUM(DA6:DA132)</f>
        <v>1063260870</v>
      </c>
      <c r="DB134" s="495"/>
      <c r="DC134" s="495">
        <f t="shared" ref="DC134:DM134" si="15">SUM(DC6:DC132)</f>
        <v>459239130</v>
      </c>
      <c r="DD134" s="495">
        <f t="shared" si="15"/>
        <v>20000000</v>
      </c>
      <c r="DE134" s="495">
        <f t="shared" si="15"/>
        <v>0</v>
      </c>
      <c r="DF134" s="495">
        <f t="shared" si="15"/>
        <v>1502500000</v>
      </c>
      <c r="DG134" s="495">
        <f t="shared" si="15"/>
        <v>0</v>
      </c>
      <c r="DH134" s="495">
        <f t="shared" si="15"/>
        <v>0</v>
      </c>
      <c r="DI134" s="495">
        <f t="shared" si="15"/>
        <v>0</v>
      </c>
      <c r="DJ134" s="495">
        <f t="shared" si="15"/>
        <v>0</v>
      </c>
      <c r="DK134" s="495">
        <f t="shared" si="15"/>
        <v>0</v>
      </c>
      <c r="DL134" s="495">
        <f t="shared" si="15"/>
        <v>0</v>
      </c>
      <c r="DM134" s="495">
        <f t="shared" si="15"/>
        <v>1522500000</v>
      </c>
      <c r="DO134" s="495">
        <f>SUM(DO6:DO132)</f>
        <v>0</v>
      </c>
      <c r="DQ134" s="495"/>
      <c r="DR134" s="495"/>
      <c r="DS134" s="495"/>
      <c r="DT134" s="495"/>
      <c r="DU134" s="495"/>
      <c r="DV134" s="495"/>
      <c r="DW134" s="495"/>
      <c r="DX134" s="495"/>
      <c r="DY134" s="495"/>
      <c r="EE134" s="495"/>
      <c r="EI134" s="495"/>
      <c r="EO134" s="495"/>
      <c r="EP134" s="495"/>
      <c r="EQ134" s="495"/>
      <c r="ER134" s="495"/>
      <c r="ES134" s="495"/>
      <c r="EX134" s="495"/>
      <c r="EZ134" s="495"/>
      <c r="FA134" s="495"/>
      <c r="FB134" s="495"/>
      <c r="FM134" s="495"/>
      <c r="FQ134" s="495"/>
      <c r="FR134" s="495"/>
      <c r="GC134" s="510"/>
      <c r="GP134" s="494" t="e">
        <f>SUM(#REF!)</f>
        <v>#REF!</v>
      </c>
      <c r="GT134" s="495"/>
      <c r="GV134" s="495"/>
    </row>
    <row r="135" spans="1:342" s="494" customFormat="1" ht="18" customHeight="1">
      <c r="B135" s="495"/>
      <c r="C135" s="495"/>
      <c r="D135" s="495"/>
      <c r="E135" s="496"/>
      <c r="F135" s="497"/>
      <c r="G135" s="498"/>
      <c r="H135" s="499"/>
      <c r="I135" s="495"/>
      <c r="J135" s="495">
        <f>'(Sheet A)차주일반정보'!I6</f>
        <v>27854625353</v>
      </c>
      <c r="K135" s="500"/>
      <c r="M135" s="495"/>
      <c r="O135" s="501"/>
      <c r="Q135" s="502"/>
      <c r="R135" s="502"/>
      <c r="S135" s="502"/>
      <c r="T135" s="503"/>
      <c r="U135" s="502"/>
      <c r="V135" s="502"/>
      <c r="W135" s="502"/>
      <c r="X135" s="503"/>
      <c r="Y135" s="495"/>
      <c r="AC135" s="495"/>
      <c r="AD135" s="495"/>
      <c r="AE135" s="505"/>
      <c r="AF135" s="505"/>
      <c r="AG135" s="506"/>
      <c r="AH135" s="495"/>
      <c r="AI135" s="495"/>
      <c r="AJ135" s="495"/>
      <c r="AM135" s="495"/>
      <c r="AO135" s="507"/>
      <c r="AP135" s="495"/>
      <c r="AQ135" s="495"/>
      <c r="AR135" s="495"/>
      <c r="AS135" s="495"/>
      <c r="AT135" s="495"/>
      <c r="AU135" s="495"/>
      <c r="AV135" s="495"/>
      <c r="AY135" s="508"/>
      <c r="AZ135" s="509"/>
      <c r="BA135" s="508"/>
      <c r="BB135" s="509"/>
      <c r="BE135" s="495"/>
      <c r="BF135" s="495"/>
      <c r="BJ135" s="495"/>
      <c r="BK135" s="495"/>
      <c r="BN135" s="494">
        <f>SUM(BD134:BW134)</f>
        <v>29544850000</v>
      </c>
      <c r="BO135" s="495"/>
      <c r="BP135" s="495"/>
      <c r="BT135" s="495"/>
      <c r="BV135" s="495"/>
      <c r="BX135" s="494">
        <f>SUM(BX134:CD134)</f>
        <v>0</v>
      </c>
      <c r="BY135" s="495"/>
      <c r="CA135" s="495"/>
      <c r="CC135" s="495"/>
      <c r="CE135" s="495"/>
      <c r="CF135" s="495"/>
      <c r="CG135" s="495"/>
      <c r="CH135" s="495"/>
      <c r="CI135" s="495"/>
      <c r="CJ135" s="495"/>
      <c r="CK135" s="495"/>
      <c r="CM135" s="495"/>
      <c r="CN135" s="495"/>
      <c r="CR135" s="495"/>
      <c r="CS135" s="495"/>
      <c r="DN135" s="495"/>
      <c r="DQ135" s="495"/>
      <c r="DR135" s="495"/>
      <c r="DS135" s="495"/>
      <c r="DT135" s="495"/>
      <c r="DU135" s="495"/>
      <c r="DV135" s="495"/>
      <c r="DW135" s="495"/>
      <c r="DX135" s="495"/>
      <c r="DY135" s="495"/>
      <c r="EE135" s="495"/>
      <c r="EI135" s="495"/>
      <c r="EO135" s="495"/>
      <c r="EP135" s="495"/>
      <c r="EQ135" s="495"/>
      <c r="ER135" s="495"/>
      <c r="ES135" s="495"/>
      <c r="EX135" s="495"/>
      <c r="EZ135" s="495"/>
      <c r="FA135" s="495"/>
      <c r="FB135" s="495"/>
      <c r="FM135" s="495"/>
      <c r="FQ135" s="495"/>
      <c r="FR135" s="495"/>
      <c r="GC135" s="510"/>
      <c r="GT135" s="495"/>
      <c r="GV135" s="495"/>
    </row>
    <row r="136" spans="1:342" s="494" customFormat="1" ht="18" customHeight="1">
      <c r="B136" s="495"/>
      <c r="C136" s="495"/>
      <c r="D136" s="495"/>
      <c r="E136" s="496"/>
      <c r="F136" s="497"/>
      <c r="G136" s="498"/>
      <c r="H136" s="499"/>
      <c r="I136" s="495"/>
      <c r="J136" s="495">
        <f>J134-J135</f>
        <v>0</v>
      </c>
      <c r="K136" s="500"/>
      <c r="M136" s="495"/>
      <c r="O136" s="501"/>
      <c r="Q136" s="502"/>
      <c r="R136" s="502"/>
      <c r="S136" s="502"/>
      <c r="T136" s="503"/>
      <c r="U136" s="502"/>
      <c r="V136" s="502"/>
      <c r="W136" s="502"/>
      <c r="X136" s="503"/>
      <c r="Y136" s="495"/>
      <c r="AC136" s="495"/>
      <c r="AD136" s="495"/>
      <c r="AE136" s="505"/>
      <c r="AF136" s="505"/>
      <c r="AG136" s="506"/>
      <c r="AH136" s="495"/>
      <c r="AI136" s="495"/>
      <c r="AJ136" s="495"/>
      <c r="AM136" s="495"/>
      <c r="AO136" s="507"/>
      <c r="AP136" s="495"/>
      <c r="AQ136" s="495"/>
      <c r="AR136" s="495"/>
      <c r="AS136" s="495"/>
      <c r="AT136" s="495"/>
      <c r="AU136" s="495"/>
      <c r="AV136" s="495"/>
      <c r="AY136" s="508"/>
      <c r="AZ136" s="509"/>
      <c r="BA136" s="508"/>
      <c r="BB136" s="509"/>
      <c r="BE136" s="495"/>
      <c r="BF136" s="495"/>
      <c r="BI136" s="509"/>
      <c r="BJ136" s="508"/>
      <c r="BK136" s="495"/>
      <c r="BO136" s="495"/>
      <c r="BP136" s="495"/>
      <c r="BT136" s="495"/>
      <c r="BV136" s="495"/>
      <c r="BX136" s="494">
        <f>BN135-BX135</f>
        <v>29544850000</v>
      </c>
      <c r="BY136" s="495"/>
      <c r="CA136" s="495"/>
      <c r="CC136" s="495"/>
      <c r="CE136" s="495"/>
      <c r="CF136" s="495"/>
      <c r="CG136" s="495"/>
      <c r="CH136" s="495"/>
      <c r="CI136" s="495"/>
      <c r="CJ136" s="495"/>
      <c r="CK136" s="495"/>
      <c r="CM136" s="495"/>
      <c r="CN136" s="495"/>
      <c r="CR136" s="495"/>
      <c r="CS136" s="495"/>
      <c r="DN136" s="495"/>
      <c r="DQ136" s="495"/>
      <c r="DR136" s="495"/>
      <c r="DS136" s="495"/>
      <c r="DT136" s="495"/>
      <c r="DU136" s="495"/>
      <c r="DV136" s="495"/>
      <c r="DW136" s="495"/>
      <c r="DX136" s="495"/>
      <c r="DY136" s="495"/>
      <c r="EE136" s="495"/>
      <c r="EI136" s="495"/>
      <c r="EO136" s="495"/>
      <c r="EP136" s="495"/>
      <c r="EQ136" s="495"/>
      <c r="ER136" s="495"/>
      <c r="ES136" s="495"/>
      <c r="EX136" s="495"/>
      <c r="EZ136" s="495"/>
      <c r="FA136" s="495"/>
      <c r="FB136" s="495"/>
      <c r="FM136" s="495"/>
      <c r="FQ136" s="495"/>
      <c r="FR136" s="495"/>
      <c r="GC136" s="510"/>
      <c r="GT136" s="495"/>
      <c r="GV136" s="495"/>
    </row>
    <row r="137" spans="1:342" s="509" customFormat="1">
      <c r="B137" s="508"/>
      <c r="C137" s="508"/>
      <c r="D137" s="508"/>
      <c r="E137" s="496"/>
      <c r="F137" s="511"/>
      <c r="G137" s="512"/>
      <c r="H137" s="499"/>
      <c r="I137" s="508"/>
      <c r="J137" s="508"/>
      <c r="K137" s="500"/>
      <c r="M137" s="508"/>
      <c r="O137" s="513"/>
      <c r="Q137" s="502"/>
      <c r="R137" s="502"/>
      <c r="S137" s="502"/>
      <c r="T137" s="503"/>
      <c r="U137" s="502"/>
      <c r="V137" s="502"/>
      <c r="W137" s="502"/>
      <c r="X137" s="503"/>
      <c r="Y137" s="508"/>
      <c r="AC137" s="508"/>
      <c r="AD137" s="508"/>
      <c r="AE137" s="514"/>
      <c r="AF137" s="514"/>
      <c r="AG137" s="515"/>
      <c r="AH137" s="508"/>
      <c r="AI137" s="508"/>
      <c r="AJ137" s="508"/>
      <c r="AM137" s="508"/>
      <c r="AO137" s="516"/>
      <c r="AP137" s="508"/>
      <c r="AQ137" s="508"/>
      <c r="AR137" s="508"/>
      <c r="AS137" s="508"/>
      <c r="AT137" s="508"/>
      <c r="AU137" s="508"/>
      <c r="AV137" s="508"/>
      <c r="AY137" s="508"/>
      <c r="BA137" s="508"/>
      <c r="BE137" s="508"/>
      <c r="BF137" s="508"/>
      <c r="BI137"/>
      <c r="BJ137" s="1"/>
      <c r="BK137" s="508"/>
      <c r="BO137" s="508"/>
      <c r="BP137" s="508"/>
      <c r="BT137" s="508"/>
      <c r="BV137" s="508"/>
      <c r="BY137" s="508"/>
      <c r="CA137" s="508"/>
      <c r="CC137" s="508"/>
      <c r="CE137" s="508"/>
      <c r="CF137" s="508"/>
      <c r="CG137" s="508"/>
      <c r="CH137" s="508"/>
      <c r="CI137" s="508"/>
      <c r="CJ137" s="508"/>
      <c r="CK137" s="508"/>
      <c r="CM137" s="508"/>
      <c r="CN137" s="508"/>
      <c r="CR137" s="508"/>
      <c r="CS137" s="508"/>
      <c r="DN137" s="508"/>
      <c r="DQ137" s="508"/>
      <c r="DR137" s="508"/>
      <c r="DS137" s="508"/>
      <c r="DT137" s="508"/>
      <c r="DU137" s="508"/>
      <c r="DV137" s="508"/>
      <c r="DW137" s="508"/>
      <c r="DX137" s="508"/>
      <c r="DY137" s="508"/>
      <c r="EE137" s="508"/>
      <c r="EI137" s="508"/>
      <c r="EO137" s="508"/>
      <c r="EP137" s="508"/>
      <c r="EQ137" s="508"/>
      <c r="ER137" s="508"/>
      <c r="ES137" s="508"/>
      <c r="EX137" s="508"/>
      <c r="EZ137" s="508"/>
      <c r="FA137" s="508"/>
      <c r="FB137" s="508"/>
      <c r="FM137" s="508"/>
      <c r="FQ137" s="508"/>
      <c r="FR137" s="508"/>
      <c r="GC137" s="3"/>
      <c r="GT137" s="508"/>
      <c r="GV137" s="508"/>
    </row>
    <row r="138" spans="1:342">
      <c r="E138" s="496"/>
      <c r="F138" s="517"/>
      <c r="H138" s="499"/>
      <c r="K138" s="500"/>
      <c r="Q138" s="502"/>
      <c r="R138" s="502"/>
      <c r="S138" s="502"/>
      <c r="T138" s="503"/>
      <c r="U138" s="502"/>
      <c r="V138" s="502"/>
      <c r="W138" s="502"/>
      <c r="X138" s="503"/>
      <c r="BB138"/>
      <c r="BJ138" s="1"/>
    </row>
    <row r="139" spans="1:342">
      <c r="E139" s="496"/>
      <c r="F139" s="517"/>
      <c r="H139" s="499"/>
      <c r="K139" s="500"/>
      <c r="Q139" s="502"/>
      <c r="R139" s="502"/>
      <c r="S139" s="502"/>
      <c r="T139" s="503"/>
      <c r="U139" s="502"/>
      <c r="V139" s="502"/>
      <c r="W139" s="502"/>
      <c r="X139" s="503"/>
      <c r="BB139"/>
      <c r="BJ139" s="1"/>
    </row>
    <row r="140" spans="1:342">
      <c r="E140" s="496"/>
      <c r="F140" s="517"/>
      <c r="H140" s="499"/>
      <c r="K140" s="500"/>
      <c r="Q140" s="502"/>
      <c r="R140" s="502"/>
      <c r="S140" s="502"/>
      <c r="T140" s="503"/>
      <c r="U140" s="502"/>
      <c r="V140" s="502"/>
      <c r="W140" s="502"/>
      <c r="X140" s="503"/>
      <c r="BB140"/>
      <c r="BJ140" s="1"/>
    </row>
    <row r="141" spans="1:342">
      <c r="E141" s="496"/>
      <c r="F141" s="517"/>
      <c r="H141" s="499"/>
      <c r="K141" s="500"/>
      <c r="Q141" s="502"/>
      <c r="R141" s="502"/>
      <c r="S141" s="502"/>
      <c r="T141" s="503"/>
      <c r="U141" s="502"/>
      <c r="V141" s="502"/>
      <c r="W141" s="502"/>
      <c r="X141" s="503"/>
      <c r="BB141"/>
      <c r="BJ141" s="1"/>
    </row>
    <row r="142" spans="1:342">
      <c r="E142" s="496"/>
      <c r="F142" s="517"/>
      <c r="H142" s="499"/>
      <c r="K142" s="500"/>
      <c r="Q142" s="502"/>
      <c r="R142" s="502"/>
      <c r="S142" s="502"/>
      <c r="T142" s="503"/>
      <c r="U142" s="502"/>
      <c r="V142" s="502"/>
      <c r="W142" s="502"/>
      <c r="X142" s="503"/>
      <c r="BB142"/>
      <c r="BJ142" s="1"/>
    </row>
    <row r="143" spans="1:342">
      <c r="E143" s="496"/>
      <c r="F143" s="517"/>
      <c r="H143" s="499"/>
      <c r="K143" s="500"/>
      <c r="Q143" s="502"/>
      <c r="R143" s="502"/>
      <c r="S143" s="502"/>
      <c r="T143" s="503"/>
      <c r="U143" s="502"/>
      <c r="V143" s="502"/>
      <c r="W143" s="502"/>
      <c r="X143" s="503"/>
      <c r="BB143"/>
      <c r="BJ143" s="1"/>
    </row>
    <row r="144" spans="1:342">
      <c r="E144" s="496"/>
      <c r="F144" s="517"/>
      <c r="H144" s="499"/>
      <c r="K144" s="500"/>
      <c r="Q144" s="502"/>
      <c r="R144" s="502"/>
      <c r="S144" s="502"/>
      <c r="T144" s="503"/>
      <c r="U144" s="502"/>
      <c r="V144" s="502"/>
      <c r="W144" s="502"/>
      <c r="X144" s="503"/>
      <c r="BB144"/>
      <c r="BJ144" s="1"/>
    </row>
    <row r="145" spans="5:62">
      <c r="E145" s="496"/>
      <c r="F145" s="517"/>
      <c r="H145" s="499"/>
      <c r="K145" s="500"/>
      <c r="Q145" s="502"/>
      <c r="R145" s="502"/>
      <c r="S145" s="502"/>
      <c r="T145" s="503"/>
      <c r="U145" s="502"/>
      <c r="V145" s="502"/>
      <c r="W145" s="502"/>
      <c r="X145" s="503"/>
      <c r="BB145"/>
      <c r="BJ145" s="1"/>
    </row>
    <row r="146" spans="5:62">
      <c r="E146" s="496"/>
      <c r="F146" s="517"/>
      <c r="H146" s="499"/>
      <c r="K146" s="500"/>
      <c r="Q146" s="502"/>
      <c r="R146" s="502"/>
      <c r="S146" s="502"/>
      <c r="T146" s="503"/>
      <c r="U146" s="502"/>
      <c r="V146" s="502"/>
      <c r="W146" s="502"/>
      <c r="X146" s="503"/>
      <c r="BB146"/>
      <c r="BJ146" s="1"/>
    </row>
    <row r="147" spans="5:62">
      <c r="E147" s="496"/>
      <c r="F147" s="517"/>
      <c r="H147" s="499"/>
      <c r="K147" s="500"/>
      <c r="Q147" s="502"/>
      <c r="R147" s="502"/>
      <c r="S147" s="502"/>
      <c r="T147" s="503"/>
      <c r="U147" s="502"/>
      <c r="V147" s="502"/>
      <c r="W147" s="502"/>
      <c r="X147" s="503"/>
      <c r="BB147"/>
      <c r="BJ147" s="1"/>
    </row>
    <row r="148" spans="5:62">
      <c r="E148" s="496"/>
      <c r="F148" s="517"/>
      <c r="H148" s="499"/>
      <c r="K148" s="500"/>
      <c r="Q148" s="502"/>
      <c r="R148" s="502"/>
      <c r="S148" s="502"/>
      <c r="T148" s="503"/>
      <c r="U148" s="502"/>
      <c r="V148" s="502"/>
      <c r="W148" s="502"/>
      <c r="X148" s="503"/>
      <c r="BB148"/>
      <c r="BJ148" s="1"/>
    </row>
    <row r="149" spans="5:62">
      <c r="E149" s="496"/>
      <c r="F149" s="517"/>
      <c r="H149" s="499"/>
      <c r="K149" s="500"/>
      <c r="Q149" s="502"/>
      <c r="R149" s="502"/>
      <c r="S149" s="502"/>
      <c r="T149" s="503"/>
      <c r="U149" s="502"/>
      <c r="V149" s="502"/>
      <c r="W149" s="502"/>
      <c r="X149" s="503"/>
      <c r="BB149"/>
      <c r="BJ149" s="1"/>
    </row>
    <row r="150" spans="5:62">
      <c r="E150" s="496"/>
      <c r="F150" s="517"/>
      <c r="H150" s="499"/>
      <c r="K150" s="500"/>
      <c r="Q150" s="502"/>
      <c r="R150" s="502"/>
      <c r="S150" s="502"/>
      <c r="T150" s="503"/>
      <c r="U150" s="502"/>
      <c r="V150" s="502"/>
      <c r="W150" s="502"/>
      <c r="X150" s="503"/>
      <c r="BB150"/>
      <c r="BJ150" s="1"/>
    </row>
    <row r="151" spans="5:62">
      <c r="E151" s="496"/>
      <c r="F151" s="517"/>
      <c r="H151" s="499"/>
      <c r="K151" s="500"/>
      <c r="Q151" s="502"/>
      <c r="R151" s="502"/>
      <c r="S151" s="502"/>
      <c r="T151" s="503"/>
      <c r="U151" s="502"/>
      <c r="V151" s="502"/>
      <c r="W151" s="502"/>
      <c r="X151" s="503"/>
      <c r="BB151"/>
      <c r="BJ151" s="1"/>
    </row>
    <row r="152" spans="5:62">
      <c r="E152" s="496"/>
      <c r="F152" s="517"/>
      <c r="H152" s="499"/>
      <c r="K152" s="500"/>
      <c r="Q152" s="502"/>
      <c r="R152" s="502"/>
      <c r="S152" s="502"/>
      <c r="T152" s="503"/>
      <c r="U152" s="502"/>
      <c r="V152" s="502"/>
      <c r="W152" s="502"/>
      <c r="X152" s="503"/>
      <c r="BB152"/>
      <c r="BJ152" s="1"/>
    </row>
    <row r="153" spans="5:62">
      <c r="E153" s="496"/>
      <c r="F153" s="517"/>
      <c r="H153" s="499"/>
      <c r="K153" s="500"/>
      <c r="Q153" s="502"/>
      <c r="R153" s="502"/>
      <c r="S153" s="502"/>
      <c r="T153" s="503"/>
      <c r="U153" s="502"/>
      <c r="V153" s="502"/>
      <c r="W153" s="502"/>
      <c r="X153" s="503"/>
      <c r="BB153"/>
      <c r="BJ153" s="1"/>
    </row>
    <row r="154" spans="5:62">
      <c r="E154" s="496"/>
      <c r="F154" s="517"/>
      <c r="H154" s="499"/>
      <c r="K154" s="500"/>
      <c r="Q154" s="502"/>
      <c r="R154" s="502"/>
      <c r="S154" s="502"/>
      <c r="T154" s="503"/>
      <c r="U154" s="502"/>
      <c r="V154" s="502"/>
      <c r="W154" s="502"/>
      <c r="X154" s="503"/>
      <c r="BB154"/>
      <c r="BJ154" s="1"/>
    </row>
    <row r="155" spans="5:62">
      <c r="E155" s="496"/>
      <c r="F155" s="517"/>
      <c r="H155" s="499"/>
      <c r="K155" s="500"/>
      <c r="Q155" s="502"/>
      <c r="R155" s="502"/>
      <c r="S155" s="502"/>
      <c r="T155" s="503"/>
      <c r="U155" s="502"/>
      <c r="V155" s="502"/>
      <c r="W155" s="502"/>
      <c r="X155" s="503"/>
      <c r="BB155"/>
      <c r="BI155" s="494"/>
      <c r="BJ155" s="494"/>
    </row>
    <row r="156" spans="5:62">
      <c r="E156" s="496"/>
      <c r="F156" s="517"/>
      <c r="H156" s="499"/>
      <c r="K156" s="500"/>
      <c r="Q156" s="502"/>
      <c r="R156" s="502"/>
      <c r="S156" s="502"/>
      <c r="T156" s="503"/>
      <c r="U156" s="502"/>
      <c r="V156" s="502"/>
      <c r="W156" s="502"/>
      <c r="X156" s="503"/>
      <c r="BB156"/>
      <c r="BI156" s="494"/>
      <c r="BJ156" s="494"/>
    </row>
    <row r="157" spans="5:62">
      <c r="E157" s="496"/>
      <c r="F157" s="517"/>
      <c r="H157" s="499"/>
      <c r="K157" s="500"/>
      <c r="Q157" s="502"/>
      <c r="R157" s="502"/>
      <c r="S157" s="502"/>
      <c r="T157" s="503"/>
      <c r="U157" s="502"/>
      <c r="V157" s="502"/>
      <c r="W157" s="502"/>
      <c r="X157" s="503"/>
      <c r="BB157"/>
      <c r="BI157" s="509"/>
      <c r="BJ157" s="509"/>
    </row>
    <row r="158" spans="5:62">
      <c r="E158" s="496"/>
      <c r="F158" s="517"/>
      <c r="H158" s="499"/>
      <c r="K158" s="500"/>
      <c r="Q158" s="502"/>
      <c r="R158" s="502"/>
      <c r="S158" s="502"/>
      <c r="T158" s="503"/>
      <c r="U158" s="502"/>
      <c r="V158" s="502"/>
      <c r="W158" s="502"/>
      <c r="X158" s="503"/>
      <c r="BB158"/>
    </row>
    <row r="159" spans="5:62">
      <c r="E159" s="496"/>
      <c r="F159" s="517"/>
      <c r="H159" s="499"/>
      <c r="K159" s="500"/>
      <c r="Q159" s="502"/>
      <c r="R159" s="502"/>
      <c r="S159" s="502"/>
      <c r="T159" s="503"/>
      <c r="U159" s="502"/>
      <c r="V159" s="502"/>
      <c r="W159" s="502"/>
      <c r="X159" s="503"/>
      <c r="BB159"/>
    </row>
    <row r="160" spans="5:62">
      <c r="E160" s="496"/>
      <c r="F160" s="517"/>
      <c r="H160" s="499"/>
      <c r="K160" s="500"/>
      <c r="Q160" s="502"/>
      <c r="R160" s="502"/>
      <c r="S160" s="502"/>
      <c r="T160" s="503"/>
      <c r="U160" s="502"/>
      <c r="V160" s="502"/>
      <c r="W160" s="502"/>
      <c r="X160" s="503"/>
      <c r="BB160"/>
    </row>
    <row r="161" spans="5:54">
      <c r="E161" s="496"/>
      <c r="F161" s="517"/>
      <c r="H161" s="499"/>
      <c r="K161" s="500"/>
      <c r="Q161" s="502"/>
      <c r="R161" s="502"/>
      <c r="S161" s="502"/>
      <c r="T161" s="503"/>
      <c r="U161" s="502"/>
      <c r="V161" s="502"/>
      <c r="W161" s="502"/>
      <c r="X161" s="503"/>
      <c r="BB161"/>
    </row>
    <row r="162" spans="5:54">
      <c r="E162" s="496"/>
      <c r="F162" s="517"/>
      <c r="H162" s="499"/>
      <c r="K162" s="500"/>
      <c r="Q162" s="502"/>
      <c r="R162" s="502"/>
      <c r="S162" s="502"/>
      <c r="T162" s="503"/>
      <c r="U162" s="502"/>
      <c r="V162" s="502"/>
      <c r="W162" s="502"/>
      <c r="X162" s="503"/>
      <c r="BB162"/>
    </row>
    <row r="163" spans="5:54">
      <c r="E163" s="496"/>
      <c r="F163" s="517"/>
      <c r="H163" s="499"/>
      <c r="K163" s="500"/>
      <c r="Q163" s="502"/>
      <c r="R163" s="502"/>
      <c r="S163" s="502"/>
      <c r="T163" s="503"/>
      <c r="U163" s="502"/>
      <c r="V163" s="502"/>
      <c r="W163" s="502"/>
      <c r="X163" s="503"/>
      <c r="BB163"/>
    </row>
    <row r="164" spans="5:54">
      <c r="E164" s="496"/>
      <c r="F164" s="517"/>
      <c r="H164" s="499"/>
      <c r="K164" s="500"/>
      <c r="Q164" s="502"/>
      <c r="R164" s="502"/>
      <c r="S164" s="502"/>
      <c r="T164" s="503"/>
      <c r="U164" s="502"/>
      <c r="V164" s="502"/>
      <c r="W164" s="502"/>
      <c r="X164" s="503"/>
      <c r="BB164"/>
    </row>
    <row r="165" spans="5:54">
      <c r="E165" s="496"/>
      <c r="F165" s="517"/>
      <c r="H165" s="499"/>
      <c r="K165" s="500"/>
      <c r="Q165" s="502"/>
      <c r="R165" s="502"/>
      <c r="S165" s="502"/>
      <c r="T165" s="503"/>
      <c r="U165" s="502"/>
      <c r="V165" s="502"/>
      <c r="W165" s="502"/>
      <c r="X165" s="503"/>
      <c r="BB165"/>
    </row>
    <row r="166" spans="5:54">
      <c r="E166" s="496"/>
      <c r="F166" s="517"/>
      <c r="H166" s="499"/>
      <c r="K166" s="500"/>
      <c r="Q166" s="502"/>
      <c r="R166" s="502"/>
      <c r="S166" s="502"/>
      <c r="T166" s="503"/>
      <c r="U166" s="502"/>
      <c r="V166" s="502"/>
      <c r="W166" s="502"/>
      <c r="X166" s="503"/>
      <c r="BB166"/>
    </row>
    <row r="167" spans="5:54">
      <c r="E167" s="496"/>
      <c r="F167" s="517"/>
      <c r="H167" s="499"/>
      <c r="K167" s="500"/>
      <c r="Q167" s="502"/>
      <c r="R167" s="502"/>
      <c r="S167" s="502"/>
      <c r="T167" s="503"/>
      <c r="U167" s="502"/>
      <c r="V167" s="502"/>
      <c r="W167" s="502"/>
      <c r="X167" s="503"/>
      <c r="BB167"/>
    </row>
    <row r="168" spans="5:54">
      <c r="E168" s="496"/>
      <c r="F168" s="517"/>
      <c r="H168" s="499"/>
      <c r="K168" s="500"/>
      <c r="Q168" s="502"/>
      <c r="R168" s="502"/>
      <c r="S168" s="502"/>
      <c r="T168" s="503"/>
      <c r="U168" s="502"/>
      <c r="V168" s="502"/>
      <c r="W168" s="502"/>
      <c r="X168" s="503"/>
      <c r="BB168"/>
    </row>
    <row r="169" spans="5:54">
      <c r="E169" s="496"/>
      <c r="F169" s="517"/>
      <c r="H169" s="499"/>
      <c r="K169" s="500"/>
      <c r="Q169" s="502"/>
      <c r="R169" s="502"/>
      <c r="S169" s="502"/>
      <c r="T169" s="503"/>
      <c r="U169" s="502"/>
      <c r="V169" s="502"/>
      <c r="W169" s="502"/>
      <c r="X169" s="503"/>
      <c r="BB169"/>
    </row>
    <row r="170" spans="5:54">
      <c r="E170" s="496"/>
      <c r="F170" s="517"/>
      <c r="H170" s="499"/>
      <c r="K170" s="500"/>
      <c r="Q170" s="502"/>
      <c r="R170" s="502"/>
      <c r="S170" s="502"/>
      <c r="T170" s="503"/>
      <c r="U170" s="502"/>
      <c r="V170" s="502"/>
      <c r="W170" s="502"/>
      <c r="X170" s="503"/>
      <c r="BB170"/>
    </row>
    <row r="171" spans="5:54">
      <c r="E171" s="496"/>
      <c r="F171" s="517"/>
      <c r="H171" s="499"/>
      <c r="K171" s="500"/>
      <c r="Q171" s="502"/>
      <c r="R171" s="502"/>
      <c r="S171" s="502"/>
      <c r="T171" s="503"/>
      <c r="U171" s="502"/>
      <c r="V171" s="502"/>
      <c r="W171" s="502"/>
      <c r="X171" s="503"/>
      <c r="BB171"/>
    </row>
    <row r="172" spans="5:54">
      <c r="E172" s="496"/>
      <c r="F172" s="517"/>
      <c r="H172" s="499"/>
      <c r="K172" s="500"/>
      <c r="Q172" s="502"/>
      <c r="R172" s="502"/>
      <c r="S172" s="502"/>
      <c r="T172" s="503"/>
      <c r="U172" s="502"/>
      <c r="V172" s="502"/>
      <c r="W172" s="502"/>
      <c r="X172" s="503"/>
      <c r="BB172"/>
    </row>
    <row r="173" spans="5:54">
      <c r="E173" s="496"/>
      <c r="F173" s="517"/>
      <c r="H173" s="499"/>
      <c r="K173" s="500"/>
      <c r="Q173" s="502"/>
      <c r="R173" s="502"/>
      <c r="S173" s="502"/>
      <c r="T173" s="503"/>
      <c r="U173" s="502"/>
      <c r="V173" s="502"/>
      <c r="W173" s="502"/>
      <c r="X173" s="503"/>
      <c r="BB173"/>
    </row>
    <row r="174" spans="5:54">
      <c r="E174" s="496"/>
      <c r="F174" s="517"/>
      <c r="H174" s="499"/>
      <c r="K174" s="500"/>
      <c r="Q174" s="502"/>
      <c r="R174" s="502"/>
      <c r="S174" s="502"/>
      <c r="T174" s="503"/>
      <c r="U174" s="502"/>
      <c r="V174" s="502"/>
      <c r="W174" s="502"/>
      <c r="X174" s="503"/>
      <c r="BB174"/>
    </row>
    <row r="175" spans="5:54">
      <c r="E175" s="496"/>
      <c r="F175" s="517"/>
      <c r="H175" s="499"/>
      <c r="K175" s="500"/>
      <c r="Q175" s="502"/>
      <c r="R175" s="502"/>
      <c r="S175" s="502"/>
      <c r="T175" s="503"/>
      <c r="U175" s="502"/>
      <c r="V175" s="502"/>
      <c r="W175" s="502"/>
      <c r="X175" s="503"/>
    </row>
    <row r="176" spans="5:54">
      <c r="E176" s="496"/>
      <c r="F176" s="517"/>
      <c r="H176" s="499"/>
      <c r="K176" s="500"/>
      <c r="Q176" s="502"/>
      <c r="R176" s="502"/>
      <c r="S176" s="502"/>
      <c r="T176" s="503"/>
      <c r="U176" s="502"/>
      <c r="V176" s="502"/>
      <c r="W176" s="502"/>
      <c r="X176" s="503"/>
    </row>
    <row r="177" spans="5:24">
      <c r="E177" s="496"/>
      <c r="F177" s="517"/>
      <c r="H177" s="499"/>
      <c r="K177" s="500"/>
      <c r="Q177" s="502"/>
      <c r="R177" s="502"/>
      <c r="S177" s="502"/>
      <c r="T177" s="503"/>
      <c r="U177" s="502"/>
      <c r="V177" s="502"/>
      <c r="W177" s="502"/>
      <c r="X177" s="503"/>
    </row>
    <row r="178" spans="5:24">
      <c r="E178" s="496"/>
      <c r="F178" s="517"/>
      <c r="H178" s="499"/>
      <c r="K178" s="500"/>
      <c r="Q178" s="502"/>
      <c r="R178" s="502"/>
      <c r="S178" s="502"/>
      <c r="T178" s="503"/>
      <c r="U178" s="502"/>
      <c r="V178" s="502"/>
      <c r="W178" s="502"/>
      <c r="X178" s="503"/>
    </row>
    <row r="179" spans="5:24">
      <c r="E179" s="496"/>
      <c r="F179" s="517"/>
      <c r="H179" s="499"/>
      <c r="K179" s="500"/>
      <c r="Q179" s="502"/>
      <c r="R179" s="502"/>
      <c r="S179" s="502"/>
      <c r="T179" s="503"/>
      <c r="U179" s="502"/>
      <c r="V179" s="502"/>
      <c r="W179" s="502"/>
      <c r="X179" s="503"/>
    </row>
    <row r="180" spans="5:24">
      <c r="E180" s="496"/>
      <c r="F180" s="517"/>
      <c r="H180" s="499"/>
      <c r="K180" s="500"/>
      <c r="Q180" s="502"/>
      <c r="R180" s="502"/>
      <c r="S180" s="502"/>
      <c r="T180" s="503"/>
      <c r="U180" s="502"/>
      <c r="V180" s="502"/>
      <c r="W180" s="502"/>
      <c r="X180" s="503"/>
    </row>
    <row r="181" spans="5:24">
      <c r="E181" s="496"/>
      <c r="F181" s="517"/>
      <c r="H181" s="499"/>
      <c r="K181" s="500"/>
      <c r="Q181" s="502"/>
      <c r="R181" s="502"/>
      <c r="S181" s="502"/>
      <c r="T181" s="503"/>
      <c r="U181" s="502"/>
      <c r="V181" s="502"/>
      <c r="W181" s="502"/>
      <c r="X181" s="503"/>
    </row>
    <row r="182" spans="5:24">
      <c r="E182" s="496"/>
      <c r="F182" s="517"/>
      <c r="H182" s="499"/>
      <c r="K182" s="500"/>
      <c r="Q182" s="502"/>
      <c r="R182" s="502"/>
      <c r="S182" s="502"/>
      <c r="T182" s="503"/>
      <c r="U182" s="502"/>
      <c r="V182" s="502"/>
      <c r="W182" s="502"/>
      <c r="X182" s="503"/>
    </row>
    <row r="183" spans="5:24">
      <c r="E183" s="496"/>
      <c r="F183" s="517"/>
      <c r="H183" s="499"/>
      <c r="K183" s="500"/>
      <c r="Q183" s="502"/>
      <c r="R183" s="502"/>
      <c r="S183" s="502"/>
      <c r="T183" s="503"/>
      <c r="U183" s="502"/>
      <c r="V183" s="502"/>
      <c r="W183" s="502"/>
      <c r="X183" s="503"/>
    </row>
    <row r="184" spans="5:24">
      <c r="E184" s="496"/>
      <c r="F184" s="517"/>
      <c r="H184" s="499"/>
      <c r="K184" s="500"/>
      <c r="Q184" s="502"/>
      <c r="R184" s="502"/>
      <c r="S184" s="502"/>
      <c r="T184" s="503"/>
      <c r="U184" s="502"/>
      <c r="V184" s="502"/>
      <c r="W184" s="502"/>
      <c r="X184" s="503"/>
    </row>
    <row r="185" spans="5:24">
      <c r="E185" s="496"/>
      <c r="F185" s="517"/>
      <c r="H185" s="499"/>
      <c r="K185" s="500"/>
      <c r="Q185" s="502"/>
      <c r="R185" s="502"/>
      <c r="S185" s="502"/>
      <c r="T185" s="503"/>
      <c r="U185" s="502"/>
      <c r="V185" s="502"/>
      <c r="W185" s="502"/>
      <c r="X185" s="503"/>
    </row>
    <row r="186" spans="5:24">
      <c r="E186" s="496"/>
      <c r="F186" s="517"/>
      <c r="H186" s="499"/>
      <c r="K186" s="500"/>
      <c r="Q186" s="502"/>
      <c r="R186" s="502"/>
      <c r="S186" s="502"/>
      <c r="T186" s="503"/>
      <c r="U186" s="502"/>
      <c r="V186" s="502"/>
      <c r="W186" s="502"/>
      <c r="X186" s="503"/>
    </row>
    <row r="187" spans="5:24">
      <c r="E187" s="496"/>
      <c r="F187" s="517"/>
      <c r="H187" s="499"/>
      <c r="K187" s="500"/>
      <c r="Q187" s="502"/>
      <c r="R187" s="502"/>
      <c r="S187" s="502"/>
      <c r="T187" s="503"/>
      <c r="U187" s="502"/>
      <c r="V187" s="502"/>
      <c r="W187" s="502"/>
      <c r="X187" s="503"/>
    </row>
    <row r="188" spans="5:24">
      <c r="E188" s="496"/>
      <c r="F188" s="517"/>
      <c r="H188" s="499"/>
      <c r="K188" s="500"/>
      <c r="Q188" s="502"/>
      <c r="R188" s="502"/>
      <c r="S188" s="502"/>
      <c r="T188" s="503"/>
      <c r="U188" s="502"/>
      <c r="V188" s="502"/>
      <c r="W188" s="502"/>
      <c r="X188" s="503"/>
    </row>
    <row r="189" spans="5:24">
      <c r="E189" s="496"/>
      <c r="F189" s="517"/>
      <c r="H189" s="499"/>
      <c r="K189" s="500"/>
      <c r="Q189" s="502"/>
      <c r="R189" s="502"/>
      <c r="S189" s="502"/>
      <c r="T189" s="503"/>
      <c r="U189" s="502"/>
      <c r="V189" s="502"/>
      <c r="W189" s="502"/>
      <c r="X189" s="503"/>
    </row>
    <row r="190" spans="5:24">
      <c r="E190" s="496"/>
      <c r="F190" s="517"/>
      <c r="H190" s="499"/>
      <c r="K190" s="500"/>
      <c r="Q190" s="502"/>
      <c r="R190" s="502"/>
      <c r="S190" s="502"/>
      <c r="T190" s="503"/>
      <c r="U190" s="502"/>
      <c r="V190" s="502"/>
      <c r="W190" s="502"/>
      <c r="X190" s="503"/>
    </row>
    <row r="191" spans="5:24">
      <c r="E191" s="496"/>
      <c r="F191" s="517"/>
      <c r="H191" s="499"/>
      <c r="K191" s="500"/>
      <c r="Q191" s="502"/>
      <c r="R191" s="502"/>
      <c r="S191" s="502"/>
      <c r="T191" s="503"/>
      <c r="U191" s="502"/>
      <c r="V191" s="502"/>
      <c r="W191" s="502"/>
      <c r="X191" s="503"/>
    </row>
    <row r="192" spans="5:24">
      <c r="E192" s="496"/>
      <c r="F192" s="517"/>
      <c r="H192" s="499"/>
      <c r="K192" s="500"/>
      <c r="Q192" s="502"/>
      <c r="R192" s="502"/>
      <c r="S192" s="502"/>
      <c r="T192" s="503"/>
      <c r="U192" s="502"/>
      <c r="V192" s="502"/>
      <c r="W192" s="502"/>
      <c r="X192" s="503"/>
    </row>
    <row r="193" spans="5:24">
      <c r="E193" s="496"/>
      <c r="F193" s="517"/>
      <c r="H193" s="499"/>
      <c r="K193" s="500"/>
      <c r="Q193" s="502"/>
      <c r="R193" s="502"/>
      <c r="S193" s="502"/>
      <c r="T193" s="503"/>
      <c r="U193" s="502"/>
      <c r="V193" s="502"/>
      <c r="W193" s="502"/>
      <c r="X193" s="503"/>
    </row>
    <row r="194" spans="5:24">
      <c r="E194" s="496"/>
      <c r="F194" s="517"/>
      <c r="H194" s="499"/>
      <c r="K194" s="500"/>
      <c r="Q194" s="502"/>
      <c r="R194" s="502"/>
      <c r="S194" s="502"/>
      <c r="T194" s="503"/>
      <c r="U194" s="502"/>
      <c r="V194" s="502"/>
      <c r="W194" s="502"/>
      <c r="X194" s="503"/>
    </row>
    <row r="195" spans="5:24">
      <c r="E195" s="496"/>
      <c r="F195" s="517"/>
      <c r="H195" s="499"/>
      <c r="K195" s="500"/>
      <c r="Q195" s="502"/>
      <c r="R195" s="502"/>
      <c r="S195" s="502"/>
      <c r="T195" s="503"/>
      <c r="U195" s="502"/>
      <c r="V195" s="502"/>
      <c r="W195" s="502"/>
      <c r="X195" s="503"/>
    </row>
    <row r="196" spans="5:24">
      <c r="E196" s="496"/>
      <c r="F196" s="517"/>
      <c r="H196" s="499"/>
      <c r="K196" s="500"/>
      <c r="Q196" s="502"/>
      <c r="R196" s="502"/>
      <c r="S196" s="502"/>
      <c r="T196" s="503"/>
      <c r="U196" s="502"/>
      <c r="V196" s="502"/>
      <c r="W196" s="502"/>
      <c r="X196" s="503"/>
    </row>
    <row r="197" spans="5:24">
      <c r="E197" s="496"/>
      <c r="F197" s="517"/>
      <c r="H197" s="499"/>
      <c r="K197" s="500"/>
      <c r="Q197" s="502"/>
      <c r="R197" s="502"/>
      <c r="S197" s="502"/>
      <c r="T197" s="503"/>
      <c r="U197" s="502"/>
      <c r="V197" s="502"/>
      <c r="W197" s="502"/>
      <c r="X197" s="503"/>
    </row>
    <row r="198" spans="5:24">
      <c r="E198" s="496"/>
      <c r="F198" s="517"/>
      <c r="H198" s="499"/>
      <c r="K198" s="500"/>
      <c r="Q198" s="502"/>
      <c r="R198" s="502"/>
      <c r="S198" s="502"/>
      <c r="T198" s="503"/>
      <c r="U198" s="502"/>
      <c r="V198" s="502"/>
      <c r="W198" s="502"/>
      <c r="X198" s="503"/>
    </row>
    <row r="199" spans="5:24">
      <c r="E199" s="496"/>
      <c r="F199" s="517"/>
      <c r="H199" s="499"/>
      <c r="K199" s="500"/>
      <c r="Q199" s="502"/>
      <c r="R199" s="502"/>
      <c r="S199" s="502"/>
      <c r="T199" s="503"/>
      <c r="U199" s="502"/>
      <c r="V199" s="502"/>
      <c r="W199" s="502"/>
      <c r="X199" s="503"/>
    </row>
    <row r="200" spans="5:24">
      <c r="E200" s="496"/>
      <c r="F200" s="517"/>
      <c r="H200" s="499"/>
      <c r="K200" s="500"/>
      <c r="Q200" s="502"/>
      <c r="R200" s="502"/>
      <c r="S200" s="502"/>
      <c r="T200" s="503"/>
      <c r="U200" s="502"/>
      <c r="V200" s="502"/>
      <c r="W200" s="502"/>
      <c r="X200" s="503"/>
    </row>
    <row r="201" spans="5:24">
      <c r="E201" s="496"/>
      <c r="F201" s="517"/>
      <c r="H201" s="499"/>
      <c r="K201" s="500"/>
      <c r="Q201" s="502"/>
      <c r="R201" s="502"/>
      <c r="S201" s="502"/>
      <c r="T201" s="503"/>
      <c r="U201" s="502"/>
      <c r="V201" s="502"/>
      <c r="W201" s="502"/>
      <c r="X201" s="503"/>
    </row>
    <row r="202" spans="5:24">
      <c r="E202" s="496"/>
      <c r="F202" s="517"/>
      <c r="H202" s="499"/>
      <c r="K202" s="500"/>
      <c r="Q202" s="502"/>
      <c r="R202" s="502"/>
      <c r="S202" s="502"/>
      <c r="T202" s="503"/>
      <c r="U202" s="502"/>
      <c r="V202" s="502"/>
      <c r="W202" s="502"/>
      <c r="X202" s="503"/>
    </row>
    <row r="203" spans="5:24">
      <c r="E203" s="496"/>
      <c r="F203" s="517"/>
      <c r="H203" s="499"/>
      <c r="K203" s="500"/>
      <c r="Q203" s="502"/>
      <c r="R203" s="502"/>
      <c r="S203" s="502"/>
      <c r="T203" s="503"/>
      <c r="U203" s="502"/>
      <c r="V203" s="502"/>
      <c r="W203" s="502"/>
      <c r="X203" s="503"/>
    </row>
    <row r="204" spans="5:24">
      <c r="E204" s="496"/>
      <c r="F204" s="517"/>
      <c r="H204" s="499"/>
      <c r="K204" s="500"/>
      <c r="Q204" s="502"/>
      <c r="R204" s="502"/>
      <c r="S204" s="502"/>
      <c r="T204" s="503"/>
      <c r="U204" s="502"/>
      <c r="V204" s="502"/>
      <c r="W204" s="502"/>
      <c r="X204" s="503"/>
    </row>
    <row r="205" spans="5:24">
      <c r="E205" s="496"/>
      <c r="F205" s="517"/>
      <c r="H205" s="499"/>
      <c r="K205" s="500"/>
      <c r="Q205" s="502"/>
      <c r="R205" s="502"/>
      <c r="S205" s="502"/>
      <c r="T205" s="503"/>
      <c r="U205" s="502"/>
      <c r="V205" s="502"/>
      <c r="W205" s="502"/>
      <c r="X205" s="503"/>
    </row>
    <row r="206" spans="5:24">
      <c r="E206" s="496"/>
      <c r="F206" s="517"/>
      <c r="H206" s="499"/>
      <c r="K206" s="500"/>
      <c r="Q206" s="502"/>
      <c r="R206" s="502"/>
      <c r="S206" s="502"/>
      <c r="T206" s="503"/>
      <c r="U206" s="502"/>
      <c r="V206" s="502"/>
      <c r="W206" s="502"/>
      <c r="X206" s="503"/>
    </row>
    <row r="207" spans="5:24">
      <c r="E207" s="496"/>
      <c r="F207" s="517"/>
      <c r="H207" s="499"/>
      <c r="K207" s="500"/>
      <c r="Q207" s="502"/>
      <c r="R207" s="502"/>
      <c r="S207" s="502"/>
      <c r="T207" s="503"/>
      <c r="U207" s="502"/>
      <c r="V207" s="502"/>
      <c r="W207" s="502"/>
      <c r="X207" s="503"/>
    </row>
    <row r="208" spans="5:24">
      <c r="E208" s="496"/>
      <c r="F208" s="517"/>
      <c r="H208" s="499"/>
      <c r="K208" s="500"/>
      <c r="Q208" s="502"/>
      <c r="R208" s="502"/>
      <c r="S208" s="502"/>
      <c r="T208" s="503"/>
      <c r="U208" s="502"/>
      <c r="V208" s="502"/>
      <c r="W208" s="502"/>
      <c r="X208" s="503"/>
    </row>
    <row r="209" spans="5:24">
      <c r="E209" s="496"/>
      <c r="F209" s="517"/>
      <c r="H209" s="499"/>
      <c r="K209" s="500"/>
      <c r="Q209" s="502"/>
      <c r="R209" s="502"/>
      <c r="S209" s="502"/>
      <c r="T209" s="503"/>
      <c r="U209" s="502"/>
      <c r="V209" s="502"/>
      <c r="W209" s="502"/>
      <c r="X209" s="503"/>
    </row>
    <row r="210" spans="5:24">
      <c r="E210" s="496"/>
      <c r="F210" s="517"/>
      <c r="H210" s="499"/>
      <c r="K210" s="500"/>
      <c r="Q210" s="502"/>
      <c r="R210" s="502"/>
      <c r="S210" s="502"/>
      <c r="T210" s="503"/>
      <c r="U210" s="502"/>
      <c r="V210" s="502"/>
      <c r="W210" s="502"/>
      <c r="X210" s="503"/>
    </row>
    <row r="211" spans="5:24">
      <c r="E211" s="496"/>
      <c r="F211" s="517"/>
      <c r="H211" s="499"/>
      <c r="K211" s="500"/>
      <c r="Q211" s="502"/>
      <c r="R211" s="502"/>
      <c r="S211" s="502"/>
      <c r="T211" s="503"/>
      <c r="U211" s="502"/>
      <c r="V211" s="502"/>
      <c r="W211" s="502"/>
      <c r="X211" s="503"/>
    </row>
    <row r="212" spans="5:24">
      <c r="E212" s="496"/>
      <c r="F212" s="517"/>
      <c r="H212" s="499"/>
      <c r="K212" s="500"/>
      <c r="Q212" s="502"/>
      <c r="R212" s="502"/>
      <c r="S212" s="502"/>
      <c r="T212" s="503"/>
      <c r="U212" s="502"/>
      <c r="V212" s="502"/>
      <c r="W212" s="502"/>
      <c r="X212" s="503"/>
    </row>
    <row r="213" spans="5:24">
      <c r="E213" s="496"/>
      <c r="F213" s="517"/>
      <c r="H213" s="499"/>
      <c r="K213" s="500"/>
      <c r="Q213" s="502"/>
      <c r="R213" s="502"/>
      <c r="S213" s="502"/>
      <c r="T213" s="503"/>
      <c r="U213" s="502"/>
      <c r="V213" s="502"/>
      <c r="W213" s="502"/>
      <c r="X213" s="503"/>
    </row>
    <row r="214" spans="5:24">
      <c r="E214" s="496"/>
      <c r="F214" s="517"/>
      <c r="H214" s="499"/>
      <c r="K214" s="500"/>
      <c r="Q214" s="502"/>
      <c r="R214" s="502"/>
      <c r="S214" s="502"/>
      <c r="T214" s="503"/>
      <c r="U214" s="502"/>
      <c r="V214" s="502"/>
      <c r="W214" s="502"/>
      <c r="X214" s="503"/>
    </row>
    <row r="215" spans="5:24">
      <c r="E215" s="496"/>
      <c r="F215" s="517"/>
      <c r="H215" s="499"/>
      <c r="K215" s="500"/>
      <c r="Q215" s="502"/>
      <c r="R215" s="502"/>
      <c r="S215" s="502"/>
      <c r="T215" s="503"/>
      <c r="U215" s="502"/>
      <c r="V215" s="502"/>
      <c r="W215" s="502"/>
      <c r="X215" s="503"/>
    </row>
    <row r="216" spans="5:24">
      <c r="E216" s="496"/>
      <c r="F216" s="517"/>
      <c r="H216" s="499"/>
      <c r="K216" s="500"/>
      <c r="Q216" s="502"/>
      <c r="R216" s="502"/>
      <c r="S216" s="502"/>
      <c r="T216" s="503"/>
      <c r="U216" s="502"/>
      <c r="V216" s="502"/>
      <c r="W216" s="502"/>
      <c r="X216" s="503"/>
    </row>
    <row r="217" spans="5:24">
      <c r="E217" s="496"/>
      <c r="F217" s="517"/>
      <c r="H217" s="499"/>
      <c r="K217" s="500"/>
      <c r="Q217" s="502"/>
      <c r="R217" s="502"/>
      <c r="S217" s="502"/>
      <c r="T217" s="503"/>
      <c r="U217" s="502"/>
      <c r="V217" s="502"/>
      <c r="W217" s="502"/>
      <c r="X217" s="503"/>
    </row>
    <row r="218" spans="5:24">
      <c r="E218" s="496"/>
      <c r="F218" s="517"/>
      <c r="H218" s="499"/>
      <c r="K218" s="500"/>
      <c r="Q218" s="502"/>
      <c r="R218" s="502"/>
      <c r="S218" s="502"/>
      <c r="T218" s="503"/>
      <c r="U218" s="502"/>
      <c r="V218" s="502"/>
      <c r="W218" s="502"/>
      <c r="X218" s="503"/>
    </row>
    <row r="219" spans="5:24">
      <c r="E219" s="496"/>
      <c r="F219" s="517"/>
      <c r="H219" s="499"/>
      <c r="K219" s="500"/>
      <c r="Q219" s="502"/>
      <c r="R219" s="502"/>
      <c r="S219" s="502"/>
      <c r="T219" s="503"/>
      <c r="U219" s="502"/>
      <c r="V219" s="502"/>
      <c r="W219" s="502"/>
      <c r="X219" s="503"/>
    </row>
    <row r="220" spans="5:24">
      <c r="E220" s="496"/>
      <c r="F220" s="517"/>
      <c r="H220" s="499"/>
      <c r="K220" s="500"/>
      <c r="Q220" s="502"/>
      <c r="R220" s="502"/>
      <c r="S220" s="502"/>
      <c r="T220" s="503"/>
      <c r="U220" s="502"/>
      <c r="V220" s="502"/>
      <c r="W220" s="502"/>
      <c r="X220" s="503"/>
    </row>
    <row r="221" spans="5:24">
      <c r="E221" s="496"/>
      <c r="F221" s="517"/>
      <c r="H221" s="499"/>
      <c r="K221" s="500"/>
      <c r="Q221" s="502"/>
      <c r="R221" s="502"/>
      <c r="S221" s="502"/>
      <c r="T221" s="503"/>
      <c r="U221" s="502"/>
      <c r="V221" s="502"/>
      <c r="W221" s="502"/>
      <c r="X221" s="503"/>
    </row>
    <row r="222" spans="5:24">
      <c r="E222" s="496"/>
      <c r="F222" s="517"/>
      <c r="H222" s="499"/>
      <c r="K222" s="500"/>
      <c r="Q222" s="502"/>
      <c r="R222" s="502"/>
      <c r="S222" s="502"/>
      <c r="T222" s="503"/>
      <c r="U222" s="502"/>
      <c r="V222" s="502"/>
      <c r="W222" s="502"/>
      <c r="X222" s="503"/>
    </row>
  </sheetData>
  <autoFilter ref="A5:HE132" xr:uid="{409D61D8-6CD5-4A5A-B698-5A259912A876}"/>
  <mergeCells count="74">
    <mergeCell ref="GS4:GS5"/>
    <mergeCell ref="GT4:GT5"/>
    <mergeCell ref="GU4:GU5"/>
    <mergeCell ref="GV4:GX4"/>
    <mergeCell ref="FI4:FL4"/>
    <mergeCell ref="FM4:FR4"/>
    <mergeCell ref="FS4:FS5"/>
    <mergeCell ref="FT4:GB4"/>
    <mergeCell ref="GC4:GN4"/>
    <mergeCell ref="GO4:GR4"/>
    <mergeCell ref="FC4:FH4"/>
    <mergeCell ref="ER4:ER5"/>
    <mergeCell ref="ES4:ES5"/>
    <mergeCell ref="ET4:ET5"/>
    <mergeCell ref="EU4:EU5"/>
    <mergeCell ref="EV4:EV5"/>
    <mergeCell ref="EW4:EW5"/>
    <mergeCell ref="EX4:EX5"/>
    <mergeCell ref="EY4:EY5"/>
    <mergeCell ref="EZ4:EZ5"/>
    <mergeCell ref="FA4:FA5"/>
    <mergeCell ref="FB4:FB5"/>
    <mergeCell ref="EQ4:EQ5"/>
    <mergeCell ref="DW4:DW5"/>
    <mergeCell ref="DX4:DX5"/>
    <mergeCell ref="DY4:DY5"/>
    <mergeCell ref="DZ4:DZ5"/>
    <mergeCell ref="EA4:EA5"/>
    <mergeCell ref="EB4:EB5"/>
    <mergeCell ref="EC4:EF4"/>
    <mergeCell ref="EG4:EJ4"/>
    <mergeCell ref="EK4:EN4"/>
    <mergeCell ref="EO4:EO5"/>
    <mergeCell ref="EP4:EP5"/>
    <mergeCell ref="DU4:DU5"/>
    <mergeCell ref="BX4:CE4"/>
    <mergeCell ref="CF4:CJ4"/>
    <mergeCell ref="CK4:CN4"/>
    <mergeCell ref="CO4:CS4"/>
    <mergeCell ref="CT4:DB4"/>
    <mergeCell ref="DC4:DC5"/>
    <mergeCell ref="DD4:DP4"/>
    <mergeCell ref="DQ4:DQ5"/>
    <mergeCell ref="DR4:DR5"/>
    <mergeCell ref="DS4:DS5"/>
    <mergeCell ref="DT4:DT5"/>
    <mergeCell ref="BT4:BW4"/>
    <mergeCell ref="AA4:AA5"/>
    <mergeCell ref="AB4:AB5"/>
    <mergeCell ref="AC4:AC5"/>
    <mergeCell ref="AD4:AJ4"/>
    <mergeCell ref="AK4:AQ4"/>
    <mergeCell ref="AR4:AT4"/>
    <mergeCell ref="AU4:AU5"/>
    <mergeCell ref="AV4:AV5"/>
    <mergeCell ref="AW4:BH4"/>
    <mergeCell ref="BI4:BQ4"/>
    <mergeCell ref="BR4:BS4"/>
    <mergeCell ref="Y4:Y5"/>
    <mergeCell ref="CO2:CS2"/>
    <mergeCell ref="DS2:DU2"/>
    <mergeCell ref="A4:A5"/>
    <mergeCell ref="B4:B5"/>
    <mergeCell ref="C4:C5"/>
    <mergeCell ref="D4:D5"/>
    <mergeCell ref="E4:E5"/>
    <mergeCell ref="F4:F5"/>
    <mergeCell ref="G4:G5"/>
    <mergeCell ref="H4:H5"/>
    <mergeCell ref="I4:I5"/>
    <mergeCell ref="J4:J5"/>
    <mergeCell ref="K4:P4"/>
    <mergeCell ref="Q4:T4"/>
    <mergeCell ref="U4:X4"/>
  </mergeCells>
  <phoneticPr fontId="241" type="noConversion"/>
  <conditionalFormatting sqref="X132:X1048576 X1:X2 X4:X5">
    <cfRule type="duplicateValues" dxfId="159" priority="60"/>
    <cfRule type="duplicateValues" dxfId="158" priority="61"/>
  </conditionalFormatting>
  <conditionalFormatting sqref="X133:X65310 X1:X2 X4:X5">
    <cfRule type="duplicateValues" dxfId="157" priority="66" stopIfTrue="1"/>
  </conditionalFormatting>
  <conditionalFormatting sqref="X133:X1048576 X1:X2 X4:X5">
    <cfRule type="duplicateValues" dxfId="156" priority="65"/>
    <cfRule type="duplicateValues" dxfId="155" priority="68"/>
    <cfRule type="duplicateValues" dxfId="154" priority="69"/>
    <cfRule type="duplicateValues" dxfId="153" priority="71"/>
    <cfRule type="duplicateValues" dxfId="152" priority="72"/>
    <cfRule type="duplicateValues" dxfId="151" priority="73"/>
    <cfRule type="duplicateValues" dxfId="150" priority="74"/>
    <cfRule type="duplicateValues" dxfId="149" priority="75"/>
    <cfRule type="duplicateValues" dxfId="148" priority="76"/>
  </conditionalFormatting>
  <conditionalFormatting sqref="X133:X1048576">
    <cfRule type="duplicateValues" dxfId="147" priority="62"/>
    <cfRule type="duplicateValues" dxfId="146" priority="63"/>
    <cfRule type="duplicateValues" dxfId="145" priority="64"/>
    <cfRule type="duplicateValues" dxfId="144" priority="67"/>
    <cfRule type="duplicateValues" dxfId="143" priority="70"/>
    <cfRule type="duplicateValues" dxfId="142" priority="77"/>
    <cfRule type="duplicateValues" dxfId="141" priority="78"/>
    <cfRule type="duplicateValues" dxfId="140" priority="79"/>
    <cfRule type="duplicateValues" dxfId="139" priority="80"/>
    <cfRule type="duplicateValues" dxfId="138" priority="81"/>
    <cfRule type="duplicateValues" dxfId="137" priority="82"/>
    <cfRule type="duplicateValues" dxfId="136" priority="83"/>
  </conditionalFormatting>
  <conditionalFormatting sqref="X132:X1048576 X1:X5">
    <cfRule type="duplicateValues" dxfId="135" priority="59"/>
  </conditionalFormatting>
  <conditionalFormatting sqref="X132:X1048576">
    <cfRule type="duplicateValues" dxfId="134" priority="58"/>
  </conditionalFormatting>
  <conditionalFormatting sqref="X132:X1048576">
    <cfRule type="duplicateValues" dxfId="133" priority="57"/>
  </conditionalFormatting>
  <conditionalFormatting sqref="FV92">
    <cfRule type="containsText" dxfId="132" priority="52" operator="containsText" text="주의">
      <formula>NOT(ISERROR(SEARCH("주의",FV92)))</formula>
    </cfRule>
  </conditionalFormatting>
  <conditionalFormatting sqref="FV47:FX47">
    <cfRule type="containsText" dxfId="131" priority="49" operator="containsText" text="주의">
      <formula>NOT(ISERROR(SEARCH("주의",FV47)))</formula>
    </cfRule>
  </conditionalFormatting>
  <conditionalFormatting sqref="FV74:FX75">
    <cfRule type="containsText" dxfId="130" priority="48" operator="containsText" text="주의">
      <formula>NOT(ISERROR(SEARCH("주의",FV74)))</formula>
    </cfRule>
  </conditionalFormatting>
  <conditionalFormatting sqref="FV100:FX100">
    <cfRule type="containsText" dxfId="129" priority="51" operator="containsText" text="주의">
      <formula>NOT(ISERROR(SEARCH("주의",FV100)))</formula>
    </cfRule>
  </conditionalFormatting>
  <conditionalFormatting sqref="FV7:FX7">
    <cfRule type="containsText" dxfId="128" priority="50" operator="containsText" text="주의">
      <formula>NOT(ISERROR(SEARCH("주의",FV7)))</formula>
    </cfRule>
  </conditionalFormatting>
  <conditionalFormatting sqref="FV12:FX12">
    <cfRule type="containsText" dxfId="127" priority="55" operator="containsText" text="주의">
      <formula>NOT(ISERROR(SEARCH("주의",FV12)))</formula>
    </cfRule>
  </conditionalFormatting>
  <conditionalFormatting sqref="FV44:FX44">
    <cfRule type="containsText" dxfId="126" priority="54" operator="containsText" text="주의">
      <formula>NOT(ISERROR(SEARCH("주의",FV44)))</formula>
    </cfRule>
  </conditionalFormatting>
  <conditionalFormatting sqref="FV79:FX79">
    <cfRule type="containsText" dxfId="125" priority="53" operator="containsText" text="주의">
      <formula>NOT(ISERROR(SEARCH("주의",FV79)))</formula>
    </cfRule>
  </conditionalFormatting>
  <conditionalFormatting sqref="FV91">
    <cfRule type="containsText" dxfId="124" priority="47" operator="containsText" text="주의">
      <formula>NOT(ISERROR(SEARCH("주의",FV91)))</formula>
    </cfRule>
  </conditionalFormatting>
  <conditionalFormatting sqref="FX91:FX92">
    <cfRule type="containsText" dxfId="123" priority="46" operator="containsText" text="주의">
      <formula>NOT(ISERROR(SEARCH("주의",FX91)))</formula>
    </cfRule>
  </conditionalFormatting>
  <conditionalFormatting sqref="FY7">
    <cfRule type="containsText" dxfId="122" priority="42" operator="containsText" text="주의">
      <formula>NOT(ISERROR(SEARCH("주의",FY7)))</formula>
    </cfRule>
  </conditionalFormatting>
  <conditionalFormatting sqref="FY12">
    <cfRule type="containsText" dxfId="121" priority="45" operator="containsText" text="주의">
      <formula>NOT(ISERROR(SEARCH("주의",FY12)))</formula>
    </cfRule>
  </conditionalFormatting>
  <conditionalFormatting sqref="FY44">
    <cfRule type="containsText" dxfId="120" priority="44" operator="containsText" text="주의">
      <formula>NOT(ISERROR(SEARCH("주의",FY44)))</formula>
    </cfRule>
  </conditionalFormatting>
  <conditionalFormatting sqref="FY79">
    <cfRule type="containsText" dxfId="119" priority="43" operator="containsText" text="주의">
      <formula>NOT(ISERROR(SEARCH("주의",FY79)))</formula>
    </cfRule>
  </conditionalFormatting>
  <conditionalFormatting sqref="FZ100">
    <cfRule type="containsText" dxfId="118" priority="38" operator="containsText" text="주의">
      <formula>NOT(ISERROR(SEARCH("주의",FZ100)))</formula>
    </cfRule>
  </conditionalFormatting>
  <conditionalFormatting sqref="FZ7">
    <cfRule type="containsText" dxfId="117" priority="37" operator="containsText" text="주의">
      <formula>NOT(ISERROR(SEARCH("주의",FZ7)))</formula>
    </cfRule>
  </conditionalFormatting>
  <conditionalFormatting sqref="FZ12">
    <cfRule type="containsText" dxfId="116" priority="41" operator="containsText" text="주의">
      <formula>NOT(ISERROR(SEARCH("주의",FZ12)))</formula>
    </cfRule>
  </conditionalFormatting>
  <conditionalFormatting sqref="FZ44">
    <cfRule type="containsText" dxfId="115" priority="40" operator="containsText" text="주의">
      <formula>NOT(ISERROR(SEARCH("주의",FZ44)))</formula>
    </cfRule>
  </conditionalFormatting>
  <conditionalFormatting sqref="FZ79">
    <cfRule type="containsText" dxfId="114" priority="39" operator="containsText" text="주의">
      <formula>NOT(ISERROR(SEARCH("주의",FZ79)))</formula>
    </cfRule>
  </conditionalFormatting>
  <conditionalFormatting sqref="X1:X37 X120:X1048576 X39:X118">
    <cfRule type="duplicateValues" dxfId="113" priority="35"/>
    <cfRule type="duplicateValues" dxfId="112" priority="36"/>
  </conditionalFormatting>
  <conditionalFormatting sqref="E6:E37 Q6:T37 Z6:Z37 AY6:AZ37 DA6:DA37 DV6:DV16 FT6:FT29 FU6:FU9 GA6:GA29 H6:H37 H120:H131 DA120:DA131 AY120:AZ131 Z120:Z131 Q120:T131 E120:E131 H39:H118 DA39:DA118 AY39:AZ118 Z39:Z118 Q39:T118 E39:E118">
    <cfRule type="cellIs" dxfId="111" priority="34" operator="equal">
      <formula>""</formula>
    </cfRule>
  </conditionalFormatting>
  <conditionalFormatting sqref="BI8 BI10 BI12 BI14:BI16 BI18 BI21:BI22 BI26 BI29:BI33 BI35 BI39:BI43 BI45:BI46 BI48:BI49 BI51:BI57 BI59:BI63 BI65:BI71 BI75:BI76 BI79:BI81 BI83:BI84 BI86 BI88:BI89 BI91:BI100 BI102:BI109 BI112:BI115 BI118 BI122:BI123 BI126:BI127 BI129:BI130">
    <cfRule type="cellIs" dxfId="110" priority="33" operator="equal">
      <formula>""</formula>
    </cfRule>
  </conditionalFormatting>
  <conditionalFormatting sqref="BJ8 BJ10 BJ12 BJ14:BJ16 BJ18 BJ21:BJ22 BJ26 BJ29:BJ33 BJ35 BJ39:BJ43 BJ45:BJ46 BJ48:BJ49 BJ51:BJ57 BJ59:BJ63 BJ65:BJ71 BJ75:BJ76 BJ79:BJ81 BJ83:BJ84 BJ86 BJ88:BJ89 BJ91:BJ100 BJ102:BJ109 BJ112:BJ115 BJ118 BJ122:BJ123 BJ126:BJ127 BJ129:BJ130">
    <cfRule type="cellIs" dxfId="109" priority="32" operator="equal">
      <formula>""</formula>
    </cfRule>
  </conditionalFormatting>
  <conditionalFormatting sqref="CV11 CV87 CV117 CV13">
    <cfRule type="cellIs" dxfId="108" priority="31" operator="equal">
      <formula>""</formula>
    </cfRule>
  </conditionalFormatting>
  <conditionalFormatting sqref="CY8 CY12:CY14">
    <cfRule type="cellIs" dxfId="107" priority="30" operator="equal">
      <formula>""</formula>
    </cfRule>
  </conditionalFormatting>
  <conditionalFormatting sqref="DV18:DV19 DV21:DV31 DV42:DV51 DV53:DV54 DV56:DV63 DV65:DV70 DV75:DV85 DV87:DV89 DV91:DV95 DV97 DV99 DV101 DV105:DV109 DV111:DV112 DV116:DV118 DV120:DV131 DV34:DV37 DV39:DV40">
    <cfRule type="cellIs" dxfId="106" priority="29" operator="equal">
      <formula>""</formula>
    </cfRule>
  </conditionalFormatting>
  <conditionalFormatting sqref="DZ6 DZ8 DZ10 DZ12:DZ14 DZ18:DZ19 DZ21:DZ31 DZ34:DZ37 DZ42:DZ51 DZ53:DZ54 DZ56:DZ63 DZ65:DZ70 DZ75:DZ85 DZ87:DZ89 DZ91:DZ95 DZ97 DZ99 DZ101 DZ105:DZ109 DZ111:DZ112 DZ116:DZ118 DZ120:DZ131 DZ39:DZ40">
    <cfRule type="cellIs" dxfId="105" priority="28" operator="equal">
      <formula>""</formula>
    </cfRule>
  </conditionalFormatting>
  <conditionalFormatting sqref="EA8 EA21 EA40 EA46 EA59 EA66 EA109 EA118 EA51 EA61 EA70 EA126">
    <cfRule type="cellIs" dxfId="104" priority="27" operator="equal">
      <formula>""</formula>
    </cfRule>
  </conditionalFormatting>
  <conditionalFormatting sqref="FT34:FT37 FT49:FT77 FT79:FT103 FT105:FT109 FT111:FT118 FT122:FT131 FT31:FT32 FT120 FT39:FT47">
    <cfRule type="cellIs" dxfId="103" priority="26" operator="equal">
      <formula>""</formula>
    </cfRule>
  </conditionalFormatting>
  <conditionalFormatting sqref="FU34:FU37 FU49:FU77 FU79:FU103 FU105:FU109 FU111:FU118 FU122:FU131 FU31:FU32 FU11:FU29 FU120 FU39:FU47">
    <cfRule type="cellIs" dxfId="102" priority="25" operator="equal">
      <formula>""</formula>
    </cfRule>
  </conditionalFormatting>
  <conditionalFormatting sqref="GA34:GA37 GA49:GA77 GA79:GA103 GA105:GA109 GA111:GA118 GA122:GA131 GA31:GA32 GA120 GA39:GA47">
    <cfRule type="cellIs" dxfId="101" priority="24" operator="equal">
      <formula>""</formula>
    </cfRule>
  </conditionalFormatting>
  <conditionalFormatting sqref="CT119">
    <cfRule type="containsText" dxfId="100" priority="23" operator="containsText" text="주의">
      <formula>NOT(ISERROR(SEARCH("주의",CT119)))</formula>
    </cfRule>
  </conditionalFormatting>
  <conditionalFormatting sqref="X119">
    <cfRule type="duplicateValues" dxfId="99" priority="21"/>
    <cfRule type="duplicateValues" dxfId="98" priority="22"/>
  </conditionalFormatting>
  <conditionalFormatting sqref="E119 H119 Q119:T119 Z119 AY119:AZ119 DA119">
    <cfRule type="cellIs" dxfId="97" priority="20" operator="equal">
      <formula>""</formula>
    </cfRule>
  </conditionalFormatting>
  <conditionalFormatting sqref="DV119">
    <cfRule type="cellIs" dxfId="96" priority="19" operator="equal">
      <formula>""</formula>
    </cfRule>
  </conditionalFormatting>
  <conditionalFormatting sqref="DZ119">
    <cfRule type="cellIs" dxfId="95" priority="18" operator="equal">
      <formula>""</formula>
    </cfRule>
  </conditionalFormatting>
  <conditionalFormatting sqref="FT119">
    <cfRule type="cellIs" dxfId="94" priority="17" operator="equal">
      <formula>""</formula>
    </cfRule>
  </conditionalFormatting>
  <conditionalFormatting sqref="FU119">
    <cfRule type="cellIs" dxfId="93" priority="16" operator="equal">
      <formula>""</formula>
    </cfRule>
  </conditionalFormatting>
  <conditionalFormatting sqref="GA119">
    <cfRule type="cellIs" dxfId="92" priority="15" operator="equal">
      <formula>""</formula>
    </cfRule>
  </conditionalFormatting>
  <conditionalFormatting sqref="X38">
    <cfRule type="duplicateValues" dxfId="17" priority="13"/>
    <cfRule type="duplicateValues" dxfId="16" priority="14"/>
  </conditionalFormatting>
  <conditionalFormatting sqref="E38 H38 Q38:T38 Z38 AY38:AZ38 DA38">
    <cfRule type="cellIs" dxfId="15" priority="12" operator="equal">
      <formula>""</formula>
    </cfRule>
  </conditionalFormatting>
  <conditionalFormatting sqref="BI38">
    <cfRule type="cellIs" dxfId="14" priority="11" operator="equal">
      <formula>""</formula>
    </cfRule>
  </conditionalFormatting>
  <conditionalFormatting sqref="BJ38">
    <cfRule type="cellIs" dxfId="13" priority="10" operator="equal">
      <formula>""</formula>
    </cfRule>
  </conditionalFormatting>
  <conditionalFormatting sqref="DV38">
    <cfRule type="cellIs" dxfId="12" priority="9" operator="equal">
      <formula>""</formula>
    </cfRule>
  </conditionalFormatting>
  <conditionalFormatting sqref="DZ38">
    <cfRule type="cellIs" dxfId="11" priority="8" operator="equal">
      <formula>""</formula>
    </cfRule>
  </conditionalFormatting>
  <conditionalFormatting sqref="FT38">
    <cfRule type="cellIs" dxfId="10" priority="7" operator="equal">
      <formula>""</formula>
    </cfRule>
  </conditionalFormatting>
  <conditionalFormatting sqref="FU38">
    <cfRule type="cellIs" dxfId="9" priority="6" operator="equal">
      <formula>""</formula>
    </cfRule>
  </conditionalFormatting>
  <conditionalFormatting sqref="GA38">
    <cfRule type="cellIs" dxfId="8" priority="5" operator="equal">
      <formula>""</formula>
    </cfRule>
  </conditionalFormatting>
  <conditionalFormatting sqref="BC34:BD34">
    <cfRule type="cellIs" dxfId="3" priority="4" operator="equal">
      <formula>""</formula>
    </cfRule>
  </conditionalFormatting>
  <conditionalFormatting sqref="BA36">
    <cfRule type="cellIs" dxfId="2" priority="3" operator="equal">
      <formula>""</formula>
    </cfRule>
  </conditionalFormatting>
  <conditionalFormatting sqref="BC36:BD36">
    <cfRule type="cellIs" dxfId="1" priority="2" operator="equal">
      <formula>""</formula>
    </cfRule>
  </conditionalFormatting>
  <conditionalFormatting sqref="BC39">
    <cfRule type="cellIs" dxfId="0" priority="1" operator="equal">
      <formula>""</formula>
    </cfRule>
  </conditionalFormatting>
  <dataValidations count="2">
    <dataValidation type="list" allowBlank="1" showInputMessage="1" showErrorMessage="1" sqref="GC6:GC132" xr:uid="{9C3F7291-67C2-4115-93B3-3FC15EE89278}">
      <formula1>"법사가, 법원감정가"</formula1>
    </dataValidation>
    <dataValidation type="list" allowBlank="1" showInputMessage="1" showErrorMessage="1" sqref="DV18:DV19 DV21:DV31 DV116:DV131 DV42:DV51 DV53:DV54 DV56:DV63 DV65:DV70 DV75:DV85 DV87:DV89 DV91:DV95 DV97 DV99 DV101 DV105:DV109 DV111:DV112 DV6:DV16 DV34:DV40" xr:uid="{64950BBC-EF2D-4668-A335-BDEC883A953A}">
      <formula1>"여,부"</formula1>
    </dataValidation>
  </dataValidations>
  <pageMargins left="0.7" right="0.7" top="0.75" bottom="0.75" header="0.3" footer="0.3"/>
  <pageSetup paperSize="9"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D27E9-DC14-40AB-9756-7EDFC5EC9624}">
  <sheetPr codeName="Sheet7">
    <tabColor indexed="13"/>
  </sheetPr>
  <dimension ref="A1:AA335"/>
  <sheetViews>
    <sheetView zoomScale="90" zoomScaleNormal="90" workbookViewId="0">
      <pane xSplit="7" ySplit="4" topLeftCell="H308" activePane="bottomRight" state="frozen"/>
      <selection activeCell="J14" sqref="J14"/>
      <selection pane="topRight" activeCell="J14" sqref="J14"/>
      <selection pane="bottomLeft" activeCell="J14" sqref="J14"/>
      <selection pane="bottomRight" activeCell="N328" sqref="N328"/>
    </sheetView>
  </sheetViews>
  <sheetFormatPr defaultColWidth="9" defaultRowHeight="13.5"/>
  <cols>
    <col min="1" max="1" width="9.875" style="588" customWidth="1"/>
    <col min="2" max="2" width="9.25" style="597" customWidth="1"/>
    <col min="3" max="3" width="7.875" style="598" customWidth="1"/>
    <col min="4" max="4" width="11.125" style="599" customWidth="1"/>
    <col min="5" max="5" width="14" style="599" customWidth="1"/>
    <col min="6" max="6" width="20.5" style="600" customWidth="1"/>
    <col min="7" max="7" width="7.25" style="599" customWidth="1"/>
    <col min="8" max="8" width="20.5" style="599" customWidth="1"/>
    <col min="9" max="9" width="18.75" style="601" customWidth="1"/>
    <col min="10" max="10" width="14.75" style="602" customWidth="1"/>
    <col min="11" max="11" width="9.5" style="603" customWidth="1"/>
    <col min="12" max="12" width="5.625" style="602" customWidth="1"/>
    <col min="13" max="13" width="17.5" style="602" customWidth="1"/>
    <col min="14" max="14" width="16.25" style="604" customWidth="1"/>
    <col min="15" max="15" width="5.375" style="604" customWidth="1"/>
    <col min="16" max="16" width="10.5" style="605" customWidth="1"/>
    <col min="17" max="17" width="19" style="605" customWidth="1"/>
    <col min="18" max="18" width="6.5" style="597" customWidth="1"/>
    <col min="19" max="19" width="12.25" style="597" customWidth="1"/>
    <col min="20" max="20" width="16" style="606" customWidth="1"/>
    <col min="21" max="21" width="20.125" style="606" customWidth="1"/>
    <col min="22" max="22" width="11.375" style="597" customWidth="1"/>
    <col min="23" max="23" width="15.375" style="588" customWidth="1"/>
    <col min="24" max="24" width="8" style="597" customWidth="1"/>
    <col min="25" max="25" width="39" style="588" customWidth="1"/>
    <col min="26" max="26" width="10.625" style="597" customWidth="1"/>
    <col min="27" max="27" width="27" style="588" customWidth="1"/>
    <col min="28" max="16384" width="9" style="588"/>
  </cols>
  <sheetData>
    <row r="1" spans="1:27" s="532" customFormat="1" ht="26.25" customHeight="1">
      <c r="A1" s="246" t="s">
        <v>292</v>
      </c>
      <c r="B1" s="524"/>
      <c r="C1" s="525"/>
      <c r="D1" s="525"/>
      <c r="E1" s="526"/>
      <c r="F1" s="527" t="s">
        <v>1716</v>
      </c>
      <c r="G1" s="527"/>
      <c r="H1" s="527"/>
      <c r="I1" s="526"/>
      <c r="J1" s="528"/>
      <c r="K1" s="526"/>
      <c r="L1" s="528"/>
      <c r="M1" s="263" t="s">
        <v>294</v>
      </c>
      <c r="N1" s="263" t="s">
        <v>295</v>
      </c>
      <c r="O1" s="528"/>
      <c r="P1" s="528"/>
      <c r="Q1" s="528"/>
      <c r="R1" s="528"/>
      <c r="S1" s="529"/>
      <c r="T1" s="528"/>
      <c r="U1" s="528"/>
      <c r="V1" s="530"/>
      <c r="W1" s="531"/>
      <c r="X1" s="530"/>
      <c r="Z1" s="528"/>
    </row>
    <row r="2" spans="1:27" s="532" customFormat="1" ht="14.25" customHeight="1">
      <c r="A2" s="277" t="s">
        <v>296</v>
      </c>
      <c r="B2" s="533"/>
      <c r="C2" s="534"/>
      <c r="D2" s="527"/>
      <c r="E2" s="535"/>
      <c r="F2" s="527"/>
      <c r="G2" s="527"/>
      <c r="H2" s="527"/>
      <c r="I2" s="536"/>
      <c r="J2" s="528"/>
      <c r="K2" s="526"/>
      <c r="L2" s="528"/>
      <c r="M2" s="289" t="s">
        <v>297</v>
      </c>
      <c r="N2" s="290" t="s">
        <v>298</v>
      </c>
      <c r="O2" s="528"/>
      <c r="P2" s="528"/>
      <c r="Q2" s="528"/>
      <c r="R2" s="528"/>
      <c r="S2" s="529"/>
      <c r="T2" s="528"/>
      <c r="U2" s="528"/>
      <c r="V2" s="530"/>
      <c r="W2" s="531"/>
      <c r="X2" s="530"/>
      <c r="Z2" s="528"/>
    </row>
    <row r="3" spans="1:27" s="538" customFormat="1" ht="12" customHeight="1">
      <c r="A3" s="537" t="s">
        <v>302</v>
      </c>
      <c r="B3" s="537" t="s">
        <v>303</v>
      </c>
      <c r="C3" s="537" t="s">
        <v>304</v>
      </c>
      <c r="D3" s="537" t="s">
        <v>305</v>
      </c>
      <c r="E3" s="537" t="s">
        <v>306</v>
      </c>
      <c r="F3" s="537" t="s">
        <v>307</v>
      </c>
      <c r="G3" s="537" t="s">
        <v>308</v>
      </c>
      <c r="H3" s="537" t="s">
        <v>309</v>
      </c>
      <c r="I3" s="537" t="s">
        <v>310</v>
      </c>
      <c r="J3" s="537" t="s">
        <v>311</v>
      </c>
      <c r="K3" s="537" t="s">
        <v>312</v>
      </c>
      <c r="L3" s="537" t="s">
        <v>313</v>
      </c>
      <c r="M3" s="537" t="s">
        <v>314</v>
      </c>
      <c r="N3" s="537" t="s">
        <v>315</v>
      </c>
      <c r="O3" s="537" t="s">
        <v>316</v>
      </c>
      <c r="P3" s="537" t="s">
        <v>317</v>
      </c>
      <c r="Q3" s="537" t="s">
        <v>318</v>
      </c>
      <c r="R3" s="537" t="s">
        <v>319</v>
      </c>
      <c r="S3" s="537" t="s">
        <v>320</v>
      </c>
      <c r="T3" s="537" t="s">
        <v>321</v>
      </c>
      <c r="U3" s="537" t="s">
        <v>322</v>
      </c>
      <c r="V3" s="537" t="s">
        <v>323</v>
      </c>
      <c r="W3" s="537" t="s">
        <v>324</v>
      </c>
      <c r="X3" s="537" t="s">
        <v>325</v>
      </c>
      <c r="Y3" s="537" t="s">
        <v>326</v>
      </c>
      <c r="Z3" s="537" t="s">
        <v>327</v>
      </c>
      <c r="AA3" s="537" t="s">
        <v>328</v>
      </c>
    </row>
    <row r="4" spans="1:27" s="538" customFormat="1" ht="62.25" customHeight="1">
      <c r="A4" s="539" t="s">
        <v>1717</v>
      </c>
      <c r="B4" s="540" t="s">
        <v>1718</v>
      </c>
      <c r="C4" s="540" t="s">
        <v>510</v>
      </c>
      <c r="D4" s="541" t="s">
        <v>37</v>
      </c>
      <c r="E4" s="542" t="s">
        <v>50</v>
      </c>
      <c r="F4" s="541" t="s">
        <v>48</v>
      </c>
      <c r="G4" s="543" t="s">
        <v>97</v>
      </c>
      <c r="H4" s="544" t="s">
        <v>285</v>
      </c>
      <c r="I4" s="545" t="s">
        <v>34</v>
      </c>
      <c r="J4" s="546" t="s">
        <v>1719</v>
      </c>
      <c r="K4" s="547" t="s">
        <v>25</v>
      </c>
      <c r="L4" s="548" t="s">
        <v>19</v>
      </c>
      <c r="M4" s="549" t="s">
        <v>26</v>
      </c>
      <c r="N4" s="548" t="s">
        <v>27</v>
      </c>
      <c r="O4" s="550" t="s">
        <v>28</v>
      </c>
      <c r="P4" s="551" t="s">
        <v>1720</v>
      </c>
      <c r="Q4" s="551" t="s">
        <v>33</v>
      </c>
      <c r="R4" s="552" t="s">
        <v>1721</v>
      </c>
      <c r="S4" s="552" t="s">
        <v>1722</v>
      </c>
      <c r="T4" s="551" t="s">
        <v>1723</v>
      </c>
      <c r="U4" s="553" t="s">
        <v>591</v>
      </c>
      <c r="V4" s="552" t="s">
        <v>1724</v>
      </c>
      <c r="W4" s="554" t="s">
        <v>29</v>
      </c>
      <c r="X4" s="552" t="s">
        <v>1725</v>
      </c>
      <c r="Y4" s="545" t="s">
        <v>30</v>
      </c>
      <c r="Z4" s="540" t="s">
        <v>1726</v>
      </c>
      <c r="AA4" s="540" t="s">
        <v>1727</v>
      </c>
    </row>
    <row r="5" spans="1:27" s="568" customFormat="1" ht="18" customHeight="1">
      <c r="A5" s="555"/>
      <c r="B5" s="355"/>
      <c r="C5" s="353" t="s">
        <v>683</v>
      </c>
      <c r="D5" s="1143" t="s">
        <v>684</v>
      </c>
      <c r="E5" s="355" t="s">
        <v>1728</v>
      </c>
      <c r="F5" s="356" t="s">
        <v>685</v>
      </c>
      <c r="G5" s="381"/>
      <c r="H5" s="556"/>
      <c r="I5" s="557"/>
      <c r="J5" s="558"/>
      <c r="K5" s="557"/>
      <c r="L5" s="389"/>
      <c r="M5" s="559"/>
      <c r="N5" s="559"/>
      <c r="O5" s="560"/>
      <c r="P5" s="557"/>
      <c r="Q5" s="561"/>
      <c r="R5" s="562"/>
      <c r="S5" s="557"/>
      <c r="T5" s="563"/>
      <c r="U5" s="462"/>
      <c r="V5" s="557"/>
      <c r="W5" s="564"/>
      <c r="X5" s="557"/>
      <c r="Y5" s="565"/>
      <c r="Z5" s="566"/>
      <c r="AA5" s="567"/>
    </row>
    <row r="6" spans="1:27" s="568" customFormat="1" ht="18" customHeight="1">
      <c r="A6" s="555"/>
      <c r="B6" s="351"/>
      <c r="C6" s="353" t="s">
        <v>683</v>
      </c>
      <c r="D6" s="1143" t="s">
        <v>701</v>
      </c>
      <c r="E6" s="355" t="s">
        <v>1729</v>
      </c>
      <c r="F6" s="356" t="s">
        <v>702</v>
      </c>
      <c r="G6" s="381"/>
      <c r="H6" s="556"/>
      <c r="I6" s="557"/>
      <c r="J6" s="558"/>
      <c r="K6" s="557"/>
      <c r="L6" s="389"/>
      <c r="M6" s="559"/>
      <c r="N6" s="559"/>
      <c r="O6" s="560"/>
      <c r="P6" s="557"/>
      <c r="Q6" s="561"/>
      <c r="R6" s="562"/>
      <c r="S6" s="557"/>
      <c r="T6" s="563"/>
      <c r="U6" s="462"/>
      <c r="V6" s="557"/>
      <c r="W6" s="564"/>
      <c r="X6" s="557"/>
      <c r="Y6" s="565"/>
      <c r="Z6" s="566"/>
      <c r="AA6" s="567"/>
    </row>
    <row r="7" spans="1:27" s="568" customFormat="1" ht="18" customHeight="1">
      <c r="A7" s="555"/>
      <c r="B7" s="355"/>
      <c r="C7" s="353" t="s">
        <v>683</v>
      </c>
      <c r="D7" s="1143" t="s">
        <v>711</v>
      </c>
      <c r="E7" s="355" t="s">
        <v>1730</v>
      </c>
      <c r="F7" s="356" t="s">
        <v>712</v>
      </c>
      <c r="G7" s="381"/>
      <c r="H7" s="556"/>
      <c r="I7" s="557"/>
      <c r="J7" s="558"/>
      <c r="K7" s="557"/>
      <c r="L7" s="389"/>
      <c r="M7" s="559"/>
      <c r="N7" s="559"/>
      <c r="O7" s="560"/>
      <c r="P7" s="557"/>
      <c r="Q7" s="561"/>
      <c r="R7" s="562"/>
      <c r="S7" s="557"/>
      <c r="T7" s="563"/>
      <c r="U7" s="462"/>
      <c r="V7" s="557"/>
      <c r="W7" s="564"/>
      <c r="X7" s="557"/>
      <c r="Y7" s="565"/>
      <c r="Z7" s="566"/>
      <c r="AA7" s="567"/>
    </row>
    <row r="8" spans="1:27" s="568" customFormat="1" ht="18" customHeight="1">
      <c r="A8" s="555"/>
      <c r="B8" s="355"/>
      <c r="C8" s="353" t="s">
        <v>683</v>
      </c>
      <c r="D8" s="1143" t="s">
        <v>723</v>
      </c>
      <c r="E8" s="355" t="s">
        <v>1731</v>
      </c>
      <c r="F8" s="356" t="s">
        <v>724</v>
      </c>
      <c r="G8" s="381"/>
      <c r="H8" s="556"/>
      <c r="I8" s="557"/>
      <c r="J8" s="558"/>
      <c r="K8" s="557"/>
      <c r="L8" s="389"/>
      <c r="M8" s="559"/>
      <c r="N8" s="559"/>
      <c r="O8" s="560"/>
      <c r="P8" s="557"/>
      <c r="Q8" s="561"/>
      <c r="R8" s="562"/>
      <c r="S8" s="557"/>
      <c r="T8" s="563"/>
      <c r="U8" s="462"/>
      <c r="V8" s="557"/>
      <c r="W8" s="564"/>
      <c r="X8" s="557"/>
      <c r="Y8" s="565"/>
      <c r="Z8" s="566"/>
      <c r="AA8" s="567"/>
    </row>
    <row r="9" spans="1:27" s="568" customFormat="1" ht="18" customHeight="1">
      <c r="A9" s="555"/>
      <c r="B9" s="355"/>
      <c r="C9" s="353" t="s">
        <v>683</v>
      </c>
      <c r="D9" s="1143" t="s">
        <v>733</v>
      </c>
      <c r="E9" s="355" t="s">
        <v>1732</v>
      </c>
      <c r="F9" s="356" t="s">
        <v>734</v>
      </c>
      <c r="G9" s="381"/>
      <c r="H9" s="556"/>
      <c r="I9" s="557"/>
      <c r="J9" s="558"/>
      <c r="K9" s="557"/>
      <c r="L9" s="389"/>
      <c r="M9" s="559"/>
      <c r="N9" s="559"/>
      <c r="O9" s="560"/>
      <c r="P9" s="557"/>
      <c r="Q9" s="561"/>
      <c r="R9" s="562"/>
      <c r="S9" s="557"/>
      <c r="T9" s="563"/>
      <c r="U9" s="462"/>
      <c r="V9" s="557"/>
      <c r="W9" s="564"/>
      <c r="X9" s="557"/>
      <c r="Y9" s="565"/>
      <c r="Z9" s="566"/>
      <c r="AA9" s="567"/>
    </row>
    <row r="10" spans="1:27" s="568" customFormat="1" ht="18" customHeight="1">
      <c r="A10" s="555"/>
      <c r="B10" s="355"/>
      <c r="C10" s="353" t="s">
        <v>683</v>
      </c>
      <c r="D10" s="1143" t="s">
        <v>745</v>
      </c>
      <c r="E10" s="355" t="s">
        <v>1733</v>
      </c>
      <c r="F10" s="356" t="s">
        <v>746</v>
      </c>
      <c r="G10" s="381"/>
      <c r="H10" s="556"/>
      <c r="I10" s="557"/>
      <c r="J10" s="558"/>
      <c r="K10" s="557"/>
      <c r="L10" s="389"/>
      <c r="M10" s="559"/>
      <c r="N10" s="559"/>
      <c r="O10" s="560"/>
      <c r="P10" s="557"/>
      <c r="Q10" s="561"/>
      <c r="R10" s="562"/>
      <c r="S10" s="557"/>
      <c r="T10" s="563"/>
      <c r="U10" s="462"/>
      <c r="V10" s="557"/>
      <c r="W10" s="564"/>
      <c r="X10" s="557"/>
      <c r="Y10" s="565"/>
      <c r="Z10" s="566"/>
      <c r="AA10" s="567"/>
    </row>
    <row r="11" spans="1:27" s="568" customFormat="1" ht="18" customHeight="1">
      <c r="A11" s="555"/>
      <c r="B11" s="355"/>
      <c r="C11" s="353" t="s">
        <v>683</v>
      </c>
      <c r="D11" s="1143" t="s">
        <v>755</v>
      </c>
      <c r="E11" s="355" t="s">
        <v>1734</v>
      </c>
      <c r="F11" s="356" t="s">
        <v>756</v>
      </c>
      <c r="G11" s="381"/>
      <c r="H11" s="556"/>
      <c r="I11" s="557"/>
      <c r="J11" s="558"/>
      <c r="K11" s="557"/>
      <c r="L11" s="389"/>
      <c r="M11" s="559"/>
      <c r="N11" s="559"/>
      <c r="O11" s="560"/>
      <c r="P11" s="557"/>
      <c r="Q11" s="561"/>
      <c r="R11" s="562"/>
      <c r="S11" s="557"/>
      <c r="T11" s="563"/>
      <c r="U11" s="462"/>
      <c r="V11" s="557"/>
      <c r="W11" s="564"/>
      <c r="X11" s="557"/>
      <c r="Y11" s="565"/>
      <c r="Z11" s="566"/>
      <c r="AA11" s="567"/>
    </row>
    <row r="12" spans="1:27" s="568" customFormat="1" ht="18" customHeight="1">
      <c r="A12" s="555"/>
      <c r="B12" s="355"/>
      <c r="C12" s="353" t="s">
        <v>683</v>
      </c>
      <c r="D12" s="1143" t="s">
        <v>765</v>
      </c>
      <c r="E12" s="355" t="s">
        <v>1735</v>
      </c>
      <c r="F12" s="356" t="s">
        <v>766</v>
      </c>
      <c r="G12" s="381"/>
      <c r="H12" s="556"/>
      <c r="I12" s="557"/>
      <c r="J12" s="558"/>
      <c r="K12" s="557"/>
      <c r="L12" s="389"/>
      <c r="M12" s="559"/>
      <c r="N12" s="559"/>
      <c r="O12" s="560"/>
      <c r="P12" s="557"/>
      <c r="Q12" s="561"/>
      <c r="R12" s="562"/>
      <c r="S12" s="557"/>
      <c r="T12" s="563"/>
      <c r="U12" s="462"/>
      <c r="V12" s="557"/>
      <c r="W12" s="564"/>
      <c r="X12" s="557"/>
      <c r="Y12" s="565"/>
      <c r="Z12" s="566"/>
      <c r="AA12" s="567"/>
    </row>
    <row r="13" spans="1:27" s="568" customFormat="1" ht="18" customHeight="1">
      <c r="A13" s="555"/>
      <c r="B13" s="355"/>
      <c r="C13" s="353" t="s">
        <v>683</v>
      </c>
      <c r="D13" s="1143" t="s">
        <v>774</v>
      </c>
      <c r="E13" s="355" t="s">
        <v>1736</v>
      </c>
      <c r="F13" s="356" t="s">
        <v>775</v>
      </c>
      <c r="G13" s="381"/>
      <c r="H13" s="556"/>
      <c r="I13" s="557"/>
      <c r="J13" s="558"/>
      <c r="K13" s="557"/>
      <c r="L13" s="389"/>
      <c r="M13" s="559"/>
      <c r="N13" s="559"/>
      <c r="O13" s="560"/>
      <c r="P13" s="557"/>
      <c r="Q13" s="561"/>
      <c r="R13" s="562"/>
      <c r="S13" s="557"/>
      <c r="T13" s="563"/>
      <c r="U13" s="462"/>
      <c r="V13" s="557"/>
      <c r="W13" s="564"/>
      <c r="X13" s="557"/>
      <c r="Y13" s="565"/>
      <c r="Z13" s="566"/>
      <c r="AA13" s="567"/>
    </row>
    <row r="14" spans="1:27" s="568" customFormat="1" ht="18" customHeight="1">
      <c r="A14" s="555"/>
      <c r="B14" s="355"/>
      <c r="C14" s="353" t="s">
        <v>683</v>
      </c>
      <c r="D14" s="1143" t="s">
        <v>785</v>
      </c>
      <c r="E14" s="355" t="s">
        <v>1737</v>
      </c>
      <c r="F14" s="356" t="s">
        <v>786</v>
      </c>
      <c r="G14" s="381"/>
      <c r="H14" s="556"/>
      <c r="I14" s="557"/>
      <c r="J14" s="558"/>
      <c r="K14" s="557"/>
      <c r="L14" s="389"/>
      <c r="M14" s="559"/>
      <c r="N14" s="559"/>
      <c r="O14" s="560"/>
      <c r="P14" s="557"/>
      <c r="Q14" s="561"/>
      <c r="R14" s="562"/>
      <c r="S14" s="557"/>
      <c r="T14" s="563"/>
      <c r="U14" s="462"/>
      <c r="V14" s="557"/>
      <c r="W14" s="564"/>
      <c r="X14" s="557"/>
      <c r="Y14" s="565"/>
      <c r="Z14" s="566"/>
      <c r="AA14" s="567"/>
    </row>
    <row r="15" spans="1:27" s="568" customFormat="1" ht="18" customHeight="1">
      <c r="A15" s="555"/>
      <c r="B15" s="355"/>
      <c r="C15" s="353" t="s">
        <v>683</v>
      </c>
      <c r="D15" s="1143" t="s">
        <v>795</v>
      </c>
      <c r="E15" s="355" t="s">
        <v>1738</v>
      </c>
      <c r="F15" s="356" t="s">
        <v>796</v>
      </c>
      <c r="G15" s="381"/>
      <c r="H15" s="556"/>
      <c r="I15" s="557"/>
      <c r="J15" s="558"/>
      <c r="K15" s="557"/>
      <c r="L15" s="389"/>
      <c r="M15" s="559"/>
      <c r="N15" s="559"/>
      <c r="O15" s="560"/>
      <c r="P15" s="557"/>
      <c r="Q15" s="561"/>
      <c r="R15" s="562"/>
      <c r="S15" s="557"/>
      <c r="T15" s="563"/>
      <c r="U15" s="462"/>
      <c r="V15" s="557"/>
      <c r="W15" s="564"/>
      <c r="X15" s="557"/>
      <c r="Y15" s="565"/>
      <c r="Z15" s="566"/>
      <c r="AA15" s="567"/>
    </row>
    <row r="16" spans="1:27" s="568" customFormat="1" ht="18" customHeight="1">
      <c r="A16" s="555"/>
      <c r="B16" s="1139"/>
      <c r="C16" s="353" t="s">
        <v>683</v>
      </c>
      <c r="D16" s="1143" t="s">
        <v>802</v>
      </c>
      <c r="E16" s="1139" t="s">
        <v>1739</v>
      </c>
      <c r="F16" s="1140" t="s">
        <v>3260</v>
      </c>
      <c r="G16" s="381">
        <v>1</v>
      </c>
      <c r="H16" s="1140" t="s">
        <v>3260</v>
      </c>
      <c r="I16" s="557" t="s">
        <v>293</v>
      </c>
      <c r="J16" s="558">
        <v>44589</v>
      </c>
      <c r="K16" s="557">
        <v>10806</v>
      </c>
      <c r="L16" s="389" t="s">
        <v>2401</v>
      </c>
      <c r="M16" s="1141">
        <v>334800000</v>
      </c>
      <c r="N16" s="1141"/>
      <c r="O16" s="560"/>
      <c r="P16" s="557"/>
      <c r="Q16" s="561"/>
      <c r="R16" s="562"/>
      <c r="S16" s="557"/>
      <c r="T16" s="563"/>
      <c r="U16" s="1142"/>
      <c r="V16" s="557"/>
      <c r="W16" s="564"/>
      <c r="X16" s="557"/>
      <c r="Y16" s="565"/>
      <c r="Z16" s="566"/>
      <c r="AA16" s="567"/>
    </row>
    <row r="17" spans="1:27" s="568" customFormat="1" ht="18" customHeight="1">
      <c r="A17" s="555"/>
      <c r="B17" s="1139"/>
      <c r="C17" s="353" t="s">
        <v>683</v>
      </c>
      <c r="D17" s="1143" t="s">
        <v>811</v>
      </c>
      <c r="E17" s="1139" t="s">
        <v>1740</v>
      </c>
      <c r="F17" s="1140" t="s">
        <v>817</v>
      </c>
      <c r="G17" s="381">
        <v>1</v>
      </c>
      <c r="H17" s="1140" t="s">
        <v>817</v>
      </c>
      <c r="I17" s="557" t="s">
        <v>3181</v>
      </c>
      <c r="J17" s="558">
        <v>43595</v>
      </c>
      <c r="K17" s="557">
        <v>29333</v>
      </c>
      <c r="L17" s="389" t="s">
        <v>2401</v>
      </c>
      <c r="M17" s="1141">
        <v>120900000</v>
      </c>
      <c r="N17" s="1141"/>
      <c r="O17" s="560"/>
      <c r="P17" s="557"/>
      <c r="Q17" s="561"/>
      <c r="R17" s="562"/>
      <c r="S17" s="557"/>
      <c r="T17" s="563"/>
      <c r="U17" s="1142"/>
      <c r="V17" s="557"/>
      <c r="W17" s="564"/>
      <c r="X17" s="557"/>
      <c r="Y17" s="565"/>
      <c r="Z17" s="566"/>
      <c r="AA17" s="567"/>
    </row>
    <row r="18" spans="1:27" s="568" customFormat="1" ht="18" customHeight="1">
      <c r="A18" s="555"/>
      <c r="B18" s="1139"/>
      <c r="C18" s="353" t="s">
        <v>3327</v>
      </c>
      <c r="D18" s="1143" t="s">
        <v>811</v>
      </c>
      <c r="E18" s="1139" t="s">
        <v>1740</v>
      </c>
      <c r="F18" s="1140" t="s">
        <v>817</v>
      </c>
      <c r="G18" s="381">
        <v>2</v>
      </c>
      <c r="H18" s="1140" t="s">
        <v>817</v>
      </c>
      <c r="I18" s="557" t="s">
        <v>293</v>
      </c>
      <c r="J18" s="558">
        <v>44732</v>
      </c>
      <c r="K18" s="557">
        <v>24507</v>
      </c>
      <c r="L18" s="389" t="s">
        <v>2401</v>
      </c>
      <c r="M18" s="1141">
        <v>43200000</v>
      </c>
      <c r="N18" s="1141"/>
      <c r="O18" s="560"/>
      <c r="P18" s="557"/>
      <c r="Q18" s="561"/>
      <c r="R18" s="562"/>
      <c r="S18" s="557"/>
      <c r="T18" s="563"/>
      <c r="U18" s="1142"/>
      <c r="V18" s="557"/>
      <c r="W18" s="564"/>
      <c r="X18" s="557"/>
      <c r="Y18" s="565"/>
      <c r="Z18" s="566"/>
      <c r="AA18" s="567"/>
    </row>
    <row r="19" spans="1:27" s="568" customFormat="1" ht="18" customHeight="1">
      <c r="A19" s="555"/>
      <c r="B19" s="1139"/>
      <c r="C19" s="353" t="s">
        <v>683</v>
      </c>
      <c r="D19" s="1143" t="s">
        <v>811</v>
      </c>
      <c r="E19" s="1139" t="s">
        <v>1741</v>
      </c>
      <c r="F19" s="1140" t="s">
        <v>817</v>
      </c>
      <c r="G19" s="381">
        <v>1</v>
      </c>
      <c r="H19" s="1140" t="s">
        <v>817</v>
      </c>
      <c r="I19" s="557" t="s">
        <v>293</v>
      </c>
      <c r="J19" s="558">
        <v>44617</v>
      </c>
      <c r="K19" s="557">
        <v>7798</v>
      </c>
      <c r="L19" s="389" t="s">
        <v>2401</v>
      </c>
      <c r="M19" s="1141">
        <v>279600000</v>
      </c>
      <c r="N19" s="1141"/>
      <c r="O19" s="560"/>
      <c r="P19" s="557"/>
      <c r="Q19" s="561"/>
      <c r="R19" s="562"/>
      <c r="S19" s="557"/>
      <c r="T19" s="563"/>
      <c r="U19" s="1142"/>
      <c r="V19" s="557"/>
      <c r="W19" s="564"/>
      <c r="X19" s="557"/>
      <c r="Y19" s="565"/>
      <c r="Z19" s="566"/>
      <c r="AA19" s="567"/>
    </row>
    <row r="20" spans="1:27" s="568" customFormat="1" ht="18" customHeight="1">
      <c r="A20" s="555"/>
      <c r="B20" s="1139"/>
      <c r="C20" s="353" t="s">
        <v>683</v>
      </c>
      <c r="D20" s="1143" t="s">
        <v>825</v>
      </c>
      <c r="E20" s="1139" t="s">
        <v>1742</v>
      </c>
      <c r="F20" s="1140" t="s">
        <v>830</v>
      </c>
      <c r="G20" s="381">
        <v>1</v>
      </c>
      <c r="H20" s="1140" t="s">
        <v>830</v>
      </c>
      <c r="I20" s="557" t="s">
        <v>293</v>
      </c>
      <c r="J20" s="558">
        <v>44739</v>
      </c>
      <c r="K20" s="557">
        <v>27549</v>
      </c>
      <c r="L20" s="389" t="s">
        <v>2401</v>
      </c>
      <c r="M20" s="1141">
        <v>237600000</v>
      </c>
      <c r="N20" s="1141"/>
      <c r="O20" s="560"/>
      <c r="P20" s="557"/>
      <c r="Q20" s="561"/>
      <c r="R20" s="562"/>
      <c r="S20" s="557"/>
      <c r="T20" s="563"/>
      <c r="U20" s="1142"/>
      <c r="V20" s="557"/>
      <c r="W20" s="564"/>
      <c r="X20" s="557"/>
      <c r="Y20" s="565"/>
      <c r="Z20" s="566"/>
      <c r="AA20" s="567"/>
    </row>
    <row r="21" spans="1:27" s="568" customFormat="1" ht="18" customHeight="1">
      <c r="A21" s="555"/>
      <c r="B21" s="1139"/>
      <c r="C21" s="353" t="s">
        <v>683</v>
      </c>
      <c r="D21" s="1143" t="s">
        <v>832</v>
      </c>
      <c r="E21" s="1139" t="s">
        <v>1743</v>
      </c>
      <c r="F21" s="356" t="s">
        <v>3968</v>
      </c>
      <c r="G21" s="381">
        <v>1</v>
      </c>
      <c r="H21" s="1140" t="s">
        <v>842</v>
      </c>
      <c r="I21" s="557" t="s">
        <v>3261</v>
      </c>
      <c r="J21" s="558">
        <v>41451</v>
      </c>
      <c r="K21" s="557">
        <v>47210</v>
      </c>
      <c r="L21" s="389" t="s">
        <v>2401</v>
      </c>
      <c r="M21" s="1141">
        <v>56400000</v>
      </c>
      <c r="N21" s="1141"/>
      <c r="O21" s="560"/>
      <c r="P21" s="557"/>
      <c r="Q21" s="561"/>
      <c r="R21" s="562"/>
      <c r="S21" s="557"/>
      <c r="T21" s="563"/>
      <c r="U21" s="1142"/>
      <c r="V21" s="557"/>
      <c r="W21" s="564"/>
      <c r="X21" s="557"/>
      <c r="Y21" s="565" t="s">
        <v>3262</v>
      </c>
      <c r="Z21" s="566"/>
      <c r="AA21" s="567"/>
    </row>
    <row r="22" spans="1:27" s="568" customFormat="1" ht="18" customHeight="1">
      <c r="A22" s="555"/>
      <c r="B22" s="1139"/>
      <c r="C22" s="353" t="s">
        <v>3327</v>
      </c>
      <c r="D22" s="1143" t="s">
        <v>832</v>
      </c>
      <c r="E22" s="1139" t="s">
        <v>1743</v>
      </c>
      <c r="F22" s="356" t="s">
        <v>3968</v>
      </c>
      <c r="G22" s="381">
        <v>2</v>
      </c>
      <c r="H22" s="1140" t="s">
        <v>3967</v>
      </c>
      <c r="I22" s="557" t="s">
        <v>293</v>
      </c>
      <c r="J22" s="558">
        <v>45387</v>
      </c>
      <c r="K22" s="557">
        <v>14947</v>
      </c>
      <c r="L22" s="389" t="s">
        <v>2401</v>
      </c>
      <c r="M22" s="1141">
        <v>62400000</v>
      </c>
      <c r="N22" s="1141"/>
      <c r="O22" s="560"/>
      <c r="P22" s="557"/>
      <c r="Q22" s="561"/>
      <c r="R22" s="562"/>
      <c r="S22" s="557"/>
      <c r="T22" s="563"/>
      <c r="U22" s="1142"/>
      <c r="V22" s="557"/>
      <c r="W22" s="564"/>
      <c r="X22" s="557"/>
      <c r="Y22" s="565"/>
      <c r="Z22" s="566"/>
      <c r="AA22" s="567"/>
    </row>
    <row r="23" spans="1:27" s="568" customFormat="1" ht="18" customHeight="1">
      <c r="A23" s="555"/>
      <c r="B23" s="1139"/>
      <c r="C23" s="353" t="s">
        <v>3327</v>
      </c>
      <c r="D23" s="1143" t="s">
        <v>832</v>
      </c>
      <c r="E23" s="1139" t="s">
        <v>1743</v>
      </c>
      <c r="F23" s="356" t="s">
        <v>3968</v>
      </c>
      <c r="G23" s="381">
        <v>3</v>
      </c>
      <c r="H23" s="1140" t="s">
        <v>842</v>
      </c>
      <c r="I23" s="557" t="s">
        <v>3263</v>
      </c>
      <c r="J23" s="558">
        <v>45539</v>
      </c>
      <c r="K23" s="557">
        <v>40905</v>
      </c>
      <c r="L23" s="389" t="s">
        <v>2401</v>
      </c>
      <c r="M23" s="1141">
        <v>39000000</v>
      </c>
      <c r="N23" s="1141"/>
      <c r="O23" s="560"/>
      <c r="P23" s="557"/>
      <c r="Q23" s="561"/>
      <c r="R23" s="562"/>
      <c r="S23" s="557"/>
      <c r="T23" s="563"/>
      <c r="U23" s="1142"/>
      <c r="V23" s="557"/>
      <c r="W23" s="564"/>
      <c r="X23" s="557"/>
      <c r="Y23" s="565"/>
      <c r="Z23" s="566"/>
      <c r="AA23" s="567"/>
    </row>
    <row r="24" spans="1:27" s="568" customFormat="1" ht="18" customHeight="1">
      <c r="A24" s="555"/>
      <c r="B24" s="1139"/>
      <c r="C24" s="353" t="s">
        <v>683</v>
      </c>
      <c r="D24" s="1143" t="s">
        <v>848</v>
      </c>
      <c r="E24" s="1139" t="s">
        <v>1744</v>
      </c>
      <c r="F24" s="1140" t="s">
        <v>1845</v>
      </c>
      <c r="G24" s="381">
        <v>1</v>
      </c>
      <c r="H24" s="1140" t="s">
        <v>1845</v>
      </c>
      <c r="I24" s="557" t="s">
        <v>1367</v>
      </c>
      <c r="J24" s="558">
        <v>44470</v>
      </c>
      <c r="K24" s="557">
        <v>161832</v>
      </c>
      <c r="L24" s="389" t="s">
        <v>2401</v>
      </c>
      <c r="M24" s="1141">
        <v>1560000000</v>
      </c>
      <c r="N24" s="1141"/>
      <c r="O24" s="560"/>
      <c r="P24" s="557"/>
      <c r="Q24" s="561"/>
      <c r="R24" s="562"/>
      <c r="S24" s="557"/>
      <c r="T24" s="563"/>
      <c r="U24" s="1142"/>
      <c r="V24" s="557"/>
      <c r="W24" s="564"/>
      <c r="X24" s="557"/>
      <c r="Y24" s="565" t="s">
        <v>3264</v>
      </c>
      <c r="Z24" s="566"/>
      <c r="AA24" s="567"/>
    </row>
    <row r="25" spans="1:27" s="568" customFormat="1" ht="18" customHeight="1">
      <c r="A25" s="555"/>
      <c r="B25" s="1139"/>
      <c r="C25" s="353" t="s">
        <v>3327</v>
      </c>
      <c r="D25" s="1143" t="s">
        <v>848</v>
      </c>
      <c r="E25" s="1139" t="s">
        <v>1744</v>
      </c>
      <c r="F25" s="1140" t="s">
        <v>1845</v>
      </c>
      <c r="G25" s="381">
        <v>2</v>
      </c>
      <c r="H25" s="1140" t="s">
        <v>1845</v>
      </c>
      <c r="I25" s="557" t="s">
        <v>293</v>
      </c>
      <c r="J25" s="558">
        <v>44519</v>
      </c>
      <c r="K25" s="557">
        <v>187143</v>
      </c>
      <c r="L25" s="389" t="s">
        <v>2401</v>
      </c>
      <c r="M25" s="1141">
        <v>466800000</v>
      </c>
      <c r="N25" s="1141"/>
      <c r="O25" s="560"/>
      <c r="P25" s="557"/>
      <c r="Q25" s="561"/>
      <c r="R25" s="562"/>
      <c r="S25" s="557"/>
      <c r="T25" s="563"/>
      <c r="U25" s="1142"/>
      <c r="V25" s="557"/>
      <c r="W25" s="564"/>
      <c r="X25" s="557"/>
      <c r="Y25" s="565"/>
      <c r="Z25" s="566"/>
      <c r="AA25" s="567"/>
    </row>
    <row r="26" spans="1:27" s="568" customFormat="1" ht="18" customHeight="1">
      <c r="A26" s="555"/>
      <c r="B26" s="1139"/>
      <c r="C26" s="353" t="s">
        <v>683</v>
      </c>
      <c r="D26" s="1143" t="s">
        <v>861</v>
      </c>
      <c r="E26" s="1139" t="s">
        <v>1745</v>
      </c>
      <c r="F26" s="356" t="s">
        <v>3970</v>
      </c>
      <c r="G26" s="381">
        <v>1</v>
      </c>
      <c r="H26" s="1140" t="s">
        <v>3969</v>
      </c>
      <c r="I26" s="557" t="s">
        <v>293</v>
      </c>
      <c r="J26" s="558">
        <v>44767</v>
      </c>
      <c r="K26" s="557">
        <v>40221</v>
      </c>
      <c r="L26" s="389" t="s">
        <v>2401</v>
      </c>
      <c r="M26" s="1141">
        <v>226800000</v>
      </c>
      <c r="N26" s="1141"/>
      <c r="O26" s="560"/>
      <c r="P26" s="557"/>
      <c r="Q26" s="561"/>
      <c r="R26" s="562"/>
      <c r="S26" s="557"/>
      <c r="T26" s="563"/>
      <c r="U26" s="1142"/>
      <c r="V26" s="557"/>
      <c r="W26" s="564"/>
      <c r="X26" s="557"/>
      <c r="Y26" s="565"/>
      <c r="Z26" s="566"/>
      <c r="AA26" s="567"/>
    </row>
    <row r="27" spans="1:27" s="568" customFormat="1" ht="18" customHeight="1">
      <c r="A27" s="555"/>
      <c r="B27" s="1139"/>
      <c r="C27" s="353" t="s">
        <v>683</v>
      </c>
      <c r="D27" s="1143" t="s">
        <v>873</v>
      </c>
      <c r="E27" s="1139" t="s">
        <v>1746</v>
      </c>
      <c r="F27" s="1140" t="s">
        <v>879</v>
      </c>
      <c r="G27" s="381">
        <v>1</v>
      </c>
      <c r="H27" s="1140" t="s">
        <v>879</v>
      </c>
      <c r="I27" s="557" t="s">
        <v>293</v>
      </c>
      <c r="J27" s="558">
        <v>44456</v>
      </c>
      <c r="K27" s="557">
        <v>80835</v>
      </c>
      <c r="L27" s="389" t="s">
        <v>2401</v>
      </c>
      <c r="M27" s="1141">
        <v>336000000</v>
      </c>
      <c r="N27" s="1141"/>
      <c r="O27" s="560"/>
      <c r="P27" s="557"/>
      <c r="Q27" s="561"/>
      <c r="R27" s="562"/>
      <c r="S27" s="557"/>
      <c r="T27" s="563"/>
      <c r="U27" s="1142"/>
      <c r="V27" s="557"/>
      <c r="W27" s="564"/>
      <c r="X27" s="557"/>
      <c r="Y27" s="565"/>
      <c r="Z27" s="566"/>
      <c r="AA27" s="567"/>
    </row>
    <row r="28" spans="1:27" s="568" customFormat="1" ht="18" customHeight="1">
      <c r="A28" s="555"/>
      <c r="B28" s="1139"/>
      <c r="C28" s="353" t="s">
        <v>3327</v>
      </c>
      <c r="D28" s="1143" t="s">
        <v>873</v>
      </c>
      <c r="E28" s="1139" t="s">
        <v>1746</v>
      </c>
      <c r="F28" s="1140" t="s">
        <v>879</v>
      </c>
      <c r="G28" s="381">
        <v>2</v>
      </c>
      <c r="H28" s="1140" t="s">
        <v>879</v>
      </c>
      <c r="I28" s="557" t="s">
        <v>293</v>
      </c>
      <c r="J28" s="558">
        <v>44834</v>
      </c>
      <c r="K28" s="557">
        <v>66819</v>
      </c>
      <c r="L28" s="389" t="s">
        <v>2401</v>
      </c>
      <c r="M28" s="1141">
        <v>43200000</v>
      </c>
      <c r="N28" s="1141"/>
      <c r="O28" s="560"/>
      <c r="P28" s="557"/>
      <c r="Q28" s="561"/>
      <c r="R28" s="562"/>
      <c r="S28" s="557"/>
      <c r="T28" s="563"/>
      <c r="U28" s="1142"/>
      <c r="V28" s="557"/>
      <c r="W28" s="564"/>
      <c r="X28" s="557"/>
      <c r="Y28" s="565"/>
      <c r="Z28" s="566"/>
      <c r="AA28" s="567"/>
    </row>
    <row r="29" spans="1:27" s="568" customFormat="1" ht="18" customHeight="1">
      <c r="A29" s="555"/>
      <c r="B29" s="1139"/>
      <c r="C29" s="353" t="s">
        <v>683</v>
      </c>
      <c r="D29" s="1143" t="s">
        <v>882</v>
      </c>
      <c r="E29" s="1139" t="s">
        <v>1747</v>
      </c>
      <c r="F29" s="1140" t="s">
        <v>3265</v>
      </c>
      <c r="G29" s="381">
        <v>1</v>
      </c>
      <c r="H29" s="1140" t="s">
        <v>3265</v>
      </c>
      <c r="I29" s="557" t="s">
        <v>293</v>
      </c>
      <c r="J29" s="558">
        <v>43998</v>
      </c>
      <c r="K29" s="557">
        <v>94994</v>
      </c>
      <c r="L29" s="389" t="s">
        <v>2401</v>
      </c>
      <c r="M29" s="1141">
        <v>337200000</v>
      </c>
      <c r="N29" s="1141"/>
      <c r="O29" s="560"/>
      <c r="P29" s="557"/>
      <c r="Q29" s="561"/>
      <c r="R29" s="562"/>
      <c r="S29" s="557"/>
      <c r="T29" s="563"/>
      <c r="U29" s="1142"/>
      <c r="V29" s="557"/>
      <c r="W29" s="564"/>
      <c r="X29" s="557"/>
      <c r="Y29" s="565"/>
      <c r="Z29" s="566"/>
      <c r="AA29" s="567"/>
    </row>
    <row r="30" spans="1:27" s="568" customFormat="1" ht="18" customHeight="1">
      <c r="A30" s="555"/>
      <c r="B30" s="1139"/>
      <c r="C30" s="353" t="s">
        <v>683</v>
      </c>
      <c r="D30" s="1152" t="s">
        <v>3998</v>
      </c>
      <c r="E30" s="1139" t="s">
        <v>3999</v>
      </c>
      <c r="F30" s="356" t="s">
        <v>3973</v>
      </c>
      <c r="G30" s="381">
        <v>1</v>
      </c>
      <c r="H30" s="1140" t="s">
        <v>3971</v>
      </c>
      <c r="I30" s="557" t="s">
        <v>4000</v>
      </c>
      <c r="J30" s="558">
        <v>44608</v>
      </c>
      <c r="K30" s="557">
        <v>23274</v>
      </c>
      <c r="L30" s="389" t="s">
        <v>3774</v>
      </c>
      <c r="M30" s="1141">
        <v>900000000</v>
      </c>
      <c r="N30" s="1141">
        <v>900000000</v>
      </c>
      <c r="O30" s="560"/>
      <c r="P30" s="557"/>
      <c r="Q30" s="561"/>
      <c r="R30" s="562"/>
      <c r="S30" s="557"/>
      <c r="T30" s="563" t="s">
        <v>3778</v>
      </c>
      <c r="U30" s="1142"/>
      <c r="V30" s="557"/>
      <c r="W30" s="564"/>
      <c r="X30" s="557"/>
      <c r="Y30" s="565" t="s">
        <v>4001</v>
      </c>
      <c r="Z30" s="566"/>
      <c r="AA30" s="567"/>
    </row>
    <row r="31" spans="1:27" s="568" customFormat="1" ht="18" customHeight="1">
      <c r="A31" s="555"/>
      <c r="B31" s="1139"/>
      <c r="C31" s="353" t="s">
        <v>3327</v>
      </c>
      <c r="D31" s="1152" t="s">
        <v>3998</v>
      </c>
      <c r="E31" s="1139" t="s">
        <v>3999</v>
      </c>
      <c r="F31" s="356" t="s">
        <v>3973</v>
      </c>
      <c r="G31" s="381">
        <v>2</v>
      </c>
      <c r="H31" s="1140" t="s">
        <v>3971</v>
      </c>
      <c r="I31" s="557" t="s">
        <v>3773</v>
      </c>
      <c r="J31" s="558">
        <v>44620</v>
      </c>
      <c r="K31" s="557">
        <v>30808</v>
      </c>
      <c r="L31" s="389" t="s">
        <v>3774</v>
      </c>
      <c r="M31" s="1141">
        <v>360000000</v>
      </c>
      <c r="N31" s="1141">
        <v>360000000</v>
      </c>
      <c r="O31" s="560"/>
      <c r="P31" s="557"/>
      <c r="Q31" s="561"/>
      <c r="R31" s="562"/>
      <c r="S31" s="557"/>
      <c r="T31" s="563"/>
      <c r="U31" s="1142"/>
      <c r="V31" s="557"/>
      <c r="W31" s="564"/>
      <c r="X31" s="557"/>
      <c r="Y31" s="565"/>
      <c r="Z31" s="566"/>
      <c r="AA31" s="567"/>
    </row>
    <row r="32" spans="1:27" s="568" customFormat="1" ht="18" customHeight="1">
      <c r="A32" s="555"/>
      <c r="B32" s="1139"/>
      <c r="C32" s="353" t="s">
        <v>3327</v>
      </c>
      <c r="D32" s="1152" t="s">
        <v>3998</v>
      </c>
      <c r="E32" s="1139" t="s">
        <v>3999</v>
      </c>
      <c r="F32" s="356" t="s">
        <v>3973</v>
      </c>
      <c r="G32" s="381">
        <v>3</v>
      </c>
      <c r="H32" s="1140" t="s">
        <v>3971</v>
      </c>
      <c r="I32" s="557" t="s">
        <v>3773</v>
      </c>
      <c r="J32" s="558">
        <v>44627</v>
      </c>
      <c r="K32" s="557">
        <v>34687</v>
      </c>
      <c r="L32" s="389" t="s">
        <v>3774</v>
      </c>
      <c r="M32" s="1141">
        <v>234000000</v>
      </c>
      <c r="N32" s="1141">
        <v>234000000</v>
      </c>
      <c r="O32" s="560"/>
      <c r="P32" s="557"/>
      <c r="Q32" s="561"/>
      <c r="R32" s="562"/>
      <c r="S32" s="557"/>
      <c r="T32" s="563"/>
      <c r="U32" s="1142"/>
      <c r="V32" s="557"/>
      <c r="W32" s="564"/>
      <c r="X32" s="557"/>
      <c r="Y32" s="565"/>
      <c r="Z32" s="566"/>
      <c r="AA32" s="567"/>
    </row>
    <row r="33" spans="1:27" s="568" customFormat="1" ht="18" customHeight="1">
      <c r="A33" s="555"/>
      <c r="B33" s="1139"/>
      <c r="C33" s="353" t="s">
        <v>683</v>
      </c>
      <c r="D33" s="1152" t="s">
        <v>4020</v>
      </c>
      <c r="E33" s="1139" t="s">
        <v>4021</v>
      </c>
      <c r="F33" s="356" t="s">
        <v>3976</v>
      </c>
      <c r="G33" s="381">
        <v>1</v>
      </c>
      <c r="H33" s="1140" t="s">
        <v>3974</v>
      </c>
      <c r="I33" s="557" t="s">
        <v>3773</v>
      </c>
      <c r="J33" s="558">
        <v>44498</v>
      </c>
      <c r="K33" s="557">
        <v>94366</v>
      </c>
      <c r="L33" s="389" t="s">
        <v>3774</v>
      </c>
      <c r="M33" s="1141">
        <v>673200000</v>
      </c>
      <c r="N33" s="1141">
        <v>673200000</v>
      </c>
      <c r="O33" s="560"/>
      <c r="P33" s="557"/>
      <c r="Q33" s="561"/>
      <c r="R33" s="562"/>
      <c r="S33" s="557"/>
      <c r="T33" s="563"/>
      <c r="U33" s="1142"/>
      <c r="V33" s="557"/>
      <c r="W33" s="564"/>
      <c r="X33" s="557"/>
      <c r="Y33" s="565"/>
      <c r="Z33" s="566"/>
      <c r="AA33" s="567"/>
    </row>
    <row r="34" spans="1:27" s="568" customFormat="1" ht="18" customHeight="1">
      <c r="A34" s="555"/>
      <c r="B34" s="1139"/>
      <c r="C34" s="353" t="s">
        <v>683</v>
      </c>
      <c r="D34" s="1152" t="s">
        <v>4027</v>
      </c>
      <c r="E34" s="1139" t="s">
        <v>4028</v>
      </c>
      <c r="F34" s="356" t="s">
        <v>3978</v>
      </c>
      <c r="G34" s="381">
        <v>1</v>
      </c>
      <c r="H34" s="1140" t="s">
        <v>3977</v>
      </c>
      <c r="I34" s="557" t="s">
        <v>3773</v>
      </c>
      <c r="J34" s="558">
        <v>43355</v>
      </c>
      <c r="K34" s="557">
        <v>105518</v>
      </c>
      <c r="L34" s="389" t="s">
        <v>3774</v>
      </c>
      <c r="M34" s="1141">
        <v>561600000</v>
      </c>
      <c r="N34" s="1141">
        <v>561600000</v>
      </c>
      <c r="O34" s="560"/>
      <c r="P34" s="557"/>
      <c r="Q34" s="561"/>
      <c r="R34" s="562"/>
      <c r="S34" s="557"/>
      <c r="T34" s="563"/>
      <c r="U34" s="1142"/>
      <c r="V34" s="557"/>
      <c r="W34" s="564"/>
      <c r="X34" s="557"/>
      <c r="Y34" s="565"/>
      <c r="Z34" s="566"/>
      <c r="AA34" s="567"/>
    </row>
    <row r="35" spans="1:27" s="568" customFormat="1" ht="18" customHeight="1">
      <c r="A35" s="555"/>
      <c r="B35" s="1139"/>
      <c r="C35" s="353" t="s">
        <v>3327</v>
      </c>
      <c r="D35" s="1152" t="s">
        <v>4027</v>
      </c>
      <c r="E35" s="1139" t="s">
        <v>4028</v>
      </c>
      <c r="F35" s="356" t="s">
        <v>3978</v>
      </c>
      <c r="G35" s="381">
        <v>2</v>
      </c>
      <c r="H35" s="1140" t="s">
        <v>4029</v>
      </c>
      <c r="I35" s="557" t="s">
        <v>3773</v>
      </c>
      <c r="J35" s="558">
        <v>44333</v>
      </c>
      <c r="K35" s="557">
        <v>78430</v>
      </c>
      <c r="L35" s="389" t="s">
        <v>3774</v>
      </c>
      <c r="M35" s="1141">
        <v>292800000</v>
      </c>
      <c r="N35" s="1141">
        <v>292800000</v>
      </c>
      <c r="O35" s="560"/>
      <c r="P35" s="557"/>
      <c r="Q35" s="561"/>
      <c r="R35" s="562"/>
      <c r="S35" s="557"/>
      <c r="T35" s="563"/>
      <c r="U35" s="1142"/>
      <c r="V35" s="557"/>
      <c r="W35" s="564"/>
      <c r="X35" s="557"/>
      <c r="Y35" s="565"/>
      <c r="Z35" s="566"/>
      <c r="AA35" s="567"/>
    </row>
    <row r="36" spans="1:27" s="568" customFormat="1" ht="18" customHeight="1">
      <c r="A36" s="555"/>
      <c r="B36" s="1139"/>
      <c r="C36" s="353" t="s">
        <v>3327</v>
      </c>
      <c r="D36" s="1152" t="s">
        <v>4027</v>
      </c>
      <c r="E36" s="1139" t="s">
        <v>4028</v>
      </c>
      <c r="F36" s="356" t="s">
        <v>3978</v>
      </c>
      <c r="G36" s="381">
        <v>3</v>
      </c>
      <c r="H36" s="1140" t="s">
        <v>4030</v>
      </c>
      <c r="I36" s="557" t="s">
        <v>4031</v>
      </c>
      <c r="J36" s="558">
        <v>44791</v>
      </c>
      <c r="K36" s="557">
        <v>94693</v>
      </c>
      <c r="L36" s="389" t="s">
        <v>3774</v>
      </c>
      <c r="M36" s="1141">
        <v>250000000</v>
      </c>
      <c r="N36" s="1141">
        <v>250000000</v>
      </c>
      <c r="O36" s="560"/>
      <c r="P36" s="557"/>
      <c r="Q36" s="561"/>
      <c r="R36" s="562" t="s">
        <v>3777</v>
      </c>
      <c r="S36" s="557"/>
      <c r="T36" s="563" t="s">
        <v>3778</v>
      </c>
      <c r="U36" s="1142"/>
      <c r="V36" s="557"/>
      <c r="W36" s="564"/>
      <c r="X36" s="557"/>
      <c r="Y36" s="565"/>
      <c r="Z36" s="566"/>
      <c r="AA36" s="567"/>
    </row>
    <row r="37" spans="1:27" s="568" customFormat="1" ht="18" customHeight="1">
      <c r="A37" s="555"/>
      <c r="B37" s="1139"/>
      <c r="C37" s="353" t="s">
        <v>683</v>
      </c>
      <c r="D37" s="1152" t="s">
        <v>4050</v>
      </c>
      <c r="E37" s="1139" t="s">
        <v>4051</v>
      </c>
      <c r="F37" s="356" t="s">
        <v>4040</v>
      </c>
      <c r="G37" s="381">
        <v>1</v>
      </c>
      <c r="H37" s="1140" t="s">
        <v>4045</v>
      </c>
      <c r="I37" s="557" t="s">
        <v>4054</v>
      </c>
      <c r="J37" s="558">
        <v>43580</v>
      </c>
      <c r="K37" s="557">
        <v>14983</v>
      </c>
      <c r="L37" s="389" t="s">
        <v>3774</v>
      </c>
      <c r="M37" s="1141">
        <v>57600000</v>
      </c>
      <c r="N37" s="1141">
        <v>57600000</v>
      </c>
      <c r="O37" s="560"/>
      <c r="P37" s="557"/>
      <c r="Q37" s="561"/>
      <c r="R37" s="562"/>
      <c r="S37" s="557"/>
      <c r="T37" s="563" t="s">
        <v>3778</v>
      </c>
      <c r="U37" s="1142"/>
      <c r="V37" s="557"/>
      <c r="W37" s="564"/>
      <c r="X37" s="557"/>
      <c r="Y37" s="565"/>
      <c r="Z37" s="566"/>
      <c r="AA37" s="567"/>
    </row>
    <row r="38" spans="1:27" s="568" customFormat="1" ht="18" customHeight="1">
      <c r="A38" s="555"/>
      <c r="B38" s="1139"/>
      <c r="C38" s="353" t="s">
        <v>3327</v>
      </c>
      <c r="D38" s="1152" t="s">
        <v>4050</v>
      </c>
      <c r="E38" s="1139" t="s">
        <v>4051</v>
      </c>
      <c r="F38" s="356" t="s">
        <v>4040</v>
      </c>
      <c r="G38" s="381">
        <v>2</v>
      </c>
      <c r="H38" s="1140" t="s">
        <v>3979</v>
      </c>
      <c r="I38" s="557" t="s">
        <v>3773</v>
      </c>
      <c r="J38" s="558">
        <v>43580</v>
      </c>
      <c r="K38" s="557">
        <v>14984</v>
      </c>
      <c r="L38" s="389" t="s">
        <v>3774</v>
      </c>
      <c r="M38" s="1141">
        <v>54000000</v>
      </c>
      <c r="N38" s="1141">
        <v>54000000</v>
      </c>
      <c r="O38" s="560"/>
      <c r="P38" s="557"/>
      <c r="Q38" s="561"/>
      <c r="R38" s="562"/>
      <c r="S38" s="557"/>
      <c r="T38" s="563"/>
      <c r="U38" s="1142"/>
      <c r="V38" s="557"/>
      <c r="W38" s="564"/>
      <c r="X38" s="557"/>
      <c r="Y38" s="565"/>
      <c r="Z38" s="566"/>
      <c r="AA38" s="567"/>
    </row>
    <row r="39" spans="1:27" s="568" customFormat="1" ht="18" customHeight="1">
      <c r="A39" s="555"/>
      <c r="B39" s="1139"/>
      <c r="C39" s="353" t="s">
        <v>683</v>
      </c>
      <c r="D39" s="1152" t="s">
        <v>4056</v>
      </c>
      <c r="E39" s="1139" t="s">
        <v>4057</v>
      </c>
      <c r="F39" s="1140" t="s">
        <v>4058</v>
      </c>
      <c r="G39" s="381">
        <v>1</v>
      </c>
      <c r="H39" s="1140" t="s">
        <v>4059</v>
      </c>
      <c r="I39" s="557" t="s">
        <v>3866</v>
      </c>
      <c r="J39" s="558">
        <v>40038</v>
      </c>
      <c r="K39" s="557">
        <v>51766</v>
      </c>
      <c r="L39" s="389" t="s">
        <v>3774</v>
      </c>
      <c r="M39" s="1141">
        <v>864000000</v>
      </c>
      <c r="N39" s="1141">
        <v>864000000</v>
      </c>
      <c r="O39" s="560"/>
      <c r="P39" s="557"/>
      <c r="Q39" s="561"/>
      <c r="R39" s="562"/>
      <c r="S39" s="557"/>
      <c r="T39" s="563" t="s">
        <v>3778</v>
      </c>
      <c r="U39" s="1142"/>
      <c r="V39" s="557"/>
      <c r="W39" s="564"/>
      <c r="X39" s="557"/>
      <c r="Y39" s="565"/>
      <c r="Z39" s="566"/>
      <c r="AA39" s="567"/>
    </row>
    <row r="40" spans="1:27" s="568" customFormat="1" ht="18" customHeight="1">
      <c r="A40" s="555"/>
      <c r="B40" s="1139"/>
      <c r="C40" s="353" t="s">
        <v>3327</v>
      </c>
      <c r="D40" s="1152" t="s">
        <v>4056</v>
      </c>
      <c r="E40" s="1139" t="s">
        <v>4057</v>
      </c>
      <c r="F40" s="1140" t="s">
        <v>4058</v>
      </c>
      <c r="G40" s="381">
        <v>2</v>
      </c>
      <c r="H40" s="1140" t="s">
        <v>4058</v>
      </c>
      <c r="I40" s="557" t="s">
        <v>3773</v>
      </c>
      <c r="J40" s="558">
        <v>43977</v>
      </c>
      <c r="K40" s="557">
        <v>87167</v>
      </c>
      <c r="L40" s="389" t="s">
        <v>3774</v>
      </c>
      <c r="M40" s="1141">
        <v>336000000</v>
      </c>
      <c r="N40" s="1141">
        <v>336000000</v>
      </c>
      <c r="O40" s="560"/>
      <c r="P40" s="557"/>
      <c r="Q40" s="561"/>
      <c r="R40" s="562"/>
      <c r="S40" s="557"/>
      <c r="T40" s="563"/>
      <c r="U40" s="1142"/>
      <c r="V40" s="557"/>
      <c r="W40" s="564"/>
      <c r="X40" s="557"/>
      <c r="Y40" s="565"/>
      <c r="Z40" s="566"/>
      <c r="AA40" s="567"/>
    </row>
    <row r="41" spans="1:27" s="568" customFormat="1" ht="18" customHeight="1">
      <c r="A41" s="555"/>
      <c r="B41" s="1139"/>
      <c r="C41" s="353" t="s">
        <v>3327</v>
      </c>
      <c r="D41" s="1152" t="s">
        <v>4056</v>
      </c>
      <c r="E41" s="1139" t="s">
        <v>4057</v>
      </c>
      <c r="F41" s="1140" t="s">
        <v>4058</v>
      </c>
      <c r="G41" s="381">
        <v>3</v>
      </c>
      <c r="H41" s="1140" t="s">
        <v>4058</v>
      </c>
      <c r="I41" s="557" t="s">
        <v>3773</v>
      </c>
      <c r="J41" s="558">
        <v>44902</v>
      </c>
      <c r="K41" s="557">
        <v>157482</v>
      </c>
      <c r="L41" s="389" t="s">
        <v>3774</v>
      </c>
      <c r="M41" s="1141">
        <v>276000000</v>
      </c>
      <c r="N41" s="1141">
        <v>276000000</v>
      </c>
      <c r="O41" s="560"/>
      <c r="P41" s="557"/>
      <c r="Q41" s="561"/>
      <c r="R41" s="562"/>
      <c r="S41" s="557"/>
      <c r="T41" s="563"/>
      <c r="U41" s="1142"/>
      <c r="V41" s="557"/>
      <c r="W41" s="564"/>
      <c r="X41" s="557"/>
      <c r="Y41" s="565"/>
      <c r="Z41" s="566"/>
      <c r="AA41" s="567"/>
    </row>
    <row r="42" spans="1:27" s="568" customFormat="1" ht="18" customHeight="1">
      <c r="A42" s="555"/>
      <c r="B42" s="1139"/>
      <c r="C42" s="353" t="s">
        <v>3327</v>
      </c>
      <c r="D42" s="1152" t="s">
        <v>4056</v>
      </c>
      <c r="E42" s="1139" t="s">
        <v>4057</v>
      </c>
      <c r="F42" s="1140" t="s">
        <v>4058</v>
      </c>
      <c r="G42" s="381">
        <v>4</v>
      </c>
      <c r="H42" s="1140" t="s">
        <v>4059</v>
      </c>
      <c r="I42" s="557" t="s">
        <v>4060</v>
      </c>
      <c r="J42" s="558">
        <v>45440</v>
      </c>
      <c r="K42" s="557">
        <v>82729</v>
      </c>
      <c r="L42" s="389" t="s">
        <v>3774</v>
      </c>
      <c r="M42" s="1141">
        <v>350000000</v>
      </c>
      <c r="N42" s="1141">
        <v>350000000</v>
      </c>
      <c r="O42" s="560"/>
      <c r="P42" s="557"/>
      <c r="Q42" s="561"/>
      <c r="R42" s="562" t="s">
        <v>3777</v>
      </c>
      <c r="S42" s="557"/>
      <c r="T42" s="563" t="s">
        <v>3778</v>
      </c>
      <c r="U42" s="1142"/>
      <c r="V42" s="557"/>
      <c r="W42" s="564"/>
      <c r="X42" s="557"/>
      <c r="Y42" s="565"/>
      <c r="Z42" s="566"/>
      <c r="AA42" s="567"/>
    </row>
    <row r="43" spans="1:27" s="568" customFormat="1" ht="18" customHeight="1">
      <c r="A43" s="555"/>
      <c r="B43" s="1139"/>
      <c r="C43" s="353" t="s">
        <v>3327</v>
      </c>
      <c r="D43" s="1152" t="s">
        <v>4056</v>
      </c>
      <c r="E43" s="1139" t="s">
        <v>4057</v>
      </c>
      <c r="F43" s="1140" t="s">
        <v>4058</v>
      </c>
      <c r="G43" s="381">
        <v>5</v>
      </c>
      <c r="H43" s="1140" t="s">
        <v>4058</v>
      </c>
      <c r="I43" s="557" t="s">
        <v>4061</v>
      </c>
      <c r="J43" s="558">
        <v>45492</v>
      </c>
      <c r="K43" s="557">
        <v>113338</v>
      </c>
      <c r="L43" s="389" t="s">
        <v>3774</v>
      </c>
      <c r="M43" s="1141">
        <v>200000000</v>
      </c>
      <c r="N43" s="1141">
        <v>200000000</v>
      </c>
      <c r="O43" s="560"/>
      <c r="P43" s="557"/>
      <c r="Q43" s="561"/>
      <c r="R43" s="562" t="s">
        <v>3777</v>
      </c>
      <c r="S43" s="557"/>
      <c r="T43" s="563" t="s">
        <v>3778</v>
      </c>
      <c r="U43" s="1142"/>
      <c r="V43" s="557"/>
      <c r="W43" s="564"/>
      <c r="X43" s="557"/>
      <c r="Y43" s="565"/>
      <c r="Z43" s="566"/>
      <c r="AA43" s="567"/>
    </row>
    <row r="44" spans="1:27" s="568" customFormat="1" ht="18" customHeight="1">
      <c r="A44" s="555"/>
      <c r="B44" s="1139"/>
      <c r="C44" s="353" t="s">
        <v>3327</v>
      </c>
      <c r="D44" s="1152" t="s">
        <v>4056</v>
      </c>
      <c r="E44" s="1139" t="s">
        <v>4057</v>
      </c>
      <c r="F44" s="1140" t="s">
        <v>4058</v>
      </c>
      <c r="G44" s="381">
        <v>6</v>
      </c>
      <c r="H44" s="1140" t="s">
        <v>4058</v>
      </c>
      <c r="I44" s="557" t="s">
        <v>4062</v>
      </c>
      <c r="J44" s="558">
        <v>45492</v>
      </c>
      <c r="K44" s="557">
        <v>113339</v>
      </c>
      <c r="L44" s="389" t="s">
        <v>3774</v>
      </c>
      <c r="M44" s="1141">
        <v>110000000</v>
      </c>
      <c r="N44" s="1141">
        <v>110000000</v>
      </c>
      <c r="O44" s="560"/>
      <c r="P44" s="557"/>
      <c r="Q44" s="561"/>
      <c r="R44" s="562" t="s">
        <v>3777</v>
      </c>
      <c r="S44" s="557"/>
      <c r="T44" s="563" t="s">
        <v>3778</v>
      </c>
      <c r="U44" s="1142"/>
      <c r="V44" s="557"/>
      <c r="W44" s="564"/>
      <c r="X44" s="557"/>
      <c r="Y44" s="565"/>
      <c r="Z44" s="566"/>
      <c r="AA44" s="567"/>
    </row>
    <row r="45" spans="1:27" s="568" customFormat="1" ht="18" customHeight="1">
      <c r="A45" s="555"/>
      <c r="B45" s="1139"/>
      <c r="C45" s="353" t="s">
        <v>3327</v>
      </c>
      <c r="D45" s="1152" t="s">
        <v>4056</v>
      </c>
      <c r="E45" s="1139" t="s">
        <v>4057</v>
      </c>
      <c r="F45" s="1140" t="s">
        <v>4058</v>
      </c>
      <c r="G45" s="381">
        <v>7</v>
      </c>
      <c r="H45" s="1140" t="s">
        <v>4058</v>
      </c>
      <c r="I45" s="557" t="s">
        <v>4063</v>
      </c>
      <c r="J45" s="558">
        <v>45495</v>
      </c>
      <c r="K45" s="557">
        <v>114324</v>
      </c>
      <c r="L45" s="389" t="s">
        <v>3774</v>
      </c>
      <c r="M45" s="1141">
        <v>524000000</v>
      </c>
      <c r="N45" s="1141">
        <v>524000000</v>
      </c>
      <c r="O45" s="560"/>
      <c r="P45" s="557"/>
      <c r="Q45" s="561"/>
      <c r="R45" s="562" t="s">
        <v>3777</v>
      </c>
      <c r="S45" s="557"/>
      <c r="T45" s="563" t="s">
        <v>3778</v>
      </c>
      <c r="U45" s="1142"/>
      <c r="V45" s="557"/>
      <c r="W45" s="564"/>
      <c r="X45" s="557"/>
      <c r="Y45" s="565"/>
      <c r="Z45" s="566"/>
      <c r="AA45" s="567"/>
    </row>
    <row r="46" spans="1:27" s="568" customFormat="1" ht="18" customHeight="1">
      <c r="A46" s="555"/>
      <c r="B46" s="1139"/>
      <c r="C46" s="353" t="s">
        <v>683</v>
      </c>
      <c r="D46" s="1152" t="s">
        <v>4086</v>
      </c>
      <c r="E46" s="1139" t="s">
        <v>4087</v>
      </c>
      <c r="F46" s="1140" t="s">
        <v>4079</v>
      </c>
      <c r="G46" s="381">
        <v>1</v>
      </c>
      <c r="H46" s="1140" t="s">
        <v>4079</v>
      </c>
      <c r="I46" s="557" t="s">
        <v>3862</v>
      </c>
      <c r="J46" s="558">
        <v>42688</v>
      </c>
      <c r="K46" s="557">
        <v>27783</v>
      </c>
      <c r="L46" s="389" t="s">
        <v>3774</v>
      </c>
      <c r="M46" s="1141">
        <v>97800000</v>
      </c>
      <c r="N46" s="1141">
        <v>97800000</v>
      </c>
      <c r="O46" s="560"/>
      <c r="P46" s="557"/>
      <c r="Q46" s="561"/>
      <c r="R46" s="562"/>
      <c r="S46" s="557"/>
      <c r="T46" s="563" t="s">
        <v>3778</v>
      </c>
      <c r="U46" s="1142"/>
      <c r="V46" s="557"/>
      <c r="W46" s="564"/>
      <c r="X46" s="557"/>
      <c r="Y46" s="565" t="s">
        <v>4088</v>
      </c>
      <c r="Z46" s="566"/>
      <c r="AA46" s="567"/>
    </row>
    <row r="47" spans="1:27" s="568" customFormat="1" ht="18" customHeight="1">
      <c r="A47" s="555"/>
      <c r="B47" s="1139"/>
      <c r="C47" s="353" t="s">
        <v>3327</v>
      </c>
      <c r="D47" s="1152" t="s">
        <v>4086</v>
      </c>
      <c r="E47" s="1139" t="s">
        <v>4087</v>
      </c>
      <c r="F47" s="1140" t="s">
        <v>4079</v>
      </c>
      <c r="G47" s="381">
        <v>2</v>
      </c>
      <c r="H47" s="1140" t="s">
        <v>4079</v>
      </c>
      <c r="I47" s="557" t="s">
        <v>3862</v>
      </c>
      <c r="J47" s="558">
        <v>42857</v>
      </c>
      <c r="K47" s="557">
        <v>7836</v>
      </c>
      <c r="L47" s="389" t="s">
        <v>3774</v>
      </c>
      <c r="M47" s="1141">
        <v>60000000</v>
      </c>
      <c r="N47" s="1141">
        <v>60000000</v>
      </c>
      <c r="O47" s="560"/>
      <c r="P47" s="557"/>
      <c r="Q47" s="561"/>
      <c r="R47" s="562"/>
      <c r="S47" s="557"/>
      <c r="T47" s="563" t="s">
        <v>3778</v>
      </c>
      <c r="U47" s="1142"/>
      <c r="V47" s="557"/>
      <c r="W47" s="564"/>
      <c r="X47" s="557"/>
      <c r="Y47" s="565"/>
      <c r="Z47" s="566"/>
      <c r="AA47" s="567"/>
    </row>
    <row r="48" spans="1:27" s="568" customFormat="1" ht="18" customHeight="1">
      <c r="A48" s="555"/>
      <c r="B48" s="1139"/>
      <c r="C48" s="353" t="s">
        <v>3327</v>
      </c>
      <c r="D48" s="1152" t="s">
        <v>4086</v>
      </c>
      <c r="E48" s="1139" t="s">
        <v>4087</v>
      </c>
      <c r="F48" s="1140" t="s">
        <v>4079</v>
      </c>
      <c r="G48" s="381">
        <v>3</v>
      </c>
      <c r="H48" s="1140" t="s">
        <v>4079</v>
      </c>
      <c r="I48" s="557" t="s">
        <v>3773</v>
      </c>
      <c r="J48" s="558">
        <v>44707</v>
      </c>
      <c r="K48" s="557">
        <v>60786</v>
      </c>
      <c r="L48" s="389" t="s">
        <v>3774</v>
      </c>
      <c r="M48" s="1141">
        <v>446400000</v>
      </c>
      <c r="N48" s="1141">
        <v>446400000</v>
      </c>
      <c r="O48" s="560"/>
      <c r="P48" s="557"/>
      <c r="Q48" s="561"/>
      <c r="R48" s="562"/>
      <c r="S48" s="557"/>
      <c r="T48" s="563"/>
      <c r="U48" s="1142"/>
      <c r="V48" s="557"/>
      <c r="W48" s="564"/>
      <c r="X48" s="557"/>
      <c r="Y48" s="565"/>
      <c r="Z48" s="566"/>
      <c r="AA48" s="567"/>
    </row>
    <row r="49" spans="1:27" s="568" customFormat="1" ht="18" customHeight="1">
      <c r="A49" s="555"/>
      <c r="B49" s="1139"/>
      <c r="C49" s="353" t="s">
        <v>683</v>
      </c>
      <c r="D49" s="1152" t="s">
        <v>4100</v>
      </c>
      <c r="E49" s="1139" t="s">
        <v>4101</v>
      </c>
      <c r="F49" s="1140" t="s">
        <v>4091</v>
      </c>
      <c r="G49" s="381">
        <v>1</v>
      </c>
      <c r="H49" s="1140" t="s">
        <v>4102</v>
      </c>
      <c r="I49" s="557" t="s">
        <v>3988</v>
      </c>
      <c r="J49" s="558">
        <v>44441</v>
      </c>
      <c r="K49" s="557">
        <v>109200</v>
      </c>
      <c r="L49" s="389" t="s">
        <v>3774</v>
      </c>
      <c r="M49" s="1141">
        <v>120000000</v>
      </c>
      <c r="N49" s="1141">
        <v>120000000</v>
      </c>
      <c r="O49" s="560"/>
      <c r="P49" s="557"/>
      <c r="Q49" s="561"/>
      <c r="R49" s="562"/>
      <c r="S49" s="557"/>
      <c r="T49" s="563" t="s">
        <v>3778</v>
      </c>
      <c r="U49" s="1142"/>
      <c r="V49" s="557"/>
      <c r="W49" s="564"/>
      <c r="X49" s="557"/>
      <c r="Y49" s="565"/>
      <c r="Z49" s="566"/>
      <c r="AA49" s="567"/>
    </row>
    <row r="50" spans="1:27" s="568" customFormat="1" ht="18" customHeight="1">
      <c r="A50" s="555"/>
      <c r="B50" s="1139"/>
      <c r="C50" s="353" t="s">
        <v>3327</v>
      </c>
      <c r="D50" s="1152" t="s">
        <v>4100</v>
      </c>
      <c r="E50" s="1139" t="s">
        <v>4101</v>
      </c>
      <c r="F50" s="1140" t="s">
        <v>4091</v>
      </c>
      <c r="G50" s="381">
        <v>2</v>
      </c>
      <c r="H50" s="1140" t="s">
        <v>4091</v>
      </c>
      <c r="I50" s="557" t="s">
        <v>3773</v>
      </c>
      <c r="J50" s="558">
        <v>44762</v>
      </c>
      <c r="K50" s="557">
        <v>80390</v>
      </c>
      <c r="L50" s="389" t="s">
        <v>3774</v>
      </c>
      <c r="M50" s="1141">
        <v>223200000</v>
      </c>
      <c r="N50" s="1141">
        <v>223200000</v>
      </c>
      <c r="O50" s="560"/>
      <c r="P50" s="557"/>
      <c r="Q50" s="561"/>
      <c r="R50" s="562"/>
      <c r="S50" s="557"/>
      <c r="T50" s="563"/>
      <c r="U50" s="1142"/>
      <c r="V50" s="557"/>
      <c r="W50" s="564"/>
      <c r="X50" s="557"/>
      <c r="Y50" s="565"/>
      <c r="Z50" s="566"/>
      <c r="AA50" s="567"/>
    </row>
    <row r="51" spans="1:27" s="568" customFormat="1" ht="18" customHeight="1">
      <c r="A51" s="555"/>
      <c r="B51" s="1139"/>
      <c r="C51" s="353" t="s">
        <v>683</v>
      </c>
      <c r="D51" s="1152" t="s">
        <v>4110</v>
      </c>
      <c r="E51" s="1139" t="s">
        <v>4111</v>
      </c>
      <c r="F51" s="356" t="s">
        <v>4106</v>
      </c>
      <c r="G51" s="381">
        <v>1</v>
      </c>
      <c r="H51" s="1140" t="s">
        <v>4106</v>
      </c>
      <c r="I51" s="557" t="s">
        <v>4109</v>
      </c>
      <c r="J51" s="558">
        <v>42704</v>
      </c>
      <c r="K51" s="557">
        <v>252985</v>
      </c>
      <c r="L51" s="389" t="s">
        <v>3774</v>
      </c>
      <c r="M51" s="1141">
        <v>1111200000</v>
      </c>
      <c r="N51" s="1141">
        <v>1111200000</v>
      </c>
      <c r="O51" s="560"/>
      <c r="P51" s="557"/>
      <c r="Q51" s="561"/>
      <c r="R51" s="562"/>
      <c r="S51" s="557"/>
      <c r="T51" s="563" t="s">
        <v>3778</v>
      </c>
      <c r="U51" s="1142"/>
      <c r="V51" s="557"/>
      <c r="W51" s="564"/>
      <c r="X51" s="557"/>
      <c r="Y51" s="565"/>
      <c r="Z51" s="566"/>
      <c r="AA51" s="567"/>
    </row>
    <row r="52" spans="1:27" s="568" customFormat="1" ht="18" customHeight="1">
      <c r="A52" s="555"/>
      <c r="B52" s="1139"/>
      <c r="C52" s="353" t="s">
        <v>683</v>
      </c>
      <c r="D52" s="1152" t="s">
        <v>4110</v>
      </c>
      <c r="E52" s="1139" t="s">
        <v>4111</v>
      </c>
      <c r="F52" s="356" t="s">
        <v>4106</v>
      </c>
      <c r="G52" s="381">
        <v>2</v>
      </c>
      <c r="H52" s="1140" t="s">
        <v>4106</v>
      </c>
      <c r="I52" s="557" t="s">
        <v>3773</v>
      </c>
      <c r="J52" s="558">
        <v>43794</v>
      </c>
      <c r="K52" s="557">
        <v>182055</v>
      </c>
      <c r="L52" s="389" t="s">
        <v>3774</v>
      </c>
      <c r="M52" s="1141">
        <v>480000000</v>
      </c>
      <c r="N52" s="1141">
        <v>480000000</v>
      </c>
      <c r="O52" s="560"/>
      <c r="P52" s="557"/>
      <c r="Q52" s="561"/>
      <c r="R52" s="562"/>
      <c r="S52" s="557"/>
      <c r="T52" s="563"/>
      <c r="U52" s="1142"/>
      <c r="V52" s="557"/>
      <c r="W52" s="564"/>
      <c r="X52" s="557"/>
      <c r="Y52" s="565"/>
      <c r="Z52" s="566"/>
      <c r="AA52" s="567"/>
    </row>
    <row r="53" spans="1:27" s="568" customFormat="1" ht="18" customHeight="1">
      <c r="A53" s="555"/>
      <c r="B53" s="1139"/>
      <c r="C53" s="353" t="s">
        <v>683</v>
      </c>
      <c r="D53" s="1152" t="s">
        <v>4125</v>
      </c>
      <c r="E53" s="1139" t="s">
        <v>4126</v>
      </c>
      <c r="F53" s="1140" t="s">
        <v>4118</v>
      </c>
      <c r="G53" s="381">
        <v>1</v>
      </c>
      <c r="H53" s="1140" t="s">
        <v>4118</v>
      </c>
      <c r="I53" s="557" t="s">
        <v>3773</v>
      </c>
      <c r="J53" s="558">
        <v>43084</v>
      </c>
      <c r="K53" s="557">
        <v>74129</v>
      </c>
      <c r="L53" s="389" t="s">
        <v>3774</v>
      </c>
      <c r="M53" s="1141">
        <v>196800000</v>
      </c>
      <c r="N53" s="1141">
        <v>196800000</v>
      </c>
      <c r="O53" s="560"/>
      <c r="P53" s="557"/>
      <c r="Q53" s="561"/>
      <c r="R53" s="562"/>
      <c r="S53" s="557"/>
      <c r="T53" s="563"/>
      <c r="U53" s="1142"/>
      <c r="V53" s="557"/>
      <c r="W53" s="564"/>
      <c r="X53" s="557"/>
      <c r="Y53" s="565"/>
      <c r="Z53" s="566"/>
      <c r="AA53" s="567"/>
    </row>
    <row r="54" spans="1:27" s="568" customFormat="1" ht="18" customHeight="1">
      <c r="A54" s="555"/>
      <c r="B54" s="1139"/>
      <c r="C54" s="353" t="s">
        <v>683</v>
      </c>
      <c r="D54" s="1152" t="s">
        <v>4138</v>
      </c>
      <c r="E54" s="1139" t="s">
        <v>4139</v>
      </c>
      <c r="F54" s="1140" t="s">
        <v>4129</v>
      </c>
      <c r="G54" s="381">
        <v>1</v>
      </c>
      <c r="H54" s="1140" t="s">
        <v>4132</v>
      </c>
      <c r="I54" s="557" t="s">
        <v>3862</v>
      </c>
      <c r="J54" s="558">
        <v>41387</v>
      </c>
      <c r="K54" s="557">
        <v>21462</v>
      </c>
      <c r="L54" s="389" t="s">
        <v>3774</v>
      </c>
      <c r="M54" s="1141">
        <v>150700000</v>
      </c>
      <c r="N54" s="1141">
        <v>150700000</v>
      </c>
      <c r="O54" s="560"/>
      <c r="P54" s="557"/>
      <c r="Q54" s="561"/>
      <c r="R54" s="562"/>
      <c r="S54" s="557"/>
      <c r="T54" s="563" t="s">
        <v>3778</v>
      </c>
      <c r="U54" s="1142"/>
      <c r="V54" s="557"/>
      <c r="W54" s="564"/>
      <c r="X54" s="557"/>
      <c r="Y54" s="565" t="s">
        <v>4140</v>
      </c>
      <c r="Z54" s="566"/>
      <c r="AA54" s="567"/>
    </row>
    <row r="55" spans="1:27" s="568" customFormat="1" ht="18" customHeight="1">
      <c r="A55" s="555"/>
      <c r="B55" s="1139"/>
      <c r="C55" s="353" t="s">
        <v>3327</v>
      </c>
      <c r="D55" s="1152" t="s">
        <v>4138</v>
      </c>
      <c r="E55" s="1139" t="s">
        <v>4139</v>
      </c>
      <c r="F55" s="1140" t="s">
        <v>4129</v>
      </c>
      <c r="G55" s="381">
        <v>2</v>
      </c>
      <c r="H55" s="1140" t="s">
        <v>4132</v>
      </c>
      <c r="I55" s="557" t="s">
        <v>3862</v>
      </c>
      <c r="J55" s="558">
        <v>42160</v>
      </c>
      <c r="K55" s="557">
        <v>39548</v>
      </c>
      <c r="L55" s="389" t="s">
        <v>3774</v>
      </c>
      <c r="M55" s="1141">
        <v>48000000</v>
      </c>
      <c r="N55" s="1141">
        <v>48000000</v>
      </c>
      <c r="O55" s="560"/>
      <c r="P55" s="557"/>
      <c r="Q55" s="561"/>
      <c r="R55" s="562"/>
      <c r="S55" s="557"/>
      <c r="T55" s="563" t="s">
        <v>3778</v>
      </c>
      <c r="U55" s="1142"/>
      <c r="V55" s="557"/>
      <c r="W55" s="564"/>
      <c r="X55" s="557"/>
      <c r="Y55" s="565"/>
      <c r="Z55" s="566"/>
      <c r="AA55" s="567"/>
    </row>
    <row r="56" spans="1:27" s="568" customFormat="1" ht="18" customHeight="1">
      <c r="A56" s="555"/>
      <c r="B56" s="1139"/>
      <c r="C56" s="353" t="s">
        <v>3327</v>
      </c>
      <c r="D56" s="1152" t="s">
        <v>4138</v>
      </c>
      <c r="E56" s="1139" t="s">
        <v>4139</v>
      </c>
      <c r="F56" s="1140" t="s">
        <v>4129</v>
      </c>
      <c r="G56" s="381">
        <v>3</v>
      </c>
      <c r="H56" s="1140" t="s">
        <v>4129</v>
      </c>
      <c r="I56" s="557" t="s">
        <v>3773</v>
      </c>
      <c r="J56" s="558">
        <v>42899</v>
      </c>
      <c r="K56" s="557">
        <v>34014</v>
      </c>
      <c r="L56" s="389" t="s">
        <v>3774</v>
      </c>
      <c r="M56" s="1141">
        <v>112800000</v>
      </c>
      <c r="N56" s="1141">
        <v>112800000</v>
      </c>
      <c r="O56" s="560"/>
      <c r="P56" s="557"/>
      <c r="Q56" s="561"/>
      <c r="R56" s="562"/>
      <c r="S56" s="557"/>
      <c r="T56" s="563"/>
      <c r="U56" s="1142"/>
      <c r="V56" s="557"/>
      <c r="W56" s="564"/>
      <c r="X56" s="557"/>
      <c r="Y56" s="565"/>
      <c r="Z56" s="566"/>
      <c r="AA56" s="567"/>
    </row>
    <row r="57" spans="1:27" s="568" customFormat="1" ht="18" customHeight="1">
      <c r="A57" s="555"/>
      <c r="B57" s="1139"/>
      <c r="C57" s="353" t="s">
        <v>683</v>
      </c>
      <c r="D57" s="1152" t="s">
        <v>964</v>
      </c>
      <c r="E57" s="1139" t="s">
        <v>1749</v>
      </c>
      <c r="F57" s="1140" t="s">
        <v>969</v>
      </c>
      <c r="G57" s="381">
        <v>1</v>
      </c>
      <c r="H57" s="1140" t="s">
        <v>969</v>
      </c>
      <c r="I57" s="557" t="s">
        <v>293</v>
      </c>
      <c r="J57" s="558">
        <v>44308</v>
      </c>
      <c r="K57" s="557">
        <v>37738</v>
      </c>
      <c r="L57" s="389" t="s">
        <v>2401</v>
      </c>
      <c r="M57" s="1141">
        <v>530400000</v>
      </c>
      <c r="N57" s="1141">
        <v>530400000</v>
      </c>
      <c r="O57" s="560"/>
      <c r="P57" s="557"/>
      <c r="Q57" s="561"/>
      <c r="R57" s="562"/>
      <c r="S57" s="557"/>
      <c r="T57" s="563"/>
      <c r="U57" s="1142"/>
      <c r="V57" s="557"/>
      <c r="W57" s="564"/>
      <c r="X57" s="557"/>
      <c r="Y57" s="565"/>
      <c r="Z57" s="566"/>
      <c r="AA57" s="567"/>
    </row>
    <row r="58" spans="1:27" s="568" customFormat="1" ht="18" customHeight="1">
      <c r="A58" s="555"/>
      <c r="B58" s="1139"/>
      <c r="C58" s="353" t="s">
        <v>683</v>
      </c>
      <c r="D58" s="1152" t="s">
        <v>4151</v>
      </c>
      <c r="E58" s="1139" t="s">
        <v>4152</v>
      </c>
      <c r="F58" s="1140" t="s">
        <v>4153</v>
      </c>
      <c r="G58" s="381">
        <v>1</v>
      </c>
      <c r="H58" s="1140" t="s">
        <v>4153</v>
      </c>
      <c r="I58" s="557" t="s">
        <v>3773</v>
      </c>
      <c r="J58" s="558">
        <v>44558</v>
      </c>
      <c r="K58" s="557">
        <v>33260</v>
      </c>
      <c r="L58" s="389" t="s">
        <v>3774</v>
      </c>
      <c r="M58" s="1141">
        <v>114000000</v>
      </c>
      <c r="N58" s="1141">
        <v>114000000</v>
      </c>
      <c r="O58" s="560"/>
      <c r="P58" s="557"/>
      <c r="Q58" s="561"/>
      <c r="R58" s="562"/>
      <c r="S58" s="557"/>
      <c r="T58" s="563"/>
      <c r="U58" s="1142"/>
      <c r="V58" s="557"/>
      <c r="W58" s="564"/>
      <c r="X58" s="557"/>
      <c r="Y58" s="565"/>
      <c r="Z58" s="566"/>
      <c r="AA58" s="567"/>
    </row>
    <row r="59" spans="1:27" s="568" customFormat="1" ht="18" customHeight="1">
      <c r="A59" s="555"/>
      <c r="B59" s="1139"/>
      <c r="C59" s="353" t="s">
        <v>683</v>
      </c>
      <c r="D59" s="1152" t="s">
        <v>4168</v>
      </c>
      <c r="E59" s="1139" t="s">
        <v>4169</v>
      </c>
      <c r="F59" s="1140" t="s">
        <v>4165</v>
      </c>
      <c r="G59" s="381">
        <v>1</v>
      </c>
      <c r="H59" s="1140" t="s">
        <v>4165</v>
      </c>
      <c r="I59" s="557" t="s">
        <v>3862</v>
      </c>
      <c r="J59" s="558">
        <v>43598</v>
      </c>
      <c r="K59" s="557">
        <v>168477</v>
      </c>
      <c r="L59" s="389" t="s">
        <v>3774</v>
      </c>
      <c r="M59" s="1141">
        <v>404800000</v>
      </c>
      <c r="N59" s="1141">
        <v>404800000</v>
      </c>
      <c r="O59" s="560"/>
      <c r="P59" s="557"/>
      <c r="Q59" s="561"/>
      <c r="R59" s="562"/>
      <c r="S59" s="557"/>
      <c r="T59" s="563" t="s">
        <v>3778</v>
      </c>
      <c r="U59" s="1142"/>
      <c r="V59" s="557"/>
      <c r="W59" s="564"/>
      <c r="X59" s="557"/>
      <c r="Y59" s="565"/>
      <c r="Z59" s="566"/>
      <c r="AA59" s="567"/>
    </row>
    <row r="60" spans="1:27" s="568" customFormat="1" ht="18" customHeight="1">
      <c r="A60" s="555"/>
      <c r="B60" s="1139"/>
      <c r="C60" s="353" t="s">
        <v>3327</v>
      </c>
      <c r="D60" s="1152" t="s">
        <v>4168</v>
      </c>
      <c r="E60" s="1139" t="s">
        <v>4169</v>
      </c>
      <c r="F60" s="1140" t="s">
        <v>4165</v>
      </c>
      <c r="G60" s="381">
        <v>2</v>
      </c>
      <c r="H60" s="1140" t="s">
        <v>4165</v>
      </c>
      <c r="I60" s="557" t="s">
        <v>3773</v>
      </c>
      <c r="J60" s="558">
        <v>44396</v>
      </c>
      <c r="K60" s="557">
        <v>301210</v>
      </c>
      <c r="L60" s="389" t="s">
        <v>3774</v>
      </c>
      <c r="M60" s="1141">
        <v>360000000</v>
      </c>
      <c r="N60" s="1141">
        <v>360000000</v>
      </c>
      <c r="O60" s="560"/>
      <c r="P60" s="557"/>
      <c r="Q60" s="561"/>
      <c r="R60" s="562"/>
      <c r="S60" s="557"/>
      <c r="T60" s="563"/>
      <c r="U60" s="1142"/>
      <c r="V60" s="557"/>
      <c r="W60" s="564"/>
      <c r="X60" s="557"/>
      <c r="Y60" s="565"/>
      <c r="Z60" s="566"/>
      <c r="AA60" s="567"/>
    </row>
    <row r="61" spans="1:27" s="568" customFormat="1" ht="18" customHeight="1">
      <c r="A61" s="555"/>
      <c r="B61" s="1139"/>
      <c r="C61" s="353" t="s">
        <v>3327</v>
      </c>
      <c r="D61" s="1152" t="s">
        <v>4168</v>
      </c>
      <c r="E61" s="1139" t="s">
        <v>4169</v>
      </c>
      <c r="F61" s="1140" t="s">
        <v>4165</v>
      </c>
      <c r="G61" s="381">
        <v>3</v>
      </c>
      <c r="H61" s="1140" t="s">
        <v>4170</v>
      </c>
      <c r="I61" s="557" t="s">
        <v>4171</v>
      </c>
      <c r="J61" s="558">
        <v>44439</v>
      </c>
      <c r="K61" s="557">
        <v>357731</v>
      </c>
      <c r="L61" s="389" t="s">
        <v>3774</v>
      </c>
      <c r="M61" s="1141">
        <v>5160000000</v>
      </c>
      <c r="N61" s="1141">
        <v>5160000000</v>
      </c>
      <c r="O61" s="560"/>
      <c r="P61" s="557"/>
      <c r="Q61" s="561"/>
      <c r="R61" s="562" t="s">
        <v>3777</v>
      </c>
      <c r="S61" s="557"/>
      <c r="T61" s="563" t="s">
        <v>3778</v>
      </c>
      <c r="U61" s="1142"/>
      <c r="V61" s="557"/>
      <c r="W61" s="564"/>
      <c r="X61" s="557"/>
      <c r="Y61" s="565"/>
      <c r="Z61" s="566"/>
      <c r="AA61" s="567"/>
    </row>
    <row r="62" spans="1:27" s="568" customFormat="1" ht="18" customHeight="1">
      <c r="A62" s="555"/>
      <c r="B62" s="1139"/>
      <c r="C62" s="353" t="s">
        <v>683</v>
      </c>
      <c r="D62" s="1152" t="s">
        <v>4181</v>
      </c>
      <c r="E62" s="1139" t="s">
        <v>4182</v>
      </c>
      <c r="F62" s="1140" t="s">
        <v>4174</v>
      </c>
      <c r="G62" s="381">
        <v>1</v>
      </c>
      <c r="H62" s="1140" t="s">
        <v>4174</v>
      </c>
      <c r="I62" s="557" t="s">
        <v>4183</v>
      </c>
      <c r="J62" s="558">
        <v>42746</v>
      </c>
      <c r="K62" s="557">
        <v>2899</v>
      </c>
      <c r="L62" s="389" t="s">
        <v>3774</v>
      </c>
      <c r="M62" s="1141">
        <v>362400000</v>
      </c>
      <c r="N62" s="1141">
        <v>362400000</v>
      </c>
      <c r="O62" s="560"/>
      <c r="P62" s="557"/>
      <c r="Q62" s="561"/>
      <c r="R62" s="562"/>
      <c r="S62" s="557"/>
      <c r="T62" s="563" t="s">
        <v>3778</v>
      </c>
      <c r="U62" s="1142"/>
      <c r="V62" s="557"/>
      <c r="W62" s="564"/>
      <c r="X62" s="557"/>
      <c r="Y62" s="565" t="s">
        <v>4184</v>
      </c>
      <c r="Z62" s="566"/>
      <c r="AA62" s="567"/>
    </row>
    <row r="63" spans="1:27" s="568" customFormat="1" ht="18" customHeight="1">
      <c r="A63" s="555"/>
      <c r="B63" s="1139"/>
      <c r="C63" s="353" t="s">
        <v>3327</v>
      </c>
      <c r="D63" s="1152" t="s">
        <v>4181</v>
      </c>
      <c r="E63" s="1139" t="s">
        <v>4182</v>
      </c>
      <c r="F63" s="1140" t="s">
        <v>4174</v>
      </c>
      <c r="G63" s="381">
        <v>2</v>
      </c>
      <c r="H63" s="1140" t="s">
        <v>4174</v>
      </c>
      <c r="I63" s="557" t="s">
        <v>3773</v>
      </c>
      <c r="J63" s="558">
        <v>44462</v>
      </c>
      <c r="K63" s="557">
        <v>126430</v>
      </c>
      <c r="L63" s="389" t="s">
        <v>3774</v>
      </c>
      <c r="M63" s="1141">
        <v>405600000</v>
      </c>
      <c r="N63" s="1141">
        <v>405600000</v>
      </c>
      <c r="O63" s="560"/>
      <c r="P63" s="557"/>
      <c r="Q63" s="561"/>
      <c r="R63" s="562"/>
      <c r="S63" s="557"/>
      <c r="T63" s="563"/>
      <c r="U63" s="1142"/>
      <c r="V63" s="557"/>
      <c r="W63" s="564"/>
      <c r="X63" s="557"/>
      <c r="Y63" s="565"/>
      <c r="Z63" s="566"/>
      <c r="AA63" s="567"/>
    </row>
    <row r="64" spans="1:27" s="568" customFormat="1" ht="18" customHeight="1">
      <c r="A64" s="555"/>
      <c r="B64" s="1139"/>
      <c r="C64" s="353" t="s">
        <v>3327</v>
      </c>
      <c r="D64" s="1152" t="s">
        <v>4181</v>
      </c>
      <c r="E64" s="1139" t="s">
        <v>4182</v>
      </c>
      <c r="F64" s="1140" t="s">
        <v>4174</v>
      </c>
      <c r="G64" s="381">
        <v>3</v>
      </c>
      <c r="H64" s="1140" t="s">
        <v>4174</v>
      </c>
      <c r="I64" s="557" t="s">
        <v>4185</v>
      </c>
      <c r="J64" s="558">
        <v>44505</v>
      </c>
      <c r="K64" s="557">
        <v>146791</v>
      </c>
      <c r="L64" s="389" t="s">
        <v>3774</v>
      </c>
      <c r="M64" s="1141">
        <v>130000000</v>
      </c>
      <c r="N64" s="1141">
        <v>130000000</v>
      </c>
      <c r="O64" s="560"/>
      <c r="P64" s="557"/>
      <c r="Q64" s="561"/>
      <c r="R64" s="562" t="s">
        <v>3777</v>
      </c>
      <c r="S64" s="557"/>
      <c r="T64" s="563" t="s">
        <v>3778</v>
      </c>
      <c r="U64" s="1142"/>
      <c r="V64" s="557"/>
      <c r="W64" s="564"/>
      <c r="X64" s="557"/>
      <c r="Y64" s="565" t="s">
        <v>4186</v>
      </c>
      <c r="Z64" s="566"/>
      <c r="AA64" s="567"/>
    </row>
    <row r="65" spans="1:27" s="568" customFormat="1" ht="18" customHeight="1">
      <c r="A65" s="555"/>
      <c r="B65" s="1139"/>
      <c r="C65" s="353" t="s">
        <v>683</v>
      </c>
      <c r="D65" s="1152" t="s">
        <v>4197</v>
      </c>
      <c r="E65" s="1139" t="s">
        <v>4198</v>
      </c>
      <c r="F65" s="1140" t="s">
        <v>4187</v>
      </c>
      <c r="G65" s="381">
        <v>1</v>
      </c>
      <c r="H65" s="1140" t="s">
        <v>4187</v>
      </c>
      <c r="I65" s="557" t="s">
        <v>4191</v>
      </c>
      <c r="J65" s="558">
        <v>43641</v>
      </c>
      <c r="K65" s="557">
        <v>39579</v>
      </c>
      <c r="L65" s="389" t="s">
        <v>3774</v>
      </c>
      <c r="M65" s="1141">
        <v>1200000000</v>
      </c>
      <c r="N65" s="1141">
        <v>1200000000</v>
      </c>
      <c r="O65" s="560"/>
      <c r="P65" s="557"/>
      <c r="Q65" s="561"/>
      <c r="R65" s="562"/>
      <c r="S65" s="557"/>
      <c r="T65" s="563" t="s">
        <v>3778</v>
      </c>
      <c r="U65" s="1142"/>
      <c r="V65" s="557"/>
      <c r="W65" s="564"/>
      <c r="X65" s="557"/>
      <c r="Y65" s="565"/>
      <c r="Z65" s="566"/>
      <c r="AA65" s="567"/>
    </row>
    <row r="66" spans="1:27" s="568" customFormat="1" ht="18" customHeight="1">
      <c r="A66" s="555"/>
      <c r="B66" s="1139"/>
      <c r="C66" s="353" t="s">
        <v>3327</v>
      </c>
      <c r="D66" s="1152" t="s">
        <v>4197</v>
      </c>
      <c r="E66" s="1139" t="s">
        <v>4198</v>
      </c>
      <c r="F66" s="1140" t="s">
        <v>4187</v>
      </c>
      <c r="G66" s="381">
        <v>2</v>
      </c>
      <c r="H66" s="1140" t="s">
        <v>4199</v>
      </c>
      <c r="I66" s="557" t="s">
        <v>4200</v>
      </c>
      <c r="J66" s="558">
        <v>44209</v>
      </c>
      <c r="K66" s="557">
        <v>4256</v>
      </c>
      <c r="L66" s="389" t="s">
        <v>3774</v>
      </c>
      <c r="M66" s="1141">
        <v>360000000</v>
      </c>
      <c r="N66" s="1141">
        <v>360000000</v>
      </c>
      <c r="O66" s="560"/>
      <c r="P66" s="557"/>
      <c r="Q66" s="561"/>
      <c r="R66" s="562"/>
      <c r="S66" s="557"/>
      <c r="T66" s="563" t="s">
        <v>3778</v>
      </c>
      <c r="U66" s="1142"/>
      <c r="V66" s="557"/>
      <c r="W66" s="564"/>
      <c r="X66" s="557"/>
      <c r="Y66" s="565"/>
      <c r="Z66" s="566"/>
      <c r="AA66" s="567"/>
    </row>
    <row r="67" spans="1:27" s="568" customFormat="1" ht="18" customHeight="1">
      <c r="A67" s="555"/>
      <c r="B67" s="1139"/>
      <c r="C67" s="353" t="s">
        <v>3327</v>
      </c>
      <c r="D67" s="1152" t="s">
        <v>4197</v>
      </c>
      <c r="E67" s="1139" t="s">
        <v>4198</v>
      </c>
      <c r="F67" s="1140" t="s">
        <v>4187</v>
      </c>
      <c r="G67" s="381">
        <v>3</v>
      </c>
      <c r="H67" s="1140" t="s">
        <v>4187</v>
      </c>
      <c r="I67" s="557" t="s">
        <v>3773</v>
      </c>
      <c r="J67" s="558">
        <v>44687</v>
      </c>
      <c r="K67" s="557">
        <v>29351</v>
      </c>
      <c r="L67" s="389" t="s">
        <v>3774</v>
      </c>
      <c r="M67" s="1141">
        <v>700800000</v>
      </c>
      <c r="N67" s="1141">
        <v>700800000</v>
      </c>
      <c r="O67" s="560"/>
      <c r="P67" s="557"/>
      <c r="Q67" s="561"/>
      <c r="R67" s="562"/>
      <c r="S67" s="557"/>
      <c r="T67" s="563"/>
      <c r="U67" s="1142"/>
      <c r="V67" s="557"/>
      <c r="W67" s="564"/>
      <c r="X67" s="557"/>
      <c r="Y67" s="565"/>
      <c r="Z67" s="566"/>
      <c r="AA67" s="567"/>
    </row>
    <row r="68" spans="1:27" s="568" customFormat="1" ht="18" customHeight="1">
      <c r="A68" s="555"/>
      <c r="B68" s="1139"/>
      <c r="C68" s="353" t="s">
        <v>683</v>
      </c>
      <c r="D68" s="1152" t="s">
        <v>4206</v>
      </c>
      <c r="E68" s="1139" t="s">
        <v>4207</v>
      </c>
      <c r="F68" s="1140" t="s">
        <v>4201</v>
      </c>
      <c r="G68" s="381">
        <v>1</v>
      </c>
      <c r="H68" s="1140" t="s">
        <v>4201</v>
      </c>
      <c r="I68" s="557" t="s">
        <v>4208</v>
      </c>
      <c r="J68" s="558">
        <v>44179</v>
      </c>
      <c r="K68" s="557">
        <v>274475</v>
      </c>
      <c r="L68" s="389" t="s">
        <v>3774</v>
      </c>
      <c r="M68" s="1141">
        <v>81930000</v>
      </c>
      <c r="N68" s="1141">
        <v>81930000</v>
      </c>
      <c r="O68" s="560"/>
      <c r="P68" s="557"/>
      <c r="Q68" s="561"/>
      <c r="R68" s="562"/>
      <c r="S68" s="557"/>
      <c r="T68" s="563" t="s">
        <v>3778</v>
      </c>
      <c r="U68" s="1142"/>
      <c r="V68" s="557"/>
      <c r="W68" s="564"/>
      <c r="X68" s="557"/>
      <c r="Y68" s="565" t="s">
        <v>4209</v>
      </c>
      <c r="Z68" s="566"/>
      <c r="AA68" s="567"/>
    </row>
    <row r="69" spans="1:27" s="568" customFormat="1" ht="18" customHeight="1">
      <c r="A69" s="555"/>
      <c r="B69" s="1139"/>
      <c r="C69" s="353" t="s">
        <v>3327</v>
      </c>
      <c r="D69" s="1152" t="s">
        <v>4206</v>
      </c>
      <c r="E69" s="1139" t="s">
        <v>4207</v>
      </c>
      <c r="F69" s="1140" t="s">
        <v>4201</v>
      </c>
      <c r="G69" s="381">
        <v>2</v>
      </c>
      <c r="H69" s="1140" t="s">
        <v>4201</v>
      </c>
      <c r="I69" s="557" t="s">
        <v>3773</v>
      </c>
      <c r="J69" s="558">
        <v>45649</v>
      </c>
      <c r="K69" s="557">
        <v>346364</v>
      </c>
      <c r="L69" s="389" t="s">
        <v>3774</v>
      </c>
      <c r="M69" s="1141">
        <v>120000000</v>
      </c>
      <c r="N69" s="1141">
        <v>120000000</v>
      </c>
      <c r="O69" s="560"/>
      <c r="P69" s="557"/>
      <c r="Q69" s="561"/>
      <c r="R69" s="562"/>
      <c r="S69" s="557"/>
      <c r="T69" s="563"/>
      <c r="U69" s="1142"/>
      <c r="V69" s="557"/>
      <c r="W69" s="564"/>
      <c r="X69" s="557"/>
      <c r="Y69" s="565"/>
      <c r="Z69" s="566"/>
      <c r="AA69" s="567"/>
    </row>
    <row r="70" spans="1:27" s="568" customFormat="1" ht="18" customHeight="1">
      <c r="A70" s="555"/>
      <c r="B70" s="1139"/>
      <c r="C70" s="353" t="s">
        <v>683</v>
      </c>
      <c r="D70" s="1152" t="s">
        <v>1007</v>
      </c>
      <c r="E70" s="1139" t="s">
        <v>1750</v>
      </c>
      <c r="F70" s="1140" t="s">
        <v>1012</v>
      </c>
      <c r="G70" s="381">
        <v>1</v>
      </c>
      <c r="H70" s="1140" t="s">
        <v>1012</v>
      </c>
      <c r="I70" s="557" t="s">
        <v>3197</v>
      </c>
      <c r="J70" s="558">
        <v>43481</v>
      </c>
      <c r="K70" s="557">
        <v>7519</v>
      </c>
      <c r="L70" s="389" t="s">
        <v>2401</v>
      </c>
      <c r="M70" s="1141">
        <v>64800000</v>
      </c>
      <c r="N70" s="1141">
        <v>64800000</v>
      </c>
      <c r="O70" s="560"/>
      <c r="P70" s="557"/>
      <c r="Q70" s="561"/>
      <c r="R70" s="562"/>
      <c r="S70" s="557"/>
      <c r="T70" s="563" t="s">
        <v>3778</v>
      </c>
      <c r="U70" s="1142"/>
      <c r="V70" s="557"/>
      <c r="W70" s="564"/>
      <c r="X70" s="557"/>
      <c r="Y70" s="565"/>
      <c r="Z70" s="566"/>
      <c r="AA70" s="567"/>
    </row>
    <row r="71" spans="1:27" s="568" customFormat="1" ht="18" customHeight="1">
      <c r="A71" s="555"/>
      <c r="B71" s="1139"/>
      <c r="C71" s="353" t="s">
        <v>3327</v>
      </c>
      <c r="D71" s="1152" t="s">
        <v>1007</v>
      </c>
      <c r="E71" s="1139" t="s">
        <v>1750</v>
      </c>
      <c r="F71" s="1140" t="s">
        <v>1012</v>
      </c>
      <c r="G71" s="381">
        <v>2</v>
      </c>
      <c r="H71" s="1140" t="s">
        <v>1012</v>
      </c>
      <c r="I71" s="557" t="s">
        <v>293</v>
      </c>
      <c r="J71" s="558">
        <v>44280</v>
      </c>
      <c r="K71" s="557">
        <v>51173</v>
      </c>
      <c r="L71" s="389" t="s">
        <v>2401</v>
      </c>
      <c r="M71" s="1141">
        <v>69600000</v>
      </c>
      <c r="N71" s="1141">
        <v>69600000</v>
      </c>
      <c r="O71" s="560"/>
      <c r="P71" s="557"/>
      <c r="Q71" s="561"/>
      <c r="R71" s="562"/>
      <c r="S71" s="557"/>
      <c r="T71" s="563"/>
      <c r="U71" s="1142"/>
      <c r="V71" s="557"/>
      <c r="W71" s="564"/>
      <c r="X71" s="557"/>
      <c r="Y71" s="565"/>
      <c r="Z71" s="566"/>
      <c r="AA71" s="567"/>
    </row>
    <row r="72" spans="1:27" s="568" customFormat="1" ht="18" customHeight="1">
      <c r="A72" s="555"/>
      <c r="B72" s="1139"/>
      <c r="C72" s="353" t="s">
        <v>683</v>
      </c>
      <c r="D72" s="1152" t="s">
        <v>4221</v>
      </c>
      <c r="E72" s="1139" t="s">
        <v>4222</v>
      </c>
      <c r="F72" s="1140" t="s">
        <v>3981</v>
      </c>
      <c r="G72" s="381">
        <v>1</v>
      </c>
      <c r="H72" s="1140" t="s">
        <v>4223</v>
      </c>
      <c r="I72" s="557" t="s">
        <v>4200</v>
      </c>
      <c r="J72" s="558">
        <v>40707</v>
      </c>
      <c r="K72" s="557">
        <v>30482</v>
      </c>
      <c r="L72" s="389" t="s">
        <v>3774</v>
      </c>
      <c r="M72" s="1141">
        <v>120000000</v>
      </c>
      <c r="N72" s="1141">
        <v>120000000</v>
      </c>
      <c r="O72" s="560"/>
      <c r="P72" s="557"/>
      <c r="Q72" s="561"/>
      <c r="R72" s="562"/>
      <c r="S72" s="557"/>
      <c r="T72" s="563" t="s">
        <v>3778</v>
      </c>
      <c r="U72" s="1142"/>
      <c r="V72" s="557"/>
      <c r="W72" s="564"/>
      <c r="X72" s="557"/>
      <c r="Y72" s="565"/>
      <c r="Z72" s="566"/>
      <c r="AA72" s="567"/>
    </row>
    <row r="73" spans="1:27" s="568" customFormat="1" ht="18" customHeight="1">
      <c r="A73" s="555"/>
      <c r="B73" s="1139"/>
      <c r="C73" s="353" t="s">
        <v>3327</v>
      </c>
      <c r="D73" s="1152" t="s">
        <v>4221</v>
      </c>
      <c r="E73" s="1139" t="s">
        <v>4222</v>
      </c>
      <c r="F73" s="1140" t="s">
        <v>3981</v>
      </c>
      <c r="G73" s="381">
        <v>2</v>
      </c>
      <c r="H73" s="1140" t="s">
        <v>4223</v>
      </c>
      <c r="I73" s="557" t="s">
        <v>4200</v>
      </c>
      <c r="J73" s="558">
        <v>42212</v>
      </c>
      <c r="K73" s="557">
        <v>78811</v>
      </c>
      <c r="L73" s="389" t="s">
        <v>3774</v>
      </c>
      <c r="M73" s="1141">
        <v>144000000</v>
      </c>
      <c r="N73" s="1141">
        <v>144000000</v>
      </c>
      <c r="O73" s="560"/>
      <c r="P73" s="557"/>
      <c r="Q73" s="561"/>
      <c r="R73" s="562"/>
      <c r="S73" s="557"/>
      <c r="T73" s="563" t="s">
        <v>3778</v>
      </c>
      <c r="U73" s="1142"/>
      <c r="V73" s="557"/>
      <c r="W73" s="564"/>
      <c r="X73" s="557"/>
      <c r="Y73" s="565"/>
      <c r="Z73" s="566"/>
      <c r="AA73" s="567"/>
    </row>
    <row r="74" spans="1:27" s="568" customFormat="1" ht="18" customHeight="1">
      <c r="A74" s="555"/>
      <c r="B74" s="1139"/>
      <c r="C74" s="353" t="s">
        <v>3327</v>
      </c>
      <c r="D74" s="1152" t="s">
        <v>4221</v>
      </c>
      <c r="E74" s="1139" t="s">
        <v>4222</v>
      </c>
      <c r="F74" s="1140" t="s">
        <v>3981</v>
      </c>
      <c r="G74" s="381">
        <v>3</v>
      </c>
      <c r="H74" s="1140" t="s">
        <v>4224</v>
      </c>
      <c r="I74" s="557" t="s">
        <v>4054</v>
      </c>
      <c r="J74" s="558">
        <v>43633</v>
      </c>
      <c r="K74" s="557">
        <v>39551</v>
      </c>
      <c r="L74" s="389" t="s">
        <v>3774</v>
      </c>
      <c r="M74" s="1141">
        <v>206400000</v>
      </c>
      <c r="N74" s="1141">
        <v>206400000</v>
      </c>
      <c r="O74" s="560"/>
      <c r="P74" s="557"/>
      <c r="Q74" s="561"/>
      <c r="R74" s="562"/>
      <c r="S74" s="557"/>
      <c r="T74" s="563" t="s">
        <v>3778</v>
      </c>
      <c r="U74" s="1142"/>
      <c r="V74" s="557"/>
      <c r="W74" s="564"/>
      <c r="X74" s="557"/>
      <c r="Y74" s="565"/>
      <c r="Z74" s="566"/>
      <c r="AA74" s="567"/>
    </row>
    <row r="75" spans="1:27" s="568" customFormat="1" ht="18" customHeight="1">
      <c r="A75" s="555"/>
      <c r="B75" s="1139"/>
      <c r="C75" s="353" t="s">
        <v>3327</v>
      </c>
      <c r="D75" s="1152" t="s">
        <v>4221</v>
      </c>
      <c r="E75" s="1139" t="s">
        <v>4222</v>
      </c>
      <c r="F75" s="1140" t="s">
        <v>3981</v>
      </c>
      <c r="G75" s="381">
        <v>4</v>
      </c>
      <c r="H75" s="1140" t="s">
        <v>4225</v>
      </c>
      <c r="I75" s="557" t="s">
        <v>3773</v>
      </c>
      <c r="J75" s="558">
        <v>44088</v>
      </c>
      <c r="K75" s="557">
        <v>203685</v>
      </c>
      <c r="L75" s="389" t="s">
        <v>3774</v>
      </c>
      <c r="M75" s="1141">
        <v>212400000</v>
      </c>
      <c r="N75" s="1141">
        <v>212400000</v>
      </c>
      <c r="O75" s="560"/>
      <c r="P75" s="557"/>
      <c r="Q75" s="561"/>
      <c r="R75" s="562"/>
      <c r="S75" s="557"/>
      <c r="T75" s="563"/>
      <c r="U75" s="1142"/>
      <c r="V75" s="557"/>
      <c r="W75" s="564"/>
      <c r="X75" s="557"/>
      <c r="Y75" s="565"/>
      <c r="Z75" s="566"/>
      <c r="AA75" s="567"/>
    </row>
    <row r="76" spans="1:27" s="568" customFormat="1" ht="18" customHeight="1">
      <c r="A76" s="555"/>
      <c r="B76" s="1139"/>
      <c r="C76" s="353" t="s">
        <v>3327</v>
      </c>
      <c r="D76" s="1152" t="s">
        <v>4221</v>
      </c>
      <c r="E76" s="1139" t="s">
        <v>4222</v>
      </c>
      <c r="F76" s="1140" t="s">
        <v>3981</v>
      </c>
      <c r="G76" s="381">
        <v>5</v>
      </c>
      <c r="H76" s="1140" t="s">
        <v>4225</v>
      </c>
      <c r="I76" s="557" t="s">
        <v>3773</v>
      </c>
      <c r="J76" s="558">
        <v>44267</v>
      </c>
      <c r="K76" s="557">
        <v>51225</v>
      </c>
      <c r="L76" s="389" t="s">
        <v>3774</v>
      </c>
      <c r="M76" s="1141">
        <v>108000000</v>
      </c>
      <c r="N76" s="1141">
        <v>108000000</v>
      </c>
      <c r="O76" s="560"/>
      <c r="P76" s="557"/>
      <c r="Q76" s="561"/>
      <c r="R76" s="562"/>
      <c r="S76" s="557"/>
      <c r="T76" s="563"/>
      <c r="U76" s="1142"/>
      <c r="V76" s="557"/>
      <c r="W76" s="564"/>
      <c r="X76" s="557"/>
      <c r="Y76" s="565"/>
      <c r="Z76" s="566"/>
      <c r="AA76" s="567"/>
    </row>
    <row r="77" spans="1:27" s="568" customFormat="1" ht="18" customHeight="1">
      <c r="A77" s="555"/>
      <c r="B77" s="1139"/>
      <c r="C77" s="353" t="s">
        <v>3327</v>
      </c>
      <c r="D77" s="1152" t="s">
        <v>4221</v>
      </c>
      <c r="E77" s="1139" t="s">
        <v>4222</v>
      </c>
      <c r="F77" s="1140" t="s">
        <v>3981</v>
      </c>
      <c r="G77" s="381">
        <v>6</v>
      </c>
      <c r="H77" s="1140" t="s">
        <v>4223</v>
      </c>
      <c r="I77" s="557" t="s">
        <v>4226</v>
      </c>
      <c r="J77" s="558">
        <v>44323</v>
      </c>
      <c r="K77" s="557">
        <v>95961</v>
      </c>
      <c r="L77" s="389" t="s">
        <v>3774</v>
      </c>
      <c r="M77" s="1141">
        <v>100000000</v>
      </c>
      <c r="N77" s="1141">
        <v>100000000</v>
      </c>
      <c r="O77" s="560"/>
      <c r="P77" s="557"/>
      <c r="Q77" s="561"/>
      <c r="R77" s="562" t="s">
        <v>3777</v>
      </c>
      <c r="S77" s="557"/>
      <c r="T77" s="563" t="s">
        <v>3778</v>
      </c>
      <c r="U77" s="1142"/>
      <c r="V77" s="557"/>
      <c r="W77" s="564"/>
      <c r="X77" s="557"/>
      <c r="Y77" s="565"/>
      <c r="Z77" s="566"/>
      <c r="AA77" s="567"/>
    </row>
    <row r="78" spans="1:27" s="568" customFormat="1" ht="18" customHeight="1">
      <c r="A78" s="555"/>
      <c r="B78" s="1139"/>
      <c r="C78" s="353" t="s">
        <v>3327</v>
      </c>
      <c r="D78" s="1152" t="s">
        <v>4221</v>
      </c>
      <c r="E78" s="1139" t="s">
        <v>4222</v>
      </c>
      <c r="F78" s="1140" t="s">
        <v>3981</v>
      </c>
      <c r="G78" s="381">
        <v>7</v>
      </c>
      <c r="H78" s="1140" t="s">
        <v>4227</v>
      </c>
      <c r="I78" s="557" t="s">
        <v>4228</v>
      </c>
      <c r="J78" s="558">
        <v>44810</v>
      </c>
      <c r="K78" s="557">
        <v>129870</v>
      </c>
      <c r="L78" s="389" t="s">
        <v>3774</v>
      </c>
      <c r="M78" s="1141">
        <v>100000000</v>
      </c>
      <c r="N78" s="1141">
        <v>100000000</v>
      </c>
      <c r="O78" s="560"/>
      <c r="P78" s="557"/>
      <c r="Q78" s="561"/>
      <c r="R78" s="562" t="s">
        <v>3777</v>
      </c>
      <c r="S78" s="557"/>
      <c r="T78" s="563" t="s">
        <v>3778</v>
      </c>
      <c r="U78" s="1142"/>
      <c r="V78" s="557"/>
      <c r="W78" s="564"/>
      <c r="X78" s="557"/>
      <c r="Y78" s="565"/>
      <c r="Z78" s="566"/>
      <c r="AA78" s="567"/>
    </row>
    <row r="79" spans="1:27" s="568" customFormat="1" ht="18" customHeight="1">
      <c r="A79" s="555"/>
      <c r="B79" s="1139"/>
      <c r="C79" s="353" t="s">
        <v>683</v>
      </c>
      <c r="D79" s="1143" t="s">
        <v>1026</v>
      </c>
      <c r="E79" s="1139" t="s">
        <v>1751</v>
      </c>
      <c r="F79" s="356" t="s">
        <v>3983</v>
      </c>
      <c r="G79" s="381">
        <v>1</v>
      </c>
      <c r="H79" s="1140" t="s">
        <v>3982</v>
      </c>
      <c r="I79" s="557" t="s">
        <v>293</v>
      </c>
      <c r="J79" s="558">
        <v>43424</v>
      </c>
      <c r="K79" s="557">
        <v>48024</v>
      </c>
      <c r="L79" s="389" t="s">
        <v>2401</v>
      </c>
      <c r="M79" s="1141">
        <v>165600000</v>
      </c>
      <c r="N79" s="1141"/>
      <c r="O79" s="560"/>
      <c r="P79" s="557"/>
      <c r="Q79" s="561"/>
      <c r="R79" s="562"/>
      <c r="S79" s="557"/>
      <c r="T79" s="563"/>
      <c r="U79" s="1142"/>
      <c r="V79" s="557"/>
      <c r="W79" s="564"/>
      <c r="X79" s="557"/>
      <c r="Y79" s="565"/>
      <c r="Z79" s="566"/>
      <c r="AA79" s="567"/>
    </row>
    <row r="80" spans="1:27" s="568" customFormat="1" ht="18" customHeight="1">
      <c r="A80" s="555"/>
      <c r="B80" s="1139"/>
      <c r="C80" s="353" t="s">
        <v>683</v>
      </c>
      <c r="D80" s="1143" t="s">
        <v>1036</v>
      </c>
      <c r="E80" s="1139" t="s">
        <v>1752</v>
      </c>
      <c r="F80" s="356" t="s">
        <v>3985</v>
      </c>
      <c r="G80" s="381">
        <v>1</v>
      </c>
      <c r="H80" s="1140" t="s">
        <v>1043</v>
      </c>
      <c r="I80" s="557" t="s">
        <v>3364</v>
      </c>
      <c r="J80" s="558">
        <v>41716</v>
      </c>
      <c r="K80" s="557">
        <v>9984</v>
      </c>
      <c r="L80" s="389" t="s">
        <v>2401</v>
      </c>
      <c r="M80" s="1141">
        <v>113740000</v>
      </c>
      <c r="N80" s="1141"/>
      <c r="O80" s="560"/>
      <c r="P80" s="557"/>
      <c r="Q80" s="561"/>
      <c r="R80" s="562"/>
      <c r="S80" s="557"/>
      <c r="T80" s="563"/>
      <c r="U80" s="1142"/>
      <c r="V80" s="557"/>
      <c r="W80" s="564"/>
      <c r="X80" s="557"/>
      <c r="Y80" s="565" t="s">
        <v>3267</v>
      </c>
      <c r="Z80" s="566"/>
      <c r="AA80" s="567"/>
    </row>
    <row r="81" spans="1:27" s="568" customFormat="1" ht="18" customHeight="1">
      <c r="A81" s="555"/>
      <c r="B81" s="1139"/>
      <c r="C81" s="353" t="s">
        <v>3327</v>
      </c>
      <c r="D81" s="1143" t="s">
        <v>1036</v>
      </c>
      <c r="E81" s="1139" t="s">
        <v>1752</v>
      </c>
      <c r="F81" s="356" t="s">
        <v>3985</v>
      </c>
      <c r="G81" s="381">
        <v>2</v>
      </c>
      <c r="H81" s="1140" t="s">
        <v>3984</v>
      </c>
      <c r="I81" s="557" t="s">
        <v>293</v>
      </c>
      <c r="J81" s="558">
        <v>44307</v>
      </c>
      <c r="K81" s="557">
        <v>16726</v>
      </c>
      <c r="L81" s="389" t="s">
        <v>2401</v>
      </c>
      <c r="M81" s="1141">
        <v>92400000</v>
      </c>
      <c r="N81" s="1141"/>
      <c r="O81" s="560"/>
      <c r="P81" s="557"/>
      <c r="Q81" s="561"/>
      <c r="R81" s="562"/>
      <c r="S81" s="557"/>
      <c r="T81" s="563"/>
      <c r="U81" s="1142"/>
      <c r="V81" s="557"/>
      <c r="W81" s="564"/>
      <c r="X81" s="557"/>
      <c r="Y81" s="565"/>
      <c r="Z81" s="566"/>
      <c r="AA81" s="567"/>
    </row>
    <row r="82" spans="1:27" s="568" customFormat="1" ht="18" customHeight="1">
      <c r="A82" s="555"/>
      <c r="B82" s="1139"/>
      <c r="C82" s="353" t="s">
        <v>683</v>
      </c>
      <c r="D82" s="1143" t="s">
        <v>1046</v>
      </c>
      <c r="E82" s="1139" t="s">
        <v>1753</v>
      </c>
      <c r="F82" s="356" t="s">
        <v>3987</v>
      </c>
      <c r="G82" s="381">
        <v>1</v>
      </c>
      <c r="H82" s="1140" t="s">
        <v>1050</v>
      </c>
      <c r="I82" s="557" t="s">
        <v>293</v>
      </c>
      <c r="J82" s="558">
        <v>43643</v>
      </c>
      <c r="K82" s="557">
        <v>66427</v>
      </c>
      <c r="L82" s="389" t="s">
        <v>2401</v>
      </c>
      <c r="M82" s="1141">
        <v>183600000</v>
      </c>
      <c r="N82" s="1141"/>
      <c r="O82" s="560"/>
      <c r="P82" s="557"/>
      <c r="Q82" s="561"/>
      <c r="R82" s="562"/>
      <c r="S82" s="557"/>
      <c r="T82" s="563"/>
      <c r="U82" s="1142"/>
      <c r="V82" s="557"/>
      <c r="W82" s="564"/>
      <c r="X82" s="557"/>
      <c r="Y82" s="565"/>
      <c r="Z82" s="566"/>
      <c r="AA82" s="567"/>
    </row>
    <row r="83" spans="1:27" s="568" customFormat="1" ht="18" customHeight="1">
      <c r="A83" s="555"/>
      <c r="B83" s="1139"/>
      <c r="C83" s="353" t="s">
        <v>3327</v>
      </c>
      <c r="D83" s="1143" t="s">
        <v>1046</v>
      </c>
      <c r="E83" s="1139" t="s">
        <v>1753</v>
      </c>
      <c r="F83" s="356" t="s">
        <v>3987</v>
      </c>
      <c r="G83" s="381">
        <v>2</v>
      </c>
      <c r="H83" s="1140" t="s">
        <v>3986</v>
      </c>
      <c r="I83" s="557" t="s">
        <v>293</v>
      </c>
      <c r="J83" s="558">
        <v>43643</v>
      </c>
      <c r="K83" s="557">
        <v>66428</v>
      </c>
      <c r="L83" s="389" t="s">
        <v>2401</v>
      </c>
      <c r="M83" s="1141">
        <v>198000000</v>
      </c>
      <c r="N83" s="1141"/>
      <c r="O83" s="560"/>
      <c r="P83" s="557"/>
      <c r="Q83" s="561"/>
      <c r="R83" s="562"/>
      <c r="S83" s="557"/>
      <c r="T83" s="563"/>
      <c r="U83" s="1142"/>
      <c r="V83" s="557"/>
      <c r="W83" s="564"/>
      <c r="X83" s="557"/>
      <c r="Y83" s="565"/>
      <c r="Z83" s="566"/>
      <c r="AA83" s="567"/>
    </row>
    <row r="84" spans="1:27" s="568" customFormat="1" ht="18" customHeight="1">
      <c r="A84" s="555"/>
      <c r="B84" s="1139"/>
      <c r="C84" s="353" t="s">
        <v>3327</v>
      </c>
      <c r="D84" s="1143" t="s">
        <v>1046</v>
      </c>
      <c r="E84" s="1139" t="s">
        <v>1753</v>
      </c>
      <c r="F84" s="356" t="s">
        <v>3987</v>
      </c>
      <c r="G84" s="381">
        <v>3</v>
      </c>
      <c r="H84" s="1140" t="s">
        <v>1050</v>
      </c>
      <c r="I84" s="557" t="s">
        <v>3268</v>
      </c>
      <c r="J84" s="558">
        <v>44543</v>
      </c>
      <c r="K84" s="557">
        <v>160308</v>
      </c>
      <c r="L84" s="389" t="s">
        <v>2401</v>
      </c>
      <c r="M84" s="1141">
        <v>45000000</v>
      </c>
      <c r="N84" s="1141"/>
      <c r="O84" s="560"/>
      <c r="P84" s="557"/>
      <c r="Q84" s="561"/>
      <c r="R84" s="562"/>
      <c r="S84" s="557"/>
      <c r="T84" s="563"/>
      <c r="U84" s="1142"/>
      <c r="V84" s="557"/>
      <c r="W84" s="564"/>
      <c r="X84" s="557"/>
      <c r="Y84" s="565"/>
      <c r="Z84" s="566"/>
      <c r="AA84" s="567"/>
    </row>
    <row r="85" spans="1:27" s="568" customFormat="1" ht="18" customHeight="1">
      <c r="A85" s="555"/>
      <c r="B85" s="1139"/>
      <c r="C85" s="353" t="s">
        <v>3327</v>
      </c>
      <c r="D85" s="1143" t="s">
        <v>1046</v>
      </c>
      <c r="E85" s="1139" t="s">
        <v>1753</v>
      </c>
      <c r="F85" s="356" t="s">
        <v>3987</v>
      </c>
      <c r="G85" s="381">
        <v>4</v>
      </c>
      <c r="H85" s="1140"/>
      <c r="I85" s="557" t="s">
        <v>3268</v>
      </c>
      <c r="J85" s="558">
        <v>44543</v>
      </c>
      <c r="K85" s="557">
        <v>160309</v>
      </c>
      <c r="L85" s="389" t="s">
        <v>2401</v>
      </c>
      <c r="M85" s="1141">
        <v>5000000</v>
      </c>
      <c r="N85" s="1141"/>
      <c r="O85" s="560"/>
      <c r="P85" s="557"/>
      <c r="Q85" s="561"/>
      <c r="R85" s="562"/>
      <c r="S85" s="557"/>
      <c r="T85" s="563"/>
      <c r="U85" s="1142"/>
      <c r="V85" s="557"/>
      <c r="W85" s="564"/>
      <c r="X85" s="557"/>
      <c r="Y85" s="565" t="s">
        <v>3266</v>
      </c>
      <c r="Z85" s="566"/>
      <c r="AA85" s="567"/>
    </row>
    <row r="86" spans="1:27" s="568" customFormat="1" ht="18" customHeight="1">
      <c r="A86" s="555"/>
      <c r="B86" s="1139"/>
      <c r="C86" s="353" t="s">
        <v>3327</v>
      </c>
      <c r="D86" s="1143" t="s">
        <v>1046</v>
      </c>
      <c r="E86" s="1139" t="s">
        <v>1753</v>
      </c>
      <c r="F86" s="356" t="s">
        <v>3987</v>
      </c>
      <c r="G86" s="381">
        <v>5</v>
      </c>
      <c r="H86" s="1140" t="s">
        <v>1050</v>
      </c>
      <c r="I86" s="557" t="s">
        <v>3268</v>
      </c>
      <c r="J86" s="558">
        <v>44676</v>
      </c>
      <c r="K86" s="557">
        <v>47173</v>
      </c>
      <c r="L86" s="389" t="s">
        <v>2401</v>
      </c>
      <c r="M86" s="1141">
        <v>25500000</v>
      </c>
      <c r="N86" s="1141"/>
      <c r="O86" s="560"/>
      <c r="P86" s="557"/>
      <c r="Q86" s="561"/>
      <c r="R86" s="562"/>
      <c r="S86" s="557"/>
      <c r="T86" s="563"/>
      <c r="U86" s="1142"/>
      <c r="V86" s="557"/>
      <c r="W86" s="564"/>
      <c r="X86" s="557"/>
      <c r="Y86" s="565"/>
      <c r="Z86" s="566"/>
      <c r="AA86" s="567"/>
    </row>
    <row r="87" spans="1:27" s="568" customFormat="1" ht="18" customHeight="1">
      <c r="A87" s="555"/>
      <c r="B87" s="1139"/>
      <c r="C87" s="353" t="s">
        <v>683</v>
      </c>
      <c r="D87" s="1143" t="s">
        <v>1055</v>
      </c>
      <c r="E87" s="1139" t="s">
        <v>1754</v>
      </c>
      <c r="F87" s="356" t="s">
        <v>1056</v>
      </c>
      <c r="G87" s="381">
        <v>1</v>
      </c>
      <c r="H87" s="1140" t="s">
        <v>3269</v>
      </c>
      <c r="I87" s="557" t="s">
        <v>293</v>
      </c>
      <c r="J87" s="558">
        <v>44054</v>
      </c>
      <c r="K87" s="557">
        <v>146319</v>
      </c>
      <c r="L87" s="389" t="s">
        <v>2401</v>
      </c>
      <c r="M87" s="1141">
        <v>175200000</v>
      </c>
      <c r="N87" s="1141"/>
      <c r="O87" s="560"/>
      <c r="P87" s="557"/>
      <c r="Q87" s="561"/>
      <c r="R87" s="562"/>
      <c r="S87" s="557"/>
      <c r="T87" s="563"/>
      <c r="U87" s="1142"/>
      <c r="V87" s="557"/>
      <c r="W87" s="564"/>
      <c r="X87" s="557"/>
      <c r="Y87" s="565"/>
      <c r="Z87" s="566"/>
      <c r="AA87" s="567"/>
    </row>
    <row r="88" spans="1:27" s="568" customFormat="1" ht="18" customHeight="1">
      <c r="A88" s="555"/>
      <c r="B88" s="1139"/>
      <c r="C88" s="353" t="s">
        <v>3327</v>
      </c>
      <c r="D88" s="1143" t="s">
        <v>1055</v>
      </c>
      <c r="E88" s="1139" t="s">
        <v>1754</v>
      </c>
      <c r="F88" s="356" t="s">
        <v>1056</v>
      </c>
      <c r="G88" s="381">
        <v>2</v>
      </c>
      <c r="H88" s="1140" t="s">
        <v>1060</v>
      </c>
      <c r="I88" s="557" t="s">
        <v>3270</v>
      </c>
      <c r="J88" s="558">
        <v>44749</v>
      </c>
      <c r="K88" s="557">
        <v>95662</v>
      </c>
      <c r="L88" s="389" t="s">
        <v>2401</v>
      </c>
      <c r="M88" s="1141">
        <v>52000000</v>
      </c>
      <c r="N88" s="1141"/>
      <c r="O88" s="560"/>
      <c r="P88" s="557"/>
      <c r="Q88" s="561"/>
      <c r="R88" s="562"/>
      <c r="S88" s="557"/>
      <c r="T88" s="563"/>
      <c r="U88" s="1142"/>
      <c r="V88" s="557"/>
      <c r="W88" s="564"/>
      <c r="X88" s="557"/>
      <c r="Y88" s="565"/>
      <c r="Z88" s="566"/>
      <c r="AA88" s="567"/>
    </row>
    <row r="89" spans="1:27" s="568" customFormat="1" ht="18" customHeight="1">
      <c r="A89" s="555"/>
      <c r="B89" s="1139"/>
      <c r="C89" s="353" t="s">
        <v>683</v>
      </c>
      <c r="D89" s="1143" t="s">
        <v>1064</v>
      </c>
      <c r="E89" s="1139" t="s">
        <v>1755</v>
      </c>
      <c r="F89" s="356" t="s">
        <v>1065</v>
      </c>
      <c r="G89" s="381">
        <v>1</v>
      </c>
      <c r="H89" s="1140" t="s">
        <v>1071</v>
      </c>
      <c r="I89" s="557" t="s">
        <v>3363</v>
      </c>
      <c r="J89" s="558">
        <v>43753</v>
      </c>
      <c r="K89" s="557">
        <v>154918</v>
      </c>
      <c r="L89" s="389" t="s">
        <v>2401</v>
      </c>
      <c r="M89" s="1141">
        <v>283200000</v>
      </c>
      <c r="N89" s="1141"/>
      <c r="O89" s="560"/>
      <c r="P89" s="557"/>
      <c r="Q89" s="561"/>
      <c r="R89" s="562"/>
      <c r="S89" s="557"/>
      <c r="T89" s="563"/>
      <c r="U89" s="1142"/>
      <c r="V89" s="557"/>
      <c r="W89" s="564"/>
      <c r="X89" s="557"/>
      <c r="Y89" s="565"/>
      <c r="Z89" s="566"/>
      <c r="AA89" s="567"/>
    </row>
    <row r="90" spans="1:27" s="568" customFormat="1" ht="18" customHeight="1">
      <c r="A90" s="555"/>
      <c r="B90" s="1139"/>
      <c r="C90" s="353" t="s">
        <v>3327</v>
      </c>
      <c r="D90" s="1143" t="s">
        <v>1064</v>
      </c>
      <c r="E90" s="1139" t="s">
        <v>1755</v>
      </c>
      <c r="F90" s="356" t="s">
        <v>1065</v>
      </c>
      <c r="G90" s="381">
        <v>2</v>
      </c>
      <c r="H90" s="1140" t="s">
        <v>3271</v>
      </c>
      <c r="I90" s="557" t="s">
        <v>3362</v>
      </c>
      <c r="J90" s="558">
        <v>44169</v>
      </c>
      <c r="K90" s="557">
        <v>211683</v>
      </c>
      <c r="L90" s="389" t="s">
        <v>2401</v>
      </c>
      <c r="M90" s="1141">
        <v>151200000</v>
      </c>
      <c r="N90" s="1141"/>
      <c r="O90" s="560"/>
      <c r="P90" s="557"/>
      <c r="Q90" s="561"/>
      <c r="R90" s="562"/>
      <c r="S90" s="557"/>
      <c r="T90" s="563"/>
      <c r="U90" s="1142"/>
      <c r="V90" s="557"/>
      <c r="W90" s="564"/>
      <c r="X90" s="557"/>
      <c r="Y90" s="565"/>
      <c r="Z90" s="566"/>
      <c r="AA90" s="567"/>
    </row>
    <row r="91" spans="1:27" s="568" customFormat="1" ht="18" customHeight="1">
      <c r="A91" s="555"/>
      <c r="B91" s="1139"/>
      <c r="C91" s="353" t="s">
        <v>3327</v>
      </c>
      <c r="D91" s="1143" t="s">
        <v>1064</v>
      </c>
      <c r="E91" s="1139" t="s">
        <v>1755</v>
      </c>
      <c r="F91" s="356" t="s">
        <v>1065</v>
      </c>
      <c r="G91" s="381">
        <v>3</v>
      </c>
      <c r="H91" s="1140" t="s">
        <v>1071</v>
      </c>
      <c r="I91" s="557" t="s">
        <v>293</v>
      </c>
      <c r="J91" s="558">
        <v>44854</v>
      </c>
      <c r="K91" s="557">
        <v>127810</v>
      </c>
      <c r="L91" s="389" t="s">
        <v>2401</v>
      </c>
      <c r="M91" s="1141">
        <v>418800000</v>
      </c>
      <c r="N91" s="1141"/>
      <c r="O91" s="560"/>
      <c r="P91" s="557"/>
      <c r="Q91" s="561"/>
      <c r="R91" s="562"/>
      <c r="S91" s="557"/>
      <c r="T91" s="563"/>
      <c r="U91" s="1142"/>
      <c r="V91" s="557"/>
      <c r="W91" s="564"/>
      <c r="X91" s="557"/>
      <c r="Y91" s="565"/>
      <c r="Z91" s="566"/>
      <c r="AA91" s="567"/>
    </row>
    <row r="92" spans="1:27" s="568" customFormat="1" ht="18" customHeight="1">
      <c r="A92" s="555"/>
      <c r="B92" s="1139"/>
      <c r="C92" s="353" t="s">
        <v>3327</v>
      </c>
      <c r="D92" s="1143" t="s">
        <v>1064</v>
      </c>
      <c r="E92" s="1139" t="s">
        <v>1755</v>
      </c>
      <c r="F92" s="356" t="s">
        <v>1065</v>
      </c>
      <c r="G92" s="381">
        <v>4</v>
      </c>
      <c r="H92" s="1140" t="s">
        <v>1071</v>
      </c>
      <c r="I92" s="557" t="s">
        <v>3272</v>
      </c>
      <c r="J92" s="558">
        <v>44874</v>
      </c>
      <c r="K92" s="557">
        <v>136257</v>
      </c>
      <c r="L92" s="389" t="s">
        <v>2401</v>
      </c>
      <c r="M92" s="1141">
        <v>250000000</v>
      </c>
      <c r="N92" s="1141"/>
      <c r="O92" s="560"/>
      <c r="P92" s="557"/>
      <c r="Q92" s="561"/>
      <c r="R92" s="562"/>
      <c r="S92" s="557"/>
      <c r="T92" s="563"/>
      <c r="U92" s="1142"/>
      <c r="V92" s="557"/>
      <c r="W92" s="564"/>
      <c r="X92" s="557"/>
      <c r="Y92" s="565"/>
      <c r="Z92" s="566"/>
      <c r="AA92" s="567"/>
    </row>
    <row r="93" spans="1:27" s="568" customFormat="1" ht="18" customHeight="1">
      <c r="A93" s="555"/>
      <c r="B93" s="1139"/>
      <c r="C93" s="353" t="s">
        <v>3327</v>
      </c>
      <c r="D93" s="1143" t="s">
        <v>1064</v>
      </c>
      <c r="E93" s="1139" t="s">
        <v>1755</v>
      </c>
      <c r="F93" s="356" t="s">
        <v>1065</v>
      </c>
      <c r="G93" s="381">
        <v>5</v>
      </c>
      <c r="H93" s="1140" t="s">
        <v>1071</v>
      </c>
      <c r="I93" s="557" t="s">
        <v>3273</v>
      </c>
      <c r="J93" s="558">
        <v>45211</v>
      </c>
      <c r="K93" s="557">
        <v>139307</v>
      </c>
      <c r="L93" s="389" t="s">
        <v>2401</v>
      </c>
      <c r="M93" s="1141">
        <v>400000000</v>
      </c>
      <c r="N93" s="1141"/>
      <c r="O93" s="560"/>
      <c r="P93" s="557"/>
      <c r="Q93" s="561"/>
      <c r="R93" s="562"/>
      <c r="S93" s="557"/>
      <c r="T93" s="563"/>
      <c r="U93" s="1142"/>
      <c r="V93" s="557"/>
      <c r="W93" s="564"/>
      <c r="X93" s="557"/>
      <c r="Y93" s="565"/>
      <c r="Z93" s="566"/>
      <c r="AA93" s="567"/>
    </row>
    <row r="94" spans="1:27" s="568" customFormat="1" ht="18" customHeight="1">
      <c r="A94" s="555"/>
      <c r="B94" s="1139"/>
      <c r="C94" s="353" t="s">
        <v>683</v>
      </c>
      <c r="D94" s="1143" t="s">
        <v>1074</v>
      </c>
      <c r="E94" s="1139" t="s">
        <v>1756</v>
      </c>
      <c r="F94" s="356" t="s">
        <v>1075</v>
      </c>
      <c r="G94" s="381">
        <v>1</v>
      </c>
      <c r="H94" s="1140" t="s">
        <v>3274</v>
      </c>
      <c r="I94" s="557" t="s">
        <v>3363</v>
      </c>
      <c r="J94" s="558">
        <v>37204</v>
      </c>
      <c r="K94" s="557">
        <v>66464</v>
      </c>
      <c r="L94" s="389" t="s">
        <v>2401</v>
      </c>
      <c r="M94" s="1141">
        <v>84000000</v>
      </c>
      <c r="N94" s="1141"/>
      <c r="O94" s="560"/>
      <c r="P94" s="557"/>
      <c r="Q94" s="561"/>
      <c r="R94" s="562"/>
      <c r="S94" s="557"/>
      <c r="T94" s="563"/>
      <c r="U94" s="1142"/>
      <c r="V94" s="557"/>
      <c r="W94" s="564"/>
      <c r="X94" s="557"/>
      <c r="Y94" s="565" t="s">
        <v>3275</v>
      </c>
      <c r="Z94" s="566"/>
      <c r="AA94" s="567"/>
    </row>
    <row r="95" spans="1:27" s="568" customFormat="1" ht="18" customHeight="1">
      <c r="A95" s="555"/>
      <c r="B95" s="1139"/>
      <c r="C95" s="353" t="s">
        <v>3327</v>
      </c>
      <c r="D95" s="1143" t="s">
        <v>1074</v>
      </c>
      <c r="E95" s="1139" t="s">
        <v>1756</v>
      </c>
      <c r="F95" s="356" t="s">
        <v>1075</v>
      </c>
      <c r="G95" s="381">
        <v>2</v>
      </c>
      <c r="H95" s="1140" t="s">
        <v>3274</v>
      </c>
      <c r="I95" s="557" t="s">
        <v>3363</v>
      </c>
      <c r="J95" s="558">
        <v>37637</v>
      </c>
      <c r="K95" s="557">
        <v>2277</v>
      </c>
      <c r="L95" s="389" t="s">
        <v>2401</v>
      </c>
      <c r="M95" s="1141">
        <v>30000000</v>
      </c>
      <c r="N95" s="1141"/>
      <c r="O95" s="560"/>
      <c r="P95" s="557"/>
      <c r="Q95" s="561"/>
      <c r="R95" s="562"/>
      <c r="S95" s="557"/>
      <c r="T95" s="563"/>
      <c r="U95" s="1142"/>
      <c r="V95" s="557"/>
      <c r="W95" s="564"/>
      <c r="X95" s="557"/>
      <c r="Y95" s="565" t="s">
        <v>3275</v>
      </c>
      <c r="Z95" s="566"/>
      <c r="AA95" s="567"/>
    </row>
    <row r="96" spans="1:27" s="568" customFormat="1" ht="18" customHeight="1">
      <c r="A96" s="555"/>
      <c r="B96" s="1139"/>
      <c r="C96" s="353" t="s">
        <v>3327</v>
      </c>
      <c r="D96" s="1143" t="s">
        <v>1074</v>
      </c>
      <c r="E96" s="1139" t="s">
        <v>1756</v>
      </c>
      <c r="F96" s="356" t="s">
        <v>1075</v>
      </c>
      <c r="G96" s="381">
        <v>3</v>
      </c>
      <c r="H96" s="1140" t="s">
        <v>3274</v>
      </c>
      <c r="I96" s="557" t="s">
        <v>3363</v>
      </c>
      <c r="J96" s="558">
        <v>38586</v>
      </c>
      <c r="K96" s="557">
        <v>38276</v>
      </c>
      <c r="L96" s="389" t="s">
        <v>2401</v>
      </c>
      <c r="M96" s="1141">
        <v>48000000</v>
      </c>
      <c r="N96" s="1141"/>
      <c r="O96" s="560"/>
      <c r="P96" s="557"/>
      <c r="Q96" s="561"/>
      <c r="R96" s="562"/>
      <c r="S96" s="557"/>
      <c r="T96" s="563"/>
      <c r="U96" s="1142"/>
      <c r="V96" s="557"/>
      <c r="W96" s="564"/>
      <c r="X96" s="557"/>
      <c r="Y96" s="565" t="s">
        <v>3275</v>
      </c>
      <c r="Z96" s="566"/>
      <c r="AA96" s="567"/>
    </row>
    <row r="97" spans="1:27" s="568" customFormat="1" ht="18" customHeight="1">
      <c r="A97" s="555"/>
      <c r="B97" s="1139"/>
      <c r="C97" s="353" t="s">
        <v>3327</v>
      </c>
      <c r="D97" s="1143" t="s">
        <v>1074</v>
      </c>
      <c r="E97" s="1139" t="s">
        <v>1756</v>
      </c>
      <c r="F97" s="356" t="s">
        <v>1075</v>
      </c>
      <c r="G97" s="381">
        <v>4</v>
      </c>
      <c r="H97" s="1140" t="s">
        <v>3274</v>
      </c>
      <c r="I97" s="557" t="s">
        <v>3363</v>
      </c>
      <c r="J97" s="558">
        <v>39030</v>
      </c>
      <c r="K97" s="557">
        <v>76933</v>
      </c>
      <c r="L97" s="389" t="s">
        <v>2401</v>
      </c>
      <c r="M97" s="1141">
        <v>48000000</v>
      </c>
      <c r="N97" s="1141"/>
      <c r="O97" s="560"/>
      <c r="P97" s="557"/>
      <c r="Q97" s="561"/>
      <c r="R97" s="562"/>
      <c r="S97" s="557"/>
      <c r="T97" s="563"/>
      <c r="U97" s="1142"/>
      <c r="V97" s="557"/>
      <c r="W97" s="564"/>
      <c r="X97" s="557"/>
      <c r="Y97" s="565"/>
      <c r="Z97" s="566"/>
      <c r="AA97" s="567"/>
    </row>
    <row r="98" spans="1:27" s="568" customFormat="1" ht="18" customHeight="1">
      <c r="A98" s="555"/>
      <c r="B98" s="1139"/>
      <c r="C98" s="353" t="s">
        <v>3327</v>
      </c>
      <c r="D98" s="1143" t="s">
        <v>1074</v>
      </c>
      <c r="E98" s="1139" t="s">
        <v>1756</v>
      </c>
      <c r="F98" s="356" t="s">
        <v>1075</v>
      </c>
      <c r="G98" s="381">
        <v>5</v>
      </c>
      <c r="H98" s="1140" t="s">
        <v>3276</v>
      </c>
      <c r="I98" s="557" t="s">
        <v>293</v>
      </c>
      <c r="J98" s="558">
        <v>43396</v>
      </c>
      <c r="K98" s="557">
        <v>51375</v>
      </c>
      <c r="L98" s="389" t="s">
        <v>2401</v>
      </c>
      <c r="M98" s="1141">
        <v>108000000</v>
      </c>
      <c r="N98" s="1141"/>
      <c r="O98" s="560"/>
      <c r="P98" s="557"/>
      <c r="Q98" s="561"/>
      <c r="R98" s="562"/>
      <c r="S98" s="557"/>
      <c r="T98" s="563"/>
      <c r="U98" s="1142"/>
      <c r="V98" s="557"/>
      <c r="W98" s="564"/>
      <c r="X98" s="557"/>
      <c r="Y98" s="565"/>
      <c r="Z98" s="566"/>
      <c r="AA98" s="567"/>
    </row>
    <row r="99" spans="1:27" s="568" customFormat="1" ht="18" customHeight="1">
      <c r="A99" s="555"/>
      <c r="B99" s="1139"/>
      <c r="C99" s="353" t="s">
        <v>3327</v>
      </c>
      <c r="D99" s="1143" t="s">
        <v>1074</v>
      </c>
      <c r="E99" s="1139" t="s">
        <v>1756</v>
      </c>
      <c r="F99" s="356" t="s">
        <v>1075</v>
      </c>
      <c r="G99" s="381">
        <v>6</v>
      </c>
      <c r="H99" s="1140" t="s">
        <v>3276</v>
      </c>
      <c r="I99" s="557" t="s">
        <v>293</v>
      </c>
      <c r="J99" s="558">
        <v>43948</v>
      </c>
      <c r="K99" s="557">
        <v>22774</v>
      </c>
      <c r="L99" s="389" t="s">
        <v>2401</v>
      </c>
      <c r="M99" s="1141">
        <v>48000000</v>
      </c>
      <c r="N99" s="1141"/>
      <c r="O99" s="560"/>
      <c r="P99" s="557"/>
      <c r="Q99" s="561"/>
      <c r="R99" s="562"/>
      <c r="S99" s="557"/>
      <c r="T99" s="563"/>
      <c r="U99" s="1142"/>
      <c r="V99" s="557"/>
      <c r="W99" s="564"/>
      <c r="X99" s="557"/>
      <c r="Y99" s="565"/>
      <c r="Z99" s="566"/>
      <c r="AA99" s="567"/>
    </row>
    <row r="100" spans="1:27" s="568" customFormat="1" ht="18" customHeight="1">
      <c r="A100" s="555"/>
      <c r="B100" s="1139"/>
      <c r="C100" s="353" t="s">
        <v>683</v>
      </c>
      <c r="D100" s="1143" t="s">
        <v>1087</v>
      </c>
      <c r="E100" s="1139" t="s">
        <v>1757</v>
      </c>
      <c r="F100" s="356" t="s">
        <v>1088</v>
      </c>
      <c r="G100" s="381">
        <v>1</v>
      </c>
      <c r="H100" s="1140" t="s">
        <v>1094</v>
      </c>
      <c r="I100" s="557" t="s">
        <v>293</v>
      </c>
      <c r="J100" s="558">
        <v>44781</v>
      </c>
      <c r="K100" s="557">
        <v>48866</v>
      </c>
      <c r="L100" s="389" t="s">
        <v>2401</v>
      </c>
      <c r="M100" s="1141">
        <v>79200000</v>
      </c>
      <c r="N100" s="1141"/>
      <c r="O100" s="560"/>
      <c r="P100" s="557"/>
      <c r="Q100" s="561"/>
      <c r="R100" s="562"/>
      <c r="S100" s="557"/>
      <c r="T100" s="563"/>
      <c r="U100" s="1142"/>
      <c r="V100" s="557"/>
      <c r="W100" s="564"/>
      <c r="X100" s="557"/>
      <c r="Y100" s="565"/>
      <c r="Z100" s="566"/>
      <c r="AA100" s="567"/>
    </row>
    <row r="101" spans="1:27" s="568" customFormat="1" ht="18" customHeight="1">
      <c r="A101" s="555"/>
      <c r="B101" s="1139"/>
      <c r="C101" s="353" t="s">
        <v>683</v>
      </c>
      <c r="D101" s="1143" t="s">
        <v>1096</v>
      </c>
      <c r="E101" s="1139" t="s">
        <v>1758</v>
      </c>
      <c r="F101" s="356" t="s">
        <v>1097</v>
      </c>
      <c r="G101" s="381">
        <v>1</v>
      </c>
      <c r="H101" s="1140" t="s">
        <v>1102</v>
      </c>
      <c r="I101" s="557" t="s">
        <v>1106</v>
      </c>
      <c r="J101" s="558">
        <v>41971</v>
      </c>
      <c r="K101" s="557">
        <v>72676</v>
      </c>
      <c r="L101" s="389" t="s">
        <v>2401</v>
      </c>
      <c r="M101" s="1141">
        <v>242650000</v>
      </c>
      <c r="N101" s="1141"/>
      <c r="O101" s="560"/>
      <c r="P101" s="557"/>
      <c r="Q101" s="561"/>
      <c r="R101" s="562"/>
      <c r="S101" s="557"/>
      <c r="T101" s="563"/>
      <c r="U101" s="1142"/>
      <c r="V101" s="557"/>
      <c r="W101" s="564"/>
      <c r="X101" s="557"/>
      <c r="Y101" s="565"/>
      <c r="Z101" s="566"/>
      <c r="AA101" s="567"/>
    </row>
    <row r="102" spans="1:27" s="568" customFormat="1" ht="18" customHeight="1">
      <c r="A102" s="555"/>
      <c r="B102" s="1139"/>
      <c r="C102" s="353" t="s">
        <v>3327</v>
      </c>
      <c r="D102" s="1143" t="s">
        <v>1096</v>
      </c>
      <c r="E102" s="1139" t="s">
        <v>1758</v>
      </c>
      <c r="F102" s="356" t="s">
        <v>1097</v>
      </c>
      <c r="G102" s="381">
        <v>2</v>
      </c>
      <c r="H102" s="1140" t="s">
        <v>1102</v>
      </c>
      <c r="I102" s="557" t="s">
        <v>1106</v>
      </c>
      <c r="J102" s="558">
        <v>41977</v>
      </c>
      <c r="K102" s="557">
        <v>74376</v>
      </c>
      <c r="L102" s="389" t="s">
        <v>2401</v>
      </c>
      <c r="M102" s="1141">
        <v>11500000</v>
      </c>
      <c r="N102" s="1141"/>
      <c r="O102" s="560"/>
      <c r="P102" s="557"/>
      <c r="Q102" s="561"/>
      <c r="R102" s="562"/>
      <c r="S102" s="557"/>
      <c r="T102" s="563"/>
      <c r="U102" s="1142"/>
      <c r="V102" s="557"/>
      <c r="W102" s="564"/>
      <c r="X102" s="557"/>
      <c r="Y102" s="565"/>
      <c r="Z102" s="566"/>
      <c r="AA102" s="567"/>
    </row>
    <row r="103" spans="1:27" s="568" customFormat="1" ht="18" customHeight="1">
      <c r="A103" s="555"/>
      <c r="B103" s="1139"/>
      <c r="C103" s="353" t="s">
        <v>3327</v>
      </c>
      <c r="D103" s="1143" t="s">
        <v>1096</v>
      </c>
      <c r="E103" s="1139" t="s">
        <v>1758</v>
      </c>
      <c r="F103" s="356" t="s">
        <v>1097</v>
      </c>
      <c r="G103" s="381">
        <v>3</v>
      </c>
      <c r="H103" s="1140" t="s">
        <v>1102</v>
      </c>
      <c r="I103" s="557" t="s">
        <v>1106</v>
      </c>
      <c r="J103" s="558">
        <v>43339</v>
      </c>
      <c r="K103" s="557">
        <v>42405</v>
      </c>
      <c r="L103" s="389" t="s">
        <v>2401</v>
      </c>
      <c r="M103" s="1141">
        <v>6550000</v>
      </c>
      <c r="N103" s="1141"/>
      <c r="O103" s="560"/>
      <c r="P103" s="557"/>
      <c r="Q103" s="561"/>
      <c r="R103" s="562"/>
      <c r="S103" s="557"/>
      <c r="T103" s="563"/>
      <c r="U103" s="1142"/>
      <c r="V103" s="557"/>
      <c r="W103" s="564"/>
      <c r="X103" s="557"/>
      <c r="Y103" s="565"/>
      <c r="Z103" s="566"/>
      <c r="AA103" s="567"/>
    </row>
    <row r="104" spans="1:27" s="568" customFormat="1" ht="18" customHeight="1">
      <c r="A104" s="555"/>
      <c r="B104" s="1139"/>
      <c r="C104" s="353" t="s">
        <v>3327</v>
      </c>
      <c r="D104" s="1143" t="s">
        <v>1096</v>
      </c>
      <c r="E104" s="1139" t="s">
        <v>1758</v>
      </c>
      <c r="F104" s="356" t="s">
        <v>1097</v>
      </c>
      <c r="G104" s="381">
        <v>4</v>
      </c>
      <c r="H104" s="1140" t="s">
        <v>1102</v>
      </c>
      <c r="I104" s="557" t="s">
        <v>1106</v>
      </c>
      <c r="J104" s="558">
        <v>43385</v>
      </c>
      <c r="K104" s="557">
        <v>49960</v>
      </c>
      <c r="L104" s="389" t="s">
        <v>2401</v>
      </c>
      <c r="M104" s="1141">
        <v>22000000</v>
      </c>
      <c r="N104" s="1141"/>
      <c r="O104" s="560"/>
      <c r="P104" s="557"/>
      <c r="Q104" s="561"/>
      <c r="R104" s="562"/>
      <c r="S104" s="557"/>
      <c r="T104" s="563"/>
      <c r="U104" s="1142"/>
      <c r="V104" s="557"/>
      <c r="W104" s="564"/>
      <c r="X104" s="557"/>
      <c r="Y104" s="565"/>
      <c r="Z104" s="566"/>
      <c r="AA104" s="567"/>
    </row>
    <row r="105" spans="1:27" s="568" customFormat="1" ht="18" customHeight="1">
      <c r="A105" s="555"/>
      <c r="B105" s="1139"/>
      <c r="C105" s="353" t="s">
        <v>3327</v>
      </c>
      <c r="D105" s="1143" t="s">
        <v>1096</v>
      </c>
      <c r="E105" s="1139" t="s">
        <v>1758</v>
      </c>
      <c r="F105" s="356" t="s">
        <v>1097</v>
      </c>
      <c r="G105" s="381">
        <v>5</v>
      </c>
      <c r="H105" s="1140" t="s">
        <v>1102</v>
      </c>
      <c r="I105" s="557" t="s">
        <v>293</v>
      </c>
      <c r="J105" s="558">
        <v>43446</v>
      </c>
      <c r="K105" s="557">
        <v>60932</v>
      </c>
      <c r="L105" s="389" t="s">
        <v>2401</v>
      </c>
      <c r="M105" s="1141">
        <v>108000000</v>
      </c>
      <c r="N105" s="1141"/>
      <c r="O105" s="560"/>
      <c r="P105" s="557"/>
      <c r="Q105" s="561"/>
      <c r="R105" s="562"/>
      <c r="S105" s="557"/>
      <c r="T105" s="563"/>
      <c r="U105" s="1142"/>
      <c r="V105" s="557"/>
      <c r="W105" s="564"/>
      <c r="X105" s="557"/>
      <c r="Y105" s="565"/>
      <c r="Z105" s="566"/>
      <c r="AA105" s="567"/>
    </row>
    <row r="106" spans="1:27" s="568" customFormat="1" ht="18" customHeight="1">
      <c r="A106" s="555"/>
      <c r="B106" s="1139"/>
      <c r="C106" s="353" t="s">
        <v>3327</v>
      </c>
      <c r="D106" s="1143" t="s">
        <v>1096</v>
      </c>
      <c r="E106" s="1139" t="s">
        <v>1758</v>
      </c>
      <c r="F106" s="356" t="s">
        <v>1097</v>
      </c>
      <c r="G106" s="381">
        <v>6</v>
      </c>
      <c r="H106" s="1140" t="s">
        <v>3277</v>
      </c>
      <c r="I106" s="557" t="s">
        <v>1106</v>
      </c>
      <c r="J106" s="558">
        <v>44907</v>
      </c>
      <c r="K106" s="557">
        <v>51009</v>
      </c>
      <c r="L106" s="389" t="s">
        <v>2401</v>
      </c>
      <c r="M106" s="1141">
        <v>165000000</v>
      </c>
      <c r="N106" s="1141"/>
      <c r="O106" s="560"/>
      <c r="P106" s="557"/>
      <c r="Q106" s="561"/>
      <c r="R106" s="562"/>
      <c r="S106" s="557"/>
      <c r="T106" s="563"/>
      <c r="U106" s="1142"/>
      <c r="V106" s="557"/>
      <c r="W106" s="564"/>
      <c r="X106" s="557"/>
      <c r="Y106" s="565"/>
      <c r="Z106" s="566"/>
      <c r="AA106" s="567"/>
    </row>
    <row r="107" spans="1:27" s="568" customFormat="1" ht="18" customHeight="1">
      <c r="A107" s="555"/>
      <c r="B107" s="1139"/>
      <c r="C107" s="353" t="s">
        <v>3327</v>
      </c>
      <c r="D107" s="1143" t="s">
        <v>1096</v>
      </c>
      <c r="E107" s="1139" t="s">
        <v>1758</v>
      </c>
      <c r="F107" s="356" t="s">
        <v>1097</v>
      </c>
      <c r="G107" s="381">
        <v>7</v>
      </c>
      <c r="H107" s="1140" t="s">
        <v>3277</v>
      </c>
      <c r="I107" s="557" t="s">
        <v>1106</v>
      </c>
      <c r="J107" s="558">
        <v>45111</v>
      </c>
      <c r="K107" s="557">
        <v>32574</v>
      </c>
      <c r="L107" s="389" t="s">
        <v>2401</v>
      </c>
      <c r="M107" s="1141">
        <v>77000000</v>
      </c>
      <c r="N107" s="1141"/>
      <c r="O107" s="560"/>
      <c r="P107" s="557"/>
      <c r="Q107" s="561"/>
      <c r="R107" s="562"/>
      <c r="S107" s="557"/>
      <c r="T107" s="563"/>
      <c r="U107" s="1142"/>
      <c r="V107" s="557"/>
      <c r="W107" s="564"/>
      <c r="X107" s="557"/>
      <c r="Y107" s="565"/>
      <c r="Z107" s="566"/>
      <c r="AA107" s="567"/>
    </row>
    <row r="108" spans="1:27" s="568" customFormat="1" ht="18" customHeight="1">
      <c r="A108" s="555"/>
      <c r="B108" s="1139"/>
      <c r="C108" s="353" t="s">
        <v>683</v>
      </c>
      <c r="D108" s="1143" t="s">
        <v>1107</v>
      </c>
      <c r="E108" s="1139" t="s">
        <v>1759</v>
      </c>
      <c r="F108" s="356" t="s">
        <v>1108</v>
      </c>
      <c r="G108" s="381">
        <v>1</v>
      </c>
      <c r="H108" s="1140" t="s">
        <v>3278</v>
      </c>
      <c r="I108" s="557" t="s">
        <v>293</v>
      </c>
      <c r="J108" s="558">
        <v>44392</v>
      </c>
      <c r="K108" s="557">
        <v>58268</v>
      </c>
      <c r="L108" s="389" t="s">
        <v>2401</v>
      </c>
      <c r="M108" s="1141">
        <v>300000000</v>
      </c>
      <c r="N108" s="1141"/>
      <c r="O108" s="560"/>
      <c r="P108" s="557"/>
      <c r="Q108" s="561"/>
      <c r="R108" s="562"/>
      <c r="S108" s="557"/>
      <c r="T108" s="563"/>
      <c r="U108" s="1142"/>
      <c r="V108" s="557"/>
      <c r="W108" s="564"/>
      <c r="X108" s="557"/>
      <c r="Y108" s="565"/>
      <c r="Z108" s="566"/>
      <c r="AA108" s="567"/>
    </row>
    <row r="109" spans="1:27" s="568" customFormat="1" ht="18" customHeight="1">
      <c r="A109" s="555"/>
      <c r="B109" s="1139"/>
      <c r="C109" s="353" t="s">
        <v>3327</v>
      </c>
      <c r="D109" s="1143" t="s">
        <v>1107</v>
      </c>
      <c r="E109" s="1139" t="s">
        <v>1759</v>
      </c>
      <c r="F109" s="356" t="s">
        <v>1108</v>
      </c>
      <c r="G109" s="381">
        <v>2</v>
      </c>
      <c r="H109" s="1140" t="s">
        <v>3278</v>
      </c>
      <c r="I109" s="557" t="s">
        <v>293</v>
      </c>
      <c r="J109" s="558">
        <v>44469</v>
      </c>
      <c r="K109" s="557">
        <v>75977</v>
      </c>
      <c r="L109" s="389" t="s">
        <v>2401</v>
      </c>
      <c r="M109" s="1141">
        <v>300000000</v>
      </c>
      <c r="N109" s="1141"/>
      <c r="O109" s="560"/>
      <c r="P109" s="557"/>
      <c r="Q109" s="561"/>
      <c r="R109" s="562"/>
      <c r="S109" s="557"/>
      <c r="T109" s="563"/>
      <c r="U109" s="1142"/>
      <c r="V109" s="557"/>
      <c r="W109" s="564"/>
      <c r="X109" s="557"/>
      <c r="Y109" s="565"/>
      <c r="Z109" s="566"/>
      <c r="AA109" s="567"/>
    </row>
    <row r="110" spans="1:27" s="568" customFormat="1" ht="18" customHeight="1">
      <c r="A110" s="555"/>
      <c r="B110" s="1139"/>
      <c r="C110" s="353" t="s">
        <v>3327</v>
      </c>
      <c r="D110" s="1143" t="s">
        <v>1107</v>
      </c>
      <c r="E110" s="1139" t="s">
        <v>1759</v>
      </c>
      <c r="F110" s="356" t="s">
        <v>1108</v>
      </c>
      <c r="G110" s="381">
        <v>3</v>
      </c>
      <c r="H110" s="1140" t="s">
        <v>3279</v>
      </c>
      <c r="I110" s="557" t="s">
        <v>293</v>
      </c>
      <c r="J110" s="558">
        <v>44476</v>
      </c>
      <c r="K110" s="557">
        <v>77687</v>
      </c>
      <c r="L110" s="389" t="s">
        <v>2401</v>
      </c>
      <c r="M110" s="1141">
        <v>62400000</v>
      </c>
      <c r="N110" s="1141"/>
      <c r="O110" s="560"/>
      <c r="P110" s="557"/>
      <c r="Q110" s="561"/>
      <c r="R110" s="562"/>
      <c r="S110" s="557"/>
      <c r="T110" s="563"/>
      <c r="U110" s="1142"/>
      <c r="V110" s="557"/>
      <c r="W110" s="564"/>
      <c r="X110" s="557"/>
      <c r="Y110" s="565"/>
      <c r="Z110" s="566"/>
      <c r="AA110" s="567"/>
    </row>
    <row r="111" spans="1:27" s="568" customFormat="1" ht="18" customHeight="1">
      <c r="A111" s="555"/>
      <c r="B111" s="1139"/>
      <c r="C111" s="353" t="s">
        <v>3327</v>
      </c>
      <c r="D111" s="1143" t="s">
        <v>1107</v>
      </c>
      <c r="E111" s="1139" t="s">
        <v>1759</v>
      </c>
      <c r="F111" s="356" t="s">
        <v>1108</v>
      </c>
      <c r="G111" s="381">
        <v>4</v>
      </c>
      <c r="H111" s="1140" t="s">
        <v>3280</v>
      </c>
      <c r="I111" s="557" t="s">
        <v>293</v>
      </c>
      <c r="J111" s="558">
        <v>44568</v>
      </c>
      <c r="K111" s="557">
        <v>1692</v>
      </c>
      <c r="L111" s="389" t="s">
        <v>2401</v>
      </c>
      <c r="M111" s="1141">
        <v>72000000</v>
      </c>
      <c r="N111" s="1141"/>
      <c r="O111" s="560"/>
      <c r="P111" s="557"/>
      <c r="Q111" s="561"/>
      <c r="R111" s="562"/>
      <c r="S111" s="557"/>
      <c r="T111" s="563"/>
      <c r="U111" s="1142"/>
      <c r="V111" s="557"/>
      <c r="W111" s="564"/>
      <c r="X111" s="557"/>
      <c r="Y111" s="565"/>
      <c r="Z111" s="566"/>
      <c r="AA111" s="567"/>
    </row>
    <row r="112" spans="1:27" s="568" customFormat="1" ht="18" customHeight="1">
      <c r="A112" s="555"/>
      <c r="B112" s="1139"/>
      <c r="C112" s="353" t="s">
        <v>683</v>
      </c>
      <c r="D112" s="1143" t="s">
        <v>1117</v>
      </c>
      <c r="E112" s="1139" t="s">
        <v>1760</v>
      </c>
      <c r="F112" s="356" t="s">
        <v>1118</v>
      </c>
      <c r="G112" s="381">
        <v>1</v>
      </c>
      <c r="H112" s="1140" t="s">
        <v>1123</v>
      </c>
      <c r="I112" s="557" t="s">
        <v>3365</v>
      </c>
      <c r="J112" s="558">
        <v>40746</v>
      </c>
      <c r="K112" s="557">
        <v>51422</v>
      </c>
      <c r="L112" s="389" t="s">
        <v>2401</v>
      </c>
      <c r="M112" s="1141">
        <v>228000000</v>
      </c>
      <c r="N112" s="1141"/>
      <c r="O112" s="560"/>
      <c r="P112" s="557"/>
      <c r="Q112" s="561"/>
      <c r="R112" s="562"/>
      <c r="S112" s="557"/>
      <c r="T112" s="563"/>
      <c r="U112" s="1142"/>
      <c r="V112" s="557"/>
      <c r="W112" s="564"/>
      <c r="X112" s="557"/>
      <c r="Y112" s="565"/>
      <c r="Z112" s="566"/>
      <c r="AA112" s="567"/>
    </row>
    <row r="113" spans="1:27" s="568" customFormat="1" ht="18" customHeight="1">
      <c r="A113" s="555"/>
      <c r="B113" s="1139"/>
      <c r="C113" s="353" t="s">
        <v>3327</v>
      </c>
      <c r="D113" s="1143" t="s">
        <v>1117</v>
      </c>
      <c r="E113" s="1139" t="s">
        <v>1760</v>
      </c>
      <c r="F113" s="356" t="s">
        <v>1118</v>
      </c>
      <c r="G113" s="381">
        <v>2</v>
      </c>
      <c r="H113" s="1140" t="s">
        <v>1123</v>
      </c>
      <c r="I113" s="557" t="s">
        <v>3365</v>
      </c>
      <c r="J113" s="558">
        <v>42684</v>
      </c>
      <c r="K113" s="557">
        <v>418655</v>
      </c>
      <c r="L113" s="389" t="s">
        <v>2401</v>
      </c>
      <c r="M113" s="1141">
        <v>9200000</v>
      </c>
      <c r="N113" s="1141"/>
      <c r="O113" s="560"/>
      <c r="P113" s="557"/>
      <c r="Q113" s="561"/>
      <c r="R113" s="562"/>
      <c r="S113" s="557"/>
      <c r="T113" s="563"/>
      <c r="U113" s="1142"/>
      <c r="V113" s="557"/>
      <c r="W113" s="564"/>
      <c r="X113" s="557"/>
      <c r="Y113" s="565" t="s">
        <v>3281</v>
      </c>
      <c r="Z113" s="566"/>
      <c r="AA113" s="567"/>
    </row>
    <row r="114" spans="1:27" s="568" customFormat="1" ht="18" customHeight="1">
      <c r="A114" s="555"/>
      <c r="B114" s="1139"/>
      <c r="C114" s="353" t="s">
        <v>3327</v>
      </c>
      <c r="D114" s="1143" t="s">
        <v>1117</v>
      </c>
      <c r="E114" s="1139" t="s">
        <v>1760</v>
      </c>
      <c r="F114" s="356" t="s">
        <v>1118</v>
      </c>
      <c r="G114" s="381">
        <v>3</v>
      </c>
      <c r="H114" s="1140" t="s">
        <v>3282</v>
      </c>
      <c r="I114" s="557" t="s">
        <v>293</v>
      </c>
      <c r="J114" s="558">
        <v>43433</v>
      </c>
      <c r="K114" s="557">
        <v>432880</v>
      </c>
      <c r="L114" s="389" t="s">
        <v>2401</v>
      </c>
      <c r="M114" s="1141">
        <v>28800000</v>
      </c>
      <c r="N114" s="1141"/>
      <c r="O114" s="560"/>
      <c r="P114" s="557"/>
      <c r="Q114" s="561"/>
      <c r="R114" s="562"/>
      <c r="S114" s="557"/>
      <c r="T114" s="563"/>
      <c r="U114" s="1142"/>
      <c r="V114" s="557"/>
      <c r="W114" s="564"/>
      <c r="X114" s="557"/>
      <c r="Y114" s="565"/>
      <c r="Z114" s="566"/>
      <c r="AA114" s="567"/>
    </row>
    <row r="115" spans="1:27" s="568" customFormat="1" ht="18" customHeight="1">
      <c r="A115" s="555"/>
      <c r="B115" s="1139"/>
      <c r="C115" s="353" t="s">
        <v>3327</v>
      </c>
      <c r="D115" s="1143" t="s">
        <v>1117</v>
      </c>
      <c r="E115" s="1139" t="s">
        <v>1760</v>
      </c>
      <c r="F115" s="356" t="s">
        <v>1118</v>
      </c>
      <c r="G115" s="381">
        <v>4</v>
      </c>
      <c r="H115" s="1140" t="s">
        <v>1123</v>
      </c>
      <c r="I115" s="557" t="s">
        <v>293</v>
      </c>
      <c r="J115" s="558">
        <v>43790</v>
      </c>
      <c r="K115" s="557">
        <v>451163</v>
      </c>
      <c r="L115" s="389" t="s">
        <v>2401</v>
      </c>
      <c r="M115" s="1141">
        <v>54000000</v>
      </c>
      <c r="N115" s="1141"/>
      <c r="O115" s="560"/>
      <c r="P115" s="557"/>
      <c r="Q115" s="561"/>
      <c r="R115" s="562"/>
      <c r="S115" s="557"/>
      <c r="T115" s="563"/>
      <c r="U115" s="1142"/>
      <c r="V115" s="557"/>
      <c r="W115" s="564"/>
      <c r="X115" s="557"/>
      <c r="Y115" s="565"/>
      <c r="Z115" s="566"/>
      <c r="AA115" s="567"/>
    </row>
    <row r="116" spans="1:27" s="568" customFormat="1" ht="18" customHeight="1">
      <c r="A116" s="555"/>
      <c r="B116" s="1139"/>
      <c r="C116" s="353" t="s">
        <v>3327</v>
      </c>
      <c r="D116" s="1143" t="s">
        <v>1117</v>
      </c>
      <c r="E116" s="1139" t="s">
        <v>1760</v>
      </c>
      <c r="F116" s="356" t="s">
        <v>1118</v>
      </c>
      <c r="G116" s="381">
        <v>5</v>
      </c>
      <c r="H116" s="1140" t="s">
        <v>1123</v>
      </c>
      <c r="I116" s="557" t="s">
        <v>3218</v>
      </c>
      <c r="J116" s="558">
        <v>44386</v>
      </c>
      <c r="K116" s="557">
        <v>290380</v>
      </c>
      <c r="L116" s="389" t="s">
        <v>2401</v>
      </c>
      <c r="M116" s="1141">
        <v>120000000</v>
      </c>
      <c r="N116" s="1141"/>
      <c r="O116" s="560"/>
      <c r="P116" s="557"/>
      <c r="Q116" s="561"/>
      <c r="R116" s="562"/>
      <c r="S116" s="557"/>
      <c r="T116" s="563"/>
      <c r="U116" s="1142"/>
      <c r="V116" s="557"/>
      <c r="W116" s="564"/>
      <c r="X116" s="557"/>
      <c r="Y116" s="565" t="s">
        <v>3283</v>
      </c>
      <c r="Z116" s="566"/>
      <c r="AA116" s="567"/>
    </row>
    <row r="117" spans="1:27" s="568" customFormat="1" ht="18" customHeight="1">
      <c r="A117" s="555"/>
      <c r="B117" s="1139"/>
      <c r="C117" s="353" t="s">
        <v>3327</v>
      </c>
      <c r="D117" s="1143" t="s">
        <v>1117</v>
      </c>
      <c r="E117" s="1139" t="s">
        <v>1760</v>
      </c>
      <c r="F117" s="356" t="s">
        <v>1118</v>
      </c>
      <c r="G117" s="381">
        <v>6</v>
      </c>
      <c r="H117" s="1140" t="s">
        <v>1123</v>
      </c>
      <c r="I117" s="557" t="s">
        <v>3218</v>
      </c>
      <c r="J117" s="558">
        <v>44525</v>
      </c>
      <c r="K117" s="557">
        <v>478792</v>
      </c>
      <c r="L117" s="389" t="s">
        <v>2401</v>
      </c>
      <c r="M117" s="1141">
        <v>106800000</v>
      </c>
      <c r="N117" s="1141"/>
      <c r="O117" s="560"/>
      <c r="P117" s="557"/>
      <c r="Q117" s="561"/>
      <c r="R117" s="562"/>
      <c r="S117" s="557"/>
      <c r="T117" s="563"/>
      <c r="U117" s="1142"/>
      <c r="V117" s="557"/>
      <c r="W117" s="564"/>
      <c r="X117" s="557"/>
      <c r="Y117" s="565" t="s">
        <v>3283</v>
      </c>
      <c r="Z117" s="566"/>
      <c r="AA117" s="567"/>
    </row>
    <row r="118" spans="1:27" s="568" customFormat="1" ht="18" customHeight="1">
      <c r="A118" s="555"/>
      <c r="B118" s="1139"/>
      <c r="C118" s="353" t="s">
        <v>3327</v>
      </c>
      <c r="D118" s="1143" t="s">
        <v>1117</v>
      </c>
      <c r="E118" s="1139" t="s">
        <v>1760</v>
      </c>
      <c r="F118" s="356" t="s">
        <v>1118</v>
      </c>
      <c r="G118" s="381">
        <v>7</v>
      </c>
      <c r="H118" s="1140" t="s">
        <v>3282</v>
      </c>
      <c r="I118" s="557" t="s">
        <v>293</v>
      </c>
      <c r="J118" s="558">
        <v>44778</v>
      </c>
      <c r="K118" s="557">
        <v>269539</v>
      </c>
      <c r="L118" s="389" t="s">
        <v>2401</v>
      </c>
      <c r="M118" s="1141">
        <v>22800000</v>
      </c>
      <c r="N118" s="1141"/>
      <c r="O118" s="560"/>
      <c r="P118" s="557"/>
      <c r="Q118" s="561"/>
      <c r="R118" s="562"/>
      <c r="S118" s="557"/>
      <c r="T118" s="563"/>
      <c r="U118" s="1142"/>
      <c r="V118" s="557"/>
      <c r="W118" s="564"/>
      <c r="X118" s="557"/>
      <c r="Y118" s="565"/>
      <c r="Z118" s="566"/>
      <c r="AA118" s="567"/>
    </row>
    <row r="119" spans="1:27" s="568" customFormat="1" ht="18" customHeight="1">
      <c r="A119" s="555"/>
      <c r="B119" s="1139"/>
      <c r="C119" s="353" t="s">
        <v>683</v>
      </c>
      <c r="D119" s="1143" t="s">
        <v>1128</v>
      </c>
      <c r="E119" s="1139" t="s">
        <v>1761</v>
      </c>
      <c r="F119" s="356" t="s">
        <v>1129</v>
      </c>
      <c r="G119" s="381">
        <v>1</v>
      </c>
      <c r="H119" s="1140" t="s">
        <v>1133</v>
      </c>
      <c r="I119" s="557" t="s">
        <v>3211</v>
      </c>
      <c r="J119" s="558">
        <v>43980</v>
      </c>
      <c r="K119" s="557">
        <v>21037</v>
      </c>
      <c r="L119" s="389" t="s">
        <v>2401</v>
      </c>
      <c r="M119" s="1141">
        <v>403200000</v>
      </c>
      <c r="N119" s="1141"/>
      <c r="O119" s="560"/>
      <c r="P119" s="557"/>
      <c r="Q119" s="561"/>
      <c r="R119" s="562"/>
      <c r="S119" s="557"/>
      <c r="T119" s="563"/>
      <c r="U119" s="1142"/>
      <c r="V119" s="557"/>
      <c r="W119" s="564"/>
      <c r="X119" s="557"/>
      <c r="Y119" s="565"/>
      <c r="Z119" s="566"/>
      <c r="AA119" s="567"/>
    </row>
    <row r="120" spans="1:27" s="568" customFormat="1" ht="18" customHeight="1">
      <c r="A120" s="555"/>
      <c r="B120" s="1139"/>
      <c r="C120" s="353" t="s">
        <v>3327</v>
      </c>
      <c r="D120" s="1143" t="s">
        <v>1128</v>
      </c>
      <c r="E120" s="1139" t="s">
        <v>1761</v>
      </c>
      <c r="F120" s="356" t="s">
        <v>1129</v>
      </c>
      <c r="G120" s="381">
        <v>2</v>
      </c>
      <c r="H120" s="1140" t="s">
        <v>1133</v>
      </c>
      <c r="I120" s="557" t="s">
        <v>293</v>
      </c>
      <c r="J120" s="558">
        <v>44768</v>
      </c>
      <c r="K120" s="557">
        <v>87296</v>
      </c>
      <c r="L120" s="389" t="s">
        <v>2401</v>
      </c>
      <c r="M120" s="1141">
        <v>212400000</v>
      </c>
      <c r="N120" s="1141"/>
      <c r="O120" s="560"/>
      <c r="P120" s="557"/>
      <c r="Q120" s="561"/>
      <c r="R120" s="562"/>
      <c r="S120" s="557"/>
      <c r="T120" s="563"/>
      <c r="U120" s="1142"/>
      <c r="V120" s="557"/>
      <c r="W120" s="564"/>
      <c r="X120" s="557"/>
      <c r="Y120" s="565"/>
      <c r="Z120" s="566"/>
      <c r="AA120" s="567"/>
    </row>
    <row r="121" spans="1:27" s="568" customFormat="1" ht="18" customHeight="1">
      <c r="A121" s="555"/>
      <c r="B121" s="1139"/>
      <c r="C121" s="353" t="s">
        <v>683</v>
      </c>
      <c r="D121" s="1143" t="s">
        <v>1136</v>
      </c>
      <c r="E121" s="1139" t="s">
        <v>1762</v>
      </c>
      <c r="F121" s="356" t="s">
        <v>1137</v>
      </c>
      <c r="G121" s="381">
        <v>1</v>
      </c>
      <c r="H121" s="1140" t="s">
        <v>1144</v>
      </c>
      <c r="I121" s="557" t="s">
        <v>3363</v>
      </c>
      <c r="J121" s="558">
        <v>43724</v>
      </c>
      <c r="K121" s="557">
        <v>84837</v>
      </c>
      <c r="L121" s="389" t="s">
        <v>2401</v>
      </c>
      <c r="M121" s="1141">
        <v>113300000</v>
      </c>
      <c r="N121" s="1141"/>
      <c r="O121" s="560"/>
      <c r="P121" s="557"/>
      <c r="Q121" s="561"/>
      <c r="R121" s="562"/>
      <c r="S121" s="557"/>
      <c r="T121" s="563"/>
      <c r="U121" s="1142"/>
      <c r="V121" s="557"/>
      <c r="W121" s="564"/>
      <c r="X121" s="557"/>
      <c r="Y121" s="565"/>
      <c r="Z121" s="566"/>
      <c r="AA121" s="567"/>
    </row>
    <row r="122" spans="1:27" s="568" customFormat="1" ht="18" customHeight="1">
      <c r="A122" s="555"/>
      <c r="B122" s="1139"/>
      <c r="C122" s="353" t="s">
        <v>3327</v>
      </c>
      <c r="D122" s="1143" t="s">
        <v>1136</v>
      </c>
      <c r="E122" s="1139" t="s">
        <v>1762</v>
      </c>
      <c r="F122" s="356" t="s">
        <v>1137</v>
      </c>
      <c r="G122" s="381">
        <v>2</v>
      </c>
      <c r="H122" s="1140" t="s">
        <v>1144</v>
      </c>
      <c r="I122" s="557" t="s">
        <v>293</v>
      </c>
      <c r="J122" s="558">
        <v>44739</v>
      </c>
      <c r="K122" s="557">
        <v>53995</v>
      </c>
      <c r="L122" s="389" t="s">
        <v>2401</v>
      </c>
      <c r="M122" s="1141">
        <v>63600000</v>
      </c>
      <c r="N122" s="1141"/>
      <c r="O122" s="560"/>
      <c r="P122" s="557"/>
      <c r="Q122" s="561"/>
      <c r="R122" s="562"/>
      <c r="S122" s="557"/>
      <c r="T122" s="563"/>
      <c r="U122" s="1142"/>
      <c r="V122" s="557"/>
      <c r="W122" s="564"/>
      <c r="X122" s="557"/>
      <c r="Y122" s="565"/>
      <c r="Z122" s="566"/>
      <c r="AA122" s="567"/>
    </row>
    <row r="123" spans="1:27" s="568" customFormat="1" ht="18" customHeight="1">
      <c r="A123" s="555"/>
      <c r="B123" s="1139"/>
      <c r="C123" s="353" t="s">
        <v>683</v>
      </c>
      <c r="D123" s="1143" t="s">
        <v>1147</v>
      </c>
      <c r="E123" s="1139" t="s">
        <v>1763</v>
      </c>
      <c r="F123" s="356" t="s">
        <v>1148</v>
      </c>
      <c r="G123" s="381">
        <v>1</v>
      </c>
      <c r="H123" s="1140" t="s">
        <v>1153</v>
      </c>
      <c r="I123" s="557" t="s">
        <v>3364</v>
      </c>
      <c r="J123" s="558">
        <v>42419</v>
      </c>
      <c r="K123" s="557">
        <v>4630</v>
      </c>
      <c r="L123" s="389" t="s">
        <v>2401</v>
      </c>
      <c r="M123" s="1141">
        <v>31012551</v>
      </c>
      <c r="N123" s="1141"/>
      <c r="O123" s="560"/>
      <c r="P123" s="557"/>
      <c r="Q123" s="561"/>
      <c r="R123" s="562"/>
      <c r="S123" s="557"/>
      <c r="T123" s="563"/>
      <c r="U123" s="1142"/>
      <c r="V123" s="557"/>
      <c r="W123" s="564"/>
      <c r="X123" s="557"/>
      <c r="Y123" s="565" t="s">
        <v>3284</v>
      </c>
      <c r="Z123" s="566"/>
      <c r="AA123" s="567"/>
    </row>
    <row r="124" spans="1:27" s="568" customFormat="1" ht="18" customHeight="1">
      <c r="A124" s="555"/>
      <c r="B124" s="1139"/>
      <c r="C124" s="353" t="s">
        <v>3327</v>
      </c>
      <c r="D124" s="1143" t="s">
        <v>1147</v>
      </c>
      <c r="E124" s="1139" t="s">
        <v>1763</v>
      </c>
      <c r="F124" s="356" t="s">
        <v>1148</v>
      </c>
      <c r="G124" s="381">
        <v>2</v>
      </c>
      <c r="H124" s="1140" t="s">
        <v>1153</v>
      </c>
      <c r="I124" s="557" t="s">
        <v>3364</v>
      </c>
      <c r="J124" s="558">
        <v>42639</v>
      </c>
      <c r="K124" s="557">
        <v>32463</v>
      </c>
      <c r="L124" s="389" t="s">
        <v>2401</v>
      </c>
      <c r="M124" s="1141">
        <v>25916617</v>
      </c>
      <c r="N124" s="1141"/>
      <c r="O124" s="560"/>
      <c r="P124" s="557"/>
      <c r="Q124" s="561"/>
      <c r="R124" s="562"/>
      <c r="S124" s="557"/>
      <c r="T124" s="563"/>
      <c r="U124" s="1142"/>
      <c r="V124" s="557"/>
      <c r="W124" s="564"/>
      <c r="X124" s="557"/>
      <c r="Y124" s="565" t="s">
        <v>3285</v>
      </c>
      <c r="Z124" s="566"/>
      <c r="AA124" s="567"/>
    </row>
    <row r="125" spans="1:27" s="568" customFormat="1" ht="18" customHeight="1">
      <c r="A125" s="555"/>
      <c r="B125" s="1139"/>
      <c r="C125" s="353" t="s">
        <v>3327</v>
      </c>
      <c r="D125" s="1143" t="s">
        <v>1147</v>
      </c>
      <c r="E125" s="1139" t="s">
        <v>1763</v>
      </c>
      <c r="F125" s="356" t="s">
        <v>1148</v>
      </c>
      <c r="G125" s="381">
        <v>3</v>
      </c>
      <c r="H125" s="1140" t="s">
        <v>3286</v>
      </c>
      <c r="I125" s="557" t="s">
        <v>293</v>
      </c>
      <c r="J125" s="558">
        <v>44644</v>
      </c>
      <c r="K125" s="557">
        <v>12121</v>
      </c>
      <c r="L125" s="389" t="s">
        <v>2401</v>
      </c>
      <c r="M125" s="1141">
        <v>138000000</v>
      </c>
      <c r="N125" s="1141"/>
      <c r="O125" s="560"/>
      <c r="P125" s="557"/>
      <c r="Q125" s="561"/>
      <c r="R125" s="562"/>
      <c r="S125" s="557"/>
      <c r="T125" s="563"/>
      <c r="U125" s="1142"/>
      <c r="V125" s="557"/>
      <c r="W125" s="564"/>
      <c r="X125" s="557"/>
      <c r="Y125" s="565"/>
      <c r="Z125" s="566"/>
      <c r="AA125" s="567"/>
    </row>
    <row r="126" spans="1:27" s="568" customFormat="1" ht="18" customHeight="1">
      <c r="A126" s="555"/>
      <c r="B126" s="1139"/>
      <c r="C126" s="353" t="s">
        <v>683</v>
      </c>
      <c r="D126" s="1143" t="s">
        <v>1156</v>
      </c>
      <c r="E126" s="1139" t="s">
        <v>1764</v>
      </c>
      <c r="F126" s="356" t="s">
        <v>1157</v>
      </c>
      <c r="G126" s="381">
        <v>1</v>
      </c>
      <c r="H126" s="1140" t="s">
        <v>3287</v>
      </c>
      <c r="I126" s="557" t="s">
        <v>3362</v>
      </c>
      <c r="J126" s="558">
        <v>40658</v>
      </c>
      <c r="K126" s="557">
        <v>47323</v>
      </c>
      <c r="L126" s="389" t="s">
        <v>2401</v>
      </c>
      <c r="M126" s="1141">
        <v>260400000</v>
      </c>
      <c r="N126" s="1141"/>
      <c r="O126" s="560"/>
      <c r="P126" s="557"/>
      <c r="Q126" s="561"/>
      <c r="R126" s="562"/>
      <c r="S126" s="557"/>
      <c r="T126" s="563"/>
      <c r="U126" s="1142"/>
      <c r="V126" s="557"/>
      <c r="W126" s="564"/>
      <c r="X126" s="557"/>
      <c r="Y126" s="565"/>
      <c r="Z126" s="566"/>
      <c r="AA126" s="567"/>
    </row>
    <row r="127" spans="1:27" s="568" customFormat="1" ht="18" customHeight="1">
      <c r="A127" s="555"/>
      <c r="B127" s="1139"/>
      <c r="C127" s="353" t="s">
        <v>3327</v>
      </c>
      <c r="D127" s="1143" t="s">
        <v>1156</v>
      </c>
      <c r="E127" s="1139" t="s">
        <v>1764</v>
      </c>
      <c r="F127" s="356" t="s">
        <v>1157</v>
      </c>
      <c r="G127" s="381">
        <v>2</v>
      </c>
      <c r="H127" s="1140" t="s">
        <v>3287</v>
      </c>
      <c r="I127" s="557" t="s">
        <v>3362</v>
      </c>
      <c r="J127" s="558">
        <v>42032</v>
      </c>
      <c r="K127" s="557">
        <v>9198</v>
      </c>
      <c r="L127" s="389" t="s">
        <v>2401</v>
      </c>
      <c r="M127" s="1141">
        <v>42000000</v>
      </c>
      <c r="N127" s="1141"/>
      <c r="O127" s="560"/>
      <c r="P127" s="557"/>
      <c r="Q127" s="561"/>
      <c r="R127" s="562"/>
      <c r="S127" s="557"/>
      <c r="T127" s="563"/>
      <c r="U127" s="1142"/>
      <c r="V127" s="557"/>
      <c r="W127" s="564"/>
      <c r="X127" s="557"/>
      <c r="Y127" s="565"/>
      <c r="Z127" s="566"/>
      <c r="AA127" s="567"/>
    </row>
    <row r="128" spans="1:27" s="568" customFormat="1" ht="18" customHeight="1">
      <c r="A128" s="555"/>
      <c r="B128" s="1139"/>
      <c r="C128" s="353" t="s">
        <v>3327</v>
      </c>
      <c r="D128" s="1143" t="s">
        <v>1156</v>
      </c>
      <c r="E128" s="1139" t="s">
        <v>1764</v>
      </c>
      <c r="F128" s="356" t="s">
        <v>1157</v>
      </c>
      <c r="G128" s="381">
        <v>3</v>
      </c>
      <c r="H128" s="1140" t="s">
        <v>3287</v>
      </c>
      <c r="I128" s="557" t="s">
        <v>3362</v>
      </c>
      <c r="J128" s="558">
        <v>43488</v>
      </c>
      <c r="K128" s="557">
        <v>5848</v>
      </c>
      <c r="L128" s="389" t="s">
        <v>2401</v>
      </c>
      <c r="M128" s="1141">
        <v>60000000</v>
      </c>
      <c r="N128" s="1141"/>
      <c r="O128" s="560"/>
      <c r="P128" s="557"/>
      <c r="Q128" s="561"/>
      <c r="R128" s="562"/>
      <c r="S128" s="557"/>
      <c r="T128" s="563"/>
      <c r="U128" s="1142"/>
      <c r="V128" s="557"/>
      <c r="W128" s="564"/>
      <c r="X128" s="557"/>
      <c r="Y128" s="565"/>
      <c r="Z128" s="566"/>
      <c r="AA128" s="567"/>
    </row>
    <row r="129" spans="1:27" s="568" customFormat="1" ht="18" customHeight="1">
      <c r="A129" s="555"/>
      <c r="B129" s="1139"/>
      <c r="C129" s="353" t="s">
        <v>3327</v>
      </c>
      <c r="D129" s="1143" t="s">
        <v>1156</v>
      </c>
      <c r="E129" s="1139" t="s">
        <v>1764</v>
      </c>
      <c r="F129" s="356" t="s">
        <v>1157</v>
      </c>
      <c r="G129" s="381">
        <v>4</v>
      </c>
      <c r="H129" s="1140" t="s">
        <v>3288</v>
      </c>
      <c r="I129" s="557" t="s">
        <v>293</v>
      </c>
      <c r="J129" s="558">
        <v>43635</v>
      </c>
      <c r="K129" s="557">
        <v>49454</v>
      </c>
      <c r="L129" s="389" t="s">
        <v>2401</v>
      </c>
      <c r="M129" s="1141">
        <v>48000000</v>
      </c>
      <c r="N129" s="1141"/>
      <c r="O129" s="560"/>
      <c r="P129" s="557"/>
      <c r="Q129" s="561"/>
      <c r="R129" s="562"/>
      <c r="S129" s="557"/>
      <c r="T129" s="563"/>
      <c r="U129" s="1142"/>
      <c r="V129" s="557"/>
      <c r="W129" s="564"/>
      <c r="X129" s="557"/>
      <c r="Y129" s="565"/>
      <c r="Z129" s="566"/>
      <c r="AA129" s="567"/>
    </row>
    <row r="130" spans="1:27" s="568" customFormat="1" ht="18" customHeight="1">
      <c r="A130" s="555"/>
      <c r="B130" s="1139"/>
      <c r="C130" s="353" t="s">
        <v>3327</v>
      </c>
      <c r="D130" s="1143" t="s">
        <v>1156</v>
      </c>
      <c r="E130" s="1139" t="s">
        <v>1764</v>
      </c>
      <c r="F130" s="356" t="s">
        <v>1157</v>
      </c>
      <c r="G130" s="381">
        <v>5</v>
      </c>
      <c r="H130" s="1140" t="s">
        <v>3287</v>
      </c>
      <c r="I130" s="557" t="s">
        <v>3362</v>
      </c>
      <c r="J130" s="558">
        <v>43859</v>
      </c>
      <c r="K130" s="557">
        <v>11768</v>
      </c>
      <c r="L130" s="389" t="s">
        <v>2401</v>
      </c>
      <c r="M130" s="1141">
        <v>120000000</v>
      </c>
      <c r="N130" s="1141"/>
      <c r="O130" s="560"/>
      <c r="P130" s="557"/>
      <c r="Q130" s="561"/>
      <c r="R130" s="562"/>
      <c r="S130" s="557"/>
      <c r="T130" s="563"/>
      <c r="U130" s="1142"/>
      <c r="V130" s="557"/>
      <c r="W130" s="564"/>
      <c r="X130" s="557"/>
      <c r="Y130" s="565"/>
      <c r="Z130" s="566"/>
      <c r="AA130" s="567"/>
    </row>
    <row r="131" spans="1:27" s="568" customFormat="1" ht="18" customHeight="1">
      <c r="A131" s="555"/>
      <c r="B131" s="1139"/>
      <c r="C131" s="353" t="s">
        <v>3327</v>
      </c>
      <c r="D131" s="1143" t="s">
        <v>1156</v>
      </c>
      <c r="E131" s="1139" t="s">
        <v>1764</v>
      </c>
      <c r="F131" s="356" t="s">
        <v>1157</v>
      </c>
      <c r="G131" s="381">
        <v>6</v>
      </c>
      <c r="H131" s="1140" t="s">
        <v>3287</v>
      </c>
      <c r="I131" s="557" t="s">
        <v>3362</v>
      </c>
      <c r="J131" s="558">
        <v>44216</v>
      </c>
      <c r="K131" s="557">
        <v>5191</v>
      </c>
      <c r="L131" s="389" t="s">
        <v>2401</v>
      </c>
      <c r="M131" s="1141">
        <v>120000000</v>
      </c>
      <c r="N131" s="1141"/>
      <c r="O131" s="560"/>
      <c r="P131" s="557"/>
      <c r="Q131" s="561"/>
      <c r="R131" s="562"/>
      <c r="S131" s="557"/>
      <c r="T131" s="563"/>
      <c r="U131" s="1142"/>
      <c r="V131" s="557"/>
      <c r="W131" s="564"/>
      <c r="X131" s="557"/>
      <c r="Y131" s="565"/>
      <c r="Z131" s="566"/>
      <c r="AA131" s="567"/>
    </row>
    <row r="132" spans="1:27" s="568" customFormat="1" ht="18" customHeight="1">
      <c r="A132" s="555"/>
      <c r="B132" s="1139"/>
      <c r="C132" s="353" t="s">
        <v>3327</v>
      </c>
      <c r="D132" s="1143" t="s">
        <v>1156</v>
      </c>
      <c r="E132" s="1139" t="s">
        <v>1764</v>
      </c>
      <c r="F132" s="356" t="s">
        <v>1157</v>
      </c>
      <c r="G132" s="381">
        <v>7</v>
      </c>
      <c r="H132" s="1140" t="s">
        <v>3287</v>
      </c>
      <c r="I132" s="557" t="s">
        <v>3362</v>
      </c>
      <c r="J132" s="558">
        <v>44372</v>
      </c>
      <c r="K132" s="557">
        <v>53151</v>
      </c>
      <c r="L132" s="389" t="s">
        <v>2401</v>
      </c>
      <c r="M132" s="1141">
        <v>120000000</v>
      </c>
      <c r="N132" s="1141"/>
      <c r="O132" s="560"/>
      <c r="P132" s="557"/>
      <c r="Q132" s="561"/>
      <c r="R132" s="562"/>
      <c r="S132" s="557"/>
      <c r="T132" s="563"/>
      <c r="U132" s="1142"/>
      <c r="V132" s="557"/>
      <c r="W132" s="564"/>
      <c r="X132" s="557"/>
      <c r="Y132" s="565"/>
      <c r="Z132" s="566"/>
      <c r="AA132" s="567"/>
    </row>
    <row r="133" spans="1:27" s="568" customFormat="1" ht="18" customHeight="1">
      <c r="A133" s="555"/>
      <c r="B133" s="1139"/>
      <c r="C133" s="353" t="s">
        <v>3327</v>
      </c>
      <c r="D133" s="1143" t="s">
        <v>1156</v>
      </c>
      <c r="E133" s="1139" t="s">
        <v>1764</v>
      </c>
      <c r="F133" s="356" t="s">
        <v>1157</v>
      </c>
      <c r="G133" s="381">
        <v>8</v>
      </c>
      <c r="H133" s="1140" t="s">
        <v>3287</v>
      </c>
      <c r="I133" s="557" t="s">
        <v>3362</v>
      </c>
      <c r="J133" s="558">
        <v>44572</v>
      </c>
      <c r="K133" s="557">
        <v>2517</v>
      </c>
      <c r="L133" s="389" t="s">
        <v>2401</v>
      </c>
      <c r="M133" s="1141">
        <v>120000000</v>
      </c>
      <c r="N133" s="1141"/>
      <c r="O133" s="560"/>
      <c r="P133" s="557"/>
      <c r="Q133" s="561"/>
      <c r="R133" s="562"/>
      <c r="S133" s="557"/>
      <c r="T133" s="563"/>
      <c r="U133" s="1142"/>
      <c r="V133" s="557"/>
      <c r="W133" s="564"/>
      <c r="X133" s="557"/>
      <c r="Y133" s="565"/>
      <c r="Z133" s="566"/>
      <c r="AA133" s="567"/>
    </row>
    <row r="134" spans="1:27" s="568" customFormat="1" ht="18" customHeight="1">
      <c r="A134" s="555"/>
      <c r="B134" s="1139"/>
      <c r="C134" s="353" t="s">
        <v>3327</v>
      </c>
      <c r="D134" s="1143" t="s">
        <v>1156</v>
      </c>
      <c r="E134" s="1139" t="s">
        <v>1764</v>
      </c>
      <c r="F134" s="356" t="s">
        <v>1157</v>
      </c>
      <c r="G134" s="381">
        <v>9</v>
      </c>
      <c r="H134" s="1140" t="s">
        <v>3287</v>
      </c>
      <c r="I134" s="557" t="s">
        <v>3362</v>
      </c>
      <c r="J134" s="558">
        <v>44609</v>
      </c>
      <c r="K134" s="557">
        <v>12749</v>
      </c>
      <c r="L134" s="389" t="s">
        <v>2401</v>
      </c>
      <c r="M134" s="1141">
        <v>84000000</v>
      </c>
      <c r="N134" s="1141"/>
      <c r="O134" s="560"/>
      <c r="P134" s="557"/>
      <c r="Q134" s="561"/>
      <c r="R134" s="562"/>
      <c r="S134" s="557"/>
      <c r="T134" s="563"/>
      <c r="U134" s="1142"/>
      <c r="V134" s="557"/>
      <c r="W134" s="564"/>
      <c r="X134" s="557"/>
      <c r="Y134" s="565"/>
      <c r="Z134" s="566"/>
      <c r="AA134" s="567"/>
    </row>
    <row r="135" spans="1:27" s="568" customFormat="1" ht="18" customHeight="1">
      <c r="A135" s="555"/>
      <c r="B135" s="1139"/>
      <c r="C135" s="353" t="s">
        <v>683</v>
      </c>
      <c r="D135" s="1143" t="s">
        <v>1164</v>
      </c>
      <c r="E135" s="1139" t="s">
        <v>1765</v>
      </c>
      <c r="F135" s="356" t="s">
        <v>1165</v>
      </c>
      <c r="G135" s="381">
        <v>1</v>
      </c>
      <c r="H135" s="1140" t="s">
        <v>3289</v>
      </c>
      <c r="I135" s="557" t="s">
        <v>293</v>
      </c>
      <c r="J135" s="558">
        <v>44862</v>
      </c>
      <c r="K135" s="557">
        <v>83275</v>
      </c>
      <c r="L135" s="389" t="s">
        <v>2401</v>
      </c>
      <c r="M135" s="1141">
        <v>441600000</v>
      </c>
      <c r="N135" s="1141"/>
      <c r="O135" s="560"/>
      <c r="P135" s="557"/>
      <c r="Q135" s="561"/>
      <c r="R135" s="562"/>
      <c r="S135" s="557"/>
      <c r="T135" s="563"/>
      <c r="U135" s="1142"/>
      <c r="V135" s="557"/>
      <c r="W135" s="564"/>
      <c r="X135" s="557"/>
      <c r="Y135" s="565"/>
      <c r="Z135" s="566"/>
      <c r="AA135" s="567"/>
    </row>
    <row r="136" spans="1:27" s="568" customFormat="1" ht="18" customHeight="1">
      <c r="A136" s="555"/>
      <c r="B136" s="1139"/>
      <c r="C136" s="353" t="s">
        <v>683</v>
      </c>
      <c r="D136" s="1143" t="s">
        <v>1175</v>
      </c>
      <c r="E136" s="1139" t="s">
        <v>1766</v>
      </c>
      <c r="F136" s="356" t="s">
        <v>1176</v>
      </c>
      <c r="G136" s="381">
        <v>1</v>
      </c>
      <c r="H136" s="1140" t="s">
        <v>1181</v>
      </c>
      <c r="I136" s="557" t="s">
        <v>3364</v>
      </c>
      <c r="J136" s="558">
        <v>43658</v>
      </c>
      <c r="K136" s="557">
        <v>56291</v>
      </c>
      <c r="L136" s="389" t="s">
        <v>2401</v>
      </c>
      <c r="M136" s="1141">
        <v>275550000</v>
      </c>
      <c r="N136" s="1141"/>
      <c r="O136" s="560"/>
      <c r="P136" s="557"/>
      <c r="Q136" s="561"/>
      <c r="R136" s="562"/>
      <c r="S136" s="557"/>
      <c r="T136" s="563"/>
      <c r="U136" s="1142"/>
      <c r="V136" s="557"/>
      <c r="W136" s="564"/>
      <c r="X136" s="557"/>
      <c r="Y136" s="565"/>
      <c r="Z136" s="566"/>
      <c r="AA136" s="567"/>
    </row>
    <row r="137" spans="1:27" s="568" customFormat="1" ht="18" customHeight="1">
      <c r="A137" s="555"/>
      <c r="B137" s="1139"/>
      <c r="C137" s="353" t="s">
        <v>3327</v>
      </c>
      <c r="D137" s="1143" t="s">
        <v>1175</v>
      </c>
      <c r="E137" s="1139" t="s">
        <v>1766</v>
      </c>
      <c r="F137" s="356" t="s">
        <v>1176</v>
      </c>
      <c r="G137" s="381">
        <v>2</v>
      </c>
      <c r="H137" s="1140" t="s">
        <v>1181</v>
      </c>
      <c r="I137" s="557" t="s">
        <v>293</v>
      </c>
      <c r="J137" s="558">
        <v>44092</v>
      </c>
      <c r="K137" s="557">
        <v>110849</v>
      </c>
      <c r="L137" s="389" t="s">
        <v>2401</v>
      </c>
      <c r="M137" s="1141">
        <v>196800000</v>
      </c>
      <c r="N137" s="1141"/>
      <c r="O137" s="560"/>
      <c r="P137" s="557"/>
      <c r="Q137" s="561"/>
      <c r="R137" s="562"/>
      <c r="S137" s="557"/>
      <c r="T137" s="563"/>
      <c r="U137" s="1142"/>
      <c r="V137" s="557"/>
      <c r="W137" s="564"/>
      <c r="X137" s="557"/>
      <c r="Y137" s="565"/>
      <c r="Z137" s="566"/>
      <c r="AA137" s="567"/>
    </row>
    <row r="138" spans="1:27" s="568" customFormat="1" ht="18" customHeight="1">
      <c r="A138" s="555"/>
      <c r="B138" s="1139"/>
      <c r="C138" s="353" t="s">
        <v>3327</v>
      </c>
      <c r="D138" s="1143" t="s">
        <v>1175</v>
      </c>
      <c r="E138" s="1139" t="s">
        <v>1766</v>
      </c>
      <c r="F138" s="356" t="s">
        <v>1176</v>
      </c>
      <c r="G138" s="381">
        <v>3</v>
      </c>
      <c r="H138" s="1140" t="s">
        <v>1181</v>
      </c>
      <c r="I138" s="557" t="s">
        <v>293</v>
      </c>
      <c r="J138" s="558">
        <v>44284</v>
      </c>
      <c r="K138" s="557">
        <v>36596</v>
      </c>
      <c r="L138" s="389" t="s">
        <v>2401</v>
      </c>
      <c r="M138" s="1141">
        <v>43200000</v>
      </c>
      <c r="N138" s="1141"/>
      <c r="O138" s="560"/>
      <c r="P138" s="557"/>
      <c r="Q138" s="561"/>
      <c r="R138" s="562"/>
      <c r="S138" s="557"/>
      <c r="T138" s="563"/>
      <c r="U138" s="1142"/>
      <c r="V138" s="557"/>
      <c r="W138" s="564"/>
      <c r="X138" s="557"/>
      <c r="Y138" s="565"/>
      <c r="Z138" s="566"/>
      <c r="AA138" s="567"/>
    </row>
    <row r="139" spans="1:27" s="568" customFormat="1" ht="18" customHeight="1">
      <c r="A139" s="555"/>
      <c r="B139" s="1139"/>
      <c r="C139" s="353" t="s">
        <v>3327</v>
      </c>
      <c r="D139" s="1143" t="s">
        <v>1175</v>
      </c>
      <c r="E139" s="1139" t="s">
        <v>1766</v>
      </c>
      <c r="F139" s="356" t="s">
        <v>1176</v>
      </c>
      <c r="G139" s="381">
        <v>4</v>
      </c>
      <c r="H139" s="1140" t="s">
        <v>1181</v>
      </c>
      <c r="I139" s="557" t="s">
        <v>293</v>
      </c>
      <c r="J139" s="558">
        <v>44438</v>
      </c>
      <c r="K139" s="557">
        <v>84558</v>
      </c>
      <c r="L139" s="389" t="s">
        <v>2401</v>
      </c>
      <c r="M139" s="1141">
        <v>36000000</v>
      </c>
      <c r="N139" s="1141"/>
      <c r="O139" s="560"/>
      <c r="P139" s="557"/>
      <c r="Q139" s="561"/>
      <c r="R139" s="562"/>
      <c r="S139" s="557"/>
      <c r="T139" s="563"/>
      <c r="U139" s="1142"/>
      <c r="V139" s="557"/>
      <c r="W139" s="564"/>
      <c r="X139" s="557"/>
      <c r="Y139" s="565"/>
      <c r="Z139" s="566"/>
      <c r="AA139" s="567"/>
    </row>
    <row r="140" spans="1:27" s="568" customFormat="1" ht="18" customHeight="1">
      <c r="A140" s="555"/>
      <c r="B140" s="1139"/>
      <c r="C140" s="353" t="s">
        <v>3327</v>
      </c>
      <c r="D140" s="1143" t="s">
        <v>1175</v>
      </c>
      <c r="E140" s="1139" t="s">
        <v>1766</v>
      </c>
      <c r="F140" s="356" t="s">
        <v>1176</v>
      </c>
      <c r="G140" s="381">
        <v>5</v>
      </c>
      <c r="H140" s="1140" t="s">
        <v>1181</v>
      </c>
      <c r="I140" s="557" t="s">
        <v>3290</v>
      </c>
      <c r="J140" s="558">
        <v>44572</v>
      </c>
      <c r="K140" s="557">
        <v>1956</v>
      </c>
      <c r="L140" s="389" t="s">
        <v>2401</v>
      </c>
      <c r="M140" s="1141">
        <v>28600000</v>
      </c>
      <c r="N140" s="1141"/>
      <c r="O140" s="560"/>
      <c r="P140" s="557"/>
      <c r="Q140" s="561"/>
      <c r="R140" s="562"/>
      <c r="S140" s="557"/>
      <c r="T140" s="563"/>
      <c r="U140" s="1142"/>
      <c r="V140" s="557"/>
      <c r="W140" s="564"/>
      <c r="X140" s="557"/>
      <c r="Y140" s="565" t="s">
        <v>3291</v>
      </c>
      <c r="Z140" s="566"/>
      <c r="AA140" s="567"/>
    </row>
    <row r="141" spans="1:27" s="568" customFormat="1" ht="18" customHeight="1">
      <c r="A141" s="555"/>
      <c r="B141" s="1139"/>
      <c r="C141" s="353" t="s">
        <v>683</v>
      </c>
      <c r="D141" s="1143" t="s">
        <v>1187</v>
      </c>
      <c r="E141" s="1139" t="s">
        <v>1767</v>
      </c>
      <c r="F141" s="356" t="s">
        <v>1188</v>
      </c>
      <c r="G141" s="381">
        <v>1</v>
      </c>
      <c r="H141" s="1140" t="s">
        <v>1193</v>
      </c>
      <c r="I141" s="557" t="s">
        <v>3364</v>
      </c>
      <c r="J141" s="558">
        <v>42312</v>
      </c>
      <c r="K141" s="557">
        <v>267789</v>
      </c>
      <c r="L141" s="389" t="s">
        <v>2401</v>
      </c>
      <c r="M141" s="1141">
        <v>229500000</v>
      </c>
      <c r="N141" s="1141"/>
      <c r="O141" s="560"/>
      <c r="P141" s="557"/>
      <c r="Q141" s="561"/>
      <c r="R141" s="562"/>
      <c r="S141" s="557"/>
      <c r="T141" s="563"/>
      <c r="U141" s="1142"/>
      <c r="V141" s="557"/>
      <c r="W141" s="564"/>
      <c r="X141" s="557"/>
      <c r="Y141" s="565" t="s">
        <v>3292</v>
      </c>
      <c r="Z141" s="566"/>
      <c r="AA141" s="567"/>
    </row>
    <row r="142" spans="1:27" s="568" customFormat="1" ht="18" customHeight="1">
      <c r="A142" s="555"/>
      <c r="B142" s="1139"/>
      <c r="C142" s="353" t="s">
        <v>3327</v>
      </c>
      <c r="D142" s="1143" t="s">
        <v>1187</v>
      </c>
      <c r="E142" s="1139" t="s">
        <v>1767</v>
      </c>
      <c r="F142" s="356" t="s">
        <v>1188</v>
      </c>
      <c r="G142" s="381">
        <v>2</v>
      </c>
      <c r="H142" s="1140" t="s">
        <v>1193</v>
      </c>
      <c r="I142" s="557" t="s">
        <v>293</v>
      </c>
      <c r="J142" s="558">
        <v>44769</v>
      </c>
      <c r="K142" s="557">
        <v>109265</v>
      </c>
      <c r="L142" s="389" t="s">
        <v>2401</v>
      </c>
      <c r="M142" s="1141">
        <v>346800000</v>
      </c>
      <c r="N142" s="1141"/>
      <c r="O142" s="560"/>
      <c r="P142" s="557"/>
      <c r="Q142" s="561"/>
      <c r="R142" s="562"/>
      <c r="S142" s="557"/>
      <c r="T142" s="563"/>
      <c r="U142" s="1142"/>
      <c r="V142" s="557"/>
      <c r="W142" s="564"/>
      <c r="X142" s="557"/>
      <c r="Y142" s="565"/>
      <c r="Z142" s="566"/>
      <c r="AA142" s="567"/>
    </row>
    <row r="143" spans="1:27" s="568" customFormat="1" ht="18" customHeight="1">
      <c r="A143" s="555"/>
      <c r="B143" s="1139"/>
      <c r="C143" s="353" t="s">
        <v>683</v>
      </c>
      <c r="D143" s="1143" t="s">
        <v>1196</v>
      </c>
      <c r="E143" s="1139" t="s">
        <v>1768</v>
      </c>
      <c r="F143" s="356" t="s">
        <v>1197</v>
      </c>
      <c r="G143" s="381">
        <v>1</v>
      </c>
      <c r="H143" s="1140" t="s">
        <v>1201</v>
      </c>
      <c r="I143" s="557" t="s">
        <v>293</v>
      </c>
      <c r="J143" s="558">
        <v>44132</v>
      </c>
      <c r="K143" s="557">
        <v>190752</v>
      </c>
      <c r="L143" s="389" t="s">
        <v>2401</v>
      </c>
      <c r="M143" s="1141">
        <v>67200000</v>
      </c>
      <c r="N143" s="1141"/>
      <c r="O143" s="560"/>
      <c r="P143" s="557"/>
      <c r="Q143" s="561"/>
      <c r="R143" s="562"/>
      <c r="S143" s="557"/>
      <c r="T143" s="563"/>
      <c r="U143" s="1142"/>
      <c r="V143" s="557"/>
      <c r="W143" s="564"/>
      <c r="X143" s="557"/>
      <c r="Y143" s="565"/>
      <c r="Z143" s="566"/>
      <c r="AA143" s="567"/>
    </row>
    <row r="144" spans="1:27" s="568" customFormat="1" ht="18" customHeight="1">
      <c r="A144" s="555"/>
      <c r="B144" s="1139"/>
      <c r="C144" s="353" t="s">
        <v>3327</v>
      </c>
      <c r="D144" s="1143" t="s">
        <v>1196</v>
      </c>
      <c r="E144" s="1139" t="s">
        <v>1768</v>
      </c>
      <c r="F144" s="356" t="s">
        <v>1197</v>
      </c>
      <c r="G144" s="381">
        <v>2</v>
      </c>
      <c r="H144" s="1140" t="s">
        <v>3293</v>
      </c>
      <c r="I144" s="557" t="s">
        <v>293</v>
      </c>
      <c r="J144" s="558">
        <v>44132</v>
      </c>
      <c r="K144" s="557">
        <v>190753</v>
      </c>
      <c r="L144" s="389" t="s">
        <v>2401</v>
      </c>
      <c r="M144" s="1141">
        <v>524400000</v>
      </c>
      <c r="N144" s="1141"/>
      <c r="O144" s="560"/>
      <c r="P144" s="557"/>
      <c r="Q144" s="561"/>
      <c r="R144" s="562"/>
      <c r="S144" s="557"/>
      <c r="T144" s="563"/>
      <c r="U144" s="1142"/>
      <c r="V144" s="557"/>
      <c r="W144" s="564"/>
      <c r="X144" s="557"/>
      <c r="Y144" s="565"/>
      <c r="Z144" s="566"/>
      <c r="AA144" s="567"/>
    </row>
    <row r="145" spans="1:27" s="568" customFormat="1" ht="18" customHeight="1">
      <c r="A145" s="555"/>
      <c r="B145" s="1139"/>
      <c r="C145" s="353" t="s">
        <v>3327</v>
      </c>
      <c r="D145" s="1143" t="s">
        <v>1196</v>
      </c>
      <c r="E145" s="1139" t="s">
        <v>1768</v>
      </c>
      <c r="F145" s="356" t="s">
        <v>1197</v>
      </c>
      <c r="G145" s="381">
        <v>3</v>
      </c>
      <c r="H145" s="1140" t="s">
        <v>3293</v>
      </c>
      <c r="I145" s="557" t="s">
        <v>293</v>
      </c>
      <c r="J145" s="558">
        <v>44267</v>
      </c>
      <c r="K145" s="557">
        <v>38870</v>
      </c>
      <c r="L145" s="389" t="s">
        <v>2401</v>
      </c>
      <c r="M145" s="1141">
        <v>50400000</v>
      </c>
      <c r="N145" s="1141"/>
      <c r="O145" s="560"/>
      <c r="P145" s="557"/>
      <c r="Q145" s="561"/>
      <c r="R145" s="562"/>
      <c r="S145" s="557"/>
      <c r="T145" s="563"/>
      <c r="U145" s="1142"/>
      <c r="V145" s="557"/>
      <c r="W145" s="564"/>
      <c r="X145" s="557"/>
      <c r="Y145" s="565"/>
      <c r="Z145" s="566"/>
      <c r="AA145" s="567"/>
    </row>
    <row r="146" spans="1:27" s="568" customFormat="1" ht="18" customHeight="1">
      <c r="A146" s="555"/>
      <c r="B146" s="1139"/>
      <c r="C146" s="353" t="s">
        <v>3327</v>
      </c>
      <c r="D146" s="1143" t="s">
        <v>1196</v>
      </c>
      <c r="E146" s="1139" t="s">
        <v>1768</v>
      </c>
      <c r="F146" s="356" t="s">
        <v>1197</v>
      </c>
      <c r="G146" s="381">
        <v>4</v>
      </c>
      <c r="H146" s="1140" t="s">
        <v>3293</v>
      </c>
      <c r="I146" s="557" t="s">
        <v>293</v>
      </c>
      <c r="J146" s="558">
        <v>44406</v>
      </c>
      <c r="K146" s="557">
        <v>120722</v>
      </c>
      <c r="L146" s="389" t="s">
        <v>2401</v>
      </c>
      <c r="M146" s="1141">
        <v>92400000</v>
      </c>
      <c r="N146" s="1141"/>
      <c r="O146" s="560"/>
      <c r="P146" s="557"/>
      <c r="Q146" s="561"/>
      <c r="R146" s="562"/>
      <c r="S146" s="557"/>
      <c r="T146" s="563"/>
      <c r="U146" s="1142"/>
      <c r="V146" s="557"/>
      <c r="W146" s="564"/>
      <c r="X146" s="557"/>
      <c r="Y146" s="565"/>
      <c r="Z146" s="566"/>
      <c r="AA146" s="567"/>
    </row>
    <row r="147" spans="1:27" s="568" customFormat="1" ht="18" customHeight="1">
      <c r="A147" s="555"/>
      <c r="B147" s="1139"/>
      <c r="C147" s="353" t="s">
        <v>3327</v>
      </c>
      <c r="D147" s="1143" t="s">
        <v>1196</v>
      </c>
      <c r="E147" s="1139" t="s">
        <v>1768</v>
      </c>
      <c r="F147" s="356" t="s">
        <v>1197</v>
      </c>
      <c r="G147" s="381">
        <v>5</v>
      </c>
      <c r="H147" s="1140" t="s">
        <v>3293</v>
      </c>
      <c r="I147" s="557" t="s">
        <v>293</v>
      </c>
      <c r="J147" s="558">
        <v>44587</v>
      </c>
      <c r="K147" s="557">
        <v>10734</v>
      </c>
      <c r="L147" s="389" t="s">
        <v>2401</v>
      </c>
      <c r="M147" s="1141">
        <v>96000000</v>
      </c>
      <c r="N147" s="1141"/>
      <c r="O147" s="560"/>
      <c r="P147" s="557"/>
      <c r="Q147" s="561"/>
      <c r="R147" s="562"/>
      <c r="S147" s="557"/>
      <c r="T147" s="563"/>
      <c r="U147" s="1142"/>
      <c r="V147" s="557"/>
      <c r="W147" s="564"/>
      <c r="X147" s="557"/>
      <c r="Y147" s="565"/>
      <c r="Z147" s="566"/>
      <c r="AA147" s="567"/>
    </row>
    <row r="148" spans="1:27" s="568" customFormat="1" ht="18" customHeight="1">
      <c r="A148" s="555"/>
      <c r="B148" s="1139"/>
      <c r="C148" s="353" t="s">
        <v>683</v>
      </c>
      <c r="D148" s="1143" t="s">
        <v>1208</v>
      </c>
      <c r="E148" s="1139" t="s">
        <v>1769</v>
      </c>
      <c r="F148" s="356" t="s">
        <v>1209</v>
      </c>
      <c r="G148" s="381">
        <v>1</v>
      </c>
      <c r="H148" s="1140" t="s">
        <v>1213</v>
      </c>
      <c r="I148" s="557" t="s">
        <v>3218</v>
      </c>
      <c r="J148" s="558">
        <v>43356</v>
      </c>
      <c r="K148" s="557">
        <v>43709</v>
      </c>
      <c r="L148" s="389" t="s">
        <v>2401</v>
      </c>
      <c r="M148" s="1141">
        <v>352000000</v>
      </c>
      <c r="N148" s="1141"/>
      <c r="O148" s="560"/>
      <c r="P148" s="557"/>
      <c r="Q148" s="561"/>
      <c r="R148" s="562"/>
      <c r="S148" s="557"/>
      <c r="T148" s="563"/>
      <c r="U148" s="1142"/>
      <c r="V148" s="557"/>
      <c r="W148" s="564"/>
      <c r="X148" s="557"/>
      <c r="Y148" s="565" t="s">
        <v>3294</v>
      </c>
      <c r="Z148" s="566"/>
      <c r="AA148" s="567"/>
    </row>
    <row r="149" spans="1:27" s="568" customFormat="1" ht="18" customHeight="1">
      <c r="A149" s="555"/>
      <c r="B149" s="1139"/>
      <c r="C149" s="353" t="s">
        <v>3327</v>
      </c>
      <c r="D149" s="1143" t="s">
        <v>1208</v>
      </c>
      <c r="E149" s="1139" t="s">
        <v>1769</v>
      </c>
      <c r="F149" s="356" t="s">
        <v>1209</v>
      </c>
      <c r="G149" s="381">
        <v>2</v>
      </c>
      <c r="H149" s="1140" t="s">
        <v>3295</v>
      </c>
      <c r="I149" s="557" t="s">
        <v>293</v>
      </c>
      <c r="J149" s="558">
        <v>43363</v>
      </c>
      <c r="K149" s="557">
        <v>45538</v>
      </c>
      <c r="L149" s="389" t="s">
        <v>2401</v>
      </c>
      <c r="M149" s="1141">
        <v>172800000</v>
      </c>
      <c r="N149" s="1141"/>
      <c r="O149" s="560"/>
      <c r="P149" s="557"/>
      <c r="Q149" s="561"/>
      <c r="R149" s="562"/>
      <c r="S149" s="557"/>
      <c r="T149" s="563"/>
      <c r="U149" s="1142"/>
      <c r="V149" s="557"/>
      <c r="W149" s="564"/>
      <c r="X149" s="557"/>
      <c r="Y149" s="565"/>
      <c r="Z149" s="566"/>
      <c r="AA149" s="567"/>
    </row>
    <row r="150" spans="1:27" s="568" customFormat="1" ht="18" customHeight="1">
      <c r="A150" s="555"/>
      <c r="B150" s="1139"/>
      <c r="C150" s="353" t="s">
        <v>3327</v>
      </c>
      <c r="D150" s="1143" t="s">
        <v>1208</v>
      </c>
      <c r="E150" s="1139" t="s">
        <v>1769</v>
      </c>
      <c r="F150" s="356" t="s">
        <v>1209</v>
      </c>
      <c r="G150" s="381">
        <v>3</v>
      </c>
      <c r="H150" s="1140" t="s">
        <v>1213</v>
      </c>
      <c r="I150" s="557" t="s">
        <v>3218</v>
      </c>
      <c r="J150" s="558">
        <v>44225</v>
      </c>
      <c r="K150" s="557">
        <v>4977</v>
      </c>
      <c r="L150" s="389" t="s">
        <v>2401</v>
      </c>
      <c r="M150" s="1141">
        <v>384000000</v>
      </c>
      <c r="N150" s="1141"/>
      <c r="O150" s="560"/>
      <c r="P150" s="557"/>
      <c r="Q150" s="561"/>
      <c r="R150" s="562"/>
      <c r="S150" s="557"/>
      <c r="T150" s="563"/>
      <c r="U150" s="1142"/>
      <c r="V150" s="557"/>
      <c r="W150" s="564"/>
      <c r="X150" s="557"/>
      <c r="Y150" s="565" t="s">
        <v>3296</v>
      </c>
      <c r="Z150" s="566"/>
      <c r="AA150" s="567"/>
    </row>
    <row r="151" spans="1:27" s="568" customFormat="1" ht="18" customHeight="1">
      <c r="A151" s="555"/>
      <c r="B151" s="1139"/>
      <c r="C151" s="353" t="s">
        <v>3327</v>
      </c>
      <c r="D151" s="1143" t="s">
        <v>1208</v>
      </c>
      <c r="E151" s="1139" t="s">
        <v>1769</v>
      </c>
      <c r="F151" s="356" t="s">
        <v>1209</v>
      </c>
      <c r="G151" s="381">
        <v>4</v>
      </c>
      <c r="H151" s="1140" t="s">
        <v>1213</v>
      </c>
      <c r="I151" s="557" t="s">
        <v>3218</v>
      </c>
      <c r="J151" s="558">
        <v>44292</v>
      </c>
      <c r="K151" s="557">
        <v>19753</v>
      </c>
      <c r="L151" s="389" t="s">
        <v>2401</v>
      </c>
      <c r="M151" s="1141">
        <v>168000000</v>
      </c>
      <c r="N151" s="1141"/>
      <c r="O151" s="560"/>
      <c r="P151" s="557"/>
      <c r="Q151" s="561"/>
      <c r="R151" s="562"/>
      <c r="S151" s="557"/>
      <c r="T151" s="563"/>
      <c r="U151" s="1142"/>
      <c r="V151" s="557"/>
      <c r="W151" s="564"/>
      <c r="X151" s="557"/>
      <c r="Y151" s="565" t="s">
        <v>3296</v>
      </c>
      <c r="Z151" s="566"/>
      <c r="AA151" s="567"/>
    </row>
    <row r="152" spans="1:27" s="568" customFormat="1" ht="18" customHeight="1">
      <c r="A152" s="555"/>
      <c r="B152" s="1139"/>
      <c r="C152" s="353" t="s">
        <v>3327</v>
      </c>
      <c r="D152" s="1143" t="s">
        <v>1208</v>
      </c>
      <c r="E152" s="1139" t="s">
        <v>1769</v>
      </c>
      <c r="F152" s="356" t="s">
        <v>1209</v>
      </c>
      <c r="G152" s="381">
        <v>5</v>
      </c>
      <c r="H152" s="1140" t="s">
        <v>1213</v>
      </c>
      <c r="I152" s="557" t="s">
        <v>3218</v>
      </c>
      <c r="J152" s="558">
        <v>44405</v>
      </c>
      <c r="K152" s="557">
        <v>37823</v>
      </c>
      <c r="L152" s="389" t="s">
        <v>2401</v>
      </c>
      <c r="M152" s="1141">
        <v>9600000</v>
      </c>
      <c r="N152" s="1141"/>
      <c r="O152" s="560"/>
      <c r="P152" s="557"/>
      <c r="Q152" s="561"/>
      <c r="R152" s="562"/>
      <c r="S152" s="557"/>
      <c r="T152" s="563"/>
      <c r="U152" s="1142"/>
      <c r="V152" s="557"/>
      <c r="W152" s="564"/>
      <c r="X152" s="557"/>
      <c r="Y152" s="565" t="s">
        <v>3296</v>
      </c>
      <c r="Z152" s="566"/>
      <c r="AA152" s="567"/>
    </row>
    <row r="153" spans="1:27" s="568" customFormat="1" ht="18" customHeight="1">
      <c r="A153" s="555"/>
      <c r="B153" s="1139"/>
      <c r="C153" s="353" t="s">
        <v>683</v>
      </c>
      <c r="D153" s="1143" t="s">
        <v>1216</v>
      </c>
      <c r="E153" s="1139" t="s">
        <v>1770</v>
      </c>
      <c r="F153" s="356" t="s">
        <v>1217</v>
      </c>
      <c r="G153" s="381">
        <v>1</v>
      </c>
      <c r="H153" s="1140" t="s">
        <v>1223</v>
      </c>
      <c r="I153" s="557" t="s">
        <v>3364</v>
      </c>
      <c r="J153" s="558">
        <v>43761</v>
      </c>
      <c r="K153" s="557">
        <v>67376</v>
      </c>
      <c r="L153" s="389" t="s">
        <v>2401</v>
      </c>
      <c r="M153" s="1141">
        <v>110000000</v>
      </c>
      <c r="N153" s="1141"/>
      <c r="O153" s="560"/>
      <c r="P153" s="557"/>
      <c r="Q153" s="561"/>
      <c r="R153" s="562"/>
      <c r="S153" s="557"/>
      <c r="T153" s="563"/>
      <c r="U153" s="1142"/>
      <c r="V153" s="557"/>
      <c r="W153" s="564"/>
      <c r="X153" s="557"/>
      <c r="Y153" s="565"/>
      <c r="Z153" s="566"/>
      <c r="AA153" s="567"/>
    </row>
    <row r="154" spans="1:27" s="568" customFormat="1" ht="18" customHeight="1">
      <c r="A154" s="555"/>
      <c r="B154" s="1139"/>
      <c r="C154" s="353" t="s">
        <v>3327</v>
      </c>
      <c r="D154" s="1143" t="s">
        <v>1216</v>
      </c>
      <c r="E154" s="1139" t="s">
        <v>1770</v>
      </c>
      <c r="F154" s="356" t="s">
        <v>1217</v>
      </c>
      <c r="G154" s="381">
        <v>2</v>
      </c>
      <c r="H154" s="1140" t="s">
        <v>1223</v>
      </c>
      <c r="I154" s="557" t="s">
        <v>3220</v>
      </c>
      <c r="J154" s="558">
        <v>44046</v>
      </c>
      <c r="K154" s="557">
        <v>84048</v>
      </c>
      <c r="L154" s="389" t="s">
        <v>2401</v>
      </c>
      <c r="M154" s="1141">
        <v>72000000</v>
      </c>
      <c r="N154" s="1141"/>
      <c r="O154" s="560"/>
      <c r="P154" s="557"/>
      <c r="Q154" s="561"/>
      <c r="R154" s="562"/>
      <c r="S154" s="557"/>
      <c r="T154" s="563"/>
      <c r="U154" s="1142"/>
      <c r="V154" s="557"/>
      <c r="W154" s="564"/>
      <c r="X154" s="557"/>
      <c r="Y154" s="565"/>
      <c r="Z154" s="566"/>
      <c r="AA154" s="567"/>
    </row>
    <row r="155" spans="1:27" s="568" customFormat="1" ht="18" customHeight="1">
      <c r="A155" s="555"/>
      <c r="B155" s="1139"/>
      <c r="C155" s="353" t="s">
        <v>3327</v>
      </c>
      <c r="D155" s="1143" t="s">
        <v>1216</v>
      </c>
      <c r="E155" s="1139" t="s">
        <v>1770</v>
      </c>
      <c r="F155" s="356" t="s">
        <v>1217</v>
      </c>
      <c r="G155" s="381">
        <v>3</v>
      </c>
      <c r="H155" s="1140" t="s">
        <v>3297</v>
      </c>
      <c r="I155" s="557" t="s">
        <v>293</v>
      </c>
      <c r="J155" s="558">
        <v>44712</v>
      </c>
      <c r="K155" s="557">
        <v>35670</v>
      </c>
      <c r="L155" s="389" t="s">
        <v>2401</v>
      </c>
      <c r="M155" s="1141">
        <v>213600000</v>
      </c>
      <c r="N155" s="1141"/>
      <c r="O155" s="560"/>
      <c r="P155" s="557"/>
      <c r="Q155" s="561"/>
      <c r="R155" s="562"/>
      <c r="S155" s="557"/>
      <c r="T155" s="563"/>
      <c r="U155" s="1142"/>
      <c r="V155" s="557"/>
      <c r="W155" s="564"/>
      <c r="X155" s="557"/>
      <c r="Y155" s="565"/>
      <c r="Z155" s="566"/>
      <c r="AA155" s="567"/>
    </row>
    <row r="156" spans="1:27" s="568" customFormat="1" ht="18" customHeight="1">
      <c r="A156" s="555"/>
      <c r="B156" s="1139"/>
      <c r="C156" s="353" t="s">
        <v>683</v>
      </c>
      <c r="D156" s="1143" t="s">
        <v>1226</v>
      </c>
      <c r="E156" s="1139" t="s">
        <v>1771</v>
      </c>
      <c r="F156" s="356" t="s">
        <v>1227</v>
      </c>
      <c r="G156" s="381">
        <v>1</v>
      </c>
      <c r="H156" s="1140" t="s">
        <v>1238</v>
      </c>
      <c r="I156" s="557" t="s">
        <v>293</v>
      </c>
      <c r="J156" s="558">
        <v>43927</v>
      </c>
      <c r="K156" s="557">
        <v>42813</v>
      </c>
      <c r="L156" s="389" t="s">
        <v>2401</v>
      </c>
      <c r="M156" s="1141">
        <v>166800000</v>
      </c>
      <c r="N156" s="1141"/>
      <c r="O156" s="560"/>
      <c r="P156" s="557"/>
      <c r="Q156" s="561"/>
      <c r="R156" s="562"/>
      <c r="S156" s="557"/>
      <c r="T156" s="563"/>
      <c r="U156" s="1142"/>
      <c r="V156" s="557"/>
      <c r="W156" s="564"/>
      <c r="X156" s="557"/>
      <c r="Y156" s="565"/>
      <c r="Z156" s="566"/>
      <c r="AA156" s="567"/>
    </row>
    <row r="157" spans="1:27" s="568" customFormat="1" ht="18" customHeight="1">
      <c r="A157" s="555"/>
      <c r="B157" s="1139"/>
      <c r="C157" s="353" t="s">
        <v>683</v>
      </c>
      <c r="D157" s="1143" t="s">
        <v>1233</v>
      </c>
      <c r="E157" s="1139" t="s">
        <v>1772</v>
      </c>
      <c r="F157" s="356" t="s">
        <v>1227</v>
      </c>
      <c r="G157" s="381">
        <v>1</v>
      </c>
      <c r="H157" s="1140" t="s">
        <v>1238</v>
      </c>
      <c r="I157" s="557" t="s">
        <v>1660</v>
      </c>
      <c r="J157" s="558">
        <v>42933</v>
      </c>
      <c r="K157" s="557">
        <v>20260</v>
      </c>
      <c r="L157" s="389" t="s">
        <v>2401</v>
      </c>
      <c r="M157" s="1141">
        <v>93600000</v>
      </c>
      <c r="N157" s="1141"/>
      <c r="O157" s="560"/>
      <c r="P157" s="557"/>
      <c r="Q157" s="561"/>
      <c r="R157" s="562"/>
      <c r="S157" s="557"/>
      <c r="T157" s="563"/>
      <c r="U157" s="1142"/>
      <c r="V157" s="557"/>
      <c r="W157" s="564"/>
      <c r="X157" s="557"/>
      <c r="Y157" s="565"/>
      <c r="Z157" s="566"/>
      <c r="AA157" s="567"/>
    </row>
    <row r="158" spans="1:27" s="568" customFormat="1" ht="18" customHeight="1">
      <c r="A158" s="555"/>
      <c r="B158" s="1139"/>
      <c r="C158" s="353" t="s">
        <v>3327</v>
      </c>
      <c r="D158" s="1143" t="s">
        <v>1233</v>
      </c>
      <c r="E158" s="1139" t="s">
        <v>1772</v>
      </c>
      <c r="F158" s="356" t="s">
        <v>1227</v>
      </c>
      <c r="G158" s="381">
        <v>2</v>
      </c>
      <c r="H158" s="1140" t="s">
        <v>1238</v>
      </c>
      <c r="I158" s="557" t="s">
        <v>293</v>
      </c>
      <c r="J158" s="558">
        <v>44637</v>
      </c>
      <c r="K158" s="557">
        <v>32502</v>
      </c>
      <c r="L158" s="389" t="s">
        <v>2401</v>
      </c>
      <c r="M158" s="1141">
        <v>51600000</v>
      </c>
      <c r="N158" s="1141"/>
      <c r="O158" s="560"/>
      <c r="P158" s="557"/>
      <c r="Q158" s="561"/>
      <c r="R158" s="562"/>
      <c r="S158" s="557"/>
      <c r="T158" s="563"/>
      <c r="U158" s="1142"/>
      <c r="V158" s="557"/>
      <c r="W158" s="564"/>
      <c r="X158" s="557"/>
      <c r="Y158" s="565"/>
      <c r="Z158" s="566"/>
      <c r="AA158" s="567"/>
    </row>
    <row r="159" spans="1:27" s="568" customFormat="1" ht="18" customHeight="1">
      <c r="A159" s="555"/>
      <c r="B159" s="1139"/>
      <c r="C159" s="353" t="s">
        <v>683</v>
      </c>
      <c r="D159" s="1143" t="s">
        <v>1241</v>
      </c>
      <c r="E159" s="1139" t="s">
        <v>1773</v>
      </c>
      <c r="F159" s="356" t="s">
        <v>1242</v>
      </c>
      <c r="G159" s="381">
        <v>1</v>
      </c>
      <c r="H159" s="1140" t="s">
        <v>1914</v>
      </c>
      <c r="I159" s="557" t="s">
        <v>3362</v>
      </c>
      <c r="J159" s="558">
        <v>44617</v>
      </c>
      <c r="K159" s="557">
        <v>26986</v>
      </c>
      <c r="L159" s="389" t="s">
        <v>2401</v>
      </c>
      <c r="M159" s="1141">
        <v>311300000</v>
      </c>
      <c r="N159" s="1141"/>
      <c r="O159" s="560"/>
      <c r="P159" s="557"/>
      <c r="Q159" s="561"/>
      <c r="R159" s="562"/>
      <c r="S159" s="557"/>
      <c r="T159" s="563"/>
      <c r="U159" s="1142"/>
      <c r="V159" s="557"/>
      <c r="W159" s="564"/>
      <c r="X159" s="557"/>
      <c r="Y159" s="565"/>
      <c r="Z159" s="566"/>
      <c r="AA159" s="567"/>
    </row>
    <row r="160" spans="1:27" s="568" customFormat="1" ht="18" customHeight="1">
      <c r="A160" s="555"/>
      <c r="B160" s="1139"/>
      <c r="C160" s="353" t="s">
        <v>3327</v>
      </c>
      <c r="D160" s="1143" t="s">
        <v>1241</v>
      </c>
      <c r="E160" s="1139" t="s">
        <v>1773</v>
      </c>
      <c r="F160" s="356" t="s">
        <v>1242</v>
      </c>
      <c r="G160" s="381">
        <v>2</v>
      </c>
      <c r="H160" s="1140" t="s">
        <v>3298</v>
      </c>
      <c r="I160" s="557" t="s">
        <v>293</v>
      </c>
      <c r="J160" s="558">
        <v>44693</v>
      </c>
      <c r="K160" s="557">
        <v>61431</v>
      </c>
      <c r="L160" s="389" t="s">
        <v>2401</v>
      </c>
      <c r="M160" s="1141">
        <v>540000000</v>
      </c>
      <c r="N160" s="1141"/>
      <c r="O160" s="560"/>
      <c r="P160" s="557"/>
      <c r="Q160" s="561"/>
      <c r="R160" s="562"/>
      <c r="S160" s="557"/>
      <c r="T160" s="563"/>
      <c r="U160" s="1142"/>
      <c r="V160" s="557"/>
      <c r="W160" s="564"/>
      <c r="X160" s="557"/>
      <c r="Y160" s="565"/>
      <c r="Z160" s="566"/>
      <c r="AA160" s="567"/>
    </row>
    <row r="161" spans="1:27" s="568" customFormat="1" ht="18" customHeight="1">
      <c r="A161" s="555"/>
      <c r="B161" s="1139"/>
      <c r="C161" s="353" t="s">
        <v>3327</v>
      </c>
      <c r="D161" s="1143" t="s">
        <v>1241</v>
      </c>
      <c r="E161" s="1139" t="s">
        <v>1773</v>
      </c>
      <c r="F161" s="356" t="s">
        <v>1242</v>
      </c>
      <c r="G161" s="381">
        <v>3</v>
      </c>
      <c r="H161" s="1140" t="s">
        <v>3299</v>
      </c>
      <c r="I161" s="557" t="s">
        <v>293</v>
      </c>
      <c r="J161" s="558">
        <v>44711</v>
      </c>
      <c r="K161" s="557">
        <v>70926</v>
      </c>
      <c r="L161" s="389" t="s">
        <v>2401</v>
      </c>
      <c r="M161" s="1141">
        <v>588000000</v>
      </c>
      <c r="N161" s="1141"/>
      <c r="O161" s="560"/>
      <c r="P161" s="557"/>
      <c r="Q161" s="561"/>
      <c r="R161" s="562"/>
      <c r="S161" s="557"/>
      <c r="T161" s="563"/>
      <c r="U161" s="1142"/>
      <c r="V161" s="557"/>
      <c r="W161" s="564"/>
      <c r="X161" s="557"/>
      <c r="Y161" s="565"/>
      <c r="Z161" s="566"/>
      <c r="AA161" s="567"/>
    </row>
    <row r="162" spans="1:27" s="568" customFormat="1" ht="18" customHeight="1">
      <c r="A162" s="555"/>
      <c r="B162" s="1139"/>
      <c r="C162" s="353" t="s">
        <v>683</v>
      </c>
      <c r="D162" s="1143" t="s">
        <v>1255</v>
      </c>
      <c r="E162" s="1139" t="s">
        <v>1774</v>
      </c>
      <c r="F162" s="356" t="s">
        <v>1256</v>
      </c>
      <c r="G162" s="381">
        <v>1</v>
      </c>
      <c r="H162" s="1140" t="s">
        <v>1260</v>
      </c>
      <c r="I162" s="557" t="s">
        <v>1263</v>
      </c>
      <c r="J162" s="558">
        <v>44425</v>
      </c>
      <c r="K162" s="557">
        <v>139711</v>
      </c>
      <c r="L162" s="389" t="s">
        <v>2401</v>
      </c>
      <c r="M162" s="1141">
        <v>158400000</v>
      </c>
      <c r="N162" s="1141"/>
      <c r="O162" s="560"/>
      <c r="P162" s="557"/>
      <c r="Q162" s="561"/>
      <c r="R162" s="562"/>
      <c r="S162" s="557"/>
      <c r="T162" s="563"/>
      <c r="U162" s="1142"/>
      <c r="V162" s="557"/>
      <c r="W162" s="564"/>
      <c r="X162" s="557"/>
      <c r="Y162" s="565" t="s">
        <v>3300</v>
      </c>
      <c r="Z162" s="566"/>
      <c r="AA162" s="567"/>
    </row>
    <row r="163" spans="1:27" s="568" customFormat="1" ht="18" customHeight="1">
      <c r="A163" s="555"/>
      <c r="B163" s="1139"/>
      <c r="C163" s="353" t="s">
        <v>3327</v>
      </c>
      <c r="D163" s="1143" t="s">
        <v>1255</v>
      </c>
      <c r="E163" s="1139" t="s">
        <v>1774</v>
      </c>
      <c r="F163" s="356" t="s">
        <v>1256</v>
      </c>
      <c r="G163" s="381">
        <v>2</v>
      </c>
      <c r="H163" s="1140" t="s">
        <v>1260</v>
      </c>
      <c r="I163" s="557" t="s">
        <v>293</v>
      </c>
      <c r="J163" s="558">
        <v>44643</v>
      </c>
      <c r="K163" s="557">
        <v>39087</v>
      </c>
      <c r="L163" s="389" t="s">
        <v>2401</v>
      </c>
      <c r="M163" s="1141">
        <v>74400000</v>
      </c>
      <c r="N163" s="1141"/>
      <c r="O163" s="560"/>
      <c r="P163" s="557"/>
      <c r="Q163" s="561"/>
      <c r="R163" s="562"/>
      <c r="S163" s="557"/>
      <c r="T163" s="563"/>
      <c r="U163" s="1142"/>
      <c r="V163" s="557"/>
      <c r="W163" s="564"/>
      <c r="X163" s="557"/>
      <c r="Y163" s="565"/>
      <c r="Z163" s="566"/>
      <c r="AA163" s="567"/>
    </row>
    <row r="164" spans="1:27" s="568" customFormat="1" ht="18" customHeight="1">
      <c r="A164" s="555"/>
      <c r="B164" s="1139"/>
      <c r="C164" s="353" t="s">
        <v>683</v>
      </c>
      <c r="D164" s="1143" t="s">
        <v>1264</v>
      </c>
      <c r="E164" s="1139" t="s">
        <v>1775</v>
      </c>
      <c r="F164" s="356" t="s">
        <v>1265</v>
      </c>
      <c r="G164" s="381">
        <v>1</v>
      </c>
      <c r="H164" s="1140" t="s">
        <v>1270</v>
      </c>
      <c r="I164" s="557" t="s">
        <v>3364</v>
      </c>
      <c r="J164" s="558">
        <v>42489</v>
      </c>
      <c r="K164" s="557">
        <v>84120</v>
      </c>
      <c r="L164" s="389" t="s">
        <v>2401</v>
      </c>
      <c r="M164" s="1141">
        <v>295500000</v>
      </c>
      <c r="N164" s="1141"/>
      <c r="O164" s="560"/>
      <c r="P164" s="557"/>
      <c r="Q164" s="561"/>
      <c r="R164" s="562"/>
      <c r="S164" s="557"/>
      <c r="T164" s="563"/>
      <c r="U164" s="1142"/>
      <c r="V164" s="557"/>
      <c r="W164" s="564"/>
      <c r="X164" s="557"/>
      <c r="Y164" s="565" t="s">
        <v>3301</v>
      </c>
      <c r="Z164" s="566"/>
      <c r="AA164" s="567"/>
    </row>
    <row r="165" spans="1:27" s="568" customFormat="1" ht="18" customHeight="1">
      <c r="A165" s="555"/>
      <c r="B165" s="1139"/>
      <c r="C165" s="353" t="s">
        <v>3327</v>
      </c>
      <c r="D165" s="1143" t="s">
        <v>1264</v>
      </c>
      <c r="E165" s="1139" t="s">
        <v>1775</v>
      </c>
      <c r="F165" s="356" t="s">
        <v>1265</v>
      </c>
      <c r="G165" s="381">
        <v>2</v>
      </c>
      <c r="H165" s="1140" t="s">
        <v>1270</v>
      </c>
      <c r="I165" s="557" t="s">
        <v>293</v>
      </c>
      <c r="J165" s="558">
        <v>44628</v>
      </c>
      <c r="K165" s="557">
        <v>34822</v>
      </c>
      <c r="L165" s="389" t="s">
        <v>2401</v>
      </c>
      <c r="M165" s="1141">
        <v>787200000</v>
      </c>
      <c r="N165" s="1141"/>
      <c r="O165" s="560"/>
      <c r="P165" s="557"/>
      <c r="Q165" s="561"/>
      <c r="R165" s="562"/>
      <c r="S165" s="557"/>
      <c r="T165" s="563"/>
      <c r="U165" s="1142"/>
      <c r="V165" s="557"/>
      <c r="W165" s="564"/>
      <c r="X165" s="557"/>
      <c r="Y165" s="565"/>
      <c r="Z165" s="566"/>
      <c r="AA165" s="567"/>
    </row>
    <row r="166" spans="1:27" s="568" customFormat="1" ht="18" customHeight="1">
      <c r="A166" s="555"/>
      <c r="B166" s="1139"/>
      <c r="C166" s="353" t="s">
        <v>683</v>
      </c>
      <c r="D166" s="1143" t="s">
        <v>1273</v>
      </c>
      <c r="E166" s="1139" t="s">
        <v>1776</v>
      </c>
      <c r="F166" s="356" t="s">
        <v>1274</v>
      </c>
      <c r="G166" s="381">
        <v>1</v>
      </c>
      <c r="H166" s="1140" t="s">
        <v>1278</v>
      </c>
      <c r="I166" s="557" t="s">
        <v>3069</v>
      </c>
      <c r="J166" s="558">
        <v>44267</v>
      </c>
      <c r="K166" s="557">
        <v>14304</v>
      </c>
      <c r="L166" s="389" t="s">
        <v>2401</v>
      </c>
      <c r="M166" s="1141">
        <v>510400000</v>
      </c>
      <c r="N166" s="1141"/>
      <c r="O166" s="560"/>
      <c r="P166" s="557"/>
      <c r="Q166" s="561"/>
      <c r="R166" s="562"/>
      <c r="S166" s="557"/>
      <c r="T166" s="563"/>
      <c r="U166" s="1142"/>
      <c r="V166" s="557"/>
      <c r="W166" s="564"/>
      <c r="X166" s="557"/>
      <c r="Y166" s="565"/>
      <c r="Z166" s="566"/>
      <c r="AA166" s="567"/>
    </row>
    <row r="167" spans="1:27" s="568" customFormat="1" ht="18" customHeight="1">
      <c r="A167" s="555"/>
      <c r="B167" s="1139"/>
      <c r="C167" s="353" t="s">
        <v>3327</v>
      </c>
      <c r="D167" s="1143" t="s">
        <v>1273</v>
      </c>
      <c r="E167" s="1139" t="s">
        <v>1776</v>
      </c>
      <c r="F167" s="356" t="s">
        <v>1274</v>
      </c>
      <c r="G167" s="381">
        <v>2</v>
      </c>
      <c r="H167" s="1140" t="s">
        <v>3302</v>
      </c>
      <c r="I167" s="557" t="s">
        <v>293</v>
      </c>
      <c r="J167" s="558">
        <v>44596</v>
      </c>
      <c r="K167" s="557">
        <v>13409</v>
      </c>
      <c r="L167" s="389" t="s">
        <v>2401</v>
      </c>
      <c r="M167" s="1141">
        <v>182400000</v>
      </c>
      <c r="N167" s="1141"/>
      <c r="O167" s="560"/>
      <c r="P167" s="557"/>
      <c r="Q167" s="561"/>
      <c r="R167" s="562"/>
      <c r="S167" s="557"/>
      <c r="T167" s="563"/>
      <c r="U167" s="1142"/>
      <c r="V167" s="557"/>
      <c r="W167" s="564"/>
      <c r="X167" s="557"/>
      <c r="Y167" s="565"/>
      <c r="Z167" s="566"/>
      <c r="AA167" s="567"/>
    </row>
    <row r="168" spans="1:27" s="568" customFormat="1" ht="18" customHeight="1">
      <c r="A168" s="555"/>
      <c r="B168" s="1139"/>
      <c r="C168" s="353" t="s">
        <v>683</v>
      </c>
      <c r="D168" s="1143" t="s">
        <v>1282</v>
      </c>
      <c r="E168" s="1139" t="s">
        <v>1777</v>
      </c>
      <c r="F168" s="356" t="s">
        <v>1283</v>
      </c>
      <c r="G168" s="381">
        <v>1</v>
      </c>
      <c r="H168" s="1140" t="s">
        <v>1288</v>
      </c>
      <c r="I168" s="557" t="s">
        <v>3364</v>
      </c>
      <c r="J168" s="558">
        <v>42824</v>
      </c>
      <c r="K168" s="557">
        <v>19715</v>
      </c>
      <c r="L168" s="389" t="s">
        <v>2401</v>
      </c>
      <c r="M168" s="1141">
        <v>363000000</v>
      </c>
      <c r="N168" s="1141"/>
      <c r="O168" s="560"/>
      <c r="P168" s="557"/>
      <c r="Q168" s="561"/>
      <c r="R168" s="562"/>
      <c r="S168" s="557"/>
      <c r="T168" s="563"/>
      <c r="U168" s="1142"/>
      <c r="V168" s="557"/>
      <c r="W168" s="564"/>
      <c r="X168" s="557"/>
      <c r="Y168" s="565"/>
      <c r="Z168" s="566"/>
      <c r="AA168" s="567"/>
    </row>
    <row r="169" spans="1:27" s="568" customFormat="1" ht="18" customHeight="1">
      <c r="A169" s="555"/>
      <c r="B169" s="1139"/>
      <c r="C169" s="353" t="s">
        <v>3327</v>
      </c>
      <c r="D169" s="1143" t="s">
        <v>1282</v>
      </c>
      <c r="E169" s="1139" t="s">
        <v>1777</v>
      </c>
      <c r="F169" s="356" t="s">
        <v>1283</v>
      </c>
      <c r="G169" s="381">
        <v>2</v>
      </c>
      <c r="H169" s="1140" t="s">
        <v>3303</v>
      </c>
      <c r="I169" s="557" t="s">
        <v>293</v>
      </c>
      <c r="J169" s="558">
        <v>43194</v>
      </c>
      <c r="K169" s="557">
        <v>22192</v>
      </c>
      <c r="L169" s="389" t="s">
        <v>2401</v>
      </c>
      <c r="M169" s="1141">
        <v>328800000</v>
      </c>
      <c r="N169" s="1141"/>
      <c r="O169" s="560"/>
      <c r="P169" s="557"/>
      <c r="Q169" s="561"/>
      <c r="R169" s="562"/>
      <c r="S169" s="557"/>
      <c r="T169" s="563"/>
      <c r="U169" s="1142"/>
      <c r="V169" s="557"/>
      <c r="W169" s="564"/>
      <c r="X169" s="557"/>
      <c r="Y169" s="565"/>
      <c r="Z169" s="566"/>
      <c r="AA169" s="567"/>
    </row>
    <row r="170" spans="1:27" s="568" customFormat="1" ht="18" customHeight="1">
      <c r="A170" s="555"/>
      <c r="B170" s="1139"/>
      <c r="C170" s="353" t="s">
        <v>3327</v>
      </c>
      <c r="D170" s="1143" t="s">
        <v>1282</v>
      </c>
      <c r="E170" s="1139" t="s">
        <v>1777</v>
      </c>
      <c r="F170" s="356" t="s">
        <v>1283</v>
      </c>
      <c r="G170" s="381">
        <v>3</v>
      </c>
      <c r="H170" s="1140" t="s">
        <v>3303</v>
      </c>
      <c r="I170" s="557" t="s">
        <v>3304</v>
      </c>
      <c r="J170" s="558">
        <v>43489</v>
      </c>
      <c r="K170" s="557">
        <v>4677</v>
      </c>
      <c r="L170" s="389" t="s">
        <v>2401</v>
      </c>
      <c r="M170" s="1141">
        <v>80000000</v>
      </c>
      <c r="N170" s="1141"/>
      <c r="O170" s="560"/>
      <c r="P170" s="557"/>
      <c r="Q170" s="561"/>
      <c r="R170" s="562"/>
      <c r="S170" s="557"/>
      <c r="T170" s="563"/>
      <c r="U170" s="1142"/>
      <c r="V170" s="557"/>
      <c r="W170" s="564"/>
      <c r="X170" s="557"/>
      <c r="Y170" s="565"/>
      <c r="Z170" s="566"/>
      <c r="AA170" s="567"/>
    </row>
    <row r="171" spans="1:27" s="568" customFormat="1" ht="18" customHeight="1">
      <c r="A171" s="555"/>
      <c r="B171" s="1139"/>
      <c r="C171" s="353" t="s">
        <v>3327</v>
      </c>
      <c r="D171" s="1143" t="s">
        <v>1282</v>
      </c>
      <c r="E171" s="1139" t="s">
        <v>1777</v>
      </c>
      <c r="F171" s="356" t="s">
        <v>1283</v>
      </c>
      <c r="G171" s="381">
        <v>4</v>
      </c>
      <c r="H171" s="1140" t="s">
        <v>1288</v>
      </c>
      <c r="I171" s="557" t="s">
        <v>1292</v>
      </c>
      <c r="J171" s="558">
        <v>43825</v>
      </c>
      <c r="K171" s="557">
        <v>84905</v>
      </c>
      <c r="L171" s="389" t="s">
        <v>2401</v>
      </c>
      <c r="M171" s="1141">
        <v>100000000</v>
      </c>
      <c r="N171" s="1141"/>
      <c r="O171" s="560"/>
      <c r="P171" s="557"/>
      <c r="Q171" s="561"/>
      <c r="R171" s="562"/>
      <c r="S171" s="557"/>
      <c r="T171" s="563"/>
      <c r="U171" s="1142"/>
      <c r="V171" s="557"/>
      <c r="W171" s="564"/>
      <c r="X171" s="557"/>
      <c r="Y171" s="565"/>
      <c r="Z171" s="566"/>
      <c r="AA171" s="567"/>
    </row>
    <row r="172" spans="1:27" s="568" customFormat="1" ht="18" customHeight="1">
      <c r="A172" s="555"/>
      <c r="B172" s="1139"/>
      <c r="C172" s="353" t="s">
        <v>3327</v>
      </c>
      <c r="D172" s="1143" t="s">
        <v>1282</v>
      </c>
      <c r="E172" s="1139" t="s">
        <v>1777</v>
      </c>
      <c r="F172" s="356" t="s">
        <v>1283</v>
      </c>
      <c r="G172" s="381">
        <v>5</v>
      </c>
      <c r="H172" s="1140" t="s">
        <v>1288</v>
      </c>
      <c r="I172" s="557" t="s">
        <v>3305</v>
      </c>
      <c r="J172" s="558">
        <v>43825</v>
      </c>
      <c r="K172" s="557">
        <v>84905</v>
      </c>
      <c r="L172" s="389" t="s">
        <v>2401</v>
      </c>
      <c r="M172" s="1141">
        <v>100000000</v>
      </c>
      <c r="N172" s="1141"/>
      <c r="O172" s="560"/>
      <c r="P172" s="557"/>
      <c r="Q172" s="561"/>
      <c r="R172" s="562"/>
      <c r="S172" s="557"/>
      <c r="T172" s="563"/>
      <c r="U172" s="1142"/>
      <c r="V172" s="557"/>
      <c r="W172" s="564"/>
      <c r="X172" s="557"/>
      <c r="Y172" s="565"/>
      <c r="Z172" s="566"/>
      <c r="AA172" s="567"/>
    </row>
    <row r="173" spans="1:27" s="568" customFormat="1" ht="18" customHeight="1">
      <c r="A173" s="555"/>
      <c r="B173" s="1139"/>
      <c r="C173" s="353" t="s">
        <v>3327</v>
      </c>
      <c r="D173" s="1143" t="s">
        <v>1282</v>
      </c>
      <c r="E173" s="1139" t="s">
        <v>1777</v>
      </c>
      <c r="F173" s="356" t="s">
        <v>1283</v>
      </c>
      <c r="G173" s="381">
        <v>6</v>
      </c>
      <c r="H173" s="1140" t="s">
        <v>1288</v>
      </c>
      <c r="I173" s="557" t="s">
        <v>3304</v>
      </c>
      <c r="J173" s="558">
        <v>44124</v>
      </c>
      <c r="K173" s="557">
        <v>78027</v>
      </c>
      <c r="L173" s="389" t="s">
        <v>2401</v>
      </c>
      <c r="M173" s="1141">
        <v>500000000</v>
      </c>
      <c r="N173" s="1141"/>
      <c r="O173" s="560"/>
      <c r="P173" s="557"/>
      <c r="Q173" s="561"/>
      <c r="R173" s="562"/>
      <c r="S173" s="557"/>
      <c r="T173" s="563"/>
      <c r="U173" s="1142"/>
      <c r="V173" s="557"/>
      <c r="W173" s="564"/>
      <c r="X173" s="557"/>
      <c r="Y173" s="565"/>
      <c r="Z173" s="566"/>
      <c r="AA173" s="567"/>
    </row>
    <row r="174" spans="1:27" s="568" customFormat="1" ht="18" customHeight="1">
      <c r="A174" s="555"/>
      <c r="B174" s="1139"/>
      <c r="C174" s="353" t="s">
        <v>3327</v>
      </c>
      <c r="D174" s="1143" t="s">
        <v>1282</v>
      </c>
      <c r="E174" s="1139" t="s">
        <v>1777</v>
      </c>
      <c r="F174" s="356" t="s">
        <v>1283</v>
      </c>
      <c r="G174" s="381">
        <v>7</v>
      </c>
      <c r="H174" s="1140" t="s">
        <v>1288</v>
      </c>
      <c r="I174" s="557" t="s">
        <v>3306</v>
      </c>
      <c r="J174" s="558">
        <v>44124</v>
      </c>
      <c r="K174" s="557">
        <v>78028</v>
      </c>
      <c r="L174" s="389" t="s">
        <v>2401</v>
      </c>
      <c r="M174" s="1141">
        <v>200000000</v>
      </c>
      <c r="N174" s="1141"/>
      <c r="O174" s="560"/>
      <c r="P174" s="557"/>
      <c r="Q174" s="561"/>
      <c r="R174" s="562"/>
      <c r="S174" s="557"/>
      <c r="T174" s="563"/>
      <c r="U174" s="1142"/>
      <c r="V174" s="557"/>
      <c r="W174" s="564"/>
      <c r="X174" s="557"/>
      <c r="Y174" s="565"/>
      <c r="Z174" s="566"/>
      <c r="AA174" s="567"/>
    </row>
    <row r="175" spans="1:27" s="568" customFormat="1" ht="18" customHeight="1">
      <c r="A175" s="555"/>
      <c r="B175" s="1139"/>
      <c r="C175" s="353" t="s">
        <v>3327</v>
      </c>
      <c r="D175" s="1143" t="s">
        <v>1282</v>
      </c>
      <c r="E175" s="1139" t="s">
        <v>1777</v>
      </c>
      <c r="F175" s="356" t="s">
        <v>1283</v>
      </c>
      <c r="G175" s="381">
        <v>9</v>
      </c>
      <c r="H175" s="1140" t="s">
        <v>1288</v>
      </c>
      <c r="I175" s="557" t="s">
        <v>3307</v>
      </c>
      <c r="J175" s="558">
        <v>44329</v>
      </c>
      <c r="K175" s="557">
        <v>48240</v>
      </c>
      <c r="L175" s="389" t="s">
        <v>2401</v>
      </c>
      <c r="M175" s="1141">
        <v>200000000</v>
      </c>
      <c r="N175" s="1141"/>
      <c r="O175" s="560"/>
      <c r="P175" s="557"/>
      <c r="Q175" s="561"/>
      <c r="R175" s="562"/>
      <c r="S175" s="557"/>
      <c r="T175" s="563"/>
      <c r="U175" s="1142"/>
      <c r="V175" s="557"/>
      <c r="W175" s="564"/>
      <c r="X175" s="557"/>
      <c r="Y175" s="565"/>
      <c r="Z175" s="566"/>
      <c r="AA175" s="567"/>
    </row>
    <row r="176" spans="1:27" s="568" customFormat="1" ht="18" customHeight="1">
      <c r="A176" s="555"/>
      <c r="B176" s="1139"/>
      <c r="C176" s="353" t="s">
        <v>3327</v>
      </c>
      <c r="D176" s="1143" t="s">
        <v>1282</v>
      </c>
      <c r="E176" s="1139" t="s">
        <v>1777</v>
      </c>
      <c r="F176" s="356" t="s">
        <v>1283</v>
      </c>
      <c r="G176" s="381">
        <v>10</v>
      </c>
      <c r="H176" s="1140" t="s">
        <v>1288</v>
      </c>
      <c r="I176" s="557" t="s">
        <v>3308</v>
      </c>
      <c r="J176" s="558">
        <v>44774</v>
      </c>
      <c r="K176" s="557">
        <v>54073</v>
      </c>
      <c r="L176" s="389" t="s">
        <v>2401</v>
      </c>
      <c r="M176" s="1141">
        <v>75000000</v>
      </c>
      <c r="N176" s="1141"/>
      <c r="O176" s="560"/>
      <c r="P176" s="557"/>
      <c r="Q176" s="561"/>
      <c r="R176" s="562"/>
      <c r="S176" s="557"/>
      <c r="T176" s="563"/>
      <c r="U176" s="1142"/>
      <c r="V176" s="557"/>
      <c r="W176" s="564"/>
      <c r="X176" s="557"/>
      <c r="Y176" s="565"/>
      <c r="Z176" s="566"/>
      <c r="AA176" s="567"/>
    </row>
    <row r="177" spans="1:27" s="568" customFormat="1" ht="18" customHeight="1">
      <c r="A177" s="555"/>
      <c r="B177" s="1139"/>
      <c r="C177" s="353" t="s">
        <v>683</v>
      </c>
      <c r="D177" s="1143" t="s">
        <v>1294</v>
      </c>
      <c r="E177" s="1139" t="s">
        <v>1778</v>
      </c>
      <c r="F177" s="356" t="s">
        <v>1295</v>
      </c>
      <c r="G177" s="381">
        <v>1</v>
      </c>
      <c r="H177" s="1140" t="s">
        <v>1300</v>
      </c>
      <c r="I177" s="557" t="s">
        <v>1106</v>
      </c>
      <c r="J177" s="558">
        <v>43892</v>
      </c>
      <c r="K177" s="557">
        <v>12751</v>
      </c>
      <c r="L177" s="389" t="s">
        <v>2401</v>
      </c>
      <c r="M177" s="1141">
        <v>332200000</v>
      </c>
      <c r="N177" s="1141"/>
      <c r="O177" s="560"/>
      <c r="P177" s="557"/>
      <c r="Q177" s="561"/>
      <c r="R177" s="562"/>
      <c r="S177" s="557"/>
      <c r="T177" s="563"/>
      <c r="U177" s="1142"/>
      <c r="V177" s="557"/>
      <c r="W177" s="564"/>
      <c r="X177" s="557"/>
      <c r="Y177" s="565"/>
      <c r="Z177" s="566"/>
      <c r="AA177" s="567"/>
    </row>
    <row r="178" spans="1:27" s="568" customFormat="1" ht="18" customHeight="1">
      <c r="A178" s="555"/>
      <c r="B178" s="1139"/>
      <c r="C178" s="353" t="s">
        <v>3327</v>
      </c>
      <c r="D178" s="1143" t="s">
        <v>1294</v>
      </c>
      <c r="E178" s="1139" t="s">
        <v>1778</v>
      </c>
      <c r="F178" s="356" t="s">
        <v>1295</v>
      </c>
      <c r="G178" s="381">
        <v>2</v>
      </c>
      <c r="H178" s="1140" t="s">
        <v>1300</v>
      </c>
      <c r="I178" s="557" t="s">
        <v>293</v>
      </c>
      <c r="J178" s="558">
        <v>44616</v>
      </c>
      <c r="K178" s="557">
        <v>22595</v>
      </c>
      <c r="L178" s="389" t="s">
        <v>2401</v>
      </c>
      <c r="M178" s="1141">
        <v>248400000</v>
      </c>
      <c r="N178" s="1141"/>
      <c r="O178" s="560"/>
      <c r="P178" s="557"/>
      <c r="Q178" s="561"/>
      <c r="R178" s="562"/>
      <c r="S178" s="557"/>
      <c r="T178" s="563"/>
      <c r="U178" s="1142"/>
      <c r="V178" s="557"/>
      <c r="W178" s="564"/>
      <c r="X178" s="557"/>
      <c r="Y178" s="565"/>
      <c r="Z178" s="566"/>
      <c r="AA178" s="567"/>
    </row>
    <row r="179" spans="1:27" s="568" customFormat="1" ht="18" customHeight="1">
      <c r="A179" s="555"/>
      <c r="B179" s="1139"/>
      <c r="C179" s="353" t="s">
        <v>683</v>
      </c>
      <c r="D179" s="1143" t="s">
        <v>1302</v>
      </c>
      <c r="E179" s="1139" t="s">
        <v>1779</v>
      </c>
      <c r="F179" s="356" t="s">
        <v>1303</v>
      </c>
      <c r="G179" s="381">
        <v>1</v>
      </c>
      <c r="H179" s="1140" t="s">
        <v>3309</v>
      </c>
      <c r="I179" s="557" t="s">
        <v>293</v>
      </c>
      <c r="J179" s="558">
        <v>44728</v>
      </c>
      <c r="K179" s="557">
        <v>83776</v>
      </c>
      <c r="L179" s="389" t="s">
        <v>2401</v>
      </c>
      <c r="M179" s="1141">
        <v>175200000</v>
      </c>
      <c r="N179" s="1141"/>
      <c r="O179" s="560"/>
      <c r="P179" s="557"/>
      <c r="Q179" s="561"/>
      <c r="R179" s="562"/>
      <c r="S179" s="557"/>
      <c r="T179" s="563"/>
      <c r="U179" s="1142"/>
      <c r="V179" s="557"/>
      <c r="W179" s="564"/>
      <c r="X179" s="557"/>
      <c r="Y179" s="565"/>
      <c r="Z179" s="566"/>
      <c r="AA179" s="567"/>
    </row>
    <row r="180" spans="1:27" s="568" customFormat="1" ht="18" customHeight="1">
      <c r="A180" s="555"/>
      <c r="B180" s="1139"/>
      <c r="C180" s="353" t="s">
        <v>683</v>
      </c>
      <c r="D180" s="1143" t="s">
        <v>1308</v>
      </c>
      <c r="E180" s="1139" t="s">
        <v>1780</v>
      </c>
      <c r="F180" s="356" t="s">
        <v>1309</v>
      </c>
      <c r="G180" s="381">
        <v>1</v>
      </c>
      <c r="H180" s="1140" t="s">
        <v>1312</v>
      </c>
      <c r="I180" s="557" t="s">
        <v>293</v>
      </c>
      <c r="J180" s="558">
        <v>44615</v>
      </c>
      <c r="K180" s="557">
        <v>10874</v>
      </c>
      <c r="L180" s="389" t="s">
        <v>2401</v>
      </c>
      <c r="M180" s="1141">
        <v>231600000</v>
      </c>
      <c r="N180" s="1141"/>
      <c r="O180" s="560"/>
      <c r="P180" s="557"/>
      <c r="Q180" s="561"/>
      <c r="R180" s="562"/>
      <c r="S180" s="557"/>
      <c r="T180" s="563"/>
      <c r="U180" s="1142"/>
      <c r="V180" s="557"/>
      <c r="W180" s="564"/>
      <c r="X180" s="557"/>
      <c r="Y180" s="565"/>
      <c r="Z180" s="566"/>
      <c r="AA180" s="567"/>
    </row>
    <row r="181" spans="1:27" s="568" customFormat="1" ht="18" customHeight="1">
      <c r="A181" s="555"/>
      <c r="B181" s="1139"/>
      <c r="C181" s="353" t="s">
        <v>683</v>
      </c>
      <c r="D181" s="1143" t="s">
        <v>1314</v>
      </c>
      <c r="E181" s="1139" t="s">
        <v>1781</v>
      </c>
      <c r="F181" s="356" t="s">
        <v>1315</v>
      </c>
      <c r="G181" s="381">
        <v>1</v>
      </c>
      <c r="H181" s="1140" t="s">
        <v>1319</v>
      </c>
      <c r="I181" s="557" t="s">
        <v>293</v>
      </c>
      <c r="J181" s="558">
        <v>44432</v>
      </c>
      <c r="K181" s="557">
        <v>39459</v>
      </c>
      <c r="L181" s="389" t="s">
        <v>2401</v>
      </c>
      <c r="M181" s="1141">
        <v>367200000</v>
      </c>
      <c r="N181" s="1141"/>
      <c r="O181" s="560"/>
      <c r="P181" s="557"/>
      <c r="Q181" s="561"/>
      <c r="R181" s="562"/>
      <c r="S181" s="557"/>
      <c r="T181" s="563"/>
      <c r="U181" s="1142"/>
      <c r="V181" s="557"/>
      <c r="W181" s="564"/>
      <c r="X181" s="557"/>
      <c r="Y181" s="565"/>
      <c r="Z181" s="566"/>
      <c r="AA181" s="567"/>
    </row>
    <row r="182" spans="1:27" s="568" customFormat="1" ht="18" customHeight="1">
      <c r="A182" s="555"/>
      <c r="B182" s="1139"/>
      <c r="C182" s="353" t="s">
        <v>683</v>
      </c>
      <c r="D182" s="1143" t="s">
        <v>1322</v>
      </c>
      <c r="E182" s="1139" t="s">
        <v>1782</v>
      </c>
      <c r="F182" s="356" t="s">
        <v>1323</v>
      </c>
      <c r="G182" s="381">
        <v>1</v>
      </c>
      <c r="H182" s="1140" t="s">
        <v>1327</v>
      </c>
      <c r="I182" s="557" t="s">
        <v>3109</v>
      </c>
      <c r="J182" s="558">
        <v>42128</v>
      </c>
      <c r="K182" s="557">
        <v>31489</v>
      </c>
      <c r="L182" s="389" t="s">
        <v>2401</v>
      </c>
      <c r="M182" s="1141">
        <v>273960000</v>
      </c>
      <c r="N182" s="1141"/>
      <c r="O182" s="560"/>
      <c r="P182" s="557"/>
      <c r="Q182" s="561"/>
      <c r="R182" s="562"/>
      <c r="S182" s="557"/>
      <c r="T182" s="563"/>
      <c r="U182" s="1142"/>
      <c r="V182" s="557"/>
      <c r="W182" s="564"/>
      <c r="X182" s="557"/>
      <c r="Y182" s="565" t="s">
        <v>3310</v>
      </c>
      <c r="Z182" s="566"/>
      <c r="AA182" s="567"/>
    </row>
    <row r="183" spans="1:27" s="568" customFormat="1" ht="18" customHeight="1">
      <c r="A183" s="555"/>
      <c r="B183" s="1139"/>
      <c r="C183" s="353" t="s">
        <v>3327</v>
      </c>
      <c r="D183" s="1143" t="s">
        <v>1322</v>
      </c>
      <c r="E183" s="1139" t="s">
        <v>1782</v>
      </c>
      <c r="F183" s="356" t="s">
        <v>1323</v>
      </c>
      <c r="G183" s="381">
        <v>2</v>
      </c>
      <c r="H183" s="1140" t="s">
        <v>1327</v>
      </c>
      <c r="I183" s="557" t="s">
        <v>293</v>
      </c>
      <c r="J183" s="558">
        <v>44599</v>
      </c>
      <c r="K183" s="557">
        <v>9090</v>
      </c>
      <c r="L183" s="389" t="s">
        <v>2401</v>
      </c>
      <c r="M183" s="1141">
        <v>376800000</v>
      </c>
      <c r="N183" s="1141"/>
      <c r="O183" s="560"/>
      <c r="P183" s="557"/>
      <c r="Q183" s="561"/>
      <c r="R183" s="562"/>
      <c r="S183" s="557"/>
      <c r="T183" s="563"/>
      <c r="U183" s="1142"/>
      <c r="V183" s="557"/>
      <c r="W183" s="564"/>
      <c r="X183" s="557"/>
      <c r="Y183" s="565"/>
      <c r="Z183" s="566"/>
      <c r="AA183" s="567"/>
    </row>
    <row r="184" spans="1:27" s="568" customFormat="1" ht="18" customHeight="1">
      <c r="A184" s="555"/>
      <c r="B184" s="1139"/>
      <c r="C184" s="353" t="s">
        <v>683</v>
      </c>
      <c r="D184" s="1143" t="s">
        <v>1330</v>
      </c>
      <c r="E184" s="1139" t="s">
        <v>1783</v>
      </c>
      <c r="F184" s="356" t="s">
        <v>1331</v>
      </c>
      <c r="G184" s="381">
        <v>1</v>
      </c>
      <c r="H184" s="1140" t="s">
        <v>1335</v>
      </c>
      <c r="I184" s="557" t="s">
        <v>293</v>
      </c>
      <c r="J184" s="558">
        <v>44400</v>
      </c>
      <c r="K184" s="557">
        <v>16521</v>
      </c>
      <c r="L184" s="389" t="s">
        <v>2401</v>
      </c>
      <c r="M184" s="1141">
        <v>120000000</v>
      </c>
      <c r="N184" s="1141"/>
      <c r="O184" s="560"/>
      <c r="P184" s="557"/>
      <c r="Q184" s="561"/>
      <c r="R184" s="562"/>
      <c r="S184" s="557"/>
      <c r="T184" s="563"/>
      <c r="U184" s="1142"/>
      <c r="V184" s="557"/>
      <c r="W184" s="564"/>
      <c r="X184" s="557"/>
      <c r="Y184" s="565"/>
      <c r="Z184" s="566"/>
      <c r="AA184" s="567"/>
    </row>
    <row r="185" spans="1:27" s="568" customFormat="1" ht="18" customHeight="1">
      <c r="A185" s="555"/>
      <c r="B185" s="1139"/>
      <c r="C185" s="353" t="s">
        <v>3327</v>
      </c>
      <c r="D185" s="1143" t="s">
        <v>1330</v>
      </c>
      <c r="E185" s="1139" t="s">
        <v>1783</v>
      </c>
      <c r="F185" s="356" t="s">
        <v>1331</v>
      </c>
      <c r="G185" s="381">
        <v>2</v>
      </c>
      <c r="H185" s="1140" t="s">
        <v>3311</v>
      </c>
      <c r="I185" s="557" t="s">
        <v>293</v>
      </c>
      <c r="J185" s="558">
        <v>44400</v>
      </c>
      <c r="K185" s="557">
        <v>16522</v>
      </c>
      <c r="L185" s="389" t="s">
        <v>2401</v>
      </c>
      <c r="M185" s="1141">
        <v>721200000</v>
      </c>
      <c r="N185" s="1141"/>
      <c r="O185" s="560"/>
      <c r="P185" s="557"/>
      <c r="Q185" s="561"/>
      <c r="R185" s="562"/>
      <c r="S185" s="557"/>
      <c r="T185" s="563"/>
      <c r="U185" s="1142"/>
      <c r="V185" s="557"/>
      <c r="W185" s="564"/>
      <c r="X185" s="557"/>
      <c r="Y185" s="565"/>
      <c r="Z185" s="566"/>
      <c r="AA185" s="567"/>
    </row>
    <row r="186" spans="1:27" s="568" customFormat="1" ht="18" customHeight="1">
      <c r="A186" s="555"/>
      <c r="B186" s="1139"/>
      <c r="C186" s="353" t="s">
        <v>3327</v>
      </c>
      <c r="D186" s="1143" t="s">
        <v>1330</v>
      </c>
      <c r="E186" s="1139" t="s">
        <v>1783</v>
      </c>
      <c r="F186" s="356" t="s">
        <v>1331</v>
      </c>
      <c r="G186" s="381">
        <v>3</v>
      </c>
      <c r="H186" s="1140" t="s">
        <v>1335</v>
      </c>
      <c r="I186" s="557" t="s">
        <v>3176</v>
      </c>
      <c r="J186" s="558">
        <v>44434</v>
      </c>
      <c r="K186" s="557">
        <v>18988</v>
      </c>
      <c r="L186" s="389" t="s">
        <v>2401</v>
      </c>
      <c r="M186" s="1141">
        <v>60000000</v>
      </c>
      <c r="N186" s="1141"/>
      <c r="O186" s="560"/>
      <c r="P186" s="557"/>
      <c r="Q186" s="561"/>
      <c r="R186" s="562"/>
      <c r="S186" s="557"/>
      <c r="T186" s="563"/>
      <c r="U186" s="1142"/>
      <c r="V186" s="557"/>
      <c r="W186" s="564"/>
      <c r="X186" s="557"/>
      <c r="Y186" s="565"/>
      <c r="Z186" s="566"/>
      <c r="AA186" s="567"/>
    </row>
    <row r="187" spans="1:27" s="568" customFormat="1" ht="18" customHeight="1">
      <c r="A187" s="555"/>
      <c r="B187" s="1139"/>
      <c r="C187" s="353" t="s">
        <v>683</v>
      </c>
      <c r="D187" s="1143" t="s">
        <v>1338</v>
      </c>
      <c r="E187" s="1139" t="s">
        <v>1784</v>
      </c>
      <c r="F187" s="356" t="s">
        <v>1339</v>
      </c>
      <c r="G187" s="381">
        <v>1</v>
      </c>
      <c r="H187" s="1140" t="s">
        <v>3312</v>
      </c>
      <c r="I187" s="557" t="s">
        <v>293</v>
      </c>
      <c r="J187" s="558">
        <v>44447</v>
      </c>
      <c r="K187" s="557">
        <v>196992</v>
      </c>
      <c r="L187" s="389" t="s">
        <v>2401</v>
      </c>
      <c r="M187" s="1141">
        <v>247200000</v>
      </c>
      <c r="N187" s="1141"/>
      <c r="O187" s="560"/>
      <c r="P187" s="557"/>
      <c r="Q187" s="561"/>
      <c r="R187" s="562"/>
      <c r="S187" s="557"/>
      <c r="T187" s="563"/>
      <c r="U187" s="1142"/>
      <c r="V187" s="557"/>
      <c r="W187" s="564"/>
      <c r="X187" s="557"/>
      <c r="Y187" s="565"/>
      <c r="Z187" s="566"/>
      <c r="AA187" s="567"/>
    </row>
    <row r="188" spans="1:27" s="568" customFormat="1" ht="18" customHeight="1">
      <c r="A188" s="555"/>
      <c r="B188" s="1139"/>
      <c r="C188" s="353" t="s">
        <v>3327</v>
      </c>
      <c r="D188" s="1143" t="s">
        <v>1338</v>
      </c>
      <c r="E188" s="1139" t="s">
        <v>1784</v>
      </c>
      <c r="F188" s="356" t="s">
        <v>1339</v>
      </c>
      <c r="G188" s="381">
        <v>2</v>
      </c>
      <c r="H188" s="1140" t="s">
        <v>3313</v>
      </c>
      <c r="I188" s="557" t="s">
        <v>293</v>
      </c>
      <c r="J188" s="558">
        <v>44655</v>
      </c>
      <c r="K188" s="557">
        <v>55797</v>
      </c>
      <c r="L188" s="389" t="s">
        <v>2401</v>
      </c>
      <c r="M188" s="1141">
        <v>87600000</v>
      </c>
      <c r="N188" s="1141"/>
      <c r="O188" s="560"/>
      <c r="P188" s="557"/>
      <c r="Q188" s="561"/>
      <c r="R188" s="562"/>
      <c r="S188" s="557"/>
      <c r="T188" s="563"/>
      <c r="U188" s="1142"/>
      <c r="V188" s="557"/>
      <c r="W188" s="564"/>
      <c r="X188" s="557"/>
      <c r="Y188" s="565"/>
      <c r="Z188" s="566"/>
      <c r="AA188" s="567"/>
    </row>
    <row r="189" spans="1:27" s="568" customFormat="1" ht="18" customHeight="1">
      <c r="A189" s="555"/>
      <c r="B189" s="1139"/>
      <c r="C189" s="353" t="s">
        <v>683</v>
      </c>
      <c r="D189" s="1143" t="s">
        <v>1346</v>
      </c>
      <c r="E189" s="1139" t="s">
        <v>1785</v>
      </c>
      <c r="F189" s="356" t="s">
        <v>1347</v>
      </c>
      <c r="G189" s="381">
        <v>1</v>
      </c>
      <c r="H189" s="1140" t="s">
        <v>3314</v>
      </c>
      <c r="I189" s="557" t="s">
        <v>293</v>
      </c>
      <c r="J189" s="558">
        <v>43969</v>
      </c>
      <c r="K189" s="557">
        <v>24738</v>
      </c>
      <c r="L189" s="389" t="s">
        <v>2401</v>
      </c>
      <c r="M189" s="1141">
        <v>478800000</v>
      </c>
      <c r="N189" s="1141"/>
      <c r="O189" s="560"/>
      <c r="P189" s="557"/>
      <c r="Q189" s="561"/>
      <c r="R189" s="562"/>
      <c r="S189" s="557"/>
      <c r="T189" s="563"/>
      <c r="U189" s="1142"/>
      <c r="V189" s="557"/>
      <c r="W189" s="564"/>
      <c r="X189" s="557"/>
      <c r="Y189" s="565"/>
      <c r="Z189" s="566"/>
      <c r="AA189" s="567"/>
    </row>
    <row r="190" spans="1:27" s="568" customFormat="1" ht="18" customHeight="1">
      <c r="A190" s="555"/>
      <c r="B190" s="1139"/>
      <c r="C190" s="353" t="s">
        <v>3327</v>
      </c>
      <c r="D190" s="1143" t="s">
        <v>1346</v>
      </c>
      <c r="E190" s="1139" t="s">
        <v>1785</v>
      </c>
      <c r="F190" s="356" t="s">
        <v>1347</v>
      </c>
      <c r="G190" s="381">
        <v>2</v>
      </c>
      <c r="H190" s="1140" t="s">
        <v>3316</v>
      </c>
      <c r="I190" s="557" t="s">
        <v>3315</v>
      </c>
      <c r="J190" s="558">
        <v>45590</v>
      </c>
      <c r="K190" s="557">
        <v>43481</v>
      </c>
      <c r="L190" s="389" t="s">
        <v>2401</v>
      </c>
      <c r="M190" s="1141">
        <v>4500000000</v>
      </c>
      <c r="N190" s="1141"/>
      <c r="O190" s="560"/>
      <c r="P190" s="557"/>
      <c r="Q190" s="561"/>
      <c r="R190" s="562"/>
      <c r="S190" s="557"/>
      <c r="T190" s="563"/>
      <c r="U190" s="1142"/>
      <c r="V190" s="557"/>
      <c r="W190" s="564"/>
      <c r="X190" s="557"/>
      <c r="Y190" s="565"/>
      <c r="Z190" s="566"/>
      <c r="AA190" s="567"/>
    </row>
    <row r="191" spans="1:27" s="568" customFormat="1" ht="18" customHeight="1">
      <c r="A191" s="555"/>
      <c r="B191" s="1139"/>
      <c r="C191" s="353" t="s">
        <v>683</v>
      </c>
      <c r="D191" s="1143" t="s">
        <v>1358</v>
      </c>
      <c r="E191" s="1139" t="s">
        <v>1786</v>
      </c>
      <c r="F191" s="356" t="s">
        <v>1359</v>
      </c>
      <c r="G191" s="381">
        <v>1</v>
      </c>
      <c r="H191" s="1140" t="s">
        <v>1364</v>
      </c>
      <c r="I191" s="557" t="s">
        <v>1367</v>
      </c>
      <c r="J191" s="558">
        <v>43802</v>
      </c>
      <c r="K191" s="557">
        <v>474431</v>
      </c>
      <c r="L191" s="389" t="s">
        <v>2401</v>
      </c>
      <c r="M191" s="1141">
        <v>300000000</v>
      </c>
      <c r="N191" s="1141"/>
      <c r="O191" s="560"/>
      <c r="P191" s="557"/>
      <c r="Q191" s="561"/>
      <c r="R191" s="562"/>
      <c r="S191" s="557"/>
      <c r="T191" s="563"/>
      <c r="U191" s="1142"/>
      <c r="V191" s="557"/>
      <c r="W191" s="564"/>
      <c r="X191" s="557"/>
      <c r="Y191" s="565" t="s">
        <v>3317</v>
      </c>
      <c r="Z191" s="566"/>
      <c r="AA191" s="567"/>
    </row>
    <row r="192" spans="1:27" s="568" customFormat="1" ht="18" customHeight="1">
      <c r="A192" s="555"/>
      <c r="B192" s="1139"/>
      <c r="C192" s="353" t="s">
        <v>3327</v>
      </c>
      <c r="D192" s="1143" t="s">
        <v>1358</v>
      </c>
      <c r="E192" s="1139" t="s">
        <v>1786</v>
      </c>
      <c r="F192" s="356" t="s">
        <v>1359</v>
      </c>
      <c r="G192" s="381">
        <v>2</v>
      </c>
      <c r="H192" s="1140" t="s">
        <v>3318</v>
      </c>
      <c r="I192" s="557" t="s">
        <v>293</v>
      </c>
      <c r="J192" s="558">
        <v>44729</v>
      </c>
      <c r="K192" s="557">
        <v>208271</v>
      </c>
      <c r="L192" s="389" t="s">
        <v>2401</v>
      </c>
      <c r="M192" s="1141">
        <v>60000000</v>
      </c>
      <c r="N192" s="1141"/>
      <c r="O192" s="560"/>
      <c r="P192" s="557"/>
      <c r="Q192" s="561"/>
      <c r="R192" s="562"/>
      <c r="S192" s="557"/>
      <c r="T192" s="563"/>
      <c r="U192" s="1142"/>
      <c r="V192" s="557"/>
      <c r="W192" s="564"/>
      <c r="X192" s="557"/>
      <c r="Y192" s="565" t="s">
        <v>3319</v>
      </c>
      <c r="Z192" s="566"/>
      <c r="AA192" s="567"/>
    </row>
    <row r="193" spans="1:27" s="568" customFormat="1" ht="18" customHeight="1">
      <c r="A193" s="555"/>
      <c r="B193" s="1139"/>
      <c r="C193" s="353" t="s">
        <v>683</v>
      </c>
      <c r="D193" s="1143" t="s">
        <v>1368</v>
      </c>
      <c r="E193" s="1139" t="s">
        <v>1787</v>
      </c>
      <c r="F193" s="356" t="s">
        <v>1369</v>
      </c>
      <c r="G193" s="381">
        <v>1</v>
      </c>
      <c r="H193" s="1140" t="s">
        <v>1374</v>
      </c>
      <c r="I193" s="557" t="s">
        <v>1106</v>
      </c>
      <c r="J193" s="558">
        <v>44175</v>
      </c>
      <c r="K193" s="557">
        <v>131553</v>
      </c>
      <c r="L193" s="389" t="s">
        <v>2401</v>
      </c>
      <c r="M193" s="1141">
        <v>315700000</v>
      </c>
      <c r="N193" s="1141"/>
      <c r="O193" s="560"/>
      <c r="P193" s="557"/>
      <c r="Q193" s="561"/>
      <c r="R193" s="562"/>
      <c r="S193" s="557"/>
      <c r="T193" s="563"/>
      <c r="U193" s="1142"/>
      <c r="V193" s="557"/>
      <c r="W193" s="564"/>
      <c r="X193" s="557"/>
      <c r="Y193" s="565"/>
      <c r="Z193" s="566"/>
      <c r="AA193" s="567"/>
    </row>
    <row r="194" spans="1:27" s="568" customFormat="1" ht="18" customHeight="1">
      <c r="A194" s="555"/>
      <c r="B194" s="1139"/>
      <c r="C194" s="353" t="s">
        <v>3327</v>
      </c>
      <c r="D194" s="1143" t="s">
        <v>1368</v>
      </c>
      <c r="E194" s="1139" t="s">
        <v>1787</v>
      </c>
      <c r="F194" s="356" t="s">
        <v>1369</v>
      </c>
      <c r="G194" s="381">
        <v>2</v>
      </c>
      <c r="H194" s="1140" t="s">
        <v>1374</v>
      </c>
      <c r="I194" s="557" t="s">
        <v>293</v>
      </c>
      <c r="J194" s="558">
        <v>44714</v>
      </c>
      <c r="K194" s="557">
        <v>36211</v>
      </c>
      <c r="L194" s="389" t="s">
        <v>2401</v>
      </c>
      <c r="M194" s="1141">
        <v>160800000</v>
      </c>
      <c r="N194" s="1141"/>
      <c r="O194" s="560"/>
      <c r="P194" s="557"/>
      <c r="Q194" s="561"/>
      <c r="R194" s="562"/>
      <c r="S194" s="557"/>
      <c r="T194" s="563"/>
      <c r="U194" s="1142"/>
      <c r="V194" s="557"/>
      <c r="W194" s="564"/>
      <c r="X194" s="557"/>
      <c r="Y194" s="565"/>
      <c r="Z194" s="566"/>
      <c r="AA194" s="567"/>
    </row>
    <row r="195" spans="1:27" s="568" customFormat="1" ht="18" customHeight="1">
      <c r="A195" s="555"/>
      <c r="B195" s="1139"/>
      <c r="C195" s="353" t="s">
        <v>683</v>
      </c>
      <c r="D195" s="1143" t="s">
        <v>1377</v>
      </c>
      <c r="E195" s="1139" t="s">
        <v>1788</v>
      </c>
      <c r="F195" s="356" t="s">
        <v>1378</v>
      </c>
      <c r="G195" s="381">
        <v>1</v>
      </c>
      <c r="H195" s="1140" t="s">
        <v>1381</v>
      </c>
      <c r="I195" s="557" t="s">
        <v>3362</v>
      </c>
      <c r="J195" s="558">
        <v>41795</v>
      </c>
      <c r="K195" s="557">
        <v>88350</v>
      </c>
      <c r="L195" s="389" t="s">
        <v>2401</v>
      </c>
      <c r="M195" s="1141">
        <v>173600000</v>
      </c>
      <c r="N195" s="1141"/>
      <c r="O195" s="560"/>
      <c r="P195" s="557"/>
      <c r="Q195" s="561"/>
      <c r="R195" s="562"/>
      <c r="S195" s="557"/>
      <c r="T195" s="563"/>
      <c r="U195" s="1142"/>
      <c r="V195" s="557"/>
      <c r="W195" s="564"/>
      <c r="X195" s="557"/>
      <c r="Y195" s="565" t="s">
        <v>3320</v>
      </c>
      <c r="Z195" s="566"/>
      <c r="AA195" s="567"/>
    </row>
    <row r="196" spans="1:27" s="568" customFormat="1" ht="18" customHeight="1">
      <c r="A196" s="555"/>
      <c r="B196" s="1139"/>
      <c r="C196" s="353" t="s">
        <v>3327</v>
      </c>
      <c r="D196" s="1143" t="s">
        <v>1377</v>
      </c>
      <c r="E196" s="1139" t="s">
        <v>1788</v>
      </c>
      <c r="F196" s="356" t="s">
        <v>1378</v>
      </c>
      <c r="G196" s="381">
        <v>2</v>
      </c>
      <c r="H196" s="1140" t="s">
        <v>1381</v>
      </c>
      <c r="I196" s="557" t="s">
        <v>3362</v>
      </c>
      <c r="J196" s="558">
        <v>42263</v>
      </c>
      <c r="K196" s="557">
        <v>176368</v>
      </c>
      <c r="L196" s="389" t="s">
        <v>2401</v>
      </c>
      <c r="M196" s="1141">
        <v>96400000</v>
      </c>
      <c r="N196" s="1141"/>
      <c r="O196" s="560"/>
      <c r="P196" s="557"/>
      <c r="Q196" s="561"/>
      <c r="R196" s="562"/>
      <c r="S196" s="557"/>
      <c r="T196" s="563"/>
      <c r="U196" s="1142"/>
      <c r="V196" s="557"/>
      <c r="W196" s="564"/>
      <c r="X196" s="557"/>
      <c r="Y196" s="565" t="s">
        <v>3321</v>
      </c>
      <c r="Z196" s="566"/>
      <c r="AA196" s="567"/>
    </row>
    <row r="197" spans="1:27" s="568" customFormat="1" ht="18" customHeight="1">
      <c r="A197" s="555"/>
      <c r="B197" s="1139"/>
      <c r="C197" s="353" t="s">
        <v>3327</v>
      </c>
      <c r="D197" s="1143" t="s">
        <v>1377</v>
      </c>
      <c r="E197" s="1139" t="s">
        <v>1788</v>
      </c>
      <c r="F197" s="356" t="s">
        <v>1378</v>
      </c>
      <c r="G197" s="381">
        <v>3</v>
      </c>
      <c r="H197" s="1140" t="s">
        <v>1381</v>
      </c>
      <c r="I197" s="557" t="s">
        <v>3362</v>
      </c>
      <c r="J197" s="558">
        <v>42838</v>
      </c>
      <c r="K197" s="557">
        <v>52684</v>
      </c>
      <c r="L197" s="389" t="s">
        <v>2401</v>
      </c>
      <c r="M197" s="1141">
        <v>74100000</v>
      </c>
      <c r="N197" s="1141"/>
      <c r="O197" s="560"/>
      <c r="P197" s="557"/>
      <c r="Q197" s="561"/>
      <c r="R197" s="562"/>
      <c r="S197" s="557"/>
      <c r="T197" s="563"/>
      <c r="U197" s="1142"/>
      <c r="V197" s="557"/>
      <c r="W197" s="564"/>
      <c r="X197" s="557"/>
      <c r="Y197" s="565" t="s">
        <v>3322</v>
      </c>
      <c r="Z197" s="566"/>
      <c r="AA197" s="567"/>
    </row>
    <row r="198" spans="1:27" s="568" customFormat="1" ht="18" customHeight="1">
      <c r="A198" s="555"/>
      <c r="B198" s="1139"/>
      <c r="C198" s="353" t="s">
        <v>3327</v>
      </c>
      <c r="D198" s="1143" t="s">
        <v>1377</v>
      </c>
      <c r="E198" s="1139" t="s">
        <v>1788</v>
      </c>
      <c r="F198" s="356" t="s">
        <v>1378</v>
      </c>
      <c r="G198" s="381">
        <v>4</v>
      </c>
      <c r="H198" s="1140" t="s">
        <v>3323</v>
      </c>
      <c r="I198" s="557" t="s">
        <v>293</v>
      </c>
      <c r="J198" s="558">
        <v>44725</v>
      </c>
      <c r="K198" s="557">
        <v>72506</v>
      </c>
      <c r="L198" s="389" t="s">
        <v>2401</v>
      </c>
      <c r="M198" s="1141">
        <v>531600000</v>
      </c>
      <c r="N198" s="1141"/>
      <c r="O198" s="560"/>
      <c r="P198" s="557"/>
      <c r="Q198" s="561"/>
      <c r="R198" s="562"/>
      <c r="S198" s="557"/>
      <c r="T198" s="563"/>
      <c r="U198" s="1142"/>
      <c r="V198" s="557"/>
      <c r="W198" s="564"/>
      <c r="X198" s="557"/>
      <c r="Y198" s="565"/>
      <c r="Z198" s="566"/>
      <c r="AA198" s="567"/>
    </row>
    <row r="199" spans="1:27" s="568" customFormat="1" ht="18" customHeight="1">
      <c r="A199" s="555"/>
      <c r="B199" s="1139"/>
      <c r="C199" s="353" t="s">
        <v>683</v>
      </c>
      <c r="D199" s="1143" t="s">
        <v>1384</v>
      </c>
      <c r="E199" s="1139" t="s">
        <v>1789</v>
      </c>
      <c r="F199" s="356" t="s">
        <v>1385</v>
      </c>
      <c r="G199" s="381">
        <v>1</v>
      </c>
      <c r="H199" s="1140" t="s">
        <v>3324</v>
      </c>
      <c r="I199" s="557" t="s">
        <v>293</v>
      </c>
      <c r="J199" s="558">
        <v>44232</v>
      </c>
      <c r="K199" s="557">
        <v>24522</v>
      </c>
      <c r="L199" s="389" t="s">
        <v>2401</v>
      </c>
      <c r="M199" s="1141">
        <v>480000000</v>
      </c>
      <c r="N199" s="1141"/>
      <c r="O199" s="560"/>
      <c r="P199" s="557"/>
      <c r="Q199" s="561"/>
      <c r="R199" s="562"/>
      <c r="S199" s="557"/>
      <c r="T199" s="563"/>
      <c r="U199" s="1142"/>
      <c r="V199" s="557"/>
      <c r="W199" s="564"/>
      <c r="X199" s="557"/>
      <c r="Y199" s="565"/>
      <c r="Z199" s="566"/>
      <c r="AA199" s="567"/>
    </row>
    <row r="200" spans="1:27" s="568" customFormat="1" ht="18" customHeight="1">
      <c r="A200" s="555"/>
      <c r="B200" s="1139"/>
      <c r="C200" s="353" t="s">
        <v>3327</v>
      </c>
      <c r="D200" s="1143" t="s">
        <v>1384</v>
      </c>
      <c r="E200" s="1139" t="s">
        <v>1789</v>
      </c>
      <c r="F200" s="356" t="s">
        <v>1385</v>
      </c>
      <c r="G200" s="381">
        <v>2</v>
      </c>
      <c r="H200" s="1140" t="s">
        <v>3324</v>
      </c>
      <c r="I200" s="557" t="s">
        <v>293</v>
      </c>
      <c r="J200" s="558">
        <v>44545</v>
      </c>
      <c r="K200" s="557">
        <v>243924</v>
      </c>
      <c r="L200" s="389" t="s">
        <v>2401</v>
      </c>
      <c r="M200" s="1141">
        <v>182400000</v>
      </c>
      <c r="N200" s="1141"/>
      <c r="O200" s="560"/>
      <c r="P200" s="557"/>
      <c r="Q200" s="561"/>
      <c r="R200" s="562"/>
      <c r="S200" s="557"/>
      <c r="T200" s="563"/>
      <c r="U200" s="1142"/>
      <c r="V200" s="557"/>
      <c r="W200" s="564"/>
      <c r="X200" s="557"/>
      <c r="Y200" s="565"/>
      <c r="Z200" s="566"/>
      <c r="AA200" s="567"/>
    </row>
    <row r="201" spans="1:27" s="568" customFormat="1" ht="18" customHeight="1">
      <c r="A201" s="555"/>
      <c r="B201" s="1139"/>
      <c r="C201" s="353" t="s">
        <v>683</v>
      </c>
      <c r="D201" s="1143" t="s">
        <v>1391</v>
      </c>
      <c r="E201" s="1139" t="s">
        <v>1790</v>
      </c>
      <c r="F201" s="356" t="s">
        <v>1392</v>
      </c>
      <c r="G201" s="381">
        <v>1</v>
      </c>
      <c r="H201" s="1140" t="s">
        <v>1953</v>
      </c>
      <c r="I201" s="557" t="s">
        <v>293</v>
      </c>
      <c r="J201" s="558">
        <v>43795</v>
      </c>
      <c r="K201" s="557">
        <v>106029</v>
      </c>
      <c r="L201" s="389" t="s">
        <v>2401</v>
      </c>
      <c r="M201" s="1141">
        <v>120000000</v>
      </c>
      <c r="N201" s="1141"/>
      <c r="O201" s="560"/>
      <c r="P201" s="557"/>
      <c r="Q201" s="561"/>
      <c r="R201" s="562"/>
      <c r="S201" s="557"/>
      <c r="T201" s="563"/>
      <c r="U201" s="1142"/>
      <c r="V201" s="557"/>
      <c r="W201" s="564"/>
      <c r="X201" s="557"/>
      <c r="Y201" s="565"/>
      <c r="Z201" s="566"/>
      <c r="AA201" s="567"/>
    </row>
    <row r="202" spans="1:27" s="568" customFormat="1" ht="18" customHeight="1">
      <c r="A202" s="555"/>
      <c r="B202" s="1139"/>
      <c r="C202" s="353" t="s">
        <v>3327</v>
      </c>
      <c r="D202" s="1143" t="s">
        <v>1391</v>
      </c>
      <c r="E202" s="1139" t="s">
        <v>1790</v>
      </c>
      <c r="F202" s="356" t="s">
        <v>1392</v>
      </c>
      <c r="G202" s="381">
        <v>2</v>
      </c>
      <c r="H202" s="1140" t="s">
        <v>3325</v>
      </c>
      <c r="I202" s="557" t="s">
        <v>293</v>
      </c>
      <c r="J202" s="558">
        <v>43795</v>
      </c>
      <c r="K202" s="557">
        <v>106030</v>
      </c>
      <c r="L202" s="389" t="s">
        <v>2401</v>
      </c>
      <c r="M202" s="1141">
        <v>396000000</v>
      </c>
      <c r="N202" s="1141"/>
      <c r="O202" s="560"/>
      <c r="P202" s="557"/>
      <c r="Q202" s="561"/>
      <c r="R202" s="562"/>
      <c r="S202" s="557"/>
      <c r="T202" s="563"/>
      <c r="U202" s="1142"/>
      <c r="V202" s="557"/>
      <c r="W202" s="564"/>
      <c r="X202" s="557"/>
      <c r="Y202" s="565"/>
      <c r="Z202" s="566"/>
      <c r="AA202" s="567"/>
    </row>
    <row r="203" spans="1:27" s="568" customFormat="1" ht="18" customHeight="1">
      <c r="A203" s="555"/>
      <c r="B203" s="1139"/>
      <c r="C203" s="353" t="s">
        <v>683</v>
      </c>
      <c r="D203" s="1143" t="s">
        <v>1399</v>
      </c>
      <c r="E203" s="1139" t="s">
        <v>1791</v>
      </c>
      <c r="F203" s="356" t="s">
        <v>1400</v>
      </c>
      <c r="G203" s="381">
        <v>1</v>
      </c>
      <c r="H203" s="1140" t="s">
        <v>1405</v>
      </c>
      <c r="I203" s="557" t="s">
        <v>3363</v>
      </c>
      <c r="J203" s="558">
        <v>42261</v>
      </c>
      <c r="K203" s="557">
        <v>107719</v>
      </c>
      <c r="L203" s="389" t="s">
        <v>2401</v>
      </c>
      <c r="M203" s="1141">
        <v>394800000</v>
      </c>
      <c r="N203" s="1141"/>
      <c r="O203" s="560"/>
      <c r="P203" s="557"/>
      <c r="Q203" s="561"/>
      <c r="R203" s="562"/>
      <c r="S203" s="557"/>
      <c r="T203" s="563"/>
      <c r="U203" s="1142"/>
      <c r="V203" s="557"/>
      <c r="W203" s="564"/>
      <c r="X203" s="557"/>
      <c r="Y203" s="565"/>
      <c r="Z203" s="566"/>
      <c r="AA203" s="567"/>
    </row>
    <row r="204" spans="1:27" s="568" customFormat="1" ht="18" customHeight="1">
      <c r="A204" s="555"/>
      <c r="B204" s="1139"/>
      <c r="C204" s="353" t="s">
        <v>3327</v>
      </c>
      <c r="D204" s="1143" t="s">
        <v>1399</v>
      </c>
      <c r="E204" s="1139" t="s">
        <v>1791</v>
      </c>
      <c r="F204" s="356" t="s">
        <v>1400</v>
      </c>
      <c r="G204" s="381">
        <v>2</v>
      </c>
      <c r="H204" s="1140" t="s">
        <v>3326</v>
      </c>
      <c r="I204" s="557" t="s">
        <v>293</v>
      </c>
      <c r="J204" s="558">
        <v>43560</v>
      </c>
      <c r="K204" s="557">
        <v>120694</v>
      </c>
      <c r="L204" s="389" t="s">
        <v>2401</v>
      </c>
      <c r="M204" s="1141">
        <v>144000000</v>
      </c>
      <c r="N204" s="1141"/>
      <c r="O204" s="560"/>
      <c r="P204" s="557"/>
      <c r="Q204" s="561"/>
      <c r="R204" s="562"/>
      <c r="S204" s="557"/>
      <c r="T204" s="563"/>
      <c r="U204" s="1142"/>
      <c r="V204" s="557"/>
      <c r="W204" s="564"/>
      <c r="X204" s="557"/>
      <c r="Y204" s="565"/>
      <c r="Z204" s="566"/>
      <c r="AA204" s="567"/>
    </row>
    <row r="205" spans="1:27" s="568" customFormat="1" ht="18" customHeight="1">
      <c r="A205" s="555"/>
      <c r="B205" s="1139"/>
      <c r="C205" s="353" t="s">
        <v>3327</v>
      </c>
      <c r="D205" s="1143" t="s">
        <v>1399</v>
      </c>
      <c r="E205" s="1139" t="s">
        <v>1791</v>
      </c>
      <c r="F205" s="356" t="s">
        <v>1400</v>
      </c>
      <c r="G205" s="381">
        <v>3</v>
      </c>
      <c r="H205" s="1140" t="s">
        <v>3326</v>
      </c>
      <c r="I205" s="557" t="s">
        <v>293</v>
      </c>
      <c r="J205" s="558">
        <v>43754</v>
      </c>
      <c r="K205" s="557">
        <v>387943</v>
      </c>
      <c r="L205" s="389" t="s">
        <v>2401</v>
      </c>
      <c r="M205" s="1141">
        <v>48000000</v>
      </c>
      <c r="N205" s="1141"/>
      <c r="O205" s="560"/>
      <c r="P205" s="557"/>
      <c r="Q205" s="561"/>
      <c r="R205" s="562"/>
      <c r="S205" s="557"/>
      <c r="T205" s="563"/>
      <c r="U205" s="1142"/>
      <c r="V205" s="557"/>
      <c r="W205" s="564"/>
      <c r="X205" s="557"/>
      <c r="Y205" s="565"/>
      <c r="Z205" s="566"/>
      <c r="AA205" s="567"/>
    </row>
    <row r="206" spans="1:27" s="568" customFormat="1" ht="18" customHeight="1">
      <c r="A206" s="555"/>
      <c r="B206" s="1139"/>
      <c r="C206" s="353" t="s">
        <v>3327</v>
      </c>
      <c r="D206" s="1143" t="s">
        <v>1399</v>
      </c>
      <c r="E206" s="1139" t="s">
        <v>1791</v>
      </c>
      <c r="F206" s="356" t="s">
        <v>1400</v>
      </c>
      <c r="G206" s="381">
        <v>4</v>
      </c>
      <c r="H206" s="1140" t="s">
        <v>3326</v>
      </c>
      <c r="I206" s="557" t="s">
        <v>293</v>
      </c>
      <c r="J206" s="558">
        <v>43907</v>
      </c>
      <c r="K206" s="557">
        <v>126963</v>
      </c>
      <c r="L206" s="389" t="s">
        <v>2401</v>
      </c>
      <c r="M206" s="1141">
        <v>108000000</v>
      </c>
      <c r="N206" s="1141"/>
      <c r="O206" s="560"/>
      <c r="P206" s="557"/>
      <c r="Q206" s="561"/>
      <c r="R206" s="562"/>
      <c r="S206" s="557"/>
      <c r="T206" s="563"/>
      <c r="U206" s="1142"/>
      <c r="V206" s="557"/>
      <c r="W206" s="564"/>
      <c r="X206" s="557"/>
      <c r="Y206" s="565"/>
      <c r="Z206" s="566"/>
      <c r="AA206" s="567"/>
    </row>
    <row r="207" spans="1:27" s="568" customFormat="1" ht="18" customHeight="1">
      <c r="A207" s="555"/>
      <c r="B207" s="1139"/>
      <c r="C207" s="353" t="s">
        <v>3327</v>
      </c>
      <c r="D207" s="1143" t="s">
        <v>1399</v>
      </c>
      <c r="E207" s="1139" t="s">
        <v>1791</v>
      </c>
      <c r="F207" s="356" t="s">
        <v>1400</v>
      </c>
      <c r="G207" s="381">
        <v>5</v>
      </c>
      <c r="H207" s="1140" t="s">
        <v>3326</v>
      </c>
      <c r="I207" s="557" t="s">
        <v>293</v>
      </c>
      <c r="J207" s="558">
        <v>44251</v>
      </c>
      <c r="K207" s="557">
        <v>69588</v>
      </c>
      <c r="L207" s="389" t="s">
        <v>2401</v>
      </c>
      <c r="M207" s="1141">
        <v>132000000</v>
      </c>
      <c r="N207" s="1141"/>
      <c r="O207" s="560"/>
      <c r="P207" s="557"/>
      <c r="Q207" s="561"/>
      <c r="R207" s="562"/>
      <c r="S207" s="557"/>
      <c r="T207" s="563"/>
      <c r="U207" s="1142"/>
      <c r="V207" s="557"/>
      <c r="W207" s="564"/>
      <c r="X207" s="557"/>
      <c r="Y207" s="565"/>
      <c r="Z207" s="566"/>
      <c r="AA207" s="567"/>
    </row>
    <row r="208" spans="1:27" s="568" customFormat="1" ht="18" customHeight="1">
      <c r="A208" s="555"/>
      <c r="B208" s="1139"/>
      <c r="C208" s="353" t="s">
        <v>3327</v>
      </c>
      <c r="D208" s="1143" t="s">
        <v>1399</v>
      </c>
      <c r="E208" s="1139" t="s">
        <v>1791</v>
      </c>
      <c r="F208" s="356" t="s">
        <v>1400</v>
      </c>
      <c r="G208" s="381">
        <v>6</v>
      </c>
      <c r="H208" s="1140" t="s">
        <v>3326</v>
      </c>
      <c r="I208" s="557" t="s">
        <v>293</v>
      </c>
      <c r="J208" s="558">
        <v>44327</v>
      </c>
      <c r="K208" s="557">
        <v>195324</v>
      </c>
      <c r="L208" s="389" t="s">
        <v>2401</v>
      </c>
      <c r="M208" s="1141">
        <v>46800000</v>
      </c>
      <c r="N208" s="1141"/>
      <c r="O208" s="560"/>
      <c r="P208" s="557"/>
      <c r="Q208" s="561"/>
      <c r="R208" s="562"/>
      <c r="S208" s="557"/>
      <c r="T208" s="563"/>
      <c r="U208" s="1142"/>
      <c r="V208" s="557"/>
      <c r="W208" s="564"/>
      <c r="X208" s="557"/>
      <c r="Y208" s="565"/>
      <c r="Z208" s="566"/>
      <c r="AA208" s="567"/>
    </row>
    <row r="209" spans="1:27" s="568" customFormat="1" ht="18" customHeight="1">
      <c r="A209" s="555"/>
      <c r="B209" s="1139"/>
      <c r="C209" s="353" t="s">
        <v>3327</v>
      </c>
      <c r="D209" s="1143" t="s">
        <v>1399</v>
      </c>
      <c r="E209" s="1139" t="s">
        <v>1791</v>
      </c>
      <c r="F209" s="356" t="s">
        <v>1400</v>
      </c>
      <c r="G209" s="381">
        <v>7</v>
      </c>
      <c r="H209" s="1140" t="s">
        <v>3326</v>
      </c>
      <c r="I209" s="557" t="s">
        <v>293</v>
      </c>
      <c r="J209" s="558">
        <v>44426</v>
      </c>
      <c r="K209" s="557">
        <v>339612</v>
      </c>
      <c r="L209" s="389" t="s">
        <v>2401</v>
      </c>
      <c r="M209" s="1141">
        <v>73200000</v>
      </c>
      <c r="N209" s="1141"/>
      <c r="O209" s="560"/>
      <c r="P209" s="557"/>
      <c r="Q209" s="561"/>
      <c r="R209" s="562"/>
      <c r="S209" s="557"/>
      <c r="T209" s="563"/>
      <c r="U209" s="1142"/>
      <c r="V209" s="557"/>
      <c r="W209" s="564"/>
      <c r="X209" s="557"/>
      <c r="Y209" s="565"/>
      <c r="Z209" s="566"/>
      <c r="AA209" s="567"/>
    </row>
    <row r="210" spans="1:27" s="568" customFormat="1" ht="18" customHeight="1">
      <c r="A210" s="555"/>
      <c r="B210" s="1139"/>
      <c r="C210" s="353" t="s">
        <v>3327</v>
      </c>
      <c r="D210" s="1143" t="s">
        <v>1399</v>
      </c>
      <c r="E210" s="1139" t="s">
        <v>1791</v>
      </c>
      <c r="F210" s="356" t="s">
        <v>1400</v>
      </c>
      <c r="G210" s="381">
        <v>8</v>
      </c>
      <c r="H210" s="1140" t="s">
        <v>3326</v>
      </c>
      <c r="I210" s="557" t="s">
        <v>293</v>
      </c>
      <c r="J210" s="558">
        <v>44565</v>
      </c>
      <c r="K210" s="557">
        <v>1424</v>
      </c>
      <c r="L210" s="389" t="s">
        <v>2401</v>
      </c>
      <c r="M210" s="1141">
        <v>120000000</v>
      </c>
      <c r="N210" s="1141"/>
      <c r="O210" s="560"/>
      <c r="P210" s="557"/>
      <c r="Q210" s="561"/>
      <c r="R210" s="562"/>
      <c r="S210" s="557"/>
      <c r="T210" s="563"/>
      <c r="U210" s="1142"/>
      <c r="V210" s="557"/>
      <c r="W210" s="564"/>
      <c r="X210" s="557"/>
      <c r="Y210" s="565"/>
      <c r="Z210" s="566"/>
      <c r="AA210" s="567"/>
    </row>
    <row r="211" spans="1:27" s="568" customFormat="1" ht="18" customHeight="1">
      <c r="A211" s="555"/>
      <c r="B211" s="1139"/>
      <c r="C211" s="353" t="s">
        <v>683</v>
      </c>
      <c r="D211" s="1143" t="s">
        <v>1409</v>
      </c>
      <c r="E211" s="1139" t="s">
        <v>1792</v>
      </c>
      <c r="F211" s="356" t="s">
        <v>1410</v>
      </c>
      <c r="G211" s="381">
        <v>1</v>
      </c>
      <c r="H211" s="1140" t="s">
        <v>1414</v>
      </c>
      <c r="I211" s="557" t="s">
        <v>293</v>
      </c>
      <c r="J211" s="558">
        <v>43867</v>
      </c>
      <c r="K211" s="557">
        <v>17494</v>
      </c>
      <c r="L211" s="389" t="s">
        <v>2401</v>
      </c>
      <c r="M211" s="1141">
        <v>434400000</v>
      </c>
      <c r="N211" s="1141"/>
      <c r="O211" s="560"/>
      <c r="P211" s="557"/>
      <c r="Q211" s="561"/>
      <c r="R211" s="562"/>
      <c r="S211" s="557"/>
      <c r="T211" s="563"/>
      <c r="U211" s="1142"/>
      <c r="V211" s="557"/>
      <c r="W211" s="564"/>
      <c r="X211" s="557"/>
      <c r="Y211" s="565"/>
      <c r="Z211" s="566"/>
      <c r="AA211" s="567"/>
    </row>
    <row r="212" spans="1:27" s="568" customFormat="1" ht="18" customHeight="1">
      <c r="A212" s="555"/>
      <c r="B212" s="1139"/>
      <c r="C212" s="353" t="s">
        <v>3327</v>
      </c>
      <c r="D212" s="1143" t="s">
        <v>1409</v>
      </c>
      <c r="E212" s="1139" t="s">
        <v>1792</v>
      </c>
      <c r="F212" s="356" t="s">
        <v>1410</v>
      </c>
      <c r="G212" s="381">
        <v>2</v>
      </c>
      <c r="H212" s="1140" t="s">
        <v>1414</v>
      </c>
      <c r="I212" s="557" t="s">
        <v>293</v>
      </c>
      <c r="J212" s="558">
        <v>44109</v>
      </c>
      <c r="K212" s="557">
        <v>123145</v>
      </c>
      <c r="L212" s="389" t="s">
        <v>2401</v>
      </c>
      <c r="M212" s="1141">
        <v>162000000</v>
      </c>
      <c r="N212" s="1141"/>
      <c r="O212" s="560"/>
      <c r="P212" s="557"/>
      <c r="Q212" s="561"/>
      <c r="R212" s="562"/>
      <c r="S212" s="557"/>
      <c r="T212" s="563"/>
      <c r="U212" s="1142"/>
      <c r="V212" s="557"/>
      <c r="W212" s="564"/>
      <c r="X212" s="557"/>
      <c r="Y212" s="565"/>
      <c r="Z212" s="566"/>
      <c r="AA212" s="567"/>
    </row>
    <row r="213" spans="1:27" s="568" customFormat="1" ht="18" customHeight="1">
      <c r="A213" s="555"/>
      <c r="B213" s="1139"/>
      <c r="C213" s="353" t="s">
        <v>3327</v>
      </c>
      <c r="D213" s="1143" t="s">
        <v>1409</v>
      </c>
      <c r="E213" s="1139" t="s">
        <v>1792</v>
      </c>
      <c r="F213" s="356" t="s">
        <v>1410</v>
      </c>
      <c r="G213" s="381">
        <v>3</v>
      </c>
      <c r="H213" s="1140" t="s">
        <v>1414</v>
      </c>
      <c r="I213" s="557" t="s">
        <v>293</v>
      </c>
      <c r="J213" s="558">
        <v>44358</v>
      </c>
      <c r="K213" s="557">
        <v>74048</v>
      </c>
      <c r="L213" s="389" t="s">
        <v>2401</v>
      </c>
      <c r="M213" s="1141">
        <v>91200000</v>
      </c>
      <c r="N213" s="1141"/>
      <c r="O213" s="560"/>
      <c r="P213" s="557"/>
      <c r="Q213" s="561"/>
      <c r="R213" s="562"/>
      <c r="S213" s="557"/>
      <c r="T213" s="563"/>
      <c r="U213" s="1142"/>
      <c r="V213" s="557"/>
      <c r="W213" s="564"/>
      <c r="X213" s="557"/>
      <c r="Y213" s="565"/>
      <c r="Z213" s="566"/>
      <c r="AA213" s="567"/>
    </row>
    <row r="214" spans="1:27" s="568" customFormat="1" ht="18" customHeight="1">
      <c r="A214" s="555"/>
      <c r="B214" s="1139"/>
      <c r="C214" s="353" t="s">
        <v>3327</v>
      </c>
      <c r="D214" s="1143" t="s">
        <v>1409</v>
      </c>
      <c r="E214" s="1139" t="s">
        <v>1792</v>
      </c>
      <c r="F214" s="356" t="s">
        <v>1410</v>
      </c>
      <c r="G214" s="381">
        <v>4</v>
      </c>
      <c r="H214" s="1140" t="s">
        <v>1414</v>
      </c>
      <c r="I214" s="557" t="s">
        <v>293</v>
      </c>
      <c r="J214" s="558">
        <v>44502</v>
      </c>
      <c r="K214" s="557">
        <v>134199</v>
      </c>
      <c r="L214" s="389" t="s">
        <v>2401</v>
      </c>
      <c r="M214" s="1141">
        <v>43200000</v>
      </c>
      <c r="N214" s="1141"/>
      <c r="O214" s="560"/>
      <c r="P214" s="557"/>
      <c r="Q214" s="561"/>
      <c r="R214" s="562"/>
      <c r="S214" s="557"/>
      <c r="T214" s="563"/>
      <c r="U214" s="1142"/>
      <c r="V214" s="557"/>
      <c r="W214" s="564"/>
      <c r="X214" s="557"/>
      <c r="Y214" s="565"/>
      <c r="Z214" s="566"/>
      <c r="AA214" s="567"/>
    </row>
    <row r="215" spans="1:27" s="568" customFormat="1" ht="18" customHeight="1">
      <c r="A215" s="555"/>
      <c r="B215" s="1139"/>
      <c r="C215" s="353" t="s">
        <v>683</v>
      </c>
      <c r="D215" s="1143" t="s">
        <v>1417</v>
      </c>
      <c r="E215" s="1139" t="s">
        <v>1793</v>
      </c>
      <c r="F215" s="356" t="s">
        <v>1418</v>
      </c>
      <c r="G215" s="381">
        <v>1</v>
      </c>
      <c r="H215" s="1140" t="s">
        <v>1423</v>
      </c>
      <c r="I215" s="557" t="s">
        <v>3228</v>
      </c>
      <c r="J215" s="558">
        <v>44133</v>
      </c>
      <c r="K215" s="557">
        <v>66730</v>
      </c>
      <c r="L215" s="389" t="s">
        <v>2401</v>
      </c>
      <c r="M215" s="1141">
        <v>200000000</v>
      </c>
      <c r="N215" s="1141"/>
      <c r="O215" s="560"/>
      <c r="P215" s="557"/>
      <c r="Q215" s="561"/>
      <c r="R215" s="562"/>
      <c r="S215" s="557"/>
      <c r="T215" s="563"/>
      <c r="U215" s="1142"/>
      <c r="V215" s="557"/>
      <c r="W215" s="564"/>
      <c r="X215" s="557"/>
      <c r="Y215" s="565"/>
      <c r="Z215" s="566"/>
      <c r="AA215" s="567"/>
    </row>
    <row r="216" spans="1:27" s="568" customFormat="1" ht="18" customHeight="1">
      <c r="A216" s="555"/>
      <c r="B216" s="1139"/>
      <c r="C216" s="353" t="s">
        <v>3327</v>
      </c>
      <c r="D216" s="1143" t="s">
        <v>1417</v>
      </c>
      <c r="E216" s="1139" t="s">
        <v>1793</v>
      </c>
      <c r="F216" s="356" t="s">
        <v>1418</v>
      </c>
      <c r="G216" s="381">
        <v>2</v>
      </c>
      <c r="H216" s="1140" t="s">
        <v>1423</v>
      </c>
      <c r="I216" s="557" t="s">
        <v>293</v>
      </c>
      <c r="J216" s="558">
        <v>44669</v>
      </c>
      <c r="K216" s="557">
        <v>16639</v>
      </c>
      <c r="L216" s="389" t="s">
        <v>2401</v>
      </c>
      <c r="M216" s="1141">
        <v>115200000</v>
      </c>
      <c r="N216" s="1141"/>
      <c r="O216" s="560"/>
      <c r="P216" s="557"/>
      <c r="Q216" s="561"/>
      <c r="R216" s="562"/>
      <c r="S216" s="557"/>
      <c r="T216" s="563"/>
      <c r="U216" s="1142"/>
      <c r="V216" s="557"/>
      <c r="W216" s="564"/>
      <c r="X216" s="557"/>
      <c r="Y216" s="565"/>
      <c r="Z216" s="566"/>
      <c r="AA216" s="567"/>
    </row>
    <row r="217" spans="1:27" s="568" customFormat="1" ht="18" customHeight="1">
      <c r="A217" s="555"/>
      <c r="B217" s="1139"/>
      <c r="C217" s="353" t="s">
        <v>683</v>
      </c>
      <c r="D217" s="1143" t="s">
        <v>1425</v>
      </c>
      <c r="E217" s="1139" t="s">
        <v>1794</v>
      </c>
      <c r="F217" s="356" t="s">
        <v>1426</v>
      </c>
      <c r="G217" s="381">
        <v>1</v>
      </c>
      <c r="H217" s="1140" t="s">
        <v>1431</v>
      </c>
      <c r="I217" s="557" t="s">
        <v>293</v>
      </c>
      <c r="J217" s="558">
        <v>44631</v>
      </c>
      <c r="K217" s="557">
        <v>34956</v>
      </c>
      <c r="L217" s="389" t="s">
        <v>2401</v>
      </c>
      <c r="M217" s="1141">
        <v>560400000</v>
      </c>
      <c r="N217" s="1141"/>
      <c r="O217" s="560"/>
      <c r="P217" s="557"/>
      <c r="Q217" s="561"/>
      <c r="R217" s="562"/>
      <c r="S217" s="557"/>
      <c r="T217" s="563"/>
      <c r="U217" s="1142"/>
      <c r="V217" s="557"/>
      <c r="W217" s="564"/>
      <c r="X217" s="557"/>
      <c r="Y217" s="565"/>
      <c r="Z217" s="566"/>
      <c r="AA217" s="567"/>
    </row>
    <row r="218" spans="1:27" s="568" customFormat="1" ht="18" customHeight="1">
      <c r="A218" s="555"/>
      <c r="B218" s="1139"/>
      <c r="C218" s="353" t="s">
        <v>683</v>
      </c>
      <c r="D218" s="1143" t="s">
        <v>1434</v>
      </c>
      <c r="E218" s="1139" t="s">
        <v>1795</v>
      </c>
      <c r="F218" s="356" t="s">
        <v>1435</v>
      </c>
      <c r="G218" s="381">
        <v>1</v>
      </c>
      <c r="H218" s="1140" t="s">
        <v>1441</v>
      </c>
      <c r="I218" s="557" t="s">
        <v>3362</v>
      </c>
      <c r="J218" s="558">
        <v>44174</v>
      </c>
      <c r="K218" s="557">
        <v>76638</v>
      </c>
      <c r="L218" s="389" t="s">
        <v>2401</v>
      </c>
      <c r="M218" s="1141">
        <v>120450000</v>
      </c>
      <c r="N218" s="1141"/>
      <c r="O218" s="560"/>
      <c r="P218" s="557"/>
      <c r="Q218" s="561"/>
      <c r="R218" s="562"/>
      <c r="S218" s="557"/>
      <c r="T218" s="563"/>
      <c r="U218" s="1142"/>
      <c r="V218" s="557"/>
      <c r="W218" s="564"/>
      <c r="X218" s="557"/>
      <c r="Y218" s="565"/>
      <c r="Z218" s="566"/>
      <c r="AA218" s="567"/>
    </row>
    <row r="219" spans="1:27" s="568" customFormat="1" ht="18" customHeight="1">
      <c r="A219" s="555"/>
      <c r="B219" s="1139"/>
      <c r="C219" s="353" t="s">
        <v>3327</v>
      </c>
      <c r="D219" s="1143" t="s">
        <v>1434</v>
      </c>
      <c r="E219" s="1139" t="s">
        <v>1795</v>
      </c>
      <c r="F219" s="356" t="s">
        <v>1435</v>
      </c>
      <c r="G219" s="381">
        <v>2</v>
      </c>
      <c r="H219" s="1140" t="s">
        <v>1441</v>
      </c>
      <c r="I219" s="557" t="s">
        <v>293</v>
      </c>
      <c r="J219" s="558">
        <v>44803</v>
      </c>
      <c r="K219" s="557">
        <v>53231</v>
      </c>
      <c r="L219" s="389" t="s">
        <v>2401</v>
      </c>
      <c r="M219" s="1141">
        <v>139200000</v>
      </c>
      <c r="N219" s="1141"/>
      <c r="O219" s="560"/>
      <c r="P219" s="557"/>
      <c r="Q219" s="561"/>
      <c r="R219" s="562"/>
      <c r="S219" s="557"/>
      <c r="T219" s="563"/>
      <c r="U219" s="1142"/>
      <c r="V219" s="557"/>
      <c r="W219" s="564"/>
      <c r="X219" s="557"/>
      <c r="Y219" s="565"/>
      <c r="Z219" s="566"/>
      <c r="AA219" s="567"/>
    </row>
    <row r="220" spans="1:27" s="568" customFormat="1" ht="18" customHeight="1">
      <c r="A220" s="555"/>
      <c r="B220" s="1139"/>
      <c r="C220" s="353" t="s">
        <v>683</v>
      </c>
      <c r="D220" s="1143" t="s">
        <v>1444</v>
      </c>
      <c r="E220" s="1139" t="s">
        <v>1796</v>
      </c>
      <c r="F220" s="356" t="s">
        <v>1445</v>
      </c>
      <c r="G220" s="381">
        <v>1</v>
      </c>
      <c r="H220" s="1140" t="s">
        <v>1450</v>
      </c>
      <c r="I220" s="557" t="s">
        <v>3229</v>
      </c>
      <c r="J220" s="558">
        <v>43412</v>
      </c>
      <c r="K220" s="557">
        <v>90992</v>
      </c>
      <c r="L220" s="389" t="s">
        <v>2401</v>
      </c>
      <c r="M220" s="1141">
        <v>308000000</v>
      </c>
      <c r="N220" s="1141"/>
      <c r="O220" s="560"/>
      <c r="P220" s="557"/>
      <c r="Q220" s="561"/>
      <c r="R220" s="562"/>
      <c r="S220" s="557"/>
      <c r="T220" s="563"/>
      <c r="U220" s="1142"/>
      <c r="V220" s="557"/>
      <c r="W220" s="564"/>
      <c r="X220" s="557"/>
      <c r="Y220" s="565"/>
      <c r="Z220" s="566"/>
      <c r="AA220" s="567"/>
    </row>
    <row r="221" spans="1:27" s="568" customFormat="1" ht="18" customHeight="1">
      <c r="A221" s="555"/>
      <c r="B221" s="1139"/>
      <c r="C221" s="353" t="s">
        <v>3327</v>
      </c>
      <c r="D221" s="1143" t="s">
        <v>1444</v>
      </c>
      <c r="E221" s="1139" t="s">
        <v>1796</v>
      </c>
      <c r="F221" s="356" t="s">
        <v>1445</v>
      </c>
      <c r="G221" s="381">
        <v>2</v>
      </c>
      <c r="H221" s="1140" t="s">
        <v>1450</v>
      </c>
      <c r="I221" s="557" t="s">
        <v>293</v>
      </c>
      <c r="J221" s="558">
        <v>43447</v>
      </c>
      <c r="K221" s="557">
        <v>104524</v>
      </c>
      <c r="L221" s="389" t="s">
        <v>2401</v>
      </c>
      <c r="M221" s="1141">
        <v>38400000</v>
      </c>
      <c r="N221" s="1141"/>
      <c r="O221" s="560"/>
      <c r="P221" s="557"/>
      <c r="Q221" s="561"/>
      <c r="R221" s="562"/>
      <c r="S221" s="557"/>
      <c r="T221" s="563"/>
      <c r="U221" s="1142"/>
      <c r="V221" s="557"/>
      <c r="W221" s="564"/>
      <c r="X221" s="557"/>
      <c r="Y221" s="565"/>
      <c r="Z221" s="566"/>
      <c r="AA221" s="567"/>
    </row>
    <row r="222" spans="1:27" s="568" customFormat="1" ht="18" customHeight="1">
      <c r="A222" s="555"/>
      <c r="B222" s="1139"/>
      <c r="C222" s="353" t="s">
        <v>683</v>
      </c>
      <c r="D222" s="1152" t="s">
        <v>3330</v>
      </c>
      <c r="E222" s="1139" t="s">
        <v>3331</v>
      </c>
      <c r="F222" s="1140" t="s">
        <v>3332</v>
      </c>
      <c r="G222" s="381">
        <v>1</v>
      </c>
      <c r="H222" s="1140" t="s">
        <v>3332</v>
      </c>
      <c r="I222" s="557" t="s">
        <v>3333</v>
      </c>
      <c r="J222" s="558">
        <v>44454</v>
      </c>
      <c r="K222" s="557">
        <v>47535</v>
      </c>
      <c r="L222" s="389" t="s">
        <v>3334</v>
      </c>
      <c r="M222" s="1141">
        <v>220800000</v>
      </c>
      <c r="N222" s="1141">
        <v>220800000</v>
      </c>
      <c r="O222" s="560"/>
      <c r="P222" s="557"/>
      <c r="Q222" s="561"/>
      <c r="R222" s="562"/>
      <c r="S222" s="557"/>
      <c r="T222" s="563"/>
      <c r="U222" s="1142"/>
      <c r="V222" s="557"/>
      <c r="W222" s="564"/>
      <c r="X222" s="557"/>
      <c r="Y222" s="565"/>
      <c r="Z222" s="566"/>
      <c r="AA222" s="567"/>
    </row>
    <row r="223" spans="1:27" s="568" customFormat="1" ht="18" customHeight="1">
      <c r="A223" s="555"/>
      <c r="B223" s="1139"/>
      <c r="C223" s="353" t="s">
        <v>3327</v>
      </c>
      <c r="D223" s="1152" t="s">
        <v>3330</v>
      </c>
      <c r="E223" s="1139" t="s">
        <v>3331</v>
      </c>
      <c r="F223" s="1140" t="s">
        <v>3332</v>
      </c>
      <c r="G223" s="381">
        <v>2</v>
      </c>
      <c r="H223" s="1140" t="s">
        <v>3332</v>
      </c>
      <c r="I223" s="557" t="s">
        <v>3333</v>
      </c>
      <c r="J223" s="558">
        <v>44497</v>
      </c>
      <c r="K223" s="557">
        <v>54097</v>
      </c>
      <c r="L223" s="389" t="s">
        <v>3334</v>
      </c>
      <c r="M223" s="1141">
        <v>38400000</v>
      </c>
      <c r="N223" s="1141">
        <v>38400000</v>
      </c>
      <c r="O223" s="560"/>
      <c r="P223" s="557"/>
      <c r="Q223" s="561"/>
      <c r="R223" s="562"/>
      <c r="S223" s="557"/>
      <c r="T223" s="563"/>
      <c r="U223" s="1142"/>
      <c r="V223" s="557"/>
      <c r="W223" s="564"/>
      <c r="X223" s="557"/>
      <c r="Y223" s="565"/>
      <c r="Z223" s="566"/>
      <c r="AA223" s="567"/>
    </row>
    <row r="224" spans="1:27" s="568" customFormat="1" ht="18" customHeight="1">
      <c r="A224" s="555"/>
      <c r="B224" s="1139"/>
      <c r="C224" s="353" t="s">
        <v>683</v>
      </c>
      <c r="D224" s="1152" t="s">
        <v>3366</v>
      </c>
      <c r="E224" s="1139" t="s">
        <v>3367</v>
      </c>
      <c r="F224" s="1140" t="s">
        <v>3368</v>
      </c>
      <c r="G224" s="381">
        <v>1</v>
      </c>
      <c r="H224" s="1140" t="s">
        <v>3369</v>
      </c>
      <c r="I224" s="557" t="s">
        <v>3370</v>
      </c>
      <c r="J224" s="558">
        <v>36587</v>
      </c>
      <c r="K224" s="557">
        <v>11908</v>
      </c>
      <c r="L224" s="389" t="s">
        <v>3334</v>
      </c>
      <c r="M224" s="1141">
        <v>70000000</v>
      </c>
      <c r="N224" s="1141">
        <v>70000000</v>
      </c>
      <c r="O224" s="560"/>
      <c r="P224" s="557"/>
      <c r="Q224" s="561"/>
      <c r="R224" s="562"/>
      <c r="S224" s="557"/>
      <c r="T224" s="563" t="s">
        <v>3371</v>
      </c>
      <c r="U224" s="1142"/>
      <c r="V224" s="557"/>
      <c r="W224" s="564"/>
      <c r="X224" s="557"/>
      <c r="Y224" s="565" t="s">
        <v>3385</v>
      </c>
      <c r="Z224" s="566"/>
      <c r="AA224" s="567"/>
    </row>
    <row r="225" spans="1:27" s="568" customFormat="1" ht="18" customHeight="1">
      <c r="A225" s="555"/>
      <c r="B225" s="1139"/>
      <c r="C225" s="353" t="s">
        <v>3327</v>
      </c>
      <c r="D225" s="1152" t="s">
        <v>3366</v>
      </c>
      <c r="E225" s="1139" t="s">
        <v>3367</v>
      </c>
      <c r="F225" s="1140" t="s">
        <v>3368</v>
      </c>
      <c r="G225" s="381">
        <v>2</v>
      </c>
      <c r="H225" s="1140" t="s">
        <v>3368</v>
      </c>
      <c r="I225" s="557" t="s">
        <v>3372</v>
      </c>
      <c r="J225" s="558">
        <v>41612</v>
      </c>
      <c r="K225" s="557">
        <v>83038</v>
      </c>
      <c r="L225" s="389" t="s">
        <v>3334</v>
      </c>
      <c r="M225" s="1141">
        <v>29370000</v>
      </c>
      <c r="N225" s="1141">
        <v>29370000</v>
      </c>
      <c r="O225" s="560"/>
      <c r="P225" s="557"/>
      <c r="Q225" s="561"/>
      <c r="R225" s="562"/>
      <c r="S225" s="557"/>
      <c r="T225" s="563" t="s">
        <v>3371</v>
      </c>
      <c r="U225" s="1142"/>
      <c r="V225" s="557"/>
      <c r="W225" s="564"/>
      <c r="X225" s="557"/>
      <c r="Y225" s="565" t="s">
        <v>3373</v>
      </c>
      <c r="Z225" s="566"/>
      <c r="AA225" s="567"/>
    </row>
    <row r="226" spans="1:27" s="568" customFormat="1" ht="18" customHeight="1">
      <c r="A226" s="555"/>
      <c r="B226" s="1139"/>
      <c r="C226" s="353" t="s">
        <v>3327</v>
      </c>
      <c r="D226" s="1152" t="s">
        <v>3366</v>
      </c>
      <c r="E226" s="1139" t="s">
        <v>3367</v>
      </c>
      <c r="F226" s="1140" t="s">
        <v>3368</v>
      </c>
      <c r="G226" s="381">
        <v>3</v>
      </c>
      <c r="H226" s="1140" t="s">
        <v>3368</v>
      </c>
      <c r="I226" s="557" t="s">
        <v>3333</v>
      </c>
      <c r="J226" s="558">
        <v>44174</v>
      </c>
      <c r="K226" s="557">
        <v>62145</v>
      </c>
      <c r="L226" s="389" t="s">
        <v>3334</v>
      </c>
      <c r="M226" s="1141">
        <v>156000000</v>
      </c>
      <c r="N226" s="1141">
        <v>156000000</v>
      </c>
      <c r="O226" s="560"/>
      <c r="P226" s="557"/>
      <c r="Q226" s="561"/>
      <c r="R226" s="562"/>
      <c r="S226" s="557"/>
      <c r="T226" s="563"/>
      <c r="U226" s="1142"/>
      <c r="V226" s="557"/>
      <c r="W226" s="564"/>
      <c r="X226" s="557"/>
      <c r="Y226" s="565"/>
      <c r="Z226" s="566"/>
      <c r="AA226" s="567"/>
    </row>
    <row r="227" spans="1:27" s="568" customFormat="1" ht="18" customHeight="1">
      <c r="A227" s="555"/>
      <c r="B227" s="1139"/>
      <c r="C227" s="353" t="s">
        <v>3327</v>
      </c>
      <c r="D227" s="1152" t="s">
        <v>3366</v>
      </c>
      <c r="E227" s="1139" t="s">
        <v>3367</v>
      </c>
      <c r="F227" s="1140" t="s">
        <v>3368</v>
      </c>
      <c r="G227" s="381">
        <v>4</v>
      </c>
      <c r="H227" s="1140" t="s">
        <v>3368</v>
      </c>
      <c r="I227" s="557" t="s">
        <v>3333</v>
      </c>
      <c r="J227" s="558">
        <v>44554</v>
      </c>
      <c r="K227" s="557">
        <v>56738</v>
      </c>
      <c r="L227" s="389" t="s">
        <v>3334</v>
      </c>
      <c r="M227" s="1141">
        <v>120000000</v>
      </c>
      <c r="N227" s="1141">
        <v>120000000</v>
      </c>
      <c r="O227" s="560"/>
      <c r="P227" s="557"/>
      <c r="Q227" s="561"/>
      <c r="R227" s="562"/>
      <c r="S227" s="557"/>
      <c r="T227" s="563"/>
      <c r="U227" s="1142"/>
      <c r="V227" s="557"/>
      <c r="W227" s="564"/>
      <c r="X227" s="557"/>
      <c r="Y227" s="565"/>
      <c r="Z227" s="566"/>
      <c r="AA227" s="567"/>
    </row>
    <row r="228" spans="1:27" s="568" customFormat="1" ht="18" customHeight="1">
      <c r="A228" s="555"/>
      <c r="B228" s="1139"/>
      <c r="C228" s="353" t="s">
        <v>683</v>
      </c>
      <c r="D228" s="1152" t="s">
        <v>3388</v>
      </c>
      <c r="E228" s="1139" t="s">
        <v>3389</v>
      </c>
      <c r="F228" s="1140" t="s">
        <v>3390</v>
      </c>
      <c r="G228" s="381">
        <v>1</v>
      </c>
      <c r="H228" s="1140" t="s">
        <v>3390</v>
      </c>
      <c r="I228" s="557" t="s">
        <v>3391</v>
      </c>
      <c r="J228" s="558">
        <v>42417</v>
      </c>
      <c r="K228" s="557">
        <v>4115</v>
      </c>
      <c r="L228" s="389" t="s">
        <v>3334</v>
      </c>
      <c r="M228" s="1141">
        <v>258000000</v>
      </c>
      <c r="N228" s="1141">
        <v>258000000</v>
      </c>
      <c r="O228" s="560"/>
      <c r="P228" s="557"/>
      <c r="Q228" s="561"/>
      <c r="R228" s="562"/>
      <c r="S228" s="557"/>
      <c r="T228" s="563" t="s">
        <v>3371</v>
      </c>
      <c r="U228" s="1142"/>
      <c r="V228" s="557"/>
      <c r="W228" s="564"/>
      <c r="X228" s="557"/>
      <c r="Y228" s="565"/>
      <c r="Z228" s="566"/>
      <c r="AA228" s="567"/>
    </row>
    <row r="229" spans="1:27" s="568" customFormat="1" ht="18" customHeight="1">
      <c r="A229" s="555"/>
      <c r="B229" s="1139"/>
      <c r="C229" s="353" t="s">
        <v>3327</v>
      </c>
      <c r="D229" s="1152" t="s">
        <v>3388</v>
      </c>
      <c r="E229" s="1139" t="s">
        <v>3389</v>
      </c>
      <c r="F229" s="1140" t="s">
        <v>3390</v>
      </c>
      <c r="G229" s="381">
        <v>2</v>
      </c>
      <c r="H229" s="1140" t="s">
        <v>3390</v>
      </c>
      <c r="I229" s="557" t="s">
        <v>3391</v>
      </c>
      <c r="J229" s="558">
        <v>42921</v>
      </c>
      <c r="K229" s="557">
        <v>24422</v>
      </c>
      <c r="L229" s="389" t="s">
        <v>3334</v>
      </c>
      <c r="M229" s="1141">
        <v>87600000</v>
      </c>
      <c r="N229" s="1141">
        <v>87600000</v>
      </c>
      <c r="O229" s="560"/>
      <c r="P229" s="557"/>
      <c r="Q229" s="561"/>
      <c r="R229" s="562"/>
      <c r="S229" s="557"/>
      <c r="T229" s="563" t="s">
        <v>3371</v>
      </c>
      <c r="U229" s="1142"/>
      <c r="V229" s="557"/>
      <c r="W229" s="564"/>
      <c r="X229" s="557"/>
      <c r="Y229" s="565"/>
      <c r="Z229" s="566"/>
      <c r="AA229" s="567"/>
    </row>
    <row r="230" spans="1:27" s="568" customFormat="1" ht="18" customHeight="1">
      <c r="A230" s="555"/>
      <c r="B230" s="1139"/>
      <c r="C230" s="353" t="s">
        <v>3327</v>
      </c>
      <c r="D230" s="1152" t="s">
        <v>3388</v>
      </c>
      <c r="E230" s="1139" t="s">
        <v>3389</v>
      </c>
      <c r="F230" s="1140" t="s">
        <v>3390</v>
      </c>
      <c r="G230" s="381">
        <v>3</v>
      </c>
      <c r="H230" s="1140" t="s">
        <v>3390</v>
      </c>
      <c r="I230" s="557" t="s">
        <v>3333</v>
      </c>
      <c r="J230" s="558">
        <v>44496</v>
      </c>
      <c r="K230" s="557">
        <v>64247</v>
      </c>
      <c r="L230" s="389" t="s">
        <v>3334</v>
      </c>
      <c r="M230" s="1141">
        <v>288000000</v>
      </c>
      <c r="N230" s="1141">
        <v>288000000</v>
      </c>
      <c r="O230" s="560"/>
      <c r="P230" s="557"/>
      <c r="Q230" s="561"/>
      <c r="R230" s="562"/>
      <c r="S230" s="557"/>
      <c r="T230" s="563"/>
      <c r="U230" s="1142"/>
      <c r="V230" s="557"/>
      <c r="W230" s="564"/>
      <c r="X230" s="557"/>
      <c r="Y230" s="565" t="s">
        <v>3392</v>
      </c>
      <c r="Z230" s="566"/>
      <c r="AA230" s="567"/>
    </row>
    <row r="231" spans="1:27" s="568" customFormat="1" ht="18" customHeight="1">
      <c r="A231" s="555"/>
      <c r="B231" s="1139"/>
      <c r="C231" s="353" t="s">
        <v>683</v>
      </c>
      <c r="D231" s="1152" t="s">
        <v>3403</v>
      </c>
      <c r="E231" s="1139" t="s">
        <v>3404</v>
      </c>
      <c r="F231" s="1140" t="s">
        <v>3405</v>
      </c>
      <c r="G231" s="381">
        <v>1</v>
      </c>
      <c r="H231" s="1140" t="s">
        <v>3405</v>
      </c>
      <c r="I231" s="557" t="s">
        <v>3406</v>
      </c>
      <c r="J231" s="558">
        <v>43115</v>
      </c>
      <c r="K231" s="557">
        <v>4281</v>
      </c>
      <c r="L231" s="389" t="s">
        <v>3334</v>
      </c>
      <c r="M231" s="1141">
        <v>96000000</v>
      </c>
      <c r="N231" s="1141">
        <v>96000000</v>
      </c>
      <c r="O231" s="560"/>
      <c r="P231" s="557"/>
      <c r="Q231" s="561"/>
      <c r="R231" s="562"/>
      <c r="S231" s="557"/>
      <c r="T231" s="563" t="s">
        <v>3371</v>
      </c>
      <c r="U231" s="1142"/>
      <c r="V231" s="557"/>
      <c r="W231" s="564"/>
      <c r="X231" s="557"/>
      <c r="Y231" s="565"/>
      <c r="Z231" s="566"/>
      <c r="AA231" s="567"/>
    </row>
    <row r="232" spans="1:27" s="568" customFormat="1" ht="18" customHeight="1">
      <c r="A232" s="555"/>
      <c r="B232" s="1139"/>
      <c r="C232" s="353" t="s">
        <v>3327</v>
      </c>
      <c r="D232" s="1152" t="s">
        <v>3403</v>
      </c>
      <c r="E232" s="1139" t="s">
        <v>3404</v>
      </c>
      <c r="F232" s="1140" t="s">
        <v>3405</v>
      </c>
      <c r="G232" s="381">
        <v>2</v>
      </c>
      <c r="H232" s="1140" t="s">
        <v>3405</v>
      </c>
      <c r="I232" s="557" t="s">
        <v>3333</v>
      </c>
      <c r="J232" s="558">
        <v>44474</v>
      </c>
      <c r="K232" s="557">
        <v>114727</v>
      </c>
      <c r="L232" s="389" t="s">
        <v>3334</v>
      </c>
      <c r="M232" s="1141">
        <v>120000000</v>
      </c>
      <c r="N232" s="1141">
        <v>120000000</v>
      </c>
      <c r="O232" s="560"/>
      <c r="P232" s="557"/>
      <c r="Q232" s="561"/>
      <c r="R232" s="562"/>
      <c r="S232" s="557"/>
      <c r="T232" s="563"/>
      <c r="U232" s="1142"/>
      <c r="V232" s="557"/>
      <c r="W232" s="564"/>
      <c r="X232" s="557"/>
      <c r="Y232" s="565"/>
      <c r="Z232" s="566"/>
      <c r="AA232" s="567"/>
    </row>
    <row r="233" spans="1:27" s="568" customFormat="1" ht="18" customHeight="1">
      <c r="A233" s="555"/>
      <c r="B233" s="1139"/>
      <c r="C233" s="353" t="s">
        <v>683</v>
      </c>
      <c r="D233" s="1152" t="s">
        <v>3403</v>
      </c>
      <c r="E233" s="1139" t="s">
        <v>3419</v>
      </c>
      <c r="F233" s="1140" t="s">
        <v>3405</v>
      </c>
      <c r="G233" s="381">
        <v>1</v>
      </c>
      <c r="H233" s="1140" t="s">
        <v>3405</v>
      </c>
      <c r="I233" s="557" t="s">
        <v>3406</v>
      </c>
      <c r="J233" s="558">
        <v>43187</v>
      </c>
      <c r="K233" s="557">
        <v>31984</v>
      </c>
      <c r="L233" s="389" t="s">
        <v>3334</v>
      </c>
      <c r="M233" s="1141">
        <v>96000000</v>
      </c>
      <c r="N233" s="1141">
        <v>96000000</v>
      </c>
      <c r="O233" s="560"/>
      <c r="P233" s="557"/>
      <c r="Q233" s="561"/>
      <c r="R233" s="562"/>
      <c r="S233" s="557"/>
      <c r="T233" s="563" t="s">
        <v>3371</v>
      </c>
      <c r="U233" s="1142"/>
      <c r="V233" s="557"/>
      <c r="W233" s="567"/>
      <c r="X233" s="557"/>
      <c r="Y233" s="565"/>
      <c r="Z233" s="566"/>
      <c r="AA233" s="567"/>
    </row>
    <row r="234" spans="1:27" s="568" customFormat="1" ht="18" customHeight="1">
      <c r="A234" s="555"/>
      <c r="B234" s="1139"/>
      <c r="C234" s="353" t="s">
        <v>3327</v>
      </c>
      <c r="D234" s="1152" t="s">
        <v>3403</v>
      </c>
      <c r="E234" s="1139" t="s">
        <v>3419</v>
      </c>
      <c r="F234" s="1140" t="s">
        <v>3405</v>
      </c>
      <c r="G234" s="381">
        <v>2</v>
      </c>
      <c r="H234" s="1140" t="s">
        <v>3405</v>
      </c>
      <c r="I234" s="557" t="s">
        <v>3333</v>
      </c>
      <c r="J234" s="558">
        <v>44554</v>
      </c>
      <c r="K234" s="557">
        <v>142052</v>
      </c>
      <c r="L234" s="389" t="s">
        <v>3334</v>
      </c>
      <c r="M234" s="1141">
        <v>82800000</v>
      </c>
      <c r="N234" s="1141">
        <v>82800000</v>
      </c>
      <c r="O234" s="560"/>
      <c r="P234" s="557"/>
      <c r="Q234" s="561"/>
      <c r="R234" s="562"/>
      <c r="S234" s="557"/>
      <c r="T234" s="563"/>
      <c r="U234" s="1142"/>
      <c r="V234" s="557"/>
      <c r="W234" s="564"/>
      <c r="X234" s="557"/>
      <c r="Y234" s="565"/>
      <c r="Z234" s="566"/>
      <c r="AA234" s="567"/>
    </row>
    <row r="235" spans="1:27" s="568" customFormat="1" ht="18" customHeight="1">
      <c r="A235" s="555"/>
      <c r="B235" s="1139"/>
      <c r="C235" s="353" t="s">
        <v>683</v>
      </c>
      <c r="D235" s="1152" t="s">
        <v>3403</v>
      </c>
      <c r="E235" s="1139" t="s">
        <v>3424</v>
      </c>
      <c r="F235" s="1140" t="s">
        <v>3405</v>
      </c>
      <c r="G235" s="381">
        <v>1</v>
      </c>
      <c r="H235" s="1140" t="s">
        <v>3405</v>
      </c>
      <c r="I235" s="557" t="s">
        <v>3406</v>
      </c>
      <c r="J235" s="558">
        <v>43433</v>
      </c>
      <c r="K235" s="557">
        <v>233945</v>
      </c>
      <c r="L235" s="389" t="s">
        <v>3334</v>
      </c>
      <c r="M235" s="1141">
        <v>120000000</v>
      </c>
      <c r="N235" s="1141">
        <v>120000000</v>
      </c>
      <c r="O235" s="560"/>
      <c r="P235" s="557"/>
      <c r="Q235" s="561"/>
      <c r="R235" s="562"/>
      <c r="S235" s="557"/>
      <c r="T235" s="563" t="s">
        <v>3371</v>
      </c>
      <c r="U235" s="1142"/>
      <c r="V235" s="557"/>
      <c r="W235" s="564"/>
      <c r="X235" s="557"/>
      <c r="Y235" s="565"/>
      <c r="Z235" s="566"/>
      <c r="AA235" s="567"/>
    </row>
    <row r="236" spans="1:27" s="568" customFormat="1" ht="18" customHeight="1">
      <c r="A236" s="555"/>
      <c r="B236" s="1139"/>
      <c r="C236" s="353" t="s">
        <v>3327</v>
      </c>
      <c r="D236" s="1152" t="s">
        <v>3403</v>
      </c>
      <c r="E236" s="1139" t="s">
        <v>3424</v>
      </c>
      <c r="F236" s="1140" t="s">
        <v>3405</v>
      </c>
      <c r="G236" s="381">
        <v>2</v>
      </c>
      <c r="H236" s="1140" t="s">
        <v>3405</v>
      </c>
      <c r="I236" s="557" t="s">
        <v>3333</v>
      </c>
      <c r="J236" s="558">
        <v>44201</v>
      </c>
      <c r="K236" s="557">
        <v>1014</v>
      </c>
      <c r="L236" s="389" t="s">
        <v>3334</v>
      </c>
      <c r="M236" s="1141">
        <v>116400000</v>
      </c>
      <c r="N236" s="1141">
        <v>116400000</v>
      </c>
      <c r="O236" s="560"/>
      <c r="P236" s="557"/>
      <c r="Q236" s="561"/>
      <c r="R236" s="562"/>
      <c r="S236" s="557"/>
      <c r="T236" s="563"/>
      <c r="U236" s="1142"/>
      <c r="V236" s="557"/>
      <c r="W236" s="564"/>
      <c r="X236" s="557"/>
      <c r="Y236" s="565"/>
      <c r="Z236" s="566"/>
      <c r="AA236" s="567"/>
    </row>
    <row r="237" spans="1:27" s="568" customFormat="1" ht="18" customHeight="1">
      <c r="A237" s="555"/>
      <c r="B237" s="1139"/>
      <c r="C237" s="353" t="s">
        <v>683</v>
      </c>
      <c r="D237" s="1152" t="s">
        <v>3438</v>
      </c>
      <c r="E237" s="1139" t="s">
        <v>3439</v>
      </c>
      <c r="F237" s="1140" t="s">
        <v>3429</v>
      </c>
      <c r="G237" s="381">
        <v>1</v>
      </c>
      <c r="H237" s="1140" t="s">
        <v>3429</v>
      </c>
      <c r="I237" s="557" t="s">
        <v>3440</v>
      </c>
      <c r="J237" s="558">
        <v>42713</v>
      </c>
      <c r="K237" s="557">
        <v>468315</v>
      </c>
      <c r="L237" s="389" t="s">
        <v>3334</v>
      </c>
      <c r="M237" s="1141">
        <v>141450000</v>
      </c>
      <c r="N237" s="1141">
        <v>141450000</v>
      </c>
      <c r="O237" s="560"/>
      <c r="P237" s="557"/>
      <c r="Q237" s="561"/>
      <c r="R237" s="562"/>
      <c r="S237" s="557"/>
      <c r="T237" s="563" t="s">
        <v>3371</v>
      </c>
      <c r="U237" s="1142"/>
      <c r="V237" s="557"/>
      <c r="W237" s="564"/>
      <c r="X237" s="557"/>
      <c r="Y237" s="565" t="s">
        <v>3441</v>
      </c>
      <c r="Z237" s="566"/>
      <c r="AA237" s="567"/>
    </row>
    <row r="238" spans="1:27" s="568" customFormat="1" ht="18" customHeight="1">
      <c r="A238" s="555"/>
      <c r="B238" s="1139"/>
      <c r="C238" s="353" t="s">
        <v>3327</v>
      </c>
      <c r="D238" s="1152" t="s">
        <v>3438</v>
      </c>
      <c r="E238" s="1139" t="s">
        <v>3439</v>
      </c>
      <c r="F238" s="1140" t="s">
        <v>3429</v>
      </c>
      <c r="G238" s="381">
        <v>2</v>
      </c>
      <c r="H238" s="1140" t="s">
        <v>3429</v>
      </c>
      <c r="I238" s="557" t="s">
        <v>3333</v>
      </c>
      <c r="J238" s="558">
        <v>44522</v>
      </c>
      <c r="K238" s="557">
        <v>473011</v>
      </c>
      <c r="L238" s="389" t="s">
        <v>3334</v>
      </c>
      <c r="M238" s="1141">
        <v>69600000</v>
      </c>
      <c r="N238" s="1141">
        <v>69600000</v>
      </c>
      <c r="O238" s="560"/>
      <c r="P238" s="557"/>
      <c r="Q238" s="561"/>
      <c r="R238" s="562"/>
      <c r="S238" s="557"/>
      <c r="T238" s="563"/>
      <c r="U238" s="1142"/>
      <c r="V238" s="557"/>
      <c r="W238" s="564"/>
      <c r="X238" s="557"/>
      <c r="Y238" s="565"/>
      <c r="Z238" s="566"/>
      <c r="AA238" s="567"/>
    </row>
    <row r="239" spans="1:27" s="568" customFormat="1" ht="18" customHeight="1">
      <c r="A239" s="555"/>
      <c r="B239" s="1139"/>
      <c r="C239" s="353" t="s">
        <v>683</v>
      </c>
      <c r="D239" s="1152" t="s">
        <v>3442</v>
      </c>
      <c r="E239" s="1139" t="s">
        <v>3443</v>
      </c>
      <c r="F239" s="1140" t="s">
        <v>3444</v>
      </c>
      <c r="G239" s="381">
        <v>1</v>
      </c>
      <c r="H239" s="1140" t="s">
        <v>3444</v>
      </c>
      <c r="I239" s="557" t="s">
        <v>3445</v>
      </c>
      <c r="J239" s="558">
        <v>42814</v>
      </c>
      <c r="K239" s="557">
        <v>13315</v>
      </c>
      <c r="L239" s="389" t="s">
        <v>3334</v>
      </c>
      <c r="M239" s="1141">
        <v>312000000</v>
      </c>
      <c r="N239" s="1141">
        <v>312000000</v>
      </c>
      <c r="O239" s="560"/>
      <c r="P239" s="557"/>
      <c r="Q239" s="561"/>
      <c r="R239" s="562"/>
      <c r="S239" s="557"/>
      <c r="T239" s="563" t="s">
        <v>3371</v>
      </c>
      <c r="U239" s="1142"/>
      <c r="V239" s="557"/>
      <c r="W239" s="564"/>
      <c r="X239" s="557"/>
      <c r="Y239" s="565"/>
      <c r="Z239" s="566"/>
      <c r="AA239" s="567"/>
    </row>
    <row r="240" spans="1:27" s="568" customFormat="1" ht="18" customHeight="1">
      <c r="A240" s="555"/>
      <c r="B240" s="1139"/>
      <c r="C240" s="353" t="s">
        <v>3327</v>
      </c>
      <c r="D240" s="1152" t="s">
        <v>3442</v>
      </c>
      <c r="E240" s="1139" t="s">
        <v>3443</v>
      </c>
      <c r="F240" s="1140" t="s">
        <v>3444</v>
      </c>
      <c r="G240" s="381">
        <v>2</v>
      </c>
      <c r="H240" s="1140" t="s">
        <v>3444</v>
      </c>
      <c r="I240" s="557" t="s">
        <v>3333</v>
      </c>
      <c r="J240" s="558">
        <v>44624</v>
      </c>
      <c r="K240" s="557">
        <v>8879</v>
      </c>
      <c r="L240" s="389" t="s">
        <v>3334</v>
      </c>
      <c r="M240" s="1141">
        <v>58800000</v>
      </c>
      <c r="N240" s="1141">
        <v>58800000</v>
      </c>
      <c r="O240" s="560"/>
      <c r="P240" s="557"/>
      <c r="Q240" s="561"/>
      <c r="R240" s="562"/>
      <c r="S240" s="557"/>
      <c r="T240" s="563"/>
      <c r="U240" s="1142"/>
      <c r="V240" s="557"/>
      <c r="W240" s="564"/>
      <c r="X240" s="557"/>
      <c r="Y240" s="565"/>
      <c r="Z240" s="566"/>
      <c r="AA240" s="567"/>
    </row>
    <row r="241" spans="1:27" s="568" customFormat="1" ht="18" customHeight="1">
      <c r="A241" s="555"/>
      <c r="B241" s="1139"/>
      <c r="C241" s="353" t="s">
        <v>683</v>
      </c>
      <c r="D241" s="1152" t="s">
        <v>3456</v>
      </c>
      <c r="E241" s="1139" t="s">
        <v>3457</v>
      </c>
      <c r="F241" s="1140" t="s">
        <v>3458</v>
      </c>
      <c r="G241" s="381">
        <v>1</v>
      </c>
      <c r="H241" s="1140" t="s">
        <v>3459</v>
      </c>
      <c r="I241" s="557" t="s">
        <v>3406</v>
      </c>
      <c r="J241" s="558">
        <v>42968</v>
      </c>
      <c r="K241" s="557">
        <v>76274</v>
      </c>
      <c r="L241" s="389" t="s">
        <v>3334</v>
      </c>
      <c r="M241" s="1141">
        <v>170400000</v>
      </c>
      <c r="N241" s="1141">
        <v>170400000</v>
      </c>
      <c r="O241" s="560"/>
      <c r="P241" s="557"/>
      <c r="Q241" s="561"/>
      <c r="R241" s="562"/>
      <c r="S241" s="557"/>
      <c r="T241" s="563" t="s">
        <v>3371</v>
      </c>
      <c r="U241" s="1142"/>
      <c r="V241" s="557"/>
      <c r="W241" s="564"/>
      <c r="X241" s="557"/>
      <c r="Y241" s="565"/>
      <c r="Z241" s="566"/>
      <c r="AA241" s="567"/>
    </row>
    <row r="242" spans="1:27" s="568" customFormat="1" ht="18" customHeight="1">
      <c r="A242" s="555"/>
      <c r="B242" s="1139"/>
      <c r="C242" s="353" t="s">
        <v>3327</v>
      </c>
      <c r="D242" s="1152" t="s">
        <v>3456</v>
      </c>
      <c r="E242" s="1139" t="s">
        <v>3457</v>
      </c>
      <c r="F242" s="1140" t="s">
        <v>3458</v>
      </c>
      <c r="G242" s="381">
        <v>2</v>
      </c>
      <c r="H242" s="1140" t="s">
        <v>3458</v>
      </c>
      <c r="I242" s="557" t="s">
        <v>3460</v>
      </c>
      <c r="J242" s="558">
        <v>44246</v>
      </c>
      <c r="K242" s="557">
        <v>17706</v>
      </c>
      <c r="L242" s="389" t="s">
        <v>3334</v>
      </c>
      <c r="M242" s="1141">
        <v>79200000</v>
      </c>
      <c r="N242" s="1141">
        <v>79200000</v>
      </c>
      <c r="O242" s="560"/>
      <c r="P242" s="557"/>
      <c r="Q242" s="561"/>
      <c r="R242" s="562"/>
      <c r="S242" s="557"/>
      <c r="T242" s="563" t="s">
        <v>3371</v>
      </c>
      <c r="U242" s="1142"/>
      <c r="V242" s="557"/>
      <c r="W242" s="564"/>
      <c r="X242" s="557"/>
      <c r="Y242" s="565"/>
      <c r="Z242" s="566"/>
      <c r="AA242" s="567"/>
    </row>
    <row r="243" spans="1:27" s="568" customFormat="1" ht="18" customHeight="1">
      <c r="A243" s="555"/>
      <c r="B243" s="1139"/>
      <c r="C243" s="353" t="s">
        <v>3327</v>
      </c>
      <c r="D243" s="1152" t="s">
        <v>3456</v>
      </c>
      <c r="E243" s="1139" t="s">
        <v>3457</v>
      </c>
      <c r="F243" s="1140" t="s">
        <v>3458</v>
      </c>
      <c r="G243" s="381">
        <v>3</v>
      </c>
      <c r="H243" s="1140" t="s">
        <v>3458</v>
      </c>
      <c r="I243" s="557" t="s">
        <v>3333</v>
      </c>
      <c r="J243" s="558">
        <v>44432</v>
      </c>
      <c r="K243" s="557">
        <v>86005</v>
      </c>
      <c r="L243" s="389" t="s">
        <v>3334</v>
      </c>
      <c r="M243" s="1141">
        <v>48000000</v>
      </c>
      <c r="N243" s="1141">
        <v>48000000</v>
      </c>
      <c r="O243" s="560"/>
      <c r="P243" s="557"/>
      <c r="Q243" s="561"/>
      <c r="R243" s="562"/>
      <c r="S243" s="557"/>
      <c r="T243" s="563"/>
      <c r="U243" s="1142"/>
      <c r="V243" s="557"/>
      <c r="W243" s="564"/>
      <c r="X243" s="557"/>
      <c r="Y243" s="565"/>
      <c r="Z243" s="566"/>
      <c r="AA243" s="567"/>
    </row>
    <row r="244" spans="1:27" s="568" customFormat="1" ht="18" customHeight="1">
      <c r="A244" s="555"/>
      <c r="B244" s="1139"/>
      <c r="C244" s="353" t="s">
        <v>683</v>
      </c>
      <c r="D244" s="1152" t="s">
        <v>3479</v>
      </c>
      <c r="E244" s="1139" t="s">
        <v>3480</v>
      </c>
      <c r="F244" s="1140" t="s">
        <v>3472</v>
      </c>
      <c r="G244" s="381">
        <v>1</v>
      </c>
      <c r="H244" s="1140" t="s">
        <v>3472</v>
      </c>
      <c r="I244" s="557" t="s">
        <v>180</v>
      </c>
      <c r="J244" s="558">
        <v>42803</v>
      </c>
      <c r="K244" s="557">
        <v>18746</v>
      </c>
      <c r="L244" s="389" t="s">
        <v>3334</v>
      </c>
      <c r="M244" s="1141">
        <v>176000000</v>
      </c>
      <c r="N244" s="1141">
        <v>176000000</v>
      </c>
      <c r="O244" s="560"/>
      <c r="P244" s="557"/>
      <c r="Q244" s="561"/>
      <c r="R244" s="562"/>
      <c r="S244" s="557"/>
      <c r="T244" s="563" t="s">
        <v>3371</v>
      </c>
      <c r="U244" s="1142"/>
      <c r="V244" s="557"/>
      <c r="W244" s="564"/>
      <c r="X244" s="557"/>
      <c r="Y244" s="565"/>
      <c r="Z244" s="566"/>
      <c r="AA244" s="567"/>
    </row>
    <row r="245" spans="1:27" s="568" customFormat="1" ht="18" customHeight="1">
      <c r="A245" s="555"/>
      <c r="B245" s="1139"/>
      <c r="C245" s="353" t="s">
        <v>3327</v>
      </c>
      <c r="D245" s="1152" t="s">
        <v>3479</v>
      </c>
      <c r="E245" s="1139" t="s">
        <v>3480</v>
      </c>
      <c r="F245" s="1140" t="s">
        <v>3472</v>
      </c>
      <c r="G245" s="381">
        <v>2</v>
      </c>
      <c r="H245" s="1140" t="s">
        <v>3472</v>
      </c>
      <c r="I245" s="557" t="s">
        <v>3333</v>
      </c>
      <c r="J245" s="558">
        <v>44384</v>
      </c>
      <c r="K245" s="557">
        <v>40786</v>
      </c>
      <c r="L245" s="389" t="s">
        <v>3334</v>
      </c>
      <c r="M245" s="1141">
        <v>50400000</v>
      </c>
      <c r="N245" s="1141">
        <v>50400000</v>
      </c>
      <c r="O245" s="560"/>
      <c r="P245" s="557"/>
      <c r="Q245" s="561"/>
      <c r="R245" s="562"/>
      <c r="S245" s="557"/>
      <c r="T245" s="563"/>
      <c r="U245" s="1142"/>
      <c r="V245" s="557"/>
      <c r="W245" s="564"/>
      <c r="X245" s="557"/>
      <c r="Y245" s="565"/>
      <c r="Z245" s="566"/>
      <c r="AA245" s="567"/>
    </row>
    <row r="246" spans="1:27" s="568" customFormat="1" ht="18" customHeight="1">
      <c r="A246" s="555"/>
      <c r="B246" s="1139"/>
      <c r="C246" s="353" t="s">
        <v>3327</v>
      </c>
      <c r="D246" s="1152" t="s">
        <v>3479</v>
      </c>
      <c r="E246" s="1139" t="s">
        <v>3480</v>
      </c>
      <c r="F246" s="1140" t="s">
        <v>3472</v>
      </c>
      <c r="G246" s="381">
        <v>3</v>
      </c>
      <c r="H246" s="1140" t="s">
        <v>3472</v>
      </c>
      <c r="I246" s="557" t="s">
        <v>3481</v>
      </c>
      <c r="J246" s="558">
        <v>45170</v>
      </c>
      <c r="K246" s="557">
        <v>43263</v>
      </c>
      <c r="L246" s="389" t="s">
        <v>3334</v>
      </c>
      <c r="M246" s="1141">
        <v>150000000</v>
      </c>
      <c r="N246" s="1141">
        <v>150000000</v>
      </c>
      <c r="O246" s="560"/>
      <c r="P246" s="557"/>
      <c r="Q246" s="561"/>
      <c r="R246" s="562" t="s">
        <v>3387</v>
      </c>
      <c r="S246" s="557"/>
      <c r="T246" s="563" t="s">
        <v>3371</v>
      </c>
      <c r="U246" s="1142"/>
      <c r="V246" s="557"/>
      <c r="W246" s="564"/>
      <c r="X246" s="557"/>
      <c r="Y246" s="565"/>
      <c r="Z246" s="566"/>
      <c r="AA246" s="567"/>
    </row>
    <row r="247" spans="1:27" s="568" customFormat="1" ht="18" customHeight="1">
      <c r="A247" s="555"/>
      <c r="B247" s="1139"/>
      <c r="C247" s="353" t="s">
        <v>683</v>
      </c>
      <c r="D247" s="1152" t="s">
        <v>3484</v>
      </c>
      <c r="E247" s="1139" t="s">
        <v>3485</v>
      </c>
      <c r="F247" s="1140" t="s">
        <v>3486</v>
      </c>
      <c r="G247" s="381">
        <v>1</v>
      </c>
      <c r="H247" s="1140" t="s">
        <v>3486</v>
      </c>
      <c r="I247" s="557" t="s">
        <v>175</v>
      </c>
      <c r="J247" s="558">
        <v>42755</v>
      </c>
      <c r="K247" s="557">
        <v>7909</v>
      </c>
      <c r="L247" s="389" t="s">
        <v>3334</v>
      </c>
      <c r="M247" s="1141">
        <v>206800000</v>
      </c>
      <c r="N247" s="1141">
        <v>206800000</v>
      </c>
      <c r="O247" s="560"/>
      <c r="P247" s="557"/>
      <c r="Q247" s="561"/>
      <c r="R247" s="562"/>
      <c r="S247" s="557"/>
      <c r="T247" s="563" t="s">
        <v>3371</v>
      </c>
      <c r="U247" s="1142"/>
      <c r="V247" s="557"/>
      <c r="W247" s="564"/>
      <c r="X247" s="557"/>
      <c r="Y247" s="565" t="s">
        <v>3488</v>
      </c>
      <c r="Z247" s="566"/>
      <c r="AA247" s="567"/>
    </row>
    <row r="248" spans="1:27" s="568" customFormat="1" ht="18" customHeight="1">
      <c r="A248" s="555"/>
      <c r="B248" s="1139"/>
      <c r="C248" s="353" t="s">
        <v>3327</v>
      </c>
      <c r="D248" s="1152" t="s">
        <v>3484</v>
      </c>
      <c r="E248" s="1139" t="s">
        <v>3485</v>
      </c>
      <c r="F248" s="1140" t="s">
        <v>3486</v>
      </c>
      <c r="G248" s="381">
        <v>2</v>
      </c>
      <c r="H248" s="1140" t="s">
        <v>3486</v>
      </c>
      <c r="I248" s="557" t="s">
        <v>3333</v>
      </c>
      <c r="J248" s="558">
        <v>44624</v>
      </c>
      <c r="K248" s="557">
        <v>18477</v>
      </c>
      <c r="L248" s="389" t="s">
        <v>3334</v>
      </c>
      <c r="M248" s="1141">
        <v>145200000</v>
      </c>
      <c r="N248" s="1141">
        <v>145200000</v>
      </c>
      <c r="O248" s="560"/>
      <c r="P248" s="557"/>
      <c r="Q248" s="561"/>
      <c r="R248" s="562"/>
      <c r="S248" s="557"/>
      <c r="T248" s="563"/>
      <c r="U248" s="1142"/>
      <c r="V248" s="557"/>
      <c r="W248" s="564"/>
      <c r="X248" s="557"/>
      <c r="Y248" s="565"/>
      <c r="Z248" s="566"/>
      <c r="AA248" s="567"/>
    </row>
    <row r="249" spans="1:27" s="568" customFormat="1" ht="18" customHeight="1">
      <c r="A249" s="555"/>
      <c r="B249" s="1139"/>
      <c r="C249" s="353" t="s">
        <v>683</v>
      </c>
      <c r="D249" s="1152" t="s">
        <v>3510</v>
      </c>
      <c r="E249" s="1139" t="s">
        <v>3511</v>
      </c>
      <c r="F249" s="1140" t="s">
        <v>3349</v>
      </c>
      <c r="G249" s="381">
        <v>1</v>
      </c>
      <c r="H249" s="1140" t="s">
        <v>3512</v>
      </c>
      <c r="I249" s="557" t="s">
        <v>3333</v>
      </c>
      <c r="J249" s="558">
        <v>44617</v>
      </c>
      <c r="K249" s="557">
        <v>22507</v>
      </c>
      <c r="L249" s="389" t="s">
        <v>3334</v>
      </c>
      <c r="M249" s="1141">
        <v>417600000</v>
      </c>
      <c r="N249" s="1141">
        <v>417600000</v>
      </c>
      <c r="O249" s="560"/>
      <c r="P249" s="557"/>
      <c r="Q249" s="561"/>
      <c r="R249" s="562"/>
      <c r="S249" s="557"/>
      <c r="T249" s="563"/>
      <c r="U249" s="1142"/>
      <c r="V249" s="557"/>
      <c r="W249" s="564"/>
      <c r="X249" s="557"/>
      <c r="Y249" s="565"/>
      <c r="Z249" s="566"/>
      <c r="AA249" s="567"/>
    </row>
    <row r="250" spans="1:27" s="568" customFormat="1" ht="18" customHeight="1">
      <c r="A250" s="555"/>
      <c r="B250" s="1139"/>
      <c r="C250" s="353" t="s">
        <v>683</v>
      </c>
      <c r="D250" s="1152" t="s">
        <v>3513</v>
      </c>
      <c r="E250" s="1139" t="s">
        <v>3514</v>
      </c>
      <c r="F250" s="1140" t="s">
        <v>3515</v>
      </c>
      <c r="G250" s="381">
        <v>1</v>
      </c>
      <c r="H250" s="1140" t="s">
        <v>3515</v>
      </c>
      <c r="I250" s="557" t="s">
        <v>3516</v>
      </c>
      <c r="J250" s="558">
        <v>42097</v>
      </c>
      <c r="K250" s="557">
        <v>20406</v>
      </c>
      <c r="L250" s="389" t="s">
        <v>3334</v>
      </c>
      <c r="M250" s="1141">
        <v>60000000</v>
      </c>
      <c r="N250" s="1141">
        <v>60000000</v>
      </c>
      <c r="O250" s="560"/>
      <c r="P250" s="557"/>
      <c r="Q250" s="561"/>
      <c r="R250" s="562"/>
      <c r="S250" s="557"/>
      <c r="T250" s="563" t="s">
        <v>3371</v>
      </c>
      <c r="U250" s="1142"/>
      <c r="V250" s="557"/>
      <c r="W250" s="564"/>
      <c r="X250" s="557"/>
      <c r="Y250" s="565" t="s">
        <v>3517</v>
      </c>
      <c r="Z250" s="566"/>
      <c r="AA250" s="567"/>
    </row>
    <row r="251" spans="1:27" s="568" customFormat="1" ht="18" customHeight="1">
      <c r="A251" s="555"/>
      <c r="B251" s="1139"/>
      <c r="C251" s="353" t="s">
        <v>3327</v>
      </c>
      <c r="D251" s="1152" t="s">
        <v>3513</v>
      </c>
      <c r="E251" s="1139" t="s">
        <v>3514</v>
      </c>
      <c r="F251" s="1140" t="s">
        <v>3515</v>
      </c>
      <c r="G251" s="381">
        <v>2</v>
      </c>
      <c r="H251" s="1140" t="s">
        <v>3515</v>
      </c>
      <c r="I251" s="557" t="s">
        <v>3333</v>
      </c>
      <c r="J251" s="558">
        <v>44834</v>
      </c>
      <c r="K251" s="557">
        <v>52301</v>
      </c>
      <c r="L251" s="389" t="s">
        <v>3334</v>
      </c>
      <c r="M251" s="1141">
        <v>76800000</v>
      </c>
      <c r="N251" s="1141">
        <v>76800000</v>
      </c>
      <c r="O251" s="560"/>
      <c r="P251" s="557"/>
      <c r="Q251" s="561"/>
      <c r="R251" s="562"/>
      <c r="S251" s="557"/>
      <c r="T251" s="563"/>
      <c r="U251" s="1142"/>
      <c r="V251" s="557"/>
      <c r="W251" s="564"/>
      <c r="X251" s="557"/>
      <c r="Y251" s="565"/>
      <c r="Z251" s="566"/>
      <c r="AA251" s="567"/>
    </row>
    <row r="252" spans="1:27" s="568" customFormat="1" ht="18" customHeight="1">
      <c r="A252" s="555"/>
      <c r="B252" s="1139"/>
      <c r="C252" s="353" t="s">
        <v>683</v>
      </c>
      <c r="D252" s="1152" t="s">
        <v>3523</v>
      </c>
      <c r="E252" s="1139" t="s">
        <v>3524</v>
      </c>
      <c r="F252" s="1140" t="s">
        <v>3525</v>
      </c>
      <c r="G252" s="381">
        <v>1</v>
      </c>
      <c r="H252" s="1140" t="s">
        <v>3525</v>
      </c>
      <c r="I252" s="557" t="s">
        <v>3406</v>
      </c>
      <c r="J252" s="558">
        <v>43509</v>
      </c>
      <c r="K252" s="557">
        <v>6687</v>
      </c>
      <c r="L252" s="389" t="s">
        <v>3334</v>
      </c>
      <c r="M252" s="1141">
        <v>189750000</v>
      </c>
      <c r="N252" s="1141">
        <v>189750000</v>
      </c>
      <c r="O252" s="560"/>
      <c r="P252" s="557"/>
      <c r="Q252" s="561"/>
      <c r="R252" s="562"/>
      <c r="S252" s="557"/>
      <c r="T252" s="563" t="s">
        <v>3371</v>
      </c>
      <c r="U252" s="1142"/>
      <c r="V252" s="557"/>
      <c r="W252" s="564"/>
      <c r="X252" s="557"/>
      <c r="Y252" s="565"/>
      <c r="Z252" s="566"/>
      <c r="AA252" s="567"/>
    </row>
    <row r="253" spans="1:27" s="568" customFormat="1" ht="18" customHeight="1">
      <c r="A253" s="555"/>
      <c r="B253" s="1139"/>
      <c r="C253" s="353" t="s">
        <v>3327</v>
      </c>
      <c r="D253" s="1152" t="s">
        <v>3523</v>
      </c>
      <c r="E253" s="1139" t="s">
        <v>3524</v>
      </c>
      <c r="F253" s="1140" t="s">
        <v>3525</v>
      </c>
      <c r="G253" s="381">
        <v>2</v>
      </c>
      <c r="H253" s="1140" t="s">
        <v>3525</v>
      </c>
      <c r="I253" s="557" t="s">
        <v>3333</v>
      </c>
      <c r="J253" s="558">
        <v>44680</v>
      </c>
      <c r="K253" s="557">
        <v>18716</v>
      </c>
      <c r="L253" s="389" t="s">
        <v>3334</v>
      </c>
      <c r="M253" s="1141">
        <v>204000000</v>
      </c>
      <c r="N253" s="1141">
        <v>204000000</v>
      </c>
      <c r="O253" s="560"/>
      <c r="P253" s="557"/>
      <c r="Q253" s="561"/>
      <c r="R253" s="562"/>
      <c r="S253" s="557"/>
      <c r="T253" s="563"/>
      <c r="U253" s="1142"/>
      <c r="V253" s="557"/>
      <c r="W253" s="564"/>
      <c r="X253" s="557"/>
      <c r="Y253" s="565"/>
      <c r="Z253" s="566"/>
      <c r="AA253" s="567"/>
    </row>
    <row r="254" spans="1:27" s="568" customFormat="1" ht="18" customHeight="1">
      <c r="A254" s="555"/>
      <c r="B254" s="1139"/>
      <c r="C254" s="353" t="s">
        <v>683</v>
      </c>
      <c r="D254" s="1152" t="s">
        <v>3529</v>
      </c>
      <c r="E254" s="1139" t="s">
        <v>3530</v>
      </c>
      <c r="F254" s="1140" t="s">
        <v>3531</v>
      </c>
      <c r="G254" s="381">
        <v>1</v>
      </c>
      <c r="H254" s="1140" t="s">
        <v>3531</v>
      </c>
      <c r="I254" s="557" t="s">
        <v>3406</v>
      </c>
      <c r="J254" s="558">
        <v>42094</v>
      </c>
      <c r="K254" s="557">
        <v>31183</v>
      </c>
      <c r="L254" s="389" t="s">
        <v>3334</v>
      </c>
      <c r="M254" s="1141">
        <v>146300000</v>
      </c>
      <c r="N254" s="1141">
        <v>146300000</v>
      </c>
      <c r="O254" s="560"/>
      <c r="P254" s="557"/>
      <c r="Q254" s="561"/>
      <c r="R254" s="562"/>
      <c r="S254" s="557"/>
      <c r="T254" s="563" t="s">
        <v>3371</v>
      </c>
      <c r="U254" s="1142"/>
      <c r="V254" s="557"/>
      <c r="W254" s="564"/>
      <c r="X254" s="557"/>
      <c r="Y254" s="565" t="s">
        <v>3532</v>
      </c>
      <c r="Z254" s="566"/>
      <c r="AA254" s="567"/>
    </row>
    <row r="255" spans="1:27" s="568" customFormat="1" ht="18" customHeight="1">
      <c r="A255" s="555"/>
      <c r="B255" s="1139"/>
      <c r="C255" s="353" t="s">
        <v>3327</v>
      </c>
      <c r="D255" s="1152" t="s">
        <v>3529</v>
      </c>
      <c r="E255" s="1139" t="s">
        <v>3530</v>
      </c>
      <c r="F255" s="1140" t="s">
        <v>3531</v>
      </c>
      <c r="G255" s="381">
        <v>2</v>
      </c>
      <c r="H255" s="1140" t="s">
        <v>3531</v>
      </c>
      <c r="I255" s="557" t="s">
        <v>3333</v>
      </c>
      <c r="J255" s="558">
        <v>44561</v>
      </c>
      <c r="K255" s="557">
        <v>253994</v>
      </c>
      <c r="L255" s="389" t="s">
        <v>3334</v>
      </c>
      <c r="M255" s="1141">
        <v>236400000</v>
      </c>
      <c r="N255" s="1141">
        <v>236400000</v>
      </c>
      <c r="O255" s="560"/>
      <c r="P255" s="557"/>
      <c r="Q255" s="561"/>
      <c r="R255" s="562"/>
      <c r="S255" s="557"/>
      <c r="T255" s="563"/>
      <c r="U255" s="1142"/>
      <c r="V255" s="557"/>
      <c r="W255" s="564"/>
      <c r="X255" s="557"/>
      <c r="Y255" s="565"/>
      <c r="Z255" s="566"/>
      <c r="AA255" s="567"/>
    </row>
    <row r="256" spans="1:27" s="568" customFormat="1" ht="18" customHeight="1">
      <c r="A256" s="555"/>
      <c r="B256" s="1139"/>
      <c r="C256" s="353" t="s">
        <v>683</v>
      </c>
      <c r="D256" s="1152" t="s">
        <v>3543</v>
      </c>
      <c r="E256" s="1139" t="s">
        <v>3544</v>
      </c>
      <c r="F256" s="1140" t="s">
        <v>3545</v>
      </c>
      <c r="G256" s="381">
        <v>1</v>
      </c>
      <c r="H256" s="1140" t="s">
        <v>3545</v>
      </c>
      <c r="I256" s="557" t="s">
        <v>3516</v>
      </c>
      <c r="J256" s="558">
        <v>44362</v>
      </c>
      <c r="K256" s="557">
        <v>96255</v>
      </c>
      <c r="L256" s="389" t="s">
        <v>3334</v>
      </c>
      <c r="M256" s="1141">
        <v>388500000</v>
      </c>
      <c r="N256" s="1141">
        <v>388500000</v>
      </c>
      <c r="O256" s="560"/>
      <c r="P256" s="557"/>
      <c r="Q256" s="561"/>
      <c r="R256" s="562"/>
      <c r="S256" s="557"/>
      <c r="T256" s="563" t="s">
        <v>3371</v>
      </c>
      <c r="U256" s="1142"/>
      <c r="V256" s="557"/>
      <c r="W256" s="564"/>
      <c r="X256" s="557"/>
      <c r="Y256" s="565" t="s">
        <v>3546</v>
      </c>
      <c r="Z256" s="566"/>
      <c r="AA256" s="567"/>
    </row>
    <row r="257" spans="1:27" s="568" customFormat="1" ht="18" customHeight="1">
      <c r="A257" s="555"/>
      <c r="B257" s="1139"/>
      <c r="C257" s="353" t="s">
        <v>3327</v>
      </c>
      <c r="D257" s="1152" t="s">
        <v>3543</v>
      </c>
      <c r="E257" s="1139" t="s">
        <v>3544</v>
      </c>
      <c r="F257" s="1140" t="s">
        <v>3545</v>
      </c>
      <c r="G257" s="381">
        <v>2</v>
      </c>
      <c r="H257" s="1140" t="s">
        <v>3545</v>
      </c>
      <c r="I257" s="557" t="s">
        <v>3547</v>
      </c>
      <c r="J257" s="558">
        <v>44727</v>
      </c>
      <c r="K257" s="557">
        <v>73870</v>
      </c>
      <c r="L257" s="389" t="s">
        <v>3334</v>
      </c>
      <c r="M257" s="1141">
        <v>240000000</v>
      </c>
      <c r="N257" s="1141">
        <v>240000000</v>
      </c>
      <c r="O257" s="560"/>
      <c r="P257" s="557"/>
      <c r="Q257" s="561"/>
      <c r="R257" s="562"/>
      <c r="S257" s="557"/>
      <c r="T257" s="563" t="s">
        <v>3371</v>
      </c>
      <c r="U257" s="1142"/>
      <c r="V257" s="557"/>
      <c r="W257" s="564"/>
      <c r="X257" s="557"/>
      <c r="Y257" s="565"/>
      <c r="Z257" s="566"/>
      <c r="AA257" s="567"/>
    </row>
    <row r="258" spans="1:27" s="568" customFormat="1" ht="18" customHeight="1">
      <c r="A258" s="555"/>
      <c r="B258" s="1139"/>
      <c r="C258" s="353" t="s">
        <v>3327</v>
      </c>
      <c r="D258" s="1152" t="s">
        <v>3543</v>
      </c>
      <c r="E258" s="1139" t="s">
        <v>3544</v>
      </c>
      <c r="F258" s="1140" t="s">
        <v>3545</v>
      </c>
      <c r="G258" s="381">
        <v>3</v>
      </c>
      <c r="H258" s="1140" t="s">
        <v>3545</v>
      </c>
      <c r="I258" s="557" t="s">
        <v>3333</v>
      </c>
      <c r="J258" s="558">
        <v>44868</v>
      </c>
      <c r="K258" s="557">
        <v>133935</v>
      </c>
      <c r="L258" s="389" t="s">
        <v>3334</v>
      </c>
      <c r="M258" s="1141">
        <v>120000000</v>
      </c>
      <c r="N258" s="1141">
        <v>120000000</v>
      </c>
      <c r="O258" s="560"/>
      <c r="P258" s="557"/>
      <c r="Q258" s="561"/>
      <c r="R258" s="562"/>
      <c r="S258" s="557"/>
      <c r="T258" s="563"/>
      <c r="U258" s="1142"/>
      <c r="V258" s="557"/>
      <c r="W258" s="564"/>
      <c r="X258" s="557"/>
      <c r="Y258" s="565"/>
      <c r="Z258" s="566"/>
      <c r="AA258" s="567"/>
    </row>
    <row r="259" spans="1:27" s="568" customFormat="1" ht="18" customHeight="1">
      <c r="A259" s="555"/>
      <c r="B259" s="1139"/>
      <c r="C259" s="353" t="s">
        <v>3327</v>
      </c>
      <c r="D259" s="1152" t="s">
        <v>3543</v>
      </c>
      <c r="E259" s="1139" t="s">
        <v>3544</v>
      </c>
      <c r="F259" s="1140" t="s">
        <v>3545</v>
      </c>
      <c r="G259" s="381">
        <v>4</v>
      </c>
      <c r="H259" s="1140" t="s">
        <v>3545</v>
      </c>
      <c r="I259" s="557" t="s">
        <v>3548</v>
      </c>
      <c r="J259" s="558">
        <v>45211</v>
      </c>
      <c r="K259" s="557">
        <v>139348</v>
      </c>
      <c r="L259" s="389" t="s">
        <v>3334</v>
      </c>
      <c r="M259" s="1141">
        <v>62500000</v>
      </c>
      <c r="N259" s="1141">
        <v>62500000</v>
      </c>
      <c r="O259" s="560"/>
      <c r="P259" s="557"/>
      <c r="Q259" s="561"/>
      <c r="R259" s="562" t="s">
        <v>3387</v>
      </c>
      <c r="S259" s="557"/>
      <c r="T259" s="563" t="s">
        <v>3371</v>
      </c>
      <c r="U259" s="1142"/>
      <c r="V259" s="557"/>
      <c r="W259" s="564"/>
      <c r="X259" s="557"/>
      <c r="Y259" s="565"/>
      <c r="Z259" s="566"/>
      <c r="AA259" s="567"/>
    </row>
    <row r="260" spans="1:27" s="568" customFormat="1" ht="18" customHeight="1">
      <c r="A260" s="555"/>
      <c r="B260" s="1139"/>
      <c r="C260" s="353" t="s">
        <v>683</v>
      </c>
      <c r="D260" s="1152" t="s">
        <v>3557</v>
      </c>
      <c r="E260" s="1139" t="s">
        <v>3558</v>
      </c>
      <c r="F260" s="1140" t="s">
        <v>3559</v>
      </c>
      <c r="G260" s="381">
        <v>1</v>
      </c>
      <c r="H260" s="1140" t="s">
        <v>3559</v>
      </c>
      <c r="I260" s="557" t="s">
        <v>3406</v>
      </c>
      <c r="J260" s="558">
        <v>42111</v>
      </c>
      <c r="K260" s="557">
        <v>34340</v>
      </c>
      <c r="L260" s="389" t="s">
        <v>3334</v>
      </c>
      <c r="M260" s="1141">
        <v>255750000</v>
      </c>
      <c r="N260" s="1141">
        <v>255750000</v>
      </c>
      <c r="O260" s="560"/>
      <c r="P260" s="557"/>
      <c r="Q260" s="561"/>
      <c r="R260" s="562"/>
      <c r="S260" s="557"/>
      <c r="T260" s="563" t="s">
        <v>3371</v>
      </c>
      <c r="U260" s="1142"/>
      <c r="V260" s="557"/>
      <c r="W260" s="564"/>
      <c r="X260" s="557"/>
      <c r="Y260" s="565"/>
      <c r="Z260" s="566"/>
      <c r="AA260" s="567"/>
    </row>
    <row r="261" spans="1:27" s="568" customFormat="1" ht="18" customHeight="1">
      <c r="A261" s="555"/>
      <c r="B261" s="1139"/>
      <c r="C261" s="353" t="s">
        <v>3327</v>
      </c>
      <c r="D261" s="1152" t="s">
        <v>3557</v>
      </c>
      <c r="E261" s="1139" t="s">
        <v>3558</v>
      </c>
      <c r="F261" s="1140" t="s">
        <v>3559</v>
      </c>
      <c r="G261" s="381">
        <v>2</v>
      </c>
      <c r="H261" s="1140" t="s">
        <v>3559</v>
      </c>
      <c r="I261" s="557" t="s">
        <v>3333</v>
      </c>
      <c r="J261" s="558">
        <v>44573</v>
      </c>
      <c r="K261" s="557">
        <v>2446</v>
      </c>
      <c r="L261" s="389" t="s">
        <v>3334</v>
      </c>
      <c r="M261" s="1141">
        <v>126000000</v>
      </c>
      <c r="N261" s="1141">
        <v>126000000</v>
      </c>
      <c r="O261" s="560"/>
      <c r="P261" s="557"/>
      <c r="Q261" s="561"/>
      <c r="R261" s="562"/>
      <c r="S261" s="557"/>
      <c r="T261" s="563"/>
      <c r="U261" s="1142"/>
      <c r="V261" s="557"/>
      <c r="W261" s="564"/>
      <c r="X261" s="557"/>
      <c r="Y261" s="565"/>
      <c r="Z261" s="566"/>
      <c r="AA261" s="567"/>
    </row>
    <row r="262" spans="1:27" s="568" customFormat="1" ht="18" customHeight="1">
      <c r="A262" s="555"/>
      <c r="B262" s="1139"/>
      <c r="C262" s="353" t="s">
        <v>683</v>
      </c>
      <c r="D262" s="1152" t="s">
        <v>3568</v>
      </c>
      <c r="E262" s="1139" t="s">
        <v>3569</v>
      </c>
      <c r="F262" s="1140" t="s">
        <v>3570</v>
      </c>
      <c r="G262" s="381">
        <v>1</v>
      </c>
      <c r="H262" s="1140" t="s">
        <v>3571</v>
      </c>
      <c r="I262" s="557" t="s">
        <v>3572</v>
      </c>
      <c r="J262" s="558">
        <v>41880</v>
      </c>
      <c r="K262" s="557">
        <v>57109</v>
      </c>
      <c r="L262" s="389" t="s">
        <v>3334</v>
      </c>
      <c r="M262" s="1141">
        <v>305400000</v>
      </c>
      <c r="N262" s="1141">
        <v>305400000</v>
      </c>
      <c r="O262" s="560"/>
      <c r="P262" s="557"/>
      <c r="Q262" s="561"/>
      <c r="R262" s="562"/>
      <c r="S262" s="557"/>
      <c r="T262" s="563" t="s">
        <v>3371</v>
      </c>
      <c r="U262" s="1142"/>
      <c r="V262" s="557"/>
      <c r="W262" s="564"/>
      <c r="X262" s="557"/>
      <c r="Y262" s="565" t="s">
        <v>3573</v>
      </c>
      <c r="Z262" s="566"/>
      <c r="AA262" s="567"/>
    </row>
    <row r="263" spans="1:27" s="568" customFormat="1" ht="18" customHeight="1">
      <c r="A263" s="555"/>
      <c r="B263" s="1139"/>
      <c r="C263" s="353" t="s">
        <v>3327</v>
      </c>
      <c r="D263" s="1152" t="s">
        <v>3568</v>
      </c>
      <c r="E263" s="1139" t="s">
        <v>3569</v>
      </c>
      <c r="F263" s="1140" t="s">
        <v>3570</v>
      </c>
      <c r="G263" s="381">
        <v>2</v>
      </c>
      <c r="H263" s="1140" t="s">
        <v>3571</v>
      </c>
      <c r="I263" s="557" t="s">
        <v>3574</v>
      </c>
      <c r="J263" s="558">
        <v>44007</v>
      </c>
      <c r="K263" s="557">
        <v>30865</v>
      </c>
      <c r="L263" s="389" t="s">
        <v>3334</v>
      </c>
      <c r="M263" s="1141">
        <v>490800000</v>
      </c>
      <c r="N263" s="1141">
        <v>490800000</v>
      </c>
      <c r="O263" s="560"/>
      <c r="P263" s="557"/>
      <c r="Q263" s="561"/>
      <c r="R263" s="562"/>
      <c r="S263" s="557"/>
      <c r="T263" s="563" t="s">
        <v>3371</v>
      </c>
      <c r="U263" s="1142"/>
      <c r="V263" s="557"/>
      <c r="W263" s="564"/>
      <c r="X263" s="557"/>
      <c r="Y263" s="565" t="s">
        <v>3575</v>
      </c>
      <c r="Z263" s="566"/>
      <c r="AA263" s="567"/>
    </row>
    <row r="264" spans="1:27" s="568" customFormat="1" ht="18" customHeight="1">
      <c r="A264" s="555"/>
      <c r="B264" s="1139"/>
      <c r="C264" s="353" t="s">
        <v>3327</v>
      </c>
      <c r="D264" s="1152" t="s">
        <v>3568</v>
      </c>
      <c r="E264" s="1139" t="s">
        <v>3569</v>
      </c>
      <c r="F264" s="1140" t="s">
        <v>3570</v>
      </c>
      <c r="G264" s="381">
        <v>3</v>
      </c>
      <c r="H264" s="1140" t="s">
        <v>3571</v>
      </c>
      <c r="I264" s="557" t="s">
        <v>3574</v>
      </c>
      <c r="J264" s="558">
        <v>44272</v>
      </c>
      <c r="K264" s="557">
        <v>14332</v>
      </c>
      <c r="L264" s="389" t="s">
        <v>3334</v>
      </c>
      <c r="M264" s="1141">
        <v>204000000</v>
      </c>
      <c r="N264" s="1141">
        <v>204000000</v>
      </c>
      <c r="O264" s="560"/>
      <c r="P264" s="557"/>
      <c r="Q264" s="561"/>
      <c r="R264" s="562"/>
      <c r="S264" s="557"/>
      <c r="T264" s="563" t="s">
        <v>3371</v>
      </c>
      <c r="U264" s="1142"/>
      <c r="V264" s="557"/>
      <c r="W264" s="564"/>
      <c r="X264" s="557"/>
      <c r="Y264" s="565" t="s">
        <v>3575</v>
      </c>
      <c r="Z264" s="566"/>
      <c r="AA264" s="567"/>
    </row>
    <row r="265" spans="1:27" s="568" customFormat="1" ht="18" customHeight="1">
      <c r="A265" s="555"/>
      <c r="B265" s="1139"/>
      <c r="C265" s="353" t="s">
        <v>3327</v>
      </c>
      <c r="D265" s="1152" t="s">
        <v>3568</v>
      </c>
      <c r="E265" s="1139" t="s">
        <v>3569</v>
      </c>
      <c r="F265" s="1140" t="s">
        <v>3570</v>
      </c>
      <c r="G265" s="381">
        <v>4</v>
      </c>
      <c r="H265" s="1140" t="s">
        <v>3571</v>
      </c>
      <c r="I265" s="557" t="s">
        <v>3574</v>
      </c>
      <c r="J265" s="558">
        <v>44412</v>
      </c>
      <c r="K265" s="557">
        <v>39860</v>
      </c>
      <c r="L265" s="389" t="s">
        <v>3334</v>
      </c>
      <c r="M265" s="1141">
        <v>168000000</v>
      </c>
      <c r="N265" s="1141">
        <v>168000000</v>
      </c>
      <c r="O265" s="560"/>
      <c r="P265" s="557"/>
      <c r="Q265" s="561"/>
      <c r="R265" s="562"/>
      <c r="S265" s="557"/>
      <c r="T265" s="563" t="s">
        <v>3371</v>
      </c>
      <c r="U265" s="1142"/>
      <c r="V265" s="557"/>
      <c r="W265" s="564"/>
      <c r="X265" s="557"/>
      <c r="Y265" s="565" t="s">
        <v>3575</v>
      </c>
      <c r="Z265" s="566"/>
      <c r="AA265" s="567"/>
    </row>
    <row r="266" spans="1:27" s="568" customFormat="1" ht="18" customHeight="1">
      <c r="A266" s="555"/>
      <c r="B266" s="1139"/>
      <c r="C266" s="353" t="s">
        <v>3327</v>
      </c>
      <c r="D266" s="1152" t="s">
        <v>3568</v>
      </c>
      <c r="E266" s="1139" t="s">
        <v>3569</v>
      </c>
      <c r="F266" s="1140" t="s">
        <v>3570</v>
      </c>
      <c r="G266" s="381">
        <v>5</v>
      </c>
      <c r="H266" s="1140" t="s">
        <v>3570</v>
      </c>
      <c r="I266" s="557" t="s">
        <v>3333</v>
      </c>
      <c r="J266" s="558">
        <v>44804</v>
      </c>
      <c r="K266" s="557">
        <v>34022</v>
      </c>
      <c r="L266" s="389" t="s">
        <v>3334</v>
      </c>
      <c r="M266" s="1141">
        <v>97200000</v>
      </c>
      <c r="N266" s="1141">
        <v>97200000</v>
      </c>
      <c r="O266" s="560"/>
      <c r="P266" s="557"/>
      <c r="Q266" s="561"/>
      <c r="R266" s="562"/>
      <c r="S266" s="557"/>
      <c r="T266" s="563"/>
      <c r="U266" s="1142"/>
      <c r="V266" s="557"/>
      <c r="W266" s="564"/>
      <c r="X266" s="557"/>
      <c r="Y266" s="565"/>
      <c r="Z266" s="566"/>
      <c r="AA266" s="567"/>
    </row>
    <row r="267" spans="1:27" s="568" customFormat="1" ht="18" customHeight="1">
      <c r="A267" s="555"/>
      <c r="B267" s="1139"/>
      <c r="C267" s="353" t="s">
        <v>683</v>
      </c>
      <c r="D267" s="1152" t="s">
        <v>3589</v>
      </c>
      <c r="E267" s="1139" t="s">
        <v>3590</v>
      </c>
      <c r="F267" s="1140" t="s">
        <v>3591</v>
      </c>
      <c r="G267" s="381">
        <v>1</v>
      </c>
      <c r="H267" s="1140" t="s">
        <v>3591</v>
      </c>
      <c r="I267" s="557" t="s">
        <v>3440</v>
      </c>
      <c r="J267" s="558">
        <v>43173</v>
      </c>
      <c r="K267" s="557">
        <v>12102</v>
      </c>
      <c r="L267" s="389" t="s">
        <v>3334</v>
      </c>
      <c r="M267" s="1141">
        <v>176400000</v>
      </c>
      <c r="N267" s="1141">
        <v>176400000</v>
      </c>
      <c r="O267" s="560"/>
      <c r="P267" s="557"/>
      <c r="Q267" s="561"/>
      <c r="R267" s="562"/>
      <c r="S267" s="557"/>
      <c r="T267" s="563" t="s">
        <v>3371</v>
      </c>
      <c r="U267" s="1142"/>
      <c r="V267" s="557"/>
      <c r="W267" s="564"/>
      <c r="X267" s="557"/>
      <c r="Y267" s="565" t="s">
        <v>3592</v>
      </c>
      <c r="Z267" s="566"/>
      <c r="AA267" s="567"/>
    </row>
    <row r="268" spans="1:27" s="568" customFormat="1" ht="18" customHeight="1">
      <c r="A268" s="555"/>
      <c r="B268" s="1139"/>
      <c r="C268" s="353" t="s">
        <v>3327</v>
      </c>
      <c r="D268" s="1152" t="s">
        <v>3589</v>
      </c>
      <c r="E268" s="1139" t="s">
        <v>3590</v>
      </c>
      <c r="F268" s="1140" t="s">
        <v>3591</v>
      </c>
      <c r="G268" s="381">
        <v>2</v>
      </c>
      <c r="H268" s="1140" t="s">
        <v>3591</v>
      </c>
      <c r="I268" s="557" t="s">
        <v>3333</v>
      </c>
      <c r="J268" s="558">
        <v>44608</v>
      </c>
      <c r="K268" s="557">
        <v>5906</v>
      </c>
      <c r="L268" s="389" t="s">
        <v>3334</v>
      </c>
      <c r="M268" s="1141">
        <v>90000000</v>
      </c>
      <c r="N268" s="1141">
        <v>90000000</v>
      </c>
      <c r="O268" s="560"/>
      <c r="P268" s="557"/>
      <c r="Q268" s="561"/>
      <c r="R268" s="562"/>
      <c r="S268" s="557"/>
      <c r="T268" s="563"/>
      <c r="U268" s="1142"/>
      <c r="V268" s="557"/>
      <c r="W268" s="564"/>
      <c r="X268" s="557"/>
      <c r="Y268" s="565"/>
      <c r="Z268" s="566"/>
      <c r="AA268" s="567"/>
    </row>
    <row r="269" spans="1:27" s="568" customFormat="1" ht="18" customHeight="1">
      <c r="A269" s="555"/>
      <c r="B269" s="1139"/>
      <c r="C269" s="353" t="s">
        <v>683</v>
      </c>
      <c r="D269" s="1152" t="s">
        <v>3613</v>
      </c>
      <c r="E269" s="1139" t="s">
        <v>3614</v>
      </c>
      <c r="F269" s="356" t="s">
        <v>3351</v>
      </c>
      <c r="G269" s="381">
        <v>1</v>
      </c>
      <c r="H269" s="1140" t="s">
        <v>3605</v>
      </c>
      <c r="I269" s="557" t="s">
        <v>3609</v>
      </c>
      <c r="J269" s="558">
        <v>42041</v>
      </c>
      <c r="K269" s="557">
        <v>24925</v>
      </c>
      <c r="L269" s="389" t="s">
        <v>3334</v>
      </c>
      <c r="M269" s="1141">
        <v>230000000</v>
      </c>
      <c r="N269" s="1141">
        <v>230000000</v>
      </c>
      <c r="O269" s="560"/>
      <c r="P269" s="557"/>
      <c r="Q269" s="561"/>
      <c r="R269" s="562"/>
      <c r="S269" s="557"/>
      <c r="T269" s="563" t="s">
        <v>3371</v>
      </c>
      <c r="U269" s="1142"/>
      <c r="V269" s="557"/>
      <c r="W269" s="564"/>
      <c r="X269" s="557"/>
      <c r="Y269" s="565" t="s">
        <v>3615</v>
      </c>
      <c r="Z269" s="566"/>
      <c r="AA269" s="567"/>
    </row>
    <row r="270" spans="1:27" s="568" customFormat="1" ht="18" customHeight="1">
      <c r="A270" s="555"/>
      <c r="B270" s="1139"/>
      <c r="C270" s="353" t="s">
        <v>3327</v>
      </c>
      <c r="D270" s="1152" t="s">
        <v>3613</v>
      </c>
      <c r="E270" s="1139" t="s">
        <v>3614</v>
      </c>
      <c r="F270" s="356" t="s">
        <v>3351</v>
      </c>
      <c r="G270" s="381">
        <v>2</v>
      </c>
      <c r="H270" s="1140" t="s">
        <v>3350</v>
      </c>
      <c r="I270" s="557" t="s">
        <v>3333</v>
      </c>
      <c r="J270" s="558">
        <v>44749</v>
      </c>
      <c r="K270" s="557">
        <v>108794</v>
      </c>
      <c r="L270" s="389" t="s">
        <v>3334</v>
      </c>
      <c r="M270" s="1141">
        <v>354000000</v>
      </c>
      <c r="N270" s="1141">
        <v>354000000</v>
      </c>
      <c r="O270" s="560"/>
      <c r="P270" s="557"/>
      <c r="Q270" s="561"/>
      <c r="R270" s="562"/>
      <c r="S270" s="557"/>
      <c r="T270" s="563"/>
      <c r="U270" s="1142"/>
      <c r="V270" s="557"/>
      <c r="W270" s="564"/>
      <c r="X270" s="557"/>
      <c r="Y270" s="565"/>
      <c r="Z270" s="566"/>
      <c r="AA270" s="567"/>
    </row>
    <row r="271" spans="1:27" s="568" customFormat="1" ht="18" customHeight="1">
      <c r="A271" s="555"/>
      <c r="B271" s="1139"/>
      <c r="C271" s="353" t="s">
        <v>683</v>
      </c>
      <c r="D271" s="1152" t="s">
        <v>3617</v>
      </c>
      <c r="E271" s="1139" t="s">
        <v>3618</v>
      </c>
      <c r="F271" s="1140" t="s">
        <v>3619</v>
      </c>
      <c r="G271" s="381">
        <v>1</v>
      </c>
      <c r="H271" s="1140" t="s">
        <v>3619</v>
      </c>
      <c r="I271" s="557" t="s">
        <v>3333</v>
      </c>
      <c r="J271" s="558">
        <v>44637</v>
      </c>
      <c r="K271" s="557">
        <v>11041</v>
      </c>
      <c r="L271" s="389" t="s">
        <v>3334</v>
      </c>
      <c r="M271" s="1141">
        <v>152400000</v>
      </c>
      <c r="N271" s="1141">
        <v>152400000</v>
      </c>
      <c r="O271" s="560"/>
      <c r="P271" s="557"/>
      <c r="Q271" s="561"/>
      <c r="R271" s="562"/>
      <c r="S271" s="557"/>
      <c r="T271" s="563"/>
      <c r="U271" s="1142"/>
      <c r="V271" s="557"/>
      <c r="W271" s="564"/>
      <c r="X271" s="557"/>
      <c r="Y271" s="565"/>
      <c r="Z271" s="566"/>
      <c r="AA271" s="567"/>
    </row>
    <row r="272" spans="1:27" s="568" customFormat="1" ht="18" customHeight="1">
      <c r="A272" s="555"/>
      <c r="B272" s="1139"/>
      <c r="C272" s="353" t="s">
        <v>683</v>
      </c>
      <c r="D272" s="1152" t="s">
        <v>3624</v>
      </c>
      <c r="E272" s="1139" t="s">
        <v>3625</v>
      </c>
      <c r="F272" s="1140" t="s">
        <v>3626</v>
      </c>
      <c r="G272" s="381">
        <v>1</v>
      </c>
      <c r="H272" s="1140" t="s">
        <v>3626</v>
      </c>
      <c r="I272" s="557" t="s">
        <v>3333</v>
      </c>
      <c r="J272" s="558">
        <v>44670</v>
      </c>
      <c r="K272" s="557">
        <v>32075</v>
      </c>
      <c r="L272" s="389" t="s">
        <v>3334</v>
      </c>
      <c r="M272" s="1141">
        <v>122400000</v>
      </c>
      <c r="N272" s="1141">
        <v>122400000</v>
      </c>
      <c r="O272" s="560"/>
      <c r="P272" s="557"/>
      <c r="Q272" s="561"/>
      <c r="R272" s="562"/>
      <c r="S272" s="557"/>
      <c r="T272" s="563"/>
      <c r="U272" s="1142"/>
      <c r="V272" s="557"/>
      <c r="W272" s="564"/>
      <c r="X272" s="557"/>
      <c r="Y272" s="565"/>
      <c r="Z272" s="566"/>
      <c r="AA272" s="567"/>
    </row>
    <row r="273" spans="1:27" s="568" customFormat="1" ht="18" customHeight="1">
      <c r="A273" s="555"/>
      <c r="B273" s="1139"/>
      <c r="C273" s="353" t="s">
        <v>683</v>
      </c>
      <c r="D273" s="1152" t="s">
        <v>3636</v>
      </c>
      <c r="E273" s="1139" t="s">
        <v>3637</v>
      </c>
      <c r="F273" s="356" t="s">
        <v>3353</v>
      </c>
      <c r="G273" s="381">
        <v>1</v>
      </c>
      <c r="H273" s="1140" t="s">
        <v>3638</v>
      </c>
      <c r="I273" s="557" t="s">
        <v>3639</v>
      </c>
      <c r="J273" s="558">
        <v>40085</v>
      </c>
      <c r="K273" s="557">
        <v>35845</v>
      </c>
      <c r="L273" s="389" t="s">
        <v>3334</v>
      </c>
      <c r="M273" s="1141">
        <v>110500000</v>
      </c>
      <c r="N273" s="1141">
        <v>110500000</v>
      </c>
      <c r="O273" s="560"/>
      <c r="P273" s="557"/>
      <c r="Q273" s="561"/>
      <c r="R273" s="562"/>
      <c r="S273" s="557"/>
      <c r="T273" s="563" t="s">
        <v>3371</v>
      </c>
      <c r="U273" s="1142"/>
      <c r="V273" s="557"/>
      <c r="W273" s="564"/>
      <c r="X273" s="557"/>
      <c r="Y273" s="565"/>
      <c r="Z273" s="566"/>
      <c r="AA273" s="567"/>
    </row>
    <row r="274" spans="1:27" s="568" customFormat="1" ht="18" customHeight="1">
      <c r="A274" s="555"/>
      <c r="B274" s="1139"/>
      <c r="C274" s="353" t="s">
        <v>3327</v>
      </c>
      <c r="D274" s="1152" t="s">
        <v>3636</v>
      </c>
      <c r="E274" s="1139" t="s">
        <v>3637</v>
      </c>
      <c r="F274" s="356" t="s">
        <v>3353</v>
      </c>
      <c r="G274" s="381">
        <v>2</v>
      </c>
      <c r="H274" s="1140" t="s">
        <v>3638</v>
      </c>
      <c r="I274" s="557" t="s">
        <v>3639</v>
      </c>
      <c r="J274" s="558">
        <v>41838</v>
      </c>
      <c r="K274" s="557">
        <v>24800</v>
      </c>
      <c r="L274" s="389" t="s">
        <v>3334</v>
      </c>
      <c r="M274" s="1141">
        <v>63500000</v>
      </c>
      <c r="N274" s="1141">
        <v>63500000</v>
      </c>
      <c r="O274" s="560"/>
      <c r="P274" s="557"/>
      <c r="Q274" s="561"/>
      <c r="R274" s="562"/>
      <c r="S274" s="557"/>
      <c r="T274" s="563" t="s">
        <v>3371</v>
      </c>
      <c r="U274" s="1142"/>
      <c r="V274" s="557"/>
      <c r="W274" s="564"/>
      <c r="X274" s="557"/>
      <c r="Y274" s="565"/>
      <c r="Z274" s="566"/>
      <c r="AA274" s="567"/>
    </row>
    <row r="275" spans="1:27" s="568" customFormat="1" ht="18" customHeight="1">
      <c r="A275" s="555"/>
      <c r="B275" s="1139"/>
      <c r="C275" s="353" t="s">
        <v>3327</v>
      </c>
      <c r="D275" s="1152" t="s">
        <v>3636</v>
      </c>
      <c r="E275" s="1139" t="s">
        <v>3637</v>
      </c>
      <c r="F275" s="356" t="s">
        <v>3353</v>
      </c>
      <c r="G275" s="381">
        <v>3</v>
      </c>
      <c r="H275" s="1140" t="s">
        <v>3638</v>
      </c>
      <c r="I275" s="557" t="s">
        <v>3639</v>
      </c>
      <c r="J275" s="558">
        <v>44286</v>
      </c>
      <c r="K275" s="557">
        <v>46231</v>
      </c>
      <c r="L275" s="389" t="s">
        <v>3334</v>
      </c>
      <c r="M275" s="1141">
        <v>62400000</v>
      </c>
      <c r="N275" s="1141">
        <v>62400000</v>
      </c>
      <c r="O275" s="560"/>
      <c r="P275" s="557"/>
      <c r="Q275" s="561"/>
      <c r="R275" s="562"/>
      <c r="S275" s="557"/>
      <c r="T275" s="563" t="s">
        <v>3371</v>
      </c>
      <c r="U275" s="1142"/>
      <c r="V275" s="557"/>
      <c r="W275" s="564"/>
      <c r="X275" s="557"/>
      <c r="Y275" s="565"/>
      <c r="Z275" s="566"/>
      <c r="AA275" s="567"/>
    </row>
    <row r="276" spans="1:27" s="568" customFormat="1" ht="18" customHeight="1">
      <c r="A276" s="555"/>
      <c r="B276" s="1139"/>
      <c r="C276" s="353" t="s">
        <v>3327</v>
      </c>
      <c r="D276" s="1152" t="s">
        <v>3636</v>
      </c>
      <c r="E276" s="1139" t="s">
        <v>3637</v>
      </c>
      <c r="F276" s="356" t="s">
        <v>3353</v>
      </c>
      <c r="G276" s="381">
        <v>4</v>
      </c>
      <c r="H276" s="1140" t="s">
        <v>3352</v>
      </c>
      <c r="I276" s="557" t="s">
        <v>3333</v>
      </c>
      <c r="J276" s="558">
        <v>44347</v>
      </c>
      <c r="K276" s="557">
        <v>79556</v>
      </c>
      <c r="L276" s="389" t="s">
        <v>3334</v>
      </c>
      <c r="M276" s="1141">
        <v>408000000</v>
      </c>
      <c r="N276" s="1141">
        <v>408000000</v>
      </c>
      <c r="O276" s="560"/>
      <c r="P276" s="557"/>
      <c r="Q276" s="561"/>
      <c r="R276" s="562"/>
      <c r="S276" s="557"/>
      <c r="T276" s="563"/>
      <c r="U276" s="1142"/>
      <c r="V276" s="557"/>
      <c r="W276" s="564"/>
      <c r="X276" s="557"/>
      <c r="Y276" s="565"/>
      <c r="Z276" s="566"/>
      <c r="AA276" s="567"/>
    </row>
    <row r="277" spans="1:27" s="568" customFormat="1" ht="18" customHeight="1">
      <c r="A277" s="555"/>
      <c r="B277" s="1139"/>
      <c r="C277" s="353" t="s">
        <v>3327</v>
      </c>
      <c r="D277" s="1152" t="s">
        <v>3636</v>
      </c>
      <c r="E277" s="1139" t="s">
        <v>3637</v>
      </c>
      <c r="F277" s="356" t="s">
        <v>3353</v>
      </c>
      <c r="G277" s="381">
        <v>5</v>
      </c>
      <c r="H277" s="1140" t="s">
        <v>3352</v>
      </c>
      <c r="I277" s="557" t="s">
        <v>3333</v>
      </c>
      <c r="J277" s="558">
        <v>44463</v>
      </c>
      <c r="K277" s="557">
        <v>136247</v>
      </c>
      <c r="L277" s="389" t="s">
        <v>3334</v>
      </c>
      <c r="M277" s="1141">
        <v>192000000</v>
      </c>
      <c r="N277" s="1141">
        <v>192000000</v>
      </c>
      <c r="O277" s="560"/>
      <c r="P277" s="557"/>
      <c r="Q277" s="561"/>
      <c r="R277" s="562"/>
      <c r="S277" s="557"/>
      <c r="T277" s="563"/>
      <c r="U277" s="1142"/>
      <c r="V277" s="557"/>
      <c r="W277" s="564"/>
      <c r="X277" s="557"/>
      <c r="Y277" s="565"/>
      <c r="Z277" s="566"/>
      <c r="AA277" s="567"/>
    </row>
    <row r="278" spans="1:27" s="568" customFormat="1" ht="18" customHeight="1">
      <c r="A278" s="555"/>
      <c r="B278" s="1139"/>
      <c r="C278" s="353" t="s">
        <v>683</v>
      </c>
      <c r="D278" s="1152" t="s">
        <v>3656</v>
      </c>
      <c r="E278" s="1139" t="s">
        <v>3657</v>
      </c>
      <c r="F278" s="1140" t="s">
        <v>3658</v>
      </c>
      <c r="G278" s="381">
        <v>1</v>
      </c>
      <c r="H278" s="1140" t="s">
        <v>3659</v>
      </c>
      <c r="I278" s="557" t="s">
        <v>3660</v>
      </c>
      <c r="J278" s="558">
        <v>44217</v>
      </c>
      <c r="K278" s="557">
        <v>7685</v>
      </c>
      <c r="L278" s="389" t="s">
        <v>3334</v>
      </c>
      <c r="M278" s="1141">
        <v>96000000</v>
      </c>
      <c r="N278" s="1141">
        <v>96000000</v>
      </c>
      <c r="O278" s="560"/>
      <c r="P278" s="557"/>
      <c r="Q278" s="561"/>
      <c r="R278" s="562"/>
      <c r="S278" s="557"/>
      <c r="T278" s="563" t="s">
        <v>3371</v>
      </c>
      <c r="U278" s="1142"/>
      <c r="V278" s="557"/>
      <c r="W278" s="564"/>
      <c r="X278" s="557"/>
      <c r="Y278" s="565"/>
      <c r="Z278" s="566"/>
      <c r="AA278" s="567"/>
    </row>
    <row r="279" spans="1:27" s="568" customFormat="1" ht="18" customHeight="1">
      <c r="A279" s="555"/>
      <c r="B279" s="1139"/>
      <c r="C279" s="353" t="s">
        <v>3327</v>
      </c>
      <c r="D279" s="1152" t="s">
        <v>3656</v>
      </c>
      <c r="E279" s="1139" t="s">
        <v>3657</v>
      </c>
      <c r="F279" s="1140" t="s">
        <v>3658</v>
      </c>
      <c r="G279" s="381">
        <v>2</v>
      </c>
      <c r="H279" s="1140" t="s">
        <v>3658</v>
      </c>
      <c r="I279" s="557" t="s">
        <v>3333</v>
      </c>
      <c r="J279" s="558">
        <v>44525</v>
      </c>
      <c r="K279" s="557">
        <v>109656</v>
      </c>
      <c r="L279" s="389" t="s">
        <v>3334</v>
      </c>
      <c r="M279" s="1141">
        <v>120000000</v>
      </c>
      <c r="N279" s="1141">
        <v>120000000</v>
      </c>
      <c r="O279" s="560"/>
      <c r="P279" s="557"/>
      <c r="Q279" s="561"/>
      <c r="R279" s="562"/>
      <c r="S279" s="557"/>
      <c r="T279" s="563"/>
      <c r="U279" s="1142"/>
      <c r="V279" s="557"/>
      <c r="W279" s="564"/>
      <c r="X279" s="557"/>
      <c r="Y279" s="565"/>
      <c r="Z279" s="566"/>
      <c r="AA279" s="567"/>
    </row>
    <row r="280" spans="1:27" s="568" customFormat="1" ht="18" customHeight="1">
      <c r="A280" s="555"/>
      <c r="B280" s="1139"/>
      <c r="C280" s="353" t="s">
        <v>683</v>
      </c>
      <c r="D280" s="1152" t="s">
        <v>3669</v>
      </c>
      <c r="E280" s="1139" t="s">
        <v>3670</v>
      </c>
      <c r="F280" s="1140" t="s">
        <v>3671</v>
      </c>
      <c r="G280" s="381">
        <v>1</v>
      </c>
      <c r="H280" s="1140" t="s">
        <v>3671</v>
      </c>
      <c r="I280" s="557" t="s">
        <v>3672</v>
      </c>
      <c r="J280" s="558">
        <v>43895</v>
      </c>
      <c r="K280" s="557">
        <v>45577</v>
      </c>
      <c r="L280" s="389" t="s">
        <v>3334</v>
      </c>
      <c r="M280" s="1141">
        <v>112200000</v>
      </c>
      <c r="N280" s="1141">
        <v>112200000</v>
      </c>
      <c r="O280" s="560"/>
      <c r="P280" s="557"/>
      <c r="Q280" s="561"/>
      <c r="R280" s="562"/>
      <c r="S280" s="557"/>
      <c r="T280" s="563" t="s">
        <v>3371</v>
      </c>
      <c r="U280" s="1142"/>
      <c r="V280" s="557"/>
      <c r="W280" s="564"/>
      <c r="X280" s="557"/>
      <c r="Y280" s="565" t="s">
        <v>3673</v>
      </c>
      <c r="Z280" s="566"/>
      <c r="AA280" s="567"/>
    </row>
    <row r="281" spans="1:27" s="568" customFormat="1" ht="18" customHeight="1">
      <c r="A281" s="555"/>
      <c r="B281" s="1139"/>
      <c r="C281" s="353" t="s">
        <v>3327</v>
      </c>
      <c r="D281" s="1152" t="s">
        <v>3669</v>
      </c>
      <c r="E281" s="1139" t="s">
        <v>3670</v>
      </c>
      <c r="F281" s="1140" t="s">
        <v>3671</v>
      </c>
      <c r="G281" s="381">
        <v>2</v>
      </c>
      <c r="H281" s="1140" t="s">
        <v>3671</v>
      </c>
      <c r="I281" s="557" t="s">
        <v>3333</v>
      </c>
      <c r="J281" s="558">
        <v>44595</v>
      </c>
      <c r="K281" s="557">
        <v>14770</v>
      </c>
      <c r="L281" s="389" t="s">
        <v>3334</v>
      </c>
      <c r="M281" s="1141">
        <v>49200000</v>
      </c>
      <c r="N281" s="1141">
        <v>49200000</v>
      </c>
      <c r="O281" s="560"/>
      <c r="P281" s="557"/>
      <c r="Q281" s="561"/>
      <c r="R281" s="562"/>
      <c r="S281" s="557"/>
      <c r="T281" s="563"/>
      <c r="U281" s="1142"/>
      <c r="V281" s="557"/>
      <c r="W281" s="564"/>
      <c r="X281" s="557"/>
      <c r="Y281" s="565"/>
      <c r="Z281" s="566"/>
      <c r="AA281" s="567"/>
    </row>
    <row r="282" spans="1:27" s="568" customFormat="1" ht="18" customHeight="1">
      <c r="A282" s="555"/>
      <c r="B282" s="1139"/>
      <c r="C282" s="353" t="s">
        <v>3327</v>
      </c>
      <c r="D282" s="1152" t="s">
        <v>3669</v>
      </c>
      <c r="E282" s="1139" t="s">
        <v>3670</v>
      </c>
      <c r="F282" s="1140" t="s">
        <v>3671</v>
      </c>
      <c r="G282" s="381">
        <v>3</v>
      </c>
      <c r="H282" s="1140" t="s">
        <v>3671</v>
      </c>
      <c r="I282" s="557" t="s">
        <v>3333</v>
      </c>
      <c r="J282" s="558">
        <v>44727</v>
      </c>
      <c r="K282" s="557">
        <v>82914</v>
      </c>
      <c r="L282" s="389" t="s">
        <v>3334</v>
      </c>
      <c r="M282" s="1141">
        <v>62400000</v>
      </c>
      <c r="N282" s="1141">
        <v>62400000</v>
      </c>
      <c r="O282" s="560"/>
      <c r="P282" s="557"/>
      <c r="Q282" s="561"/>
      <c r="R282" s="562"/>
      <c r="S282" s="557"/>
      <c r="T282" s="563"/>
      <c r="U282" s="1142"/>
      <c r="V282" s="557"/>
      <c r="W282" s="564"/>
      <c r="X282" s="557"/>
      <c r="Y282" s="565"/>
      <c r="Z282" s="566"/>
      <c r="AA282" s="567"/>
    </row>
    <row r="283" spans="1:27" s="568" customFormat="1" ht="18" customHeight="1">
      <c r="A283" s="555"/>
      <c r="B283" s="1139"/>
      <c r="C283" s="353" t="s">
        <v>683</v>
      </c>
      <c r="D283" s="1152" t="s">
        <v>3682</v>
      </c>
      <c r="E283" s="1139" t="s">
        <v>3683</v>
      </c>
      <c r="F283" s="1140" t="s">
        <v>3684</v>
      </c>
      <c r="G283" s="381">
        <v>1</v>
      </c>
      <c r="H283" s="1140" t="s">
        <v>3684</v>
      </c>
      <c r="I283" s="557" t="s">
        <v>3487</v>
      </c>
      <c r="J283" s="558">
        <v>43384</v>
      </c>
      <c r="K283" s="557">
        <v>160914</v>
      </c>
      <c r="L283" s="389" t="s">
        <v>3334</v>
      </c>
      <c r="M283" s="1141">
        <v>115500000</v>
      </c>
      <c r="N283" s="1141">
        <v>115500000</v>
      </c>
      <c r="O283" s="560"/>
      <c r="P283" s="557"/>
      <c r="Q283" s="561"/>
      <c r="R283" s="562"/>
      <c r="S283" s="557"/>
      <c r="T283" s="563" t="s">
        <v>3371</v>
      </c>
      <c r="U283" s="1142"/>
      <c r="V283" s="557"/>
      <c r="W283" s="564"/>
      <c r="X283" s="557"/>
      <c r="Y283" s="565"/>
      <c r="Z283" s="566"/>
      <c r="AA283" s="567"/>
    </row>
    <row r="284" spans="1:27" s="568" customFormat="1" ht="18" customHeight="1">
      <c r="A284" s="555"/>
      <c r="B284" s="1139"/>
      <c r="C284" s="353" t="s">
        <v>3327</v>
      </c>
      <c r="D284" s="1152" t="s">
        <v>3682</v>
      </c>
      <c r="E284" s="1139" t="s">
        <v>3683</v>
      </c>
      <c r="F284" s="1140" t="s">
        <v>3684</v>
      </c>
      <c r="G284" s="381">
        <v>2</v>
      </c>
      <c r="H284" s="1140" t="s">
        <v>3684</v>
      </c>
      <c r="I284" s="557" t="s">
        <v>3333</v>
      </c>
      <c r="J284" s="558">
        <v>44859</v>
      </c>
      <c r="K284" s="557">
        <v>129446</v>
      </c>
      <c r="L284" s="389" t="s">
        <v>3334</v>
      </c>
      <c r="M284" s="1141">
        <v>134400000</v>
      </c>
      <c r="N284" s="1141">
        <v>134400000</v>
      </c>
      <c r="O284" s="560"/>
      <c r="P284" s="557"/>
      <c r="Q284" s="561"/>
      <c r="R284" s="562"/>
      <c r="S284" s="557"/>
      <c r="T284" s="563"/>
      <c r="U284" s="1142"/>
      <c r="V284" s="557"/>
      <c r="W284" s="564"/>
      <c r="X284" s="557"/>
      <c r="Y284" s="565"/>
      <c r="Z284" s="566"/>
      <c r="AA284" s="567"/>
    </row>
    <row r="285" spans="1:27" s="568" customFormat="1" ht="18" customHeight="1">
      <c r="A285" s="555"/>
      <c r="B285" s="1139"/>
      <c r="C285" s="353" t="s">
        <v>683</v>
      </c>
      <c r="D285" s="1152" t="s">
        <v>3700</v>
      </c>
      <c r="E285" s="1139" t="s">
        <v>3701</v>
      </c>
      <c r="F285" s="1140" t="s">
        <v>3691</v>
      </c>
      <c r="G285" s="381">
        <v>1</v>
      </c>
      <c r="H285" s="1140" t="s">
        <v>3691</v>
      </c>
      <c r="I285" s="557" t="s">
        <v>3333</v>
      </c>
      <c r="J285" s="558">
        <v>44701</v>
      </c>
      <c r="K285" s="557">
        <v>16428</v>
      </c>
      <c r="L285" s="389" t="s">
        <v>3334</v>
      </c>
      <c r="M285" s="1141">
        <v>159600000</v>
      </c>
      <c r="N285" s="1141">
        <v>159600000</v>
      </c>
      <c r="O285" s="560"/>
      <c r="P285" s="557"/>
      <c r="Q285" s="561"/>
      <c r="R285" s="562"/>
      <c r="S285" s="557"/>
      <c r="T285" s="563"/>
      <c r="U285" s="1142"/>
      <c r="V285" s="557"/>
      <c r="W285" s="564"/>
      <c r="X285" s="557"/>
      <c r="Y285" s="565"/>
      <c r="Z285" s="566"/>
      <c r="AA285" s="567"/>
    </row>
    <row r="286" spans="1:27" s="568" customFormat="1" ht="18" customHeight="1">
      <c r="A286" s="555"/>
      <c r="B286" s="1139"/>
      <c r="C286" s="353" t="s">
        <v>683</v>
      </c>
      <c r="D286" s="1152" t="s">
        <v>3705</v>
      </c>
      <c r="E286" s="1139" t="s">
        <v>3706</v>
      </c>
      <c r="F286" s="1140" t="s">
        <v>3707</v>
      </c>
      <c r="G286" s="381">
        <v>1</v>
      </c>
      <c r="H286" s="1140" t="s">
        <v>3707</v>
      </c>
      <c r="I286" s="557" t="s">
        <v>3333</v>
      </c>
      <c r="J286" s="558">
        <v>44872</v>
      </c>
      <c r="K286" s="557">
        <v>125422</v>
      </c>
      <c r="L286" s="389" t="s">
        <v>3334</v>
      </c>
      <c r="M286" s="1141">
        <v>99600000</v>
      </c>
      <c r="N286" s="1141">
        <v>99600000</v>
      </c>
      <c r="O286" s="560"/>
      <c r="P286" s="557"/>
      <c r="Q286" s="561"/>
      <c r="R286" s="562"/>
      <c r="S286" s="557"/>
      <c r="T286" s="563"/>
      <c r="U286" s="1142"/>
      <c r="V286" s="557"/>
      <c r="W286" s="564"/>
      <c r="X286" s="557"/>
      <c r="Y286" s="565"/>
      <c r="Z286" s="566"/>
      <c r="AA286" s="567"/>
    </row>
    <row r="287" spans="1:27" s="568" customFormat="1" ht="18" customHeight="1">
      <c r="A287" s="555"/>
      <c r="B287" s="1139"/>
      <c r="C287" s="353" t="s">
        <v>683</v>
      </c>
      <c r="D287" s="1152" t="s">
        <v>3722</v>
      </c>
      <c r="E287" s="1139" t="s">
        <v>3723</v>
      </c>
      <c r="F287" s="356" t="s">
        <v>3724</v>
      </c>
      <c r="G287" s="381">
        <v>1</v>
      </c>
      <c r="H287" s="1140" t="s">
        <v>3725</v>
      </c>
      <c r="I287" s="557" t="s">
        <v>3609</v>
      </c>
      <c r="J287" s="558">
        <v>40532</v>
      </c>
      <c r="K287" s="557">
        <v>45355</v>
      </c>
      <c r="L287" s="389" t="s">
        <v>3334</v>
      </c>
      <c r="M287" s="1141">
        <v>132000000</v>
      </c>
      <c r="N287" s="1141">
        <v>132000000</v>
      </c>
      <c r="O287" s="560"/>
      <c r="P287" s="557"/>
      <c r="Q287" s="561"/>
      <c r="R287" s="562"/>
      <c r="S287" s="557"/>
      <c r="T287" s="563" t="s">
        <v>3371</v>
      </c>
      <c r="U287" s="1142"/>
      <c r="V287" s="557"/>
      <c r="W287" s="564"/>
      <c r="X287" s="557"/>
      <c r="Y287" s="565"/>
      <c r="Z287" s="566"/>
      <c r="AA287" s="567"/>
    </row>
    <row r="288" spans="1:27" s="568" customFormat="1" ht="18" customHeight="1">
      <c r="A288" s="555"/>
      <c r="B288" s="1139"/>
      <c r="C288" s="353" t="s">
        <v>3327</v>
      </c>
      <c r="D288" s="1152" t="s">
        <v>3722</v>
      </c>
      <c r="E288" s="1139" t="s">
        <v>3723</v>
      </c>
      <c r="F288" s="356" t="s">
        <v>3724</v>
      </c>
      <c r="G288" s="381">
        <v>2</v>
      </c>
      <c r="H288" s="1140" t="s">
        <v>3725</v>
      </c>
      <c r="I288" s="557" t="s">
        <v>3609</v>
      </c>
      <c r="J288" s="558">
        <v>40532</v>
      </c>
      <c r="K288" s="557">
        <v>45921</v>
      </c>
      <c r="L288" s="389" t="s">
        <v>3334</v>
      </c>
      <c r="M288" s="1141">
        <v>494400000</v>
      </c>
      <c r="N288" s="1141">
        <v>494400000</v>
      </c>
      <c r="O288" s="560"/>
      <c r="P288" s="557"/>
      <c r="Q288" s="561"/>
      <c r="R288" s="562"/>
      <c r="S288" s="557"/>
      <c r="T288" s="563" t="s">
        <v>3371</v>
      </c>
      <c r="U288" s="1142"/>
      <c r="V288" s="557"/>
      <c r="W288" s="564"/>
      <c r="X288" s="557"/>
      <c r="Y288" s="565"/>
      <c r="Z288" s="566"/>
      <c r="AA288" s="567"/>
    </row>
    <row r="289" spans="1:27" s="568" customFormat="1" ht="18" customHeight="1">
      <c r="A289" s="555"/>
      <c r="B289" s="1139"/>
      <c r="C289" s="353" t="s">
        <v>3327</v>
      </c>
      <c r="D289" s="1152" t="s">
        <v>3722</v>
      </c>
      <c r="E289" s="1139" t="s">
        <v>3723</v>
      </c>
      <c r="F289" s="356" t="s">
        <v>3724</v>
      </c>
      <c r="G289" s="381">
        <v>3</v>
      </c>
      <c r="H289" s="1140" t="s">
        <v>3354</v>
      </c>
      <c r="I289" s="557" t="s">
        <v>3333</v>
      </c>
      <c r="J289" s="558">
        <v>43998</v>
      </c>
      <c r="K289" s="557">
        <v>98509</v>
      </c>
      <c r="L289" s="389" t="s">
        <v>3334</v>
      </c>
      <c r="M289" s="1141">
        <v>330000000</v>
      </c>
      <c r="N289" s="1141">
        <v>330000000</v>
      </c>
      <c r="O289" s="560"/>
      <c r="P289" s="557"/>
      <c r="Q289" s="561"/>
      <c r="R289" s="562"/>
      <c r="S289" s="557"/>
      <c r="T289" s="563"/>
      <c r="U289" s="1142"/>
      <c r="V289" s="557"/>
      <c r="W289" s="564"/>
      <c r="X289" s="557"/>
      <c r="Y289" s="565"/>
      <c r="Z289" s="566"/>
      <c r="AA289" s="567"/>
    </row>
    <row r="290" spans="1:27" s="568" customFormat="1" ht="18" customHeight="1">
      <c r="A290" s="555"/>
      <c r="B290" s="1139"/>
      <c r="C290" s="353" t="s">
        <v>3327</v>
      </c>
      <c r="D290" s="1152" t="s">
        <v>3722</v>
      </c>
      <c r="E290" s="1139" t="s">
        <v>3723</v>
      </c>
      <c r="F290" s="356" t="s">
        <v>3724</v>
      </c>
      <c r="G290" s="381">
        <v>4</v>
      </c>
      <c r="H290" s="1140" t="s">
        <v>3354</v>
      </c>
      <c r="I290" s="557" t="s">
        <v>3333</v>
      </c>
      <c r="J290" s="558">
        <v>44397</v>
      </c>
      <c r="K290" s="557">
        <v>100667</v>
      </c>
      <c r="L290" s="389" t="s">
        <v>3334</v>
      </c>
      <c r="M290" s="1141">
        <v>120000000</v>
      </c>
      <c r="N290" s="1141">
        <v>120000000</v>
      </c>
      <c r="O290" s="560"/>
      <c r="P290" s="557"/>
      <c r="Q290" s="561"/>
      <c r="R290" s="562"/>
      <c r="S290" s="557"/>
      <c r="T290" s="563"/>
      <c r="U290" s="1142"/>
      <c r="V290" s="557"/>
      <c r="W290" s="564"/>
      <c r="X290" s="557"/>
      <c r="Y290" s="565"/>
      <c r="Z290" s="566"/>
      <c r="AA290" s="567"/>
    </row>
    <row r="291" spans="1:27" s="568" customFormat="1" ht="18" customHeight="1">
      <c r="A291" s="555"/>
      <c r="B291" s="1139"/>
      <c r="C291" s="353" t="s">
        <v>683</v>
      </c>
      <c r="D291" s="1152" t="s">
        <v>3745</v>
      </c>
      <c r="E291" s="1139" t="s">
        <v>3746</v>
      </c>
      <c r="F291" s="1140" t="s">
        <v>3737</v>
      </c>
      <c r="G291" s="381">
        <v>1</v>
      </c>
      <c r="H291" s="1140" t="s">
        <v>3737</v>
      </c>
      <c r="I291" s="557" t="s">
        <v>3333</v>
      </c>
      <c r="J291" s="558">
        <v>44623</v>
      </c>
      <c r="K291" s="557">
        <v>27940</v>
      </c>
      <c r="L291" s="389" t="s">
        <v>3334</v>
      </c>
      <c r="M291" s="1141">
        <v>261600000</v>
      </c>
      <c r="N291" s="1141">
        <v>261600000</v>
      </c>
      <c r="O291" s="560"/>
      <c r="P291" s="557"/>
      <c r="Q291" s="561"/>
      <c r="R291" s="562"/>
      <c r="S291" s="557"/>
      <c r="T291" s="563"/>
      <c r="U291" s="1142"/>
      <c r="V291" s="557"/>
      <c r="W291" s="564"/>
      <c r="X291" s="557"/>
      <c r="Y291" s="565"/>
      <c r="Z291" s="566"/>
      <c r="AA291" s="567"/>
    </row>
    <row r="292" spans="1:27" s="568" customFormat="1" ht="18" customHeight="1">
      <c r="A292" s="555"/>
      <c r="B292" s="1139"/>
      <c r="C292" s="353" t="s">
        <v>683</v>
      </c>
      <c r="D292" s="1152" t="s">
        <v>3754</v>
      </c>
      <c r="E292" s="1139" t="s">
        <v>3755</v>
      </c>
      <c r="F292" s="1140" t="s">
        <v>3748</v>
      </c>
      <c r="G292" s="381">
        <v>1</v>
      </c>
      <c r="H292" s="1140" t="s">
        <v>3748</v>
      </c>
      <c r="I292" s="557" t="s">
        <v>3333</v>
      </c>
      <c r="J292" s="558">
        <v>43944</v>
      </c>
      <c r="K292" s="557">
        <v>13847</v>
      </c>
      <c r="L292" s="389" t="s">
        <v>3334</v>
      </c>
      <c r="M292" s="1141">
        <v>504000000</v>
      </c>
      <c r="N292" s="1141">
        <v>504000000</v>
      </c>
      <c r="O292" s="560"/>
      <c r="P292" s="557"/>
      <c r="Q292" s="561"/>
      <c r="R292" s="562"/>
      <c r="S292" s="557"/>
      <c r="T292" s="563"/>
      <c r="U292" s="1142"/>
      <c r="V292" s="557"/>
      <c r="W292" s="564"/>
      <c r="X292" s="557"/>
      <c r="Y292" s="565"/>
      <c r="Z292" s="566"/>
      <c r="AA292" s="567"/>
    </row>
    <row r="293" spans="1:27" s="568" customFormat="1" ht="18" customHeight="1">
      <c r="A293" s="555"/>
      <c r="B293" s="1139"/>
      <c r="C293" s="353" t="s">
        <v>683</v>
      </c>
      <c r="D293" s="1152" t="s">
        <v>3771</v>
      </c>
      <c r="E293" s="1139" t="s">
        <v>3772</v>
      </c>
      <c r="F293" s="1140" t="s">
        <v>3766</v>
      </c>
      <c r="G293" s="381">
        <v>1</v>
      </c>
      <c r="H293" s="1140" t="s">
        <v>3766</v>
      </c>
      <c r="I293" s="557" t="s">
        <v>3773</v>
      </c>
      <c r="J293" s="558">
        <v>44481</v>
      </c>
      <c r="K293" s="557">
        <v>45701</v>
      </c>
      <c r="L293" s="389" t="s">
        <v>3774</v>
      </c>
      <c r="M293" s="1141">
        <v>310800000</v>
      </c>
      <c r="N293" s="1141">
        <v>310800000</v>
      </c>
      <c r="O293" s="560"/>
      <c r="P293" s="557"/>
      <c r="Q293" s="561"/>
      <c r="R293" s="562"/>
      <c r="S293" s="557"/>
      <c r="T293" s="563"/>
      <c r="U293" s="1142"/>
      <c r="V293" s="557"/>
      <c r="W293" s="564"/>
      <c r="X293" s="557"/>
      <c r="Y293" s="565"/>
      <c r="Z293" s="566"/>
      <c r="AA293" s="567"/>
    </row>
    <row r="294" spans="1:27" s="568" customFormat="1" ht="18" customHeight="1">
      <c r="A294" s="555"/>
      <c r="B294" s="1139"/>
      <c r="C294" s="353" t="s">
        <v>3327</v>
      </c>
      <c r="D294" s="1152" t="s">
        <v>3771</v>
      </c>
      <c r="E294" s="1139" t="s">
        <v>3772</v>
      </c>
      <c r="F294" s="1140" t="s">
        <v>3766</v>
      </c>
      <c r="G294" s="381">
        <v>2</v>
      </c>
      <c r="H294" s="1140" t="s">
        <v>3775</v>
      </c>
      <c r="I294" s="557" t="s">
        <v>3776</v>
      </c>
      <c r="J294" s="558">
        <v>44481</v>
      </c>
      <c r="K294" s="557">
        <v>45747</v>
      </c>
      <c r="L294" s="389" t="s">
        <v>3774</v>
      </c>
      <c r="M294" s="1141">
        <v>102000000</v>
      </c>
      <c r="N294" s="1141">
        <v>102000000</v>
      </c>
      <c r="O294" s="560"/>
      <c r="P294" s="557"/>
      <c r="Q294" s="561"/>
      <c r="R294" s="562" t="s">
        <v>3777</v>
      </c>
      <c r="S294" s="557"/>
      <c r="T294" s="563" t="s">
        <v>3778</v>
      </c>
      <c r="U294" s="1142"/>
      <c r="V294" s="557"/>
      <c r="W294" s="564"/>
      <c r="X294" s="557"/>
      <c r="Y294" s="565" t="s">
        <v>3779</v>
      </c>
      <c r="Z294" s="566"/>
      <c r="AA294" s="567"/>
    </row>
    <row r="295" spans="1:27" s="568" customFormat="1" ht="18" customHeight="1">
      <c r="A295" s="555"/>
      <c r="B295" s="1139"/>
      <c r="C295" s="353" t="s">
        <v>683</v>
      </c>
      <c r="D295" s="1152" t="s">
        <v>3781</v>
      </c>
      <c r="E295" s="1139" t="s">
        <v>3782</v>
      </c>
      <c r="F295" s="1140" t="s">
        <v>3783</v>
      </c>
      <c r="G295" s="381">
        <v>1</v>
      </c>
      <c r="H295" s="1140" t="s">
        <v>3783</v>
      </c>
      <c r="I295" s="557" t="s">
        <v>3784</v>
      </c>
      <c r="J295" s="558">
        <v>42482</v>
      </c>
      <c r="K295" s="557">
        <v>19708</v>
      </c>
      <c r="L295" s="389" t="s">
        <v>3774</v>
      </c>
      <c r="M295" s="1141">
        <v>133000000</v>
      </c>
      <c r="N295" s="1141">
        <v>133000000</v>
      </c>
      <c r="O295" s="560"/>
      <c r="P295" s="557"/>
      <c r="Q295" s="561"/>
      <c r="R295" s="562"/>
      <c r="S295" s="557"/>
      <c r="T295" s="563" t="s">
        <v>3778</v>
      </c>
      <c r="U295" s="1142"/>
      <c r="V295" s="557"/>
      <c r="W295" s="564"/>
      <c r="X295" s="557"/>
      <c r="Y295" s="565" t="s">
        <v>3785</v>
      </c>
      <c r="Z295" s="566"/>
      <c r="AA295" s="567"/>
    </row>
    <row r="296" spans="1:27" s="568" customFormat="1" ht="18" customHeight="1">
      <c r="A296" s="555"/>
      <c r="B296" s="1139"/>
      <c r="C296" s="353" t="s">
        <v>3327</v>
      </c>
      <c r="D296" s="1152" t="s">
        <v>3781</v>
      </c>
      <c r="E296" s="1139" t="s">
        <v>3782</v>
      </c>
      <c r="F296" s="1140" t="s">
        <v>3783</v>
      </c>
      <c r="G296" s="381">
        <v>2</v>
      </c>
      <c r="H296" s="1140" t="s">
        <v>3783</v>
      </c>
      <c r="I296" s="557" t="s">
        <v>3784</v>
      </c>
      <c r="J296" s="558">
        <v>43496</v>
      </c>
      <c r="K296" s="557">
        <v>4999</v>
      </c>
      <c r="L296" s="389" t="s">
        <v>3774</v>
      </c>
      <c r="M296" s="1141">
        <v>45000000</v>
      </c>
      <c r="N296" s="1141">
        <v>45000000</v>
      </c>
      <c r="O296" s="560"/>
      <c r="P296" s="557"/>
      <c r="Q296" s="561"/>
      <c r="R296" s="562"/>
      <c r="S296" s="557"/>
      <c r="T296" s="563" t="s">
        <v>3778</v>
      </c>
      <c r="U296" s="1142"/>
      <c r="V296" s="557"/>
      <c r="W296" s="564"/>
      <c r="X296" s="557"/>
      <c r="Y296" s="565"/>
      <c r="Z296" s="566"/>
      <c r="AA296" s="567"/>
    </row>
    <row r="297" spans="1:27" s="568" customFormat="1" ht="18" customHeight="1">
      <c r="A297" s="555"/>
      <c r="B297" s="1139"/>
      <c r="C297" s="353" t="s">
        <v>3327</v>
      </c>
      <c r="D297" s="1152" t="s">
        <v>3781</v>
      </c>
      <c r="E297" s="1139" t="s">
        <v>3782</v>
      </c>
      <c r="F297" s="1140" t="s">
        <v>3783</v>
      </c>
      <c r="G297" s="381">
        <v>3</v>
      </c>
      <c r="H297" s="1140" t="s">
        <v>3783</v>
      </c>
      <c r="I297" s="557" t="s">
        <v>3773</v>
      </c>
      <c r="J297" s="558">
        <v>44762</v>
      </c>
      <c r="K297" s="557">
        <v>27536</v>
      </c>
      <c r="L297" s="389" t="s">
        <v>3774</v>
      </c>
      <c r="M297" s="1141">
        <v>132000000</v>
      </c>
      <c r="N297" s="1141">
        <v>132000000</v>
      </c>
      <c r="O297" s="560"/>
      <c r="P297" s="557"/>
      <c r="Q297" s="561"/>
      <c r="R297" s="562"/>
      <c r="S297" s="557"/>
      <c r="T297" s="563"/>
      <c r="U297" s="1142"/>
      <c r="V297" s="557"/>
      <c r="W297" s="564"/>
      <c r="X297" s="557"/>
      <c r="Y297" s="565"/>
      <c r="Z297" s="566"/>
      <c r="AA297" s="567"/>
    </row>
    <row r="298" spans="1:27" s="568" customFormat="1" ht="18" customHeight="1">
      <c r="A298" s="555"/>
      <c r="B298" s="1139"/>
      <c r="C298" s="353" t="s">
        <v>683</v>
      </c>
      <c r="D298" s="1152" t="s">
        <v>3811</v>
      </c>
      <c r="E298" s="1139" t="s">
        <v>3812</v>
      </c>
      <c r="F298" s="356" t="s">
        <v>3801</v>
      </c>
      <c r="G298" s="381">
        <v>1</v>
      </c>
      <c r="H298" s="1140" t="s">
        <v>3813</v>
      </c>
      <c r="I298" s="557" t="s">
        <v>3814</v>
      </c>
      <c r="J298" s="558">
        <v>43651</v>
      </c>
      <c r="K298" s="557">
        <v>54606</v>
      </c>
      <c r="L298" s="389" t="s">
        <v>3774</v>
      </c>
      <c r="M298" s="1141">
        <v>330000000</v>
      </c>
      <c r="N298" s="1141">
        <v>330000000</v>
      </c>
      <c r="O298" s="560"/>
      <c r="P298" s="557"/>
      <c r="Q298" s="561"/>
      <c r="R298" s="562"/>
      <c r="S298" s="557"/>
      <c r="T298" s="563" t="s">
        <v>3778</v>
      </c>
      <c r="U298" s="1142"/>
      <c r="V298" s="557"/>
      <c r="W298" s="564"/>
      <c r="X298" s="557"/>
      <c r="Y298" s="565"/>
      <c r="Z298" s="566"/>
      <c r="AA298" s="567"/>
    </row>
    <row r="299" spans="1:27" s="568" customFormat="1" ht="18" customHeight="1">
      <c r="A299" s="555"/>
      <c r="B299" s="1139"/>
      <c r="C299" s="353" t="s">
        <v>3327</v>
      </c>
      <c r="D299" s="1152" t="s">
        <v>3811</v>
      </c>
      <c r="E299" s="1139" t="s">
        <v>3812</v>
      </c>
      <c r="F299" s="356" t="s">
        <v>3801</v>
      </c>
      <c r="G299" s="381">
        <v>2</v>
      </c>
      <c r="H299" s="1140" t="s">
        <v>3815</v>
      </c>
      <c r="I299" s="557" t="s">
        <v>3773</v>
      </c>
      <c r="J299" s="558">
        <v>43851</v>
      </c>
      <c r="K299" s="557">
        <v>6110</v>
      </c>
      <c r="L299" s="389" t="s">
        <v>3774</v>
      </c>
      <c r="M299" s="1141">
        <v>72000000</v>
      </c>
      <c r="N299" s="1141">
        <v>72000000</v>
      </c>
      <c r="O299" s="560"/>
      <c r="P299" s="557"/>
      <c r="Q299" s="561"/>
      <c r="R299" s="562"/>
      <c r="S299" s="557"/>
      <c r="T299" s="563"/>
      <c r="U299" s="1142"/>
      <c r="V299" s="557"/>
      <c r="W299" s="564"/>
      <c r="X299" s="557"/>
      <c r="Y299" s="565"/>
      <c r="Z299" s="566"/>
      <c r="AA299" s="567"/>
    </row>
    <row r="300" spans="1:27" s="568" customFormat="1" ht="18" customHeight="1">
      <c r="A300" s="555"/>
      <c r="B300" s="1139"/>
      <c r="C300" s="353" t="s">
        <v>3327</v>
      </c>
      <c r="D300" s="1152" t="s">
        <v>3811</v>
      </c>
      <c r="E300" s="1139" t="s">
        <v>3812</v>
      </c>
      <c r="F300" s="356" t="s">
        <v>3801</v>
      </c>
      <c r="G300" s="381">
        <v>3</v>
      </c>
      <c r="H300" s="1140" t="s">
        <v>3807</v>
      </c>
      <c r="I300" s="557" t="s">
        <v>3816</v>
      </c>
      <c r="J300" s="558">
        <v>44742</v>
      </c>
      <c r="K300" s="557">
        <v>54995</v>
      </c>
      <c r="L300" s="389" t="s">
        <v>3774</v>
      </c>
      <c r="M300" s="1141">
        <v>141600000</v>
      </c>
      <c r="N300" s="1141">
        <v>141600000</v>
      </c>
      <c r="O300" s="560"/>
      <c r="P300" s="557"/>
      <c r="Q300" s="561"/>
      <c r="R300" s="562" t="s">
        <v>3777</v>
      </c>
      <c r="S300" s="557"/>
      <c r="T300" s="563" t="s">
        <v>3778</v>
      </c>
      <c r="U300" s="1142"/>
      <c r="V300" s="557"/>
      <c r="W300" s="564"/>
      <c r="X300" s="557"/>
      <c r="Y300" s="565"/>
      <c r="Z300" s="566"/>
      <c r="AA300" s="567"/>
    </row>
    <row r="301" spans="1:27" s="568" customFormat="1" ht="18" customHeight="1">
      <c r="A301" s="555"/>
      <c r="B301" s="1139"/>
      <c r="C301" s="353" t="s">
        <v>683</v>
      </c>
      <c r="D301" s="1152" t="s">
        <v>3828</v>
      </c>
      <c r="E301" s="1139" t="s">
        <v>3829</v>
      </c>
      <c r="F301" s="356" t="s">
        <v>3821</v>
      </c>
      <c r="G301" s="381">
        <v>1</v>
      </c>
      <c r="H301" s="1140" t="s">
        <v>3830</v>
      </c>
      <c r="I301" s="557" t="s">
        <v>3773</v>
      </c>
      <c r="J301" s="558">
        <v>44700</v>
      </c>
      <c r="K301" s="557">
        <v>42106</v>
      </c>
      <c r="L301" s="389" t="s">
        <v>3774</v>
      </c>
      <c r="M301" s="1141">
        <v>172800000</v>
      </c>
      <c r="N301" s="1141">
        <v>172800000</v>
      </c>
      <c r="O301" s="560"/>
      <c r="P301" s="557"/>
      <c r="Q301" s="561"/>
      <c r="R301" s="562"/>
      <c r="S301" s="557"/>
      <c r="T301" s="563"/>
      <c r="U301" s="1142"/>
      <c r="V301" s="557"/>
      <c r="W301" s="564"/>
      <c r="X301" s="557"/>
      <c r="Y301" s="565"/>
      <c r="Z301" s="566"/>
      <c r="AA301" s="567"/>
    </row>
    <row r="302" spans="1:27" s="568" customFormat="1" ht="18" customHeight="1">
      <c r="A302" s="555"/>
      <c r="B302" s="1139"/>
      <c r="C302" s="353" t="s">
        <v>683</v>
      </c>
      <c r="D302" s="1152" t="s">
        <v>3853</v>
      </c>
      <c r="E302" s="1139" t="s">
        <v>3854</v>
      </c>
      <c r="F302" s="356" t="s">
        <v>3841</v>
      </c>
      <c r="G302" s="381">
        <v>1</v>
      </c>
      <c r="H302" s="1140" t="s">
        <v>3855</v>
      </c>
      <c r="I302" s="557" t="s">
        <v>3773</v>
      </c>
      <c r="J302" s="558">
        <v>44610</v>
      </c>
      <c r="K302" s="557">
        <v>8702</v>
      </c>
      <c r="L302" s="389" t="s">
        <v>3774</v>
      </c>
      <c r="M302" s="1141">
        <v>204000000</v>
      </c>
      <c r="N302" s="1141">
        <v>204000000</v>
      </c>
      <c r="O302" s="560"/>
      <c r="P302" s="557"/>
      <c r="Q302" s="561"/>
      <c r="R302" s="562"/>
      <c r="S302" s="557"/>
      <c r="T302" s="563"/>
      <c r="U302" s="1142"/>
      <c r="V302" s="557"/>
      <c r="W302" s="564"/>
      <c r="X302" s="557"/>
      <c r="Y302" s="565"/>
      <c r="Z302" s="566"/>
      <c r="AA302" s="567"/>
    </row>
    <row r="303" spans="1:27" s="568" customFormat="1" ht="18" customHeight="1">
      <c r="A303" s="555"/>
      <c r="B303" s="1139"/>
      <c r="C303" s="353" t="s">
        <v>3327</v>
      </c>
      <c r="D303" s="1152" t="s">
        <v>3853</v>
      </c>
      <c r="E303" s="1139" t="s">
        <v>3854</v>
      </c>
      <c r="F303" s="356" t="s">
        <v>3841</v>
      </c>
      <c r="G303" s="381">
        <v>2</v>
      </c>
      <c r="H303" s="1140" t="s">
        <v>3846</v>
      </c>
      <c r="I303" s="557" t="s">
        <v>3856</v>
      </c>
      <c r="J303" s="558">
        <v>45414</v>
      </c>
      <c r="K303" s="557">
        <v>20334</v>
      </c>
      <c r="L303" s="389" t="s">
        <v>3774</v>
      </c>
      <c r="M303" s="1141">
        <v>144000000</v>
      </c>
      <c r="N303" s="1141">
        <v>144000000</v>
      </c>
      <c r="O303" s="560"/>
      <c r="P303" s="557"/>
      <c r="Q303" s="561"/>
      <c r="R303" s="562" t="s">
        <v>3777</v>
      </c>
      <c r="S303" s="557"/>
      <c r="T303" s="563" t="s">
        <v>3778</v>
      </c>
      <c r="U303" s="1142"/>
      <c r="V303" s="557"/>
      <c r="W303" s="564"/>
      <c r="X303" s="557"/>
      <c r="Y303" s="565"/>
      <c r="Z303" s="566"/>
      <c r="AA303" s="567"/>
    </row>
    <row r="304" spans="1:27" s="568" customFormat="1" ht="18" customHeight="1">
      <c r="A304" s="555"/>
      <c r="B304" s="1139"/>
      <c r="C304" s="353" t="s">
        <v>683</v>
      </c>
      <c r="D304" s="1152" t="s">
        <v>3858</v>
      </c>
      <c r="E304" s="1139" t="s">
        <v>3859</v>
      </c>
      <c r="F304" s="356" t="s">
        <v>3860</v>
      </c>
      <c r="G304" s="381">
        <v>1</v>
      </c>
      <c r="H304" s="1140" t="s">
        <v>3861</v>
      </c>
      <c r="I304" s="557" t="s">
        <v>3862</v>
      </c>
      <c r="J304" s="558">
        <v>39386</v>
      </c>
      <c r="K304" s="557">
        <v>64655</v>
      </c>
      <c r="L304" s="389" t="s">
        <v>3774</v>
      </c>
      <c r="M304" s="1141">
        <v>52800000</v>
      </c>
      <c r="N304" s="1141">
        <v>52800000</v>
      </c>
      <c r="O304" s="560"/>
      <c r="P304" s="557"/>
      <c r="Q304" s="561"/>
      <c r="R304" s="562"/>
      <c r="S304" s="557"/>
      <c r="T304" s="563" t="s">
        <v>3778</v>
      </c>
      <c r="U304" s="1142"/>
      <c r="V304" s="557"/>
      <c r="W304" s="564"/>
      <c r="X304" s="557"/>
      <c r="Y304" s="565" t="s">
        <v>3863</v>
      </c>
      <c r="Z304" s="566"/>
      <c r="AA304" s="567"/>
    </row>
    <row r="305" spans="1:27" s="568" customFormat="1" ht="18" customHeight="1">
      <c r="A305" s="555"/>
      <c r="B305" s="1139"/>
      <c r="C305" s="353" t="s">
        <v>3327</v>
      </c>
      <c r="D305" s="1152" t="s">
        <v>3858</v>
      </c>
      <c r="E305" s="1139" t="s">
        <v>3859</v>
      </c>
      <c r="F305" s="356" t="s">
        <v>3860</v>
      </c>
      <c r="G305" s="381">
        <v>2</v>
      </c>
      <c r="H305" s="1140" t="s">
        <v>3861</v>
      </c>
      <c r="I305" s="557" t="s">
        <v>3862</v>
      </c>
      <c r="J305" s="558">
        <v>41345</v>
      </c>
      <c r="K305" s="557">
        <v>14771</v>
      </c>
      <c r="L305" s="389" t="s">
        <v>3774</v>
      </c>
      <c r="M305" s="1141">
        <v>84700000</v>
      </c>
      <c r="N305" s="1141">
        <v>84700000</v>
      </c>
      <c r="O305" s="560"/>
      <c r="P305" s="557"/>
      <c r="Q305" s="561"/>
      <c r="R305" s="562"/>
      <c r="S305" s="557"/>
      <c r="T305" s="563" t="s">
        <v>3778</v>
      </c>
      <c r="U305" s="1142"/>
      <c r="V305" s="557"/>
      <c r="W305" s="564"/>
      <c r="X305" s="557"/>
      <c r="Y305" s="565" t="s">
        <v>3864</v>
      </c>
      <c r="Z305" s="566"/>
      <c r="AA305" s="567"/>
    </row>
    <row r="306" spans="1:27" s="568" customFormat="1" ht="18" customHeight="1">
      <c r="A306" s="555"/>
      <c r="B306" s="1139"/>
      <c r="C306" s="353" t="s">
        <v>3327</v>
      </c>
      <c r="D306" s="1152" t="s">
        <v>3858</v>
      </c>
      <c r="E306" s="1139" t="s">
        <v>3859</v>
      </c>
      <c r="F306" s="356" t="s">
        <v>3860</v>
      </c>
      <c r="G306" s="381">
        <v>3</v>
      </c>
      <c r="H306" s="1140" t="s">
        <v>3865</v>
      </c>
      <c r="I306" s="557" t="s">
        <v>3866</v>
      </c>
      <c r="J306" s="558">
        <v>41369</v>
      </c>
      <c r="K306" s="557">
        <v>20989</v>
      </c>
      <c r="L306" s="389" t="s">
        <v>3774</v>
      </c>
      <c r="M306" s="1141">
        <v>360000000</v>
      </c>
      <c r="N306" s="1141">
        <v>360000000</v>
      </c>
      <c r="O306" s="560"/>
      <c r="P306" s="557"/>
      <c r="Q306" s="561"/>
      <c r="R306" s="562"/>
      <c r="S306" s="557"/>
      <c r="T306" s="563" t="s">
        <v>3778</v>
      </c>
      <c r="U306" s="1142"/>
      <c r="V306" s="557"/>
      <c r="W306" s="564"/>
      <c r="X306" s="557"/>
      <c r="Y306" s="565"/>
      <c r="Z306" s="566"/>
      <c r="AA306" s="567"/>
    </row>
    <row r="307" spans="1:27" s="568" customFormat="1" ht="18" customHeight="1">
      <c r="A307" s="555"/>
      <c r="B307" s="1139"/>
      <c r="C307" s="353" t="s">
        <v>3327</v>
      </c>
      <c r="D307" s="1152" t="s">
        <v>3858</v>
      </c>
      <c r="E307" s="1139" t="s">
        <v>3859</v>
      </c>
      <c r="F307" s="356" t="s">
        <v>3860</v>
      </c>
      <c r="G307" s="381">
        <v>4</v>
      </c>
      <c r="H307" s="1140" t="s">
        <v>3865</v>
      </c>
      <c r="I307" s="557" t="s">
        <v>3866</v>
      </c>
      <c r="J307" s="558">
        <v>43231</v>
      </c>
      <c r="K307" s="557">
        <v>25248</v>
      </c>
      <c r="L307" s="389" t="s">
        <v>3774</v>
      </c>
      <c r="M307" s="1141">
        <v>336000000</v>
      </c>
      <c r="N307" s="1141">
        <v>336000000</v>
      </c>
      <c r="O307" s="560"/>
      <c r="P307" s="557"/>
      <c r="Q307" s="561"/>
      <c r="R307" s="562"/>
      <c r="S307" s="557"/>
      <c r="T307" s="563" t="s">
        <v>3778</v>
      </c>
      <c r="U307" s="1142"/>
      <c r="V307" s="557"/>
      <c r="W307" s="564"/>
      <c r="X307" s="557"/>
      <c r="Y307" s="565" t="s">
        <v>3867</v>
      </c>
      <c r="Z307" s="566"/>
      <c r="AA307" s="567"/>
    </row>
    <row r="308" spans="1:27" s="568" customFormat="1" ht="18" customHeight="1">
      <c r="A308" s="555"/>
      <c r="B308" s="1139"/>
      <c r="C308" s="353" t="s">
        <v>3327</v>
      </c>
      <c r="D308" s="1152" t="s">
        <v>3858</v>
      </c>
      <c r="E308" s="1139" t="s">
        <v>3859</v>
      </c>
      <c r="F308" s="356" t="s">
        <v>3860</v>
      </c>
      <c r="G308" s="381">
        <v>5</v>
      </c>
      <c r="H308" s="1140" t="s">
        <v>3865</v>
      </c>
      <c r="I308" s="557" t="s">
        <v>3866</v>
      </c>
      <c r="J308" s="558">
        <v>43357</v>
      </c>
      <c r="K308" s="557">
        <v>51250</v>
      </c>
      <c r="L308" s="389" t="s">
        <v>3774</v>
      </c>
      <c r="M308" s="1141" t="s">
        <v>3868</v>
      </c>
      <c r="N308" s="1141"/>
      <c r="O308" s="560"/>
      <c r="P308" s="557"/>
      <c r="Q308" s="561"/>
      <c r="R308" s="562"/>
      <c r="S308" s="557"/>
      <c r="T308" s="563" t="s">
        <v>3778</v>
      </c>
      <c r="U308" s="1142"/>
      <c r="V308" s="557"/>
      <c r="W308" s="564"/>
      <c r="X308" s="557"/>
      <c r="Y308" s="565" t="s">
        <v>3869</v>
      </c>
      <c r="Z308" s="566"/>
      <c r="AA308" s="567"/>
    </row>
    <row r="309" spans="1:27" s="568" customFormat="1" ht="18" customHeight="1">
      <c r="A309" s="555"/>
      <c r="B309" s="1139"/>
      <c r="C309" s="353" t="s">
        <v>3327</v>
      </c>
      <c r="D309" s="1152" t="s">
        <v>3858</v>
      </c>
      <c r="E309" s="1139" t="s">
        <v>3859</v>
      </c>
      <c r="F309" s="356" t="s">
        <v>3860</v>
      </c>
      <c r="G309" s="381">
        <v>6</v>
      </c>
      <c r="H309" s="1140" t="s">
        <v>3865</v>
      </c>
      <c r="I309" s="557" t="s">
        <v>3866</v>
      </c>
      <c r="J309" s="558">
        <v>44910</v>
      </c>
      <c r="K309" s="557">
        <v>50779</v>
      </c>
      <c r="L309" s="389" t="s">
        <v>3774</v>
      </c>
      <c r="M309" s="1141">
        <v>354060000</v>
      </c>
      <c r="N309" s="1141">
        <v>354060000</v>
      </c>
      <c r="O309" s="560"/>
      <c r="P309" s="557"/>
      <c r="Q309" s="561"/>
      <c r="R309" s="562"/>
      <c r="S309" s="557"/>
      <c r="T309" s="563" t="s">
        <v>3778</v>
      </c>
      <c r="U309" s="1142"/>
      <c r="V309" s="557"/>
      <c r="W309" s="564"/>
      <c r="X309" s="557"/>
      <c r="Y309" s="565"/>
      <c r="Z309" s="566"/>
      <c r="AA309" s="567"/>
    </row>
    <row r="310" spans="1:27" s="568" customFormat="1" ht="18" customHeight="1">
      <c r="A310" s="555"/>
      <c r="B310" s="1139"/>
      <c r="C310" s="353" t="s">
        <v>3327</v>
      </c>
      <c r="D310" s="1152" t="s">
        <v>3858</v>
      </c>
      <c r="E310" s="1139" t="s">
        <v>3859</v>
      </c>
      <c r="F310" s="356" t="s">
        <v>3860</v>
      </c>
      <c r="G310" s="381">
        <v>7</v>
      </c>
      <c r="H310" s="1140" t="s">
        <v>3865</v>
      </c>
      <c r="I310" s="557" t="s">
        <v>3773</v>
      </c>
      <c r="J310" s="558">
        <v>45505</v>
      </c>
      <c r="K310" s="557">
        <v>36856</v>
      </c>
      <c r="L310" s="389" t="s">
        <v>3774</v>
      </c>
      <c r="M310" s="1141">
        <v>68400000</v>
      </c>
      <c r="N310" s="1141">
        <v>68400000</v>
      </c>
      <c r="O310" s="560"/>
      <c r="P310" s="557"/>
      <c r="Q310" s="561"/>
      <c r="R310" s="562"/>
      <c r="S310" s="557"/>
      <c r="T310" s="563"/>
      <c r="U310" s="1142"/>
      <c r="V310" s="557"/>
      <c r="W310" s="564"/>
      <c r="X310" s="557"/>
      <c r="Y310" s="565"/>
      <c r="Z310" s="566"/>
      <c r="AA310" s="567"/>
    </row>
    <row r="311" spans="1:27" s="568" customFormat="1" ht="18" customHeight="1">
      <c r="A311" s="555"/>
      <c r="B311" s="1139"/>
      <c r="C311" s="353" t="s">
        <v>3327</v>
      </c>
      <c r="D311" s="1152" t="s">
        <v>3858</v>
      </c>
      <c r="E311" s="1139" t="s">
        <v>3859</v>
      </c>
      <c r="F311" s="356" t="s">
        <v>3860</v>
      </c>
      <c r="G311" s="381">
        <v>8</v>
      </c>
      <c r="H311" s="1140" t="s">
        <v>3865</v>
      </c>
      <c r="I311" s="557" t="s">
        <v>3870</v>
      </c>
      <c r="J311" s="558">
        <v>45517</v>
      </c>
      <c r="K311" s="557">
        <v>296406</v>
      </c>
      <c r="L311" s="389" t="s">
        <v>3774</v>
      </c>
      <c r="M311" s="1141" t="s">
        <v>3871</v>
      </c>
      <c r="N311" s="1141"/>
      <c r="O311" s="560"/>
      <c r="P311" s="557"/>
      <c r="Q311" s="561"/>
      <c r="R311" s="562" t="s">
        <v>3777</v>
      </c>
      <c r="S311" s="557"/>
      <c r="T311" s="563" t="s">
        <v>3778</v>
      </c>
      <c r="U311" s="1142"/>
      <c r="V311" s="557"/>
      <c r="W311" s="564"/>
      <c r="X311" s="557"/>
      <c r="Y311" s="565"/>
      <c r="Z311" s="566"/>
      <c r="AA311" s="567"/>
    </row>
    <row r="312" spans="1:27" s="568" customFormat="1" ht="18" customHeight="1">
      <c r="A312" s="555"/>
      <c r="B312" s="1139"/>
      <c r="C312" s="353" t="s">
        <v>683</v>
      </c>
      <c r="D312" s="1152" t="s">
        <v>3885</v>
      </c>
      <c r="E312" s="1139" t="s">
        <v>3886</v>
      </c>
      <c r="F312" s="1140" t="s">
        <v>3887</v>
      </c>
      <c r="G312" s="381">
        <v>1</v>
      </c>
      <c r="H312" s="1140" t="s">
        <v>3888</v>
      </c>
      <c r="I312" s="557" t="s">
        <v>3773</v>
      </c>
      <c r="J312" s="558">
        <v>44698</v>
      </c>
      <c r="K312" s="557">
        <v>38521</v>
      </c>
      <c r="L312" s="389" t="s">
        <v>3774</v>
      </c>
      <c r="M312" s="1141">
        <v>192000000</v>
      </c>
      <c r="N312" s="1141">
        <v>192000000</v>
      </c>
      <c r="O312" s="560"/>
      <c r="P312" s="557"/>
      <c r="Q312" s="561"/>
      <c r="R312" s="562"/>
      <c r="S312" s="557"/>
      <c r="T312" s="563"/>
      <c r="U312" s="1142"/>
      <c r="V312" s="557"/>
      <c r="W312" s="564"/>
      <c r="X312" s="557"/>
      <c r="Y312" s="565"/>
      <c r="Z312" s="566"/>
      <c r="AA312" s="567"/>
    </row>
    <row r="313" spans="1:27" s="568" customFormat="1" ht="18" customHeight="1">
      <c r="A313" s="555"/>
      <c r="B313" s="1139"/>
      <c r="C313" s="353" t="s">
        <v>3327</v>
      </c>
      <c r="D313" s="1152" t="s">
        <v>3885</v>
      </c>
      <c r="E313" s="1139" t="s">
        <v>3886</v>
      </c>
      <c r="F313" s="1140" t="s">
        <v>3887</v>
      </c>
      <c r="G313" s="381">
        <v>2</v>
      </c>
      <c r="H313" s="1140" t="s">
        <v>3887</v>
      </c>
      <c r="I313" s="557" t="s">
        <v>3773</v>
      </c>
      <c r="J313" s="558">
        <v>44698</v>
      </c>
      <c r="K313" s="557">
        <v>38522</v>
      </c>
      <c r="L313" s="389" t="s">
        <v>3774</v>
      </c>
      <c r="M313" s="1141">
        <v>288000000</v>
      </c>
      <c r="N313" s="1141">
        <v>288000000</v>
      </c>
      <c r="O313" s="560"/>
      <c r="P313" s="557"/>
      <c r="Q313" s="561"/>
      <c r="R313" s="562"/>
      <c r="S313" s="557"/>
      <c r="T313" s="563"/>
      <c r="U313" s="1142"/>
      <c r="V313" s="557"/>
      <c r="W313" s="564"/>
      <c r="X313" s="557"/>
      <c r="Y313" s="565"/>
      <c r="Z313" s="566"/>
      <c r="AA313" s="567"/>
    </row>
    <row r="314" spans="1:27" s="568" customFormat="1" ht="18" customHeight="1">
      <c r="A314" s="555"/>
      <c r="B314" s="1139"/>
      <c r="C314" s="353" t="s">
        <v>3327</v>
      </c>
      <c r="D314" s="1152" t="s">
        <v>3885</v>
      </c>
      <c r="E314" s="1139" t="s">
        <v>3886</v>
      </c>
      <c r="F314" s="1140" t="s">
        <v>3887</v>
      </c>
      <c r="G314" s="381">
        <v>3</v>
      </c>
      <c r="H314" s="1140" t="s">
        <v>3887</v>
      </c>
      <c r="I314" s="557" t="s">
        <v>3773</v>
      </c>
      <c r="J314" s="558">
        <v>44704</v>
      </c>
      <c r="K314" s="557">
        <v>40080</v>
      </c>
      <c r="L314" s="389" t="s">
        <v>3774</v>
      </c>
      <c r="M314" s="1141">
        <v>30000000</v>
      </c>
      <c r="N314" s="1141">
        <v>30000000</v>
      </c>
      <c r="O314" s="560"/>
      <c r="P314" s="557"/>
      <c r="Q314" s="561"/>
      <c r="R314" s="562"/>
      <c r="S314" s="557"/>
      <c r="T314" s="563"/>
      <c r="U314" s="1142"/>
      <c r="V314" s="557"/>
      <c r="W314" s="564"/>
      <c r="X314" s="557"/>
      <c r="Y314" s="565"/>
      <c r="Z314" s="566"/>
      <c r="AA314" s="567"/>
    </row>
    <row r="315" spans="1:27" s="568" customFormat="1" ht="18" customHeight="1">
      <c r="A315" s="555"/>
      <c r="B315" s="1139"/>
      <c r="C315" s="353" t="s">
        <v>683</v>
      </c>
      <c r="D315" s="1152" t="s">
        <v>3911</v>
      </c>
      <c r="E315" s="1139" t="s">
        <v>3912</v>
      </c>
      <c r="F315" s="356" t="s">
        <v>3902</v>
      </c>
      <c r="G315" s="381">
        <v>1</v>
      </c>
      <c r="H315" s="1140" t="s">
        <v>3913</v>
      </c>
      <c r="I315" s="557" t="s">
        <v>3773</v>
      </c>
      <c r="J315" s="558">
        <v>44525</v>
      </c>
      <c r="K315" s="557">
        <v>101817</v>
      </c>
      <c r="L315" s="389" t="s">
        <v>3774</v>
      </c>
      <c r="M315" s="1141">
        <v>432000000</v>
      </c>
      <c r="N315" s="1141">
        <v>432000000</v>
      </c>
      <c r="O315" s="560"/>
      <c r="P315" s="557"/>
      <c r="Q315" s="561"/>
      <c r="R315" s="562"/>
      <c r="S315" s="557"/>
      <c r="T315" s="563"/>
      <c r="U315" s="1142"/>
      <c r="V315" s="557"/>
      <c r="W315" s="564"/>
      <c r="X315" s="557"/>
      <c r="Y315" s="565"/>
      <c r="Z315" s="566"/>
      <c r="AA315" s="567"/>
    </row>
    <row r="316" spans="1:27" s="568" customFormat="1" ht="18" customHeight="1">
      <c r="A316" s="555"/>
      <c r="B316" s="1139"/>
      <c r="C316" s="353" t="s">
        <v>683</v>
      </c>
      <c r="D316" s="1152" t="s">
        <v>3924</v>
      </c>
      <c r="E316" s="1139" t="s">
        <v>3925</v>
      </c>
      <c r="F316" s="1140" t="s">
        <v>3926</v>
      </c>
      <c r="G316" s="381">
        <v>1</v>
      </c>
      <c r="H316" s="1140" t="s">
        <v>3926</v>
      </c>
      <c r="I316" s="557" t="s">
        <v>3927</v>
      </c>
      <c r="J316" s="558">
        <v>44186</v>
      </c>
      <c r="K316" s="557">
        <v>125637</v>
      </c>
      <c r="L316" s="389" t="s">
        <v>3774</v>
      </c>
      <c r="M316" s="1141">
        <v>660000000</v>
      </c>
      <c r="N316" s="1141">
        <v>660000000</v>
      </c>
      <c r="O316" s="560"/>
      <c r="P316" s="557"/>
      <c r="Q316" s="561"/>
      <c r="R316" s="562"/>
      <c r="S316" s="557"/>
      <c r="T316" s="563" t="s">
        <v>3778</v>
      </c>
      <c r="U316" s="1142"/>
      <c r="V316" s="557"/>
      <c r="W316" s="564"/>
      <c r="X316" s="557"/>
      <c r="Y316" s="565" t="s">
        <v>3928</v>
      </c>
      <c r="Z316" s="566"/>
      <c r="AA316" s="567"/>
    </row>
    <row r="317" spans="1:27" s="568" customFormat="1" ht="18" customHeight="1">
      <c r="A317" s="555"/>
      <c r="B317" s="1139"/>
      <c r="C317" s="353" t="s">
        <v>3327</v>
      </c>
      <c r="D317" s="1152" t="s">
        <v>3924</v>
      </c>
      <c r="E317" s="1139" t="s">
        <v>3925</v>
      </c>
      <c r="F317" s="1140" t="s">
        <v>3926</v>
      </c>
      <c r="G317" s="381">
        <v>2</v>
      </c>
      <c r="H317" s="1140" t="s">
        <v>3926</v>
      </c>
      <c r="I317" s="557" t="s">
        <v>3773</v>
      </c>
      <c r="J317" s="558">
        <v>44715</v>
      </c>
      <c r="K317" s="557">
        <v>40927</v>
      </c>
      <c r="L317" s="389" t="s">
        <v>3774</v>
      </c>
      <c r="M317" s="1141">
        <v>130800000</v>
      </c>
      <c r="N317" s="1141">
        <v>130800000</v>
      </c>
      <c r="O317" s="560"/>
      <c r="P317" s="557"/>
      <c r="Q317" s="561"/>
      <c r="R317" s="562"/>
      <c r="S317" s="557"/>
      <c r="T317" s="563"/>
      <c r="U317" s="1142"/>
      <c r="V317" s="557"/>
      <c r="W317" s="564"/>
      <c r="X317" s="557"/>
      <c r="Y317" s="565"/>
      <c r="Z317" s="566"/>
      <c r="AA317" s="567"/>
    </row>
    <row r="318" spans="1:27" s="568" customFormat="1" ht="18" customHeight="1">
      <c r="A318" s="555"/>
      <c r="B318" s="1139"/>
      <c r="C318" s="353" t="s">
        <v>683</v>
      </c>
      <c r="D318" s="1152" t="s">
        <v>1705</v>
      </c>
      <c r="E318" s="1139" t="s">
        <v>1797</v>
      </c>
      <c r="F318" s="356" t="s">
        <v>3360</v>
      </c>
      <c r="G318" s="381">
        <v>1</v>
      </c>
      <c r="H318" s="1140" t="s">
        <v>1708</v>
      </c>
      <c r="I318" s="557" t="s">
        <v>3364</v>
      </c>
      <c r="J318" s="558">
        <v>42426</v>
      </c>
      <c r="K318" s="557">
        <v>17868</v>
      </c>
      <c r="L318" s="389" t="s">
        <v>2401</v>
      </c>
      <c r="M318" s="1141">
        <v>308000000</v>
      </c>
      <c r="N318" s="1141">
        <v>308000000</v>
      </c>
      <c r="O318" s="560"/>
      <c r="P318" s="557"/>
      <c r="Q318" s="561"/>
      <c r="R318" s="562"/>
      <c r="S318" s="557"/>
      <c r="T318" s="563" t="s">
        <v>3778</v>
      </c>
      <c r="U318" s="1142"/>
      <c r="V318" s="557"/>
      <c r="W318" s="564"/>
      <c r="X318" s="557"/>
      <c r="Y318" s="565"/>
      <c r="Z318" s="566"/>
      <c r="AA318" s="567"/>
    </row>
    <row r="319" spans="1:27" s="568" customFormat="1" ht="18" customHeight="1">
      <c r="A319" s="555"/>
      <c r="B319" s="1139"/>
      <c r="C319" s="353" t="s">
        <v>3327</v>
      </c>
      <c r="D319" s="1152" t="s">
        <v>1705</v>
      </c>
      <c r="E319" s="1139" t="s">
        <v>1797</v>
      </c>
      <c r="F319" s="356" t="s">
        <v>3360</v>
      </c>
      <c r="G319" s="381">
        <v>2</v>
      </c>
      <c r="H319" s="1140" t="s">
        <v>1708</v>
      </c>
      <c r="I319" s="557" t="s">
        <v>3364</v>
      </c>
      <c r="J319" s="558">
        <v>42625</v>
      </c>
      <c r="K319" s="557">
        <v>319085</v>
      </c>
      <c r="L319" s="389" t="s">
        <v>2401</v>
      </c>
      <c r="M319" s="1141">
        <v>83600000</v>
      </c>
      <c r="N319" s="1141">
        <v>83600000</v>
      </c>
      <c r="O319" s="560"/>
      <c r="P319" s="557"/>
      <c r="Q319" s="561"/>
      <c r="R319" s="562"/>
      <c r="S319" s="557"/>
      <c r="T319" s="563" t="s">
        <v>3778</v>
      </c>
      <c r="U319" s="1142"/>
      <c r="V319" s="557"/>
      <c r="W319" s="564"/>
      <c r="X319" s="557"/>
      <c r="Y319" s="565"/>
      <c r="Z319" s="566"/>
      <c r="AA319" s="567"/>
    </row>
    <row r="320" spans="1:27" s="568" customFormat="1" ht="18" customHeight="1">
      <c r="A320" s="555"/>
      <c r="B320" s="1139"/>
      <c r="C320" s="353" t="s">
        <v>3327</v>
      </c>
      <c r="D320" s="1152" t="s">
        <v>1705</v>
      </c>
      <c r="E320" s="1139" t="s">
        <v>1797</v>
      </c>
      <c r="F320" s="356" t="s">
        <v>3360</v>
      </c>
      <c r="G320" s="381">
        <v>3</v>
      </c>
      <c r="H320" s="1140" t="s">
        <v>1708</v>
      </c>
      <c r="I320" s="557" t="s">
        <v>3364</v>
      </c>
      <c r="J320" s="558">
        <v>44123</v>
      </c>
      <c r="K320" s="557">
        <v>456812</v>
      </c>
      <c r="L320" s="389" t="s">
        <v>2401</v>
      </c>
      <c r="M320" s="1141">
        <v>55000000</v>
      </c>
      <c r="N320" s="1141">
        <v>55000000</v>
      </c>
      <c r="O320" s="560"/>
      <c r="P320" s="557"/>
      <c r="Q320" s="561"/>
      <c r="R320" s="562"/>
      <c r="S320" s="557"/>
      <c r="T320" s="563" t="s">
        <v>3778</v>
      </c>
      <c r="U320" s="1142"/>
      <c r="V320" s="557"/>
      <c r="W320" s="564"/>
      <c r="X320" s="557"/>
      <c r="Y320" s="565"/>
      <c r="Z320" s="566"/>
      <c r="AA320" s="567"/>
    </row>
    <row r="321" spans="1:27" s="568" customFormat="1" ht="18" customHeight="1">
      <c r="A321" s="555"/>
      <c r="B321" s="1139"/>
      <c r="C321" s="353" t="s">
        <v>3327</v>
      </c>
      <c r="D321" s="1152" t="s">
        <v>1705</v>
      </c>
      <c r="E321" s="1139" t="s">
        <v>1797</v>
      </c>
      <c r="F321" s="356" t="s">
        <v>3360</v>
      </c>
      <c r="G321" s="381">
        <v>4</v>
      </c>
      <c r="H321" s="1140" t="s">
        <v>3359</v>
      </c>
      <c r="I321" s="557" t="s">
        <v>293</v>
      </c>
      <c r="J321" s="558">
        <v>44586</v>
      </c>
      <c r="K321" s="557">
        <v>25110</v>
      </c>
      <c r="L321" s="389" t="s">
        <v>2401</v>
      </c>
      <c r="M321" s="1141">
        <v>291600000</v>
      </c>
      <c r="N321" s="1141">
        <v>291600000</v>
      </c>
      <c r="O321" s="560"/>
      <c r="P321" s="557"/>
      <c r="Q321" s="561"/>
      <c r="R321" s="562"/>
      <c r="S321" s="557"/>
      <c r="T321" s="563"/>
      <c r="U321" s="1142"/>
      <c r="V321" s="557"/>
      <c r="W321" s="564"/>
      <c r="X321" s="557"/>
      <c r="Y321" s="565"/>
      <c r="Z321" s="566"/>
      <c r="AA321" s="567"/>
    </row>
    <row r="322" spans="1:27" s="568" customFormat="1" ht="18" customHeight="1">
      <c r="A322" s="555"/>
      <c r="B322" s="1139"/>
      <c r="C322" s="353" t="s">
        <v>683</v>
      </c>
      <c r="D322" s="1152" t="s">
        <v>3965</v>
      </c>
      <c r="E322" s="1139" t="s">
        <v>3966</v>
      </c>
      <c r="F322" s="1140" t="s">
        <v>3955</v>
      </c>
      <c r="G322" s="381">
        <v>1</v>
      </c>
      <c r="H322" s="1140" t="s">
        <v>3955</v>
      </c>
      <c r="I322" s="557" t="s">
        <v>3773</v>
      </c>
      <c r="J322" s="558">
        <v>44075</v>
      </c>
      <c r="K322" s="557">
        <v>142062</v>
      </c>
      <c r="L322" s="389" t="s">
        <v>3774</v>
      </c>
      <c r="M322" s="1141">
        <v>632400000</v>
      </c>
      <c r="N322" s="1141">
        <v>632400000</v>
      </c>
      <c r="O322" s="560"/>
      <c r="P322" s="557"/>
      <c r="Q322" s="561"/>
      <c r="R322" s="562"/>
      <c r="S322" s="557"/>
      <c r="T322" s="563"/>
      <c r="U322" s="1142"/>
      <c r="V322" s="557"/>
      <c r="W322" s="564"/>
      <c r="X322" s="557"/>
      <c r="Y322" s="565"/>
      <c r="Z322" s="566"/>
      <c r="AA322" s="567"/>
    </row>
    <row r="323" spans="1:27" s="568" customFormat="1" ht="18" customHeight="1">
      <c r="A323" s="555"/>
      <c r="B323" s="1139"/>
      <c r="C323" s="353" t="s">
        <v>3327</v>
      </c>
      <c r="D323" s="1152" t="s">
        <v>3965</v>
      </c>
      <c r="E323" s="1139" t="s">
        <v>3966</v>
      </c>
      <c r="F323" s="1140" t="s">
        <v>3955</v>
      </c>
      <c r="G323" s="381">
        <v>2</v>
      </c>
      <c r="H323" s="1140" t="s">
        <v>3955</v>
      </c>
      <c r="I323" s="557" t="s">
        <v>3773</v>
      </c>
      <c r="J323" s="558">
        <v>44273</v>
      </c>
      <c r="K323" s="557">
        <v>38733</v>
      </c>
      <c r="L323" s="389" t="s">
        <v>3774</v>
      </c>
      <c r="M323" s="1141">
        <v>70800000</v>
      </c>
      <c r="N323" s="1141">
        <v>70800000</v>
      </c>
      <c r="O323" s="560"/>
      <c r="P323" s="557"/>
      <c r="Q323" s="561"/>
      <c r="R323" s="562"/>
      <c r="S323" s="557"/>
      <c r="T323" s="563"/>
      <c r="U323" s="1142"/>
      <c r="V323" s="557"/>
      <c r="W323" s="564"/>
      <c r="X323" s="557"/>
      <c r="Y323" s="565"/>
      <c r="Z323" s="566"/>
      <c r="AA323" s="567"/>
    </row>
    <row r="324" spans="1:27" s="568" customFormat="1" ht="18" customHeight="1">
      <c r="A324" s="555"/>
      <c r="B324" s="1139"/>
      <c r="C324" s="353" t="s">
        <v>3327</v>
      </c>
      <c r="D324" s="1152" t="s">
        <v>3965</v>
      </c>
      <c r="E324" s="1139" t="s">
        <v>3966</v>
      </c>
      <c r="F324" s="1140" t="s">
        <v>3955</v>
      </c>
      <c r="G324" s="381">
        <v>3</v>
      </c>
      <c r="H324" s="1140" t="s">
        <v>3955</v>
      </c>
      <c r="I324" s="557" t="s">
        <v>3773</v>
      </c>
      <c r="J324" s="558">
        <v>44515</v>
      </c>
      <c r="K324" s="557">
        <v>160838</v>
      </c>
      <c r="L324" s="389" t="s">
        <v>3774</v>
      </c>
      <c r="M324" s="1141">
        <v>138000000</v>
      </c>
      <c r="N324" s="1141">
        <v>138000000</v>
      </c>
      <c r="O324" s="560"/>
      <c r="P324" s="557"/>
      <c r="Q324" s="561"/>
      <c r="R324" s="562"/>
      <c r="S324" s="557"/>
      <c r="T324" s="563"/>
      <c r="U324" s="1142"/>
      <c r="V324" s="557"/>
      <c r="W324" s="564"/>
      <c r="X324" s="557"/>
      <c r="Y324" s="565"/>
      <c r="Z324" s="566"/>
      <c r="AA324" s="567"/>
    </row>
    <row r="325" spans="1:27" s="568" customFormat="1" ht="18" customHeight="1">
      <c r="A325" s="555"/>
      <c r="B325" s="355"/>
      <c r="C325" s="353"/>
      <c r="D325" s="569"/>
      <c r="E325" s="355"/>
      <c r="F325" s="358"/>
      <c r="G325" s="570"/>
      <c r="H325" s="570"/>
      <c r="I325" s="557"/>
      <c r="J325" s="558"/>
      <c r="K325" s="571"/>
      <c r="L325" s="570"/>
      <c r="M325" s="388"/>
      <c r="N325" s="388"/>
      <c r="O325" s="572"/>
      <c r="P325" s="573"/>
      <c r="Q325" s="561"/>
      <c r="R325" s="574"/>
      <c r="S325" s="573"/>
      <c r="T325" s="557"/>
      <c r="U325" s="382"/>
      <c r="V325" s="573"/>
      <c r="W325" s="575"/>
      <c r="X325" s="573"/>
      <c r="Y325" s="565"/>
      <c r="Z325" s="566"/>
      <c r="AA325" s="567"/>
    </row>
    <row r="326" spans="1:27" ht="18" customHeight="1">
      <c r="A326" s="576"/>
      <c r="B326" s="576"/>
      <c r="C326" s="577"/>
      <c r="D326" s="578"/>
      <c r="E326" s="579"/>
      <c r="F326" s="580"/>
      <c r="G326" s="579"/>
      <c r="H326" s="579"/>
      <c r="I326" s="579"/>
      <c r="J326" s="581"/>
      <c r="K326" s="582"/>
      <c r="L326" s="583"/>
      <c r="M326" s="581"/>
      <c r="N326" s="584"/>
      <c r="O326" s="584"/>
      <c r="P326" s="585"/>
      <c r="Q326" s="584"/>
      <c r="R326" s="576"/>
      <c r="S326" s="576"/>
      <c r="T326" s="586"/>
      <c r="U326" s="586"/>
      <c r="V326" s="576"/>
      <c r="W326" s="587"/>
      <c r="X326" s="576"/>
      <c r="Y326" s="587"/>
      <c r="Z326" s="576"/>
      <c r="AA326" s="587"/>
    </row>
    <row r="327" spans="1:27" s="589" customFormat="1" ht="18" customHeight="1">
      <c r="B327" s="590"/>
      <c r="C327" s="591"/>
      <c r="D327" s="600"/>
      <c r="E327" s="592"/>
      <c r="F327" s="590"/>
      <c r="G327" s="592"/>
      <c r="H327" s="592"/>
      <c r="I327" s="592"/>
      <c r="J327" s="590"/>
      <c r="K327" s="590"/>
      <c r="L327" s="593"/>
      <c r="M327" s="594">
        <f>N327-Q327</f>
        <v>31025210000</v>
      </c>
      <c r="N327" s="595">
        <f>SUM(N5:N325)</f>
        <v>38549310000</v>
      </c>
      <c r="O327" s="595"/>
      <c r="P327" s="594"/>
      <c r="Q327" s="595">
        <f>SUMIF(R5:R325,"y",N5:N325)</f>
        <v>7524100000</v>
      </c>
      <c r="R327" s="594"/>
      <c r="S327" s="590"/>
      <c r="T327" s="596"/>
      <c r="U327" s="596"/>
      <c r="V327" s="590"/>
      <c r="X327" s="590"/>
      <c r="Z327" s="590"/>
    </row>
    <row r="328" spans="1:27" s="589" customFormat="1" ht="18" customHeight="1">
      <c r="B328" s="590"/>
      <c r="C328" s="591"/>
      <c r="D328" s="600"/>
      <c r="E328" s="592"/>
      <c r="F328" s="590"/>
      <c r="G328" s="592"/>
      <c r="H328" s="592"/>
      <c r="I328" s="592"/>
      <c r="J328" s="590"/>
      <c r="K328" s="590"/>
      <c r="L328" s="593"/>
      <c r="M328" s="594"/>
      <c r="N328" s="595">
        <f>권리분석!BN135</f>
        <v>29544850000</v>
      </c>
      <c r="O328" s="595"/>
      <c r="P328" s="594"/>
      <c r="Q328" s="595"/>
      <c r="R328" s="594"/>
      <c r="S328" s="590"/>
      <c r="T328" s="596"/>
      <c r="U328" s="596"/>
      <c r="V328" s="590"/>
      <c r="X328" s="590"/>
      <c r="Z328" s="590"/>
    </row>
    <row r="329" spans="1:27" s="589" customFormat="1" ht="18" customHeight="1">
      <c r="B329" s="590"/>
      <c r="C329" s="591"/>
      <c r="D329" s="600"/>
      <c r="E329" s="592"/>
      <c r="F329" s="590"/>
      <c r="G329" s="592"/>
      <c r="H329" s="592"/>
      <c r="I329" s="592"/>
      <c r="J329" s="590"/>
      <c r="K329" s="590"/>
      <c r="L329" s="593"/>
      <c r="M329" s="594"/>
      <c r="N329" s="595">
        <f>N328-M327</f>
        <v>-1480360000</v>
      </c>
      <c r="O329" s="595"/>
      <c r="P329" s="594"/>
      <c r="Q329" s="595"/>
      <c r="R329" s="594"/>
      <c r="S329" s="590"/>
      <c r="T329" s="596"/>
      <c r="U329" s="596"/>
      <c r="V329" s="590"/>
      <c r="X329" s="590"/>
      <c r="Z329" s="590"/>
    </row>
    <row r="330" spans="1:27">
      <c r="D330" s="600"/>
    </row>
    <row r="331" spans="1:27">
      <c r="D331" s="600"/>
    </row>
    <row r="332" spans="1:27">
      <c r="D332" s="600"/>
    </row>
    <row r="333" spans="1:27">
      <c r="D333" s="600"/>
    </row>
    <row r="334" spans="1:27">
      <c r="D334" s="600"/>
    </row>
    <row r="335" spans="1:27">
      <c r="D335" s="600"/>
    </row>
  </sheetData>
  <autoFilter ref="A4:AA324" xr:uid="{E0398943-54F2-487B-AC52-8E5047B14DA3}"/>
  <phoneticPr fontId="241" type="noConversion"/>
  <conditionalFormatting sqref="F1">
    <cfRule type="expression" dxfId="91" priority="59">
      <formula>$N$329&lt;&gt;0</formula>
    </cfRule>
  </conditionalFormatting>
  <conditionalFormatting sqref="F231:F236 H5:H324 M16:N324">
    <cfRule type="expression" dxfId="4" priority="57">
      <formula>#REF!="제외"</formula>
    </cfRule>
  </conditionalFormatting>
  <conditionalFormatting sqref="M5:N15">
    <cfRule type="expression" dxfId="90" priority="58">
      <formula>#REF!="제외"</formula>
    </cfRule>
  </conditionalFormatting>
  <conditionalFormatting sqref="D5:D324">
    <cfRule type="cellIs" dxfId="89" priority="56" operator="equal">
      <formula>""</formula>
    </cfRule>
  </conditionalFormatting>
  <conditionalFormatting sqref="F5:F15">
    <cfRule type="cellIs" dxfId="88" priority="55" operator="equal">
      <formula>""</formula>
    </cfRule>
  </conditionalFormatting>
  <conditionalFormatting sqref="F269:F270 F273:F277 F287:F290 F298:F311 F315 F318:F321 F21:F23 F26 F30:F38 F79:F221 F51:F52">
    <cfRule type="cellIs" dxfId="87" priority="51" operator="equal">
      <formula>""</formula>
    </cfRule>
  </conditionalFormatting>
  <conditionalFormatting sqref="F222:F223">
    <cfRule type="expression" dxfId="86" priority="50">
      <formula>#REF!="제외"</formula>
    </cfRule>
  </conditionalFormatting>
  <conditionalFormatting sqref="F224:F226">
    <cfRule type="expression" dxfId="85" priority="49">
      <formula>#REF!="제외"</formula>
    </cfRule>
  </conditionalFormatting>
  <conditionalFormatting sqref="F227">
    <cfRule type="expression" dxfId="84" priority="48">
      <formula>#REF!="제외"</formula>
    </cfRule>
  </conditionalFormatting>
  <conditionalFormatting sqref="F228:F230">
    <cfRule type="expression" dxfId="83" priority="47">
      <formula>#REF!="제외"</formula>
    </cfRule>
  </conditionalFormatting>
  <conditionalFormatting sqref="F237:F238">
    <cfRule type="expression" dxfId="82" priority="45">
      <formula>#REF!="제외"</formula>
    </cfRule>
  </conditionalFormatting>
  <conditionalFormatting sqref="F239:F240">
    <cfRule type="expression" dxfId="81" priority="44">
      <formula>#REF!="제외"</formula>
    </cfRule>
  </conditionalFormatting>
  <conditionalFormatting sqref="F241:F243">
    <cfRule type="expression" dxfId="80" priority="43">
      <formula>#REF!="제외"</formula>
    </cfRule>
  </conditionalFormatting>
  <conditionalFormatting sqref="F244:F246">
    <cfRule type="expression" dxfId="79" priority="42">
      <formula>#REF!="제외"</formula>
    </cfRule>
  </conditionalFormatting>
  <conditionalFormatting sqref="F247:F248">
    <cfRule type="expression" dxfId="78" priority="41">
      <formula>#REF!="제외"</formula>
    </cfRule>
  </conditionalFormatting>
  <conditionalFormatting sqref="F249">
    <cfRule type="expression" dxfId="77" priority="40">
      <formula>#REF!="제외"</formula>
    </cfRule>
  </conditionalFormatting>
  <conditionalFormatting sqref="F250:F251">
    <cfRule type="expression" dxfId="76" priority="39">
      <formula>#REF!="제외"</formula>
    </cfRule>
  </conditionalFormatting>
  <conditionalFormatting sqref="F252:F253">
    <cfRule type="expression" dxfId="75" priority="38">
      <formula>#REF!="제외"</formula>
    </cfRule>
  </conditionalFormatting>
  <conditionalFormatting sqref="F254:F255">
    <cfRule type="expression" dxfId="74" priority="37">
      <formula>#REF!="제외"</formula>
    </cfRule>
  </conditionalFormatting>
  <conditionalFormatting sqref="F256:F259">
    <cfRule type="expression" dxfId="73" priority="36">
      <formula>#REF!="제외"</formula>
    </cfRule>
  </conditionalFormatting>
  <conditionalFormatting sqref="F260:F261">
    <cfRule type="expression" dxfId="72" priority="35">
      <formula>#REF!="제외"</formula>
    </cfRule>
  </conditionalFormatting>
  <conditionalFormatting sqref="F262:F266">
    <cfRule type="expression" dxfId="71" priority="34">
      <formula>#REF!="제외"</formula>
    </cfRule>
  </conditionalFormatting>
  <conditionalFormatting sqref="F267:F268">
    <cfRule type="expression" dxfId="70" priority="33">
      <formula>#REF!="제외"</formula>
    </cfRule>
  </conditionalFormatting>
  <conditionalFormatting sqref="F271">
    <cfRule type="expression" dxfId="69" priority="32">
      <formula>#REF!="제외"</formula>
    </cfRule>
  </conditionalFormatting>
  <conditionalFormatting sqref="F272">
    <cfRule type="expression" dxfId="68" priority="31">
      <formula>#REF!="제외"</formula>
    </cfRule>
  </conditionalFormatting>
  <conditionalFormatting sqref="F278:F279">
    <cfRule type="expression" dxfId="67" priority="30">
      <formula>#REF!="제외"</formula>
    </cfRule>
  </conditionalFormatting>
  <conditionalFormatting sqref="F280:F282">
    <cfRule type="expression" dxfId="66" priority="29">
      <formula>#REF!="제외"</formula>
    </cfRule>
  </conditionalFormatting>
  <conditionalFormatting sqref="F283:F284">
    <cfRule type="expression" dxfId="65" priority="28">
      <formula>#REF!="제외"</formula>
    </cfRule>
  </conditionalFormatting>
  <conditionalFormatting sqref="F285">
    <cfRule type="expression" dxfId="64" priority="27">
      <formula>#REF!="제외"</formula>
    </cfRule>
  </conditionalFormatting>
  <conditionalFormatting sqref="F286">
    <cfRule type="expression" dxfId="63" priority="26">
      <formula>#REF!="제외"</formula>
    </cfRule>
  </conditionalFormatting>
  <conditionalFormatting sqref="F291">
    <cfRule type="expression" dxfId="62" priority="25">
      <formula>#REF!="제외"</formula>
    </cfRule>
  </conditionalFormatting>
  <conditionalFormatting sqref="F292:F294">
    <cfRule type="expression" dxfId="61" priority="24">
      <formula>#REF!="제외"</formula>
    </cfRule>
  </conditionalFormatting>
  <conditionalFormatting sqref="F295:F297">
    <cfRule type="expression" dxfId="60" priority="23">
      <formula>#REF!="제외"</formula>
    </cfRule>
  </conditionalFormatting>
  <conditionalFormatting sqref="F312:F314">
    <cfRule type="expression" dxfId="59" priority="22">
      <formula>#REF!="제외"</formula>
    </cfRule>
  </conditionalFormatting>
  <conditionalFormatting sqref="F316:F317">
    <cfRule type="expression" dxfId="58" priority="21">
      <formula>#REF!="제외"</formula>
    </cfRule>
  </conditionalFormatting>
  <conditionalFormatting sqref="F322:F324">
    <cfRule type="expression" dxfId="57" priority="20">
      <formula>#REF!="제외"</formula>
    </cfRule>
  </conditionalFormatting>
  <conditionalFormatting sqref="F16:F20">
    <cfRule type="expression" dxfId="56" priority="19">
      <formula>#REF!="제외"</formula>
    </cfRule>
  </conditionalFormatting>
  <conditionalFormatting sqref="F24:F25">
    <cfRule type="expression" dxfId="55" priority="18">
      <formula>#REF!="제외"</formula>
    </cfRule>
  </conditionalFormatting>
  <conditionalFormatting sqref="F27:F28">
    <cfRule type="expression" dxfId="54" priority="17">
      <formula>#REF!="제외"</formula>
    </cfRule>
  </conditionalFormatting>
  <conditionalFormatting sqref="F29">
    <cfRule type="expression" dxfId="53" priority="16">
      <formula>#REF!="제외"</formula>
    </cfRule>
  </conditionalFormatting>
  <conditionalFormatting sqref="F39:F45">
    <cfRule type="expression" dxfId="52" priority="15">
      <formula>#REF!="제외"</formula>
    </cfRule>
  </conditionalFormatting>
  <conditionalFormatting sqref="F46:F48">
    <cfRule type="expression" dxfId="51" priority="14">
      <formula>#REF!="제외"</formula>
    </cfRule>
  </conditionalFormatting>
  <conditionalFormatting sqref="F49">
    <cfRule type="expression" dxfId="50" priority="13">
      <formula>#REF!="제외"</formula>
    </cfRule>
  </conditionalFormatting>
  <conditionalFormatting sqref="F50">
    <cfRule type="expression" dxfId="49" priority="12">
      <formula>#REF!="제외"</formula>
    </cfRule>
  </conditionalFormatting>
  <conditionalFormatting sqref="F53">
    <cfRule type="expression" dxfId="48" priority="11">
      <formula>#REF!="제외"</formula>
    </cfRule>
  </conditionalFormatting>
  <conditionalFormatting sqref="F54:F56">
    <cfRule type="expression" dxfId="47" priority="10">
      <formula>#REF!="제외"</formula>
    </cfRule>
  </conditionalFormatting>
  <conditionalFormatting sqref="F57">
    <cfRule type="expression" dxfId="46" priority="9">
      <formula>#REF!="제외"</formula>
    </cfRule>
  </conditionalFormatting>
  <conditionalFormatting sqref="F58">
    <cfRule type="expression" dxfId="45" priority="8">
      <formula>#REF!="제외"</formula>
    </cfRule>
  </conditionalFormatting>
  <conditionalFormatting sqref="F59:F60">
    <cfRule type="expression" dxfId="44" priority="7">
      <formula>#REF!="제외"</formula>
    </cfRule>
  </conditionalFormatting>
  <conditionalFormatting sqref="F61">
    <cfRule type="expression" dxfId="43" priority="6">
      <formula>#REF!="제외"</formula>
    </cfRule>
  </conditionalFormatting>
  <conditionalFormatting sqref="F62:F64">
    <cfRule type="expression" dxfId="42" priority="5">
      <formula>#REF!="제외"</formula>
    </cfRule>
  </conditionalFormatting>
  <conditionalFormatting sqref="F65:F67">
    <cfRule type="expression" dxfId="41" priority="4">
      <formula>#REF!="제외"</formula>
    </cfRule>
  </conditionalFormatting>
  <conditionalFormatting sqref="F68:F69">
    <cfRule type="expression" dxfId="40" priority="3">
      <formula>#REF!="제외"</formula>
    </cfRule>
  </conditionalFormatting>
  <conditionalFormatting sqref="F70:F71">
    <cfRule type="expression" dxfId="39" priority="2">
      <formula>#REF!="제외"</formula>
    </cfRule>
  </conditionalFormatting>
  <conditionalFormatting sqref="F72:F78">
    <cfRule type="expression" dxfId="38" priority="1">
      <formula>#REF!="제외"</formula>
    </cfRule>
  </conditionalFormatting>
  <pageMargins left="0.15748031496062992" right="0.15748031496062992" top="0.39370078740157483" bottom="0.39370078740157483" header="0.51181102362204722" footer="0.51181102362204722"/>
  <pageSetup paperSize="9" scale="80"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4BEF9-53A0-4E5A-941F-3DCF327AA895}">
  <sheetPr codeName="Sheet5">
    <tabColor rgb="FF92D050"/>
    <pageSetUpPr autoPageBreaks="0"/>
  </sheetPr>
  <dimension ref="A1:R9"/>
  <sheetViews>
    <sheetView zoomScale="90" zoomScaleNormal="90" workbookViewId="0">
      <selection activeCell="J14" sqref="J14"/>
    </sheetView>
  </sheetViews>
  <sheetFormatPr defaultRowHeight="16.5"/>
  <cols>
    <col min="2" max="2" width="10.375" customWidth="1"/>
    <col min="3" max="3" width="14.125" customWidth="1"/>
    <col min="4" max="4" width="15.875" customWidth="1"/>
    <col min="6" max="6" width="13.5" customWidth="1"/>
    <col min="9" max="9" width="13.25" customWidth="1"/>
    <col min="10" max="10" width="15.125" customWidth="1"/>
    <col min="12" max="12" width="13.5" customWidth="1"/>
    <col min="14" max="14" width="13.5" customWidth="1"/>
    <col min="15" max="15" width="20.125" customWidth="1"/>
    <col min="17" max="17" width="49.875" customWidth="1"/>
    <col min="18" max="18" width="22.375" customWidth="1"/>
  </cols>
  <sheetData>
    <row r="1" spans="1:18" s="607" customFormat="1" ht="11.25" customHeight="1">
      <c r="L1" s="608"/>
      <c r="M1" s="608"/>
    </row>
    <row r="2" spans="1:18" s="607" customFormat="1" ht="34.5" customHeight="1">
      <c r="A2" s="1548" t="s">
        <v>1798</v>
      </c>
      <c r="B2" s="1548"/>
      <c r="C2" s="1549"/>
      <c r="D2" s="1549"/>
      <c r="E2" s="1549"/>
      <c r="F2" s="1549"/>
      <c r="G2" s="1549"/>
      <c r="H2" s="1549"/>
      <c r="I2" s="1549"/>
      <c r="J2" s="1549"/>
      <c r="K2" s="1549"/>
      <c r="L2" s="1549"/>
      <c r="M2" s="1549"/>
      <c r="N2" s="1549"/>
      <c r="O2" s="1549"/>
      <c r="P2" s="1549"/>
      <c r="Q2" s="1549"/>
      <c r="R2" s="1549"/>
    </row>
    <row r="3" spans="1:18" s="610" customFormat="1" ht="20.25" customHeight="1">
      <c r="A3" s="609" t="s">
        <v>1799</v>
      </c>
      <c r="B3" s="609"/>
      <c r="E3" s="611"/>
      <c r="G3" s="611"/>
      <c r="I3" s="611"/>
      <c r="L3" s="612"/>
      <c r="M3" s="612"/>
      <c r="N3" s="611"/>
      <c r="O3" s="611"/>
      <c r="P3" s="611"/>
    </row>
    <row r="4" spans="1:18" s="611" customFormat="1" ht="33" customHeight="1">
      <c r="A4" s="1550" t="s">
        <v>1800</v>
      </c>
      <c r="B4" s="1546" t="s">
        <v>1801</v>
      </c>
      <c r="C4" s="1553" t="s">
        <v>1802</v>
      </c>
      <c r="D4" s="1553" t="s">
        <v>1803</v>
      </c>
      <c r="E4" s="1554" t="s">
        <v>1804</v>
      </c>
      <c r="F4" s="1555"/>
      <c r="G4" s="1555"/>
      <c r="H4" s="1555"/>
      <c r="I4" s="1556"/>
      <c r="J4" s="1557" t="s">
        <v>1805</v>
      </c>
      <c r="K4" s="1558"/>
      <c r="L4" s="1558"/>
      <c r="M4" s="1558"/>
      <c r="N4" s="1559"/>
      <c r="O4" s="1560" t="s">
        <v>1806</v>
      </c>
      <c r="P4" s="1546" t="s">
        <v>1807</v>
      </c>
      <c r="Q4" s="1551" t="s">
        <v>1808</v>
      </c>
      <c r="R4" s="1546" t="s">
        <v>1809</v>
      </c>
    </row>
    <row r="5" spans="1:18" s="611" customFormat="1" ht="47.25" customHeight="1">
      <c r="A5" s="1551"/>
      <c r="B5" s="1552"/>
      <c r="C5" s="1551"/>
      <c r="D5" s="1551"/>
      <c r="E5" s="614" t="s">
        <v>1810</v>
      </c>
      <c r="F5" s="614" t="s">
        <v>599</v>
      </c>
      <c r="G5" s="613" t="s">
        <v>1811</v>
      </c>
      <c r="H5" s="613" t="s">
        <v>1812</v>
      </c>
      <c r="I5" s="613" t="s">
        <v>1813</v>
      </c>
      <c r="J5" s="615" t="s">
        <v>1814</v>
      </c>
      <c r="K5" s="616" t="s">
        <v>1810</v>
      </c>
      <c r="L5" s="617" t="s">
        <v>599</v>
      </c>
      <c r="M5" s="618" t="s">
        <v>1815</v>
      </c>
      <c r="N5" s="615" t="s">
        <v>1813</v>
      </c>
      <c r="O5" s="1561"/>
      <c r="P5" s="1562"/>
      <c r="Q5" s="1547"/>
      <c r="R5" s="1547"/>
    </row>
    <row r="6" spans="1:18" ht="20.100000000000001" customHeight="1">
      <c r="A6" s="619"/>
      <c r="B6" s="619"/>
      <c r="C6" s="620"/>
      <c r="D6" s="621"/>
      <c r="E6" s="370"/>
      <c r="F6" s="414"/>
      <c r="G6" s="370"/>
      <c r="H6" s="370"/>
      <c r="I6" s="622"/>
      <c r="J6" s="450"/>
      <c r="K6" s="370"/>
      <c r="L6" s="414"/>
      <c r="M6" s="370"/>
      <c r="N6" s="414"/>
      <c r="O6" s="370"/>
      <c r="P6" s="623"/>
      <c r="Q6" s="623"/>
      <c r="R6" s="623"/>
    </row>
    <row r="7" spans="1:18" ht="20.100000000000001" customHeight="1">
      <c r="A7" s="619"/>
      <c r="B7" s="619"/>
      <c r="C7" s="620"/>
      <c r="D7" s="621"/>
      <c r="E7" s="370"/>
      <c r="F7" s="414"/>
      <c r="G7" s="370"/>
      <c r="H7" s="370"/>
      <c r="I7" s="622"/>
      <c r="J7" s="450"/>
      <c r="K7" s="370"/>
      <c r="L7" s="414"/>
      <c r="M7" s="370"/>
      <c r="N7" s="414"/>
      <c r="O7" s="370"/>
      <c r="P7" s="623"/>
      <c r="Q7" s="623"/>
      <c r="R7" s="623"/>
    </row>
    <row r="8" spans="1:18" ht="20.100000000000001" customHeight="1">
      <c r="A8" s="562"/>
      <c r="B8" s="562"/>
      <c r="C8" s="624"/>
      <c r="D8" s="625"/>
      <c r="E8" s="370"/>
      <c r="F8" s="414"/>
      <c r="G8" s="370"/>
      <c r="H8" s="370"/>
      <c r="I8" s="622"/>
      <c r="J8" s="450"/>
      <c r="K8" s="370"/>
      <c r="L8" s="414"/>
      <c r="M8" s="450"/>
      <c r="N8" s="414"/>
      <c r="O8" s="450"/>
      <c r="P8" s="623"/>
      <c r="Q8" s="623"/>
      <c r="R8" s="623"/>
    </row>
    <row r="9" spans="1:18">
      <c r="A9" s="484"/>
      <c r="B9" s="484"/>
      <c r="C9" s="484"/>
      <c r="D9" s="484"/>
      <c r="E9" s="484"/>
      <c r="F9" s="484"/>
      <c r="G9" s="484"/>
      <c r="H9" s="484"/>
      <c r="I9" s="484"/>
      <c r="J9" s="484"/>
      <c r="K9" s="484"/>
      <c r="L9" s="484"/>
      <c r="M9" s="484"/>
      <c r="N9" s="484"/>
      <c r="O9" s="484"/>
      <c r="P9" s="484"/>
      <c r="Q9" s="484"/>
      <c r="R9" s="484"/>
    </row>
  </sheetData>
  <mergeCells count="11">
    <mergeCell ref="R4:R5"/>
    <mergeCell ref="A2:R2"/>
    <mergeCell ref="A4:A5"/>
    <mergeCell ref="B4:B5"/>
    <mergeCell ref="C4:C5"/>
    <mergeCell ref="D4:D5"/>
    <mergeCell ref="E4:I4"/>
    <mergeCell ref="J4:N4"/>
    <mergeCell ref="O4:O5"/>
    <mergeCell ref="P4:P5"/>
    <mergeCell ref="Q4:Q5"/>
  </mergeCells>
  <phoneticPr fontId="24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256E4-624B-4F3E-A9F2-791D30D6C678}">
  <sheetPr codeName="Sheet2">
    <tabColor rgb="FFFFFF00"/>
    <pageSetUpPr autoPageBreaks="0"/>
  </sheetPr>
  <dimension ref="A1:H155"/>
  <sheetViews>
    <sheetView topLeftCell="A27" zoomScale="90" zoomScaleNormal="90" workbookViewId="0">
      <selection activeCell="E50" sqref="E50"/>
    </sheetView>
  </sheetViews>
  <sheetFormatPr defaultColWidth="8.75" defaultRowHeight="16.5"/>
  <cols>
    <col min="1" max="1" width="11.25" style="650" customWidth="1"/>
    <col min="2" max="2" width="16.875" style="651" customWidth="1"/>
    <col min="3" max="3" width="15.875" style="651" customWidth="1"/>
    <col min="4" max="4" width="14.375" style="651" customWidth="1"/>
    <col min="5" max="5" width="66.375" style="651" bestFit="1" customWidth="1"/>
    <col min="6" max="7" width="8.75" style="652"/>
    <col min="8" max="8" width="16.5" style="652" customWidth="1"/>
    <col min="9" max="16384" width="8.75" style="642"/>
  </cols>
  <sheetData>
    <row r="1" spans="1:8" s="627" customFormat="1" ht="21" customHeight="1">
      <c r="A1" s="626" t="s">
        <v>1816</v>
      </c>
      <c r="G1" s="628"/>
    </row>
    <row r="2" spans="1:8" s="633" customFormat="1" ht="21" customHeight="1">
      <c r="A2" s="629"/>
      <c r="B2" s="630"/>
      <c r="C2" s="630"/>
      <c r="D2" s="630"/>
      <c r="E2" s="630"/>
      <c r="F2" s="629"/>
      <c r="G2" s="631"/>
      <c r="H2" s="632"/>
    </row>
    <row r="3" spans="1:8" s="638" customFormat="1" ht="51.75" customHeight="1">
      <c r="A3" s="634" t="s">
        <v>37</v>
      </c>
      <c r="B3" s="634" t="s">
        <v>1817</v>
      </c>
      <c r="C3" s="635" t="s">
        <v>1818</v>
      </c>
      <c r="D3" s="635" t="s">
        <v>1819</v>
      </c>
      <c r="E3" s="635" t="s">
        <v>1820</v>
      </c>
      <c r="F3" s="636" t="s">
        <v>1821</v>
      </c>
      <c r="G3" s="637" t="s">
        <v>1822</v>
      </c>
      <c r="H3" s="635" t="s">
        <v>1823</v>
      </c>
    </row>
    <row r="4" spans="1:8">
      <c r="A4" s="1143" t="s">
        <v>684</v>
      </c>
      <c r="B4" s="356" t="s">
        <v>1824</v>
      </c>
      <c r="C4" s="639"/>
      <c r="D4" s="640"/>
      <c r="E4" s="640"/>
      <c r="F4" s="641"/>
      <c r="G4" s="641"/>
      <c r="H4" s="641"/>
    </row>
    <row r="5" spans="1:8">
      <c r="A5" s="1143" t="s">
        <v>701</v>
      </c>
      <c r="B5" s="356" t="s">
        <v>1825</v>
      </c>
      <c r="C5" s="639"/>
      <c r="D5" s="640"/>
      <c r="E5" s="640"/>
      <c r="F5" s="641"/>
      <c r="G5" s="641"/>
      <c r="H5" s="641"/>
    </row>
    <row r="6" spans="1:8">
      <c r="A6" s="1143" t="s">
        <v>711</v>
      </c>
      <c r="B6" s="356" t="s">
        <v>1826</v>
      </c>
      <c r="C6" s="639"/>
      <c r="D6" s="640"/>
      <c r="E6" s="640"/>
      <c r="F6" s="641"/>
      <c r="G6" s="641"/>
      <c r="H6" s="641"/>
    </row>
    <row r="7" spans="1:8">
      <c r="A7" s="1143" t="s">
        <v>723</v>
      </c>
      <c r="B7" s="356" t="s">
        <v>1827</v>
      </c>
      <c r="C7" s="639"/>
      <c r="D7" s="640"/>
      <c r="E7" s="640"/>
      <c r="F7" s="641"/>
      <c r="G7" s="641"/>
      <c r="H7" s="641"/>
    </row>
    <row r="8" spans="1:8">
      <c r="A8" s="1143" t="s">
        <v>733</v>
      </c>
      <c r="B8" s="356" t="s">
        <v>1828</v>
      </c>
      <c r="C8" s="639"/>
      <c r="D8" s="640"/>
      <c r="E8" s="640"/>
      <c r="F8" s="641"/>
      <c r="G8" s="641"/>
      <c r="H8" s="641"/>
    </row>
    <row r="9" spans="1:8">
      <c r="A9" s="1143" t="s">
        <v>745</v>
      </c>
      <c r="B9" s="356" t="s">
        <v>1829</v>
      </c>
      <c r="C9" s="639"/>
      <c r="D9" s="640"/>
      <c r="E9" s="640"/>
      <c r="F9" s="641"/>
      <c r="G9" s="641"/>
      <c r="H9" s="641"/>
    </row>
    <row r="10" spans="1:8">
      <c r="A10" s="1143" t="s">
        <v>755</v>
      </c>
      <c r="B10" s="356" t="s">
        <v>1830</v>
      </c>
      <c r="C10" s="639"/>
      <c r="D10" s="640"/>
      <c r="E10" s="640"/>
      <c r="F10" s="641"/>
      <c r="G10" s="641"/>
      <c r="H10" s="641"/>
    </row>
    <row r="11" spans="1:8">
      <c r="A11" s="1143" t="s">
        <v>765</v>
      </c>
      <c r="B11" s="356" t="s">
        <v>1831</v>
      </c>
      <c r="C11" s="639"/>
      <c r="D11" s="640"/>
      <c r="E11" s="640"/>
      <c r="F11" s="641"/>
      <c r="G11" s="641"/>
      <c r="H11" s="641"/>
    </row>
    <row r="12" spans="1:8">
      <c r="A12" s="1143" t="s">
        <v>774</v>
      </c>
      <c r="B12" s="356" t="s">
        <v>1832</v>
      </c>
      <c r="C12" s="639"/>
      <c r="D12" s="640"/>
      <c r="E12" s="640"/>
      <c r="F12" s="641"/>
      <c r="G12" s="641"/>
      <c r="H12" s="641"/>
    </row>
    <row r="13" spans="1:8">
      <c r="A13" s="1143" t="s">
        <v>785</v>
      </c>
      <c r="B13" s="356" t="s">
        <v>1833</v>
      </c>
      <c r="C13" s="639"/>
      <c r="D13" s="640"/>
      <c r="E13" s="640"/>
      <c r="F13" s="641"/>
      <c r="G13" s="641"/>
      <c r="H13" s="641"/>
    </row>
    <row r="14" spans="1:8">
      <c r="A14" s="1143" t="s">
        <v>795</v>
      </c>
      <c r="B14" s="356" t="s">
        <v>1834</v>
      </c>
      <c r="C14" s="639"/>
      <c r="D14" s="640"/>
      <c r="E14" s="640"/>
      <c r="F14" s="641"/>
      <c r="G14" s="641"/>
      <c r="H14" s="641"/>
    </row>
    <row r="15" spans="1:8">
      <c r="A15" s="1143" t="s">
        <v>802</v>
      </c>
      <c r="B15" s="356" t="s">
        <v>1835</v>
      </c>
      <c r="C15" s="639" t="s">
        <v>808</v>
      </c>
      <c r="D15" s="640"/>
      <c r="E15" s="640" t="s">
        <v>1836</v>
      </c>
      <c r="F15" s="641"/>
      <c r="G15" s="641" t="s">
        <v>1837</v>
      </c>
      <c r="H15" s="641"/>
    </row>
    <row r="16" spans="1:8">
      <c r="A16" s="1143" t="s">
        <v>811</v>
      </c>
      <c r="B16" s="356" t="s">
        <v>1838</v>
      </c>
      <c r="C16" s="639" t="s">
        <v>817</v>
      </c>
      <c r="D16" s="640"/>
      <c r="E16" s="640" t="s">
        <v>1839</v>
      </c>
      <c r="F16" s="641"/>
      <c r="G16" s="641" t="s">
        <v>1837</v>
      </c>
      <c r="H16" s="641"/>
    </row>
    <row r="17" spans="1:8">
      <c r="A17" s="1143" t="s">
        <v>825</v>
      </c>
      <c r="B17" s="356" t="s">
        <v>1840</v>
      </c>
      <c r="C17" s="639" t="s">
        <v>830</v>
      </c>
      <c r="D17" s="640"/>
      <c r="E17" s="640" t="s">
        <v>1841</v>
      </c>
      <c r="F17" s="641"/>
      <c r="G17" s="641" t="s">
        <v>1837</v>
      </c>
      <c r="H17" s="641"/>
    </row>
    <row r="18" spans="1:8">
      <c r="A18" s="1143" t="s">
        <v>832</v>
      </c>
      <c r="B18" s="356" t="s">
        <v>1842</v>
      </c>
      <c r="C18" s="639" t="s">
        <v>842</v>
      </c>
      <c r="D18" s="640"/>
      <c r="E18" s="640" t="s">
        <v>1843</v>
      </c>
      <c r="F18" s="641"/>
      <c r="G18" s="641" t="s">
        <v>1837</v>
      </c>
      <c r="H18" s="641"/>
    </row>
    <row r="19" spans="1:8">
      <c r="A19" s="1143" t="s">
        <v>848</v>
      </c>
      <c r="B19" s="356" t="s">
        <v>1844</v>
      </c>
      <c r="C19" s="639" t="s">
        <v>1845</v>
      </c>
      <c r="D19" s="640"/>
      <c r="E19" s="640" t="s">
        <v>1846</v>
      </c>
      <c r="F19" s="641"/>
      <c r="G19" s="641" t="s">
        <v>1837</v>
      </c>
      <c r="H19" s="641"/>
    </row>
    <row r="20" spans="1:8">
      <c r="A20" s="1143" t="s">
        <v>848</v>
      </c>
      <c r="B20" s="356" t="s">
        <v>849</v>
      </c>
      <c r="C20" s="639" t="s">
        <v>1847</v>
      </c>
      <c r="D20" s="640"/>
      <c r="E20" s="640" t="s">
        <v>1848</v>
      </c>
      <c r="F20" s="641"/>
      <c r="G20" s="641" t="s">
        <v>1837</v>
      </c>
      <c r="H20" s="641"/>
    </row>
    <row r="21" spans="1:8">
      <c r="A21" s="1143" t="s">
        <v>861</v>
      </c>
      <c r="B21" s="356" t="s">
        <v>1849</v>
      </c>
      <c r="C21" s="639" t="s">
        <v>1850</v>
      </c>
      <c r="D21" s="640"/>
      <c r="E21" s="640" t="s">
        <v>1851</v>
      </c>
      <c r="F21" s="641"/>
      <c r="G21" s="641" t="s">
        <v>1837</v>
      </c>
      <c r="H21" s="641"/>
    </row>
    <row r="22" spans="1:8">
      <c r="A22" s="1143" t="s">
        <v>861</v>
      </c>
      <c r="B22" s="356" t="s">
        <v>862</v>
      </c>
      <c r="C22" s="639" t="s">
        <v>1852</v>
      </c>
      <c r="D22" s="640"/>
      <c r="E22" s="640" t="s">
        <v>1851</v>
      </c>
      <c r="F22" s="641"/>
      <c r="G22" s="641" t="s">
        <v>1837</v>
      </c>
      <c r="H22" s="641"/>
    </row>
    <row r="23" spans="1:8">
      <c r="A23" s="1143" t="s">
        <v>873</v>
      </c>
      <c r="B23" s="356" t="s">
        <v>1853</v>
      </c>
      <c r="C23" s="639" t="s">
        <v>879</v>
      </c>
      <c r="D23" s="640"/>
      <c r="E23" s="640" t="s">
        <v>1854</v>
      </c>
      <c r="F23" s="641"/>
      <c r="G23" s="641" t="s">
        <v>1837</v>
      </c>
      <c r="H23" s="641"/>
    </row>
    <row r="24" spans="1:8">
      <c r="A24" s="1143" t="s">
        <v>882</v>
      </c>
      <c r="B24" s="356" t="s">
        <v>1855</v>
      </c>
      <c r="C24" s="639" t="s">
        <v>888</v>
      </c>
      <c r="D24" s="640"/>
      <c r="E24" s="640" t="s">
        <v>1856</v>
      </c>
      <c r="F24" s="641"/>
      <c r="G24" s="641" t="s">
        <v>1837</v>
      </c>
      <c r="H24" s="641"/>
    </row>
    <row r="25" spans="1:8">
      <c r="A25" s="1152" t="s">
        <v>892</v>
      </c>
      <c r="B25" s="639" t="s">
        <v>3972</v>
      </c>
      <c r="C25" s="639" t="s">
        <v>3972</v>
      </c>
      <c r="D25" s="640" t="s">
        <v>3997</v>
      </c>
      <c r="E25" s="640" t="s">
        <v>3996</v>
      </c>
      <c r="F25" s="641"/>
      <c r="G25" s="641" t="s">
        <v>1837</v>
      </c>
      <c r="H25" s="641"/>
    </row>
    <row r="26" spans="1:8">
      <c r="A26" s="1152" t="s">
        <v>892</v>
      </c>
      <c r="B26" s="639" t="s">
        <v>3972</v>
      </c>
      <c r="C26" s="639" t="s">
        <v>897</v>
      </c>
      <c r="D26" s="640" t="s">
        <v>3471</v>
      </c>
      <c r="E26" s="640" t="s">
        <v>1857</v>
      </c>
      <c r="F26" s="641"/>
      <c r="G26" s="641" t="s">
        <v>1837</v>
      </c>
      <c r="H26" s="641"/>
    </row>
    <row r="27" spans="1:8">
      <c r="A27" s="1152" t="s">
        <v>901</v>
      </c>
      <c r="B27" s="639" t="s">
        <v>3975</v>
      </c>
      <c r="C27" s="639" t="s">
        <v>3975</v>
      </c>
      <c r="D27" s="640" t="s">
        <v>3997</v>
      </c>
      <c r="E27" s="640" t="s">
        <v>4019</v>
      </c>
      <c r="F27" s="641"/>
      <c r="G27" s="641" t="s">
        <v>1837</v>
      </c>
      <c r="H27" s="641"/>
    </row>
    <row r="28" spans="1:8">
      <c r="A28" s="1152" t="s">
        <v>901</v>
      </c>
      <c r="B28" s="639" t="s">
        <v>3975</v>
      </c>
      <c r="C28" s="639" t="s">
        <v>904</v>
      </c>
      <c r="D28" s="640" t="s">
        <v>3471</v>
      </c>
      <c r="E28" s="640" t="s">
        <v>1858</v>
      </c>
      <c r="F28" s="641"/>
      <c r="G28" s="641" t="s">
        <v>1837</v>
      </c>
      <c r="H28" s="641"/>
    </row>
    <row r="29" spans="1:8">
      <c r="A29" s="1152" t="s">
        <v>906</v>
      </c>
      <c r="B29" s="639" t="s">
        <v>4026</v>
      </c>
      <c r="C29" s="639" t="s">
        <v>4026</v>
      </c>
      <c r="D29" s="640" t="s">
        <v>3997</v>
      </c>
      <c r="E29" s="640" t="s">
        <v>4025</v>
      </c>
      <c r="F29" s="641"/>
      <c r="G29" s="641" t="s">
        <v>1837</v>
      </c>
      <c r="H29" s="641"/>
    </row>
    <row r="30" spans="1:8">
      <c r="A30" s="1152" t="s">
        <v>906</v>
      </c>
      <c r="B30" s="639" t="s">
        <v>4026</v>
      </c>
      <c r="C30" s="639" t="s">
        <v>911</v>
      </c>
      <c r="D30" s="640" t="s">
        <v>3471</v>
      </c>
      <c r="E30" s="640" t="s">
        <v>1859</v>
      </c>
      <c r="F30" s="641"/>
      <c r="G30" s="641" t="s">
        <v>1837</v>
      </c>
      <c r="H30" s="641"/>
    </row>
    <row r="31" spans="1:8">
      <c r="A31" s="1152" t="s">
        <v>914</v>
      </c>
      <c r="B31" s="356" t="s">
        <v>3980</v>
      </c>
      <c r="C31" s="356" t="s">
        <v>3980</v>
      </c>
      <c r="D31" s="640" t="s">
        <v>3997</v>
      </c>
      <c r="E31" s="640" t="s">
        <v>4074</v>
      </c>
      <c r="F31" s="641"/>
      <c r="G31" s="641" t="s">
        <v>1837</v>
      </c>
      <c r="H31" s="641"/>
    </row>
    <row r="32" spans="1:8">
      <c r="A32" s="1152" t="s">
        <v>914</v>
      </c>
      <c r="B32" s="356" t="s">
        <v>3980</v>
      </c>
      <c r="C32" s="639" t="s">
        <v>920</v>
      </c>
      <c r="D32" s="640" t="s">
        <v>3471</v>
      </c>
      <c r="E32" s="640" t="s">
        <v>1860</v>
      </c>
      <c r="F32" s="641"/>
      <c r="G32" s="641" t="s">
        <v>1837</v>
      </c>
      <c r="H32" s="641"/>
    </row>
    <row r="33" spans="1:8">
      <c r="A33" s="1152" t="s">
        <v>923</v>
      </c>
      <c r="B33" s="356" t="s">
        <v>4073</v>
      </c>
      <c r="C33" s="356" t="s">
        <v>4073</v>
      </c>
      <c r="D33" s="640" t="s">
        <v>3997</v>
      </c>
      <c r="E33" s="640" t="s">
        <v>4075</v>
      </c>
      <c r="F33" s="641"/>
      <c r="G33" s="641" t="s">
        <v>1837</v>
      </c>
      <c r="H33" s="641"/>
    </row>
    <row r="34" spans="1:8">
      <c r="A34" s="1152" t="s">
        <v>923</v>
      </c>
      <c r="B34" s="356" t="s">
        <v>4073</v>
      </c>
      <c r="C34" s="639" t="s">
        <v>928</v>
      </c>
      <c r="D34" s="640" t="s">
        <v>3471</v>
      </c>
      <c r="E34" s="640" t="s">
        <v>4076</v>
      </c>
      <c r="F34" s="641"/>
      <c r="G34" s="641" t="s">
        <v>1837</v>
      </c>
      <c r="H34" s="641"/>
    </row>
    <row r="35" spans="1:8">
      <c r="A35" s="1152" t="s">
        <v>930</v>
      </c>
      <c r="B35" s="639" t="s">
        <v>935</v>
      </c>
      <c r="C35" s="639" t="s">
        <v>935</v>
      </c>
      <c r="D35" s="640" t="s">
        <v>3348</v>
      </c>
      <c r="E35" s="640" t="s">
        <v>4077</v>
      </c>
      <c r="F35" s="641"/>
      <c r="G35" s="641" t="s">
        <v>1837</v>
      </c>
      <c r="H35" s="641"/>
    </row>
    <row r="36" spans="1:8">
      <c r="A36" s="1152" t="s">
        <v>938</v>
      </c>
      <c r="B36" s="356" t="s">
        <v>4099</v>
      </c>
      <c r="C36" s="356" t="s">
        <v>4099</v>
      </c>
      <c r="D36" s="640" t="s">
        <v>3997</v>
      </c>
      <c r="E36" s="640" t="s">
        <v>4103</v>
      </c>
      <c r="F36" s="641"/>
      <c r="G36" s="641" t="s">
        <v>1837</v>
      </c>
      <c r="H36" s="641"/>
    </row>
    <row r="37" spans="1:8">
      <c r="A37" s="1152" t="s">
        <v>938</v>
      </c>
      <c r="B37" s="356" t="s">
        <v>4099</v>
      </c>
      <c r="C37" s="639" t="s">
        <v>944</v>
      </c>
      <c r="D37" s="640" t="s">
        <v>3471</v>
      </c>
      <c r="E37" s="640" t="s">
        <v>1861</v>
      </c>
      <c r="F37" s="641"/>
      <c r="G37" s="641" t="s">
        <v>1837</v>
      </c>
      <c r="H37" s="641"/>
    </row>
    <row r="38" spans="1:8">
      <c r="A38" s="1152" t="s">
        <v>946</v>
      </c>
      <c r="B38" s="356" t="s">
        <v>4107</v>
      </c>
      <c r="C38" s="639" t="s">
        <v>4107</v>
      </c>
      <c r="D38" s="640" t="s">
        <v>3348</v>
      </c>
      <c r="E38" s="640" t="s">
        <v>4108</v>
      </c>
      <c r="F38" s="641"/>
      <c r="G38" s="641"/>
      <c r="H38" s="641"/>
    </row>
    <row r="39" spans="1:8">
      <c r="A39" s="1152" t="s">
        <v>953</v>
      </c>
      <c r="B39" s="639" t="s">
        <v>955</v>
      </c>
      <c r="C39" s="639" t="s">
        <v>955</v>
      </c>
      <c r="D39" s="640" t="s">
        <v>3348</v>
      </c>
      <c r="E39" s="640" t="s">
        <v>1862</v>
      </c>
      <c r="F39" s="641"/>
      <c r="G39" s="641" t="s">
        <v>1837</v>
      </c>
      <c r="H39" s="641"/>
    </row>
    <row r="40" spans="1:8">
      <c r="A40" s="1152" t="s">
        <v>957</v>
      </c>
      <c r="B40" s="356" t="s">
        <v>4135</v>
      </c>
      <c r="C40" s="356" t="s">
        <v>4135</v>
      </c>
      <c r="D40" s="640" t="s">
        <v>3997</v>
      </c>
      <c r="E40" s="640" t="s">
        <v>1863</v>
      </c>
      <c r="F40" s="641"/>
      <c r="G40" s="641" t="s">
        <v>1837</v>
      </c>
      <c r="H40" s="641"/>
    </row>
    <row r="41" spans="1:8">
      <c r="A41" s="1152" t="s">
        <v>957</v>
      </c>
      <c r="B41" s="356" t="s">
        <v>4135</v>
      </c>
      <c r="C41" s="639" t="s">
        <v>961</v>
      </c>
      <c r="D41" s="640" t="s">
        <v>3471</v>
      </c>
      <c r="E41" s="640" t="s">
        <v>1863</v>
      </c>
      <c r="F41" s="641"/>
      <c r="G41" s="641" t="s">
        <v>1837</v>
      </c>
      <c r="H41" s="641"/>
    </row>
    <row r="42" spans="1:8">
      <c r="A42" s="1152" t="s">
        <v>964</v>
      </c>
      <c r="B42" s="639" t="s">
        <v>969</v>
      </c>
      <c r="C42" s="639" t="s">
        <v>969</v>
      </c>
      <c r="D42" s="640" t="s">
        <v>3348</v>
      </c>
      <c r="E42" s="640" t="s">
        <v>1864</v>
      </c>
      <c r="F42" s="641"/>
      <c r="G42" s="641" t="s">
        <v>1837</v>
      </c>
      <c r="H42" s="641"/>
    </row>
    <row r="43" spans="1:8">
      <c r="A43" s="1152" t="s">
        <v>971</v>
      </c>
      <c r="B43" s="639" t="s">
        <v>977</v>
      </c>
      <c r="C43" s="639" t="s">
        <v>977</v>
      </c>
      <c r="D43" s="640" t="s">
        <v>3348</v>
      </c>
      <c r="E43" s="640" t="s">
        <v>4149</v>
      </c>
      <c r="F43" s="641"/>
      <c r="G43" s="641" t="s">
        <v>1837</v>
      </c>
      <c r="H43" s="641"/>
    </row>
    <row r="44" spans="1:8">
      <c r="A44" s="1152" t="s">
        <v>979</v>
      </c>
      <c r="B44" s="639" t="s">
        <v>985</v>
      </c>
      <c r="C44" s="639" t="s">
        <v>985</v>
      </c>
      <c r="D44" s="640" t="s">
        <v>3348</v>
      </c>
      <c r="E44" s="640" t="s">
        <v>4150</v>
      </c>
      <c r="F44" s="641"/>
      <c r="G44" s="641" t="s">
        <v>1837</v>
      </c>
      <c r="H44" s="641"/>
    </row>
    <row r="45" spans="1:8">
      <c r="A45" s="1152" t="s">
        <v>988</v>
      </c>
      <c r="B45" s="639" t="s">
        <v>992</v>
      </c>
      <c r="C45" s="639" t="s">
        <v>992</v>
      </c>
      <c r="D45" s="640" t="s">
        <v>3348</v>
      </c>
      <c r="E45" s="640" t="s">
        <v>1865</v>
      </c>
      <c r="F45" s="641"/>
      <c r="G45" s="641" t="s">
        <v>1837</v>
      </c>
      <c r="H45" s="641"/>
    </row>
    <row r="46" spans="1:8">
      <c r="A46" s="1152" t="s">
        <v>994</v>
      </c>
      <c r="B46" s="639" t="s">
        <v>997</v>
      </c>
      <c r="C46" s="639" t="s">
        <v>997</v>
      </c>
      <c r="D46" s="640" t="s">
        <v>3348</v>
      </c>
      <c r="E46" s="640" t="s">
        <v>1866</v>
      </c>
      <c r="F46" s="641"/>
      <c r="G46" s="641" t="s">
        <v>1837</v>
      </c>
      <c r="H46" s="641"/>
    </row>
    <row r="47" spans="1:8">
      <c r="A47" s="1152" t="s">
        <v>1001</v>
      </c>
      <c r="B47" s="639" t="s">
        <v>1006</v>
      </c>
      <c r="C47" s="639" t="s">
        <v>1006</v>
      </c>
      <c r="D47" s="640" t="s">
        <v>3348</v>
      </c>
      <c r="E47" s="640" t="s">
        <v>1867</v>
      </c>
      <c r="F47" s="641"/>
      <c r="G47" s="641" t="s">
        <v>1837</v>
      </c>
      <c r="H47" s="641"/>
    </row>
    <row r="48" spans="1:8">
      <c r="A48" s="1152" t="s">
        <v>1007</v>
      </c>
      <c r="B48" s="639" t="s">
        <v>1012</v>
      </c>
      <c r="C48" s="639" t="s">
        <v>1012</v>
      </c>
      <c r="D48" s="640" t="s">
        <v>3348</v>
      </c>
      <c r="E48" s="640" t="s">
        <v>1868</v>
      </c>
      <c r="F48" s="641"/>
      <c r="G48" s="641" t="s">
        <v>1837</v>
      </c>
      <c r="H48" s="641"/>
    </row>
    <row r="49" spans="1:8">
      <c r="A49" s="1152" t="s">
        <v>1016</v>
      </c>
      <c r="B49" s="1140" t="s">
        <v>3981</v>
      </c>
      <c r="C49" s="1140" t="s">
        <v>3981</v>
      </c>
      <c r="D49" s="640" t="s">
        <v>3997</v>
      </c>
      <c r="E49" s="640" t="s">
        <v>4237</v>
      </c>
      <c r="F49" s="641"/>
      <c r="G49" s="641" t="s">
        <v>1837</v>
      </c>
      <c r="H49" s="641"/>
    </row>
    <row r="50" spans="1:8">
      <c r="A50" s="1152" t="s">
        <v>1016</v>
      </c>
      <c r="B50" s="1140" t="s">
        <v>3981</v>
      </c>
      <c r="C50" s="639" t="s">
        <v>1021</v>
      </c>
      <c r="D50" s="640" t="s">
        <v>3471</v>
      </c>
      <c r="E50" s="640" t="s">
        <v>1869</v>
      </c>
      <c r="F50" s="641"/>
      <c r="G50" s="641" t="s">
        <v>1837</v>
      </c>
      <c r="H50" s="641"/>
    </row>
    <row r="51" spans="1:8">
      <c r="A51" s="1143" t="s">
        <v>1026</v>
      </c>
      <c r="B51" s="356" t="s">
        <v>1870</v>
      </c>
      <c r="C51" s="639" t="s">
        <v>1032</v>
      </c>
      <c r="D51" s="640"/>
      <c r="E51" s="640" t="s">
        <v>1871</v>
      </c>
      <c r="F51" s="641"/>
      <c r="G51" s="641" t="s">
        <v>1837</v>
      </c>
      <c r="H51" s="641"/>
    </row>
    <row r="52" spans="1:8">
      <c r="A52" s="1143" t="s">
        <v>1036</v>
      </c>
      <c r="B52" s="356" t="s">
        <v>1872</v>
      </c>
      <c r="C52" s="639" t="s">
        <v>1043</v>
      </c>
      <c r="D52" s="640"/>
      <c r="E52" s="640" t="s">
        <v>1873</v>
      </c>
      <c r="F52" s="641"/>
      <c r="G52" s="641" t="s">
        <v>1837</v>
      </c>
      <c r="H52" s="641"/>
    </row>
    <row r="53" spans="1:8">
      <c r="A53" s="1143" t="s">
        <v>1046</v>
      </c>
      <c r="B53" s="356" t="s">
        <v>1874</v>
      </c>
      <c r="C53" s="639" t="s">
        <v>1050</v>
      </c>
      <c r="D53" s="640"/>
      <c r="E53" s="640" t="s">
        <v>1875</v>
      </c>
      <c r="F53" s="641"/>
      <c r="G53" s="641" t="s">
        <v>1837</v>
      </c>
      <c r="H53" s="641"/>
    </row>
    <row r="54" spans="1:8">
      <c r="A54" s="1143" t="s">
        <v>1055</v>
      </c>
      <c r="B54" s="356" t="s">
        <v>1876</v>
      </c>
      <c r="C54" s="639" t="s">
        <v>1060</v>
      </c>
      <c r="D54" s="640"/>
      <c r="E54" s="640" t="s">
        <v>1877</v>
      </c>
      <c r="F54" s="641"/>
      <c r="G54" s="641" t="s">
        <v>1837</v>
      </c>
      <c r="H54" s="641"/>
    </row>
    <row r="55" spans="1:8">
      <c r="A55" s="1143" t="s">
        <v>1064</v>
      </c>
      <c r="B55" s="356" t="s">
        <v>1878</v>
      </c>
      <c r="C55" s="639" t="s">
        <v>1071</v>
      </c>
      <c r="D55" s="640"/>
      <c r="E55" s="640" t="s">
        <v>1879</v>
      </c>
      <c r="F55" s="641"/>
      <c r="G55" s="641" t="s">
        <v>1837</v>
      </c>
      <c r="H55" s="641"/>
    </row>
    <row r="56" spans="1:8">
      <c r="A56" s="1143" t="s">
        <v>1074</v>
      </c>
      <c r="B56" s="356" t="s">
        <v>1880</v>
      </c>
      <c r="C56" s="639" t="s">
        <v>1081</v>
      </c>
      <c r="D56" s="640"/>
      <c r="E56" s="640" t="s">
        <v>1881</v>
      </c>
      <c r="F56" s="641"/>
      <c r="G56" s="641" t="s">
        <v>1837</v>
      </c>
      <c r="H56" s="641"/>
    </row>
    <row r="57" spans="1:8">
      <c r="A57" s="1143" t="s">
        <v>1087</v>
      </c>
      <c r="B57" s="356" t="s">
        <v>1882</v>
      </c>
      <c r="C57" s="639" t="s">
        <v>1094</v>
      </c>
      <c r="D57" s="640"/>
      <c r="E57" s="640" t="s">
        <v>1883</v>
      </c>
      <c r="F57" s="641"/>
      <c r="G57" s="641" t="s">
        <v>1837</v>
      </c>
      <c r="H57" s="641"/>
    </row>
    <row r="58" spans="1:8">
      <c r="A58" s="1143" t="s">
        <v>1096</v>
      </c>
      <c r="B58" s="356" t="s">
        <v>1884</v>
      </c>
      <c r="C58" s="639" t="s">
        <v>1102</v>
      </c>
      <c r="D58" s="640"/>
      <c r="E58" s="640" t="s">
        <v>1885</v>
      </c>
      <c r="F58" s="641"/>
      <c r="G58" s="641" t="s">
        <v>1837</v>
      </c>
      <c r="H58" s="641"/>
    </row>
    <row r="59" spans="1:8">
      <c r="A59" s="1143" t="s">
        <v>1107</v>
      </c>
      <c r="B59" s="356" t="s">
        <v>1886</v>
      </c>
      <c r="C59" s="639" t="s">
        <v>1114</v>
      </c>
      <c r="D59" s="640"/>
      <c r="E59" s="640" t="s">
        <v>1887</v>
      </c>
      <c r="F59" s="641"/>
      <c r="G59" s="641" t="s">
        <v>1837</v>
      </c>
      <c r="H59" s="641"/>
    </row>
    <row r="60" spans="1:8">
      <c r="A60" s="1143" t="s">
        <v>1117</v>
      </c>
      <c r="B60" s="356" t="s">
        <v>1888</v>
      </c>
      <c r="C60" s="639" t="s">
        <v>1123</v>
      </c>
      <c r="D60" s="640"/>
      <c r="E60" s="640" t="s">
        <v>1889</v>
      </c>
      <c r="F60" s="641"/>
      <c r="G60" s="641" t="s">
        <v>1837</v>
      </c>
      <c r="H60" s="641"/>
    </row>
    <row r="61" spans="1:8">
      <c r="A61" s="1143" t="s">
        <v>1128</v>
      </c>
      <c r="B61" s="356" t="s">
        <v>1890</v>
      </c>
      <c r="C61" s="639" t="s">
        <v>1133</v>
      </c>
      <c r="D61" s="640"/>
      <c r="E61" s="640" t="s">
        <v>1891</v>
      </c>
      <c r="F61" s="641"/>
      <c r="G61" s="641" t="s">
        <v>1837</v>
      </c>
      <c r="H61" s="641"/>
    </row>
    <row r="62" spans="1:8">
      <c r="A62" s="1143" t="s">
        <v>1136</v>
      </c>
      <c r="B62" s="356" t="s">
        <v>1892</v>
      </c>
      <c r="C62" s="639" t="s">
        <v>1144</v>
      </c>
      <c r="D62" s="640"/>
      <c r="E62" s="640" t="s">
        <v>1893</v>
      </c>
      <c r="F62" s="641"/>
      <c r="G62" s="641" t="s">
        <v>1837</v>
      </c>
      <c r="H62" s="641"/>
    </row>
    <row r="63" spans="1:8">
      <c r="A63" s="1143" t="s">
        <v>1147</v>
      </c>
      <c r="B63" s="356" t="s">
        <v>1894</v>
      </c>
      <c r="C63" s="639" t="s">
        <v>1153</v>
      </c>
      <c r="D63" s="640"/>
      <c r="E63" s="640" t="s">
        <v>1895</v>
      </c>
      <c r="F63" s="641"/>
      <c r="G63" s="641" t="s">
        <v>1837</v>
      </c>
      <c r="H63" s="641"/>
    </row>
    <row r="64" spans="1:8">
      <c r="A64" s="1143" t="s">
        <v>1156</v>
      </c>
      <c r="B64" s="356" t="s">
        <v>1896</v>
      </c>
      <c r="C64" s="639" t="s">
        <v>1161</v>
      </c>
      <c r="D64" s="640"/>
      <c r="E64" s="640" t="s">
        <v>1897</v>
      </c>
      <c r="F64" s="641"/>
      <c r="G64" s="641" t="s">
        <v>1837</v>
      </c>
      <c r="H64" s="641"/>
    </row>
    <row r="65" spans="1:8">
      <c r="A65" s="1143" t="s">
        <v>1164</v>
      </c>
      <c r="B65" s="356" t="s">
        <v>1898</v>
      </c>
      <c r="C65" s="639" t="s">
        <v>1171</v>
      </c>
      <c r="D65" s="640"/>
      <c r="E65" s="640" t="s">
        <v>1899</v>
      </c>
      <c r="F65" s="641"/>
      <c r="G65" s="641" t="s">
        <v>1837</v>
      </c>
      <c r="H65" s="641"/>
    </row>
    <row r="66" spans="1:8">
      <c r="A66" s="1143" t="s">
        <v>1175</v>
      </c>
      <c r="B66" s="356" t="s">
        <v>1900</v>
      </c>
      <c r="C66" s="639" t="s">
        <v>1181</v>
      </c>
      <c r="D66" s="640"/>
      <c r="E66" s="640" t="s">
        <v>1901</v>
      </c>
      <c r="F66" s="641"/>
      <c r="G66" s="641" t="s">
        <v>1837</v>
      </c>
      <c r="H66" s="641"/>
    </row>
    <row r="67" spans="1:8">
      <c r="A67" s="1143" t="s">
        <v>1187</v>
      </c>
      <c r="B67" s="356" t="s">
        <v>1902</v>
      </c>
      <c r="C67" s="639" t="s">
        <v>1193</v>
      </c>
      <c r="D67" s="640"/>
      <c r="E67" s="640" t="s">
        <v>1903</v>
      </c>
      <c r="F67" s="641"/>
      <c r="G67" s="641" t="s">
        <v>1837</v>
      </c>
      <c r="H67" s="641"/>
    </row>
    <row r="68" spans="1:8">
      <c r="A68" s="1143" t="s">
        <v>1196</v>
      </c>
      <c r="B68" s="356" t="s">
        <v>1904</v>
      </c>
      <c r="C68" s="639" t="s">
        <v>1201</v>
      </c>
      <c r="D68" s="640"/>
      <c r="E68" s="640" t="s">
        <v>1905</v>
      </c>
      <c r="F68" s="641"/>
      <c r="G68" s="641" t="s">
        <v>1837</v>
      </c>
      <c r="H68" s="641"/>
    </row>
    <row r="69" spans="1:8">
      <c r="A69" s="1143" t="s">
        <v>1208</v>
      </c>
      <c r="B69" s="356" t="s">
        <v>1906</v>
      </c>
      <c r="C69" s="639" t="s">
        <v>1213</v>
      </c>
      <c r="D69" s="640"/>
      <c r="E69" s="640" t="s">
        <v>1907</v>
      </c>
      <c r="F69" s="641"/>
      <c r="G69" s="641" t="s">
        <v>1837</v>
      </c>
      <c r="H69" s="641"/>
    </row>
    <row r="70" spans="1:8">
      <c r="A70" s="1143" t="s">
        <v>1216</v>
      </c>
      <c r="B70" s="356" t="s">
        <v>1908</v>
      </c>
      <c r="C70" s="639" t="s">
        <v>1223</v>
      </c>
      <c r="D70" s="640"/>
      <c r="E70" s="640" t="s">
        <v>1909</v>
      </c>
      <c r="F70" s="641"/>
      <c r="G70" s="641" t="s">
        <v>1837</v>
      </c>
      <c r="H70" s="641"/>
    </row>
    <row r="71" spans="1:8">
      <c r="A71" s="1143" t="s">
        <v>1226</v>
      </c>
      <c r="B71" s="356" t="s">
        <v>1910</v>
      </c>
      <c r="C71" s="639" t="s">
        <v>1231</v>
      </c>
      <c r="D71" s="640"/>
      <c r="E71" s="640" t="s">
        <v>1911</v>
      </c>
      <c r="F71" s="641"/>
      <c r="G71" s="641" t="s">
        <v>1837</v>
      </c>
      <c r="H71" s="641"/>
    </row>
    <row r="72" spans="1:8">
      <c r="A72" s="1143" t="s">
        <v>1233</v>
      </c>
      <c r="B72" s="356" t="s">
        <v>1910</v>
      </c>
      <c r="C72" s="639" t="s">
        <v>1238</v>
      </c>
      <c r="D72" s="640"/>
      <c r="E72" s="640" t="s">
        <v>1912</v>
      </c>
      <c r="F72" s="641"/>
      <c r="G72" s="641" t="s">
        <v>1837</v>
      </c>
      <c r="H72" s="641"/>
    </row>
    <row r="73" spans="1:8">
      <c r="A73" s="1143" t="s">
        <v>1241</v>
      </c>
      <c r="B73" s="356" t="s">
        <v>1913</v>
      </c>
      <c r="C73" s="639" t="s">
        <v>1914</v>
      </c>
      <c r="D73" s="640"/>
      <c r="E73" s="640" t="s">
        <v>1915</v>
      </c>
      <c r="F73" s="641"/>
      <c r="G73" s="641" t="s">
        <v>1837</v>
      </c>
      <c r="H73" s="641"/>
    </row>
    <row r="74" spans="1:8">
      <c r="A74" s="1143" t="s">
        <v>1241</v>
      </c>
      <c r="B74" s="356" t="s">
        <v>1242</v>
      </c>
      <c r="C74" s="639" t="s">
        <v>1916</v>
      </c>
      <c r="D74" s="640"/>
      <c r="E74" s="640" t="s">
        <v>1917</v>
      </c>
      <c r="F74" s="641"/>
      <c r="G74" s="641" t="s">
        <v>1837</v>
      </c>
      <c r="H74" s="641"/>
    </row>
    <row r="75" spans="1:8">
      <c r="A75" s="1143" t="s">
        <v>1255</v>
      </c>
      <c r="B75" s="356" t="s">
        <v>1918</v>
      </c>
      <c r="C75" s="639" t="s">
        <v>1260</v>
      </c>
      <c r="D75" s="640"/>
      <c r="E75" s="640" t="s">
        <v>1919</v>
      </c>
      <c r="F75" s="641"/>
      <c r="G75" s="641" t="s">
        <v>1837</v>
      </c>
      <c r="H75" s="641"/>
    </row>
    <row r="76" spans="1:8">
      <c r="A76" s="1143" t="s">
        <v>1264</v>
      </c>
      <c r="B76" s="356" t="s">
        <v>1920</v>
      </c>
      <c r="C76" s="639" t="s">
        <v>1270</v>
      </c>
      <c r="D76" s="640"/>
      <c r="E76" s="640" t="s">
        <v>1921</v>
      </c>
      <c r="F76" s="641"/>
      <c r="G76" s="641" t="s">
        <v>1837</v>
      </c>
      <c r="H76" s="641"/>
    </row>
    <row r="77" spans="1:8">
      <c r="A77" s="1143" t="s">
        <v>1273</v>
      </c>
      <c r="B77" s="356" t="s">
        <v>1922</v>
      </c>
      <c r="C77" s="639" t="s">
        <v>1278</v>
      </c>
      <c r="D77" s="640"/>
      <c r="E77" s="640" t="s">
        <v>1923</v>
      </c>
      <c r="F77" s="641"/>
      <c r="G77" s="641" t="s">
        <v>1837</v>
      </c>
      <c r="H77" s="641"/>
    </row>
    <row r="78" spans="1:8">
      <c r="A78" s="1143" t="s">
        <v>1282</v>
      </c>
      <c r="B78" s="356" t="s">
        <v>1924</v>
      </c>
      <c r="C78" s="639" t="s">
        <v>1288</v>
      </c>
      <c r="D78" s="640"/>
      <c r="E78" s="640" t="s">
        <v>1925</v>
      </c>
      <c r="F78" s="641"/>
      <c r="G78" s="641" t="s">
        <v>1837</v>
      </c>
      <c r="H78" s="641"/>
    </row>
    <row r="79" spans="1:8">
      <c r="A79" s="1143" t="s">
        <v>1294</v>
      </c>
      <c r="B79" s="356" t="s">
        <v>1926</v>
      </c>
      <c r="C79" s="639" t="s">
        <v>1300</v>
      </c>
      <c r="D79" s="640"/>
      <c r="E79" s="640" t="s">
        <v>1927</v>
      </c>
      <c r="F79" s="641"/>
      <c r="G79" s="641" t="s">
        <v>1837</v>
      </c>
      <c r="H79" s="641"/>
    </row>
    <row r="80" spans="1:8">
      <c r="A80" s="1143" t="s">
        <v>1302</v>
      </c>
      <c r="B80" s="356" t="s">
        <v>1928</v>
      </c>
      <c r="C80" s="639" t="s">
        <v>1306</v>
      </c>
      <c r="D80" s="640"/>
      <c r="E80" s="640" t="s">
        <v>1929</v>
      </c>
      <c r="F80" s="641"/>
      <c r="G80" s="641" t="s">
        <v>1837</v>
      </c>
      <c r="H80" s="641"/>
    </row>
    <row r="81" spans="1:8">
      <c r="A81" s="1143" t="s">
        <v>1308</v>
      </c>
      <c r="B81" s="356" t="s">
        <v>1930</v>
      </c>
      <c r="C81" s="639" t="s">
        <v>1312</v>
      </c>
      <c r="D81" s="640"/>
      <c r="E81" s="640" t="s">
        <v>1931</v>
      </c>
      <c r="F81" s="641"/>
      <c r="G81" s="641" t="s">
        <v>1837</v>
      </c>
      <c r="H81" s="641"/>
    </row>
    <row r="82" spans="1:8">
      <c r="A82" s="1143" t="s">
        <v>1314</v>
      </c>
      <c r="B82" s="356" t="s">
        <v>1932</v>
      </c>
      <c r="C82" s="639" t="s">
        <v>1319</v>
      </c>
      <c r="D82" s="640"/>
      <c r="E82" s="640" t="s">
        <v>1933</v>
      </c>
      <c r="F82" s="641"/>
      <c r="G82" s="641" t="s">
        <v>1837</v>
      </c>
      <c r="H82" s="641"/>
    </row>
    <row r="83" spans="1:8">
      <c r="A83" s="1143" t="s">
        <v>1322</v>
      </c>
      <c r="B83" s="356" t="s">
        <v>1934</v>
      </c>
      <c r="C83" s="639" t="s">
        <v>1327</v>
      </c>
      <c r="D83" s="640"/>
      <c r="E83" s="640" t="s">
        <v>1935</v>
      </c>
      <c r="F83" s="641"/>
      <c r="G83" s="641" t="s">
        <v>1837</v>
      </c>
      <c r="H83" s="641"/>
    </row>
    <row r="84" spans="1:8">
      <c r="A84" s="1143" t="s">
        <v>1330</v>
      </c>
      <c r="B84" s="356" t="s">
        <v>1936</v>
      </c>
      <c r="C84" s="639" t="s">
        <v>1335</v>
      </c>
      <c r="D84" s="640"/>
      <c r="E84" s="640" t="s">
        <v>1937</v>
      </c>
      <c r="F84" s="641"/>
      <c r="G84" s="641" t="s">
        <v>1837</v>
      </c>
      <c r="H84" s="641"/>
    </row>
    <row r="85" spans="1:8">
      <c r="A85" s="1143" t="s">
        <v>1338</v>
      </c>
      <c r="B85" s="356" t="s">
        <v>1938</v>
      </c>
      <c r="C85" s="639" t="s">
        <v>1343</v>
      </c>
      <c r="D85" s="640"/>
      <c r="E85" s="640" t="s">
        <v>1939</v>
      </c>
      <c r="F85" s="641"/>
      <c r="G85" s="641" t="s">
        <v>1837</v>
      </c>
      <c r="H85" s="641"/>
    </row>
    <row r="86" spans="1:8">
      <c r="A86" s="1143" t="s">
        <v>1346</v>
      </c>
      <c r="B86" s="356" t="s">
        <v>1940</v>
      </c>
      <c r="C86" s="639" t="s">
        <v>1354</v>
      </c>
      <c r="D86" s="640"/>
      <c r="E86" s="640" t="s">
        <v>1941</v>
      </c>
      <c r="F86" s="641"/>
      <c r="G86" s="641" t="s">
        <v>1837</v>
      </c>
      <c r="H86" s="641"/>
    </row>
    <row r="87" spans="1:8">
      <c r="A87" s="1143" t="s">
        <v>1358</v>
      </c>
      <c r="B87" s="356" t="s">
        <v>1942</v>
      </c>
      <c r="C87" s="639" t="s">
        <v>1364</v>
      </c>
      <c r="D87" s="640"/>
      <c r="E87" s="640" t="s">
        <v>1943</v>
      </c>
      <c r="F87" s="641"/>
      <c r="G87" s="641" t="s">
        <v>1837</v>
      </c>
      <c r="H87" s="641"/>
    </row>
    <row r="88" spans="1:8">
      <c r="A88" s="1143" t="s">
        <v>1368</v>
      </c>
      <c r="B88" s="356" t="s">
        <v>1944</v>
      </c>
      <c r="C88" s="639" t="s">
        <v>1374</v>
      </c>
      <c r="D88" s="640"/>
      <c r="E88" s="640" t="s">
        <v>1945</v>
      </c>
      <c r="F88" s="641"/>
      <c r="G88" s="641" t="s">
        <v>1837</v>
      </c>
      <c r="H88" s="641"/>
    </row>
    <row r="89" spans="1:8">
      <c r="A89" s="1143" t="s">
        <v>1377</v>
      </c>
      <c r="B89" s="356" t="s">
        <v>1946</v>
      </c>
      <c r="C89" s="639" t="s">
        <v>1381</v>
      </c>
      <c r="D89" s="640"/>
      <c r="E89" s="640" t="s">
        <v>1947</v>
      </c>
      <c r="F89" s="641"/>
      <c r="G89" s="641" t="s">
        <v>1837</v>
      </c>
      <c r="H89" s="641"/>
    </row>
    <row r="90" spans="1:8">
      <c r="A90" s="1143" t="s">
        <v>1384</v>
      </c>
      <c r="B90" s="356" t="s">
        <v>1948</v>
      </c>
      <c r="C90" s="639" t="s">
        <v>1388</v>
      </c>
      <c r="D90" s="640"/>
      <c r="E90" s="640" t="s">
        <v>1949</v>
      </c>
      <c r="F90" s="641"/>
      <c r="G90" s="641" t="s">
        <v>1837</v>
      </c>
      <c r="H90" s="641"/>
    </row>
    <row r="91" spans="1:8">
      <c r="A91" s="1143" t="s">
        <v>1391</v>
      </c>
      <c r="B91" s="356" t="s">
        <v>1950</v>
      </c>
      <c r="C91" s="639" t="s">
        <v>1951</v>
      </c>
      <c r="D91" s="640"/>
      <c r="E91" s="640" t="s">
        <v>1952</v>
      </c>
      <c r="F91" s="641"/>
      <c r="G91" s="641" t="s">
        <v>1837</v>
      </c>
      <c r="H91" s="641"/>
    </row>
    <row r="92" spans="1:8">
      <c r="A92" s="1143" t="s">
        <v>1391</v>
      </c>
      <c r="B92" s="356" t="s">
        <v>1392</v>
      </c>
      <c r="C92" s="639" t="s">
        <v>1953</v>
      </c>
      <c r="D92" s="640"/>
      <c r="E92" s="640" t="s">
        <v>1952</v>
      </c>
      <c r="F92" s="641"/>
      <c r="G92" s="641" t="s">
        <v>1837</v>
      </c>
      <c r="H92" s="641"/>
    </row>
    <row r="93" spans="1:8">
      <c r="A93" s="1143" t="s">
        <v>1399</v>
      </c>
      <c r="B93" s="356" t="s">
        <v>1954</v>
      </c>
      <c r="C93" s="639" t="s">
        <v>1405</v>
      </c>
      <c r="D93" s="640"/>
      <c r="E93" s="640" t="s">
        <v>1955</v>
      </c>
      <c r="F93" s="641"/>
      <c r="G93" s="641" t="s">
        <v>1837</v>
      </c>
      <c r="H93" s="641"/>
    </row>
    <row r="94" spans="1:8">
      <c r="A94" s="1143" t="s">
        <v>1409</v>
      </c>
      <c r="B94" s="356" t="s">
        <v>1956</v>
      </c>
      <c r="C94" s="639" t="s">
        <v>1414</v>
      </c>
      <c r="D94" s="640"/>
      <c r="E94" s="640" t="s">
        <v>1957</v>
      </c>
      <c r="F94" s="641"/>
      <c r="G94" s="641" t="s">
        <v>1837</v>
      </c>
      <c r="H94" s="641"/>
    </row>
    <row r="95" spans="1:8">
      <c r="A95" s="1143" t="s">
        <v>1417</v>
      </c>
      <c r="B95" s="356" t="s">
        <v>1958</v>
      </c>
      <c r="C95" s="639" t="s">
        <v>1423</v>
      </c>
      <c r="D95" s="640"/>
      <c r="E95" s="640" t="s">
        <v>1959</v>
      </c>
      <c r="F95" s="641"/>
      <c r="G95" s="641" t="s">
        <v>1837</v>
      </c>
      <c r="H95" s="641"/>
    </row>
    <row r="96" spans="1:8">
      <c r="A96" s="1143" t="s">
        <v>1425</v>
      </c>
      <c r="B96" s="356" t="s">
        <v>1960</v>
      </c>
      <c r="C96" s="639" t="s">
        <v>1431</v>
      </c>
      <c r="D96" s="640"/>
      <c r="E96" s="640" t="s">
        <v>1961</v>
      </c>
      <c r="F96" s="641"/>
      <c r="G96" s="641" t="s">
        <v>1837</v>
      </c>
      <c r="H96" s="641"/>
    </row>
    <row r="97" spans="1:8">
      <c r="A97" s="1143" t="s">
        <v>1434</v>
      </c>
      <c r="B97" s="356" t="s">
        <v>1962</v>
      </c>
      <c r="C97" s="639" t="s">
        <v>1441</v>
      </c>
      <c r="D97" s="640"/>
      <c r="E97" s="640" t="s">
        <v>1963</v>
      </c>
      <c r="F97" s="641"/>
      <c r="G97" s="641" t="s">
        <v>1837</v>
      </c>
      <c r="H97" s="641"/>
    </row>
    <row r="98" spans="1:8">
      <c r="A98" s="1143" t="s">
        <v>1444</v>
      </c>
      <c r="B98" s="356" t="s">
        <v>1964</v>
      </c>
      <c r="C98" s="639" t="s">
        <v>1450</v>
      </c>
      <c r="D98" s="640"/>
      <c r="E98" s="640" t="s">
        <v>1965</v>
      </c>
      <c r="F98" s="641"/>
      <c r="G98" s="641" t="s">
        <v>1837</v>
      </c>
      <c r="H98" s="641"/>
    </row>
    <row r="99" spans="1:8">
      <c r="A99" s="1152" t="s">
        <v>1453</v>
      </c>
      <c r="B99" s="639" t="s">
        <v>1458</v>
      </c>
      <c r="C99" s="639" t="s">
        <v>1458</v>
      </c>
      <c r="D99" s="640" t="s">
        <v>3348</v>
      </c>
      <c r="E99" s="640" t="s">
        <v>1966</v>
      </c>
      <c r="F99" s="641"/>
      <c r="G99" s="641" t="s">
        <v>1837</v>
      </c>
      <c r="H99" s="641"/>
    </row>
    <row r="100" spans="1:8">
      <c r="A100" s="1152" t="s">
        <v>1460</v>
      </c>
      <c r="B100" s="639" t="s">
        <v>1463</v>
      </c>
      <c r="C100" s="639" t="s">
        <v>1463</v>
      </c>
      <c r="D100" s="640" t="s">
        <v>3348</v>
      </c>
      <c r="E100" s="640" t="s">
        <v>1967</v>
      </c>
      <c r="F100" s="641"/>
      <c r="G100" s="641" t="s">
        <v>1837</v>
      </c>
      <c r="H100" s="641"/>
    </row>
    <row r="101" spans="1:8">
      <c r="A101" s="1152" t="s">
        <v>1467</v>
      </c>
      <c r="B101" s="639" t="s">
        <v>1472</v>
      </c>
      <c r="C101" s="639" t="s">
        <v>1472</v>
      </c>
      <c r="D101" s="640" t="s">
        <v>3348</v>
      </c>
      <c r="E101" s="640" t="s">
        <v>1968</v>
      </c>
      <c r="F101" s="641"/>
      <c r="G101" s="641" t="s">
        <v>1837</v>
      </c>
      <c r="H101" s="641"/>
    </row>
    <row r="102" spans="1:8">
      <c r="A102" s="1152" t="s">
        <v>1474</v>
      </c>
      <c r="B102" s="639" t="s">
        <v>1479</v>
      </c>
      <c r="C102" s="639" t="s">
        <v>1479</v>
      </c>
      <c r="D102" s="640" t="s">
        <v>3348</v>
      </c>
      <c r="E102" s="640" t="s">
        <v>1969</v>
      </c>
      <c r="F102" s="641"/>
      <c r="G102" s="641" t="s">
        <v>1837</v>
      </c>
      <c r="H102" s="641"/>
    </row>
    <row r="103" spans="1:8">
      <c r="A103" s="1152" t="s">
        <v>1486</v>
      </c>
      <c r="B103" s="639" t="s">
        <v>1490</v>
      </c>
      <c r="C103" s="639" t="s">
        <v>1490</v>
      </c>
      <c r="D103" s="640" t="s">
        <v>3348</v>
      </c>
      <c r="E103" s="640" t="s">
        <v>1970</v>
      </c>
      <c r="F103" s="641"/>
      <c r="G103" s="641" t="s">
        <v>1837</v>
      </c>
      <c r="H103" s="641"/>
    </row>
    <row r="104" spans="1:8">
      <c r="A104" s="1152" t="s">
        <v>1492</v>
      </c>
      <c r="B104" s="639" t="s">
        <v>1497</v>
      </c>
      <c r="C104" s="639" t="s">
        <v>1497</v>
      </c>
      <c r="D104" s="640" t="s">
        <v>3348</v>
      </c>
      <c r="E104" s="640" t="s">
        <v>1971</v>
      </c>
      <c r="F104" s="641"/>
      <c r="G104" s="641" t="s">
        <v>1837</v>
      </c>
      <c r="H104" s="641"/>
    </row>
    <row r="105" spans="1:8">
      <c r="A105" s="1152" t="s">
        <v>1501</v>
      </c>
      <c r="B105" s="356" t="s">
        <v>3455</v>
      </c>
      <c r="C105" s="356" t="s">
        <v>3455</v>
      </c>
      <c r="D105" s="640" t="s">
        <v>3470</v>
      </c>
      <c r="E105" s="640" t="s">
        <v>1972</v>
      </c>
      <c r="F105" s="641"/>
      <c r="G105" s="641" t="s">
        <v>1837</v>
      </c>
      <c r="H105" s="641"/>
    </row>
    <row r="106" spans="1:8">
      <c r="A106" s="1152" t="s">
        <v>1501</v>
      </c>
      <c r="B106" s="356" t="s">
        <v>3455</v>
      </c>
      <c r="C106" s="639" t="s">
        <v>1505</v>
      </c>
      <c r="D106" s="640" t="s">
        <v>3471</v>
      </c>
      <c r="E106" s="640" t="s">
        <v>1972</v>
      </c>
      <c r="F106" s="641"/>
      <c r="G106" s="641" t="s">
        <v>1837</v>
      </c>
      <c r="H106" s="641"/>
    </row>
    <row r="107" spans="1:8">
      <c r="A107" s="1152" t="s">
        <v>1506</v>
      </c>
      <c r="B107" s="639" t="s">
        <v>1510</v>
      </c>
      <c r="C107" s="639" t="s">
        <v>1510</v>
      </c>
      <c r="D107" s="640" t="s">
        <v>3348</v>
      </c>
      <c r="E107" s="640" t="s">
        <v>1973</v>
      </c>
      <c r="F107" s="641"/>
      <c r="G107" s="641" t="s">
        <v>1837</v>
      </c>
      <c r="H107" s="641"/>
    </row>
    <row r="108" spans="1:8">
      <c r="A108" s="1152" t="s">
        <v>1512</v>
      </c>
      <c r="B108" s="639" t="s">
        <v>1518</v>
      </c>
      <c r="C108" s="639" t="s">
        <v>1518</v>
      </c>
      <c r="D108" s="640" t="s">
        <v>3348</v>
      </c>
      <c r="E108" s="640" t="s">
        <v>1974</v>
      </c>
      <c r="F108" s="641"/>
      <c r="G108" s="641" t="s">
        <v>1837</v>
      </c>
      <c r="H108" s="641"/>
    </row>
    <row r="109" spans="1:8">
      <c r="A109" s="1152" t="s">
        <v>1520</v>
      </c>
      <c r="B109" s="1162" t="s">
        <v>3496</v>
      </c>
      <c r="C109" s="1162" t="s">
        <v>3496</v>
      </c>
      <c r="D109" s="640" t="s">
        <v>3470</v>
      </c>
      <c r="E109" s="1163" t="s">
        <v>3497</v>
      </c>
      <c r="F109" s="1164"/>
      <c r="G109" s="1164"/>
      <c r="H109" s="1164"/>
    </row>
    <row r="110" spans="1:8">
      <c r="A110" s="1152" t="s">
        <v>1520</v>
      </c>
      <c r="B110" s="1162" t="s">
        <v>3496</v>
      </c>
      <c r="C110" s="639" t="s">
        <v>1524</v>
      </c>
      <c r="D110" s="640" t="s">
        <v>3471</v>
      </c>
      <c r="E110" s="640" t="s">
        <v>1975</v>
      </c>
      <c r="F110" s="641"/>
      <c r="G110" s="641" t="s">
        <v>1837</v>
      </c>
      <c r="H110" s="641"/>
    </row>
    <row r="111" spans="1:8">
      <c r="A111" s="1152" t="s">
        <v>1527</v>
      </c>
      <c r="B111" s="639" t="s">
        <v>1534</v>
      </c>
      <c r="C111" s="639" t="s">
        <v>1534</v>
      </c>
      <c r="D111" s="640" t="s">
        <v>3348</v>
      </c>
      <c r="E111" s="640" t="s">
        <v>3651</v>
      </c>
      <c r="F111" s="641"/>
      <c r="G111" s="641" t="s">
        <v>1837</v>
      </c>
      <c r="H111" s="641"/>
    </row>
    <row r="112" spans="1:8">
      <c r="A112" s="1152" t="s">
        <v>1535</v>
      </c>
      <c r="B112" s="639" t="s">
        <v>1538</v>
      </c>
      <c r="C112" s="639" t="s">
        <v>1538</v>
      </c>
      <c r="D112" s="640" t="s">
        <v>3348</v>
      </c>
      <c r="E112" s="640" t="s">
        <v>1976</v>
      </c>
      <c r="F112" s="641"/>
      <c r="G112" s="641" t="s">
        <v>1837</v>
      </c>
      <c r="H112" s="641"/>
    </row>
    <row r="113" spans="1:8">
      <c r="A113" s="1152" t="s">
        <v>1539</v>
      </c>
      <c r="B113" s="639" t="s">
        <v>1544</v>
      </c>
      <c r="C113" s="639" t="s">
        <v>1544</v>
      </c>
      <c r="D113" s="640" t="s">
        <v>3348</v>
      </c>
      <c r="E113" s="640" t="s">
        <v>1977</v>
      </c>
      <c r="F113" s="641"/>
      <c r="G113" s="641" t="s">
        <v>1837</v>
      </c>
      <c r="H113" s="641"/>
    </row>
    <row r="114" spans="1:8">
      <c r="A114" s="1152" t="s">
        <v>1545</v>
      </c>
      <c r="B114" s="639" t="s">
        <v>1548</v>
      </c>
      <c r="C114" s="639" t="s">
        <v>1548</v>
      </c>
      <c r="D114" s="640" t="s">
        <v>3348</v>
      </c>
      <c r="E114" s="640" t="s">
        <v>1978</v>
      </c>
      <c r="F114" s="641"/>
      <c r="G114" s="641" t="s">
        <v>1837</v>
      </c>
      <c r="H114" s="641"/>
    </row>
    <row r="115" spans="1:8">
      <c r="A115" s="1152" t="s">
        <v>1550</v>
      </c>
      <c r="B115" s="639" t="s">
        <v>1553</v>
      </c>
      <c r="C115" s="639" t="s">
        <v>1553</v>
      </c>
      <c r="D115" s="640" t="s">
        <v>3348</v>
      </c>
      <c r="E115" s="640" t="s">
        <v>3556</v>
      </c>
      <c r="F115" s="641"/>
      <c r="G115" s="641" t="s">
        <v>1837</v>
      </c>
      <c r="H115" s="641"/>
    </row>
    <row r="116" spans="1:8">
      <c r="A116" s="1152" t="s">
        <v>1555</v>
      </c>
      <c r="B116" s="356" t="s">
        <v>3567</v>
      </c>
      <c r="C116" s="356" t="s">
        <v>3567</v>
      </c>
      <c r="D116" s="640" t="s">
        <v>3470</v>
      </c>
      <c r="E116" s="640" t="s">
        <v>1980</v>
      </c>
      <c r="F116" s="641"/>
      <c r="G116" s="641" t="s">
        <v>1837</v>
      </c>
      <c r="H116" s="641"/>
    </row>
    <row r="117" spans="1:8">
      <c r="A117" s="1152" t="s">
        <v>1555</v>
      </c>
      <c r="B117" s="356" t="s">
        <v>3567</v>
      </c>
      <c r="C117" s="639" t="s">
        <v>1979</v>
      </c>
      <c r="D117" s="640" t="s">
        <v>3471</v>
      </c>
      <c r="E117" s="640" t="s">
        <v>1980</v>
      </c>
      <c r="F117" s="641"/>
      <c r="G117" s="641" t="s">
        <v>1837</v>
      </c>
      <c r="H117" s="641"/>
    </row>
    <row r="118" spans="1:8">
      <c r="A118" s="1152" t="s">
        <v>1562</v>
      </c>
      <c r="B118" s="639" t="s">
        <v>1567</v>
      </c>
      <c r="C118" s="639" t="s">
        <v>1567</v>
      </c>
      <c r="D118" s="640" t="s">
        <v>3348</v>
      </c>
      <c r="E118" s="640" t="s">
        <v>1981</v>
      </c>
      <c r="F118" s="641"/>
      <c r="G118" s="641" t="s">
        <v>1837</v>
      </c>
      <c r="H118" s="641"/>
    </row>
    <row r="119" spans="1:8">
      <c r="A119" s="1152" t="s">
        <v>1569</v>
      </c>
      <c r="B119" s="356" t="s">
        <v>3601</v>
      </c>
      <c r="C119" s="356" t="s">
        <v>3601</v>
      </c>
      <c r="D119" s="640" t="s">
        <v>3470</v>
      </c>
      <c r="E119" s="640" t="s">
        <v>3602</v>
      </c>
      <c r="F119" s="641"/>
      <c r="G119" s="641" t="s">
        <v>1837</v>
      </c>
      <c r="H119" s="641"/>
    </row>
    <row r="120" spans="1:8">
      <c r="A120" s="1152" t="s">
        <v>1569</v>
      </c>
      <c r="B120" s="356" t="s">
        <v>3601</v>
      </c>
      <c r="C120" s="639" t="s">
        <v>1572</v>
      </c>
      <c r="D120" s="640" t="s">
        <v>3471</v>
      </c>
      <c r="E120" s="640" t="s">
        <v>1982</v>
      </c>
      <c r="F120" s="641"/>
      <c r="G120" s="641" t="s">
        <v>1837</v>
      </c>
      <c r="H120" s="641"/>
    </row>
    <row r="121" spans="1:8">
      <c r="A121" s="1152" t="s">
        <v>1576</v>
      </c>
      <c r="B121" s="639" t="s">
        <v>1580</v>
      </c>
      <c r="C121" s="639" t="s">
        <v>1580</v>
      </c>
      <c r="D121" s="640" t="s">
        <v>3348</v>
      </c>
      <c r="E121" s="640" t="s">
        <v>1983</v>
      </c>
      <c r="F121" s="641"/>
      <c r="G121" s="641" t="s">
        <v>1837</v>
      </c>
      <c r="H121" s="641"/>
    </row>
    <row r="122" spans="1:8">
      <c r="A122" s="1152" t="s">
        <v>1581</v>
      </c>
      <c r="B122" s="639" t="s">
        <v>1586</v>
      </c>
      <c r="C122" s="639" t="s">
        <v>1586</v>
      </c>
      <c r="D122" s="640" t="s">
        <v>3348</v>
      </c>
      <c r="E122" s="640" t="s">
        <v>1984</v>
      </c>
      <c r="F122" s="641"/>
      <c r="G122" s="641" t="s">
        <v>1837</v>
      </c>
      <c r="H122" s="641"/>
    </row>
    <row r="123" spans="1:8">
      <c r="A123" s="1152" t="s">
        <v>1588</v>
      </c>
      <c r="B123" s="356" t="s">
        <v>3635</v>
      </c>
      <c r="C123" s="356" t="s">
        <v>3635</v>
      </c>
      <c r="D123" s="640" t="s">
        <v>3470</v>
      </c>
      <c r="E123" s="640" t="s">
        <v>3650</v>
      </c>
      <c r="F123" s="641"/>
      <c r="G123" s="641" t="s">
        <v>1837</v>
      </c>
      <c r="H123" s="641"/>
    </row>
    <row r="124" spans="1:8">
      <c r="A124" s="1152" t="s">
        <v>1588</v>
      </c>
      <c r="B124" s="356" t="s">
        <v>3635</v>
      </c>
      <c r="C124" s="639" t="s">
        <v>1593</v>
      </c>
      <c r="D124" s="640" t="s">
        <v>3471</v>
      </c>
      <c r="E124" s="640" t="s">
        <v>3652</v>
      </c>
      <c r="F124" s="641"/>
      <c r="G124" s="641" t="s">
        <v>1837</v>
      </c>
      <c r="H124" s="641"/>
    </row>
    <row r="125" spans="1:8">
      <c r="A125" s="1152" t="s">
        <v>1596</v>
      </c>
      <c r="B125" s="356" t="s">
        <v>3655</v>
      </c>
      <c r="C125" s="356" t="s">
        <v>3655</v>
      </c>
      <c r="D125" s="640" t="s">
        <v>3470</v>
      </c>
      <c r="E125" s="640" t="s">
        <v>1985</v>
      </c>
      <c r="F125" s="641"/>
      <c r="G125" s="641" t="s">
        <v>1837</v>
      </c>
      <c r="H125" s="641"/>
    </row>
    <row r="126" spans="1:8">
      <c r="A126" s="1152" t="s">
        <v>1596</v>
      </c>
      <c r="B126" s="356" t="s">
        <v>3655</v>
      </c>
      <c r="C126" s="639" t="s">
        <v>1600</v>
      </c>
      <c r="D126" s="640" t="s">
        <v>3471</v>
      </c>
      <c r="E126" s="640" t="s">
        <v>1985</v>
      </c>
      <c r="F126" s="641"/>
      <c r="G126" s="641" t="s">
        <v>1837</v>
      </c>
      <c r="H126" s="641"/>
    </row>
    <row r="127" spans="1:8">
      <c r="A127" s="1152" t="s">
        <v>1601</v>
      </c>
      <c r="B127" s="639" t="s">
        <v>1605</v>
      </c>
      <c r="C127" s="639" t="s">
        <v>1605</v>
      </c>
      <c r="D127" s="640" t="s">
        <v>3348</v>
      </c>
      <c r="E127" s="640" t="s">
        <v>1986</v>
      </c>
      <c r="F127" s="641"/>
      <c r="G127" s="641" t="s">
        <v>1837</v>
      </c>
      <c r="H127" s="641"/>
    </row>
    <row r="128" spans="1:8">
      <c r="A128" s="1152" t="s">
        <v>1607</v>
      </c>
      <c r="B128" s="639" t="s">
        <v>1612</v>
      </c>
      <c r="C128" s="639" t="s">
        <v>1612</v>
      </c>
      <c r="D128" s="640" t="s">
        <v>3348</v>
      </c>
      <c r="E128" s="640" t="s">
        <v>1987</v>
      </c>
      <c r="F128" s="641"/>
      <c r="G128" s="641" t="s">
        <v>1837</v>
      </c>
      <c r="H128" s="641"/>
    </row>
    <row r="129" spans="1:8">
      <c r="A129" s="1152" t="s">
        <v>1613</v>
      </c>
      <c r="B129" s="639" t="s">
        <v>1616</v>
      </c>
      <c r="C129" s="639" t="s">
        <v>1616</v>
      </c>
      <c r="D129" s="640" t="s">
        <v>3348</v>
      </c>
      <c r="E129" s="640" t="s">
        <v>1988</v>
      </c>
      <c r="F129" s="641"/>
      <c r="G129" s="641" t="s">
        <v>1837</v>
      </c>
      <c r="H129" s="641"/>
    </row>
    <row r="130" spans="1:8">
      <c r="A130" s="1152" t="s">
        <v>1619</v>
      </c>
      <c r="B130" s="356" t="s">
        <v>3703</v>
      </c>
      <c r="C130" s="356" t="s">
        <v>3703</v>
      </c>
      <c r="D130" s="640" t="s">
        <v>3470</v>
      </c>
      <c r="E130" s="640" t="s">
        <v>3704</v>
      </c>
      <c r="F130" s="641"/>
      <c r="G130" s="641" t="s">
        <v>1837</v>
      </c>
      <c r="H130" s="641"/>
    </row>
    <row r="131" spans="1:8">
      <c r="A131" s="1152" t="s">
        <v>1619</v>
      </c>
      <c r="B131" s="356" t="s">
        <v>3703</v>
      </c>
      <c r="C131" s="639" t="s">
        <v>1623</v>
      </c>
      <c r="D131" s="640" t="s">
        <v>3471</v>
      </c>
      <c r="E131" s="640" t="s">
        <v>1989</v>
      </c>
      <c r="F131" s="641"/>
      <c r="G131" s="641" t="s">
        <v>1837</v>
      </c>
      <c r="H131" s="641"/>
    </row>
    <row r="132" spans="1:8">
      <c r="A132" s="1152" t="s">
        <v>1625</v>
      </c>
      <c r="B132" s="356" t="s">
        <v>3355</v>
      </c>
      <c r="C132" s="356" t="s">
        <v>3355</v>
      </c>
      <c r="D132" s="640" t="s">
        <v>3470</v>
      </c>
      <c r="E132" s="640" t="s">
        <v>3721</v>
      </c>
      <c r="F132" s="641"/>
      <c r="G132" s="641" t="s">
        <v>1837</v>
      </c>
      <c r="H132" s="641"/>
    </row>
    <row r="133" spans="1:8">
      <c r="A133" s="1152" t="s">
        <v>1625</v>
      </c>
      <c r="B133" s="356" t="s">
        <v>3355</v>
      </c>
      <c r="C133" s="639" t="s">
        <v>1629</v>
      </c>
      <c r="D133" s="640" t="s">
        <v>3471</v>
      </c>
      <c r="E133" s="640" t="s">
        <v>1990</v>
      </c>
      <c r="F133" s="641"/>
      <c r="G133" s="641" t="s">
        <v>1837</v>
      </c>
      <c r="H133" s="641"/>
    </row>
    <row r="134" spans="1:8">
      <c r="A134" s="1152" t="s">
        <v>1632</v>
      </c>
      <c r="B134" s="639" t="s">
        <v>1636</v>
      </c>
      <c r="C134" s="639" t="s">
        <v>1636</v>
      </c>
      <c r="D134" s="640" t="s">
        <v>3348</v>
      </c>
      <c r="E134" s="640" t="s">
        <v>1991</v>
      </c>
      <c r="F134" s="641"/>
      <c r="G134" s="641" t="s">
        <v>1837</v>
      </c>
      <c r="H134" s="641"/>
    </row>
    <row r="135" spans="1:8">
      <c r="A135" s="1152" t="s">
        <v>1639</v>
      </c>
      <c r="B135" s="639" t="s">
        <v>1643</v>
      </c>
      <c r="C135" s="639" t="s">
        <v>1643</v>
      </c>
      <c r="D135" s="640" t="s">
        <v>3348</v>
      </c>
      <c r="E135" s="640" t="s">
        <v>1992</v>
      </c>
      <c r="F135" s="641"/>
      <c r="G135" s="641" t="s">
        <v>1837</v>
      </c>
      <c r="H135" s="641"/>
    </row>
    <row r="136" spans="1:8">
      <c r="A136" s="1152" t="s">
        <v>1645</v>
      </c>
      <c r="B136" s="639" t="s">
        <v>1650</v>
      </c>
      <c r="C136" s="639" t="s">
        <v>1650</v>
      </c>
      <c r="D136" s="640" t="s">
        <v>3348</v>
      </c>
      <c r="E136" s="640" t="s">
        <v>1993</v>
      </c>
      <c r="F136" s="641"/>
      <c r="G136" s="641" t="s">
        <v>1837</v>
      </c>
      <c r="H136" s="641"/>
    </row>
    <row r="137" spans="1:8">
      <c r="A137" s="1152" t="s">
        <v>1654</v>
      </c>
      <c r="B137" s="639" t="s">
        <v>1658</v>
      </c>
      <c r="C137" s="639" t="s">
        <v>1658</v>
      </c>
      <c r="D137" s="640" t="s">
        <v>3348</v>
      </c>
      <c r="E137" s="640" t="s">
        <v>1994</v>
      </c>
      <c r="F137" s="641"/>
      <c r="G137" s="641" t="s">
        <v>1837</v>
      </c>
      <c r="H137" s="641"/>
    </row>
    <row r="138" spans="1:8">
      <c r="A138" s="1152" t="s">
        <v>1661</v>
      </c>
      <c r="B138" s="639" t="s">
        <v>3356</v>
      </c>
      <c r="C138" s="639" t="s">
        <v>3356</v>
      </c>
      <c r="D138" s="640" t="s">
        <v>3470</v>
      </c>
      <c r="E138" s="640" t="s">
        <v>3800</v>
      </c>
      <c r="F138" s="641"/>
      <c r="G138" s="641" t="s">
        <v>1837</v>
      </c>
      <c r="H138" s="641"/>
    </row>
    <row r="139" spans="1:8">
      <c r="A139" s="1152" t="s">
        <v>1661</v>
      </c>
      <c r="B139" s="639" t="s">
        <v>3356</v>
      </c>
      <c r="C139" s="639" t="s">
        <v>1665</v>
      </c>
      <c r="D139" s="640" t="s">
        <v>3471</v>
      </c>
      <c r="E139" s="640" t="s">
        <v>1995</v>
      </c>
      <c r="F139" s="641"/>
      <c r="G139" s="641" t="s">
        <v>1837</v>
      </c>
      <c r="H139" s="641"/>
    </row>
    <row r="140" spans="1:8">
      <c r="A140" s="1152" t="s">
        <v>1667</v>
      </c>
      <c r="B140" s="639" t="s">
        <v>3357</v>
      </c>
      <c r="C140" s="639" t="s">
        <v>3357</v>
      </c>
      <c r="D140" s="640" t="s">
        <v>3470</v>
      </c>
      <c r="E140" s="640" t="s">
        <v>3835</v>
      </c>
      <c r="F140" s="641"/>
      <c r="G140" s="641" t="s">
        <v>1837</v>
      </c>
      <c r="H140" s="641"/>
    </row>
    <row r="141" spans="1:8">
      <c r="A141" s="1152" t="s">
        <v>1667</v>
      </c>
      <c r="B141" s="639" t="s">
        <v>3357</v>
      </c>
      <c r="C141" s="639" t="s">
        <v>1996</v>
      </c>
      <c r="D141" s="640" t="s">
        <v>3471</v>
      </c>
      <c r="E141" s="640" t="s">
        <v>1997</v>
      </c>
      <c r="F141" s="641"/>
      <c r="G141" s="641" t="s">
        <v>1837</v>
      </c>
      <c r="H141" s="641"/>
    </row>
    <row r="142" spans="1:8">
      <c r="A142" s="1152" t="s">
        <v>1673</v>
      </c>
      <c r="B142" s="639" t="s">
        <v>3840</v>
      </c>
      <c r="C142" s="639" t="s">
        <v>3840</v>
      </c>
      <c r="D142" s="640" t="s">
        <v>3470</v>
      </c>
      <c r="E142" s="640" t="s">
        <v>3857</v>
      </c>
      <c r="F142" s="641"/>
      <c r="G142" s="641" t="s">
        <v>1837</v>
      </c>
      <c r="H142" s="641"/>
    </row>
    <row r="143" spans="1:8">
      <c r="A143" s="1152" t="s">
        <v>1673</v>
      </c>
      <c r="B143" s="639" t="s">
        <v>3840</v>
      </c>
      <c r="C143" s="639" t="s">
        <v>1677</v>
      </c>
      <c r="D143" s="640" t="s">
        <v>3471</v>
      </c>
      <c r="E143" s="640" t="s">
        <v>1998</v>
      </c>
      <c r="F143" s="641"/>
      <c r="G143" s="641" t="s">
        <v>1837</v>
      </c>
      <c r="H143" s="641"/>
    </row>
    <row r="144" spans="1:8">
      <c r="A144" s="1152" t="s">
        <v>1679</v>
      </c>
      <c r="B144" s="356" t="s">
        <v>3860</v>
      </c>
      <c r="C144" s="356" t="s">
        <v>3860</v>
      </c>
      <c r="D144" s="640" t="s">
        <v>3470</v>
      </c>
      <c r="E144" s="1590" t="s">
        <v>3916</v>
      </c>
      <c r="F144" s="641"/>
      <c r="G144" s="641" t="s">
        <v>1837</v>
      </c>
      <c r="H144" s="641"/>
    </row>
    <row r="145" spans="1:8">
      <c r="A145" s="1152" t="s">
        <v>1679</v>
      </c>
      <c r="B145" s="356" t="s">
        <v>3860</v>
      </c>
      <c r="C145" s="639" t="s">
        <v>1999</v>
      </c>
      <c r="D145" s="640" t="s">
        <v>3471</v>
      </c>
      <c r="E145" s="640" t="s">
        <v>3954</v>
      </c>
      <c r="F145" s="641"/>
      <c r="G145" s="641" t="s">
        <v>1837</v>
      </c>
      <c r="H145" s="641"/>
    </row>
    <row r="146" spans="1:8">
      <c r="A146" s="1152" t="s">
        <v>1679</v>
      </c>
      <c r="B146" s="356" t="s">
        <v>3860</v>
      </c>
      <c r="C146" s="639" t="s">
        <v>2000</v>
      </c>
      <c r="D146" s="640" t="s">
        <v>3471</v>
      </c>
      <c r="E146" s="640" t="s">
        <v>2001</v>
      </c>
      <c r="F146" s="641"/>
      <c r="G146" s="641" t="s">
        <v>1837</v>
      </c>
      <c r="H146" s="641"/>
    </row>
    <row r="147" spans="1:8">
      <c r="A147" s="1152" t="s">
        <v>1688</v>
      </c>
      <c r="B147" s="356" t="s">
        <v>3915</v>
      </c>
      <c r="C147" s="639" t="s">
        <v>1693</v>
      </c>
      <c r="D147" s="640" t="s">
        <v>3348</v>
      </c>
      <c r="E147" s="640" t="s">
        <v>2002</v>
      </c>
      <c r="F147" s="641"/>
      <c r="G147" s="641" t="s">
        <v>1837</v>
      </c>
      <c r="H147" s="641"/>
    </row>
    <row r="148" spans="1:8">
      <c r="A148" s="1152" t="s">
        <v>1695</v>
      </c>
      <c r="B148" s="356" t="s">
        <v>3358</v>
      </c>
      <c r="C148" s="356" t="s">
        <v>3358</v>
      </c>
      <c r="D148" s="640" t="s">
        <v>3470</v>
      </c>
      <c r="E148" s="640" t="s">
        <v>3917</v>
      </c>
      <c r="F148" s="641"/>
      <c r="G148" s="641" t="s">
        <v>1837</v>
      </c>
      <c r="H148" s="641"/>
    </row>
    <row r="149" spans="1:8">
      <c r="A149" s="1152" t="s">
        <v>1695</v>
      </c>
      <c r="B149" s="356" t="s">
        <v>3358</v>
      </c>
      <c r="C149" s="639" t="s">
        <v>3939</v>
      </c>
      <c r="D149" s="640" t="s">
        <v>3471</v>
      </c>
      <c r="E149" s="640" t="s">
        <v>2003</v>
      </c>
      <c r="F149" s="641"/>
      <c r="G149" s="641" t="s">
        <v>1837</v>
      </c>
      <c r="H149" s="641"/>
    </row>
    <row r="150" spans="1:8">
      <c r="A150" s="1152" t="s">
        <v>1700</v>
      </c>
      <c r="B150" s="356" t="s">
        <v>3926</v>
      </c>
      <c r="C150" s="356" t="s">
        <v>3926</v>
      </c>
      <c r="D150" s="640" t="s">
        <v>3348</v>
      </c>
      <c r="E150" s="640" t="s">
        <v>2004</v>
      </c>
      <c r="F150" s="641"/>
      <c r="G150" s="641" t="s">
        <v>1837</v>
      </c>
      <c r="H150" s="641"/>
    </row>
    <row r="151" spans="1:8">
      <c r="A151" s="1152" t="s">
        <v>1705</v>
      </c>
      <c r="B151" s="356" t="s">
        <v>3940</v>
      </c>
      <c r="C151" s="356" t="s">
        <v>3940</v>
      </c>
      <c r="D151" s="640" t="s">
        <v>3470</v>
      </c>
      <c r="E151" s="640" t="s">
        <v>3942</v>
      </c>
      <c r="F151" s="641"/>
      <c r="G151" s="641" t="s">
        <v>1837</v>
      </c>
      <c r="H151" s="641"/>
    </row>
    <row r="152" spans="1:8">
      <c r="A152" s="1152" t="s">
        <v>1705</v>
      </c>
      <c r="B152" s="356" t="s">
        <v>3940</v>
      </c>
      <c r="C152" s="356" t="s">
        <v>3941</v>
      </c>
      <c r="D152" s="640" t="s">
        <v>3471</v>
      </c>
      <c r="E152" s="640" t="s">
        <v>2005</v>
      </c>
      <c r="F152" s="641"/>
      <c r="G152" s="641" t="s">
        <v>1837</v>
      </c>
      <c r="H152" s="641"/>
    </row>
    <row r="153" spans="1:8">
      <c r="A153" s="1152" t="s">
        <v>1710</v>
      </c>
      <c r="B153" s="639" t="s">
        <v>1714</v>
      </c>
      <c r="C153" s="639" t="s">
        <v>1714</v>
      </c>
      <c r="D153" s="640" t="s">
        <v>3348</v>
      </c>
      <c r="E153" s="640" t="s">
        <v>3953</v>
      </c>
      <c r="F153" s="641"/>
      <c r="G153" s="641" t="s">
        <v>1837</v>
      </c>
      <c r="H153" s="641"/>
    </row>
    <row r="154" spans="1:8">
      <c r="A154" s="643"/>
      <c r="B154" s="644"/>
      <c r="C154" s="645"/>
      <c r="D154" s="645"/>
      <c r="E154" s="645"/>
      <c r="F154" s="646"/>
      <c r="G154" s="646"/>
      <c r="H154" s="646"/>
    </row>
    <row r="155" spans="1:8">
      <c r="A155" s="647"/>
      <c r="B155" s="648"/>
      <c r="C155" s="648"/>
      <c r="D155" s="648"/>
      <c r="E155" s="648"/>
      <c r="F155" s="649"/>
      <c r="G155" s="649"/>
      <c r="H155" s="649"/>
    </row>
  </sheetData>
  <phoneticPr fontId="241" type="noConversion"/>
  <conditionalFormatting sqref="A4:A153">
    <cfRule type="cellIs" dxfId="37" priority="21" operator="equal">
      <formula>""</formula>
    </cfRule>
  </conditionalFormatting>
  <conditionalFormatting sqref="B105:B106 B116:B117 B119:B120 B123:B126 B130:B133 B147 B149 B148:C148 B4:B24 B29:B34 B36:B38 B40:B41 B51:B98">
    <cfRule type="cellIs" dxfId="36" priority="20" operator="equal">
      <formula>""</formula>
    </cfRule>
  </conditionalFormatting>
  <conditionalFormatting sqref="C105">
    <cfRule type="cellIs" dxfId="35" priority="19" operator="equal">
      <formula>""</formula>
    </cfRule>
  </conditionalFormatting>
  <conditionalFormatting sqref="C116">
    <cfRule type="cellIs" dxfId="34" priority="18" operator="equal">
      <formula>""</formula>
    </cfRule>
  </conditionalFormatting>
  <conditionalFormatting sqref="C119">
    <cfRule type="cellIs" dxfId="33" priority="17" operator="equal">
      <formula>""</formula>
    </cfRule>
  </conditionalFormatting>
  <conditionalFormatting sqref="C123">
    <cfRule type="cellIs" dxfId="32" priority="16" operator="equal">
      <formula>""</formula>
    </cfRule>
  </conditionalFormatting>
  <conditionalFormatting sqref="C125">
    <cfRule type="cellIs" dxfId="31" priority="15" operator="equal">
      <formula>""</formula>
    </cfRule>
  </conditionalFormatting>
  <conditionalFormatting sqref="C130">
    <cfRule type="cellIs" dxfId="30" priority="14" operator="equal">
      <formula>""</formula>
    </cfRule>
  </conditionalFormatting>
  <conditionalFormatting sqref="C132">
    <cfRule type="cellIs" dxfId="29" priority="13" operator="equal">
      <formula>""</formula>
    </cfRule>
  </conditionalFormatting>
  <conditionalFormatting sqref="B144:B146">
    <cfRule type="cellIs" dxfId="27" priority="11" operator="equal">
      <formula>""</formula>
    </cfRule>
  </conditionalFormatting>
  <conditionalFormatting sqref="C144">
    <cfRule type="cellIs" dxfId="26" priority="10" operator="equal">
      <formula>""</formula>
    </cfRule>
  </conditionalFormatting>
  <conditionalFormatting sqref="B150:C152">
    <cfRule type="cellIs" dxfId="25" priority="9" operator="equal">
      <formula>""</formula>
    </cfRule>
  </conditionalFormatting>
  <conditionalFormatting sqref="C29">
    <cfRule type="cellIs" dxfId="24" priority="8" operator="equal">
      <formula>""</formula>
    </cfRule>
  </conditionalFormatting>
  <conditionalFormatting sqref="C31">
    <cfRule type="cellIs" dxfId="23" priority="7" operator="equal">
      <formula>""</formula>
    </cfRule>
  </conditionalFormatting>
  <conditionalFormatting sqref="C33">
    <cfRule type="cellIs" dxfId="22" priority="6" operator="equal">
      <formula>""</formula>
    </cfRule>
  </conditionalFormatting>
  <conditionalFormatting sqref="C36">
    <cfRule type="cellIs" dxfId="21" priority="5" operator="equal">
      <formula>""</formula>
    </cfRule>
  </conditionalFormatting>
  <conditionalFormatting sqref="C40">
    <cfRule type="cellIs" dxfId="20" priority="4" operator="equal">
      <formula>""</formula>
    </cfRule>
  </conditionalFormatting>
  <conditionalFormatting sqref="B49">
    <cfRule type="expression" dxfId="7" priority="3">
      <formula>#REF!="제외"</formula>
    </cfRule>
  </conditionalFormatting>
  <conditionalFormatting sqref="B50">
    <cfRule type="expression" dxfId="6" priority="2">
      <formula>#REF!="제외"</formula>
    </cfRule>
  </conditionalFormatting>
  <conditionalFormatting sqref="C49">
    <cfRule type="expression" dxfId="5" priority="1">
      <formula>#REF!="제외"</formula>
    </cfRule>
  </conditionalFormatting>
  <pageMargins left="0.7" right="0.7" top="0.75" bottom="0.75" header="0.3" footer="0.3"/>
  <pageSetup paperSize="9" scale="4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F59DC-5189-4493-AA8F-9D43137D091F}">
  <sheetPr codeName="Sheet8">
    <tabColor rgb="FFFFFF00"/>
    <pageSetUpPr autoPageBreaks="0"/>
  </sheetPr>
  <dimension ref="B2:J256"/>
  <sheetViews>
    <sheetView topLeftCell="A20" workbookViewId="0">
      <selection activeCell="E34" sqref="E34"/>
    </sheetView>
  </sheetViews>
  <sheetFormatPr defaultColWidth="10.25" defaultRowHeight="16.5"/>
  <cols>
    <col min="1" max="1" width="2.125" style="655" customWidth="1"/>
    <col min="2" max="2" width="21.5" style="655" customWidth="1"/>
    <col min="3" max="3" width="10.25" style="655" customWidth="1"/>
    <col min="4" max="4" width="6.75" style="655" customWidth="1"/>
    <col min="5" max="5" width="41.75" style="655" customWidth="1"/>
    <col min="6" max="6" width="10.25" style="655" customWidth="1"/>
    <col min="7" max="7" width="3.25" style="655" customWidth="1"/>
    <col min="8" max="10" width="20.75" style="655" customWidth="1"/>
    <col min="11" max="16384" width="10.25" style="655"/>
  </cols>
  <sheetData>
    <row r="2" spans="2:10">
      <c r="B2" s="653" t="s">
        <v>2006</v>
      </c>
      <c r="C2" s="654"/>
      <c r="E2" s="653" t="s">
        <v>2007</v>
      </c>
      <c r="H2" s="653" t="s">
        <v>31</v>
      </c>
    </row>
    <row r="3" spans="2:10" ht="24">
      <c r="B3" s="656" t="s">
        <v>2008</v>
      </c>
      <c r="C3" s="656" t="s">
        <v>2009</v>
      </c>
      <c r="E3" s="1563" t="s">
        <v>2010</v>
      </c>
      <c r="F3" s="1563"/>
      <c r="H3" s="657" t="s">
        <v>2011</v>
      </c>
      <c r="I3" s="658" t="s">
        <v>2012</v>
      </c>
      <c r="J3" s="659" t="s">
        <v>2013</v>
      </c>
    </row>
    <row r="4" spans="2:10">
      <c r="B4" s="660" t="s">
        <v>2014</v>
      </c>
      <c r="C4" s="661">
        <v>1</v>
      </c>
      <c r="E4" s="661" t="s">
        <v>2015</v>
      </c>
      <c r="F4" s="661">
        <v>1</v>
      </c>
      <c r="H4" s="662" t="s">
        <v>53</v>
      </c>
      <c r="I4" s="662" t="s">
        <v>2016</v>
      </c>
      <c r="J4" s="663" t="s">
        <v>898</v>
      </c>
    </row>
    <row r="5" spans="2:10">
      <c r="B5" s="660" t="s">
        <v>2017</v>
      </c>
      <c r="C5" s="661">
        <v>2</v>
      </c>
      <c r="E5" s="661" t="s">
        <v>2018</v>
      </c>
      <c r="F5" s="661">
        <v>2</v>
      </c>
      <c r="H5" s="662" t="s">
        <v>53</v>
      </c>
      <c r="I5" s="662" t="s">
        <v>1266</v>
      </c>
      <c r="J5" s="663" t="s">
        <v>898</v>
      </c>
    </row>
    <row r="6" spans="2:10">
      <c r="B6" s="660" t="s">
        <v>692</v>
      </c>
      <c r="C6" s="661">
        <v>3</v>
      </c>
      <c r="E6" s="661" t="s">
        <v>2019</v>
      </c>
      <c r="F6" s="661">
        <v>3</v>
      </c>
      <c r="H6" s="662" t="s">
        <v>53</v>
      </c>
      <c r="I6" s="662" t="s">
        <v>2020</v>
      </c>
      <c r="J6" s="663" t="s">
        <v>898</v>
      </c>
    </row>
    <row r="7" spans="2:10">
      <c r="B7" s="660" t="s">
        <v>2021</v>
      </c>
      <c r="C7" s="661">
        <v>4</v>
      </c>
      <c r="E7" s="661" t="s">
        <v>2022</v>
      </c>
      <c r="F7" s="661">
        <v>4</v>
      </c>
      <c r="H7" s="662" t="s">
        <v>53</v>
      </c>
      <c r="I7" s="662" t="s">
        <v>894</v>
      </c>
      <c r="J7" s="663" t="s">
        <v>898</v>
      </c>
    </row>
    <row r="8" spans="2:10">
      <c r="B8" s="660" t="s">
        <v>2023</v>
      </c>
      <c r="C8" s="661">
        <v>5</v>
      </c>
      <c r="E8" s="661" t="s">
        <v>2024</v>
      </c>
      <c r="F8" s="661">
        <v>5</v>
      </c>
      <c r="H8" s="662" t="s">
        <v>53</v>
      </c>
      <c r="I8" s="662" t="s">
        <v>2025</v>
      </c>
      <c r="J8" s="663" t="s">
        <v>898</v>
      </c>
    </row>
    <row r="9" spans="2:10">
      <c r="B9" s="660" t="s">
        <v>2026</v>
      </c>
      <c r="C9" s="661">
        <v>6</v>
      </c>
      <c r="E9" s="661" t="s">
        <v>2027</v>
      </c>
      <c r="F9" s="661">
        <v>6</v>
      </c>
      <c r="H9" s="662" t="s">
        <v>53</v>
      </c>
      <c r="I9" s="662" t="s">
        <v>1360</v>
      </c>
      <c r="J9" s="663" t="s">
        <v>898</v>
      </c>
    </row>
    <row r="10" spans="2:10">
      <c r="B10" s="660" t="s">
        <v>2028</v>
      </c>
      <c r="C10" s="661">
        <v>7</v>
      </c>
      <c r="H10" s="662" t="s">
        <v>53</v>
      </c>
      <c r="I10" s="662" t="s">
        <v>925</v>
      </c>
      <c r="J10" s="663" t="s">
        <v>858</v>
      </c>
    </row>
    <row r="11" spans="2:10">
      <c r="B11" s="660" t="s">
        <v>2029</v>
      </c>
      <c r="C11" s="661">
        <v>8</v>
      </c>
      <c r="E11" s="1563" t="s">
        <v>2030</v>
      </c>
      <c r="F11" s="1563"/>
      <c r="H11" s="662" t="s">
        <v>53</v>
      </c>
      <c r="I11" s="662" t="s">
        <v>2031</v>
      </c>
      <c r="J11" s="663" t="s">
        <v>858</v>
      </c>
    </row>
    <row r="12" spans="2:10">
      <c r="B12" s="660" t="s">
        <v>2032</v>
      </c>
      <c r="C12" s="661">
        <v>9</v>
      </c>
      <c r="E12" s="664" t="s">
        <v>2033</v>
      </c>
      <c r="F12" s="661">
        <v>1</v>
      </c>
      <c r="H12" s="662" t="s">
        <v>53</v>
      </c>
      <c r="I12" s="662" t="s">
        <v>1243</v>
      </c>
      <c r="J12" s="663" t="s">
        <v>858</v>
      </c>
    </row>
    <row r="13" spans="2:10">
      <c r="B13" s="665" t="s">
        <v>2034</v>
      </c>
      <c r="C13" s="666">
        <v>10</v>
      </c>
      <c r="D13" s="667" t="s">
        <v>2035</v>
      </c>
      <c r="E13" s="664" t="s">
        <v>2036</v>
      </c>
      <c r="F13" s="661">
        <v>2</v>
      </c>
      <c r="H13" s="662" t="s">
        <v>53</v>
      </c>
      <c r="I13" s="662" t="s">
        <v>851</v>
      </c>
      <c r="J13" s="663" t="s">
        <v>858</v>
      </c>
    </row>
    <row r="14" spans="2:10">
      <c r="B14" s="665" t="s">
        <v>2037</v>
      </c>
      <c r="C14" s="666">
        <v>11</v>
      </c>
      <c r="D14" s="667" t="s">
        <v>2038</v>
      </c>
      <c r="E14" s="661" t="s">
        <v>2039</v>
      </c>
      <c r="F14" s="661">
        <v>3</v>
      </c>
      <c r="H14" s="662" t="s">
        <v>53</v>
      </c>
      <c r="I14" s="662" t="s">
        <v>2040</v>
      </c>
      <c r="J14" s="663" t="s">
        <v>890</v>
      </c>
    </row>
    <row r="15" spans="2:10">
      <c r="B15" s="660" t="s">
        <v>2041</v>
      </c>
      <c r="C15" s="661">
        <v>12</v>
      </c>
      <c r="D15" s="668"/>
      <c r="E15" s="661" t="s">
        <v>2042</v>
      </c>
      <c r="F15" s="661">
        <v>4</v>
      </c>
      <c r="H15" s="662" t="s">
        <v>53</v>
      </c>
      <c r="I15" s="662" t="s">
        <v>1590</v>
      </c>
      <c r="J15" s="663" t="s">
        <v>890</v>
      </c>
    </row>
    <row r="16" spans="2:10">
      <c r="B16" s="665" t="s">
        <v>2043</v>
      </c>
      <c r="C16" s="666">
        <v>13</v>
      </c>
      <c r="D16" s="667" t="s">
        <v>2044</v>
      </c>
      <c r="E16" s="661" t="s">
        <v>2024</v>
      </c>
      <c r="F16" s="661">
        <v>5</v>
      </c>
      <c r="H16" s="662" t="s">
        <v>53</v>
      </c>
      <c r="I16" s="662" t="s">
        <v>2045</v>
      </c>
      <c r="J16" s="663" t="s">
        <v>890</v>
      </c>
    </row>
    <row r="17" spans="2:10">
      <c r="B17" s="660" t="s">
        <v>2046</v>
      </c>
      <c r="C17" s="661">
        <v>14</v>
      </c>
      <c r="H17" s="662" t="s">
        <v>53</v>
      </c>
      <c r="I17" s="662" t="s">
        <v>884</v>
      </c>
      <c r="J17" s="663" t="s">
        <v>890</v>
      </c>
    </row>
    <row r="18" spans="2:10">
      <c r="B18" s="660" t="s">
        <v>2047</v>
      </c>
      <c r="C18" s="661">
        <v>15</v>
      </c>
      <c r="H18" s="662" t="s">
        <v>53</v>
      </c>
      <c r="I18" s="662" t="s">
        <v>1469</v>
      </c>
      <c r="J18" s="663" t="s">
        <v>2048</v>
      </c>
    </row>
    <row r="19" spans="2:10">
      <c r="B19" s="660" t="s">
        <v>2049</v>
      </c>
      <c r="C19" s="661">
        <v>16</v>
      </c>
      <c r="H19" s="662" t="s">
        <v>53</v>
      </c>
      <c r="I19" s="662" t="s">
        <v>2050</v>
      </c>
      <c r="J19" s="663" t="s">
        <v>2048</v>
      </c>
    </row>
    <row r="20" spans="2:10">
      <c r="B20" s="660" t="s">
        <v>2051</v>
      </c>
      <c r="C20" s="661">
        <v>17</v>
      </c>
      <c r="E20" s="1564" t="s">
        <v>2052</v>
      </c>
      <c r="F20" s="1565"/>
      <c r="H20" s="662" t="s">
        <v>53</v>
      </c>
      <c r="I20" s="662" t="s">
        <v>2053</v>
      </c>
      <c r="J20" s="663" t="s">
        <v>2048</v>
      </c>
    </row>
    <row r="21" spans="2:10">
      <c r="B21" s="669" t="s">
        <v>2054</v>
      </c>
      <c r="C21" s="661">
        <v>18</v>
      </c>
      <c r="E21" s="670" t="s">
        <v>2055</v>
      </c>
      <c r="F21" s="671">
        <v>1</v>
      </c>
      <c r="H21" s="662" t="s">
        <v>53</v>
      </c>
      <c r="I21" s="662" t="s">
        <v>2056</v>
      </c>
      <c r="J21" s="663" t="s">
        <v>2048</v>
      </c>
    </row>
    <row r="22" spans="2:10">
      <c r="B22" s="660" t="s">
        <v>2057</v>
      </c>
      <c r="C22" s="661">
        <v>19</v>
      </c>
      <c r="E22" s="670" t="s">
        <v>2058</v>
      </c>
      <c r="F22" s="671">
        <v>2</v>
      </c>
      <c r="H22" s="662" t="s">
        <v>53</v>
      </c>
      <c r="I22" s="662" t="s">
        <v>2059</v>
      </c>
      <c r="J22" s="663" t="s">
        <v>2048</v>
      </c>
    </row>
    <row r="23" spans="2:10">
      <c r="B23" s="660" t="s">
        <v>2060</v>
      </c>
      <c r="C23" s="661">
        <v>20</v>
      </c>
      <c r="E23" s="670" t="s">
        <v>2061</v>
      </c>
      <c r="F23" s="671">
        <v>3</v>
      </c>
      <c r="H23" s="662" t="s">
        <v>53</v>
      </c>
      <c r="I23" s="662" t="s">
        <v>2062</v>
      </c>
      <c r="J23" s="663" t="s">
        <v>1024</v>
      </c>
    </row>
    <row r="24" spans="2:10">
      <c r="B24" s="660" t="s">
        <v>2063</v>
      </c>
      <c r="C24" s="661">
        <v>21</v>
      </c>
      <c r="E24" s="670" t="s">
        <v>2064</v>
      </c>
      <c r="F24" s="671">
        <v>4</v>
      </c>
      <c r="H24" s="662" t="s">
        <v>53</v>
      </c>
      <c r="I24" s="662" t="s">
        <v>2065</v>
      </c>
      <c r="J24" s="663" t="s">
        <v>1024</v>
      </c>
    </row>
    <row r="25" spans="2:10">
      <c r="B25" s="660" t="s">
        <v>2066</v>
      </c>
      <c r="C25" s="661">
        <v>22</v>
      </c>
      <c r="E25" s="670" t="s">
        <v>2067</v>
      </c>
      <c r="F25" s="671">
        <v>5</v>
      </c>
      <c r="H25" s="662" t="s">
        <v>53</v>
      </c>
      <c r="I25" s="662" t="s">
        <v>1427</v>
      </c>
      <c r="J25" s="663" t="s">
        <v>1024</v>
      </c>
    </row>
    <row r="26" spans="2:10">
      <c r="B26" s="660" t="s">
        <v>2068</v>
      </c>
      <c r="C26" s="661">
        <v>23</v>
      </c>
      <c r="E26" s="670" t="s">
        <v>2069</v>
      </c>
      <c r="F26" s="671">
        <v>6</v>
      </c>
      <c r="H26" s="662" t="s">
        <v>53</v>
      </c>
      <c r="I26" s="662" t="s">
        <v>1541</v>
      </c>
      <c r="J26" s="663" t="s">
        <v>1024</v>
      </c>
    </row>
    <row r="27" spans="2:10">
      <c r="B27" s="660" t="s">
        <v>2070</v>
      </c>
      <c r="C27" s="661">
        <v>24</v>
      </c>
      <c r="E27" s="672" t="s">
        <v>2071</v>
      </c>
      <c r="F27" s="671">
        <v>7</v>
      </c>
      <c r="H27" s="662" t="s">
        <v>53</v>
      </c>
      <c r="I27" s="662" t="s">
        <v>1018</v>
      </c>
      <c r="J27" s="663" t="s">
        <v>1024</v>
      </c>
    </row>
    <row r="28" spans="2:10">
      <c r="B28" s="660" t="s">
        <v>2072</v>
      </c>
      <c r="C28" s="661">
        <v>25</v>
      </c>
      <c r="E28" s="673" t="s">
        <v>2073</v>
      </c>
      <c r="F28" s="671">
        <v>8</v>
      </c>
      <c r="H28" s="662" t="s">
        <v>53</v>
      </c>
      <c r="I28" s="662" t="s">
        <v>2074</v>
      </c>
      <c r="J28" s="663" t="s">
        <v>1024</v>
      </c>
    </row>
    <row r="29" spans="2:10">
      <c r="B29" s="660" t="s">
        <v>2075</v>
      </c>
      <c r="C29" s="661">
        <v>26</v>
      </c>
      <c r="E29" s="673" t="s">
        <v>2076</v>
      </c>
      <c r="F29" s="674">
        <v>9</v>
      </c>
      <c r="H29" s="662" t="s">
        <v>54</v>
      </c>
      <c r="I29" s="662" t="s">
        <v>2077</v>
      </c>
      <c r="J29" s="663" t="s">
        <v>986</v>
      </c>
    </row>
    <row r="30" spans="2:10">
      <c r="B30" s="660" t="s">
        <v>2078</v>
      </c>
      <c r="C30" s="661">
        <v>27</v>
      </c>
      <c r="E30" s="675" t="s">
        <v>2079</v>
      </c>
      <c r="F30" s="674">
        <v>10</v>
      </c>
      <c r="H30" s="662" t="s">
        <v>54</v>
      </c>
      <c r="I30" s="662" t="s">
        <v>2080</v>
      </c>
      <c r="J30" s="663" t="s">
        <v>986</v>
      </c>
    </row>
    <row r="31" spans="2:10">
      <c r="B31" s="660" t="s">
        <v>2081</v>
      </c>
      <c r="C31" s="661">
        <v>28</v>
      </c>
      <c r="E31" s="675" t="s">
        <v>2082</v>
      </c>
      <c r="F31" s="674">
        <v>11</v>
      </c>
      <c r="H31" s="662" t="s">
        <v>54</v>
      </c>
      <c r="I31" s="662" t="s">
        <v>2083</v>
      </c>
      <c r="J31" s="663" t="s">
        <v>986</v>
      </c>
    </row>
    <row r="32" spans="2:10">
      <c r="B32" s="660" t="s">
        <v>2084</v>
      </c>
      <c r="C32" s="661">
        <v>29</v>
      </c>
      <c r="E32" s="673" t="s">
        <v>2085</v>
      </c>
      <c r="F32" s="674">
        <v>12</v>
      </c>
      <c r="H32" s="662" t="s">
        <v>54</v>
      </c>
      <c r="I32" s="662" t="s">
        <v>1296</v>
      </c>
      <c r="J32" s="663" t="s">
        <v>986</v>
      </c>
    </row>
    <row r="33" spans="2:10">
      <c r="B33" s="676" t="s">
        <v>2086</v>
      </c>
      <c r="C33" s="661">
        <v>30</v>
      </c>
      <c r="E33" s="675" t="s">
        <v>2087</v>
      </c>
      <c r="F33" s="674">
        <v>13</v>
      </c>
      <c r="H33" s="662" t="s">
        <v>54</v>
      </c>
      <c r="I33" s="662" t="s">
        <v>1119</v>
      </c>
      <c r="J33" s="663" t="s">
        <v>986</v>
      </c>
    </row>
    <row r="34" spans="2:10">
      <c r="B34" s="676" t="s">
        <v>2088</v>
      </c>
      <c r="C34" s="661">
        <v>31</v>
      </c>
      <c r="E34" s="673" t="s">
        <v>2089</v>
      </c>
      <c r="F34" s="674">
        <v>14</v>
      </c>
      <c r="H34" s="662" t="s">
        <v>54</v>
      </c>
      <c r="I34" s="662" t="s">
        <v>982</v>
      </c>
      <c r="J34" s="663" t="s">
        <v>986</v>
      </c>
    </row>
    <row r="35" spans="2:10">
      <c r="B35" s="676" t="s">
        <v>2090</v>
      </c>
      <c r="C35" s="661">
        <v>32</v>
      </c>
      <c r="E35" s="673" t="s">
        <v>2091</v>
      </c>
      <c r="F35" s="674">
        <v>15</v>
      </c>
      <c r="H35" s="662" t="s">
        <v>54</v>
      </c>
      <c r="I35" s="662" t="s">
        <v>1401</v>
      </c>
      <c r="J35" s="663" t="s">
        <v>986</v>
      </c>
    </row>
    <row r="36" spans="2:10">
      <c r="B36" s="676" t="s">
        <v>2092</v>
      </c>
      <c r="C36" s="661">
        <v>33</v>
      </c>
      <c r="E36" s="673" t="s">
        <v>2093</v>
      </c>
      <c r="F36" s="674">
        <v>16</v>
      </c>
      <c r="H36" s="662" t="s">
        <v>54</v>
      </c>
      <c r="I36" s="662" t="s">
        <v>2094</v>
      </c>
      <c r="J36" s="663" t="s">
        <v>986</v>
      </c>
    </row>
    <row r="37" spans="2:10">
      <c r="B37" s="676" t="s">
        <v>2095</v>
      </c>
      <c r="C37" s="661">
        <v>34</v>
      </c>
      <c r="E37" s="673" t="s">
        <v>2096</v>
      </c>
      <c r="F37" s="674">
        <v>17</v>
      </c>
      <c r="H37" s="662" t="s">
        <v>54</v>
      </c>
      <c r="I37" s="662" t="s">
        <v>1360</v>
      </c>
      <c r="J37" s="663" t="s">
        <v>986</v>
      </c>
    </row>
    <row r="38" spans="2:10">
      <c r="B38" s="676" t="s">
        <v>2097</v>
      </c>
      <c r="C38" s="661">
        <v>35</v>
      </c>
      <c r="E38" s="677" t="s">
        <v>2098</v>
      </c>
      <c r="F38" s="674">
        <v>18</v>
      </c>
      <c r="H38" s="662" t="s">
        <v>54</v>
      </c>
      <c r="I38" s="662" t="s">
        <v>2099</v>
      </c>
      <c r="J38" s="663" t="s">
        <v>986</v>
      </c>
    </row>
    <row r="39" spans="2:10">
      <c r="B39" s="676" t="s">
        <v>2100</v>
      </c>
      <c r="C39" s="661">
        <v>36</v>
      </c>
      <c r="E39" s="677" t="s">
        <v>2101</v>
      </c>
      <c r="F39" s="674">
        <v>19</v>
      </c>
      <c r="H39" s="662" t="s">
        <v>55</v>
      </c>
      <c r="I39" s="662" t="s">
        <v>2102</v>
      </c>
      <c r="J39" s="663" t="s">
        <v>1173</v>
      </c>
    </row>
    <row r="40" spans="2:10">
      <c r="B40" s="676" t="s">
        <v>2103</v>
      </c>
      <c r="C40" s="661">
        <v>37</v>
      </c>
      <c r="E40" s="677" t="s">
        <v>2104</v>
      </c>
      <c r="F40" s="674">
        <v>20</v>
      </c>
      <c r="H40" s="662" t="s">
        <v>55</v>
      </c>
      <c r="I40" s="662" t="s">
        <v>2105</v>
      </c>
      <c r="J40" s="663" t="s">
        <v>2106</v>
      </c>
    </row>
    <row r="41" spans="2:10">
      <c r="B41" s="676" t="s">
        <v>2107</v>
      </c>
      <c r="C41" s="661">
        <v>38</v>
      </c>
      <c r="E41" s="678" t="s">
        <v>2108</v>
      </c>
      <c r="F41" s="679">
        <v>21</v>
      </c>
      <c r="H41" s="662" t="s">
        <v>55</v>
      </c>
      <c r="I41" s="662" t="s">
        <v>2109</v>
      </c>
      <c r="J41" s="663" t="s">
        <v>2106</v>
      </c>
    </row>
    <row r="42" spans="2:10">
      <c r="B42" s="676" t="s">
        <v>2110</v>
      </c>
      <c r="C42" s="661">
        <v>39</v>
      </c>
      <c r="H42" s="662" t="s">
        <v>55</v>
      </c>
      <c r="I42" s="662" t="s">
        <v>56</v>
      </c>
      <c r="J42" s="663" t="s">
        <v>1173</v>
      </c>
    </row>
    <row r="43" spans="2:10">
      <c r="B43" s="676" t="s">
        <v>2111</v>
      </c>
      <c r="C43" s="661">
        <v>40</v>
      </c>
      <c r="H43" s="662" t="s">
        <v>55</v>
      </c>
      <c r="I43" s="662" t="s">
        <v>2112</v>
      </c>
      <c r="J43" s="663" t="s">
        <v>2113</v>
      </c>
    </row>
    <row r="44" spans="2:10">
      <c r="B44" s="676" t="s">
        <v>2114</v>
      </c>
      <c r="C44" s="661">
        <v>41</v>
      </c>
      <c r="H44" s="662" t="s">
        <v>55</v>
      </c>
      <c r="I44" s="662" t="s">
        <v>2115</v>
      </c>
      <c r="J44" s="663" t="s">
        <v>2113</v>
      </c>
    </row>
    <row r="45" spans="2:10">
      <c r="B45" s="676" t="s">
        <v>2116</v>
      </c>
      <c r="C45" s="661">
        <v>42</v>
      </c>
      <c r="H45" s="662" t="s">
        <v>55</v>
      </c>
      <c r="I45" s="662" t="s">
        <v>57</v>
      </c>
      <c r="J45" s="663" t="s">
        <v>2113</v>
      </c>
    </row>
    <row r="46" spans="2:10">
      <c r="B46" s="676" t="s">
        <v>2117</v>
      </c>
      <c r="C46" s="661">
        <v>43</v>
      </c>
      <c r="H46" s="662" t="s">
        <v>55</v>
      </c>
      <c r="I46" s="662" t="s">
        <v>2118</v>
      </c>
      <c r="J46" s="663" t="s">
        <v>794</v>
      </c>
    </row>
    <row r="47" spans="2:10">
      <c r="B47" s="676" t="s">
        <v>2119</v>
      </c>
      <c r="C47" s="661">
        <v>44</v>
      </c>
      <c r="H47" s="662" t="s">
        <v>55</v>
      </c>
      <c r="I47" s="662" t="s">
        <v>2120</v>
      </c>
      <c r="J47" s="663" t="s">
        <v>794</v>
      </c>
    </row>
    <row r="48" spans="2:10">
      <c r="B48" s="676" t="s">
        <v>2121</v>
      </c>
      <c r="C48" s="661">
        <v>45</v>
      </c>
      <c r="H48" s="662" t="s">
        <v>55</v>
      </c>
      <c r="I48" s="662" t="s">
        <v>2122</v>
      </c>
      <c r="J48" s="663" t="s">
        <v>794</v>
      </c>
    </row>
    <row r="49" spans="2:10">
      <c r="B49" s="676" t="s">
        <v>2123</v>
      </c>
      <c r="C49" s="661">
        <v>46</v>
      </c>
      <c r="H49" s="662" t="s">
        <v>55</v>
      </c>
      <c r="I49" s="662" t="s">
        <v>2124</v>
      </c>
      <c r="J49" s="663" t="s">
        <v>794</v>
      </c>
    </row>
    <row r="50" spans="2:10">
      <c r="B50" s="676" t="s">
        <v>2125</v>
      </c>
      <c r="C50" s="661">
        <v>47</v>
      </c>
      <c r="H50" s="662" t="s">
        <v>55</v>
      </c>
      <c r="I50" s="662" t="s">
        <v>2126</v>
      </c>
      <c r="J50" s="663" t="s">
        <v>794</v>
      </c>
    </row>
    <row r="51" spans="2:10">
      <c r="B51" s="676" t="s">
        <v>2127</v>
      </c>
      <c r="C51" s="661">
        <v>48</v>
      </c>
      <c r="H51" s="662" t="s">
        <v>55</v>
      </c>
      <c r="I51" s="662" t="s">
        <v>2128</v>
      </c>
      <c r="J51" s="663" t="s">
        <v>794</v>
      </c>
    </row>
    <row r="52" spans="2:10">
      <c r="B52" s="676" t="s">
        <v>2129</v>
      </c>
      <c r="C52" s="661">
        <v>49</v>
      </c>
      <c r="H52" s="662" t="s">
        <v>55</v>
      </c>
      <c r="I52" s="662" t="s">
        <v>2130</v>
      </c>
      <c r="J52" s="663" t="s">
        <v>912</v>
      </c>
    </row>
    <row r="53" spans="2:10">
      <c r="B53" s="676" t="s">
        <v>2131</v>
      </c>
      <c r="C53" s="661">
        <v>50</v>
      </c>
      <c r="H53" s="662" t="s">
        <v>55</v>
      </c>
      <c r="I53" s="662" t="s">
        <v>2132</v>
      </c>
      <c r="J53" s="663" t="s">
        <v>912</v>
      </c>
    </row>
    <row r="54" spans="2:10">
      <c r="B54" s="676" t="s">
        <v>2133</v>
      </c>
      <c r="C54" s="661">
        <v>51</v>
      </c>
      <c r="H54" s="662" t="s">
        <v>55</v>
      </c>
      <c r="I54" s="662" t="s">
        <v>2134</v>
      </c>
      <c r="J54" s="663" t="s">
        <v>912</v>
      </c>
    </row>
    <row r="55" spans="2:10">
      <c r="B55" s="676" t="s">
        <v>2135</v>
      </c>
      <c r="C55" s="661">
        <v>52</v>
      </c>
      <c r="H55" s="662" t="s">
        <v>55</v>
      </c>
      <c r="I55" s="662" t="s">
        <v>1446</v>
      </c>
      <c r="J55" s="663" t="s">
        <v>912</v>
      </c>
    </row>
    <row r="56" spans="2:10">
      <c r="B56" s="676" t="s">
        <v>2136</v>
      </c>
      <c r="C56" s="661">
        <v>53</v>
      </c>
      <c r="H56" s="662" t="s">
        <v>55</v>
      </c>
      <c r="I56" s="662" t="s">
        <v>2137</v>
      </c>
      <c r="J56" s="663" t="s">
        <v>763</v>
      </c>
    </row>
    <row r="57" spans="2:10">
      <c r="B57" s="676" t="s">
        <v>2138</v>
      </c>
      <c r="C57" s="661">
        <v>54</v>
      </c>
      <c r="H57" s="662" t="s">
        <v>55</v>
      </c>
      <c r="I57" s="662" t="s">
        <v>2139</v>
      </c>
      <c r="J57" s="663" t="s">
        <v>763</v>
      </c>
    </row>
    <row r="58" spans="2:10">
      <c r="B58" s="676" t="s">
        <v>2140</v>
      </c>
      <c r="C58" s="661">
        <v>55</v>
      </c>
      <c r="H58" s="662" t="s">
        <v>55</v>
      </c>
      <c r="I58" s="662" t="s">
        <v>2141</v>
      </c>
      <c r="J58" s="663" t="s">
        <v>763</v>
      </c>
    </row>
    <row r="59" spans="2:10">
      <c r="B59" s="676" t="s">
        <v>2142</v>
      </c>
      <c r="C59" s="661">
        <v>56</v>
      </c>
      <c r="H59" s="662" t="s">
        <v>55</v>
      </c>
      <c r="I59" s="662" t="s">
        <v>2143</v>
      </c>
      <c r="J59" s="663" t="s">
        <v>763</v>
      </c>
    </row>
    <row r="60" spans="2:10">
      <c r="B60" s="676" t="s">
        <v>2144</v>
      </c>
      <c r="C60" s="661">
        <v>57</v>
      </c>
      <c r="H60" s="662" t="s">
        <v>55</v>
      </c>
      <c r="I60" s="662" t="s">
        <v>757</v>
      </c>
      <c r="J60" s="663" t="s">
        <v>763</v>
      </c>
    </row>
    <row r="61" spans="2:10">
      <c r="B61" s="676" t="s">
        <v>2145</v>
      </c>
      <c r="C61" s="661">
        <v>58</v>
      </c>
      <c r="H61" s="662" t="s">
        <v>55</v>
      </c>
      <c r="I61" s="662" t="s">
        <v>2146</v>
      </c>
      <c r="J61" s="663" t="s">
        <v>763</v>
      </c>
    </row>
    <row r="62" spans="2:10">
      <c r="B62" s="676" t="s">
        <v>2147</v>
      </c>
      <c r="C62" s="661">
        <v>59</v>
      </c>
      <c r="H62" s="662" t="s">
        <v>55</v>
      </c>
      <c r="I62" s="662" t="s">
        <v>2148</v>
      </c>
      <c r="J62" s="663" t="s">
        <v>763</v>
      </c>
    </row>
    <row r="63" spans="2:10">
      <c r="B63" s="676" t="s">
        <v>2149</v>
      </c>
      <c r="C63" s="661">
        <v>60</v>
      </c>
      <c r="H63" s="662" t="s">
        <v>55</v>
      </c>
      <c r="I63" s="662" t="s">
        <v>2150</v>
      </c>
      <c r="J63" s="663" t="s">
        <v>763</v>
      </c>
    </row>
    <row r="64" spans="2:10">
      <c r="B64" s="676" t="s">
        <v>2151</v>
      </c>
      <c r="C64" s="661">
        <v>61</v>
      </c>
      <c r="H64" s="662" t="s">
        <v>55</v>
      </c>
      <c r="I64" s="662" t="s">
        <v>1003</v>
      </c>
      <c r="J64" s="663" t="s">
        <v>763</v>
      </c>
    </row>
    <row r="65" spans="2:10">
      <c r="B65" s="676" t="s">
        <v>2152</v>
      </c>
      <c r="C65" s="661">
        <v>62</v>
      </c>
      <c r="H65" s="662" t="s">
        <v>55</v>
      </c>
      <c r="I65" s="662" t="s">
        <v>2153</v>
      </c>
      <c r="J65" s="663" t="s">
        <v>1085</v>
      </c>
    </row>
    <row r="66" spans="2:10">
      <c r="B66" s="676" t="s">
        <v>2154</v>
      </c>
      <c r="C66" s="661">
        <v>63</v>
      </c>
      <c r="H66" s="662" t="s">
        <v>55</v>
      </c>
      <c r="I66" s="662" t="s">
        <v>2155</v>
      </c>
      <c r="J66" s="663" t="s">
        <v>1085</v>
      </c>
    </row>
    <row r="67" spans="2:10">
      <c r="B67" s="676" t="s">
        <v>2156</v>
      </c>
      <c r="C67" s="661">
        <v>64</v>
      </c>
      <c r="H67" s="662" t="s">
        <v>55</v>
      </c>
      <c r="I67" s="662" t="s">
        <v>2157</v>
      </c>
      <c r="J67" s="663" t="s">
        <v>1085</v>
      </c>
    </row>
    <row r="68" spans="2:10">
      <c r="B68" s="676" t="s">
        <v>2158</v>
      </c>
      <c r="C68" s="661">
        <v>65</v>
      </c>
      <c r="H68" s="662" t="s">
        <v>55</v>
      </c>
      <c r="I68" s="662" t="s">
        <v>2159</v>
      </c>
      <c r="J68" s="663" t="s">
        <v>1085</v>
      </c>
    </row>
    <row r="69" spans="2:10">
      <c r="B69" s="676" t="s">
        <v>2160</v>
      </c>
      <c r="C69" s="661">
        <v>66</v>
      </c>
      <c r="H69" s="662" t="s">
        <v>55</v>
      </c>
      <c r="I69" s="662" t="s">
        <v>2161</v>
      </c>
      <c r="J69" s="663" t="s">
        <v>1085</v>
      </c>
    </row>
    <row r="70" spans="2:10">
      <c r="B70" s="676" t="s">
        <v>2162</v>
      </c>
      <c r="C70" s="661">
        <v>67</v>
      </c>
      <c r="H70" s="662" t="s">
        <v>55</v>
      </c>
      <c r="I70" s="662" t="s">
        <v>2163</v>
      </c>
      <c r="J70" s="663" t="s">
        <v>2164</v>
      </c>
    </row>
    <row r="71" spans="2:10">
      <c r="B71" s="676" t="s">
        <v>2165</v>
      </c>
      <c r="C71" s="661">
        <v>68</v>
      </c>
      <c r="H71" s="662" t="s">
        <v>55</v>
      </c>
      <c r="I71" s="662" t="s">
        <v>2166</v>
      </c>
      <c r="J71" s="663" t="s">
        <v>2164</v>
      </c>
    </row>
    <row r="72" spans="2:10">
      <c r="B72" s="676" t="s">
        <v>2167</v>
      </c>
      <c r="C72" s="661">
        <v>69</v>
      </c>
      <c r="H72" s="662" t="s">
        <v>55</v>
      </c>
      <c r="I72" s="662" t="s">
        <v>2168</v>
      </c>
      <c r="J72" s="663" t="s">
        <v>2164</v>
      </c>
    </row>
    <row r="73" spans="2:10">
      <c r="B73" s="676" t="s">
        <v>2169</v>
      </c>
      <c r="C73" s="661">
        <v>70</v>
      </c>
      <c r="H73" s="662" t="s">
        <v>55</v>
      </c>
      <c r="I73" s="662" t="s">
        <v>1455</v>
      </c>
      <c r="J73" s="663" t="s">
        <v>742</v>
      </c>
    </row>
    <row r="74" spans="2:10">
      <c r="B74" s="676" t="s">
        <v>2170</v>
      </c>
      <c r="C74" s="661">
        <v>71</v>
      </c>
      <c r="H74" s="662" t="s">
        <v>55</v>
      </c>
      <c r="I74" s="662" t="s">
        <v>736</v>
      </c>
      <c r="J74" s="663" t="s">
        <v>742</v>
      </c>
    </row>
    <row r="75" spans="2:10">
      <c r="B75" s="676" t="s">
        <v>2171</v>
      </c>
      <c r="C75" s="661">
        <v>72</v>
      </c>
      <c r="H75" s="662" t="s">
        <v>55</v>
      </c>
      <c r="I75" s="662" t="s">
        <v>2172</v>
      </c>
      <c r="J75" s="663" t="s">
        <v>754</v>
      </c>
    </row>
    <row r="76" spans="2:10">
      <c r="B76" s="676" t="s">
        <v>2173</v>
      </c>
      <c r="C76" s="661">
        <v>73</v>
      </c>
      <c r="H76" s="662" t="s">
        <v>55</v>
      </c>
      <c r="I76" s="662" t="s">
        <v>875</v>
      </c>
      <c r="J76" s="663" t="s">
        <v>754</v>
      </c>
    </row>
    <row r="77" spans="2:10">
      <c r="B77" s="676" t="s">
        <v>2174</v>
      </c>
      <c r="C77" s="661">
        <v>74</v>
      </c>
      <c r="H77" s="662" t="s">
        <v>55</v>
      </c>
      <c r="I77" s="662" t="s">
        <v>2175</v>
      </c>
      <c r="J77" s="663" t="s">
        <v>754</v>
      </c>
    </row>
    <row r="78" spans="2:10">
      <c r="B78" s="676" t="s">
        <v>2176</v>
      </c>
      <c r="C78" s="661">
        <v>75</v>
      </c>
      <c r="H78" s="662" t="s">
        <v>55</v>
      </c>
      <c r="I78" s="662" t="s">
        <v>2177</v>
      </c>
      <c r="J78" s="663" t="s">
        <v>754</v>
      </c>
    </row>
    <row r="79" spans="2:10">
      <c r="B79" s="676" t="s">
        <v>2178</v>
      </c>
      <c r="C79" s="661">
        <v>76</v>
      </c>
      <c r="H79" s="662" t="s">
        <v>55</v>
      </c>
      <c r="I79" s="662" t="s">
        <v>2179</v>
      </c>
      <c r="J79" s="663" t="s">
        <v>810</v>
      </c>
    </row>
    <row r="80" spans="2:10">
      <c r="B80" s="676" t="s">
        <v>2180</v>
      </c>
      <c r="C80" s="661">
        <v>77</v>
      </c>
      <c r="H80" s="662" t="s">
        <v>55</v>
      </c>
      <c r="I80" s="662" t="s">
        <v>804</v>
      </c>
      <c r="J80" s="663" t="s">
        <v>810</v>
      </c>
    </row>
    <row r="81" spans="2:10">
      <c r="B81" s="676" t="s">
        <v>2181</v>
      </c>
      <c r="C81" s="661">
        <v>78</v>
      </c>
      <c r="H81" s="662" t="s">
        <v>55</v>
      </c>
      <c r="I81" s="662" t="s">
        <v>2182</v>
      </c>
      <c r="J81" s="663" t="s">
        <v>810</v>
      </c>
    </row>
    <row r="82" spans="2:10">
      <c r="B82" s="676" t="s">
        <v>2183</v>
      </c>
      <c r="C82" s="661">
        <v>79</v>
      </c>
      <c r="H82" s="662" t="s">
        <v>55</v>
      </c>
      <c r="I82" s="662" t="s">
        <v>2184</v>
      </c>
      <c r="J82" s="663" t="s">
        <v>810</v>
      </c>
    </row>
    <row r="83" spans="2:10">
      <c r="B83" s="676" t="s">
        <v>2185</v>
      </c>
      <c r="C83" s="661">
        <v>80</v>
      </c>
      <c r="H83" s="662" t="s">
        <v>55</v>
      </c>
      <c r="I83" s="662" t="s">
        <v>2186</v>
      </c>
      <c r="J83" s="663" t="s">
        <v>810</v>
      </c>
    </row>
    <row r="84" spans="2:10">
      <c r="B84" s="676" t="s">
        <v>2187</v>
      </c>
      <c r="C84" s="661">
        <v>81</v>
      </c>
      <c r="H84" s="662" t="s">
        <v>58</v>
      </c>
      <c r="I84" s="662" t="s">
        <v>2188</v>
      </c>
      <c r="J84" s="663" t="s">
        <v>1034</v>
      </c>
    </row>
    <row r="85" spans="2:10">
      <c r="B85" s="676" t="s">
        <v>2189</v>
      </c>
      <c r="C85" s="661">
        <v>82</v>
      </c>
      <c r="H85" s="662" t="s">
        <v>58</v>
      </c>
      <c r="I85" s="662" t="s">
        <v>2190</v>
      </c>
      <c r="J85" s="663" t="s">
        <v>1034</v>
      </c>
    </row>
    <row r="86" spans="2:10">
      <c r="B86" s="676" t="s">
        <v>2191</v>
      </c>
      <c r="C86" s="661">
        <v>91</v>
      </c>
      <c r="H86" s="662" t="s">
        <v>58</v>
      </c>
      <c r="I86" s="662" t="s">
        <v>1028</v>
      </c>
      <c r="J86" s="663" t="s">
        <v>1034</v>
      </c>
    </row>
    <row r="87" spans="2:10">
      <c r="B87" s="676" t="s">
        <v>2192</v>
      </c>
      <c r="C87" s="661">
        <v>92</v>
      </c>
      <c r="H87" s="662" t="s">
        <v>58</v>
      </c>
      <c r="I87" s="662" t="s">
        <v>2193</v>
      </c>
      <c r="J87" s="663" t="s">
        <v>1034</v>
      </c>
    </row>
    <row r="88" spans="2:10">
      <c r="B88" s="676" t="s">
        <v>2194</v>
      </c>
      <c r="C88" s="661">
        <v>93</v>
      </c>
      <c r="H88" s="662" t="s">
        <v>58</v>
      </c>
      <c r="I88" s="662" t="s">
        <v>2195</v>
      </c>
      <c r="J88" s="663" t="s">
        <v>1034</v>
      </c>
    </row>
    <row r="89" spans="2:10">
      <c r="B89" s="676" t="s">
        <v>2196</v>
      </c>
      <c r="C89" s="661">
        <v>94</v>
      </c>
      <c r="H89" s="662" t="s">
        <v>58</v>
      </c>
      <c r="I89" s="662" t="s">
        <v>2197</v>
      </c>
      <c r="J89" s="663" t="s">
        <v>2198</v>
      </c>
    </row>
    <row r="90" spans="2:10">
      <c r="H90" s="662" t="s">
        <v>58</v>
      </c>
      <c r="I90" s="662" t="s">
        <v>2199</v>
      </c>
      <c r="J90" s="663" t="s">
        <v>2198</v>
      </c>
    </row>
    <row r="91" spans="2:10">
      <c r="H91" s="662" t="s">
        <v>58</v>
      </c>
      <c r="I91" s="662" t="s">
        <v>2200</v>
      </c>
      <c r="J91" s="663" t="s">
        <v>2198</v>
      </c>
    </row>
    <row r="92" spans="2:10">
      <c r="H92" s="662" t="s">
        <v>58</v>
      </c>
      <c r="I92" s="662" t="s">
        <v>864</v>
      </c>
      <c r="J92" s="663" t="s">
        <v>871</v>
      </c>
    </row>
    <row r="93" spans="2:10">
      <c r="H93" s="662" t="s">
        <v>58</v>
      </c>
      <c r="I93" s="662" t="s">
        <v>2201</v>
      </c>
      <c r="J93" s="663" t="s">
        <v>871</v>
      </c>
    </row>
    <row r="94" spans="2:10">
      <c r="H94" s="662" t="s">
        <v>58</v>
      </c>
      <c r="I94" s="662" t="s">
        <v>2202</v>
      </c>
      <c r="J94" s="663" t="s">
        <v>2203</v>
      </c>
    </row>
    <row r="95" spans="2:10">
      <c r="H95" s="662" t="s">
        <v>58</v>
      </c>
      <c r="I95" s="662" t="s">
        <v>2204</v>
      </c>
      <c r="J95" s="663" t="s">
        <v>2203</v>
      </c>
    </row>
    <row r="96" spans="2:10">
      <c r="H96" s="662" t="s">
        <v>58</v>
      </c>
      <c r="I96" s="662" t="s">
        <v>2205</v>
      </c>
      <c r="J96" s="663" t="s">
        <v>2203</v>
      </c>
    </row>
    <row r="97" spans="8:10">
      <c r="H97" s="662" t="s">
        <v>58</v>
      </c>
      <c r="I97" s="662" t="s">
        <v>2206</v>
      </c>
      <c r="J97" s="663" t="s">
        <v>2207</v>
      </c>
    </row>
    <row r="98" spans="8:10">
      <c r="H98" s="662" t="s">
        <v>58</v>
      </c>
      <c r="I98" s="662" t="s">
        <v>2208</v>
      </c>
      <c r="J98" s="663" t="s">
        <v>2207</v>
      </c>
    </row>
    <row r="99" spans="8:10">
      <c r="H99" s="662" t="s">
        <v>58</v>
      </c>
      <c r="I99" s="662" t="s">
        <v>2209</v>
      </c>
      <c r="J99" s="663" t="s">
        <v>2207</v>
      </c>
    </row>
    <row r="100" spans="8:10">
      <c r="H100" s="662" t="s">
        <v>58</v>
      </c>
      <c r="I100" s="662" t="s">
        <v>2210</v>
      </c>
      <c r="J100" s="663" t="s">
        <v>2207</v>
      </c>
    </row>
    <row r="101" spans="8:10">
      <c r="H101" s="662" t="s">
        <v>59</v>
      </c>
      <c r="I101" s="662" t="s">
        <v>2211</v>
      </c>
      <c r="J101" s="663" t="s">
        <v>945</v>
      </c>
    </row>
    <row r="102" spans="8:10">
      <c r="H102" s="662" t="s">
        <v>59</v>
      </c>
      <c r="I102" s="662" t="s">
        <v>2212</v>
      </c>
      <c r="J102" s="663" t="s">
        <v>945</v>
      </c>
    </row>
    <row r="103" spans="8:10">
      <c r="H103" s="662" t="s">
        <v>59</v>
      </c>
      <c r="I103" s="662" t="s">
        <v>2213</v>
      </c>
      <c r="J103" s="663" t="s">
        <v>945</v>
      </c>
    </row>
    <row r="104" spans="8:10">
      <c r="H104" s="662" t="s">
        <v>59</v>
      </c>
      <c r="I104" s="662" t="s">
        <v>2214</v>
      </c>
      <c r="J104" s="663" t="s">
        <v>945</v>
      </c>
    </row>
    <row r="105" spans="8:10">
      <c r="H105" s="662" t="s">
        <v>59</v>
      </c>
      <c r="I105" s="662" t="s">
        <v>2215</v>
      </c>
      <c r="J105" s="663" t="s">
        <v>945</v>
      </c>
    </row>
    <row r="106" spans="8:10">
      <c r="H106" s="662" t="s">
        <v>59</v>
      </c>
      <c r="I106" s="662" t="s">
        <v>2216</v>
      </c>
      <c r="J106" s="663" t="s">
        <v>945</v>
      </c>
    </row>
    <row r="107" spans="8:10">
      <c r="H107" s="662" t="s">
        <v>59</v>
      </c>
      <c r="I107" s="662" t="s">
        <v>2217</v>
      </c>
      <c r="J107" s="663" t="s">
        <v>945</v>
      </c>
    </row>
    <row r="108" spans="8:10">
      <c r="H108" s="662" t="s">
        <v>59</v>
      </c>
      <c r="I108" s="662" t="s">
        <v>2218</v>
      </c>
      <c r="J108" s="663" t="s">
        <v>945</v>
      </c>
    </row>
    <row r="109" spans="8:10">
      <c r="H109" s="662" t="s">
        <v>59</v>
      </c>
      <c r="I109" s="662" t="s">
        <v>2219</v>
      </c>
      <c r="J109" s="663" t="s">
        <v>2220</v>
      </c>
    </row>
    <row r="110" spans="8:10">
      <c r="H110" s="662" t="s">
        <v>59</v>
      </c>
      <c r="I110" s="662" t="s">
        <v>2221</v>
      </c>
      <c r="J110" s="663" t="s">
        <v>2220</v>
      </c>
    </row>
    <row r="111" spans="8:10">
      <c r="H111" s="662" t="s">
        <v>59</v>
      </c>
      <c r="I111" s="662" t="s">
        <v>2222</v>
      </c>
      <c r="J111" s="663" t="s">
        <v>2223</v>
      </c>
    </row>
    <row r="112" spans="8:10">
      <c r="H112" s="662" t="s">
        <v>59</v>
      </c>
      <c r="I112" s="662" t="s">
        <v>2224</v>
      </c>
      <c r="J112" s="663" t="s">
        <v>2223</v>
      </c>
    </row>
    <row r="113" spans="8:10">
      <c r="H113" s="662" t="s">
        <v>59</v>
      </c>
      <c r="I113" s="662" t="s">
        <v>2225</v>
      </c>
      <c r="J113" s="663" t="s">
        <v>2226</v>
      </c>
    </row>
    <row r="114" spans="8:10">
      <c r="H114" s="662" t="s">
        <v>59</v>
      </c>
      <c r="I114" s="662" t="s">
        <v>2227</v>
      </c>
      <c r="J114" s="663" t="s">
        <v>2226</v>
      </c>
    </row>
    <row r="115" spans="8:10">
      <c r="H115" s="662" t="s">
        <v>60</v>
      </c>
      <c r="I115" s="662" t="s">
        <v>2228</v>
      </c>
      <c r="J115" s="663" t="s">
        <v>1116</v>
      </c>
    </row>
    <row r="116" spans="8:10">
      <c r="H116" s="662" t="s">
        <v>61</v>
      </c>
      <c r="I116" s="662" t="s">
        <v>2229</v>
      </c>
      <c r="J116" s="663" t="s">
        <v>1116</v>
      </c>
    </row>
    <row r="117" spans="8:10">
      <c r="H117" s="662" t="s">
        <v>61</v>
      </c>
      <c r="I117" s="662" t="s">
        <v>1296</v>
      </c>
      <c r="J117" s="663" t="s">
        <v>1116</v>
      </c>
    </row>
    <row r="118" spans="8:10">
      <c r="H118" s="662" t="s">
        <v>61</v>
      </c>
      <c r="I118" s="662" t="s">
        <v>982</v>
      </c>
      <c r="J118" s="663" t="s">
        <v>1116</v>
      </c>
    </row>
    <row r="119" spans="8:10">
      <c r="H119" s="662" t="s">
        <v>61</v>
      </c>
      <c r="I119" s="662" t="s">
        <v>1110</v>
      </c>
      <c r="J119" s="663" t="s">
        <v>1116</v>
      </c>
    </row>
    <row r="120" spans="8:10">
      <c r="H120" s="662" t="s">
        <v>61</v>
      </c>
      <c r="I120" s="662" t="s">
        <v>1360</v>
      </c>
      <c r="J120" s="663" t="s">
        <v>1116</v>
      </c>
    </row>
    <row r="121" spans="8:10">
      <c r="H121" s="662" t="s">
        <v>62</v>
      </c>
      <c r="I121" s="662"/>
      <c r="J121" s="663" t="s">
        <v>1116</v>
      </c>
    </row>
    <row r="122" spans="8:10">
      <c r="H122" s="662" t="s">
        <v>60</v>
      </c>
      <c r="I122" s="662" t="s">
        <v>2230</v>
      </c>
      <c r="J122" s="663" t="s">
        <v>2231</v>
      </c>
    </row>
    <row r="123" spans="8:10">
      <c r="H123" s="662" t="s">
        <v>60</v>
      </c>
      <c r="I123" s="662" t="s">
        <v>2232</v>
      </c>
      <c r="J123" s="663" t="s">
        <v>2231</v>
      </c>
    </row>
    <row r="124" spans="8:10">
      <c r="H124" s="662" t="s">
        <v>60</v>
      </c>
      <c r="I124" s="662" t="s">
        <v>2233</v>
      </c>
      <c r="J124" s="663" t="s">
        <v>2231</v>
      </c>
    </row>
    <row r="125" spans="8:10">
      <c r="H125" s="662" t="s">
        <v>60</v>
      </c>
      <c r="I125" s="662" t="s">
        <v>2234</v>
      </c>
      <c r="J125" s="663" t="s">
        <v>2231</v>
      </c>
    </row>
    <row r="126" spans="8:10">
      <c r="H126" s="662" t="s">
        <v>60</v>
      </c>
      <c r="I126" s="662" t="s">
        <v>2235</v>
      </c>
      <c r="J126" s="663" t="s">
        <v>2236</v>
      </c>
    </row>
    <row r="127" spans="8:10">
      <c r="H127" s="662" t="s">
        <v>60</v>
      </c>
      <c r="I127" s="662" t="s">
        <v>2237</v>
      </c>
      <c r="J127" s="663" t="s">
        <v>2236</v>
      </c>
    </row>
    <row r="128" spans="8:10">
      <c r="H128" s="662" t="s">
        <v>60</v>
      </c>
      <c r="I128" s="662" t="s">
        <v>2238</v>
      </c>
      <c r="J128" s="663" t="s">
        <v>2236</v>
      </c>
    </row>
    <row r="129" spans="8:10">
      <c r="H129" s="662" t="s">
        <v>60</v>
      </c>
      <c r="I129" s="662" t="s">
        <v>1436</v>
      </c>
      <c r="J129" s="663" t="s">
        <v>1146</v>
      </c>
    </row>
    <row r="130" spans="8:10">
      <c r="H130" s="662" t="s">
        <v>60</v>
      </c>
      <c r="I130" s="662" t="s">
        <v>2239</v>
      </c>
      <c r="J130" s="663" t="s">
        <v>1146</v>
      </c>
    </row>
    <row r="131" spans="8:10">
      <c r="H131" s="662" t="s">
        <v>60</v>
      </c>
      <c r="I131" s="662" t="s">
        <v>2240</v>
      </c>
      <c r="J131" s="663" t="s">
        <v>1146</v>
      </c>
    </row>
    <row r="132" spans="8:10">
      <c r="H132" s="662" t="s">
        <v>60</v>
      </c>
      <c r="I132" s="662" t="s">
        <v>2241</v>
      </c>
      <c r="J132" s="663" t="s">
        <v>2242</v>
      </c>
    </row>
    <row r="133" spans="8:10">
      <c r="H133" s="662" t="s">
        <v>60</v>
      </c>
      <c r="I133" s="662" t="s">
        <v>2243</v>
      </c>
      <c r="J133" s="663" t="s">
        <v>2242</v>
      </c>
    </row>
    <row r="134" spans="8:10">
      <c r="H134" s="662" t="s">
        <v>60</v>
      </c>
      <c r="I134" s="662" t="s">
        <v>2244</v>
      </c>
      <c r="J134" s="663" t="s">
        <v>2245</v>
      </c>
    </row>
    <row r="135" spans="8:10">
      <c r="H135" s="662" t="s">
        <v>60</v>
      </c>
      <c r="I135" s="662" t="s">
        <v>2246</v>
      </c>
      <c r="J135" s="663" t="s">
        <v>2245</v>
      </c>
    </row>
    <row r="136" spans="8:10">
      <c r="H136" s="662" t="s">
        <v>60</v>
      </c>
      <c r="I136" s="662" t="s">
        <v>2247</v>
      </c>
      <c r="J136" s="663" t="s">
        <v>2245</v>
      </c>
    </row>
    <row r="137" spans="8:10">
      <c r="H137" s="662" t="s">
        <v>63</v>
      </c>
      <c r="I137" s="662" t="s">
        <v>813</v>
      </c>
      <c r="J137" s="663" t="s">
        <v>1637</v>
      </c>
    </row>
    <row r="138" spans="8:10">
      <c r="H138" s="662" t="s">
        <v>63</v>
      </c>
      <c r="I138" s="662" t="s">
        <v>1296</v>
      </c>
      <c r="J138" s="663" t="s">
        <v>1637</v>
      </c>
    </row>
    <row r="139" spans="8:10">
      <c r="H139" s="662" t="s">
        <v>63</v>
      </c>
      <c r="I139" s="662" t="s">
        <v>1189</v>
      </c>
      <c r="J139" s="663" t="s">
        <v>1637</v>
      </c>
    </row>
    <row r="140" spans="8:10">
      <c r="H140" s="662" t="s">
        <v>63</v>
      </c>
      <c r="I140" s="662" t="s">
        <v>2248</v>
      </c>
      <c r="J140" s="663" t="s">
        <v>1637</v>
      </c>
    </row>
    <row r="141" spans="8:10">
      <c r="H141" s="662" t="s">
        <v>63</v>
      </c>
      <c r="I141" s="662" t="s">
        <v>1360</v>
      </c>
      <c r="J141" s="663" t="s">
        <v>1637</v>
      </c>
    </row>
    <row r="142" spans="8:10">
      <c r="H142" s="662" t="s">
        <v>64</v>
      </c>
      <c r="I142" s="680" t="s">
        <v>2249</v>
      </c>
      <c r="J142" s="663" t="s">
        <v>1637</v>
      </c>
    </row>
    <row r="143" spans="8:10">
      <c r="H143" s="662" t="s">
        <v>64</v>
      </c>
      <c r="I143" s="680" t="s">
        <v>2250</v>
      </c>
      <c r="J143" s="663" t="s">
        <v>1637</v>
      </c>
    </row>
    <row r="144" spans="8:10">
      <c r="H144" s="662" t="s">
        <v>64</v>
      </c>
      <c r="I144" s="680" t="s">
        <v>2251</v>
      </c>
      <c r="J144" s="663" t="s">
        <v>1637</v>
      </c>
    </row>
    <row r="145" spans="8:10">
      <c r="H145" s="662" t="s">
        <v>64</v>
      </c>
      <c r="I145" s="680" t="s">
        <v>2252</v>
      </c>
      <c r="J145" s="663" t="s">
        <v>1637</v>
      </c>
    </row>
    <row r="146" spans="8:10">
      <c r="H146" s="662" t="s">
        <v>64</v>
      </c>
      <c r="I146" s="680" t="s">
        <v>2253</v>
      </c>
      <c r="J146" s="663" t="s">
        <v>1519</v>
      </c>
    </row>
    <row r="147" spans="8:10">
      <c r="H147" s="662" t="s">
        <v>63</v>
      </c>
      <c r="I147" s="662" t="s">
        <v>2254</v>
      </c>
      <c r="J147" s="663" t="s">
        <v>1519</v>
      </c>
    </row>
    <row r="148" spans="8:10">
      <c r="H148" s="662" t="s">
        <v>63</v>
      </c>
      <c r="I148" s="662" t="s">
        <v>1515</v>
      </c>
      <c r="J148" s="663" t="s">
        <v>1519</v>
      </c>
    </row>
    <row r="149" spans="8:10">
      <c r="H149" s="662" t="s">
        <v>63</v>
      </c>
      <c r="I149" s="662" t="s">
        <v>982</v>
      </c>
      <c r="J149" s="663" t="s">
        <v>1519</v>
      </c>
    </row>
    <row r="150" spans="8:10">
      <c r="H150" s="662" t="s">
        <v>64</v>
      </c>
      <c r="I150" s="680" t="s">
        <v>2255</v>
      </c>
      <c r="J150" s="663" t="s">
        <v>1519</v>
      </c>
    </row>
    <row r="151" spans="8:10">
      <c r="H151" s="662" t="s">
        <v>64</v>
      </c>
      <c r="I151" s="680" t="s">
        <v>2256</v>
      </c>
      <c r="J151" s="663" t="s">
        <v>2257</v>
      </c>
    </row>
    <row r="152" spans="8:10">
      <c r="H152" s="662" t="s">
        <v>64</v>
      </c>
      <c r="I152" s="680" t="s">
        <v>2258</v>
      </c>
      <c r="J152" s="663" t="s">
        <v>2257</v>
      </c>
    </row>
    <row r="153" spans="8:10">
      <c r="H153" s="662" t="s">
        <v>64</v>
      </c>
      <c r="I153" s="680" t="s">
        <v>2259</v>
      </c>
      <c r="J153" s="663" t="s">
        <v>2257</v>
      </c>
    </row>
    <row r="154" spans="8:10">
      <c r="H154" s="662" t="s">
        <v>64</v>
      </c>
      <c r="I154" s="680" t="s">
        <v>2260</v>
      </c>
      <c r="J154" s="663" t="s">
        <v>2261</v>
      </c>
    </row>
    <row r="155" spans="8:10">
      <c r="H155" s="662" t="s">
        <v>64</v>
      </c>
      <c r="I155" s="680" t="s">
        <v>836</v>
      </c>
      <c r="J155" s="663" t="s">
        <v>844</v>
      </c>
    </row>
    <row r="156" spans="8:10">
      <c r="H156" s="662" t="s">
        <v>64</v>
      </c>
      <c r="I156" s="680" t="s">
        <v>2262</v>
      </c>
      <c r="J156" s="663" t="s">
        <v>844</v>
      </c>
    </row>
    <row r="157" spans="8:10">
      <c r="H157" s="662" t="s">
        <v>64</v>
      </c>
      <c r="I157" s="680" t="s">
        <v>2263</v>
      </c>
      <c r="J157" s="663" t="s">
        <v>2264</v>
      </c>
    </row>
    <row r="158" spans="8:10">
      <c r="H158" s="662" t="s">
        <v>64</v>
      </c>
      <c r="I158" s="680" t="s">
        <v>2265</v>
      </c>
      <c r="J158" s="663" t="s">
        <v>2264</v>
      </c>
    </row>
    <row r="159" spans="8:10">
      <c r="H159" s="662" t="s">
        <v>64</v>
      </c>
      <c r="I159" s="680" t="s">
        <v>2266</v>
      </c>
      <c r="J159" s="663" t="s">
        <v>2264</v>
      </c>
    </row>
    <row r="160" spans="8:10">
      <c r="H160" s="662" t="s">
        <v>63</v>
      </c>
      <c r="I160" s="680" t="s">
        <v>2267</v>
      </c>
      <c r="J160" s="663" t="s">
        <v>2268</v>
      </c>
    </row>
    <row r="161" spans="8:10">
      <c r="H161" s="662" t="s">
        <v>64</v>
      </c>
      <c r="I161" s="680" t="s">
        <v>2269</v>
      </c>
      <c r="J161" s="663" t="s">
        <v>2268</v>
      </c>
    </row>
    <row r="162" spans="8:10">
      <c r="H162" s="662" t="s">
        <v>64</v>
      </c>
      <c r="I162" s="680" t="s">
        <v>2270</v>
      </c>
      <c r="J162" s="663" t="s">
        <v>2268</v>
      </c>
    </row>
    <row r="163" spans="8:10">
      <c r="H163" s="662" t="s">
        <v>64</v>
      </c>
      <c r="I163" s="680" t="s">
        <v>2271</v>
      </c>
      <c r="J163" s="663" t="s">
        <v>2272</v>
      </c>
    </row>
    <row r="164" spans="8:10">
      <c r="H164" s="662" t="s">
        <v>64</v>
      </c>
      <c r="I164" s="680" t="s">
        <v>2273</v>
      </c>
      <c r="J164" s="663" t="s">
        <v>2272</v>
      </c>
    </row>
    <row r="165" spans="8:10">
      <c r="H165" s="662" t="s">
        <v>64</v>
      </c>
      <c r="I165" s="680" t="s">
        <v>2274</v>
      </c>
      <c r="J165" s="663" t="s">
        <v>2272</v>
      </c>
    </row>
    <row r="166" spans="8:10">
      <c r="H166" s="662" t="s">
        <v>64</v>
      </c>
      <c r="I166" s="680" t="s">
        <v>2275</v>
      </c>
      <c r="J166" s="663" t="s">
        <v>2276</v>
      </c>
    </row>
    <row r="167" spans="8:10">
      <c r="H167" s="662" t="s">
        <v>64</v>
      </c>
      <c r="I167" s="680" t="s">
        <v>2277</v>
      </c>
      <c r="J167" s="663" t="s">
        <v>2276</v>
      </c>
    </row>
    <row r="168" spans="8:10">
      <c r="H168" s="662" t="s">
        <v>64</v>
      </c>
      <c r="I168" s="680" t="s">
        <v>2278</v>
      </c>
      <c r="J168" s="663" t="s">
        <v>2276</v>
      </c>
    </row>
    <row r="169" spans="8:10">
      <c r="H169" s="662" t="s">
        <v>65</v>
      </c>
      <c r="I169" s="662" t="s">
        <v>1469</v>
      </c>
      <c r="J169" s="663" t="s">
        <v>2279</v>
      </c>
    </row>
    <row r="170" spans="8:10">
      <c r="H170" s="662" t="s">
        <v>65</v>
      </c>
      <c r="I170" s="662" t="s">
        <v>688</v>
      </c>
      <c r="J170" s="663" t="s">
        <v>698</v>
      </c>
    </row>
    <row r="171" spans="8:10">
      <c r="H171" s="662" t="s">
        <v>65</v>
      </c>
      <c r="I171" s="662" t="s">
        <v>1296</v>
      </c>
      <c r="J171" s="663" t="s">
        <v>698</v>
      </c>
    </row>
    <row r="172" spans="8:10">
      <c r="H172" s="662" t="s">
        <v>65</v>
      </c>
      <c r="I172" s="662" t="s">
        <v>1275</v>
      </c>
      <c r="J172" s="663" t="s">
        <v>698</v>
      </c>
    </row>
    <row r="173" spans="8:10">
      <c r="H173" s="662" t="s">
        <v>65</v>
      </c>
      <c r="I173" s="662" t="s">
        <v>703</v>
      </c>
      <c r="J173" s="663" t="s">
        <v>698</v>
      </c>
    </row>
    <row r="174" spans="8:10">
      <c r="H174" s="662" t="s">
        <v>65</v>
      </c>
      <c r="I174" s="662" t="s">
        <v>1189</v>
      </c>
      <c r="J174" s="663" t="s">
        <v>2279</v>
      </c>
    </row>
    <row r="175" spans="8:10">
      <c r="H175" s="662" t="s">
        <v>65</v>
      </c>
      <c r="I175" s="662" t="s">
        <v>1564</v>
      </c>
      <c r="J175" s="663" t="s">
        <v>2279</v>
      </c>
    </row>
    <row r="176" spans="8:10">
      <c r="H176" s="662" t="s">
        <v>65</v>
      </c>
      <c r="I176" s="662" t="s">
        <v>1419</v>
      </c>
      <c r="J176" s="663" t="s">
        <v>2279</v>
      </c>
    </row>
    <row r="177" spans="8:10">
      <c r="H177" s="662" t="s">
        <v>65</v>
      </c>
      <c r="I177" s="662" t="s">
        <v>982</v>
      </c>
      <c r="J177" s="663" t="s">
        <v>2279</v>
      </c>
    </row>
    <row r="178" spans="8:10">
      <c r="H178" s="662" t="s">
        <v>65</v>
      </c>
      <c r="I178" s="662" t="s">
        <v>966</v>
      </c>
      <c r="J178" s="663" t="s">
        <v>698</v>
      </c>
    </row>
    <row r="179" spans="8:10">
      <c r="H179" s="662" t="s">
        <v>65</v>
      </c>
      <c r="I179" s="662" t="s">
        <v>1234</v>
      </c>
      <c r="J179" s="663" t="s">
        <v>698</v>
      </c>
    </row>
    <row r="180" spans="8:10">
      <c r="H180" s="662" t="s">
        <v>65</v>
      </c>
      <c r="I180" s="662" t="s">
        <v>1360</v>
      </c>
      <c r="J180" s="663" t="s">
        <v>698</v>
      </c>
    </row>
    <row r="181" spans="8:10">
      <c r="H181" s="662" t="s">
        <v>65</v>
      </c>
      <c r="I181" s="662" t="s">
        <v>1218</v>
      </c>
      <c r="J181" s="663" t="s">
        <v>720</v>
      </c>
    </row>
    <row r="182" spans="8:10">
      <c r="H182" s="662" t="s">
        <v>65</v>
      </c>
      <c r="I182" s="662" t="s">
        <v>813</v>
      </c>
      <c r="J182" s="663" t="s">
        <v>720</v>
      </c>
    </row>
    <row r="183" spans="8:10">
      <c r="H183" s="662" t="s">
        <v>65</v>
      </c>
      <c r="I183" s="662" t="s">
        <v>1098</v>
      </c>
      <c r="J183" s="663" t="s">
        <v>720</v>
      </c>
    </row>
    <row r="184" spans="8:10">
      <c r="H184" s="662" t="s">
        <v>65</v>
      </c>
      <c r="I184" s="662" t="s">
        <v>713</v>
      </c>
      <c r="J184" s="663" t="s">
        <v>720</v>
      </c>
    </row>
    <row r="185" spans="8:10">
      <c r="H185" s="662" t="s">
        <v>66</v>
      </c>
      <c r="I185" s="662" t="s">
        <v>813</v>
      </c>
      <c r="J185" s="663" t="s">
        <v>732</v>
      </c>
    </row>
    <row r="186" spans="8:10">
      <c r="H186" s="662" t="s">
        <v>66</v>
      </c>
      <c r="I186" s="662" t="s">
        <v>1296</v>
      </c>
      <c r="J186" s="663" t="s">
        <v>732</v>
      </c>
    </row>
    <row r="187" spans="8:10">
      <c r="H187" s="662" t="s">
        <v>66</v>
      </c>
      <c r="I187" s="662" t="s">
        <v>1189</v>
      </c>
      <c r="J187" s="663" t="s">
        <v>732</v>
      </c>
    </row>
    <row r="188" spans="8:10">
      <c r="H188" s="662" t="s">
        <v>67</v>
      </c>
      <c r="I188" s="662" t="s">
        <v>2280</v>
      </c>
      <c r="J188" s="663" t="s">
        <v>732</v>
      </c>
    </row>
    <row r="189" spans="8:10">
      <c r="H189" s="662" t="s">
        <v>66</v>
      </c>
      <c r="I189" s="662" t="s">
        <v>2281</v>
      </c>
      <c r="J189" s="663" t="s">
        <v>732</v>
      </c>
    </row>
    <row r="190" spans="8:10">
      <c r="H190" s="662" t="s">
        <v>66</v>
      </c>
      <c r="I190" s="662" t="s">
        <v>1360</v>
      </c>
      <c r="J190" s="663" t="s">
        <v>732</v>
      </c>
    </row>
    <row r="191" spans="8:10">
      <c r="H191" s="662" t="s">
        <v>67</v>
      </c>
      <c r="I191" s="662" t="s">
        <v>2282</v>
      </c>
      <c r="J191" s="663" t="s">
        <v>1498</v>
      </c>
    </row>
    <row r="192" spans="8:10">
      <c r="H192" s="662" t="s">
        <v>67</v>
      </c>
      <c r="I192" s="662" t="s">
        <v>1583</v>
      </c>
      <c r="J192" s="663" t="s">
        <v>1498</v>
      </c>
    </row>
    <row r="193" spans="8:10">
      <c r="H193" s="662" t="s">
        <v>67</v>
      </c>
      <c r="I193" s="662" t="s">
        <v>2283</v>
      </c>
      <c r="J193" s="663" t="s">
        <v>1498</v>
      </c>
    </row>
    <row r="194" spans="8:10">
      <c r="H194" s="662" t="s">
        <v>67</v>
      </c>
      <c r="I194" s="662" t="s">
        <v>2284</v>
      </c>
      <c r="J194" s="663" t="s">
        <v>1498</v>
      </c>
    </row>
    <row r="195" spans="8:10">
      <c r="H195" s="662" t="s">
        <v>67</v>
      </c>
      <c r="I195" s="662" t="s">
        <v>2285</v>
      </c>
      <c r="J195" s="663" t="s">
        <v>1498</v>
      </c>
    </row>
    <row r="196" spans="8:10">
      <c r="H196" s="662" t="s">
        <v>67</v>
      </c>
      <c r="I196" s="662" t="s">
        <v>2286</v>
      </c>
      <c r="J196" s="663" t="s">
        <v>2287</v>
      </c>
    </row>
    <row r="197" spans="8:10">
      <c r="H197" s="662" t="s">
        <v>67</v>
      </c>
      <c r="I197" s="662" t="s">
        <v>2288</v>
      </c>
      <c r="J197" s="663" t="s">
        <v>2287</v>
      </c>
    </row>
    <row r="198" spans="8:10">
      <c r="H198" s="662" t="s">
        <v>67</v>
      </c>
      <c r="I198" s="662" t="s">
        <v>2289</v>
      </c>
      <c r="J198" s="663" t="s">
        <v>2287</v>
      </c>
    </row>
    <row r="199" spans="8:10">
      <c r="H199" s="662" t="s">
        <v>67</v>
      </c>
      <c r="I199" s="662" t="s">
        <v>2290</v>
      </c>
      <c r="J199" s="663" t="s">
        <v>2287</v>
      </c>
    </row>
    <row r="200" spans="8:10">
      <c r="H200" s="662" t="s">
        <v>67</v>
      </c>
      <c r="I200" s="662" t="s">
        <v>2291</v>
      </c>
      <c r="J200" s="663" t="s">
        <v>1651</v>
      </c>
    </row>
    <row r="201" spans="8:10">
      <c r="H201" s="662" t="s">
        <v>67</v>
      </c>
      <c r="I201" s="662" t="s">
        <v>2292</v>
      </c>
      <c r="J201" s="663" t="s">
        <v>1651</v>
      </c>
    </row>
    <row r="202" spans="8:10">
      <c r="H202" s="662" t="s">
        <v>67</v>
      </c>
      <c r="I202" s="662" t="s">
        <v>2293</v>
      </c>
      <c r="J202" s="663" t="s">
        <v>1651</v>
      </c>
    </row>
    <row r="203" spans="8:10">
      <c r="H203" s="662" t="s">
        <v>67</v>
      </c>
      <c r="I203" s="662" t="s">
        <v>1647</v>
      </c>
      <c r="J203" s="663" t="s">
        <v>1651</v>
      </c>
    </row>
    <row r="204" spans="8:10">
      <c r="H204" s="662" t="s">
        <v>67</v>
      </c>
      <c r="I204" s="662" t="s">
        <v>2294</v>
      </c>
      <c r="J204" s="663" t="s">
        <v>1651</v>
      </c>
    </row>
    <row r="205" spans="8:10">
      <c r="H205" s="662" t="s">
        <v>67</v>
      </c>
      <c r="I205" s="662" t="s">
        <v>2295</v>
      </c>
      <c r="J205" s="663" t="s">
        <v>2296</v>
      </c>
    </row>
    <row r="206" spans="8:10">
      <c r="H206" s="662" t="s">
        <v>67</v>
      </c>
      <c r="I206" s="662" t="s">
        <v>2202</v>
      </c>
      <c r="J206" s="663" t="s">
        <v>2296</v>
      </c>
    </row>
    <row r="207" spans="8:10">
      <c r="H207" s="662" t="s">
        <v>67</v>
      </c>
      <c r="I207" s="662" t="s">
        <v>2297</v>
      </c>
      <c r="J207" s="663" t="s">
        <v>2296</v>
      </c>
    </row>
    <row r="208" spans="8:10">
      <c r="H208" s="662" t="s">
        <v>67</v>
      </c>
      <c r="I208" s="662" t="s">
        <v>2298</v>
      </c>
      <c r="J208" s="663" t="s">
        <v>2299</v>
      </c>
    </row>
    <row r="209" spans="8:10">
      <c r="H209" s="662" t="s">
        <v>67</v>
      </c>
      <c r="I209" s="662" t="s">
        <v>2300</v>
      </c>
      <c r="J209" s="663" t="s">
        <v>2299</v>
      </c>
    </row>
    <row r="210" spans="8:10">
      <c r="H210" s="662" t="s">
        <v>67</v>
      </c>
      <c r="I210" s="662" t="s">
        <v>2301</v>
      </c>
      <c r="J210" s="663" t="s">
        <v>2302</v>
      </c>
    </row>
    <row r="211" spans="8:10">
      <c r="H211" s="662" t="s">
        <v>67</v>
      </c>
      <c r="I211" s="662" t="s">
        <v>2303</v>
      </c>
      <c r="J211" s="663" t="s">
        <v>2302</v>
      </c>
    </row>
    <row r="212" spans="8:10">
      <c r="H212" s="662" t="s">
        <v>67</v>
      </c>
      <c r="I212" s="662" t="s">
        <v>2304</v>
      </c>
      <c r="J212" s="663" t="s">
        <v>2302</v>
      </c>
    </row>
    <row r="213" spans="8:10">
      <c r="H213" s="662" t="s">
        <v>68</v>
      </c>
      <c r="I213" s="662" t="s">
        <v>2305</v>
      </c>
      <c r="J213" s="663" t="s">
        <v>1013</v>
      </c>
    </row>
    <row r="214" spans="8:10">
      <c r="H214" s="662" t="s">
        <v>68</v>
      </c>
      <c r="I214" s="662" t="s">
        <v>2306</v>
      </c>
      <c r="J214" s="663" t="s">
        <v>1013</v>
      </c>
    </row>
    <row r="215" spans="8:10">
      <c r="H215" s="662" t="s">
        <v>68</v>
      </c>
      <c r="I215" s="662" t="s">
        <v>2307</v>
      </c>
      <c r="J215" s="663" t="s">
        <v>1013</v>
      </c>
    </row>
    <row r="216" spans="8:10">
      <c r="H216" s="662" t="s">
        <v>68</v>
      </c>
      <c r="I216" s="662" t="s">
        <v>2308</v>
      </c>
      <c r="J216" s="663" t="s">
        <v>1013</v>
      </c>
    </row>
    <row r="217" spans="8:10">
      <c r="H217" s="662" t="s">
        <v>68</v>
      </c>
      <c r="I217" s="662" t="s">
        <v>69</v>
      </c>
      <c r="J217" s="663" t="s">
        <v>1013</v>
      </c>
    </row>
    <row r="218" spans="8:10">
      <c r="H218" s="662" t="s">
        <v>70</v>
      </c>
      <c r="I218" s="662" t="s">
        <v>2309</v>
      </c>
      <c r="J218" s="663" t="s">
        <v>1013</v>
      </c>
    </row>
    <row r="219" spans="8:10">
      <c r="H219" s="662" t="s">
        <v>70</v>
      </c>
      <c r="I219" s="662" t="s">
        <v>2310</v>
      </c>
      <c r="J219" s="663" t="s">
        <v>1013</v>
      </c>
    </row>
    <row r="220" spans="8:10">
      <c r="H220" s="662" t="s">
        <v>70</v>
      </c>
      <c r="I220" s="662" t="s">
        <v>2311</v>
      </c>
      <c r="J220" s="663" t="s">
        <v>1013</v>
      </c>
    </row>
    <row r="221" spans="8:10">
      <c r="H221" s="662" t="s">
        <v>70</v>
      </c>
      <c r="I221" s="662" t="s">
        <v>2312</v>
      </c>
      <c r="J221" s="663" t="s">
        <v>1013</v>
      </c>
    </row>
    <row r="222" spans="8:10">
      <c r="H222" s="662" t="s">
        <v>70</v>
      </c>
      <c r="I222" s="662" t="s">
        <v>2313</v>
      </c>
      <c r="J222" s="663" t="s">
        <v>1013</v>
      </c>
    </row>
    <row r="223" spans="8:10">
      <c r="H223" s="662" t="s">
        <v>70</v>
      </c>
      <c r="I223" s="662" t="s">
        <v>2314</v>
      </c>
      <c r="J223" s="663" t="s">
        <v>1013</v>
      </c>
    </row>
    <row r="224" spans="8:10">
      <c r="H224" s="662" t="s">
        <v>70</v>
      </c>
      <c r="I224" s="662" t="s">
        <v>917</v>
      </c>
      <c r="J224" s="663" t="s">
        <v>921</v>
      </c>
    </row>
    <row r="225" spans="8:10">
      <c r="H225" s="662" t="s">
        <v>70</v>
      </c>
      <c r="I225" s="662" t="s">
        <v>2315</v>
      </c>
      <c r="J225" s="663" t="s">
        <v>921</v>
      </c>
    </row>
    <row r="226" spans="8:10">
      <c r="H226" s="662" t="s">
        <v>70</v>
      </c>
      <c r="I226" s="662" t="s">
        <v>2316</v>
      </c>
      <c r="J226" s="663" t="s">
        <v>921</v>
      </c>
    </row>
    <row r="227" spans="8:10">
      <c r="H227" s="662" t="s">
        <v>70</v>
      </c>
      <c r="I227" s="662" t="s">
        <v>2317</v>
      </c>
      <c r="J227" s="663" t="s">
        <v>921</v>
      </c>
    </row>
    <row r="228" spans="8:10">
      <c r="H228" s="662" t="s">
        <v>70</v>
      </c>
      <c r="I228" s="662" t="s">
        <v>2318</v>
      </c>
      <c r="J228" s="663" t="s">
        <v>921</v>
      </c>
    </row>
    <row r="229" spans="8:10">
      <c r="H229" s="662" t="s">
        <v>70</v>
      </c>
      <c r="I229" s="662" t="s">
        <v>2319</v>
      </c>
      <c r="J229" s="663" t="s">
        <v>2320</v>
      </c>
    </row>
    <row r="230" spans="8:10">
      <c r="H230" s="662" t="s">
        <v>70</v>
      </c>
      <c r="I230" s="662" t="s">
        <v>2321</v>
      </c>
      <c r="J230" s="663" t="s">
        <v>2320</v>
      </c>
    </row>
    <row r="231" spans="8:10">
      <c r="H231" s="662" t="s">
        <v>70</v>
      </c>
      <c r="I231" s="662" t="s">
        <v>2322</v>
      </c>
      <c r="J231" s="663" t="s">
        <v>2323</v>
      </c>
    </row>
    <row r="232" spans="8:10">
      <c r="H232" s="662" t="s">
        <v>70</v>
      </c>
      <c r="I232" s="662" t="s">
        <v>2324</v>
      </c>
      <c r="J232" s="663" t="s">
        <v>2323</v>
      </c>
    </row>
    <row r="233" spans="8:10">
      <c r="H233" s="662" t="s">
        <v>70</v>
      </c>
      <c r="I233" s="662" t="s">
        <v>2325</v>
      </c>
      <c r="J233" s="663" t="s">
        <v>2323</v>
      </c>
    </row>
    <row r="234" spans="8:10">
      <c r="H234" s="662" t="s">
        <v>70</v>
      </c>
      <c r="I234" s="662" t="s">
        <v>2326</v>
      </c>
      <c r="J234" s="663" t="s">
        <v>2323</v>
      </c>
    </row>
    <row r="235" spans="8:10">
      <c r="H235" s="662" t="s">
        <v>70</v>
      </c>
      <c r="I235" s="662" t="s">
        <v>2327</v>
      </c>
      <c r="J235" s="663" t="s">
        <v>2323</v>
      </c>
    </row>
    <row r="236" spans="8:10">
      <c r="H236" s="662" t="s">
        <v>70</v>
      </c>
      <c r="I236" s="662" t="s">
        <v>2328</v>
      </c>
      <c r="J236" s="663" t="s">
        <v>2323</v>
      </c>
    </row>
    <row r="237" spans="8:10">
      <c r="H237" s="662" t="s">
        <v>70</v>
      </c>
      <c r="I237" s="662" t="s">
        <v>2329</v>
      </c>
      <c r="J237" s="663" t="s">
        <v>2330</v>
      </c>
    </row>
    <row r="238" spans="8:10">
      <c r="H238" s="662" t="s">
        <v>70</v>
      </c>
      <c r="I238" s="662" t="s">
        <v>2331</v>
      </c>
      <c r="J238" s="663" t="s">
        <v>2330</v>
      </c>
    </row>
    <row r="239" spans="8:10">
      <c r="H239" s="662" t="s">
        <v>70</v>
      </c>
      <c r="I239" s="662" t="s">
        <v>2332</v>
      </c>
      <c r="J239" s="663" t="s">
        <v>2330</v>
      </c>
    </row>
    <row r="240" spans="8:10">
      <c r="H240" s="681" t="s">
        <v>2333</v>
      </c>
      <c r="I240" s="662" t="s">
        <v>2334</v>
      </c>
      <c r="J240" s="663" t="s">
        <v>2335</v>
      </c>
    </row>
    <row r="241" spans="8:10">
      <c r="H241" s="681" t="s">
        <v>2333</v>
      </c>
      <c r="I241" s="662" t="s">
        <v>2336</v>
      </c>
      <c r="J241" s="663" t="s">
        <v>2335</v>
      </c>
    </row>
    <row r="242" spans="8:10">
      <c r="H242" s="681" t="s">
        <v>2333</v>
      </c>
      <c r="I242" s="662" t="s">
        <v>2337</v>
      </c>
      <c r="J242" s="663" t="s">
        <v>2335</v>
      </c>
    </row>
    <row r="243" spans="8:10">
      <c r="H243" s="681" t="s">
        <v>2333</v>
      </c>
      <c r="I243" s="662" t="s">
        <v>2338</v>
      </c>
      <c r="J243" s="663" t="s">
        <v>2335</v>
      </c>
    </row>
    <row r="244" spans="8:10">
      <c r="H244" s="681" t="s">
        <v>2333</v>
      </c>
      <c r="I244" s="662" t="s">
        <v>2339</v>
      </c>
      <c r="J244" s="663" t="s">
        <v>2335</v>
      </c>
    </row>
    <row r="245" spans="8:10">
      <c r="H245" s="681" t="s">
        <v>2333</v>
      </c>
      <c r="I245" s="662" t="s">
        <v>2340</v>
      </c>
      <c r="J245" s="663" t="s">
        <v>2335</v>
      </c>
    </row>
    <row r="246" spans="8:10">
      <c r="H246" s="681" t="s">
        <v>2333</v>
      </c>
      <c r="I246" s="662" t="s">
        <v>2341</v>
      </c>
      <c r="J246" s="663" t="s">
        <v>2335</v>
      </c>
    </row>
    <row r="247" spans="8:10">
      <c r="H247" s="681" t="s">
        <v>2333</v>
      </c>
      <c r="I247" s="662" t="s">
        <v>2342</v>
      </c>
      <c r="J247" s="663" t="s">
        <v>2343</v>
      </c>
    </row>
    <row r="248" spans="8:10">
      <c r="H248" s="681" t="s">
        <v>2333</v>
      </c>
      <c r="I248" s="662" t="s">
        <v>2344</v>
      </c>
      <c r="J248" s="663" t="s">
        <v>2343</v>
      </c>
    </row>
    <row r="249" spans="8:10">
      <c r="H249" s="681" t="s">
        <v>2333</v>
      </c>
      <c r="I249" s="662" t="s">
        <v>2345</v>
      </c>
      <c r="J249" s="663" t="s">
        <v>2346</v>
      </c>
    </row>
    <row r="250" spans="8:10">
      <c r="H250" s="681" t="s">
        <v>2333</v>
      </c>
      <c r="I250" s="662" t="s">
        <v>2347</v>
      </c>
      <c r="J250" s="663" t="s">
        <v>2346</v>
      </c>
    </row>
    <row r="251" spans="8:10">
      <c r="H251" s="681" t="s">
        <v>2333</v>
      </c>
      <c r="I251" s="662" t="s">
        <v>2348</v>
      </c>
      <c r="J251" s="663" t="s">
        <v>2346</v>
      </c>
    </row>
    <row r="252" spans="8:10">
      <c r="H252" s="681" t="s">
        <v>2333</v>
      </c>
      <c r="I252" s="662" t="s">
        <v>2349</v>
      </c>
      <c r="J252" s="663" t="s">
        <v>2350</v>
      </c>
    </row>
    <row r="253" spans="8:10">
      <c r="H253" s="681" t="s">
        <v>2333</v>
      </c>
      <c r="I253" s="662" t="s">
        <v>2351</v>
      </c>
      <c r="J253" s="663" t="s">
        <v>2350</v>
      </c>
    </row>
    <row r="254" spans="8:10">
      <c r="H254" s="681" t="s">
        <v>2333</v>
      </c>
      <c r="I254" s="662" t="s">
        <v>2352</v>
      </c>
      <c r="J254" s="663" t="s">
        <v>2350</v>
      </c>
    </row>
    <row r="255" spans="8:10">
      <c r="H255" s="662" t="s">
        <v>71</v>
      </c>
      <c r="I255" s="662" t="s">
        <v>2353</v>
      </c>
      <c r="J255" s="663" t="s">
        <v>2354</v>
      </c>
    </row>
    <row r="256" spans="8:10">
      <c r="H256" s="662" t="s">
        <v>71</v>
      </c>
      <c r="I256" s="662" t="s">
        <v>2355</v>
      </c>
      <c r="J256" s="663" t="s">
        <v>2354</v>
      </c>
    </row>
  </sheetData>
  <autoFilter ref="B3:J86" xr:uid="{00000000-0009-0000-0000-000008000000}">
    <filterColumn colId="3" showButton="0"/>
  </autoFilter>
  <mergeCells count="3">
    <mergeCell ref="E3:F3"/>
    <mergeCell ref="E11:F11"/>
    <mergeCell ref="E20:F20"/>
  </mergeCells>
  <phoneticPr fontId="241"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A4A2B-8F36-4282-9F90-0356B118DCB3}">
  <sheetPr codeName="Sheet9">
    <pageSetUpPr autoPageBreaks="0"/>
  </sheetPr>
  <dimension ref="A2:BV429"/>
  <sheetViews>
    <sheetView showGridLines="0" zoomScale="80" zoomScaleNormal="80" workbookViewId="0">
      <pane xSplit="2" ySplit="9" topLeftCell="C72" activePane="bottomRight" state="frozen"/>
      <selection activeCell="J14" sqref="J14"/>
      <selection pane="topRight" activeCell="J14" sqref="J14"/>
      <selection pane="bottomLeft" activeCell="J14" sqref="J14"/>
      <selection pane="bottomRight" activeCell="J14" sqref="J14"/>
    </sheetView>
  </sheetViews>
  <sheetFormatPr defaultColWidth="0" defaultRowHeight="12"/>
  <cols>
    <col min="1" max="1" width="1.25" style="693" customWidth="1"/>
    <col min="2" max="2" width="8.5" style="693" customWidth="1"/>
    <col min="3" max="13" width="16.5" style="693" customWidth="1"/>
    <col min="14" max="14" width="1.25" style="693" customWidth="1"/>
    <col min="15" max="16384" width="7.25" style="693" hidden="1"/>
  </cols>
  <sheetData>
    <row r="2" spans="1:74" s="686" customFormat="1" ht="20.25">
      <c r="A2" s="682"/>
      <c r="B2" s="683" t="s">
        <v>2356</v>
      </c>
      <c r="C2" s="682"/>
      <c r="D2" s="682"/>
      <c r="E2" s="682"/>
      <c r="F2" s="682"/>
      <c r="G2" s="682"/>
      <c r="H2" s="682"/>
      <c r="I2" s="682"/>
      <c r="J2" s="682"/>
      <c r="K2" s="682"/>
      <c r="L2" s="682"/>
      <c r="M2" s="682"/>
      <c r="N2" s="682"/>
      <c r="O2" s="682"/>
      <c r="P2" s="684"/>
      <c r="Q2" s="684"/>
      <c r="R2" s="682"/>
      <c r="S2" s="682"/>
      <c r="T2" s="682"/>
      <c r="U2" s="682"/>
      <c r="V2" s="682"/>
      <c r="W2" s="682"/>
      <c r="X2" s="682"/>
      <c r="Y2" s="682"/>
      <c r="Z2" s="682"/>
      <c r="AA2" s="682"/>
      <c r="AB2" s="682"/>
      <c r="AC2" s="682"/>
      <c r="AD2" s="682"/>
      <c r="AE2" s="682"/>
      <c r="AF2" s="682"/>
      <c r="AG2" s="682"/>
      <c r="AH2" s="682"/>
      <c r="AI2" s="682"/>
      <c r="AJ2" s="682"/>
      <c r="AK2" s="682"/>
      <c r="AL2" s="682"/>
      <c r="AM2" s="682"/>
      <c r="AN2" s="682"/>
      <c r="AO2" s="682"/>
      <c r="AP2" s="682"/>
      <c r="AQ2" s="685"/>
      <c r="AR2" s="685"/>
      <c r="AS2" s="685"/>
      <c r="AT2" s="685"/>
      <c r="AU2" s="685"/>
      <c r="AV2" s="685"/>
      <c r="AW2" s="685"/>
      <c r="AX2" s="685"/>
      <c r="AY2" s="685"/>
      <c r="AZ2" s="685"/>
      <c r="BA2" s="685"/>
      <c r="BB2" s="685"/>
      <c r="BC2" s="685"/>
      <c r="BD2" s="685"/>
      <c r="BE2" s="685"/>
      <c r="BF2" s="685"/>
      <c r="BG2" s="685"/>
      <c r="BH2" s="685"/>
      <c r="BI2" s="685"/>
      <c r="BJ2" s="685"/>
      <c r="BK2" s="682"/>
      <c r="BL2" s="682"/>
      <c r="BM2" s="682"/>
      <c r="BN2" s="682"/>
      <c r="BO2" s="682"/>
      <c r="BP2" s="682"/>
      <c r="BQ2" s="682"/>
      <c r="BR2" s="682"/>
      <c r="BS2" s="682"/>
      <c r="BT2" s="684"/>
      <c r="BU2" s="682"/>
      <c r="BV2" s="682"/>
    </row>
    <row r="3" spans="1:74" s="687" customFormat="1" ht="17.25">
      <c r="B3" s="688" t="s">
        <v>2357</v>
      </c>
    </row>
    <row r="4" spans="1:74" s="691" customFormat="1">
      <c r="A4" s="689"/>
      <c r="B4" s="690" t="s">
        <v>2358</v>
      </c>
    </row>
    <row r="5" spans="1:74" s="692" customFormat="1">
      <c r="B5" s="690" t="s">
        <v>2359</v>
      </c>
      <c r="G5" s="693"/>
      <c r="H5" s="693"/>
      <c r="I5" s="693"/>
      <c r="J5" s="693"/>
      <c r="K5" s="693"/>
      <c r="L5" s="693"/>
    </row>
    <row r="6" spans="1:74" ht="12.75" thickBot="1">
      <c r="G6" s="694">
        <f t="shared" ref="G6:L6" si="0">SUBTOTAL(9,G10:G132)</f>
        <v>27683106571</v>
      </c>
      <c r="H6" s="694">
        <f t="shared" si="0"/>
        <v>171518782</v>
      </c>
      <c r="I6" s="695">
        <f t="shared" si="0"/>
        <v>27854625353</v>
      </c>
      <c r="J6" s="694">
        <f t="shared" si="0"/>
        <v>2446598625</v>
      </c>
      <c r="K6" s="694">
        <f t="shared" si="0"/>
        <v>30301223978</v>
      </c>
      <c r="L6" s="694">
        <f t="shared" si="0"/>
        <v>0</v>
      </c>
    </row>
    <row r="7" spans="1:74" s="696" customFormat="1">
      <c r="B7" s="697"/>
      <c r="C7" s="1566" t="s">
        <v>2360</v>
      </c>
      <c r="D7" s="1567"/>
      <c r="E7" s="1567"/>
      <c r="F7" s="1568"/>
      <c r="G7" s="1569" t="s">
        <v>2361</v>
      </c>
      <c r="H7" s="1570"/>
      <c r="I7" s="1570"/>
      <c r="J7" s="1570"/>
      <c r="K7" s="1570"/>
      <c r="L7" s="1571"/>
      <c r="M7" s="698" t="s">
        <v>2362</v>
      </c>
    </row>
    <row r="8" spans="1:74" s="696" customFormat="1">
      <c r="B8" s="699">
        <v>1</v>
      </c>
      <c r="C8" s="700">
        <v>2</v>
      </c>
      <c r="D8" s="701">
        <v>4</v>
      </c>
      <c r="E8" s="701">
        <v>5</v>
      </c>
      <c r="F8" s="702">
        <v>7</v>
      </c>
      <c r="G8" s="700">
        <v>8</v>
      </c>
      <c r="H8" s="701">
        <v>9</v>
      </c>
      <c r="I8" s="701">
        <v>10</v>
      </c>
      <c r="J8" s="701">
        <v>11</v>
      </c>
      <c r="K8" s="701">
        <v>12</v>
      </c>
      <c r="L8" s="702">
        <v>13</v>
      </c>
      <c r="M8" s="699">
        <v>14</v>
      </c>
    </row>
    <row r="9" spans="1:74" s="696" customFormat="1" ht="24.75" thickBot="1">
      <c r="B9" s="703" t="s">
        <v>2363</v>
      </c>
      <c r="C9" s="704" t="s">
        <v>2364</v>
      </c>
      <c r="D9" s="705" t="s">
        <v>2365</v>
      </c>
      <c r="E9" s="705" t="s">
        <v>2366</v>
      </c>
      <c r="F9" s="706" t="s">
        <v>2367</v>
      </c>
      <c r="G9" s="704" t="s">
        <v>2368</v>
      </c>
      <c r="H9" s="705" t="s">
        <v>2369</v>
      </c>
      <c r="I9" s="705" t="s">
        <v>2370</v>
      </c>
      <c r="J9" s="705" t="s">
        <v>2371</v>
      </c>
      <c r="K9" s="705" t="s">
        <v>2372</v>
      </c>
      <c r="L9" s="706" t="s">
        <v>2373</v>
      </c>
      <c r="M9" s="703" t="s">
        <v>2374</v>
      </c>
    </row>
    <row r="10" spans="1:74">
      <c r="B10" s="707">
        <f>ROW()-ROW($B$9)</f>
        <v>1</v>
      </c>
      <c r="C10" s="708" t="s">
        <v>2375</v>
      </c>
      <c r="D10" s="709" t="s">
        <v>684</v>
      </c>
      <c r="E10" s="709" t="s">
        <v>686</v>
      </c>
      <c r="F10" s="710" t="s">
        <v>685</v>
      </c>
      <c r="G10" s="711">
        <v>213658733</v>
      </c>
      <c r="H10" s="712">
        <v>2291920</v>
      </c>
      <c r="I10" s="712">
        <v>215950653</v>
      </c>
      <c r="J10" s="712">
        <v>20263234</v>
      </c>
      <c r="K10" s="712">
        <v>236213887</v>
      </c>
      <c r="L10" s="713">
        <v>0</v>
      </c>
      <c r="M10" s="714"/>
      <c r="N10" s="715"/>
    </row>
    <row r="11" spans="1:74">
      <c r="B11" s="716">
        <f t="shared" ref="B11:B74" si="1">ROW()-ROW($B$9)</f>
        <v>2</v>
      </c>
      <c r="C11" s="717" t="s">
        <v>2375</v>
      </c>
      <c r="D11" s="718" t="s">
        <v>701</v>
      </c>
      <c r="E11" s="718" t="s">
        <v>686</v>
      </c>
      <c r="F11" s="719" t="s">
        <v>702</v>
      </c>
      <c r="G11" s="720">
        <v>272925904</v>
      </c>
      <c r="H11" s="721">
        <v>0</v>
      </c>
      <c r="I11" s="721">
        <v>272925904</v>
      </c>
      <c r="J11" s="721">
        <v>10568339</v>
      </c>
      <c r="K11" s="721">
        <v>283494243</v>
      </c>
      <c r="L11" s="722">
        <v>0</v>
      </c>
      <c r="M11" s="723"/>
      <c r="N11" s="715"/>
    </row>
    <row r="12" spans="1:74">
      <c r="B12" s="724">
        <f t="shared" si="1"/>
        <v>3</v>
      </c>
      <c r="C12" s="725" t="s">
        <v>2375</v>
      </c>
      <c r="D12" s="726" t="s">
        <v>711</v>
      </c>
      <c r="E12" s="726" t="s">
        <v>686</v>
      </c>
      <c r="F12" s="727" t="s">
        <v>712</v>
      </c>
      <c r="G12" s="728">
        <v>220000000</v>
      </c>
      <c r="H12" s="729">
        <v>2584420</v>
      </c>
      <c r="I12" s="729">
        <v>222584420</v>
      </c>
      <c r="J12" s="729">
        <v>21329460</v>
      </c>
      <c r="K12" s="729">
        <v>243913880</v>
      </c>
      <c r="L12" s="730">
        <v>0</v>
      </c>
      <c r="M12" s="731"/>
      <c r="N12" s="715"/>
    </row>
    <row r="13" spans="1:74">
      <c r="B13" s="732">
        <f t="shared" si="1"/>
        <v>4</v>
      </c>
      <c r="C13" s="733" t="s">
        <v>2375</v>
      </c>
      <c r="D13" s="734" t="s">
        <v>723</v>
      </c>
      <c r="E13" s="734" t="s">
        <v>686</v>
      </c>
      <c r="F13" s="735" t="s">
        <v>724</v>
      </c>
      <c r="G13" s="736">
        <v>148318293</v>
      </c>
      <c r="H13" s="737">
        <v>0</v>
      </c>
      <c r="I13" s="737">
        <v>148318293</v>
      </c>
      <c r="J13" s="737">
        <v>6637338</v>
      </c>
      <c r="K13" s="737">
        <v>154955631</v>
      </c>
      <c r="L13" s="738">
        <v>0</v>
      </c>
      <c r="M13" s="739"/>
      <c r="N13" s="715"/>
    </row>
    <row r="14" spans="1:74">
      <c r="B14" s="740">
        <f t="shared" si="1"/>
        <v>5</v>
      </c>
      <c r="C14" s="741" t="s">
        <v>2376</v>
      </c>
      <c r="D14" s="742" t="s">
        <v>733</v>
      </c>
      <c r="E14" s="742" t="s">
        <v>686</v>
      </c>
      <c r="F14" s="743" t="s">
        <v>734</v>
      </c>
      <c r="G14" s="744">
        <v>125000000</v>
      </c>
      <c r="H14" s="745">
        <v>2032950</v>
      </c>
      <c r="I14" s="745">
        <v>127032950</v>
      </c>
      <c r="J14" s="745">
        <v>34703233</v>
      </c>
      <c r="K14" s="745">
        <v>161736183</v>
      </c>
      <c r="L14" s="746">
        <v>0</v>
      </c>
      <c r="M14" s="747"/>
      <c r="N14" s="715"/>
    </row>
    <row r="15" spans="1:74">
      <c r="B15" s="724">
        <f t="shared" si="1"/>
        <v>6</v>
      </c>
      <c r="C15" s="725" t="s">
        <v>2376</v>
      </c>
      <c r="D15" s="726" t="s">
        <v>745</v>
      </c>
      <c r="E15" s="726" t="s">
        <v>686</v>
      </c>
      <c r="F15" s="727" t="s">
        <v>746</v>
      </c>
      <c r="G15" s="728">
        <v>28000000</v>
      </c>
      <c r="H15" s="729">
        <v>0</v>
      </c>
      <c r="I15" s="729">
        <v>28000000</v>
      </c>
      <c r="J15" s="729">
        <v>5139936</v>
      </c>
      <c r="K15" s="729">
        <v>33139936</v>
      </c>
      <c r="L15" s="730">
        <v>0</v>
      </c>
      <c r="M15" s="731"/>
      <c r="N15" s="715"/>
    </row>
    <row r="16" spans="1:74">
      <c r="B16" s="724">
        <f t="shared" si="1"/>
        <v>7</v>
      </c>
      <c r="C16" s="725" t="s">
        <v>2376</v>
      </c>
      <c r="D16" s="726" t="s">
        <v>755</v>
      </c>
      <c r="E16" s="726" t="s">
        <v>686</v>
      </c>
      <c r="F16" s="727" t="s">
        <v>756</v>
      </c>
      <c r="G16" s="728">
        <v>180000000</v>
      </c>
      <c r="H16" s="729">
        <v>0</v>
      </c>
      <c r="I16" s="729">
        <v>180000000</v>
      </c>
      <c r="J16" s="729">
        <v>25289951</v>
      </c>
      <c r="K16" s="729">
        <v>205289951</v>
      </c>
      <c r="L16" s="730">
        <v>0</v>
      </c>
      <c r="M16" s="731"/>
      <c r="N16" s="715"/>
    </row>
    <row r="17" spans="2:14">
      <c r="B17" s="724">
        <f t="shared" si="1"/>
        <v>8</v>
      </c>
      <c r="C17" s="725" t="s">
        <v>2376</v>
      </c>
      <c r="D17" s="726" t="s">
        <v>765</v>
      </c>
      <c r="E17" s="726" t="s">
        <v>686</v>
      </c>
      <c r="F17" s="727" t="s">
        <v>766</v>
      </c>
      <c r="G17" s="728">
        <v>80000000</v>
      </c>
      <c r="H17" s="729">
        <v>0</v>
      </c>
      <c r="I17" s="729">
        <v>80000000</v>
      </c>
      <c r="J17" s="729">
        <v>10008145</v>
      </c>
      <c r="K17" s="729">
        <v>90008145</v>
      </c>
      <c r="L17" s="730">
        <v>0</v>
      </c>
      <c r="M17" s="731"/>
      <c r="N17" s="715"/>
    </row>
    <row r="18" spans="2:14">
      <c r="B18" s="724">
        <f t="shared" si="1"/>
        <v>9</v>
      </c>
      <c r="C18" s="725" t="s">
        <v>2376</v>
      </c>
      <c r="D18" s="726" t="s">
        <v>774</v>
      </c>
      <c r="E18" s="726" t="s">
        <v>686</v>
      </c>
      <c r="F18" s="727" t="s">
        <v>775</v>
      </c>
      <c r="G18" s="728">
        <v>280000000</v>
      </c>
      <c r="H18" s="729">
        <v>5091370</v>
      </c>
      <c r="I18" s="729">
        <v>285091370</v>
      </c>
      <c r="J18" s="729">
        <v>27718539</v>
      </c>
      <c r="K18" s="729">
        <v>312809909</v>
      </c>
      <c r="L18" s="730">
        <v>0</v>
      </c>
      <c r="M18" s="731"/>
      <c r="N18" s="715"/>
    </row>
    <row r="19" spans="2:14">
      <c r="B19" s="724">
        <f t="shared" si="1"/>
        <v>10</v>
      </c>
      <c r="C19" s="725" t="s">
        <v>2376</v>
      </c>
      <c r="D19" s="726" t="s">
        <v>785</v>
      </c>
      <c r="E19" s="726" t="s">
        <v>686</v>
      </c>
      <c r="F19" s="727" t="s">
        <v>786</v>
      </c>
      <c r="G19" s="728">
        <v>88999289</v>
      </c>
      <c r="H19" s="729">
        <v>0</v>
      </c>
      <c r="I19" s="729">
        <v>88999289</v>
      </c>
      <c r="J19" s="729">
        <v>4107113</v>
      </c>
      <c r="K19" s="729">
        <v>93106402</v>
      </c>
      <c r="L19" s="730">
        <v>0</v>
      </c>
      <c r="M19" s="731"/>
      <c r="N19" s="715"/>
    </row>
    <row r="20" spans="2:14">
      <c r="B20" s="732">
        <f t="shared" si="1"/>
        <v>11</v>
      </c>
      <c r="C20" s="733" t="s">
        <v>2376</v>
      </c>
      <c r="D20" s="734" t="s">
        <v>795</v>
      </c>
      <c r="E20" s="734" t="s">
        <v>686</v>
      </c>
      <c r="F20" s="735" t="s">
        <v>796</v>
      </c>
      <c r="G20" s="736">
        <v>100000000</v>
      </c>
      <c r="H20" s="737">
        <v>0</v>
      </c>
      <c r="I20" s="737">
        <v>100000000</v>
      </c>
      <c r="J20" s="737">
        <v>4906694</v>
      </c>
      <c r="K20" s="737">
        <v>104906694</v>
      </c>
      <c r="L20" s="738">
        <v>0</v>
      </c>
      <c r="M20" s="739"/>
      <c r="N20" s="715"/>
    </row>
    <row r="21" spans="2:14">
      <c r="B21" s="740">
        <f t="shared" si="1"/>
        <v>12</v>
      </c>
      <c r="C21" s="741" t="s">
        <v>2377</v>
      </c>
      <c r="D21" s="742" t="s">
        <v>802</v>
      </c>
      <c r="E21" s="742" t="s">
        <v>686</v>
      </c>
      <c r="F21" s="743" t="s">
        <v>803</v>
      </c>
      <c r="G21" s="744">
        <v>279000000</v>
      </c>
      <c r="H21" s="745">
        <v>0</v>
      </c>
      <c r="I21" s="745">
        <v>279000000</v>
      </c>
      <c r="J21" s="745">
        <v>7982184</v>
      </c>
      <c r="K21" s="745">
        <v>286982184</v>
      </c>
      <c r="L21" s="746">
        <v>0</v>
      </c>
      <c r="M21" s="747"/>
      <c r="N21" s="715"/>
    </row>
    <row r="22" spans="2:14">
      <c r="B22" s="724">
        <f t="shared" si="1"/>
        <v>13</v>
      </c>
      <c r="C22" s="725" t="s">
        <v>2377</v>
      </c>
      <c r="D22" s="726" t="s">
        <v>811</v>
      </c>
      <c r="E22" s="726" t="s">
        <v>686</v>
      </c>
      <c r="F22" s="727" t="s">
        <v>812</v>
      </c>
      <c r="G22" s="728">
        <v>269000000</v>
      </c>
      <c r="H22" s="729">
        <v>4049530</v>
      </c>
      <c r="I22" s="729">
        <v>273049530</v>
      </c>
      <c r="J22" s="729">
        <v>37559885</v>
      </c>
      <c r="K22" s="729">
        <v>310609415</v>
      </c>
      <c r="L22" s="730">
        <v>0</v>
      </c>
      <c r="M22" s="731"/>
      <c r="N22" s="715"/>
    </row>
    <row r="23" spans="2:14">
      <c r="B23" s="724">
        <f t="shared" si="1"/>
        <v>14</v>
      </c>
      <c r="C23" s="725" t="s">
        <v>2377</v>
      </c>
      <c r="D23" s="726" t="s">
        <v>825</v>
      </c>
      <c r="E23" s="726" t="s">
        <v>686</v>
      </c>
      <c r="F23" s="727" t="s">
        <v>826</v>
      </c>
      <c r="G23" s="728">
        <v>198000000</v>
      </c>
      <c r="H23" s="729">
        <v>0</v>
      </c>
      <c r="I23" s="729">
        <v>198000000</v>
      </c>
      <c r="J23" s="729">
        <v>7529765</v>
      </c>
      <c r="K23" s="729">
        <v>205529765</v>
      </c>
      <c r="L23" s="730">
        <v>0</v>
      </c>
      <c r="M23" s="731"/>
      <c r="N23" s="715"/>
    </row>
    <row r="24" spans="2:14">
      <c r="B24" s="724">
        <f t="shared" si="1"/>
        <v>15</v>
      </c>
      <c r="C24" s="725" t="s">
        <v>2377</v>
      </c>
      <c r="D24" s="726" t="s">
        <v>832</v>
      </c>
      <c r="E24" s="726" t="s">
        <v>834</v>
      </c>
      <c r="F24" s="727" t="s">
        <v>833</v>
      </c>
      <c r="G24" s="728">
        <v>52000000</v>
      </c>
      <c r="H24" s="729">
        <v>2248580</v>
      </c>
      <c r="I24" s="729">
        <v>54248580</v>
      </c>
      <c r="J24" s="729">
        <v>5113153</v>
      </c>
      <c r="K24" s="729">
        <v>59361733</v>
      </c>
      <c r="L24" s="730">
        <v>0</v>
      </c>
      <c r="M24" s="731"/>
      <c r="N24" s="715"/>
    </row>
    <row r="25" spans="2:14">
      <c r="B25" s="724">
        <f t="shared" si="1"/>
        <v>16</v>
      </c>
      <c r="C25" s="725" t="s">
        <v>2377</v>
      </c>
      <c r="D25" s="726" t="s">
        <v>848</v>
      </c>
      <c r="E25" s="726" t="s">
        <v>686</v>
      </c>
      <c r="F25" s="727" t="s">
        <v>849</v>
      </c>
      <c r="G25" s="728">
        <v>389000000</v>
      </c>
      <c r="H25" s="729">
        <v>0</v>
      </c>
      <c r="I25" s="729">
        <v>389000000</v>
      </c>
      <c r="J25" s="729">
        <v>11520330</v>
      </c>
      <c r="K25" s="729">
        <v>400520330</v>
      </c>
      <c r="L25" s="730">
        <v>0</v>
      </c>
      <c r="M25" s="731"/>
      <c r="N25" s="715"/>
    </row>
    <row r="26" spans="2:14">
      <c r="B26" s="724">
        <f t="shared" si="1"/>
        <v>17</v>
      </c>
      <c r="C26" s="725" t="s">
        <v>2377</v>
      </c>
      <c r="D26" s="726" t="s">
        <v>861</v>
      </c>
      <c r="E26" s="726" t="s">
        <v>834</v>
      </c>
      <c r="F26" s="727" t="s">
        <v>862</v>
      </c>
      <c r="G26" s="728">
        <v>189000000</v>
      </c>
      <c r="H26" s="729">
        <v>2588540</v>
      </c>
      <c r="I26" s="729">
        <v>191588540</v>
      </c>
      <c r="J26" s="729">
        <v>44145947</v>
      </c>
      <c r="K26" s="729">
        <v>235734487</v>
      </c>
      <c r="L26" s="730">
        <v>0</v>
      </c>
      <c r="M26" s="731"/>
      <c r="N26" s="715"/>
    </row>
    <row r="27" spans="2:14">
      <c r="B27" s="724">
        <f t="shared" si="1"/>
        <v>18</v>
      </c>
      <c r="C27" s="725" t="s">
        <v>2377</v>
      </c>
      <c r="D27" s="726" t="s">
        <v>873</v>
      </c>
      <c r="E27" s="726" t="s">
        <v>686</v>
      </c>
      <c r="F27" s="727" t="s">
        <v>874</v>
      </c>
      <c r="G27" s="728">
        <v>316000000</v>
      </c>
      <c r="H27" s="729">
        <v>2732030</v>
      </c>
      <c r="I27" s="729">
        <v>318732030</v>
      </c>
      <c r="J27" s="729">
        <v>27675361</v>
      </c>
      <c r="K27" s="729">
        <v>346407391</v>
      </c>
      <c r="L27" s="730">
        <v>0</v>
      </c>
      <c r="M27" s="731"/>
      <c r="N27" s="715"/>
    </row>
    <row r="28" spans="2:14">
      <c r="B28" s="724">
        <f t="shared" si="1"/>
        <v>19</v>
      </c>
      <c r="C28" s="725" t="s">
        <v>2377</v>
      </c>
      <c r="D28" s="726" t="s">
        <v>882</v>
      </c>
      <c r="E28" s="726" t="s">
        <v>686</v>
      </c>
      <c r="F28" s="727" t="s">
        <v>883</v>
      </c>
      <c r="G28" s="728">
        <v>281000000</v>
      </c>
      <c r="H28" s="729">
        <v>0</v>
      </c>
      <c r="I28" s="729">
        <v>281000000</v>
      </c>
      <c r="J28" s="729">
        <v>3163135</v>
      </c>
      <c r="K28" s="729">
        <v>284163135</v>
      </c>
      <c r="L28" s="730">
        <v>0</v>
      </c>
      <c r="M28" s="731"/>
      <c r="N28" s="715"/>
    </row>
    <row r="29" spans="2:14">
      <c r="B29" s="724">
        <f t="shared" si="1"/>
        <v>20</v>
      </c>
      <c r="C29" s="725" t="s">
        <v>2377</v>
      </c>
      <c r="D29" s="726" t="s">
        <v>892</v>
      </c>
      <c r="E29" s="726" t="s">
        <v>834</v>
      </c>
      <c r="F29" s="727" t="s">
        <v>893</v>
      </c>
      <c r="G29" s="728">
        <v>495000000</v>
      </c>
      <c r="H29" s="729">
        <v>0</v>
      </c>
      <c r="I29" s="729">
        <v>495000000</v>
      </c>
      <c r="J29" s="729">
        <v>18530830</v>
      </c>
      <c r="K29" s="729">
        <v>513530830</v>
      </c>
      <c r="L29" s="730">
        <v>0</v>
      </c>
      <c r="M29" s="731"/>
      <c r="N29" s="715"/>
    </row>
    <row r="30" spans="2:14">
      <c r="B30" s="724">
        <f t="shared" si="1"/>
        <v>21</v>
      </c>
      <c r="C30" s="725" t="s">
        <v>2377</v>
      </c>
      <c r="D30" s="726" t="s">
        <v>901</v>
      </c>
      <c r="E30" s="726" t="s">
        <v>834</v>
      </c>
      <c r="F30" s="727" t="s">
        <v>902</v>
      </c>
      <c r="G30" s="728">
        <v>561000000</v>
      </c>
      <c r="H30" s="729">
        <v>3787870</v>
      </c>
      <c r="I30" s="729">
        <v>564787870</v>
      </c>
      <c r="J30" s="729">
        <v>50162180</v>
      </c>
      <c r="K30" s="729">
        <v>614950050</v>
      </c>
      <c r="L30" s="730">
        <v>0</v>
      </c>
      <c r="M30" s="731"/>
      <c r="N30" s="715"/>
    </row>
    <row r="31" spans="2:14">
      <c r="B31" s="724">
        <f t="shared" si="1"/>
        <v>22</v>
      </c>
      <c r="C31" s="725" t="s">
        <v>2377</v>
      </c>
      <c r="D31" s="726" t="s">
        <v>906</v>
      </c>
      <c r="E31" s="726" t="s">
        <v>834</v>
      </c>
      <c r="F31" s="727" t="s">
        <v>907</v>
      </c>
      <c r="G31" s="728">
        <v>468000000</v>
      </c>
      <c r="H31" s="729">
        <v>3674370</v>
      </c>
      <c r="I31" s="729">
        <v>471674370</v>
      </c>
      <c r="J31" s="729">
        <v>80829597</v>
      </c>
      <c r="K31" s="729">
        <v>552503967</v>
      </c>
      <c r="L31" s="730">
        <v>0</v>
      </c>
      <c r="M31" s="731"/>
      <c r="N31" s="715"/>
    </row>
    <row r="32" spans="2:14">
      <c r="B32" s="724">
        <f t="shared" si="1"/>
        <v>23</v>
      </c>
      <c r="C32" s="725" t="s">
        <v>2377</v>
      </c>
      <c r="D32" s="726" t="s">
        <v>914</v>
      </c>
      <c r="E32" s="726" t="s">
        <v>834</v>
      </c>
      <c r="F32" s="727" t="s">
        <v>915</v>
      </c>
      <c r="G32" s="728">
        <v>45000000</v>
      </c>
      <c r="H32" s="729">
        <v>2783340</v>
      </c>
      <c r="I32" s="729">
        <v>47783340</v>
      </c>
      <c r="J32" s="729">
        <v>6774107</v>
      </c>
      <c r="K32" s="729">
        <v>54557447</v>
      </c>
      <c r="L32" s="730">
        <v>0</v>
      </c>
      <c r="M32" s="731"/>
      <c r="N32" s="715"/>
    </row>
    <row r="33" spans="2:14">
      <c r="B33" s="724">
        <f t="shared" si="1"/>
        <v>24</v>
      </c>
      <c r="C33" s="725" t="s">
        <v>2377</v>
      </c>
      <c r="D33" s="726" t="s">
        <v>923</v>
      </c>
      <c r="E33" s="726" t="s">
        <v>686</v>
      </c>
      <c r="F33" s="727" t="s">
        <v>924</v>
      </c>
      <c r="G33" s="728">
        <v>510000000</v>
      </c>
      <c r="H33" s="729">
        <v>0</v>
      </c>
      <c r="I33" s="729">
        <v>510000000</v>
      </c>
      <c r="J33" s="729">
        <v>9355052</v>
      </c>
      <c r="K33" s="729">
        <v>519355052</v>
      </c>
      <c r="L33" s="730">
        <v>0</v>
      </c>
      <c r="M33" s="731"/>
      <c r="N33" s="715"/>
    </row>
    <row r="34" spans="2:14">
      <c r="B34" s="724">
        <f t="shared" si="1"/>
        <v>25</v>
      </c>
      <c r="C34" s="725" t="s">
        <v>2377</v>
      </c>
      <c r="D34" s="726" t="s">
        <v>930</v>
      </c>
      <c r="E34" s="726" t="s">
        <v>686</v>
      </c>
      <c r="F34" s="727" t="s">
        <v>931</v>
      </c>
      <c r="G34" s="728">
        <v>372000000</v>
      </c>
      <c r="H34" s="729">
        <v>0</v>
      </c>
      <c r="I34" s="729">
        <v>372000000</v>
      </c>
      <c r="J34" s="729">
        <v>16257764</v>
      </c>
      <c r="K34" s="729">
        <v>388257764</v>
      </c>
      <c r="L34" s="730">
        <v>0</v>
      </c>
      <c r="M34" s="731"/>
      <c r="N34" s="715"/>
    </row>
    <row r="35" spans="2:14">
      <c r="B35" s="724">
        <f t="shared" si="1"/>
        <v>26</v>
      </c>
      <c r="C35" s="725" t="s">
        <v>2377</v>
      </c>
      <c r="D35" s="726" t="s">
        <v>938</v>
      </c>
      <c r="E35" s="726" t="s">
        <v>686</v>
      </c>
      <c r="F35" s="727" t="s">
        <v>939</v>
      </c>
      <c r="G35" s="728">
        <v>186000000</v>
      </c>
      <c r="H35" s="729">
        <v>0</v>
      </c>
      <c r="I35" s="729">
        <v>186000000</v>
      </c>
      <c r="J35" s="729">
        <v>5075267</v>
      </c>
      <c r="K35" s="729">
        <v>191075267</v>
      </c>
      <c r="L35" s="730">
        <v>0</v>
      </c>
      <c r="M35" s="731"/>
      <c r="N35" s="715"/>
    </row>
    <row r="36" spans="2:14">
      <c r="B36" s="724">
        <f t="shared" si="1"/>
        <v>27</v>
      </c>
      <c r="C36" s="725" t="s">
        <v>2377</v>
      </c>
      <c r="D36" s="726" t="s">
        <v>946</v>
      </c>
      <c r="E36" s="726" t="s">
        <v>686</v>
      </c>
      <c r="F36" s="727" t="s">
        <v>947</v>
      </c>
      <c r="G36" s="728">
        <v>400000000</v>
      </c>
      <c r="H36" s="729">
        <v>0</v>
      </c>
      <c r="I36" s="729">
        <v>400000000</v>
      </c>
      <c r="J36" s="729">
        <v>77789369</v>
      </c>
      <c r="K36" s="729">
        <v>477789369</v>
      </c>
      <c r="L36" s="730">
        <v>0</v>
      </c>
      <c r="M36" s="731"/>
      <c r="N36" s="715"/>
    </row>
    <row r="37" spans="2:14">
      <c r="B37" s="724">
        <f t="shared" si="1"/>
        <v>28</v>
      </c>
      <c r="C37" s="725" t="s">
        <v>2377</v>
      </c>
      <c r="D37" s="726" t="s">
        <v>953</v>
      </c>
      <c r="E37" s="726" t="s">
        <v>686</v>
      </c>
      <c r="F37" s="727" t="s">
        <v>931</v>
      </c>
      <c r="G37" s="728">
        <v>157000000</v>
      </c>
      <c r="H37" s="729">
        <v>0</v>
      </c>
      <c r="I37" s="729">
        <v>157000000</v>
      </c>
      <c r="J37" s="729">
        <v>13386834</v>
      </c>
      <c r="K37" s="729">
        <v>170386834</v>
      </c>
      <c r="L37" s="730">
        <v>0</v>
      </c>
      <c r="M37" s="731"/>
      <c r="N37" s="715"/>
    </row>
    <row r="38" spans="2:14">
      <c r="B38" s="724">
        <f t="shared" si="1"/>
        <v>29</v>
      </c>
      <c r="C38" s="725" t="s">
        <v>2377</v>
      </c>
      <c r="D38" s="726" t="s">
        <v>957</v>
      </c>
      <c r="E38" s="726" t="s">
        <v>686</v>
      </c>
      <c r="F38" s="727" t="s">
        <v>958</v>
      </c>
      <c r="G38" s="728">
        <v>93415334</v>
      </c>
      <c r="H38" s="729">
        <v>1691330</v>
      </c>
      <c r="I38" s="729">
        <v>95106664</v>
      </c>
      <c r="J38" s="729">
        <v>13965693</v>
      </c>
      <c r="K38" s="729">
        <v>109072357</v>
      </c>
      <c r="L38" s="730">
        <v>0</v>
      </c>
      <c r="M38" s="731"/>
      <c r="N38" s="715"/>
    </row>
    <row r="39" spans="2:14">
      <c r="B39" s="724">
        <f t="shared" si="1"/>
        <v>30</v>
      </c>
      <c r="C39" s="725" t="s">
        <v>2377</v>
      </c>
      <c r="D39" s="748" t="s">
        <v>964</v>
      </c>
      <c r="E39" s="726" t="s">
        <v>686</v>
      </c>
      <c r="F39" s="749" t="s">
        <v>965</v>
      </c>
      <c r="G39" s="728">
        <v>442000000</v>
      </c>
      <c r="H39" s="729">
        <v>3617420</v>
      </c>
      <c r="I39" s="729">
        <v>445617420</v>
      </c>
      <c r="J39" s="729">
        <v>34811560</v>
      </c>
      <c r="K39" s="729">
        <v>480428980</v>
      </c>
      <c r="L39" s="730">
        <v>0</v>
      </c>
      <c r="M39" s="731"/>
      <c r="N39" s="715"/>
    </row>
    <row r="40" spans="2:14">
      <c r="B40" s="724">
        <f t="shared" si="1"/>
        <v>31</v>
      </c>
      <c r="C40" s="725" t="s">
        <v>2377</v>
      </c>
      <c r="D40" s="726" t="s">
        <v>971</v>
      </c>
      <c r="E40" s="726" t="s">
        <v>686</v>
      </c>
      <c r="F40" s="727" t="s">
        <v>972</v>
      </c>
      <c r="G40" s="728">
        <v>95000000</v>
      </c>
      <c r="H40" s="729">
        <v>0</v>
      </c>
      <c r="I40" s="729">
        <v>95000000</v>
      </c>
      <c r="J40" s="729">
        <v>2202710</v>
      </c>
      <c r="K40" s="729">
        <v>97202710</v>
      </c>
      <c r="L40" s="730">
        <v>0</v>
      </c>
      <c r="M40" s="731"/>
      <c r="N40" s="715"/>
    </row>
    <row r="41" spans="2:14">
      <c r="B41" s="724">
        <f t="shared" si="1"/>
        <v>32</v>
      </c>
      <c r="C41" s="725" t="s">
        <v>2377</v>
      </c>
      <c r="D41" s="726" t="s">
        <v>979</v>
      </c>
      <c r="E41" s="726" t="s">
        <v>686</v>
      </c>
      <c r="F41" s="727" t="s">
        <v>980</v>
      </c>
      <c r="G41" s="728">
        <v>300000000</v>
      </c>
      <c r="H41" s="729">
        <v>2764190</v>
      </c>
      <c r="I41" s="729">
        <v>302764190</v>
      </c>
      <c r="J41" s="729">
        <v>4833311</v>
      </c>
      <c r="K41" s="729">
        <v>307597501</v>
      </c>
      <c r="L41" s="730">
        <v>0</v>
      </c>
      <c r="M41" s="731"/>
      <c r="N41" s="715"/>
    </row>
    <row r="42" spans="2:14">
      <c r="B42" s="724">
        <f t="shared" si="1"/>
        <v>33</v>
      </c>
      <c r="C42" s="725" t="s">
        <v>2377</v>
      </c>
      <c r="D42" s="726" t="s">
        <v>988</v>
      </c>
      <c r="E42" s="726" t="s">
        <v>686</v>
      </c>
      <c r="F42" s="727" t="s">
        <v>989</v>
      </c>
      <c r="G42" s="728">
        <v>338000000</v>
      </c>
      <c r="H42" s="729">
        <v>0</v>
      </c>
      <c r="I42" s="729">
        <v>338000000</v>
      </c>
      <c r="J42" s="729">
        <v>13623416</v>
      </c>
      <c r="K42" s="729">
        <v>351623416</v>
      </c>
      <c r="L42" s="730">
        <v>0</v>
      </c>
      <c r="M42" s="731"/>
      <c r="N42" s="715"/>
    </row>
    <row r="43" spans="2:14">
      <c r="B43" s="724">
        <f t="shared" si="1"/>
        <v>34</v>
      </c>
      <c r="C43" s="725" t="s">
        <v>2377</v>
      </c>
      <c r="D43" s="726" t="s">
        <v>994</v>
      </c>
      <c r="E43" s="726" t="s">
        <v>686</v>
      </c>
      <c r="F43" s="727" t="s">
        <v>995</v>
      </c>
      <c r="G43" s="728">
        <v>584000000</v>
      </c>
      <c r="H43" s="729">
        <v>2058400</v>
      </c>
      <c r="I43" s="729">
        <v>586058400</v>
      </c>
      <c r="J43" s="729">
        <v>29491923</v>
      </c>
      <c r="K43" s="729">
        <v>615550323</v>
      </c>
      <c r="L43" s="730">
        <v>0</v>
      </c>
      <c r="M43" s="731"/>
      <c r="N43" s="715"/>
    </row>
    <row r="44" spans="2:14">
      <c r="B44" s="724">
        <f t="shared" si="1"/>
        <v>35</v>
      </c>
      <c r="C44" s="725" t="s">
        <v>2377</v>
      </c>
      <c r="D44" s="726" t="s">
        <v>1001</v>
      </c>
      <c r="E44" s="726" t="s">
        <v>686</v>
      </c>
      <c r="F44" s="727" t="s">
        <v>1002</v>
      </c>
      <c r="G44" s="728">
        <v>100000000</v>
      </c>
      <c r="H44" s="729">
        <v>0</v>
      </c>
      <c r="I44" s="729">
        <v>100000000</v>
      </c>
      <c r="J44" s="729">
        <v>4141682</v>
      </c>
      <c r="K44" s="729">
        <v>104141682</v>
      </c>
      <c r="L44" s="730">
        <v>0</v>
      </c>
      <c r="M44" s="731"/>
      <c r="N44" s="715"/>
    </row>
    <row r="45" spans="2:14">
      <c r="B45" s="724">
        <f t="shared" si="1"/>
        <v>36</v>
      </c>
      <c r="C45" s="725" t="s">
        <v>2377</v>
      </c>
      <c r="D45" s="726" t="s">
        <v>1007</v>
      </c>
      <c r="E45" s="726" t="s">
        <v>686</v>
      </c>
      <c r="F45" s="727" t="s">
        <v>1008</v>
      </c>
      <c r="G45" s="728">
        <v>58000000</v>
      </c>
      <c r="H45" s="729">
        <v>1823610</v>
      </c>
      <c r="I45" s="729">
        <v>59823610</v>
      </c>
      <c r="J45" s="729">
        <v>6466043</v>
      </c>
      <c r="K45" s="729">
        <v>66289653</v>
      </c>
      <c r="L45" s="730">
        <v>0</v>
      </c>
      <c r="M45" s="731"/>
      <c r="N45" s="715"/>
    </row>
    <row r="46" spans="2:14">
      <c r="B46" s="724">
        <f t="shared" si="1"/>
        <v>37</v>
      </c>
      <c r="C46" s="725" t="s">
        <v>2377</v>
      </c>
      <c r="D46" s="726" t="s">
        <v>1016</v>
      </c>
      <c r="E46" s="726" t="s">
        <v>834</v>
      </c>
      <c r="F46" s="727" t="s">
        <v>1017</v>
      </c>
      <c r="G46" s="728">
        <v>439000000</v>
      </c>
      <c r="H46" s="729">
        <v>3754410</v>
      </c>
      <c r="I46" s="729">
        <v>442754410</v>
      </c>
      <c r="J46" s="729">
        <v>36018972</v>
      </c>
      <c r="K46" s="729">
        <v>478773382</v>
      </c>
      <c r="L46" s="730">
        <v>0</v>
      </c>
      <c r="M46" s="731"/>
      <c r="N46" s="715"/>
    </row>
    <row r="47" spans="2:14">
      <c r="B47" s="724">
        <f t="shared" si="1"/>
        <v>38</v>
      </c>
      <c r="C47" s="725" t="s">
        <v>2377</v>
      </c>
      <c r="D47" s="726" t="s">
        <v>1026</v>
      </c>
      <c r="E47" s="726" t="s">
        <v>834</v>
      </c>
      <c r="F47" s="727" t="s">
        <v>1027</v>
      </c>
      <c r="G47" s="728">
        <v>132245718</v>
      </c>
      <c r="H47" s="729">
        <v>0</v>
      </c>
      <c r="I47" s="729">
        <v>132245718</v>
      </c>
      <c r="J47" s="729">
        <v>7071485</v>
      </c>
      <c r="K47" s="729">
        <v>139317203</v>
      </c>
      <c r="L47" s="730">
        <v>0</v>
      </c>
      <c r="M47" s="731"/>
      <c r="N47" s="715"/>
    </row>
    <row r="48" spans="2:14">
      <c r="B48" s="724">
        <f t="shared" si="1"/>
        <v>39</v>
      </c>
      <c r="C48" s="725" t="s">
        <v>2377</v>
      </c>
      <c r="D48" s="726" t="s">
        <v>1036</v>
      </c>
      <c r="E48" s="726" t="s">
        <v>834</v>
      </c>
      <c r="F48" s="727" t="s">
        <v>1037</v>
      </c>
      <c r="G48" s="728">
        <v>77000000</v>
      </c>
      <c r="H48" s="729">
        <v>1873260</v>
      </c>
      <c r="I48" s="729">
        <v>78873260</v>
      </c>
      <c r="J48" s="729">
        <v>8473825</v>
      </c>
      <c r="K48" s="729">
        <v>87347085</v>
      </c>
      <c r="L48" s="730">
        <v>0</v>
      </c>
      <c r="M48" s="731"/>
      <c r="N48" s="715"/>
    </row>
    <row r="49" spans="2:14">
      <c r="B49" s="724">
        <f t="shared" si="1"/>
        <v>40</v>
      </c>
      <c r="C49" s="725" t="s">
        <v>2377</v>
      </c>
      <c r="D49" s="726" t="s">
        <v>1046</v>
      </c>
      <c r="E49" s="726" t="s">
        <v>834</v>
      </c>
      <c r="F49" s="727" t="s">
        <v>1047</v>
      </c>
      <c r="G49" s="728">
        <v>165000000</v>
      </c>
      <c r="H49" s="729">
        <v>2473800</v>
      </c>
      <c r="I49" s="729">
        <v>167473800</v>
      </c>
      <c r="J49" s="729">
        <v>22799660</v>
      </c>
      <c r="K49" s="729">
        <v>190273460</v>
      </c>
      <c r="L49" s="730">
        <v>0</v>
      </c>
      <c r="M49" s="731"/>
      <c r="N49" s="715"/>
    </row>
    <row r="50" spans="2:14">
      <c r="B50" s="724">
        <f t="shared" si="1"/>
        <v>41</v>
      </c>
      <c r="C50" s="725" t="s">
        <v>2377</v>
      </c>
      <c r="D50" s="726" t="s">
        <v>1055</v>
      </c>
      <c r="E50" s="726" t="s">
        <v>834</v>
      </c>
      <c r="F50" s="727" t="s">
        <v>1056</v>
      </c>
      <c r="G50" s="728">
        <v>146000000</v>
      </c>
      <c r="H50" s="729">
        <v>0</v>
      </c>
      <c r="I50" s="729">
        <v>146000000</v>
      </c>
      <c r="J50" s="729">
        <v>17982630</v>
      </c>
      <c r="K50" s="729">
        <v>163982630</v>
      </c>
      <c r="L50" s="730">
        <v>0</v>
      </c>
      <c r="M50" s="731"/>
      <c r="N50" s="715"/>
    </row>
    <row r="51" spans="2:14">
      <c r="B51" s="724">
        <f t="shared" si="1"/>
        <v>42</v>
      </c>
      <c r="C51" s="725" t="s">
        <v>2377</v>
      </c>
      <c r="D51" s="726" t="s">
        <v>1064</v>
      </c>
      <c r="E51" s="726" t="s">
        <v>686</v>
      </c>
      <c r="F51" s="727" t="s">
        <v>1065</v>
      </c>
      <c r="G51" s="728">
        <v>349000000</v>
      </c>
      <c r="H51" s="729">
        <v>3149760</v>
      </c>
      <c r="I51" s="729">
        <v>352149760</v>
      </c>
      <c r="J51" s="729">
        <v>43440165</v>
      </c>
      <c r="K51" s="729">
        <v>395589925</v>
      </c>
      <c r="L51" s="730">
        <v>0</v>
      </c>
      <c r="M51" s="731"/>
      <c r="N51" s="715"/>
    </row>
    <row r="52" spans="2:14">
      <c r="B52" s="724">
        <f t="shared" si="1"/>
        <v>43</v>
      </c>
      <c r="C52" s="725" t="s">
        <v>2377</v>
      </c>
      <c r="D52" s="726" t="s">
        <v>1074</v>
      </c>
      <c r="E52" s="726" t="s">
        <v>834</v>
      </c>
      <c r="F52" s="727" t="s">
        <v>1075</v>
      </c>
      <c r="G52" s="728">
        <v>130000000</v>
      </c>
      <c r="H52" s="729">
        <v>2283540</v>
      </c>
      <c r="I52" s="729">
        <v>132283540</v>
      </c>
      <c r="J52" s="729">
        <v>1418957</v>
      </c>
      <c r="K52" s="729">
        <v>133702497</v>
      </c>
      <c r="L52" s="730">
        <v>0</v>
      </c>
      <c r="M52" s="731"/>
      <c r="N52" s="715"/>
    </row>
    <row r="53" spans="2:14">
      <c r="B53" s="724">
        <f t="shared" si="1"/>
        <v>44</v>
      </c>
      <c r="C53" s="725" t="s">
        <v>2377</v>
      </c>
      <c r="D53" s="726" t="s">
        <v>1087</v>
      </c>
      <c r="E53" s="726" t="s">
        <v>686</v>
      </c>
      <c r="F53" s="727" t="s">
        <v>1088</v>
      </c>
      <c r="G53" s="728">
        <v>66000000</v>
      </c>
      <c r="H53" s="729">
        <v>1635050</v>
      </c>
      <c r="I53" s="729">
        <v>67635050</v>
      </c>
      <c r="J53" s="729">
        <v>7197149</v>
      </c>
      <c r="K53" s="729">
        <v>74832199</v>
      </c>
      <c r="L53" s="730">
        <v>0</v>
      </c>
      <c r="M53" s="731"/>
      <c r="N53" s="715"/>
    </row>
    <row r="54" spans="2:14">
      <c r="B54" s="724">
        <f t="shared" si="1"/>
        <v>45</v>
      </c>
      <c r="C54" s="725" t="s">
        <v>2377</v>
      </c>
      <c r="D54" s="726" t="s">
        <v>1096</v>
      </c>
      <c r="E54" s="726" t="s">
        <v>686</v>
      </c>
      <c r="F54" s="727" t="s">
        <v>1097</v>
      </c>
      <c r="G54" s="728">
        <v>90000000</v>
      </c>
      <c r="H54" s="729">
        <v>2838670</v>
      </c>
      <c r="I54" s="729">
        <v>92838670</v>
      </c>
      <c r="J54" s="729">
        <v>3168960</v>
      </c>
      <c r="K54" s="729">
        <v>96007630</v>
      </c>
      <c r="L54" s="730">
        <v>0</v>
      </c>
      <c r="M54" s="731"/>
      <c r="N54" s="715"/>
    </row>
    <row r="55" spans="2:14">
      <c r="B55" s="724">
        <f t="shared" si="1"/>
        <v>46</v>
      </c>
      <c r="C55" s="725" t="s">
        <v>2377</v>
      </c>
      <c r="D55" s="726" t="s">
        <v>1107</v>
      </c>
      <c r="E55" s="726" t="s">
        <v>686</v>
      </c>
      <c r="F55" s="727" t="s">
        <v>1108</v>
      </c>
      <c r="G55" s="728">
        <v>52000000</v>
      </c>
      <c r="H55" s="729">
        <v>0</v>
      </c>
      <c r="I55" s="729">
        <v>52000000</v>
      </c>
      <c r="J55" s="729">
        <v>8503923</v>
      </c>
      <c r="K55" s="729">
        <v>60503923</v>
      </c>
      <c r="L55" s="730">
        <v>0</v>
      </c>
      <c r="M55" s="731"/>
      <c r="N55" s="715"/>
    </row>
    <row r="56" spans="2:14">
      <c r="B56" s="724">
        <f t="shared" si="1"/>
        <v>47</v>
      </c>
      <c r="C56" s="725" t="s">
        <v>2377</v>
      </c>
      <c r="D56" s="726" t="s">
        <v>1117</v>
      </c>
      <c r="E56" s="726" t="s">
        <v>686</v>
      </c>
      <c r="F56" s="727" t="s">
        <v>1118</v>
      </c>
      <c r="G56" s="728">
        <v>39298782</v>
      </c>
      <c r="H56" s="729">
        <v>0</v>
      </c>
      <c r="I56" s="729">
        <v>39298782</v>
      </c>
      <c r="J56" s="729">
        <v>5106896</v>
      </c>
      <c r="K56" s="729">
        <v>44405678</v>
      </c>
      <c r="L56" s="730">
        <v>0</v>
      </c>
      <c r="M56" s="731"/>
      <c r="N56" s="715"/>
    </row>
    <row r="57" spans="2:14">
      <c r="B57" s="724">
        <f t="shared" si="1"/>
        <v>48</v>
      </c>
      <c r="C57" s="725" t="s">
        <v>2377</v>
      </c>
      <c r="D57" s="726" t="s">
        <v>1128</v>
      </c>
      <c r="E57" s="726" t="s">
        <v>686</v>
      </c>
      <c r="F57" s="727" t="s">
        <v>1129</v>
      </c>
      <c r="G57" s="728">
        <v>177000000</v>
      </c>
      <c r="H57" s="729">
        <v>2397740</v>
      </c>
      <c r="I57" s="729">
        <v>179397740</v>
      </c>
      <c r="J57" s="729">
        <v>8207580</v>
      </c>
      <c r="K57" s="729">
        <v>187605320</v>
      </c>
      <c r="L57" s="730">
        <v>0</v>
      </c>
      <c r="M57" s="731"/>
      <c r="N57" s="715"/>
    </row>
    <row r="58" spans="2:14">
      <c r="B58" s="724">
        <f t="shared" si="1"/>
        <v>49</v>
      </c>
      <c r="C58" s="725" t="s">
        <v>2377</v>
      </c>
      <c r="D58" s="726" t="s">
        <v>1136</v>
      </c>
      <c r="E58" s="726" t="s">
        <v>686</v>
      </c>
      <c r="F58" s="727" t="s">
        <v>1137</v>
      </c>
      <c r="G58" s="728">
        <v>53000000</v>
      </c>
      <c r="H58" s="729">
        <v>0</v>
      </c>
      <c r="I58" s="729">
        <v>53000000</v>
      </c>
      <c r="J58" s="729">
        <v>6119167</v>
      </c>
      <c r="K58" s="729">
        <v>59119167</v>
      </c>
      <c r="L58" s="730">
        <v>0</v>
      </c>
      <c r="M58" s="731"/>
      <c r="N58" s="715"/>
    </row>
    <row r="59" spans="2:14">
      <c r="B59" s="724">
        <f t="shared" si="1"/>
        <v>50</v>
      </c>
      <c r="C59" s="725" t="s">
        <v>2377</v>
      </c>
      <c r="D59" s="748" t="s">
        <v>1147</v>
      </c>
      <c r="E59" s="726" t="s">
        <v>834</v>
      </c>
      <c r="F59" s="749" t="s">
        <v>1148</v>
      </c>
      <c r="G59" s="728">
        <v>115000000</v>
      </c>
      <c r="H59" s="729">
        <v>2298250</v>
      </c>
      <c r="I59" s="729">
        <v>117298250</v>
      </c>
      <c r="J59" s="729">
        <v>5036202</v>
      </c>
      <c r="K59" s="729">
        <v>122334452</v>
      </c>
      <c r="L59" s="730">
        <v>0</v>
      </c>
      <c r="M59" s="731"/>
      <c r="N59" s="715"/>
    </row>
    <row r="60" spans="2:14">
      <c r="B60" s="724">
        <f t="shared" si="1"/>
        <v>51</v>
      </c>
      <c r="C60" s="725" t="s">
        <v>2377</v>
      </c>
      <c r="D60" s="748" t="s">
        <v>1156</v>
      </c>
      <c r="E60" s="726" t="s">
        <v>834</v>
      </c>
      <c r="F60" s="749" t="s">
        <v>1157</v>
      </c>
      <c r="G60" s="728">
        <v>40000000</v>
      </c>
      <c r="H60" s="729">
        <v>0</v>
      </c>
      <c r="I60" s="729">
        <v>40000000</v>
      </c>
      <c r="J60" s="729">
        <v>126542</v>
      </c>
      <c r="K60" s="729">
        <v>40126542</v>
      </c>
      <c r="L60" s="730">
        <v>0</v>
      </c>
      <c r="M60" s="731"/>
      <c r="N60" s="715"/>
    </row>
    <row r="61" spans="2:14">
      <c r="B61" s="724">
        <f t="shared" si="1"/>
        <v>52</v>
      </c>
      <c r="C61" s="725" t="s">
        <v>2377</v>
      </c>
      <c r="D61" s="748" t="s">
        <v>1164</v>
      </c>
      <c r="E61" s="726" t="s">
        <v>834</v>
      </c>
      <c r="F61" s="749" t="s">
        <v>1165</v>
      </c>
      <c r="G61" s="728">
        <v>368000000</v>
      </c>
      <c r="H61" s="729">
        <v>3030290</v>
      </c>
      <c r="I61" s="729">
        <v>371030290</v>
      </c>
      <c r="J61" s="729">
        <v>84252283</v>
      </c>
      <c r="K61" s="729">
        <v>455282573</v>
      </c>
      <c r="L61" s="730">
        <v>0</v>
      </c>
      <c r="M61" s="731"/>
      <c r="N61" s="715"/>
    </row>
    <row r="62" spans="2:14">
      <c r="B62" s="724">
        <f t="shared" si="1"/>
        <v>53</v>
      </c>
      <c r="C62" s="725" t="s">
        <v>2377</v>
      </c>
      <c r="D62" s="726" t="s">
        <v>1175</v>
      </c>
      <c r="E62" s="726" t="s">
        <v>686</v>
      </c>
      <c r="F62" s="727" t="s">
        <v>1176</v>
      </c>
      <c r="G62" s="728">
        <v>230000000</v>
      </c>
      <c r="H62" s="729">
        <v>2797920</v>
      </c>
      <c r="I62" s="729">
        <v>232797920</v>
      </c>
      <c r="J62" s="729">
        <v>16185605</v>
      </c>
      <c r="K62" s="729">
        <v>248983525</v>
      </c>
      <c r="L62" s="730">
        <v>0</v>
      </c>
      <c r="M62" s="731"/>
      <c r="N62" s="715"/>
    </row>
    <row r="63" spans="2:14">
      <c r="B63" s="724">
        <f t="shared" si="1"/>
        <v>54</v>
      </c>
      <c r="C63" s="725" t="s">
        <v>2377</v>
      </c>
      <c r="D63" s="726" t="s">
        <v>1187</v>
      </c>
      <c r="E63" s="726" t="s">
        <v>686</v>
      </c>
      <c r="F63" s="727" t="s">
        <v>1188</v>
      </c>
      <c r="G63" s="728">
        <v>289000000</v>
      </c>
      <c r="H63" s="729">
        <v>2723330</v>
      </c>
      <c r="I63" s="729">
        <v>291723330</v>
      </c>
      <c r="J63" s="729">
        <v>9823325</v>
      </c>
      <c r="K63" s="729">
        <v>301546655</v>
      </c>
      <c r="L63" s="730">
        <v>0</v>
      </c>
      <c r="M63" s="731"/>
      <c r="N63" s="715"/>
    </row>
    <row r="64" spans="2:14">
      <c r="B64" s="724">
        <f t="shared" si="1"/>
        <v>55</v>
      </c>
      <c r="C64" s="725" t="s">
        <v>2377</v>
      </c>
      <c r="D64" s="726" t="s">
        <v>1196</v>
      </c>
      <c r="E64" s="726" t="s">
        <v>834</v>
      </c>
      <c r="F64" s="727" t="s">
        <v>1197</v>
      </c>
      <c r="G64" s="728">
        <v>636000000</v>
      </c>
      <c r="H64" s="729">
        <v>3507060</v>
      </c>
      <c r="I64" s="729">
        <v>639507060</v>
      </c>
      <c r="J64" s="729">
        <v>82819310</v>
      </c>
      <c r="K64" s="729">
        <v>722326370</v>
      </c>
      <c r="L64" s="730">
        <v>0</v>
      </c>
      <c r="M64" s="731"/>
      <c r="N64" s="715"/>
    </row>
    <row r="65" spans="2:14">
      <c r="B65" s="724">
        <f t="shared" si="1"/>
        <v>56</v>
      </c>
      <c r="C65" s="725" t="s">
        <v>2377</v>
      </c>
      <c r="D65" s="726" t="s">
        <v>1208</v>
      </c>
      <c r="E65" s="726" t="s">
        <v>834</v>
      </c>
      <c r="F65" s="727" t="s">
        <v>1209</v>
      </c>
      <c r="G65" s="728">
        <v>144000000</v>
      </c>
      <c r="H65" s="729">
        <v>5181748</v>
      </c>
      <c r="I65" s="729">
        <v>149181748</v>
      </c>
      <c r="J65" s="729">
        <v>37596898</v>
      </c>
      <c r="K65" s="729">
        <v>186778646</v>
      </c>
      <c r="L65" s="730">
        <v>0</v>
      </c>
      <c r="M65" s="731"/>
      <c r="N65" s="715"/>
    </row>
    <row r="66" spans="2:14">
      <c r="B66" s="724">
        <f t="shared" si="1"/>
        <v>57</v>
      </c>
      <c r="C66" s="725" t="s">
        <v>2377</v>
      </c>
      <c r="D66" s="726" t="s">
        <v>1216</v>
      </c>
      <c r="E66" s="726" t="s">
        <v>834</v>
      </c>
      <c r="F66" s="727" t="s">
        <v>1217</v>
      </c>
      <c r="G66" s="728">
        <v>178000000</v>
      </c>
      <c r="H66" s="729">
        <v>2451780</v>
      </c>
      <c r="I66" s="729">
        <v>180451780</v>
      </c>
      <c r="J66" s="729">
        <v>7439036</v>
      </c>
      <c r="K66" s="729">
        <v>187890816</v>
      </c>
      <c r="L66" s="730">
        <v>0</v>
      </c>
      <c r="M66" s="731"/>
      <c r="N66" s="715"/>
    </row>
    <row r="67" spans="2:14">
      <c r="B67" s="724">
        <f t="shared" si="1"/>
        <v>58</v>
      </c>
      <c r="C67" s="725" t="s">
        <v>2377</v>
      </c>
      <c r="D67" s="726" t="s">
        <v>1226</v>
      </c>
      <c r="E67" s="726" t="s">
        <v>686</v>
      </c>
      <c r="F67" s="727" t="s">
        <v>1227</v>
      </c>
      <c r="G67" s="728">
        <v>139000000</v>
      </c>
      <c r="H67" s="729">
        <v>0</v>
      </c>
      <c r="I67" s="729">
        <v>139000000</v>
      </c>
      <c r="J67" s="729">
        <v>4622871</v>
      </c>
      <c r="K67" s="729">
        <v>143622871</v>
      </c>
      <c r="L67" s="730">
        <v>0</v>
      </c>
      <c r="M67" s="731"/>
      <c r="N67" s="715"/>
    </row>
    <row r="68" spans="2:14">
      <c r="B68" s="724">
        <f t="shared" si="1"/>
        <v>59</v>
      </c>
      <c r="C68" s="725" t="s">
        <v>2377</v>
      </c>
      <c r="D68" s="726" t="s">
        <v>1233</v>
      </c>
      <c r="E68" s="726" t="s">
        <v>686</v>
      </c>
      <c r="F68" s="727" t="s">
        <v>1227</v>
      </c>
      <c r="G68" s="728">
        <v>43000000</v>
      </c>
      <c r="H68" s="729">
        <v>0</v>
      </c>
      <c r="I68" s="729">
        <v>43000000</v>
      </c>
      <c r="J68" s="729">
        <v>3517590</v>
      </c>
      <c r="K68" s="729">
        <v>46517590</v>
      </c>
      <c r="L68" s="730">
        <v>0</v>
      </c>
      <c r="M68" s="731"/>
      <c r="N68" s="715"/>
    </row>
    <row r="69" spans="2:14">
      <c r="B69" s="724">
        <f t="shared" si="1"/>
        <v>60</v>
      </c>
      <c r="C69" s="725" t="s">
        <v>2377</v>
      </c>
      <c r="D69" s="726" t="s">
        <v>1241</v>
      </c>
      <c r="E69" s="726" t="s">
        <v>834</v>
      </c>
      <c r="F69" s="727" t="s">
        <v>1242</v>
      </c>
      <c r="G69" s="728">
        <v>450000000</v>
      </c>
      <c r="H69" s="729">
        <v>1773180</v>
      </c>
      <c r="I69" s="729">
        <v>451773180</v>
      </c>
      <c r="J69" s="729">
        <v>21262901</v>
      </c>
      <c r="K69" s="729">
        <v>473036081</v>
      </c>
      <c r="L69" s="730">
        <v>0</v>
      </c>
      <c r="M69" s="731"/>
      <c r="N69" s="715"/>
    </row>
    <row r="70" spans="2:14">
      <c r="B70" s="724">
        <f t="shared" si="1"/>
        <v>61</v>
      </c>
      <c r="C70" s="725" t="s">
        <v>2377</v>
      </c>
      <c r="D70" s="726" t="s">
        <v>1255</v>
      </c>
      <c r="E70" s="726" t="s">
        <v>686</v>
      </c>
      <c r="F70" s="727" t="s">
        <v>1256</v>
      </c>
      <c r="G70" s="728">
        <v>62000000</v>
      </c>
      <c r="H70" s="729">
        <v>0</v>
      </c>
      <c r="I70" s="729">
        <v>62000000</v>
      </c>
      <c r="J70" s="729">
        <v>6511848</v>
      </c>
      <c r="K70" s="729">
        <v>68511848</v>
      </c>
      <c r="L70" s="730">
        <v>0</v>
      </c>
      <c r="M70" s="731"/>
      <c r="N70" s="715"/>
    </row>
    <row r="71" spans="2:14">
      <c r="B71" s="724">
        <f t="shared" si="1"/>
        <v>62</v>
      </c>
      <c r="C71" s="725" t="s">
        <v>2377</v>
      </c>
      <c r="D71" s="726" t="s">
        <v>1264</v>
      </c>
      <c r="E71" s="726" t="s">
        <v>686</v>
      </c>
      <c r="F71" s="727" t="s">
        <v>1265</v>
      </c>
      <c r="G71" s="728">
        <v>656000000</v>
      </c>
      <c r="H71" s="729">
        <v>4115930</v>
      </c>
      <c r="I71" s="729">
        <v>660115930</v>
      </c>
      <c r="J71" s="729">
        <v>22232988</v>
      </c>
      <c r="K71" s="729">
        <v>682348918</v>
      </c>
      <c r="L71" s="730">
        <v>0</v>
      </c>
      <c r="M71" s="731"/>
      <c r="N71" s="715"/>
    </row>
    <row r="72" spans="2:14">
      <c r="B72" s="724">
        <f t="shared" si="1"/>
        <v>63</v>
      </c>
      <c r="C72" s="725" t="s">
        <v>2377</v>
      </c>
      <c r="D72" s="726" t="s">
        <v>1273</v>
      </c>
      <c r="E72" s="726" t="s">
        <v>834</v>
      </c>
      <c r="F72" s="727" t="s">
        <v>1274</v>
      </c>
      <c r="G72" s="728">
        <v>152000000</v>
      </c>
      <c r="H72" s="729">
        <v>0</v>
      </c>
      <c r="I72" s="729">
        <v>152000000</v>
      </c>
      <c r="J72" s="729">
        <v>43648258</v>
      </c>
      <c r="K72" s="729">
        <v>195648258</v>
      </c>
      <c r="L72" s="730">
        <v>0</v>
      </c>
      <c r="M72" s="731"/>
      <c r="N72" s="715"/>
    </row>
    <row r="73" spans="2:14">
      <c r="B73" s="724">
        <f t="shared" si="1"/>
        <v>64</v>
      </c>
      <c r="C73" s="725" t="s">
        <v>2377</v>
      </c>
      <c r="D73" s="726" t="s">
        <v>1282</v>
      </c>
      <c r="E73" s="726" t="s">
        <v>834</v>
      </c>
      <c r="F73" s="727" t="s">
        <v>1283</v>
      </c>
      <c r="G73" s="728">
        <v>274000000</v>
      </c>
      <c r="H73" s="729">
        <v>0</v>
      </c>
      <c r="I73" s="729">
        <v>274000000</v>
      </c>
      <c r="J73" s="729">
        <v>11135049</v>
      </c>
      <c r="K73" s="729">
        <v>285135049</v>
      </c>
      <c r="L73" s="730">
        <v>0</v>
      </c>
      <c r="M73" s="731"/>
      <c r="N73" s="715"/>
    </row>
    <row r="74" spans="2:14">
      <c r="B74" s="724">
        <f t="shared" si="1"/>
        <v>65</v>
      </c>
      <c r="C74" s="725" t="s">
        <v>2377</v>
      </c>
      <c r="D74" s="726" t="s">
        <v>1294</v>
      </c>
      <c r="E74" s="726" t="s">
        <v>686</v>
      </c>
      <c r="F74" s="727" t="s">
        <v>1295</v>
      </c>
      <c r="G74" s="728">
        <v>207000000</v>
      </c>
      <c r="H74" s="729">
        <v>0</v>
      </c>
      <c r="I74" s="729">
        <v>207000000</v>
      </c>
      <c r="J74" s="729">
        <v>3511308</v>
      </c>
      <c r="K74" s="729">
        <v>210511308</v>
      </c>
      <c r="L74" s="730">
        <v>0</v>
      </c>
      <c r="M74" s="731"/>
      <c r="N74" s="715"/>
    </row>
    <row r="75" spans="2:14">
      <c r="B75" s="724">
        <f t="shared" ref="B75:B132" si="2">ROW()-ROW($B$9)</f>
        <v>66</v>
      </c>
      <c r="C75" s="725" t="s">
        <v>2377</v>
      </c>
      <c r="D75" s="726" t="s">
        <v>1302</v>
      </c>
      <c r="E75" s="726" t="s">
        <v>686</v>
      </c>
      <c r="F75" s="727" t="s">
        <v>1303</v>
      </c>
      <c r="G75" s="728">
        <v>146000000</v>
      </c>
      <c r="H75" s="729">
        <v>0</v>
      </c>
      <c r="I75" s="729">
        <v>146000000</v>
      </c>
      <c r="J75" s="729">
        <v>5038564</v>
      </c>
      <c r="K75" s="729">
        <v>151038564</v>
      </c>
      <c r="L75" s="730">
        <v>0</v>
      </c>
      <c r="M75" s="731"/>
      <c r="N75" s="715"/>
    </row>
    <row r="76" spans="2:14">
      <c r="B76" s="724">
        <f t="shared" si="2"/>
        <v>67</v>
      </c>
      <c r="C76" s="725" t="s">
        <v>2377</v>
      </c>
      <c r="D76" s="726" t="s">
        <v>1308</v>
      </c>
      <c r="E76" s="726" t="s">
        <v>686</v>
      </c>
      <c r="F76" s="727" t="s">
        <v>1309</v>
      </c>
      <c r="G76" s="728">
        <v>193000000</v>
      </c>
      <c r="H76" s="729">
        <v>0</v>
      </c>
      <c r="I76" s="729">
        <v>193000000</v>
      </c>
      <c r="J76" s="729">
        <v>6046716</v>
      </c>
      <c r="K76" s="729">
        <v>199046716</v>
      </c>
      <c r="L76" s="730">
        <v>0</v>
      </c>
      <c r="M76" s="731"/>
      <c r="N76" s="715"/>
    </row>
    <row r="77" spans="2:14">
      <c r="B77" s="724">
        <f t="shared" si="2"/>
        <v>68</v>
      </c>
      <c r="C77" s="725" t="s">
        <v>2377</v>
      </c>
      <c r="D77" s="726" t="s">
        <v>1314</v>
      </c>
      <c r="E77" s="726" t="s">
        <v>686</v>
      </c>
      <c r="F77" s="727" t="s">
        <v>1315</v>
      </c>
      <c r="G77" s="728">
        <v>306000000</v>
      </c>
      <c r="H77" s="729">
        <v>0</v>
      </c>
      <c r="I77" s="729">
        <v>306000000</v>
      </c>
      <c r="J77" s="729">
        <v>12079583</v>
      </c>
      <c r="K77" s="729">
        <v>318079583</v>
      </c>
      <c r="L77" s="730">
        <v>0</v>
      </c>
      <c r="M77" s="731"/>
      <c r="N77" s="715"/>
    </row>
    <row r="78" spans="2:14">
      <c r="B78" s="724">
        <f t="shared" si="2"/>
        <v>69</v>
      </c>
      <c r="C78" s="725" t="s">
        <v>2377</v>
      </c>
      <c r="D78" s="726" t="s">
        <v>1322</v>
      </c>
      <c r="E78" s="726" t="s">
        <v>686</v>
      </c>
      <c r="F78" s="727" t="s">
        <v>1323</v>
      </c>
      <c r="G78" s="728">
        <v>314000000</v>
      </c>
      <c r="H78" s="729">
        <v>1825740</v>
      </c>
      <c r="I78" s="729">
        <v>315825740</v>
      </c>
      <c r="J78" s="729">
        <v>37610088</v>
      </c>
      <c r="K78" s="729">
        <v>353435828</v>
      </c>
      <c r="L78" s="730">
        <v>0</v>
      </c>
      <c r="M78" s="731"/>
      <c r="N78" s="715"/>
    </row>
    <row r="79" spans="2:14">
      <c r="B79" s="724">
        <f t="shared" si="2"/>
        <v>70</v>
      </c>
      <c r="C79" s="725" t="s">
        <v>2377</v>
      </c>
      <c r="D79" s="726" t="s">
        <v>1330</v>
      </c>
      <c r="E79" s="726" t="s">
        <v>834</v>
      </c>
      <c r="F79" s="727" t="s">
        <v>1331</v>
      </c>
      <c r="G79" s="728">
        <v>601000000</v>
      </c>
      <c r="H79" s="729">
        <v>0</v>
      </c>
      <c r="I79" s="729">
        <v>601000000</v>
      </c>
      <c r="J79" s="729">
        <v>114139682</v>
      </c>
      <c r="K79" s="729">
        <v>715139682</v>
      </c>
      <c r="L79" s="730">
        <v>0</v>
      </c>
      <c r="M79" s="731"/>
      <c r="N79" s="715"/>
    </row>
    <row r="80" spans="2:14">
      <c r="B80" s="724">
        <f t="shared" si="2"/>
        <v>71</v>
      </c>
      <c r="C80" s="725" t="s">
        <v>2377</v>
      </c>
      <c r="D80" s="726" t="s">
        <v>1338</v>
      </c>
      <c r="E80" s="726" t="s">
        <v>834</v>
      </c>
      <c r="F80" s="727" t="s">
        <v>1339</v>
      </c>
      <c r="G80" s="728">
        <v>206000000</v>
      </c>
      <c r="H80" s="729">
        <v>2573510</v>
      </c>
      <c r="I80" s="729">
        <v>208573510</v>
      </c>
      <c r="J80" s="729">
        <v>30692801</v>
      </c>
      <c r="K80" s="729">
        <v>239266311</v>
      </c>
      <c r="L80" s="730">
        <v>0</v>
      </c>
      <c r="M80" s="731"/>
      <c r="N80" s="715"/>
    </row>
    <row r="81" spans="2:14">
      <c r="B81" s="724">
        <f t="shared" si="2"/>
        <v>72</v>
      </c>
      <c r="C81" s="725" t="s">
        <v>2377</v>
      </c>
      <c r="D81" s="726" t="s">
        <v>1346</v>
      </c>
      <c r="E81" s="726" t="s">
        <v>834</v>
      </c>
      <c r="F81" s="727" t="s">
        <v>1347</v>
      </c>
      <c r="G81" s="728">
        <v>399000000</v>
      </c>
      <c r="H81" s="729">
        <v>3489780</v>
      </c>
      <c r="I81" s="729">
        <v>402489780</v>
      </c>
      <c r="J81" s="729">
        <v>29339615</v>
      </c>
      <c r="K81" s="729">
        <v>431829395</v>
      </c>
      <c r="L81" s="730">
        <v>0</v>
      </c>
      <c r="M81" s="731"/>
      <c r="N81" s="715"/>
    </row>
    <row r="82" spans="2:14">
      <c r="B82" s="724">
        <f t="shared" si="2"/>
        <v>73</v>
      </c>
      <c r="C82" s="725" t="s">
        <v>2377</v>
      </c>
      <c r="D82" s="726" t="s">
        <v>1358</v>
      </c>
      <c r="E82" s="726" t="s">
        <v>686</v>
      </c>
      <c r="F82" s="727" t="s">
        <v>1359</v>
      </c>
      <c r="G82" s="728">
        <v>50000000</v>
      </c>
      <c r="H82" s="729">
        <v>0</v>
      </c>
      <c r="I82" s="729">
        <v>50000000</v>
      </c>
      <c r="J82" s="729">
        <v>6224361</v>
      </c>
      <c r="K82" s="729">
        <v>56224361</v>
      </c>
      <c r="L82" s="730">
        <v>0</v>
      </c>
      <c r="M82" s="731"/>
      <c r="N82" s="715"/>
    </row>
    <row r="83" spans="2:14">
      <c r="B83" s="724">
        <f t="shared" si="2"/>
        <v>74</v>
      </c>
      <c r="C83" s="725" t="s">
        <v>2377</v>
      </c>
      <c r="D83" s="726" t="s">
        <v>1368</v>
      </c>
      <c r="E83" s="726" t="s">
        <v>686</v>
      </c>
      <c r="F83" s="727" t="s">
        <v>1369</v>
      </c>
      <c r="G83" s="728">
        <v>134000000</v>
      </c>
      <c r="H83" s="729">
        <v>0</v>
      </c>
      <c r="I83" s="729">
        <v>134000000</v>
      </c>
      <c r="J83" s="729">
        <v>16719999</v>
      </c>
      <c r="K83" s="729">
        <v>150719999</v>
      </c>
      <c r="L83" s="730">
        <v>0</v>
      </c>
      <c r="M83" s="731"/>
      <c r="N83" s="715"/>
    </row>
    <row r="84" spans="2:14">
      <c r="B84" s="724">
        <f t="shared" si="2"/>
        <v>75</v>
      </c>
      <c r="C84" s="725" t="s">
        <v>2377</v>
      </c>
      <c r="D84" s="748" t="s">
        <v>1377</v>
      </c>
      <c r="E84" s="726" t="s">
        <v>834</v>
      </c>
      <c r="F84" s="749" t="s">
        <v>1378</v>
      </c>
      <c r="G84" s="728">
        <v>443000000</v>
      </c>
      <c r="H84" s="729">
        <v>3551340</v>
      </c>
      <c r="I84" s="729">
        <v>446551340</v>
      </c>
      <c r="J84" s="729">
        <v>69397487</v>
      </c>
      <c r="K84" s="729">
        <v>515948827</v>
      </c>
      <c r="L84" s="730">
        <v>0</v>
      </c>
      <c r="M84" s="731"/>
      <c r="N84" s="715"/>
    </row>
    <row r="85" spans="2:14">
      <c r="B85" s="724">
        <f t="shared" si="2"/>
        <v>76</v>
      </c>
      <c r="C85" s="725" t="s">
        <v>2377</v>
      </c>
      <c r="D85" s="748" t="s">
        <v>1384</v>
      </c>
      <c r="E85" s="726" t="s">
        <v>834</v>
      </c>
      <c r="F85" s="749" t="s">
        <v>1385</v>
      </c>
      <c r="G85" s="728">
        <v>552000000</v>
      </c>
      <c r="H85" s="729">
        <v>3390680</v>
      </c>
      <c r="I85" s="729">
        <v>555390680</v>
      </c>
      <c r="J85" s="729">
        <v>27264813</v>
      </c>
      <c r="K85" s="729">
        <v>582655493</v>
      </c>
      <c r="L85" s="730">
        <v>0</v>
      </c>
      <c r="M85" s="731"/>
      <c r="N85" s="715"/>
    </row>
    <row r="86" spans="2:14">
      <c r="B86" s="724">
        <f t="shared" si="2"/>
        <v>77</v>
      </c>
      <c r="C86" s="725" t="s">
        <v>2377</v>
      </c>
      <c r="D86" s="726" t="s">
        <v>1391</v>
      </c>
      <c r="E86" s="726" t="s">
        <v>834</v>
      </c>
      <c r="F86" s="727" t="s">
        <v>1392</v>
      </c>
      <c r="G86" s="728">
        <v>330000000</v>
      </c>
      <c r="H86" s="729">
        <v>2818240</v>
      </c>
      <c r="I86" s="729">
        <v>332818240</v>
      </c>
      <c r="J86" s="729">
        <v>28389412</v>
      </c>
      <c r="K86" s="729">
        <v>361207652</v>
      </c>
      <c r="L86" s="730">
        <v>0</v>
      </c>
      <c r="M86" s="731"/>
      <c r="N86" s="715"/>
    </row>
    <row r="87" spans="2:14">
      <c r="B87" s="724">
        <f t="shared" si="2"/>
        <v>78</v>
      </c>
      <c r="C87" s="725" t="s">
        <v>2377</v>
      </c>
      <c r="D87" s="726" t="s">
        <v>1399</v>
      </c>
      <c r="E87" s="726" t="s">
        <v>834</v>
      </c>
      <c r="F87" s="727" t="s">
        <v>1400</v>
      </c>
      <c r="G87" s="728">
        <v>560000000</v>
      </c>
      <c r="H87" s="729">
        <v>3974700</v>
      </c>
      <c r="I87" s="729">
        <v>563974700</v>
      </c>
      <c r="J87" s="729">
        <v>85985213</v>
      </c>
      <c r="K87" s="729">
        <v>649959913</v>
      </c>
      <c r="L87" s="730">
        <v>0</v>
      </c>
      <c r="M87" s="731"/>
      <c r="N87" s="715"/>
    </row>
    <row r="88" spans="2:14">
      <c r="B88" s="724">
        <f t="shared" si="2"/>
        <v>79</v>
      </c>
      <c r="C88" s="725" t="s">
        <v>2377</v>
      </c>
      <c r="D88" s="726" t="s">
        <v>1409</v>
      </c>
      <c r="E88" s="726" t="s">
        <v>686</v>
      </c>
      <c r="F88" s="727" t="s">
        <v>1410</v>
      </c>
      <c r="G88" s="728">
        <v>609000000</v>
      </c>
      <c r="H88" s="729">
        <v>2017650</v>
      </c>
      <c r="I88" s="729">
        <v>611017650</v>
      </c>
      <c r="J88" s="729">
        <v>28057970</v>
      </c>
      <c r="K88" s="729">
        <v>639075620</v>
      </c>
      <c r="L88" s="730">
        <v>0</v>
      </c>
      <c r="M88" s="731"/>
      <c r="N88" s="715"/>
    </row>
    <row r="89" spans="2:14">
      <c r="B89" s="724">
        <f t="shared" si="2"/>
        <v>80</v>
      </c>
      <c r="C89" s="725" t="s">
        <v>2377</v>
      </c>
      <c r="D89" s="726" t="s">
        <v>1417</v>
      </c>
      <c r="E89" s="726" t="s">
        <v>686</v>
      </c>
      <c r="F89" s="727" t="s">
        <v>1418</v>
      </c>
      <c r="G89" s="728">
        <v>96000000</v>
      </c>
      <c r="H89" s="729">
        <v>0</v>
      </c>
      <c r="I89" s="729">
        <v>96000000</v>
      </c>
      <c r="J89" s="729">
        <v>3981849</v>
      </c>
      <c r="K89" s="729">
        <v>99981849</v>
      </c>
      <c r="L89" s="730">
        <v>0</v>
      </c>
      <c r="M89" s="731"/>
      <c r="N89" s="715"/>
    </row>
    <row r="90" spans="2:14">
      <c r="B90" s="724">
        <f t="shared" si="2"/>
        <v>81</v>
      </c>
      <c r="C90" s="725" t="s">
        <v>2377</v>
      </c>
      <c r="D90" s="726" t="s">
        <v>1425</v>
      </c>
      <c r="E90" s="726" t="s">
        <v>686</v>
      </c>
      <c r="F90" s="727" t="s">
        <v>1426</v>
      </c>
      <c r="G90" s="728">
        <v>467000000</v>
      </c>
      <c r="H90" s="729">
        <v>3625270</v>
      </c>
      <c r="I90" s="729">
        <v>470625270</v>
      </c>
      <c r="J90" s="729">
        <v>14704408</v>
      </c>
      <c r="K90" s="729">
        <v>485329678</v>
      </c>
      <c r="L90" s="730">
        <v>0</v>
      </c>
      <c r="M90" s="731"/>
      <c r="N90" s="715"/>
    </row>
    <row r="91" spans="2:14">
      <c r="B91" s="724">
        <f t="shared" si="2"/>
        <v>82</v>
      </c>
      <c r="C91" s="725" t="s">
        <v>2377</v>
      </c>
      <c r="D91" s="726" t="s">
        <v>1434</v>
      </c>
      <c r="E91" s="726" t="s">
        <v>686</v>
      </c>
      <c r="F91" s="727" t="s">
        <v>1435</v>
      </c>
      <c r="G91" s="728">
        <v>116000000</v>
      </c>
      <c r="H91" s="729">
        <v>0</v>
      </c>
      <c r="I91" s="729">
        <v>116000000</v>
      </c>
      <c r="J91" s="729">
        <v>7353054</v>
      </c>
      <c r="K91" s="729">
        <v>123353054</v>
      </c>
      <c r="L91" s="730">
        <v>0</v>
      </c>
      <c r="M91" s="731"/>
      <c r="N91" s="715"/>
    </row>
    <row r="92" spans="2:14">
      <c r="B92" s="724">
        <f t="shared" si="2"/>
        <v>83</v>
      </c>
      <c r="C92" s="725" t="s">
        <v>2377</v>
      </c>
      <c r="D92" s="726" t="s">
        <v>1444</v>
      </c>
      <c r="E92" s="726" t="s">
        <v>686</v>
      </c>
      <c r="F92" s="727" t="s">
        <v>1445</v>
      </c>
      <c r="G92" s="728">
        <v>18352002</v>
      </c>
      <c r="H92" s="729">
        <v>0</v>
      </c>
      <c r="I92" s="729">
        <v>18352002</v>
      </c>
      <c r="J92" s="729">
        <v>485819</v>
      </c>
      <c r="K92" s="729">
        <v>18837821</v>
      </c>
      <c r="L92" s="730">
        <v>0</v>
      </c>
      <c r="M92" s="731"/>
      <c r="N92" s="715"/>
    </row>
    <row r="93" spans="2:14">
      <c r="B93" s="724">
        <f t="shared" si="2"/>
        <v>84</v>
      </c>
      <c r="C93" s="725" t="s">
        <v>2377</v>
      </c>
      <c r="D93" s="726" t="s">
        <v>1453</v>
      </c>
      <c r="E93" s="726" t="s">
        <v>686</v>
      </c>
      <c r="F93" s="727" t="s">
        <v>1454</v>
      </c>
      <c r="G93" s="728">
        <v>216000000</v>
      </c>
      <c r="H93" s="729">
        <v>0</v>
      </c>
      <c r="I93" s="729">
        <v>216000000</v>
      </c>
      <c r="J93" s="729">
        <v>6887955</v>
      </c>
      <c r="K93" s="729">
        <v>222887955</v>
      </c>
      <c r="L93" s="730">
        <v>0</v>
      </c>
      <c r="M93" s="731"/>
      <c r="N93" s="715"/>
    </row>
    <row r="94" spans="2:14">
      <c r="B94" s="724">
        <f t="shared" si="2"/>
        <v>85</v>
      </c>
      <c r="C94" s="725" t="s">
        <v>2377</v>
      </c>
      <c r="D94" s="726" t="s">
        <v>1460</v>
      </c>
      <c r="E94" s="726" t="s">
        <v>686</v>
      </c>
      <c r="F94" s="727" t="s">
        <v>1461</v>
      </c>
      <c r="G94" s="728">
        <v>230000000</v>
      </c>
      <c r="H94" s="729">
        <v>0</v>
      </c>
      <c r="I94" s="729">
        <v>230000000</v>
      </c>
      <c r="J94" s="729">
        <v>8137228</v>
      </c>
      <c r="K94" s="729">
        <v>238137228</v>
      </c>
      <c r="L94" s="730">
        <v>0</v>
      </c>
      <c r="M94" s="731"/>
      <c r="N94" s="715"/>
    </row>
    <row r="95" spans="2:14">
      <c r="B95" s="724">
        <f t="shared" si="2"/>
        <v>86</v>
      </c>
      <c r="C95" s="725" t="s">
        <v>2377</v>
      </c>
      <c r="D95" s="726" t="s">
        <v>1467</v>
      </c>
      <c r="E95" s="726" t="s">
        <v>686</v>
      </c>
      <c r="F95" s="727" t="s">
        <v>1468</v>
      </c>
      <c r="G95" s="728">
        <v>240000000</v>
      </c>
      <c r="H95" s="729">
        <v>0</v>
      </c>
      <c r="I95" s="729">
        <v>240000000</v>
      </c>
      <c r="J95" s="729">
        <v>35718735</v>
      </c>
      <c r="K95" s="729">
        <v>275718735</v>
      </c>
      <c r="L95" s="730">
        <v>0</v>
      </c>
      <c r="M95" s="731"/>
      <c r="N95" s="715"/>
    </row>
    <row r="96" spans="2:14">
      <c r="B96" s="724">
        <f t="shared" si="2"/>
        <v>87</v>
      </c>
      <c r="C96" s="725" t="s">
        <v>2377</v>
      </c>
      <c r="D96" s="726" t="s">
        <v>1474</v>
      </c>
      <c r="E96" s="726" t="s">
        <v>686</v>
      </c>
      <c r="F96" s="727" t="s">
        <v>1475</v>
      </c>
      <c r="G96" s="728">
        <v>266000000</v>
      </c>
      <c r="H96" s="729">
        <v>6544360</v>
      </c>
      <c r="I96" s="729">
        <v>272544360</v>
      </c>
      <c r="J96" s="729">
        <v>28793463</v>
      </c>
      <c r="K96" s="729">
        <v>301337823</v>
      </c>
      <c r="L96" s="730">
        <v>0</v>
      </c>
      <c r="M96" s="731"/>
      <c r="N96" s="715"/>
    </row>
    <row r="97" spans="2:14">
      <c r="B97" s="724">
        <f t="shared" si="2"/>
        <v>88</v>
      </c>
      <c r="C97" s="725" t="s">
        <v>2377</v>
      </c>
      <c r="D97" s="726" t="s">
        <v>1486</v>
      </c>
      <c r="E97" s="726" t="s">
        <v>686</v>
      </c>
      <c r="F97" s="727" t="s">
        <v>1487</v>
      </c>
      <c r="G97" s="728">
        <v>58000000</v>
      </c>
      <c r="H97" s="729">
        <v>0</v>
      </c>
      <c r="I97" s="729">
        <v>58000000</v>
      </c>
      <c r="J97" s="729">
        <v>1647792</v>
      </c>
      <c r="K97" s="729">
        <v>59647792</v>
      </c>
      <c r="L97" s="730">
        <v>0</v>
      </c>
      <c r="M97" s="731"/>
      <c r="N97" s="715"/>
    </row>
    <row r="98" spans="2:14">
      <c r="B98" s="724">
        <f t="shared" si="2"/>
        <v>89</v>
      </c>
      <c r="C98" s="725" t="s">
        <v>2377</v>
      </c>
      <c r="D98" s="726" t="s">
        <v>1492</v>
      </c>
      <c r="E98" s="726" t="s">
        <v>686</v>
      </c>
      <c r="F98" s="727" t="s">
        <v>1493</v>
      </c>
      <c r="G98" s="728">
        <v>49000000</v>
      </c>
      <c r="H98" s="729">
        <v>0</v>
      </c>
      <c r="I98" s="729">
        <v>49000000</v>
      </c>
      <c r="J98" s="729">
        <v>4857490</v>
      </c>
      <c r="K98" s="729">
        <v>53857490</v>
      </c>
      <c r="L98" s="730">
        <v>0</v>
      </c>
      <c r="M98" s="731"/>
      <c r="N98" s="715"/>
    </row>
    <row r="99" spans="2:14">
      <c r="B99" s="724">
        <f t="shared" si="2"/>
        <v>90</v>
      </c>
      <c r="C99" s="725" t="s">
        <v>2377</v>
      </c>
      <c r="D99" s="726" t="s">
        <v>1501</v>
      </c>
      <c r="E99" s="726" t="s">
        <v>686</v>
      </c>
      <c r="F99" s="727" t="s">
        <v>796</v>
      </c>
      <c r="G99" s="728">
        <v>40000000</v>
      </c>
      <c r="H99" s="729">
        <v>0</v>
      </c>
      <c r="I99" s="729">
        <v>40000000</v>
      </c>
      <c r="J99" s="729">
        <v>3565836</v>
      </c>
      <c r="K99" s="729">
        <v>43565836</v>
      </c>
      <c r="L99" s="730">
        <v>0</v>
      </c>
      <c r="M99" s="731"/>
      <c r="N99" s="715"/>
    </row>
    <row r="100" spans="2:14">
      <c r="B100" s="724">
        <f t="shared" si="2"/>
        <v>91</v>
      </c>
      <c r="C100" s="725" t="s">
        <v>2377</v>
      </c>
      <c r="D100" s="726" t="s">
        <v>1506</v>
      </c>
      <c r="E100" s="726" t="s">
        <v>686</v>
      </c>
      <c r="F100" s="727" t="s">
        <v>1507</v>
      </c>
      <c r="G100" s="728">
        <v>28115708</v>
      </c>
      <c r="H100" s="729">
        <v>1829020</v>
      </c>
      <c r="I100" s="729">
        <v>29944728</v>
      </c>
      <c r="J100" s="729">
        <v>1900448</v>
      </c>
      <c r="K100" s="729">
        <v>31845176</v>
      </c>
      <c r="L100" s="730">
        <v>0</v>
      </c>
      <c r="M100" s="731"/>
      <c r="N100" s="715"/>
    </row>
    <row r="101" spans="2:14">
      <c r="B101" s="724">
        <f t="shared" si="2"/>
        <v>92</v>
      </c>
      <c r="C101" s="725" t="s">
        <v>2377</v>
      </c>
      <c r="D101" s="726" t="s">
        <v>1512</v>
      </c>
      <c r="E101" s="726" t="s">
        <v>686</v>
      </c>
      <c r="F101" s="727" t="s">
        <v>1513</v>
      </c>
      <c r="G101" s="728">
        <v>121000000</v>
      </c>
      <c r="H101" s="729">
        <v>0</v>
      </c>
      <c r="I101" s="729">
        <v>121000000</v>
      </c>
      <c r="J101" s="729">
        <v>3421742</v>
      </c>
      <c r="K101" s="729">
        <v>124421742</v>
      </c>
      <c r="L101" s="730">
        <v>0</v>
      </c>
      <c r="M101" s="731"/>
      <c r="N101" s="715"/>
    </row>
    <row r="102" spans="2:14">
      <c r="B102" s="724">
        <f t="shared" si="2"/>
        <v>93</v>
      </c>
      <c r="C102" s="725" t="s">
        <v>2377</v>
      </c>
      <c r="D102" s="726" t="s">
        <v>1520</v>
      </c>
      <c r="E102" s="726" t="s">
        <v>834</v>
      </c>
      <c r="F102" s="727" t="s">
        <v>1521</v>
      </c>
      <c r="G102" s="728">
        <v>348000000</v>
      </c>
      <c r="H102" s="729">
        <v>2778720</v>
      </c>
      <c r="I102" s="729">
        <v>350778720</v>
      </c>
      <c r="J102" s="729">
        <v>10141291</v>
      </c>
      <c r="K102" s="729">
        <v>360920011</v>
      </c>
      <c r="L102" s="730">
        <v>0</v>
      </c>
      <c r="M102" s="731"/>
      <c r="N102" s="715"/>
    </row>
    <row r="103" spans="2:14">
      <c r="B103" s="724">
        <f t="shared" si="2"/>
        <v>94</v>
      </c>
      <c r="C103" s="725" t="s">
        <v>2377</v>
      </c>
      <c r="D103" s="726" t="s">
        <v>1527</v>
      </c>
      <c r="E103" s="726" t="s">
        <v>686</v>
      </c>
      <c r="F103" s="727" t="s">
        <v>1528</v>
      </c>
      <c r="G103" s="728">
        <v>64000000</v>
      </c>
      <c r="H103" s="729">
        <v>0</v>
      </c>
      <c r="I103" s="729">
        <v>64000000</v>
      </c>
      <c r="J103" s="729">
        <v>1755010</v>
      </c>
      <c r="K103" s="729">
        <v>65755010</v>
      </c>
      <c r="L103" s="730">
        <v>0</v>
      </c>
      <c r="M103" s="731"/>
      <c r="N103" s="715"/>
    </row>
    <row r="104" spans="2:14">
      <c r="B104" s="724">
        <f t="shared" si="2"/>
        <v>95</v>
      </c>
      <c r="C104" s="725" t="s">
        <v>2377</v>
      </c>
      <c r="D104" s="726" t="s">
        <v>1535</v>
      </c>
      <c r="E104" s="726" t="s">
        <v>686</v>
      </c>
      <c r="F104" s="727" t="s">
        <v>1536</v>
      </c>
      <c r="G104" s="728">
        <v>170000000</v>
      </c>
      <c r="H104" s="729">
        <v>0</v>
      </c>
      <c r="I104" s="729">
        <v>170000000</v>
      </c>
      <c r="J104" s="729">
        <v>4851865</v>
      </c>
      <c r="K104" s="729">
        <v>174851865</v>
      </c>
      <c r="L104" s="730">
        <v>0</v>
      </c>
      <c r="M104" s="731"/>
      <c r="N104" s="715"/>
    </row>
    <row r="105" spans="2:14">
      <c r="B105" s="724">
        <f t="shared" si="2"/>
        <v>96</v>
      </c>
      <c r="C105" s="725" t="s">
        <v>2377</v>
      </c>
      <c r="D105" s="726" t="s">
        <v>1539</v>
      </c>
      <c r="E105" s="726" t="s">
        <v>686</v>
      </c>
      <c r="F105" s="727" t="s">
        <v>1540</v>
      </c>
      <c r="G105" s="728">
        <v>197000000</v>
      </c>
      <c r="H105" s="729">
        <v>0</v>
      </c>
      <c r="I105" s="729">
        <v>197000000</v>
      </c>
      <c r="J105" s="729">
        <v>9809128</v>
      </c>
      <c r="K105" s="729">
        <v>206809128</v>
      </c>
      <c r="L105" s="730">
        <v>0</v>
      </c>
      <c r="M105" s="731"/>
      <c r="N105" s="715"/>
    </row>
    <row r="106" spans="2:14">
      <c r="B106" s="724">
        <f t="shared" si="2"/>
        <v>97</v>
      </c>
      <c r="C106" s="725" t="s">
        <v>2377</v>
      </c>
      <c r="D106" s="726" t="s">
        <v>1545</v>
      </c>
      <c r="E106" s="726" t="s">
        <v>686</v>
      </c>
      <c r="F106" s="727" t="s">
        <v>1546</v>
      </c>
      <c r="G106" s="728">
        <v>100000000</v>
      </c>
      <c r="H106" s="729">
        <v>0</v>
      </c>
      <c r="I106" s="729">
        <v>100000000</v>
      </c>
      <c r="J106" s="729">
        <v>1742601</v>
      </c>
      <c r="K106" s="729">
        <v>101742601</v>
      </c>
      <c r="L106" s="730">
        <v>0</v>
      </c>
      <c r="M106" s="731"/>
      <c r="N106" s="715"/>
    </row>
    <row r="107" spans="2:14">
      <c r="B107" s="724">
        <f t="shared" si="2"/>
        <v>98</v>
      </c>
      <c r="C107" s="725" t="s">
        <v>2377</v>
      </c>
      <c r="D107" s="726" t="s">
        <v>1550</v>
      </c>
      <c r="E107" s="726" t="s">
        <v>686</v>
      </c>
      <c r="F107" s="727" t="s">
        <v>1551</v>
      </c>
      <c r="G107" s="728">
        <v>105000000</v>
      </c>
      <c r="H107" s="729">
        <v>2527420</v>
      </c>
      <c r="I107" s="729">
        <v>107527420</v>
      </c>
      <c r="J107" s="729">
        <v>8365848</v>
      </c>
      <c r="K107" s="729">
        <v>115893268</v>
      </c>
      <c r="L107" s="730">
        <v>0</v>
      </c>
      <c r="M107" s="731"/>
      <c r="N107" s="715"/>
    </row>
    <row r="108" spans="2:14">
      <c r="B108" s="724">
        <f t="shared" si="2"/>
        <v>99</v>
      </c>
      <c r="C108" s="725" t="s">
        <v>2377</v>
      </c>
      <c r="D108" s="748" t="s">
        <v>1555</v>
      </c>
      <c r="E108" s="726" t="s">
        <v>686</v>
      </c>
      <c r="F108" s="749" t="s">
        <v>1556</v>
      </c>
      <c r="G108" s="728">
        <v>81000000</v>
      </c>
      <c r="H108" s="729">
        <v>0</v>
      </c>
      <c r="I108" s="729">
        <v>81000000</v>
      </c>
      <c r="J108" s="729">
        <v>10271339</v>
      </c>
      <c r="K108" s="729">
        <v>91271339</v>
      </c>
      <c r="L108" s="730">
        <v>0</v>
      </c>
      <c r="M108" s="731"/>
      <c r="N108" s="715"/>
    </row>
    <row r="109" spans="2:14">
      <c r="B109" s="724">
        <f t="shared" si="2"/>
        <v>100</v>
      </c>
      <c r="C109" s="725" t="s">
        <v>2377</v>
      </c>
      <c r="D109" s="726" t="s">
        <v>1562</v>
      </c>
      <c r="E109" s="726" t="s">
        <v>686</v>
      </c>
      <c r="F109" s="727" t="s">
        <v>1563</v>
      </c>
      <c r="G109" s="728">
        <v>75000000</v>
      </c>
      <c r="H109" s="729">
        <v>0</v>
      </c>
      <c r="I109" s="729">
        <v>75000000</v>
      </c>
      <c r="J109" s="729">
        <v>3600699</v>
      </c>
      <c r="K109" s="729">
        <v>78600699</v>
      </c>
      <c r="L109" s="730">
        <v>0</v>
      </c>
      <c r="M109" s="731"/>
      <c r="N109" s="715"/>
    </row>
    <row r="110" spans="2:14">
      <c r="B110" s="724">
        <f t="shared" si="2"/>
        <v>101</v>
      </c>
      <c r="C110" s="725" t="s">
        <v>2377</v>
      </c>
      <c r="D110" s="726" t="s">
        <v>1569</v>
      </c>
      <c r="E110" s="726" t="s">
        <v>834</v>
      </c>
      <c r="F110" s="727" t="s">
        <v>1570</v>
      </c>
      <c r="G110" s="728">
        <v>295000000</v>
      </c>
      <c r="H110" s="729">
        <v>2741140</v>
      </c>
      <c r="I110" s="729">
        <v>297741140</v>
      </c>
      <c r="J110" s="729">
        <v>30125267</v>
      </c>
      <c r="K110" s="729">
        <v>327866407</v>
      </c>
      <c r="L110" s="730">
        <v>0</v>
      </c>
      <c r="M110" s="731"/>
      <c r="N110" s="715"/>
    </row>
    <row r="111" spans="2:14">
      <c r="B111" s="724">
        <f t="shared" si="2"/>
        <v>102</v>
      </c>
      <c r="C111" s="725" t="s">
        <v>2377</v>
      </c>
      <c r="D111" s="726" t="s">
        <v>1576</v>
      </c>
      <c r="E111" s="726" t="s">
        <v>686</v>
      </c>
      <c r="F111" s="727" t="s">
        <v>1577</v>
      </c>
      <c r="G111" s="728">
        <v>127000000</v>
      </c>
      <c r="H111" s="729">
        <v>0</v>
      </c>
      <c r="I111" s="729">
        <v>127000000</v>
      </c>
      <c r="J111" s="729">
        <v>5602338</v>
      </c>
      <c r="K111" s="729">
        <v>132602338</v>
      </c>
      <c r="L111" s="730">
        <v>0</v>
      </c>
      <c r="M111" s="731"/>
      <c r="N111" s="715"/>
    </row>
    <row r="112" spans="2:14">
      <c r="B112" s="724">
        <f t="shared" si="2"/>
        <v>103</v>
      </c>
      <c r="C112" s="725" t="s">
        <v>2377</v>
      </c>
      <c r="D112" s="726" t="s">
        <v>1581</v>
      </c>
      <c r="E112" s="726" t="s">
        <v>686</v>
      </c>
      <c r="F112" s="727" t="s">
        <v>1582</v>
      </c>
      <c r="G112" s="728">
        <v>102000000</v>
      </c>
      <c r="H112" s="729">
        <v>2162040</v>
      </c>
      <c r="I112" s="729">
        <v>104162040</v>
      </c>
      <c r="J112" s="729">
        <v>10720551</v>
      </c>
      <c r="K112" s="729">
        <v>114882591</v>
      </c>
      <c r="L112" s="730">
        <v>0</v>
      </c>
      <c r="M112" s="731"/>
      <c r="N112" s="715"/>
    </row>
    <row r="113" spans="2:14">
      <c r="B113" s="724">
        <f t="shared" si="2"/>
        <v>104</v>
      </c>
      <c r="C113" s="725" t="s">
        <v>2377</v>
      </c>
      <c r="D113" s="726" t="s">
        <v>1588</v>
      </c>
      <c r="E113" s="726" t="s">
        <v>834</v>
      </c>
      <c r="F113" s="727" t="s">
        <v>1589</v>
      </c>
      <c r="G113" s="728">
        <v>500000000</v>
      </c>
      <c r="H113" s="729">
        <v>3453350</v>
      </c>
      <c r="I113" s="729">
        <v>503453350</v>
      </c>
      <c r="J113" s="729">
        <v>170345014</v>
      </c>
      <c r="K113" s="729">
        <v>673798364</v>
      </c>
      <c r="L113" s="730">
        <v>0</v>
      </c>
      <c r="M113" s="731"/>
      <c r="N113" s="715"/>
    </row>
    <row r="114" spans="2:14">
      <c r="B114" s="724">
        <f t="shared" si="2"/>
        <v>105</v>
      </c>
      <c r="C114" s="725" t="s">
        <v>2377</v>
      </c>
      <c r="D114" s="726" t="s">
        <v>1596</v>
      </c>
      <c r="E114" s="726" t="s">
        <v>686</v>
      </c>
      <c r="F114" s="727" t="s">
        <v>1597</v>
      </c>
      <c r="G114" s="728">
        <v>100000000</v>
      </c>
      <c r="H114" s="729">
        <v>0</v>
      </c>
      <c r="I114" s="729">
        <v>100000000</v>
      </c>
      <c r="J114" s="729">
        <v>3000952</v>
      </c>
      <c r="K114" s="729">
        <v>103000952</v>
      </c>
      <c r="L114" s="730">
        <v>0</v>
      </c>
      <c r="M114" s="731"/>
      <c r="N114" s="715"/>
    </row>
    <row r="115" spans="2:14">
      <c r="B115" s="724">
        <f t="shared" si="2"/>
        <v>106</v>
      </c>
      <c r="C115" s="725" t="s">
        <v>2377</v>
      </c>
      <c r="D115" s="726" t="s">
        <v>1601</v>
      </c>
      <c r="E115" s="726" t="s">
        <v>686</v>
      </c>
      <c r="F115" s="727" t="s">
        <v>1602</v>
      </c>
      <c r="G115" s="728">
        <v>93000000</v>
      </c>
      <c r="H115" s="729">
        <v>0</v>
      </c>
      <c r="I115" s="729">
        <v>93000000</v>
      </c>
      <c r="J115" s="729">
        <v>4913949</v>
      </c>
      <c r="K115" s="729">
        <v>97913949</v>
      </c>
      <c r="L115" s="730">
        <v>0</v>
      </c>
      <c r="M115" s="731"/>
      <c r="N115" s="715"/>
    </row>
    <row r="116" spans="2:14">
      <c r="B116" s="724">
        <f t="shared" si="2"/>
        <v>107</v>
      </c>
      <c r="C116" s="725" t="s">
        <v>2377</v>
      </c>
      <c r="D116" s="726" t="s">
        <v>1607</v>
      </c>
      <c r="E116" s="726" t="s">
        <v>686</v>
      </c>
      <c r="F116" s="727" t="s">
        <v>1608</v>
      </c>
      <c r="G116" s="728">
        <v>112000000</v>
      </c>
      <c r="H116" s="729">
        <v>0</v>
      </c>
      <c r="I116" s="729">
        <v>112000000</v>
      </c>
      <c r="J116" s="729">
        <v>5366535</v>
      </c>
      <c r="K116" s="729">
        <v>117366535</v>
      </c>
      <c r="L116" s="730">
        <v>0</v>
      </c>
      <c r="M116" s="731"/>
      <c r="N116" s="715"/>
    </row>
    <row r="117" spans="2:14">
      <c r="B117" s="724">
        <f t="shared" si="2"/>
        <v>108</v>
      </c>
      <c r="C117" s="725" t="s">
        <v>2377</v>
      </c>
      <c r="D117" s="726" t="s">
        <v>1613</v>
      </c>
      <c r="E117" s="726" t="s">
        <v>686</v>
      </c>
      <c r="F117" s="727" t="s">
        <v>1602</v>
      </c>
      <c r="G117" s="728">
        <v>89000000</v>
      </c>
      <c r="H117" s="729">
        <v>0</v>
      </c>
      <c r="I117" s="729">
        <v>89000000</v>
      </c>
      <c r="J117" s="729">
        <v>6661551</v>
      </c>
      <c r="K117" s="729">
        <v>95661551</v>
      </c>
      <c r="L117" s="730">
        <v>0</v>
      </c>
      <c r="M117" s="731"/>
      <c r="N117" s="715"/>
    </row>
    <row r="118" spans="2:14">
      <c r="B118" s="724">
        <f t="shared" si="2"/>
        <v>109</v>
      </c>
      <c r="C118" s="725" t="s">
        <v>2377</v>
      </c>
      <c r="D118" s="726" t="s">
        <v>1619</v>
      </c>
      <c r="E118" s="726" t="s">
        <v>834</v>
      </c>
      <c r="F118" s="727" t="s">
        <v>1620</v>
      </c>
      <c r="G118" s="728">
        <v>83000000</v>
      </c>
      <c r="H118" s="729">
        <v>1712324</v>
      </c>
      <c r="I118" s="729">
        <v>84712324</v>
      </c>
      <c r="J118" s="729">
        <v>23174817</v>
      </c>
      <c r="K118" s="729">
        <v>107887141</v>
      </c>
      <c r="L118" s="730">
        <v>0</v>
      </c>
      <c r="M118" s="731"/>
      <c r="N118" s="715"/>
    </row>
    <row r="119" spans="2:14">
      <c r="B119" s="724">
        <f t="shared" si="2"/>
        <v>110</v>
      </c>
      <c r="C119" s="725" t="s">
        <v>2377</v>
      </c>
      <c r="D119" s="726" t="s">
        <v>1625</v>
      </c>
      <c r="E119" s="726" t="s">
        <v>834</v>
      </c>
      <c r="F119" s="727" t="s">
        <v>1626</v>
      </c>
      <c r="G119" s="728">
        <v>375000000</v>
      </c>
      <c r="H119" s="729">
        <v>3439890</v>
      </c>
      <c r="I119" s="729">
        <v>378439890</v>
      </c>
      <c r="J119" s="729">
        <v>29647147</v>
      </c>
      <c r="K119" s="729">
        <v>408087037</v>
      </c>
      <c r="L119" s="730">
        <v>0</v>
      </c>
      <c r="M119" s="731"/>
      <c r="N119" s="715"/>
    </row>
    <row r="120" spans="2:14">
      <c r="B120" s="724">
        <f t="shared" si="2"/>
        <v>111</v>
      </c>
      <c r="C120" s="725" t="s">
        <v>2377</v>
      </c>
      <c r="D120" s="726" t="s">
        <v>1632</v>
      </c>
      <c r="E120" s="726" t="s">
        <v>686</v>
      </c>
      <c r="F120" s="727" t="s">
        <v>1633</v>
      </c>
      <c r="G120" s="728">
        <v>218000000</v>
      </c>
      <c r="H120" s="729">
        <v>2484880</v>
      </c>
      <c r="I120" s="729">
        <v>220484880</v>
      </c>
      <c r="J120" s="729">
        <v>16200185</v>
      </c>
      <c r="K120" s="729">
        <v>236685065</v>
      </c>
      <c r="L120" s="730">
        <v>0</v>
      </c>
      <c r="M120" s="731"/>
      <c r="N120" s="715"/>
    </row>
    <row r="121" spans="2:14">
      <c r="B121" s="724">
        <f t="shared" si="2"/>
        <v>112</v>
      </c>
      <c r="C121" s="725" t="s">
        <v>2377</v>
      </c>
      <c r="D121" s="726" t="s">
        <v>1639</v>
      </c>
      <c r="E121" s="726" t="s">
        <v>686</v>
      </c>
      <c r="F121" s="727" t="s">
        <v>1640</v>
      </c>
      <c r="G121" s="728">
        <v>420000000</v>
      </c>
      <c r="H121" s="729">
        <v>3691280</v>
      </c>
      <c r="I121" s="729">
        <v>423691280</v>
      </c>
      <c r="J121" s="729">
        <v>7697223</v>
      </c>
      <c r="K121" s="729">
        <v>431388503</v>
      </c>
      <c r="L121" s="730">
        <v>0</v>
      </c>
      <c r="M121" s="731"/>
      <c r="N121" s="715"/>
    </row>
    <row r="122" spans="2:14">
      <c r="B122" s="716">
        <f t="shared" si="2"/>
        <v>113</v>
      </c>
      <c r="C122" s="717" t="s">
        <v>2377</v>
      </c>
      <c r="D122" s="718" t="s">
        <v>1645</v>
      </c>
      <c r="E122" s="718" t="s">
        <v>686</v>
      </c>
      <c r="F122" s="719" t="s">
        <v>1646</v>
      </c>
      <c r="G122" s="720">
        <v>237416663</v>
      </c>
      <c r="H122" s="721">
        <v>0</v>
      </c>
      <c r="I122" s="721">
        <v>237416663</v>
      </c>
      <c r="J122" s="721">
        <v>5840734</v>
      </c>
      <c r="K122" s="721">
        <v>243257397</v>
      </c>
      <c r="L122" s="722">
        <v>0</v>
      </c>
      <c r="M122" s="723"/>
      <c r="N122" s="715"/>
    </row>
    <row r="123" spans="2:14">
      <c r="B123" s="724">
        <f t="shared" si="2"/>
        <v>114</v>
      </c>
      <c r="C123" s="725" t="s">
        <v>2377</v>
      </c>
      <c r="D123" s="726" t="s">
        <v>1654</v>
      </c>
      <c r="E123" s="726" t="s">
        <v>686</v>
      </c>
      <c r="F123" s="727" t="s">
        <v>1655</v>
      </c>
      <c r="G123" s="728">
        <v>110000000</v>
      </c>
      <c r="H123" s="729">
        <v>0</v>
      </c>
      <c r="I123" s="729">
        <v>110000000</v>
      </c>
      <c r="J123" s="729">
        <v>13552794</v>
      </c>
      <c r="K123" s="729">
        <v>123552794</v>
      </c>
      <c r="L123" s="730">
        <v>0</v>
      </c>
      <c r="M123" s="731"/>
      <c r="N123" s="715"/>
    </row>
    <row r="124" spans="2:14">
      <c r="B124" s="724">
        <f t="shared" si="2"/>
        <v>115</v>
      </c>
      <c r="C124" s="725" t="s">
        <v>2377</v>
      </c>
      <c r="D124" s="726" t="s">
        <v>1661</v>
      </c>
      <c r="E124" s="726" t="s">
        <v>834</v>
      </c>
      <c r="F124" s="727" t="s">
        <v>1662</v>
      </c>
      <c r="G124" s="728">
        <v>31360145</v>
      </c>
      <c r="H124" s="729">
        <v>1780490</v>
      </c>
      <c r="I124" s="729">
        <v>33140635</v>
      </c>
      <c r="J124" s="729">
        <v>997646</v>
      </c>
      <c r="K124" s="729">
        <v>34138281</v>
      </c>
      <c r="L124" s="730">
        <v>0</v>
      </c>
      <c r="M124" s="731"/>
      <c r="N124" s="715"/>
    </row>
    <row r="125" spans="2:14">
      <c r="B125" s="724">
        <f t="shared" si="2"/>
        <v>116</v>
      </c>
      <c r="C125" s="725" t="s">
        <v>2377</v>
      </c>
      <c r="D125" s="726" t="s">
        <v>1667</v>
      </c>
      <c r="E125" s="726" t="s">
        <v>834</v>
      </c>
      <c r="F125" s="727" t="s">
        <v>1668</v>
      </c>
      <c r="G125" s="728">
        <v>144000000</v>
      </c>
      <c r="H125" s="729">
        <v>2370660</v>
      </c>
      <c r="I125" s="729">
        <v>146370660</v>
      </c>
      <c r="J125" s="729">
        <v>16697646</v>
      </c>
      <c r="K125" s="729">
        <v>163068306</v>
      </c>
      <c r="L125" s="730">
        <v>0</v>
      </c>
      <c r="M125" s="731"/>
      <c r="N125" s="715"/>
    </row>
    <row r="126" spans="2:14">
      <c r="B126" s="724">
        <f t="shared" si="2"/>
        <v>117</v>
      </c>
      <c r="C126" s="725" t="s">
        <v>2377</v>
      </c>
      <c r="D126" s="726" t="s">
        <v>1673</v>
      </c>
      <c r="E126" s="726" t="s">
        <v>834</v>
      </c>
      <c r="F126" s="727" t="s">
        <v>1674</v>
      </c>
      <c r="G126" s="728">
        <v>170000000</v>
      </c>
      <c r="H126" s="729">
        <v>0</v>
      </c>
      <c r="I126" s="729">
        <v>170000000</v>
      </c>
      <c r="J126" s="729">
        <v>2742309</v>
      </c>
      <c r="K126" s="729">
        <v>172742309</v>
      </c>
      <c r="L126" s="730">
        <v>0</v>
      </c>
      <c r="M126" s="731"/>
      <c r="N126" s="715"/>
    </row>
    <row r="127" spans="2:14">
      <c r="B127" s="724">
        <f t="shared" si="2"/>
        <v>118</v>
      </c>
      <c r="C127" s="725" t="s">
        <v>2377</v>
      </c>
      <c r="D127" s="726" t="s">
        <v>1679</v>
      </c>
      <c r="E127" s="726" t="s">
        <v>834</v>
      </c>
      <c r="F127" s="727" t="s">
        <v>1680</v>
      </c>
      <c r="G127" s="728">
        <v>57000000</v>
      </c>
      <c r="H127" s="729">
        <v>3312850</v>
      </c>
      <c r="I127" s="729">
        <v>60312850</v>
      </c>
      <c r="J127" s="729">
        <v>4989088</v>
      </c>
      <c r="K127" s="729">
        <v>65301938</v>
      </c>
      <c r="L127" s="730">
        <v>0</v>
      </c>
      <c r="M127" s="731"/>
      <c r="N127" s="715"/>
    </row>
    <row r="128" spans="2:14">
      <c r="B128" s="724">
        <f t="shared" si="2"/>
        <v>119</v>
      </c>
      <c r="C128" s="725" t="s">
        <v>2377</v>
      </c>
      <c r="D128" s="726" t="s">
        <v>1688</v>
      </c>
      <c r="E128" s="726" t="s">
        <v>686</v>
      </c>
      <c r="F128" s="727" t="s">
        <v>1689</v>
      </c>
      <c r="G128" s="728">
        <v>265000000</v>
      </c>
      <c r="H128" s="729">
        <v>0</v>
      </c>
      <c r="I128" s="729">
        <v>265000000</v>
      </c>
      <c r="J128" s="729">
        <v>66793015</v>
      </c>
      <c r="K128" s="729">
        <v>331793015</v>
      </c>
      <c r="L128" s="730">
        <v>0</v>
      </c>
      <c r="M128" s="731"/>
      <c r="N128" s="715"/>
    </row>
    <row r="129" spans="2:14">
      <c r="B129" s="724">
        <f t="shared" si="2"/>
        <v>120</v>
      </c>
      <c r="C129" s="725" t="s">
        <v>2377</v>
      </c>
      <c r="D129" s="726" t="s">
        <v>1695</v>
      </c>
      <c r="E129" s="726" t="s">
        <v>834</v>
      </c>
      <c r="F129" s="727" t="s">
        <v>1696</v>
      </c>
      <c r="G129" s="728">
        <v>360000000</v>
      </c>
      <c r="H129" s="729">
        <v>3007540</v>
      </c>
      <c r="I129" s="729">
        <v>363007540</v>
      </c>
      <c r="J129" s="729">
        <v>62897134</v>
      </c>
      <c r="K129" s="729">
        <v>425904674</v>
      </c>
      <c r="L129" s="730">
        <v>0</v>
      </c>
      <c r="M129" s="731"/>
      <c r="N129" s="715"/>
    </row>
    <row r="130" spans="2:14">
      <c r="B130" s="724">
        <f t="shared" si="2"/>
        <v>121</v>
      </c>
      <c r="C130" s="725" t="s">
        <v>2377</v>
      </c>
      <c r="D130" s="726" t="s">
        <v>1700</v>
      </c>
      <c r="E130" s="726" t="s">
        <v>686</v>
      </c>
      <c r="F130" s="727" t="s">
        <v>1701</v>
      </c>
      <c r="G130" s="728">
        <v>109000000</v>
      </c>
      <c r="H130" s="729">
        <v>0</v>
      </c>
      <c r="I130" s="729">
        <v>109000000</v>
      </c>
      <c r="J130" s="729">
        <v>9065839</v>
      </c>
      <c r="K130" s="729">
        <v>118065839</v>
      </c>
      <c r="L130" s="730">
        <v>0</v>
      </c>
      <c r="M130" s="731"/>
      <c r="N130" s="715"/>
    </row>
    <row r="131" spans="2:14">
      <c r="B131" s="724">
        <f t="shared" si="2"/>
        <v>122</v>
      </c>
      <c r="C131" s="725" t="s">
        <v>2377</v>
      </c>
      <c r="D131" s="726" t="s">
        <v>1705</v>
      </c>
      <c r="E131" s="726" t="s">
        <v>834</v>
      </c>
      <c r="F131" s="727" t="s">
        <v>1706</v>
      </c>
      <c r="G131" s="728">
        <v>243000000</v>
      </c>
      <c r="H131" s="729">
        <v>2610190</v>
      </c>
      <c r="I131" s="729">
        <v>245610190</v>
      </c>
      <c r="J131" s="729">
        <v>13184540</v>
      </c>
      <c r="K131" s="729">
        <v>258794730</v>
      </c>
      <c r="L131" s="730">
        <v>0</v>
      </c>
      <c r="M131" s="731"/>
      <c r="N131" s="715"/>
    </row>
    <row r="132" spans="2:14" ht="12.75" thickBot="1">
      <c r="B132" s="750">
        <f t="shared" si="2"/>
        <v>123</v>
      </c>
      <c r="C132" s="751" t="s">
        <v>2377</v>
      </c>
      <c r="D132" s="752" t="s">
        <v>1710</v>
      </c>
      <c r="E132" s="752" t="s">
        <v>686</v>
      </c>
      <c r="F132" s="753" t="s">
        <v>1711</v>
      </c>
      <c r="G132" s="754">
        <v>701000000</v>
      </c>
      <c r="H132" s="755">
        <v>3700130</v>
      </c>
      <c r="I132" s="755">
        <v>704700130</v>
      </c>
      <c r="J132" s="755">
        <v>29111984</v>
      </c>
      <c r="K132" s="755">
        <v>733812114</v>
      </c>
      <c r="L132" s="756">
        <v>0</v>
      </c>
      <c r="M132" s="757"/>
      <c r="N132" s="715"/>
    </row>
    <row r="133" spans="2:14">
      <c r="C133" s="686"/>
      <c r="E133" s="686"/>
    </row>
    <row r="134" spans="2:14">
      <c r="C134" s="686"/>
      <c r="E134" s="686"/>
    </row>
    <row r="135" spans="2:14">
      <c r="C135" s="686"/>
      <c r="E135" s="686"/>
    </row>
    <row r="136" spans="2:14">
      <c r="C136" s="686"/>
      <c r="E136" s="686"/>
    </row>
    <row r="137" spans="2:14">
      <c r="C137" s="686"/>
      <c r="E137" s="686"/>
    </row>
    <row r="138" spans="2:14">
      <c r="C138" s="686"/>
      <c r="E138" s="686"/>
    </row>
    <row r="139" spans="2:14">
      <c r="C139" s="686"/>
      <c r="E139" s="686"/>
    </row>
    <row r="140" spans="2:14">
      <c r="C140" s="686"/>
      <c r="E140" s="686"/>
    </row>
    <row r="141" spans="2:14">
      <c r="C141" s="686"/>
      <c r="E141" s="686"/>
    </row>
    <row r="142" spans="2:14">
      <c r="C142" s="686"/>
      <c r="E142" s="686"/>
    </row>
    <row r="143" spans="2:14">
      <c r="C143" s="686"/>
      <c r="E143" s="686"/>
    </row>
    <row r="144" spans="2:14">
      <c r="C144" s="686"/>
      <c r="E144" s="686"/>
    </row>
    <row r="145" spans="3:5">
      <c r="C145" s="686"/>
      <c r="E145" s="686"/>
    </row>
    <row r="146" spans="3:5">
      <c r="C146" s="686"/>
      <c r="E146" s="686"/>
    </row>
    <row r="147" spans="3:5">
      <c r="C147" s="686"/>
      <c r="E147" s="686"/>
    </row>
    <row r="148" spans="3:5">
      <c r="C148" s="686"/>
      <c r="E148" s="686"/>
    </row>
    <row r="149" spans="3:5">
      <c r="C149" s="686"/>
      <c r="E149" s="686"/>
    </row>
    <row r="150" spans="3:5">
      <c r="C150" s="686"/>
      <c r="E150" s="686"/>
    </row>
    <row r="151" spans="3:5">
      <c r="C151" s="686"/>
      <c r="E151" s="686"/>
    </row>
    <row r="152" spans="3:5">
      <c r="C152" s="686"/>
      <c r="E152" s="686"/>
    </row>
    <row r="153" spans="3:5">
      <c r="C153" s="686"/>
      <c r="E153" s="686"/>
    </row>
    <row r="154" spans="3:5">
      <c r="C154" s="686"/>
      <c r="E154" s="686"/>
    </row>
    <row r="155" spans="3:5">
      <c r="C155" s="686"/>
      <c r="E155" s="686"/>
    </row>
    <row r="156" spans="3:5">
      <c r="C156" s="686"/>
      <c r="E156" s="686"/>
    </row>
    <row r="157" spans="3:5">
      <c r="C157" s="686"/>
      <c r="E157" s="686"/>
    </row>
    <row r="158" spans="3:5">
      <c r="C158" s="686"/>
      <c r="E158" s="686"/>
    </row>
    <row r="159" spans="3:5">
      <c r="C159" s="686"/>
      <c r="E159" s="686"/>
    </row>
    <row r="160" spans="3:5">
      <c r="C160" s="686"/>
      <c r="E160" s="686"/>
    </row>
    <row r="161" spans="3:6">
      <c r="C161" s="686"/>
      <c r="E161" s="686"/>
    </row>
    <row r="162" spans="3:6">
      <c r="C162" s="686"/>
      <c r="E162" s="686"/>
    </row>
    <row r="163" spans="3:6">
      <c r="C163" s="686"/>
      <c r="E163" s="686"/>
    </row>
    <row r="164" spans="3:6">
      <c r="C164" s="686"/>
      <c r="E164" s="686"/>
    </row>
    <row r="165" spans="3:6">
      <c r="C165" s="686"/>
      <c r="E165" s="686"/>
    </row>
    <row r="166" spans="3:6">
      <c r="C166" s="686"/>
      <c r="E166" s="686"/>
    </row>
    <row r="167" spans="3:6">
      <c r="C167" s="686"/>
      <c r="E167" s="686"/>
    </row>
    <row r="168" spans="3:6">
      <c r="C168" s="686"/>
      <c r="E168" s="686"/>
    </row>
    <row r="169" spans="3:6">
      <c r="C169" s="686"/>
      <c r="D169" s="686"/>
      <c r="E169" s="686"/>
      <c r="F169" s="686"/>
    </row>
    <row r="170" spans="3:6">
      <c r="C170" s="686"/>
      <c r="D170" s="686"/>
      <c r="E170" s="686"/>
      <c r="F170" s="686"/>
    </row>
    <row r="171" spans="3:6">
      <c r="C171" s="686"/>
      <c r="D171" s="686"/>
      <c r="E171" s="686"/>
      <c r="F171" s="686"/>
    </row>
    <row r="172" spans="3:6">
      <c r="C172" s="686"/>
      <c r="D172" s="686"/>
      <c r="E172" s="686"/>
      <c r="F172" s="686"/>
    </row>
    <row r="173" spans="3:6">
      <c r="C173" s="686"/>
      <c r="D173" s="686"/>
      <c r="E173" s="686"/>
      <c r="F173" s="686"/>
    </row>
    <row r="174" spans="3:6">
      <c r="C174" s="686"/>
      <c r="D174" s="686"/>
      <c r="E174" s="686"/>
      <c r="F174" s="686"/>
    </row>
    <row r="175" spans="3:6">
      <c r="C175" s="686"/>
      <c r="D175" s="686"/>
      <c r="E175" s="686"/>
      <c r="F175" s="686"/>
    </row>
    <row r="176" spans="3:6">
      <c r="C176" s="686"/>
      <c r="D176" s="686"/>
      <c r="E176" s="686"/>
      <c r="F176" s="686"/>
    </row>
    <row r="177" spans="3:6">
      <c r="C177" s="686"/>
      <c r="D177" s="686"/>
      <c r="E177" s="686"/>
      <c r="F177" s="686"/>
    </row>
    <row r="178" spans="3:6">
      <c r="C178" s="686"/>
      <c r="D178" s="686"/>
      <c r="E178" s="686"/>
      <c r="F178" s="686"/>
    </row>
    <row r="179" spans="3:6">
      <c r="C179" s="686"/>
      <c r="D179" s="686"/>
      <c r="E179" s="686"/>
      <c r="F179" s="686"/>
    </row>
    <row r="180" spans="3:6">
      <c r="C180" s="686"/>
      <c r="D180" s="686"/>
      <c r="E180" s="686"/>
      <c r="F180" s="686"/>
    </row>
    <row r="181" spans="3:6">
      <c r="C181" s="686"/>
      <c r="D181" s="686"/>
      <c r="E181" s="686"/>
      <c r="F181" s="686"/>
    </row>
    <row r="182" spans="3:6">
      <c r="C182" s="686"/>
      <c r="D182" s="686"/>
      <c r="E182" s="686"/>
      <c r="F182" s="686"/>
    </row>
    <row r="183" spans="3:6">
      <c r="C183" s="686"/>
      <c r="D183" s="686"/>
      <c r="E183" s="686"/>
      <c r="F183" s="686"/>
    </row>
    <row r="184" spans="3:6">
      <c r="C184" s="686"/>
      <c r="D184" s="686"/>
      <c r="E184" s="686"/>
      <c r="F184" s="686"/>
    </row>
    <row r="185" spans="3:6">
      <c r="C185" s="686"/>
      <c r="D185" s="686"/>
      <c r="E185" s="686"/>
      <c r="F185" s="686"/>
    </row>
    <row r="186" spans="3:6">
      <c r="C186" s="686"/>
      <c r="D186" s="686"/>
      <c r="E186" s="686"/>
      <c r="F186" s="686"/>
    </row>
    <row r="187" spans="3:6">
      <c r="C187" s="686"/>
      <c r="D187" s="686"/>
      <c r="E187" s="686"/>
      <c r="F187" s="686"/>
    </row>
    <row r="188" spans="3:6">
      <c r="C188" s="686"/>
      <c r="D188" s="686"/>
      <c r="E188" s="686"/>
      <c r="F188" s="686"/>
    </row>
    <row r="189" spans="3:6">
      <c r="C189" s="686"/>
      <c r="D189" s="686"/>
      <c r="E189" s="686"/>
      <c r="F189" s="686"/>
    </row>
    <row r="190" spans="3:6">
      <c r="C190" s="686"/>
      <c r="D190" s="686"/>
      <c r="E190" s="686"/>
      <c r="F190" s="686"/>
    </row>
    <row r="191" spans="3:6">
      <c r="C191" s="686"/>
      <c r="D191" s="686"/>
      <c r="E191" s="686"/>
      <c r="F191" s="686"/>
    </row>
    <row r="192" spans="3:6">
      <c r="C192" s="686"/>
      <c r="D192" s="686"/>
      <c r="E192" s="686"/>
      <c r="F192" s="686"/>
    </row>
    <row r="193" spans="3:6">
      <c r="C193" s="686"/>
      <c r="D193" s="686"/>
      <c r="E193" s="686"/>
      <c r="F193" s="686"/>
    </row>
    <row r="194" spans="3:6">
      <c r="C194" s="686"/>
      <c r="D194" s="686"/>
      <c r="E194" s="686"/>
      <c r="F194" s="686"/>
    </row>
    <row r="195" spans="3:6">
      <c r="C195" s="686"/>
      <c r="D195" s="686"/>
      <c r="E195" s="686"/>
      <c r="F195" s="686"/>
    </row>
    <row r="196" spans="3:6">
      <c r="C196" s="686"/>
      <c r="D196" s="686"/>
      <c r="E196" s="686"/>
      <c r="F196" s="686"/>
    </row>
    <row r="197" spans="3:6">
      <c r="C197" s="686"/>
      <c r="D197" s="686"/>
      <c r="E197" s="686"/>
      <c r="F197" s="686"/>
    </row>
    <row r="198" spans="3:6">
      <c r="C198" s="686"/>
      <c r="D198" s="686"/>
      <c r="E198" s="686"/>
      <c r="F198" s="686"/>
    </row>
    <row r="199" spans="3:6">
      <c r="C199" s="686"/>
      <c r="D199" s="686"/>
      <c r="E199" s="686"/>
      <c r="F199" s="686"/>
    </row>
    <row r="200" spans="3:6">
      <c r="C200" s="686"/>
      <c r="D200" s="686"/>
      <c r="E200" s="686"/>
      <c r="F200" s="686"/>
    </row>
    <row r="201" spans="3:6">
      <c r="C201" s="686"/>
      <c r="D201" s="686"/>
      <c r="E201" s="686"/>
      <c r="F201" s="686"/>
    </row>
    <row r="202" spans="3:6">
      <c r="C202" s="686"/>
      <c r="D202" s="686"/>
      <c r="E202" s="686"/>
      <c r="F202" s="686"/>
    </row>
    <row r="203" spans="3:6">
      <c r="C203" s="686"/>
      <c r="D203" s="686"/>
      <c r="E203" s="686"/>
      <c r="F203" s="686"/>
    </row>
    <row r="204" spans="3:6">
      <c r="C204" s="686"/>
      <c r="D204" s="686"/>
      <c r="E204" s="686"/>
      <c r="F204" s="686"/>
    </row>
    <row r="205" spans="3:6">
      <c r="C205" s="686"/>
      <c r="D205" s="686"/>
      <c r="E205" s="686"/>
      <c r="F205" s="686"/>
    </row>
    <row r="206" spans="3:6">
      <c r="C206" s="686"/>
      <c r="D206" s="686"/>
      <c r="E206" s="686"/>
      <c r="F206" s="686"/>
    </row>
    <row r="207" spans="3:6">
      <c r="C207" s="686"/>
      <c r="D207" s="686"/>
      <c r="E207" s="686"/>
      <c r="F207" s="686"/>
    </row>
    <row r="208" spans="3:6">
      <c r="C208" s="686"/>
      <c r="D208" s="686"/>
      <c r="E208" s="686"/>
      <c r="F208" s="686"/>
    </row>
    <row r="209" spans="3:6">
      <c r="C209" s="686"/>
      <c r="D209" s="686"/>
      <c r="E209" s="686"/>
      <c r="F209" s="686"/>
    </row>
    <row r="210" spans="3:6">
      <c r="C210" s="686"/>
      <c r="D210" s="686"/>
      <c r="E210" s="686"/>
      <c r="F210" s="686"/>
    </row>
    <row r="211" spans="3:6">
      <c r="C211" s="686"/>
      <c r="D211" s="686"/>
      <c r="E211" s="686"/>
      <c r="F211" s="686"/>
    </row>
    <row r="212" spans="3:6">
      <c r="C212" s="686"/>
      <c r="D212" s="686"/>
      <c r="E212" s="686"/>
      <c r="F212" s="686"/>
    </row>
    <row r="213" spans="3:6">
      <c r="C213" s="686"/>
      <c r="D213" s="686"/>
      <c r="E213" s="686"/>
      <c r="F213" s="686"/>
    </row>
    <row r="214" spans="3:6">
      <c r="C214" s="686"/>
      <c r="D214" s="686"/>
      <c r="E214" s="686"/>
      <c r="F214" s="686"/>
    </row>
    <row r="215" spans="3:6">
      <c r="C215" s="686"/>
      <c r="D215" s="686"/>
      <c r="E215" s="686"/>
      <c r="F215" s="686"/>
    </row>
    <row r="216" spans="3:6">
      <c r="C216" s="686"/>
      <c r="D216" s="686"/>
      <c r="E216" s="686"/>
      <c r="F216" s="686"/>
    </row>
    <row r="217" spans="3:6">
      <c r="C217" s="686"/>
      <c r="D217" s="686"/>
      <c r="E217" s="686"/>
      <c r="F217" s="686"/>
    </row>
    <row r="218" spans="3:6">
      <c r="C218" s="686"/>
      <c r="D218" s="686"/>
      <c r="E218" s="686"/>
      <c r="F218" s="686"/>
    </row>
    <row r="219" spans="3:6">
      <c r="C219" s="686"/>
      <c r="D219" s="686"/>
      <c r="E219" s="686"/>
      <c r="F219" s="686"/>
    </row>
    <row r="220" spans="3:6">
      <c r="C220" s="686"/>
      <c r="D220" s="686"/>
      <c r="E220" s="686"/>
      <c r="F220" s="686"/>
    </row>
    <row r="221" spans="3:6">
      <c r="C221" s="686"/>
      <c r="D221" s="686"/>
      <c r="E221" s="686"/>
      <c r="F221" s="686"/>
    </row>
    <row r="222" spans="3:6">
      <c r="C222" s="686"/>
      <c r="D222" s="686"/>
      <c r="E222" s="686"/>
      <c r="F222" s="686"/>
    </row>
    <row r="223" spans="3:6">
      <c r="C223" s="686"/>
      <c r="D223" s="686"/>
      <c r="E223" s="686"/>
      <c r="F223" s="686"/>
    </row>
    <row r="224" spans="3:6">
      <c r="C224" s="686"/>
      <c r="D224" s="686"/>
      <c r="E224" s="686"/>
      <c r="F224" s="686"/>
    </row>
    <row r="225" spans="3:6">
      <c r="C225" s="686"/>
      <c r="D225" s="686"/>
      <c r="E225" s="686"/>
      <c r="F225" s="686"/>
    </row>
    <row r="226" spans="3:6">
      <c r="C226" s="686"/>
      <c r="D226" s="686"/>
      <c r="E226" s="686"/>
      <c r="F226" s="686"/>
    </row>
    <row r="227" spans="3:6">
      <c r="C227" s="686"/>
      <c r="D227" s="686"/>
      <c r="E227" s="686"/>
      <c r="F227" s="686"/>
    </row>
    <row r="228" spans="3:6">
      <c r="C228" s="686"/>
      <c r="D228" s="686"/>
      <c r="E228" s="686"/>
      <c r="F228" s="686"/>
    </row>
    <row r="229" spans="3:6">
      <c r="C229" s="686"/>
      <c r="D229" s="686"/>
      <c r="E229" s="686"/>
      <c r="F229" s="686"/>
    </row>
    <row r="230" spans="3:6">
      <c r="C230" s="686"/>
      <c r="D230" s="686"/>
      <c r="E230" s="686"/>
      <c r="F230" s="686"/>
    </row>
    <row r="231" spans="3:6">
      <c r="C231" s="686"/>
      <c r="D231" s="686"/>
      <c r="E231" s="686"/>
      <c r="F231" s="686"/>
    </row>
    <row r="232" spans="3:6">
      <c r="C232" s="686"/>
      <c r="D232" s="686"/>
      <c r="E232" s="686"/>
      <c r="F232" s="686"/>
    </row>
    <row r="233" spans="3:6">
      <c r="C233" s="686"/>
      <c r="D233" s="686"/>
      <c r="E233" s="686"/>
      <c r="F233" s="686"/>
    </row>
    <row r="234" spans="3:6">
      <c r="C234" s="686"/>
      <c r="D234" s="686"/>
      <c r="E234" s="686"/>
      <c r="F234" s="686"/>
    </row>
    <row r="235" spans="3:6">
      <c r="C235" s="686"/>
      <c r="D235" s="686"/>
      <c r="E235" s="686"/>
      <c r="F235" s="686"/>
    </row>
    <row r="236" spans="3:6">
      <c r="C236" s="686"/>
      <c r="D236" s="686"/>
      <c r="E236" s="686"/>
      <c r="F236" s="686"/>
    </row>
    <row r="237" spans="3:6">
      <c r="C237" s="686"/>
      <c r="D237" s="686"/>
      <c r="E237" s="686"/>
      <c r="F237" s="686"/>
    </row>
    <row r="238" spans="3:6">
      <c r="C238" s="686"/>
      <c r="D238" s="686"/>
      <c r="E238" s="686"/>
      <c r="F238" s="686"/>
    </row>
    <row r="239" spans="3:6">
      <c r="C239" s="686"/>
      <c r="D239" s="686"/>
      <c r="E239" s="686"/>
      <c r="F239" s="686"/>
    </row>
    <row r="240" spans="3:6">
      <c r="C240" s="686"/>
      <c r="D240" s="686"/>
      <c r="E240" s="686"/>
      <c r="F240" s="686"/>
    </row>
    <row r="241" spans="3:6">
      <c r="C241" s="686"/>
      <c r="D241" s="686"/>
      <c r="E241" s="686"/>
      <c r="F241" s="686"/>
    </row>
    <row r="242" spans="3:6">
      <c r="C242" s="686"/>
      <c r="D242" s="686"/>
      <c r="E242" s="686"/>
      <c r="F242" s="686"/>
    </row>
    <row r="243" spans="3:6">
      <c r="C243" s="686"/>
      <c r="D243" s="686"/>
      <c r="E243" s="686"/>
      <c r="F243" s="686"/>
    </row>
    <row r="244" spans="3:6">
      <c r="C244" s="686"/>
      <c r="D244" s="686"/>
      <c r="E244" s="686"/>
      <c r="F244" s="686"/>
    </row>
    <row r="245" spans="3:6">
      <c r="C245" s="686"/>
      <c r="D245" s="686"/>
      <c r="E245" s="686"/>
      <c r="F245" s="686"/>
    </row>
    <row r="246" spans="3:6">
      <c r="C246" s="686"/>
      <c r="D246" s="686"/>
      <c r="E246" s="686"/>
      <c r="F246" s="686"/>
    </row>
    <row r="247" spans="3:6">
      <c r="C247" s="686"/>
      <c r="D247" s="686"/>
      <c r="E247" s="686"/>
      <c r="F247" s="686"/>
    </row>
    <row r="248" spans="3:6">
      <c r="C248" s="686"/>
      <c r="D248" s="686"/>
      <c r="E248" s="686"/>
      <c r="F248" s="686"/>
    </row>
    <row r="249" spans="3:6">
      <c r="C249" s="686"/>
      <c r="D249" s="686"/>
      <c r="E249" s="686"/>
      <c r="F249" s="686"/>
    </row>
    <row r="250" spans="3:6">
      <c r="C250" s="686"/>
      <c r="D250" s="686"/>
      <c r="E250" s="686"/>
      <c r="F250" s="686"/>
    </row>
    <row r="251" spans="3:6">
      <c r="C251" s="686"/>
      <c r="D251" s="686"/>
      <c r="E251" s="686"/>
      <c r="F251" s="686"/>
    </row>
    <row r="252" spans="3:6">
      <c r="C252" s="686"/>
      <c r="D252" s="686"/>
      <c r="E252" s="686"/>
      <c r="F252" s="686"/>
    </row>
    <row r="253" spans="3:6">
      <c r="C253" s="686"/>
      <c r="D253" s="686"/>
      <c r="E253" s="686"/>
      <c r="F253" s="686"/>
    </row>
    <row r="254" spans="3:6">
      <c r="C254" s="686"/>
      <c r="D254" s="686"/>
      <c r="E254" s="686"/>
      <c r="F254" s="686"/>
    </row>
    <row r="255" spans="3:6">
      <c r="C255" s="686"/>
      <c r="D255" s="686"/>
      <c r="E255" s="686"/>
      <c r="F255" s="686"/>
    </row>
    <row r="256" spans="3:6">
      <c r="C256" s="686"/>
      <c r="D256" s="686"/>
      <c r="E256" s="686"/>
      <c r="F256" s="686"/>
    </row>
    <row r="257" spans="3:6">
      <c r="C257" s="686"/>
      <c r="D257" s="686"/>
      <c r="E257" s="686"/>
      <c r="F257" s="686"/>
    </row>
    <row r="258" spans="3:6">
      <c r="C258" s="686"/>
      <c r="D258" s="686"/>
      <c r="E258" s="686"/>
      <c r="F258" s="686"/>
    </row>
    <row r="259" spans="3:6">
      <c r="C259" s="686"/>
      <c r="D259" s="686"/>
      <c r="E259" s="686"/>
      <c r="F259" s="686"/>
    </row>
    <row r="260" spans="3:6">
      <c r="C260" s="686"/>
      <c r="D260" s="686"/>
      <c r="E260" s="686"/>
      <c r="F260" s="686"/>
    </row>
    <row r="261" spans="3:6">
      <c r="C261" s="686"/>
      <c r="D261" s="686"/>
      <c r="E261" s="686"/>
      <c r="F261" s="686"/>
    </row>
    <row r="262" spans="3:6">
      <c r="C262" s="686"/>
      <c r="D262" s="686"/>
      <c r="E262" s="686"/>
      <c r="F262" s="686"/>
    </row>
    <row r="263" spans="3:6">
      <c r="C263" s="686"/>
      <c r="D263" s="686"/>
      <c r="E263" s="686"/>
      <c r="F263" s="686"/>
    </row>
    <row r="264" spans="3:6">
      <c r="C264" s="686"/>
      <c r="D264" s="686"/>
      <c r="E264" s="686"/>
      <c r="F264" s="686"/>
    </row>
    <row r="265" spans="3:6">
      <c r="C265" s="686"/>
      <c r="D265" s="686"/>
      <c r="E265" s="686"/>
      <c r="F265" s="686"/>
    </row>
    <row r="266" spans="3:6">
      <c r="C266" s="686"/>
      <c r="D266" s="686"/>
      <c r="E266" s="686"/>
      <c r="F266" s="686"/>
    </row>
    <row r="267" spans="3:6">
      <c r="C267" s="686"/>
      <c r="D267" s="686"/>
      <c r="E267" s="686"/>
      <c r="F267" s="686"/>
    </row>
    <row r="268" spans="3:6">
      <c r="C268" s="686"/>
      <c r="D268" s="686"/>
      <c r="E268" s="686"/>
      <c r="F268" s="686"/>
    </row>
    <row r="269" spans="3:6">
      <c r="C269" s="686"/>
      <c r="D269" s="686"/>
      <c r="E269" s="686"/>
      <c r="F269" s="686"/>
    </row>
    <row r="270" spans="3:6">
      <c r="C270" s="686"/>
      <c r="D270" s="686"/>
      <c r="E270" s="686"/>
      <c r="F270" s="686"/>
    </row>
    <row r="271" spans="3:6">
      <c r="C271" s="686"/>
      <c r="D271" s="686"/>
      <c r="E271" s="686"/>
      <c r="F271" s="686"/>
    </row>
    <row r="272" spans="3:6">
      <c r="C272" s="686"/>
      <c r="D272" s="686"/>
      <c r="E272" s="686"/>
      <c r="F272" s="686"/>
    </row>
    <row r="273" spans="3:6">
      <c r="C273" s="686"/>
      <c r="D273" s="686"/>
      <c r="E273" s="686"/>
      <c r="F273" s="686"/>
    </row>
    <row r="274" spans="3:6">
      <c r="C274" s="686"/>
      <c r="D274" s="686"/>
      <c r="E274" s="686"/>
      <c r="F274" s="686"/>
    </row>
    <row r="275" spans="3:6">
      <c r="C275" s="686"/>
      <c r="D275" s="686"/>
      <c r="E275" s="686"/>
      <c r="F275" s="686"/>
    </row>
    <row r="276" spans="3:6">
      <c r="C276" s="686"/>
      <c r="D276" s="686"/>
      <c r="E276" s="686"/>
      <c r="F276" s="686"/>
    </row>
    <row r="277" spans="3:6">
      <c r="C277" s="686"/>
      <c r="D277" s="686"/>
      <c r="E277" s="686"/>
      <c r="F277" s="686"/>
    </row>
    <row r="278" spans="3:6">
      <c r="C278" s="686"/>
      <c r="D278" s="686"/>
      <c r="E278" s="686"/>
      <c r="F278" s="686"/>
    </row>
    <row r="279" spans="3:6">
      <c r="C279" s="686"/>
      <c r="D279" s="686"/>
      <c r="E279" s="686"/>
      <c r="F279" s="686"/>
    </row>
    <row r="280" spans="3:6">
      <c r="C280" s="686"/>
      <c r="D280" s="686"/>
      <c r="E280" s="686"/>
      <c r="F280" s="686"/>
    </row>
    <row r="281" spans="3:6">
      <c r="C281" s="686"/>
      <c r="D281" s="686"/>
      <c r="E281" s="686"/>
      <c r="F281" s="686"/>
    </row>
    <row r="282" spans="3:6">
      <c r="C282" s="686"/>
      <c r="D282" s="686"/>
      <c r="E282" s="686"/>
      <c r="F282" s="686"/>
    </row>
    <row r="283" spans="3:6">
      <c r="C283" s="686"/>
      <c r="D283" s="686"/>
      <c r="E283" s="686"/>
      <c r="F283" s="686"/>
    </row>
    <row r="284" spans="3:6">
      <c r="C284" s="686"/>
      <c r="D284" s="686"/>
      <c r="E284" s="686"/>
      <c r="F284" s="686"/>
    </row>
    <row r="285" spans="3:6">
      <c r="C285" s="686"/>
      <c r="D285" s="686"/>
      <c r="E285" s="686"/>
      <c r="F285" s="686"/>
    </row>
    <row r="286" spans="3:6">
      <c r="C286" s="686"/>
      <c r="D286" s="686"/>
      <c r="E286" s="686"/>
      <c r="F286" s="686"/>
    </row>
    <row r="287" spans="3:6">
      <c r="C287" s="686"/>
      <c r="D287" s="686"/>
      <c r="E287" s="686"/>
      <c r="F287" s="686"/>
    </row>
    <row r="288" spans="3:6">
      <c r="C288" s="686"/>
      <c r="D288" s="686"/>
      <c r="E288" s="686"/>
      <c r="F288" s="686"/>
    </row>
    <row r="289" spans="3:6">
      <c r="C289" s="686"/>
      <c r="D289" s="686"/>
      <c r="E289" s="686"/>
      <c r="F289" s="686"/>
    </row>
    <row r="290" spans="3:6">
      <c r="C290" s="686"/>
      <c r="D290" s="686"/>
      <c r="E290" s="686"/>
      <c r="F290" s="686"/>
    </row>
    <row r="291" spans="3:6">
      <c r="C291" s="686"/>
      <c r="D291" s="686"/>
      <c r="E291" s="686"/>
      <c r="F291" s="686"/>
    </row>
    <row r="292" spans="3:6">
      <c r="C292" s="686"/>
      <c r="D292" s="686"/>
      <c r="E292" s="686"/>
      <c r="F292" s="686"/>
    </row>
    <row r="293" spans="3:6">
      <c r="C293" s="686"/>
      <c r="D293" s="686"/>
      <c r="E293" s="686"/>
      <c r="F293" s="686"/>
    </row>
    <row r="294" spans="3:6">
      <c r="C294" s="686"/>
      <c r="D294" s="686"/>
      <c r="E294" s="686"/>
      <c r="F294" s="686"/>
    </row>
    <row r="295" spans="3:6">
      <c r="C295" s="686"/>
      <c r="D295" s="686"/>
      <c r="E295" s="686"/>
      <c r="F295" s="686"/>
    </row>
    <row r="296" spans="3:6">
      <c r="C296" s="686"/>
      <c r="D296" s="686"/>
      <c r="E296" s="686"/>
      <c r="F296" s="686"/>
    </row>
    <row r="297" spans="3:6">
      <c r="C297" s="686"/>
      <c r="D297" s="686"/>
      <c r="E297" s="686"/>
      <c r="F297" s="686"/>
    </row>
    <row r="298" spans="3:6">
      <c r="C298" s="686"/>
      <c r="D298" s="686"/>
      <c r="E298" s="686"/>
      <c r="F298" s="686"/>
    </row>
    <row r="299" spans="3:6">
      <c r="C299" s="686"/>
      <c r="D299" s="686"/>
      <c r="E299" s="686"/>
      <c r="F299" s="686"/>
    </row>
    <row r="300" spans="3:6">
      <c r="C300" s="686"/>
      <c r="D300" s="686"/>
      <c r="E300" s="686"/>
      <c r="F300" s="686"/>
    </row>
    <row r="301" spans="3:6">
      <c r="C301" s="686"/>
      <c r="D301" s="686"/>
      <c r="E301" s="686"/>
      <c r="F301" s="686"/>
    </row>
    <row r="302" spans="3:6">
      <c r="C302" s="686"/>
      <c r="D302" s="686"/>
      <c r="E302" s="686"/>
      <c r="F302" s="686"/>
    </row>
    <row r="303" spans="3:6">
      <c r="C303" s="686"/>
      <c r="D303" s="686"/>
      <c r="E303" s="686"/>
      <c r="F303" s="686"/>
    </row>
    <row r="304" spans="3:6">
      <c r="C304" s="686"/>
      <c r="D304" s="686"/>
      <c r="E304" s="686"/>
      <c r="F304" s="686"/>
    </row>
    <row r="305" spans="3:6">
      <c r="C305" s="686"/>
      <c r="D305" s="686"/>
      <c r="E305" s="686"/>
      <c r="F305" s="686"/>
    </row>
    <row r="306" spans="3:6">
      <c r="C306" s="686"/>
      <c r="D306" s="686"/>
      <c r="E306" s="686"/>
      <c r="F306" s="686"/>
    </row>
    <row r="307" spans="3:6">
      <c r="C307" s="686"/>
      <c r="D307" s="686"/>
      <c r="E307" s="686"/>
      <c r="F307" s="686"/>
    </row>
    <row r="308" spans="3:6">
      <c r="C308" s="686"/>
      <c r="D308" s="686"/>
      <c r="E308" s="686"/>
      <c r="F308" s="686"/>
    </row>
    <row r="309" spans="3:6">
      <c r="C309" s="686"/>
      <c r="D309" s="686"/>
      <c r="E309" s="686"/>
      <c r="F309" s="686"/>
    </row>
    <row r="310" spans="3:6">
      <c r="C310" s="686"/>
      <c r="D310" s="686"/>
      <c r="E310" s="686"/>
      <c r="F310" s="686"/>
    </row>
    <row r="311" spans="3:6">
      <c r="C311" s="686"/>
      <c r="D311" s="686"/>
      <c r="E311" s="686"/>
      <c r="F311" s="686"/>
    </row>
    <row r="312" spans="3:6">
      <c r="C312" s="686"/>
      <c r="D312" s="686"/>
      <c r="E312" s="686"/>
      <c r="F312" s="686"/>
    </row>
    <row r="313" spans="3:6">
      <c r="C313" s="686"/>
      <c r="D313" s="686"/>
      <c r="E313" s="686"/>
      <c r="F313" s="686"/>
    </row>
    <row r="314" spans="3:6">
      <c r="C314" s="686"/>
      <c r="D314" s="686"/>
      <c r="E314" s="686"/>
      <c r="F314" s="686"/>
    </row>
    <row r="315" spans="3:6">
      <c r="C315" s="686"/>
      <c r="D315" s="686"/>
      <c r="E315" s="686"/>
      <c r="F315" s="686"/>
    </row>
    <row r="316" spans="3:6">
      <c r="C316" s="686"/>
      <c r="D316" s="686"/>
      <c r="E316" s="686"/>
      <c r="F316" s="686"/>
    </row>
    <row r="317" spans="3:6">
      <c r="C317" s="686"/>
      <c r="D317" s="686"/>
      <c r="E317" s="686"/>
      <c r="F317" s="686"/>
    </row>
    <row r="318" spans="3:6">
      <c r="C318" s="686"/>
      <c r="D318" s="686"/>
      <c r="E318" s="686"/>
      <c r="F318" s="686"/>
    </row>
    <row r="319" spans="3:6">
      <c r="C319" s="686"/>
      <c r="D319" s="686"/>
      <c r="E319" s="686"/>
      <c r="F319" s="686"/>
    </row>
    <row r="320" spans="3:6">
      <c r="C320" s="686"/>
      <c r="D320" s="686"/>
      <c r="E320" s="686"/>
      <c r="F320" s="686"/>
    </row>
    <row r="321" spans="3:6">
      <c r="C321" s="686"/>
      <c r="D321" s="686"/>
      <c r="E321" s="686"/>
      <c r="F321" s="686"/>
    </row>
    <row r="322" spans="3:6">
      <c r="C322" s="686"/>
      <c r="D322" s="686"/>
      <c r="E322" s="686"/>
      <c r="F322" s="686"/>
    </row>
    <row r="323" spans="3:6">
      <c r="C323" s="686"/>
      <c r="D323" s="686"/>
      <c r="E323" s="686"/>
      <c r="F323" s="686"/>
    </row>
    <row r="324" spans="3:6">
      <c r="C324" s="686"/>
      <c r="D324" s="686"/>
      <c r="E324" s="686"/>
      <c r="F324" s="686"/>
    </row>
    <row r="325" spans="3:6">
      <c r="C325" s="686"/>
      <c r="D325" s="686"/>
      <c r="E325" s="686"/>
      <c r="F325" s="686"/>
    </row>
    <row r="326" spans="3:6">
      <c r="C326" s="686"/>
      <c r="D326" s="686"/>
      <c r="E326" s="686"/>
      <c r="F326" s="686"/>
    </row>
    <row r="327" spans="3:6">
      <c r="C327" s="686"/>
      <c r="D327" s="686"/>
      <c r="E327" s="686"/>
      <c r="F327" s="686"/>
    </row>
    <row r="328" spans="3:6">
      <c r="C328" s="686"/>
      <c r="D328" s="686"/>
      <c r="E328" s="686"/>
      <c r="F328" s="686"/>
    </row>
    <row r="329" spans="3:6">
      <c r="C329" s="686"/>
      <c r="D329" s="686"/>
      <c r="E329" s="686"/>
      <c r="F329" s="686"/>
    </row>
    <row r="330" spans="3:6">
      <c r="C330" s="686"/>
      <c r="D330" s="686"/>
      <c r="E330" s="686"/>
      <c r="F330" s="686"/>
    </row>
    <row r="331" spans="3:6">
      <c r="C331" s="686"/>
      <c r="D331" s="686"/>
      <c r="E331" s="686"/>
      <c r="F331" s="686"/>
    </row>
    <row r="332" spans="3:6">
      <c r="C332" s="686"/>
      <c r="D332" s="686"/>
      <c r="E332" s="686"/>
      <c r="F332" s="686"/>
    </row>
    <row r="333" spans="3:6">
      <c r="C333" s="686"/>
      <c r="D333" s="686"/>
      <c r="E333" s="686"/>
      <c r="F333" s="686"/>
    </row>
    <row r="334" spans="3:6">
      <c r="C334" s="686"/>
      <c r="D334" s="686"/>
      <c r="E334" s="686"/>
      <c r="F334" s="686"/>
    </row>
    <row r="335" spans="3:6">
      <c r="C335" s="686"/>
      <c r="D335" s="686"/>
      <c r="E335" s="686"/>
      <c r="F335" s="686"/>
    </row>
    <row r="336" spans="3:6">
      <c r="C336" s="686"/>
      <c r="D336" s="686"/>
      <c r="E336" s="686"/>
      <c r="F336" s="686"/>
    </row>
    <row r="337" spans="3:6">
      <c r="C337" s="686"/>
      <c r="D337" s="686"/>
      <c r="E337" s="686"/>
      <c r="F337" s="686"/>
    </row>
    <row r="338" spans="3:6">
      <c r="C338" s="686"/>
      <c r="D338" s="686"/>
      <c r="E338" s="686"/>
      <c r="F338" s="686"/>
    </row>
    <row r="339" spans="3:6">
      <c r="C339" s="686"/>
      <c r="D339" s="686"/>
      <c r="E339" s="686"/>
      <c r="F339" s="686"/>
    </row>
    <row r="340" spans="3:6">
      <c r="C340" s="686"/>
      <c r="D340" s="686"/>
      <c r="E340" s="686"/>
      <c r="F340" s="686"/>
    </row>
    <row r="341" spans="3:6">
      <c r="C341" s="686"/>
      <c r="D341" s="686"/>
      <c r="E341" s="686"/>
      <c r="F341" s="686"/>
    </row>
    <row r="342" spans="3:6">
      <c r="C342" s="686"/>
      <c r="D342" s="686"/>
      <c r="E342" s="686"/>
      <c r="F342" s="686"/>
    </row>
    <row r="343" spans="3:6">
      <c r="C343" s="686"/>
      <c r="D343" s="686"/>
      <c r="E343" s="686"/>
      <c r="F343" s="686"/>
    </row>
    <row r="344" spans="3:6">
      <c r="C344" s="686"/>
      <c r="D344" s="686"/>
      <c r="E344" s="686"/>
      <c r="F344" s="686"/>
    </row>
    <row r="345" spans="3:6">
      <c r="C345" s="686"/>
      <c r="D345" s="686"/>
      <c r="E345" s="686"/>
      <c r="F345" s="686"/>
    </row>
    <row r="346" spans="3:6">
      <c r="C346" s="686"/>
      <c r="D346" s="686"/>
      <c r="E346" s="686"/>
      <c r="F346" s="686"/>
    </row>
    <row r="347" spans="3:6">
      <c r="C347" s="686"/>
      <c r="D347" s="686"/>
      <c r="E347" s="686"/>
      <c r="F347" s="686"/>
    </row>
    <row r="348" spans="3:6">
      <c r="C348" s="686"/>
      <c r="D348" s="686"/>
      <c r="E348" s="686"/>
      <c r="F348" s="686"/>
    </row>
    <row r="349" spans="3:6">
      <c r="C349" s="686"/>
      <c r="D349" s="686"/>
      <c r="E349" s="686"/>
      <c r="F349" s="686"/>
    </row>
    <row r="350" spans="3:6">
      <c r="C350" s="686"/>
      <c r="D350" s="686"/>
      <c r="E350" s="686"/>
      <c r="F350" s="686"/>
    </row>
    <row r="351" spans="3:6">
      <c r="C351" s="686"/>
      <c r="D351" s="686"/>
      <c r="E351" s="686"/>
      <c r="F351" s="686"/>
    </row>
    <row r="352" spans="3:6">
      <c r="C352" s="686"/>
      <c r="D352" s="686"/>
      <c r="E352" s="686"/>
      <c r="F352" s="686"/>
    </row>
    <row r="353" spans="3:6">
      <c r="C353" s="686"/>
      <c r="D353" s="686"/>
      <c r="E353" s="686"/>
      <c r="F353" s="686"/>
    </row>
    <row r="354" spans="3:6">
      <c r="C354" s="686"/>
      <c r="D354" s="686"/>
      <c r="E354" s="686"/>
      <c r="F354" s="686"/>
    </row>
    <row r="355" spans="3:6">
      <c r="C355" s="686"/>
      <c r="D355" s="686"/>
      <c r="E355" s="686"/>
      <c r="F355" s="686"/>
    </row>
    <row r="356" spans="3:6">
      <c r="C356" s="686"/>
      <c r="D356" s="686"/>
      <c r="E356" s="686"/>
      <c r="F356" s="686"/>
    </row>
    <row r="357" spans="3:6">
      <c r="C357" s="686"/>
      <c r="D357" s="686"/>
      <c r="E357" s="686"/>
      <c r="F357" s="686"/>
    </row>
    <row r="358" spans="3:6">
      <c r="C358" s="686"/>
      <c r="D358" s="686"/>
      <c r="E358" s="686"/>
      <c r="F358" s="686"/>
    </row>
    <row r="359" spans="3:6">
      <c r="C359" s="686"/>
      <c r="D359" s="686"/>
      <c r="E359" s="686"/>
      <c r="F359" s="686"/>
    </row>
    <row r="360" spans="3:6">
      <c r="C360" s="686"/>
      <c r="D360" s="686"/>
      <c r="E360" s="686"/>
      <c r="F360" s="686"/>
    </row>
    <row r="361" spans="3:6">
      <c r="C361" s="686"/>
      <c r="D361" s="686"/>
      <c r="E361" s="686"/>
      <c r="F361" s="686"/>
    </row>
    <row r="362" spans="3:6">
      <c r="C362" s="686"/>
      <c r="D362" s="686"/>
      <c r="E362" s="686"/>
      <c r="F362" s="686"/>
    </row>
    <row r="363" spans="3:6">
      <c r="C363" s="686"/>
      <c r="D363" s="686"/>
      <c r="E363" s="686"/>
      <c r="F363" s="686"/>
    </row>
    <row r="364" spans="3:6">
      <c r="C364" s="686"/>
      <c r="D364" s="686"/>
      <c r="E364" s="686"/>
      <c r="F364" s="686"/>
    </row>
    <row r="365" spans="3:6">
      <c r="C365" s="686"/>
      <c r="D365" s="686"/>
      <c r="E365" s="686"/>
      <c r="F365" s="686"/>
    </row>
    <row r="366" spans="3:6">
      <c r="C366" s="686"/>
      <c r="D366" s="686"/>
      <c r="E366" s="686"/>
      <c r="F366" s="686"/>
    </row>
    <row r="367" spans="3:6">
      <c r="C367" s="686"/>
      <c r="D367" s="686"/>
      <c r="E367" s="686"/>
      <c r="F367" s="686"/>
    </row>
    <row r="368" spans="3:6">
      <c r="C368" s="686"/>
      <c r="D368" s="686"/>
      <c r="E368" s="686"/>
      <c r="F368" s="686"/>
    </row>
    <row r="369" spans="3:6">
      <c r="C369" s="686"/>
      <c r="D369" s="686"/>
      <c r="E369" s="686"/>
      <c r="F369" s="686"/>
    </row>
    <row r="370" spans="3:6">
      <c r="C370" s="686"/>
      <c r="D370" s="686"/>
      <c r="E370" s="686"/>
      <c r="F370" s="686"/>
    </row>
    <row r="371" spans="3:6">
      <c r="C371" s="686"/>
      <c r="D371" s="686"/>
      <c r="E371" s="686"/>
      <c r="F371" s="686"/>
    </row>
    <row r="372" spans="3:6">
      <c r="C372" s="686"/>
      <c r="D372" s="686"/>
      <c r="E372" s="686"/>
      <c r="F372" s="686"/>
    </row>
    <row r="373" spans="3:6">
      <c r="C373" s="686"/>
      <c r="D373" s="686"/>
      <c r="E373" s="686"/>
      <c r="F373" s="686"/>
    </row>
    <row r="374" spans="3:6">
      <c r="C374" s="686"/>
      <c r="D374" s="686"/>
      <c r="E374" s="686"/>
      <c r="F374" s="686"/>
    </row>
    <row r="375" spans="3:6">
      <c r="C375" s="686"/>
      <c r="D375" s="686"/>
      <c r="E375" s="686"/>
      <c r="F375" s="686"/>
    </row>
    <row r="376" spans="3:6">
      <c r="C376" s="686"/>
      <c r="D376" s="686"/>
      <c r="E376" s="686"/>
      <c r="F376" s="686"/>
    </row>
    <row r="377" spans="3:6">
      <c r="C377" s="686"/>
      <c r="D377" s="686"/>
      <c r="E377" s="686"/>
      <c r="F377" s="686"/>
    </row>
    <row r="378" spans="3:6">
      <c r="C378" s="686"/>
      <c r="D378" s="686"/>
      <c r="E378" s="686"/>
      <c r="F378" s="686"/>
    </row>
    <row r="379" spans="3:6">
      <c r="C379" s="686"/>
      <c r="D379" s="686"/>
      <c r="E379" s="686"/>
      <c r="F379" s="686"/>
    </row>
    <row r="380" spans="3:6">
      <c r="C380" s="686"/>
      <c r="D380" s="686"/>
      <c r="E380" s="686"/>
      <c r="F380" s="686"/>
    </row>
    <row r="381" spans="3:6">
      <c r="C381" s="686"/>
      <c r="D381" s="686"/>
      <c r="E381" s="686"/>
      <c r="F381" s="686"/>
    </row>
    <row r="382" spans="3:6">
      <c r="C382" s="686"/>
      <c r="D382" s="686"/>
      <c r="E382" s="686"/>
      <c r="F382" s="686"/>
    </row>
    <row r="383" spans="3:6">
      <c r="C383" s="686"/>
      <c r="D383" s="686"/>
      <c r="E383" s="686"/>
      <c r="F383" s="686"/>
    </row>
    <row r="384" spans="3:6">
      <c r="C384" s="686"/>
      <c r="D384" s="686"/>
      <c r="E384" s="686"/>
      <c r="F384" s="686"/>
    </row>
    <row r="385" spans="3:6">
      <c r="C385" s="686"/>
      <c r="D385" s="686"/>
      <c r="E385" s="686"/>
      <c r="F385" s="686"/>
    </row>
    <row r="386" spans="3:6">
      <c r="C386" s="686"/>
      <c r="D386" s="686"/>
      <c r="E386" s="686"/>
      <c r="F386" s="686"/>
    </row>
    <row r="387" spans="3:6">
      <c r="C387" s="686"/>
      <c r="D387" s="686"/>
      <c r="E387" s="686"/>
      <c r="F387" s="686"/>
    </row>
    <row r="388" spans="3:6">
      <c r="C388" s="686"/>
      <c r="D388" s="686"/>
      <c r="E388" s="686"/>
      <c r="F388" s="686"/>
    </row>
    <row r="389" spans="3:6">
      <c r="C389" s="686"/>
      <c r="D389" s="686"/>
      <c r="E389" s="686"/>
      <c r="F389" s="686"/>
    </row>
    <row r="390" spans="3:6">
      <c r="C390" s="686"/>
      <c r="D390" s="686"/>
      <c r="E390" s="686"/>
      <c r="F390" s="686"/>
    </row>
    <row r="391" spans="3:6">
      <c r="C391" s="686"/>
      <c r="D391" s="686"/>
      <c r="E391" s="686"/>
      <c r="F391" s="686"/>
    </row>
    <row r="392" spans="3:6">
      <c r="C392" s="686"/>
      <c r="D392" s="686"/>
      <c r="E392" s="686"/>
      <c r="F392" s="686"/>
    </row>
    <row r="393" spans="3:6">
      <c r="C393" s="686"/>
      <c r="D393" s="686"/>
      <c r="E393" s="686"/>
      <c r="F393" s="686"/>
    </row>
    <row r="394" spans="3:6">
      <c r="C394" s="686"/>
      <c r="D394" s="686"/>
      <c r="E394" s="686"/>
      <c r="F394" s="686"/>
    </row>
    <row r="395" spans="3:6">
      <c r="C395" s="686"/>
      <c r="D395" s="686"/>
      <c r="E395" s="686"/>
      <c r="F395" s="686"/>
    </row>
    <row r="396" spans="3:6">
      <c r="C396" s="686"/>
      <c r="D396" s="686"/>
      <c r="E396" s="686"/>
      <c r="F396" s="686"/>
    </row>
    <row r="397" spans="3:6">
      <c r="C397" s="686"/>
      <c r="D397" s="686"/>
      <c r="E397" s="686"/>
      <c r="F397" s="686"/>
    </row>
    <row r="398" spans="3:6">
      <c r="C398" s="686"/>
      <c r="D398" s="686"/>
      <c r="E398" s="686"/>
      <c r="F398" s="686"/>
    </row>
    <row r="399" spans="3:6">
      <c r="C399" s="686"/>
      <c r="D399" s="686"/>
      <c r="E399" s="686"/>
      <c r="F399" s="686"/>
    </row>
    <row r="400" spans="3:6">
      <c r="C400" s="686"/>
      <c r="D400" s="686"/>
      <c r="E400" s="686"/>
      <c r="F400" s="686"/>
    </row>
    <row r="401" spans="3:6">
      <c r="C401" s="686"/>
      <c r="D401" s="686"/>
      <c r="E401" s="686"/>
      <c r="F401" s="686"/>
    </row>
    <row r="402" spans="3:6">
      <c r="C402" s="686"/>
      <c r="D402" s="686"/>
      <c r="E402" s="686"/>
      <c r="F402" s="686"/>
    </row>
    <row r="403" spans="3:6">
      <c r="C403" s="686"/>
      <c r="D403" s="686"/>
      <c r="E403" s="686"/>
      <c r="F403" s="686"/>
    </row>
    <row r="404" spans="3:6">
      <c r="C404" s="686"/>
      <c r="D404" s="686"/>
      <c r="E404" s="686"/>
      <c r="F404" s="686"/>
    </row>
    <row r="405" spans="3:6">
      <c r="C405" s="686"/>
      <c r="D405" s="686"/>
      <c r="E405" s="686"/>
      <c r="F405" s="686"/>
    </row>
    <row r="406" spans="3:6">
      <c r="C406" s="686"/>
      <c r="D406" s="686"/>
      <c r="E406" s="686"/>
      <c r="F406" s="686"/>
    </row>
    <row r="407" spans="3:6">
      <c r="C407" s="686"/>
      <c r="D407" s="686"/>
      <c r="E407" s="686"/>
      <c r="F407" s="686"/>
    </row>
    <row r="408" spans="3:6">
      <c r="C408" s="686"/>
      <c r="D408" s="686"/>
      <c r="E408" s="686"/>
      <c r="F408" s="686"/>
    </row>
    <row r="409" spans="3:6">
      <c r="C409" s="686"/>
      <c r="D409" s="686"/>
      <c r="E409" s="686"/>
      <c r="F409" s="686"/>
    </row>
    <row r="410" spans="3:6">
      <c r="C410" s="686"/>
      <c r="D410" s="686"/>
      <c r="E410" s="686"/>
      <c r="F410" s="686"/>
    </row>
    <row r="411" spans="3:6">
      <c r="C411" s="686"/>
      <c r="D411" s="686"/>
      <c r="E411" s="686"/>
      <c r="F411" s="686"/>
    </row>
    <row r="412" spans="3:6">
      <c r="C412" s="686"/>
      <c r="D412" s="686"/>
      <c r="E412" s="686"/>
      <c r="F412" s="686"/>
    </row>
    <row r="413" spans="3:6">
      <c r="C413" s="686"/>
      <c r="D413" s="686"/>
      <c r="E413" s="686"/>
      <c r="F413" s="686"/>
    </row>
    <row r="414" spans="3:6">
      <c r="C414" s="686"/>
      <c r="D414" s="686"/>
      <c r="E414" s="686"/>
      <c r="F414" s="686"/>
    </row>
    <row r="415" spans="3:6">
      <c r="C415" s="686"/>
      <c r="D415" s="686"/>
      <c r="E415" s="686"/>
      <c r="F415" s="686"/>
    </row>
    <row r="416" spans="3:6">
      <c r="C416" s="686"/>
      <c r="D416" s="686"/>
      <c r="E416" s="686"/>
      <c r="F416" s="686"/>
    </row>
    <row r="417" spans="3:6">
      <c r="C417" s="686"/>
      <c r="D417" s="686"/>
      <c r="E417" s="686"/>
      <c r="F417" s="686"/>
    </row>
    <row r="418" spans="3:6">
      <c r="C418" s="686"/>
      <c r="D418" s="686"/>
      <c r="E418" s="686"/>
      <c r="F418" s="686"/>
    </row>
    <row r="419" spans="3:6">
      <c r="C419" s="686"/>
      <c r="D419" s="686"/>
      <c r="E419" s="686"/>
      <c r="F419" s="686"/>
    </row>
    <row r="420" spans="3:6">
      <c r="C420" s="686"/>
      <c r="D420" s="686"/>
      <c r="E420" s="686"/>
      <c r="F420" s="686"/>
    </row>
    <row r="421" spans="3:6">
      <c r="C421" s="686"/>
      <c r="D421" s="686"/>
      <c r="E421" s="686"/>
      <c r="F421" s="686"/>
    </row>
    <row r="422" spans="3:6">
      <c r="C422" s="686"/>
      <c r="D422" s="686"/>
      <c r="E422" s="686"/>
      <c r="F422" s="686"/>
    </row>
    <row r="423" spans="3:6">
      <c r="C423" s="686"/>
      <c r="D423" s="686"/>
      <c r="E423" s="686"/>
      <c r="F423" s="686"/>
    </row>
    <row r="424" spans="3:6">
      <c r="C424" s="686"/>
      <c r="D424" s="686"/>
      <c r="E424" s="686"/>
      <c r="F424" s="686"/>
    </row>
    <row r="425" spans="3:6">
      <c r="C425" s="686"/>
      <c r="D425" s="686"/>
      <c r="E425" s="686"/>
      <c r="F425" s="686"/>
    </row>
    <row r="426" spans="3:6">
      <c r="C426" s="686"/>
      <c r="D426" s="686"/>
      <c r="E426" s="686"/>
      <c r="F426" s="686"/>
    </row>
    <row r="427" spans="3:6">
      <c r="C427" s="686"/>
      <c r="D427" s="686"/>
      <c r="E427" s="686"/>
      <c r="F427" s="686"/>
    </row>
    <row r="428" spans="3:6">
      <c r="C428" s="686"/>
      <c r="D428" s="686"/>
      <c r="E428" s="686"/>
      <c r="F428" s="686"/>
    </row>
    <row r="429" spans="3:6">
      <c r="C429" s="686"/>
      <c r="D429" s="686"/>
      <c r="E429" s="686"/>
      <c r="F429" s="686"/>
    </row>
  </sheetData>
  <mergeCells count="2">
    <mergeCell ref="C7:F7"/>
    <mergeCell ref="G7:L7"/>
  </mergeCells>
  <phoneticPr fontId="241" type="noConversion"/>
  <conditionalFormatting sqref="B10:M132">
    <cfRule type="cellIs" dxfId="19" priority="1" operator="equal">
      <formula>""</formula>
    </cfRule>
  </conditionalFormatting>
  <pageMargins left="0.75" right="0.75" top="1" bottom="1" header="0.5" footer="0.5"/>
  <pageSetup paperSize="9" scale="41"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E2277-73A3-41A7-B7EE-ECA610B88974}">
  <sheetPr codeName="Sheet16">
    <pageSetUpPr autoPageBreaks="0"/>
  </sheetPr>
  <dimension ref="A2:BG155"/>
  <sheetViews>
    <sheetView showGridLines="0" zoomScaleNormal="100" workbookViewId="0">
      <pane xSplit="2" ySplit="9" topLeftCell="C49" activePane="bottomRight" state="frozen"/>
      <selection activeCell="J14" sqref="J14"/>
      <selection pane="topRight" activeCell="J14" sqref="J14"/>
      <selection pane="bottomLeft" activeCell="J14" sqref="J14"/>
      <selection pane="bottomRight" activeCell="H52" sqref="H52:H53"/>
    </sheetView>
  </sheetViews>
  <sheetFormatPr defaultColWidth="0" defaultRowHeight="12"/>
  <cols>
    <col min="1" max="1" width="1.25" style="758" customWidth="1"/>
    <col min="2" max="2" width="8.5" style="758" customWidth="1"/>
    <col min="3" max="9" width="16.5" style="758" customWidth="1"/>
    <col min="10" max="10" width="32.5" style="758" hidden="1" customWidth="1"/>
    <col min="11" max="11" width="16.5" style="758" hidden="1" customWidth="1"/>
    <col min="12" max="12" width="16.5" style="759" hidden="1" customWidth="1"/>
    <col min="13" max="16" width="16.5" style="758" hidden="1" customWidth="1"/>
    <col min="17" max="24" width="16.5" style="758" customWidth="1"/>
    <col min="25" max="25" width="16.5" style="760" customWidth="1"/>
    <col min="26" max="26" width="1.25" style="760" customWidth="1"/>
    <col min="27" max="28" width="18.75" style="758" hidden="1" customWidth="1"/>
    <col min="29" max="31" width="13.875" style="758" hidden="1" customWidth="1"/>
    <col min="32" max="32" width="16.5" style="758" hidden="1" customWidth="1"/>
    <col min="33" max="33" width="10.125" style="758" hidden="1" customWidth="1"/>
    <col min="34" max="34" width="7.25" style="758" hidden="1" customWidth="1"/>
    <col min="35" max="35" width="13.875" style="758" hidden="1" customWidth="1"/>
    <col min="36" max="36" width="16.5" style="758" hidden="1" customWidth="1"/>
    <col min="37" max="58" width="10.125" style="758" hidden="1" customWidth="1"/>
    <col min="59" max="59" width="10.125" style="758" hidden="1"/>
    <col min="60" max="16384" width="7.25" style="758" hidden="1"/>
  </cols>
  <sheetData>
    <row r="2" spans="1:33" ht="20.25">
      <c r="B2" s="683" t="s">
        <v>2356</v>
      </c>
    </row>
    <row r="3" spans="1:33" s="761" customFormat="1" ht="20.25">
      <c r="B3" s="688" t="s">
        <v>2378</v>
      </c>
    </row>
    <row r="4" spans="1:33" s="691" customFormat="1">
      <c r="A4" s="689"/>
      <c r="B4" s="690" t="s">
        <v>2379</v>
      </c>
    </row>
    <row r="5" spans="1:33" s="692" customFormat="1">
      <c r="B5" s="690" t="s">
        <v>2359</v>
      </c>
      <c r="S5" s="693"/>
      <c r="T5" s="693"/>
      <c r="U5" s="693"/>
      <c r="V5" s="762"/>
      <c r="W5" s="762"/>
      <c r="X5" s="693"/>
    </row>
    <row r="6" spans="1:33" ht="12.75" thickBot="1">
      <c r="J6" s="759"/>
      <c r="K6" s="759"/>
      <c r="M6" s="759"/>
      <c r="N6" s="759"/>
      <c r="O6" s="759"/>
      <c r="P6" s="759"/>
      <c r="Q6" s="759"/>
      <c r="R6" s="763"/>
      <c r="S6" s="763">
        <f t="shared" ref="S6:X6" si="0">SUBTOTAL(9,S10:S154)</f>
        <v>27683106571</v>
      </c>
      <c r="T6" s="763">
        <f t="shared" si="0"/>
        <v>171518782</v>
      </c>
      <c r="U6" s="764">
        <f t="shared" si="0"/>
        <v>27854625353</v>
      </c>
      <c r="V6" s="763">
        <f t="shared" si="0"/>
        <v>2446598625</v>
      </c>
      <c r="W6" s="763">
        <f t="shared" si="0"/>
        <v>30301223978</v>
      </c>
      <c r="X6" s="763">
        <f t="shared" si="0"/>
        <v>0</v>
      </c>
    </row>
    <row r="7" spans="1:33" s="765" customFormat="1" ht="15.6" customHeight="1" thickBot="1">
      <c r="B7" s="766"/>
      <c r="C7" s="1572" t="s">
        <v>2360</v>
      </c>
      <c r="D7" s="1573"/>
      <c r="E7" s="1573"/>
      <c r="F7" s="1574"/>
      <c r="G7" s="1575" t="s">
        <v>2380</v>
      </c>
      <c r="H7" s="1576"/>
      <c r="I7" s="1576"/>
      <c r="J7" s="1576"/>
      <c r="K7" s="1576"/>
      <c r="L7" s="1576"/>
      <c r="M7" s="1576"/>
      <c r="N7" s="1576"/>
      <c r="O7" s="1576"/>
      <c r="P7" s="1576"/>
      <c r="Q7" s="1576"/>
      <c r="R7" s="1576"/>
      <c r="S7" s="1576"/>
      <c r="T7" s="1576"/>
      <c r="U7" s="1576"/>
      <c r="V7" s="1576"/>
      <c r="W7" s="1576"/>
      <c r="X7" s="1577"/>
      <c r="Y7" s="767" t="s">
        <v>2362</v>
      </c>
      <c r="Z7" s="768"/>
    </row>
    <row r="8" spans="1:33" s="765" customFormat="1">
      <c r="B8" s="769">
        <v>1</v>
      </c>
      <c r="C8" s="770">
        <v>2</v>
      </c>
      <c r="D8" s="771">
        <v>4</v>
      </c>
      <c r="E8" s="771">
        <v>5</v>
      </c>
      <c r="F8" s="772">
        <v>7</v>
      </c>
      <c r="G8" s="770">
        <v>8</v>
      </c>
      <c r="H8" s="1578" t="s">
        <v>2381</v>
      </c>
      <c r="I8" s="1580" t="s">
        <v>2382</v>
      </c>
      <c r="J8" s="771">
        <v>9</v>
      </c>
      <c r="K8" s="771">
        <v>10</v>
      </c>
      <c r="L8" s="771">
        <v>11</v>
      </c>
      <c r="M8" s="771">
        <v>12</v>
      </c>
      <c r="N8" s="771">
        <v>13</v>
      </c>
      <c r="O8" s="771">
        <v>14</v>
      </c>
      <c r="P8" s="771">
        <v>15</v>
      </c>
      <c r="Q8" s="1157"/>
      <c r="R8" s="771">
        <v>16</v>
      </c>
      <c r="S8" s="771">
        <v>17</v>
      </c>
      <c r="T8" s="771">
        <v>18</v>
      </c>
      <c r="U8" s="771">
        <v>19</v>
      </c>
      <c r="V8" s="771">
        <v>20</v>
      </c>
      <c r="W8" s="773">
        <v>20</v>
      </c>
      <c r="X8" s="772">
        <v>20</v>
      </c>
      <c r="Y8" s="769">
        <v>22</v>
      </c>
    </row>
    <row r="9" spans="1:33" s="768" customFormat="1" ht="24.75" thickBot="1">
      <c r="B9" s="774" t="s">
        <v>2363</v>
      </c>
      <c r="C9" s="775" t="s">
        <v>2364</v>
      </c>
      <c r="D9" s="776" t="s">
        <v>2365</v>
      </c>
      <c r="E9" s="776" t="s">
        <v>2383</v>
      </c>
      <c r="F9" s="777" t="s">
        <v>2367</v>
      </c>
      <c r="G9" s="775" t="s">
        <v>2384</v>
      </c>
      <c r="H9" s="1579"/>
      <c r="I9" s="1581"/>
      <c r="J9" s="776" t="s">
        <v>2385</v>
      </c>
      <c r="K9" s="776" t="s">
        <v>2386</v>
      </c>
      <c r="L9" s="776" t="s">
        <v>2387</v>
      </c>
      <c r="M9" s="776" t="s">
        <v>2388</v>
      </c>
      <c r="N9" s="778" t="s">
        <v>2389</v>
      </c>
      <c r="O9" s="776" t="s">
        <v>2390</v>
      </c>
      <c r="P9" s="776" t="s">
        <v>2391</v>
      </c>
      <c r="Q9" s="776"/>
      <c r="R9" s="776" t="s">
        <v>2392</v>
      </c>
      <c r="S9" s="776" t="s">
        <v>2393</v>
      </c>
      <c r="T9" s="776" t="s">
        <v>2394</v>
      </c>
      <c r="U9" s="705" t="s">
        <v>2395</v>
      </c>
      <c r="V9" s="776" t="s">
        <v>2396</v>
      </c>
      <c r="W9" s="779" t="s">
        <v>2397</v>
      </c>
      <c r="X9" s="777" t="s">
        <v>2398</v>
      </c>
      <c r="Y9" s="774" t="s">
        <v>2374</v>
      </c>
    </row>
    <row r="10" spans="1:33">
      <c r="B10" s="1148">
        <f>ROW()-ROW($B$9)</f>
        <v>1</v>
      </c>
      <c r="C10" s="780" t="s">
        <v>2375</v>
      </c>
      <c r="D10" s="1144" t="s">
        <v>684</v>
      </c>
      <c r="E10" s="781" t="s">
        <v>686</v>
      </c>
      <c r="F10" s="782" t="s">
        <v>685</v>
      </c>
      <c r="G10" s="780" t="s">
        <v>2399</v>
      </c>
      <c r="H10" s="783"/>
      <c r="I10" s="783"/>
      <c r="J10" s="784" t="s">
        <v>2400</v>
      </c>
      <c r="K10" s="785">
        <v>9.5000000000000001E-2</v>
      </c>
      <c r="L10" s="785">
        <v>0.125</v>
      </c>
      <c r="M10" s="786">
        <v>44160</v>
      </c>
      <c r="N10" s="786">
        <v>45621</v>
      </c>
      <c r="O10" s="786">
        <v>45515</v>
      </c>
      <c r="P10" s="787" t="s">
        <v>2401</v>
      </c>
      <c r="Q10" s="787"/>
      <c r="R10" s="788">
        <v>69000000</v>
      </c>
      <c r="S10" s="788">
        <v>69000000</v>
      </c>
      <c r="T10" s="788">
        <v>0</v>
      </c>
      <c r="U10" s="788">
        <v>69000000</v>
      </c>
      <c r="V10" s="788">
        <v>7301962</v>
      </c>
      <c r="W10" s="789">
        <v>76301962</v>
      </c>
      <c r="X10" s="790">
        <v>0</v>
      </c>
      <c r="Y10" s="791"/>
      <c r="Z10" s="792"/>
      <c r="AA10" s="760"/>
      <c r="AB10" s="760"/>
      <c r="AC10" s="760"/>
      <c r="AD10" s="760"/>
      <c r="AE10" s="760"/>
      <c r="AF10" s="760"/>
      <c r="AG10" s="760"/>
    </row>
    <row r="11" spans="1:33">
      <c r="B11" s="1149">
        <f t="shared" ref="B11:B74" si="1">ROW()-ROW($B$9)</f>
        <v>2</v>
      </c>
      <c r="C11" s="793" t="s">
        <v>2375</v>
      </c>
      <c r="D11" s="1145" t="s">
        <v>684</v>
      </c>
      <c r="E11" s="794" t="s">
        <v>686</v>
      </c>
      <c r="F11" s="795" t="s">
        <v>685</v>
      </c>
      <c r="G11" s="793" t="s">
        <v>2402</v>
      </c>
      <c r="H11" s="796"/>
      <c r="I11" s="796"/>
      <c r="J11" s="797" t="s">
        <v>2400</v>
      </c>
      <c r="K11" s="798">
        <v>6.8000000000000005E-2</v>
      </c>
      <c r="L11" s="798">
        <v>9.8000000000000004E-2</v>
      </c>
      <c r="M11" s="799">
        <v>44160</v>
      </c>
      <c r="N11" s="799">
        <v>55117</v>
      </c>
      <c r="O11" s="799">
        <v>45484</v>
      </c>
      <c r="P11" s="800" t="s">
        <v>2401</v>
      </c>
      <c r="Q11" s="800"/>
      <c r="R11" s="801">
        <v>150000000</v>
      </c>
      <c r="S11" s="801">
        <v>144658733</v>
      </c>
      <c r="T11" s="801">
        <v>2291920</v>
      </c>
      <c r="U11" s="801">
        <v>146950653</v>
      </c>
      <c r="V11" s="801">
        <v>12961272</v>
      </c>
      <c r="W11" s="802">
        <v>159911925</v>
      </c>
      <c r="X11" s="803">
        <v>0</v>
      </c>
      <c r="Y11" s="804"/>
      <c r="Z11" s="792"/>
      <c r="AA11" s="760"/>
      <c r="AB11" s="760"/>
      <c r="AC11" s="760"/>
      <c r="AD11" s="760"/>
      <c r="AE11" s="760"/>
      <c r="AF11" s="760"/>
      <c r="AG11" s="760"/>
    </row>
    <row r="12" spans="1:33">
      <c r="B12" s="1149">
        <f t="shared" si="1"/>
        <v>3</v>
      </c>
      <c r="C12" s="793" t="s">
        <v>2375</v>
      </c>
      <c r="D12" s="1145" t="s">
        <v>701</v>
      </c>
      <c r="E12" s="794" t="s">
        <v>686</v>
      </c>
      <c r="F12" s="795" t="s">
        <v>702</v>
      </c>
      <c r="G12" s="793" t="s">
        <v>2403</v>
      </c>
      <c r="H12" s="796"/>
      <c r="I12" s="796"/>
      <c r="J12" s="797" t="s">
        <v>2400</v>
      </c>
      <c r="K12" s="798">
        <v>0.111</v>
      </c>
      <c r="L12" s="798">
        <v>0.14099999999999999</v>
      </c>
      <c r="M12" s="799">
        <v>44253</v>
      </c>
      <c r="N12" s="799">
        <v>45803</v>
      </c>
      <c r="O12" s="799">
        <v>45703</v>
      </c>
      <c r="P12" s="800" t="s">
        <v>2401</v>
      </c>
      <c r="Q12" s="800"/>
      <c r="R12" s="801">
        <v>125000000</v>
      </c>
      <c r="S12" s="801">
        <v>125000000</v>
      </c>
      <c r="T12" s="801">
        <v>0</v>
      </c>
      <c r="U12" s="801">
        <v>125000000</v>
      </c>
      <c r="V12" s="801">
        <v>5962608</v>
      </c>
      <c r="W12" s="802">
        <v>130962608</v>
      </c>
      <c r="X12" s="803">
        <v>0</v>
      </c>
      <c r="Y12" s="804"/>
      <c r="Z12" s="792"/>
      <c r="AA12" s="760"/>
      <c r="AB12" s="760"/>
      <c r="AC12" s="760"/>
      <c r="AD12" s="760"/>
      <c r="AE12" s="760"/>
      <c r="AF12" s="760"/>
      <c r="AG12" s="760"/>
    </row>
    <row r="13" spans="1:33">
      <c r="B13" s="1149">
        <f t="shared" si="1"/>
        <v>4</v>
      </c>
      <c r="C13" s="793" t="s">
        <v>2375</v>
      </c>
      <c r="D13" s="1145" t="s">
        <v>701</v>
      </c>
      <c r="E13" s="794" t="s">
        <v>686</v>
      </c>
      <c r="F13" s="795" t="s">
        <v>702</v>
      </c>
      <c r="G13" s="793" t="s">
        <v>2404</v>
      </c>
      <c r="H13" s="796"/>
      <c r="I13" s="796"/>
      <c r="J13" s="797" t="s">
        <v>2400</v>
      </c>
      <c r="K13" s="798">
        <v>7.2999999999999995E-2</v>
      </c>
      <c r="L13" s="798">
        <v>0.10299999999999999</v>
      </c>
      <c r="M13" s="799">
        <v>44253</v>
      </c>
      <c r="N13" s="799">
        <v>55210</v>
      </c>
      <c r="O13" s="799">
        <v>45703</v>
      </c>
      <c r="P13" s="800" t="s">
        <v>2401</v>
      </c>
      <c r="Q13" s="800"/>
      <c r="R13" s="801">
        <v>155000000</v>
      </c>
      <c r="S13" s="801">
        <v>147925904</v>
      </c>
      <c r="T13" s="801">
        <v>0</v>
      </c>
      <c r="U13" s="801">
        <v>147925904</v>
      </c>
      <c r="V13" s="801">
        <v>4605731</v>
      </c>
      <c r="W13" s="802">
        <v>152531635</v>
      </c>
      <c r="X13" s="803">
        <v>0</v>
      </c>
      <c r="Y13" s="804"/>
      <c r="Z13" s="792"/>
      <c r="AA13" s="760"/>
      <c r="AB13" s="760"/>
      <c r="AC13" s="760"/>
      <c r="AD13" s="760"/>
      <c r="AE13" s="760"/>
      <c r="AF13" s="760"/>
      <c r="AG13" s="760"/>
    </row>
    <row r="14" spans="1:33">
      <c r="B14" s="1149">
        <f t="shared" si="1"/>
        <v>5</v>
      </c>
      <c r="C14" s="793" t="s">
        <v>2375</v>
      </c>
      <c r="D14" s="1145" t="s">
        <v>711</v>
      </c>
      <c r="E14" s="794" t="s">
        <v>686</v>
      </c>
      <c r="F14" s="795" t="s">
        <v>712</v>
      </c>
      <c r="G14" s="793" t="s">
        <v>2405</v>
      </c>
      <c r="H14" s="796"/>
      <c r="I14" s="796"/>
      <c r="J14" s="797" t="s">
        <v>2400</v>
      </c>
      <c r="K14" s="798">
        <v>0.11799999999999999</v>
      </c>
      <c r="L14" s="798">
        <v>0.14799999999999999</v>
      </c>
      <c r="M14" s="799">
        <v>44503</v>
      </c>
      <c r="N14" s="799">
        <v>45689</v>
      </c>
      <c r="O14" s="799">
        <v>45597</v>
      </c>
      <c r="P14" s="800" t="s">
        <v>2401</v>
      </c>
      <c r="Q14" s="800"/>
      <c r="R14" s="801">
        <v>140000000</v>
      </c>
      <c r="S14" s="801">
        <v>140000000</v>
      </c>
      <c r="T14" s="801">
        <v>0</v>
      </c>
      <c r="U14" s="801">
        <v>140000000</v>
      </c>
      <c r="V14" s="801">
        <v>12885037</v>
      </c>
      <c r="W14" s="802">
        <v>152885037</v>
      </c>
      <c r="X14" s="803">
        <v>0</v>
      </c>
      <c r="Y14" s="804"/>
      <c r="Z14" s="792"/>
      <c r="AA14" s="760"/>
      <c r="AB14" s="760"/>
      <c r="AC14" s="760"/>
      <c r="AD14" s="760"/>
      <c r="AE14" s="760"/>
      <c r="AF14" s="760"/>
      <c r="AG14" s="760"/>
    </row>
    <row r="15" spans="1:33">
      <c r="B15" s="1149">
        <f t="shared" si="1"/>
        <v>6</v>
      </c>
      <c r="C15" s="793" t="s">
        <v>2375</v>
      </c>
      <c r="D15" s="1145" t="s">
        <v>711</v>
      </c>
      <c r="E15" s="794" t="s">
        <v>686</v>
      </c>
      <c r="F15" s="795" t="s">
        <v>712</v>
      </c>
      <c r="G15" s="793" t="s">
        <v>2406</v>
      </c>
      <c r="H15" s="796"/>
      <c r="I15" s="796"/>
      <c r="J15" s="797" t="s">
        <v>2400</v>
      </c>
      <c r="K15" s="798">
        <v>0.11799999999999999</v>
      </c>
      <c r="L15" s="798">
        <v>0.14799999999999999</v>
      </c>
      <c r="M15" s="799">
        <v>44228</v>
      </c>
      <c r="N15" s="799">
        <v>45689</v>
      </c>
      <c r="O15" s="799">
        <v>45566</v>
      </c>
      <c r="P15" s="800" t="s">
        <v>2401</v>
      </c>
      <c r="Q15" s="800"/>
      <c r="R15" s="801">
        <v>80000000</v>
      </c>
      <c r="S15" s="801">
        <v>80000000</v>
      </c>
      <c r="T15" s="801">
        <v>2584420</v>
      </c>
      <c r="U15" s="801">
        <v>82584420</v>
      </c>
      <c r="V15" s="801">
        <v>8444423</v>
      </c>
      <c r="W15" s="802">
        <v>91028843</v>
      </c>
      <c r="X15" s="803">
        <v>0</v>
      </c>
      <c r="Y15" s="804"/>
      <c r="Z15" s="792"/>
      <c r="AA15" s="760"/>
      <c r="AB15" s="760"/>
      <c r="AC15" s="760"/>
      <c r="AD15" s="760"/>
      <c r="AE15" s="760"/>
      <c r="AF15" s="760"/>
      <c r="AG15" s="760"/>
    </row>
    <row r="16" spans="1:33">
      <c r="B16" s="1149">
        <f t="shared" si="1"/>
        <v>7</v>
      </c>
      <c r="C16" s="793" t="s">
        <v>2375</v>
      </c>
      <c r="D16" s="1145" t="s">
        <v>723</v>
      </c>
      <c r="E16" s="794" t="s">
        <v>686</v>
      </c>
      <c r="F16" s="795" t="s">
        <v>724</v>
      </c>
      <c r="G16" s="793" t="s">
        <v>2407</v>
      </c>
      <c r="H16" s="796"/>
      <c r="I16" s="796"/>
      <c r="J16" s="797" t="s">
        <v>2400</v>
      </c>
      <c r="K16" s="798">
        <v>0.09</v>
      </c>
      <c r="L16" s="798">
        <v>0.12</v>
      </c>
      <c r="M16" s="799">
        <v>44489</v>
      </c>
      <c r="N16" s="799">
        <v>48141</v>
      </c>
      <c r="O16" s="799">
        <v>45682</v>
      </c>
      <c r="P16" s="800" t="s">
        <v>2401</v>
      </c>
      <c r="Q16" s="800"/>
      <c r="R16" s="801">
        <v>35000000</v>
      </c>
      <c r="S16" s="801">
        <v>26677435</v>
      </c>
      <c r="T16" s="801">
        <v>0</v>
      </c>
      <c r="U16" s="801">
        <v>26677435</v>
      </c>
      <c r="V16" s="801">
        <v>1241179</v>
      </c>
      <c r="W16" s="802">
        <v>27918614</v>
      </c>
      <c r="X16" s="803">
        <v>0</v>
      </c>
      <c r="Y16" s="804"/>
      <c r="Z16" s="792"/>
      <c r="AA16" s="760"/>
      <c r="AB16" s="760"/>
      <c r="AC16" s="760"/>
      <c r="AD16" s="760"/>
      <c r="AE16" s="760"/>
      <c r="AF16" s="760"/>
      <c r="AG16" s="760"/>
    </row>
    <row r="17" spans="2:33">
      <c r="B17" s="1150">
        <f t="shared" si="1"/>
        <v>8</v>
      </c>
      <c r="C17" s="805" t="s">
        <v>2375</v>
      </c>
      <c r="D17" s="1146" t="s">
        <v>723</v>
      </c>
      <c r="E17" s="806" t="s">
        <v>686</v>
      </c>
      <c r="F17" s="807" t="s">
        <v>724</v>
      </c>
      <c r="G17" s="805" t="s">
        <v>2408</v>
      </c>
      <c r="H17" s="808"/>
      <c r="I17" s="808"/>
      <c r="J17" s="809" t="s">
        <v>2400</v>
      </c>
      <c r="K17" s="810">
        <v>0.09</v>
      </c>
      <c r="L17" s="810">
        <v>0.12</v>
      </c>
      <c r="M17" s="811">
        <v>44489</v>
      </c>
      <c r="N17" s="811">
        <v>55446</v>
      </c>
      <c r="O17" s="811">
        <v>45682</v>
      </c>
      <c r="P17" s="812" t="s">
        <v>2401</v>
      </c>
      <c r="Q17" s="812"/>
      <c r="R17" s="813">
        <v>125000000</v>
      </c>
      <c r="S17" s="813">
        <v>121640858</v>
      </c>
      <c r="T17" s="813">
        <v>0</v>
      </c>
      <c r="U17" s="813">
        <v>121640858</v>
      </c>
      <c r="V17" s="813">
        <v>5396159</v>
      </c>
      <c r="W17" s="814">
        <v>127037017</v>
      </c>
      <c r="X17" s="815">
        <v>0</v>
      </c>
      <c r="Y17" s="816"/>
      <c r="Z17" s="792"/>
      <c r="AA17" s="760"/>
      <c r="AB17" s="760"/>
      <c r="AC17" s="760"/>
      <c r="AD17" s="760"/>
      <c r="AE17" s="760"/>
      <c r="AF17" s="760"/>
      <c r="AG17" s="760"/>
    </row>
    <row r="18" spans="2:33">
      <c r="B18" s="1151">
        <f t="shared" si="1"/>
        <v>9</v>
      </c>
      <c r="C18" s="817" t="s">
        <v>2376</v>
      </c>
      <c r="D18" s="1147" t="s">
        <v>733</v>
      </c>
      <c r="E18" s="818" t="s">
        <v>686</v>
      </c>
      <c r="F18" s="819" t="s">
        <v>734</v>
      </c>
      <c r="G18" s="817" t="s">
        <v>2409</v>
      </c>
      <c r="H18" s="820"/>
      <c r="I18" s="820"/>
      <c r="J18" s="821" t="s">
        <v>2400</v>
      </c>
      <c r="K18" s="822">
        <v>0.1152</v>
      </c>
      <c r="L18" s="822">
        <v>0.1452</v>
      </c>
      <c r="M18" s="823">
        <v>44676</v>
      </c>
      <c r="N18" s="823">
        <v>45772</v>
      </c>
      <c r="O18" s="823">
        <v>45158</v>
      </c>
      <c r="P18" s="824" t="s">
        <v>2401</v>
      </c>
      <c r="Q18" s="824"/>
      <c r="R18" s="825">
        <v>125000000</v>
      </c>
      <c r="S18" s="825">
        <v>125000000</v>
      </c>
      <c r="T18" s="825">
        <v>2032950</v>
      </c>
      <c r="U18" s="825">
        <v>127032950</v>
      </c>
      <c r="V18" s="825">
        <v>34703233</v>
      </c>
      <c r="W18" s="826">
        <v>161736183</v>
      </c>
      <c r="X18" s="827">
        <v>0</v>
      </c>
      <c r="Y18" s="828"/>
      <c r="Z18" s="792"/>
      <c r="AA18" s="760"/>
      <c r="AB18" s="760"/>
      <c r="AC18" s="760"/>
      <c r="AD18" s="760"/>
      <c r="AE18" s="760"/>
      <c r="AF18" s="760"/>
      <c r="AG18" s="760"/>
    </row>
    <row r="19" spans="2:33">
      <c r="B19" s="1149">
        <f t="shared" si="1"/>
        <v>10</v>
      </c>
      <c r="C19" s="793" t="s">
        <v>2376</v>
      </c>
      <c r="D19" s="1145" t="s">
        <v>745</v>
      </c>
      <c r="E19" s="794" t="s">
        <v>686</v>
      </c>
      <c r="F19" s="795" t="s">
        <v>746</v>
      </c>
      <c r="G19" s="793" t="s">
        <v>2410</v>
      </c>
      <c r="H19" s="796"/>
      <c r="I19" s="796"/>
      <c r="J19" s="797" t="s">
        <v>2400</v>
      </c>
      <c r="K19" s="798">
        <v>9.4100000000000003E-2</v>
      </c>
      <c r="L19" s="798">
        <v>0.1241</v>
      </c>
      <c r="M19" s="799">
        <v>44650</v>
      </c>
      <c r="N19" s="799">
        <v>45746</v>
      </c>
      <c r="O19" s="799">
        <v>45311</v>
      </c>
      <c r="P19" s="800" t="s">
        <v>2401</v>
      </c>
      <c r="Q19" s="800"/>
      <c r="R19" s="801">
        <v>28000000</v>
      </c>
      <c r="S19" s="801">
        <v>28000000</v>
      </c>
      <c r="T19" s="801">
        <v>0</v>
      </c>
      <c r="U19" s="801">
        <v>28000000</v>
      </c>
      <c r="V19" s="801">
        <v>5139936</v>
      </c>
      <c r="W19" s="802">
        <v>33139936</v>
      </c>
      <c r="X19" s="803">
        <v>0</v>
      </c>
      <c r="Y19" s="804"/>
      <c r="Z19" s="792"/>
      <c r="AA19" s="760"/>
      <c r="AB19" s="760"/>
      <c r="AC19" s="760"/>
      <c r="AD19" s="760"/>
      <c r="AE19" s="760"/>
      <c r="AF19" s="760"/>
      <c r="AG19" s="760"/>
    </row>
    <row r="20" spans="2:33">
      <c r="B20" s="1149">
        <f t="shared" si="1"/>
        <v>11</v>
      </c>
      <c r="C20" s="793" t="s">
        <v>2376</v>
      </c>
      <c r="D20" s="1145" t="s">
        <v>755</v>
      </c>
      <c r="E20" s="794" t="s">
        <v>686</v>
      </c>
      <c r="F20" s="795" t="s">
        <v>756</v>
      </c>
      <c r="G20" s="793" t="s">
        <v>2411</v>
      </c>
      <c r="H20" s="796"/>
      <c r="I20" s="796"/>
      <c r="J20" s="797" t="s">
        <v>2400</v>
      </c>
      <c r="K20" s="798">
        <v>8.9200000000000002E-2</v>
      </c>
      <c r="L20" s="798">
        <v>0.1192</v>
      </c>
      <c r="M20" s="799">
        <v>44582</v>
      </c>
      <c r="N20" s="799">
        <v>45678</v>
      </c>
      <c r="O20" s="799">
        <v>45402</v>
      </c>
      <c r="P20" s="800" t="s">
        <v>2401</v>
      </c>
      <c r="Q20" s="800"/>
      <c r="R20" s="801">
        <v>180000000</v>
      </c>
      <c r="S20" s="801">
        <v>180000000</v>
      </c>
      <c r="T20" s="801">
        <v>0</v>
      </c>
      <c r="U20" s="801">
        <v>180000000</v>
      </c>
      <c r="V20" s="801">
        <v>25289951</v>
      </c>
      <c r="W20" s="802">
        <v>205289951</v>
      </c>
      <c r="X20" s="803">
        <v>0</v>
      </c>
      <c r="Y20" s="804"/>
      <c r="Z20" s="792"/>
      <c r="AA20" s="760"/>
      <c r="AB20" s="760"/>
      <c r="AC20" s="760"/>
      <c r="AD20" s="760"/>
      <c r="AE20" s="760"/>
      <c r="AF20" s="760"/>
      <c r="AG20" s="760"/>
    </row>
    <row r="21" spans="2:33">
      <c r="B21" s="1149">
        <f t="shared" si="1"/>
        <v>12</v>
      </c>
      <c r="C21" s="793" t="s">
        <v>2376</v>
      </c>
      <c r="D21" s="1145" t="s">
        <v>765</v>
      </c>
      <c r="E21" s="794" t="s">
        <v>686</v>
      </c>
      <c r="F21" s="795" t="s">
        <v>766</v>
      </c>
      <c r="G21" s="793" t="s">
        <v>2412</v>
      </c>
      <c r="H21" s="796"/>
      <c r="I21" s="796"/>
      <c r="J21" s="797" t="s">
        <v>2400</v>
      </c>
      <c r="K21" s="798">
        <v>9.3900000000000011E-2</v>
      </c>
      <c r="L21" s="798">
        <v>0.12390000000000001</v>
      </c>
      <c r="M21" s="799">
        <v>44397</v>
      </c>
      <c r="N21" s="799">
        <v>45493</v>
      </c>
      <c r="O21" s="799">
        <v>45478</v>
      </c>
      <c r="P21" s="800" t="s">
        <v>2401</v>
      </c>
      <c r="Q21" s="800"/>
      <c r="R21" s="801">
        <v>80000000</v>
      </c>
      <c r="S21" s="801">
        <v>80000000</v>
      </c>
      <c r="T21" s="801">
        <v>0</v>
      </c>
      <c r="U21" s="801">
        <v>80000000</v>
      </c>
      <c r="V21" s="801">
        <v>10008145</v>
      </c>
      <c r="W21" s="802">
        <v>90008145</v>
      </c>
      <c r="X21" s="803">
        <v>0</v>
      </c>
      <c r="Y21" s="804"/>
      <c r="Z21" s="792"/>
      <c r="AA21" s="760"/>
      <c r="AB21" s="760"/>
      <c r="AC21" s="760"/>
      <c r="AD21" s="760"/>
      <c r="AE21" s="760"/>
      <c r="AF21" s="760"/>
      <c r="AG21" s="760"/>
    </row>
    <row r="22" spans="2:33">
      <c r="B22" s="1149">
        <f t="shared" si="1"/>
        <v>13</v>
      </c>
      <c r="C22" s="793" t="s">
        <v>2376</v>
      </c>
      <c r="D22" s="1145" t="s">
        <v>774</v>
      </c>
      <c r="E22" s="794" t="s">
        <v>686</v>
      </c>
      <c r="F22" s="795" t="s">
        <v>775</v>
      </c>
      <c r="G22" s="793" t="s">
        <v>2413</v>
      </c>
      <c r="H22" s="796"/>
      <c r="I22" s="796"/>
      <c r="J22" s="797" t="s">
        <v>2400</v>
      </c>
      <c r="K22" s="798">
        <v>9.3000000000000013E-2</v>
      </c>
      <c r="L22" s="798">
        <v>0.12300000000000001</v>
      </c>
      <c r="M22" s="799">
        <v>44439</v>
      </c>
      <c r="N22" s="799">
        <v>45661</v>
      </c>
      <c r="O22" s="799">
        <v>45537</v>
      </c>
      <c r="P22" s="800" t="s">
        <v>2401</v>
      </c>
      <c r="Q22" s="800"/>
      <c r="R22" s="801">
        <v>230000000</v>
      </c>
      <c r="S22" s="801">
        <v>230000000</v>
      </c>
      <c r="T22" s="801">
        <v>5091370</v>
      </c>
      <c r="U22" s="801">
        <v>235091370</v>
      </c>
      <c r="V22" s="801">
        <v>22558573</v>
      </c>
      <c r="W22" s="802">
        <v>257649943</v>
      </c>
      <c r="X22" s="803">
        <v>0</v>
      </c>
      <c r="Y22" s="804"/>
      <c r="Z22" s="792"/>
      <c r="AA22" s="760"/>
      <c r="AB22" s="760"/>
      <c r="AC22" s="760"/>
      <c r="AD22" s="760"/>
      <c r="AE22" s="760"/>
      <c r="AF22" s="760"/>
      <c r="AG22" s="760"/>
    </row>
    <row r="23" spans="2:33">
      <c r="B23" s="1149">
        <f t="shared" si="1"/>
        <v>14</v>
      </c>
      <c r="C23" s="793" t="s">
        <v>2376</v>
      </c>
      <c r="D23" s="1145" t="s">
        <v>774</v>
      </c>
      <c r="E23" s="794" t="s">
        <v>686</v>
      </c>
      <c r="F23" s="795" t="s">
        <v>775</v>
      </c>
      <c r="G23" s="793" t="s">
        <v>2414</v>
      </c>
      <c r="H23" s="796"/>
      <c r="I23" s="796"/>
      <c r="J23" s="797" t="s">
        <v>2400</v>
      </c>
      <c r="K23" s="798">
        <v>9.1799999999999993E-2</v>
      </c>
      <c r="L23" s="798">
        <v>0.12179999999999999</v>
      </c>
      <c r="M23" s="799">
        <v>44565</v>
      </c>
      <c r="N23" s="799">
        <v>45661</v>
      </c>
      <c r="O23" s="799">
        <v>45519</v>
      </c>
      <c r="P23" s="800" t="s">
        <v>2401</v>
      </c>
      <c r="Q23" s="800"/>
      <c r="R23" s="801">
        <v>50000000</v>
      </c>
      <c r="S23" s="801">
        <v>50000000</v>
      </c>
      <c r="T23" s="801">
        <v>0</v>
      </c>
      <c r="U23" s="801">
        <v>50000000</v>
      </c>
      <c r="V23" s="801">
        <v>5159966</v>
      </c>
      <c r="W23" s="802">
        <v>55159966</v>
      </c>
      <c r="X23" s="803">
        <v>0</v>
      </c>
      <c r="Y23" s="804"/>
      <c r="Z23" s="792"/>
      <c r="AA23" s="760"/>
      <c r="AB23" s="760"/>
      <c r="AC23" s="760"/>
      <c r="AD23" s="760"/>
      <c r="AE23" s="760"/>
      <c r="AF23" s="760"/>
      <c r="AG23" s="760"/>
    </row>
    <row r="24" spans="2:33">
      <c r="B24" s="1149">
        <f t="shared" si="1"/>
        <v>15</v>
      </c>
      <c r="C24" s="793" t="s">
        <v>2376</v>
      </c>
      <c r="D24" s="1145" t="s">
        <v>785</v>
      </c>
      <c r="E24" s="794" t="s">
        <v>686</v>
      </c>
      <c r="F24" s="795" t="s">
        <v>786</v>
      </c>
      <c r="G24" s="793" t="s">
        <v>2415</v>
      </c>
      <c r="H24" s="796"/>
      <c r="I24" s="796"/>
      <c r="J24" s="797" t="s">
        <v>2400</v>
      </c>
      <c r="K24" s="798">
        <v>8.4199999999999997E-2</v>
      </c>
      <c r="L24" s="798">
        <v>0.1142</v>
      </c>
      <c r="M24" s="799">
        <v>44672</v>
      </c>
      <c r="N24" s="799">
        <v>45768</v>
      </c>
      <c r="O24" s="799">
        <v>45691</v>
      </c>
      <c r="P24" s="800" t="s">
        <v>2401</v>
      </c>
      <c r="Q24" s="800"/>
      <c r="R24" s="801">
        <v>89000000</v>
      </c>
      <c r="S24" s="801">
        <v>88999289</v>
      </c>
      <c r="T24" s="801">
        <v>0</v>
      </c>
      <c r="U24" s="801">
        <v>88999289</v>
      </c>
      <c r="V24" s="801">
        <v>4107113</v>
      </c>
      <c r="W24" s="802">
        <v>93106402</v>
      </c>
      <c r="X24" s="803">
        <v>0</v>
      </c>
      <c r="Y24" s="804"/>
      <c r="Z24" s="792"/>
      <c r="AA24" s="760"/>
      <c r="AB24" s="760"/>
      <c r="AC24" s="760"/>
      <c r="AD24" s="760"/>
      <c r="AE24" s="760"/>
      <c r="AF24" s="760"/>
      <c r="AG24" s="760"/>
    </row>
    <row r="25" spans="2:33">
      <c r="B25" s="1150">
        <f t="shared" si="1"/>
        <v>16</v>
      </c>
      <c r="C25" s="805" t="s">
        <v>2376</v>
      </c>
      <c r="D25" s="1146" t="s">
        <v>795</v>
      </c>
      <c r="E25" s="806" t="s">
        <v>686</v>
      </c>
      <c r="F25" s="807" t="s">
        <v>796</v>
      </c>
      <c r="G25" s="805" t="s">
        <v>2416</v>
      </c>
      <c r="H25" s="808"/>
      <c r="I25" s="808"/>
      <c r="J25" s="809" t="s">
        <v>2400</v>
      </c>
      <c r="K25" s="810">
        <v>9.1499999999999998E-2</v>
      </c>
      <c r="L25" s="810">
        <v>0.1215</v>
      </c>
      <c r="M25" s="811">
        <v>44433</v>
      </c>
      <c r="N25" s="811">
        <v>45894</v>
      </c>
      <c r="O25" s="811">
        <v>45677</v>
      </c>
      <c r="P25" s="812" t="s">
        <v>2401</v>
      </c>
      <c r="Q25" s="812"/>
      <c r="R25" s="813">
        <v>100000000</v>
      </c>
      <c r="S25" s="813">
        <v>100000000</v>
      </c>
      <c r="T25" s="813">
        <v>0</v>
      </c>
      <c r="U25" s="813">
        <v>100000000</v>
      </c>
      <c r="V25" s="813">
        <v>4906694</v>
      </c>
      <c r="W25" s="814">
        <v>104906694</v>
      </c>
      <c r="X25" s="815">
        <v>0</v>
      </c>
      <c r="Y25" s="816"/>
      <c r="Z25" s="792"/>
      <c r="AA25" s="760"/>
      <c r="AB25" s="760"/>
      <c r="AC25" s="760"/>
      <c r="AD25" s="760"/>
      <c r="AE25" s="760"/>
      <c r="AF25" s="760"/>
      <c r="AG25" s="760"/>
    </row>
    <row r="26" spans="2:33">
      <c r="B26" s="1151">
        <f t="shared" si="1"/>
        <v>17</v>
      </c>
      <c r="C26" s="817" t="s">
        <v>2377</v>
      </c>
      <c r="D26" s="1147" t="s">
        <v>802</v>
      </c>
      <c r="E26" s="818" t="s">
        <v>686</v>
      </c>
      <c r="F26" s="819" t="s">
        <v>803</v>
      </c>
      <c r="G26" s="817" t="s">
        <v>2417</v>
      </c>
      <c r="H26" s="820"/>
      <c r="I26" s="820"/>
      <c r="J26" s="821" t="s">
        <v>2418</v>
      </c>
      <c r="K26" s="822">
        <v>9.35E-2</v>
      </c>
      <c r="L26" s="822">
        <v>0.1235</v>
      </c>
      <c r="M26" s="823" t="s">
        <v>2419</v>
      </c>
      <c r="N26" s="823" t="s">
        <v>2420</v>
      </c>
      <c r="O26" s="823" t="s">
        <v>2421</v>
      </c>
      <c r="P26" s="824" t="s">
        <v>2401</v>
      </c>
      <c r="Q26" s="824"/>
      <c r="R26" s="825">
        <v>279000000</v>
      </c>
      <c r="S26" s="825">
        <v>279000000</v>
      </c>
      <c r="T26" s="825">
        <v>0</v>
      </c>
      <c r="U26" s="825">
        <v>279000000</v>
      </c>
      <c r="V26" s="825">
        <v>7982184</v>
      </c>
      <c r="W26" s="826">
        <v>286982184</v>
      </c>
      <c r="X26" s="827">
        <v>0</v>
      </c>
      <c r="Y26" s="828"/>
      <c r="Z26" s="792"/>
      <c r="AA26" s="760"/>
      <c r="AB26" s="760"/>
      <c r="AC26" s="760"/>
      <c r="AD26" s="760"/>
      <c r="AE26" s="760"/>
      <c r="AF26" s="760"/>
      <c r="AG26" s="760"/>
    </row>
    <row r="27" spans="2:33">
      <c r="B27" s="1149">
        <f t="shared" si="1"/>
        <v>18</v>
      </c>
      <c r="C27" s="793" t="s">
        <v>2377</v>
      </c>
      <c r="D27" s="1145" t="s">
        <v>811</v>
      </c>
      <c r="E27" s="794" t="s">
        <v>686</v>
      </c>
      <c r="F27" s="795" t="s">
        <v>812</v>
      </c>
      <c r="G27" s="793" t="s">
        <v>2422</v>
      </c>
      <c r="H27" s="796"/>
      <c r="I27" s="796"/>
      <c r="J27" s="797" t="s">
        <v>2418</v>
      </c>
      <c r="K27" s="798">
        <v>0.10800000000000001</v>
      </c>
      <c r="L27" s="798">
        <v>0.13800000000000001</v>
      </c>
      <c r="M27" s="799" t="s">
        <v>2423</v>
      </c>
      <c r="N27" s="799" t="s">
        <v>2424</v>
      </c>
      <c r="O27" s="799" t="s">
        <v>2425</v>
      </c>
      <c r="P27" s="800" t="s">
        <v>2401</v>
      </c>
      <c r="Q27" s="800"/>
      <c r="R27" s="801">
        <v>36000000</v>
      </c>
      <c r="S27" s="801">
        <v>36000000</v>
      </c>
      <c r="T27" s="801">
        <v>1559800</v>
      </c>
      <c r="U27" s="801">
        <v>37559800</v>
      </c>
      <c r="V27" s="801">
        <v>3569052</v>
      </c>
      <c r="W27" s="802">
        <v>41128852</v>
      </c>
      <c r="X27" s="803">
        <v>0</v>
      </c>
      <c r="Y27" s="804"/>
      <c r="Z27" s="792"/>
      <c r="AA27" s="760"/>
      <c r="AB27" s="760"/>
      <c r="AC27" s="760"/>
      <c r="AD27" s="760"/>
      <c r="AE27" s="760"/>
      <c r="AF27" s="760"/>
      <c r="AG27" s="760"/>
    </row>
    <row r="28" spans="2:33">
      <c r="B28" s="1149">
        <f t="shared" si="1"/>
        <v>19</v>
      </c>
      <c r="C28" s="793" t="s">
        <v>2377</v>
      </c>
      <c r="D28" s="1145" t="s">
        <v>811</v>
      </c>
      <c r="E28" s="794" t="s">
        <v>686</v>
      </c>
      <c r="F28" s="795" t="s">
        <v>812</v>
      </c>
      <c r="G28" s="793" t="s">
        <v>2426</v>
      </c>
      <c r="H28" s="796"/>
      <c r="I28" s="796"/>
      <c r="J28" s="797" t="s">
        <v>2418</v>
      </c>
      <c r="K28" s="798">
        <v>0.1052</v>
      </c>
      <c r="L28" s="798">
        <v>0.13519999999999999</v>
      </c>
      <c r="M28" s="799" t="s">
        <v>2427</v>
      </c>
      <c r="N28" s="799" t="s">
        <v>2428</v>
      </c>
      <c r="O28" s="799" t="s">
        <v>2429</v>
      </c>
      <c r="P28" s="800" t="s">
        <v>2401</v>
      </c>
      <c r="Q28" s="800"/>
      <c r="R28" s="801">
        <v>233000000</v>
      </c>
      <c r="S28" s="801">
        <v>233000000</v>
      </c>
      <c r="T28" s="801">
        <v>2489730</v>
      </c>
      <c r="U28" s="801">
        <v>235489730</v>
      </c>
      <c r="V28" s="801">
        <v>33990833</v>
      </c>
      <c r="W28" s="802">
        <v>269480563</v>
      </c>
      <c r="X28" s="803">
        <v>0</v>
      </c>
      <c r="Y28" s="804"/>
      <c r="Z28" s="792"/>
      <c r="AA28" s="760"/>
      <c r="AB28" s="760"/>
      <c r="AC28" s="760"/>
      <c r="AD28" s="760"/>
      <c r="AE28" s="760"/>
      <c r="AF28" s="760"/>
      <c r="AG28" s="760"/>
    </row>
    <row r="29" spans="2:33">
      <c r="B29" s="1149">
        <f t="shared" si="1"/>
        <v>20</v>
      </c>
      <c r="C29" s="793" t="s">
        <v>2377</v>
      </c>
      <c r="D29" s="1145" t="s">
        <v>825</v>
      </c>
      <c r="E29" s="794" t="s">
        <v>686</v>
      </c>
      <c r="F29" s="795" t="s">
        <v>826</v>
      </c>
      <c r="G29" s="793" t="s">
        <v>2430</v>
      </c>
      <c r="H29" s="796"/>
      <c r="I29" s="796"/>
      <c r="J29" s="797" t="s">
        <v>2418</v>
      </c>
      <c r="K29" s="798">
        <v>9.1999999999999998E-2</v>
      </c>
      <c r="L29" s="798">
        <v>0.122</v>
      </c>
      <c r="M29" s="799" t="s">
        <v>2431</v>
      </c>
      <c r="N29" s="799" t="s">
        <v>2432</v>
      </c>
      <c r="O29" s="799" t="s">
        <v>2433</v>
      </c>
      <c r="P29" s="800" t="s">
        <v>2401</v>
      </c>
      <c r="Q29" s="800"/>
      <c r="R29" s="801">
        <v>198000000</v>
      </c>
      <c r="S29" s="801">
        <v>198000000</v>
      </c>
      <c r="T29" s="801">
        <v>0</v>
      </c>
      <c r="U29" s="801">
        <v>198000000</v>
      </c>
      <c r="V29" s="801">
        <v>7529765</v>
      </c>
      <c r="W29" s="802">
        <v>205529765</v>
      </c>
      <c r="X29" s="803">
        <v>0</v>
      </c>
      <c r="Y29" s="804"/>
      <c r="Z29" s="792"/>
      <c r="AA29" s="760"/>
      <c r="AB29" s="760"/>
      <c r="AC29" s="760"/>
      <c r="AD29" s="760"/>
      <c r="AE29" s="760"/>
      <c r="AF29" s="760"/>
      <c r="AG29" s="760"/>
    </row>
    <row r="30" spans="2:33">
      <c r="B30" s="1149">
        <f t="shared" si="1"/>
        <v>21</v>
      </c>
      <c r="C30" s="793" t="s">
        <v>2377</v>
      </c>
      <c r="D30" s="1145" t="s">
        <v>832</v>
      </c>
      <c r="E30" s="794" t="s">
        <v>834</v>
      </c>
      <c r="F30" s="795" t="s">
        <v>833</v>
      </c>
      <c r="G30" s="793" t="s">
        <v>2434</v>
      </c>
      <c r="H30" s="796"/>
      <c r="I30" s="796"/>
      <c r="J30" s="797" t="s">
        <v>2418</v>
      </c>
      <c r="K30" s="798">
        <v>9.8699999999999996E-2</v>
      </c>
      <c r="L30" s="798">
        <v>0.12869999999999998</v>
      </c>
      <c r="M30" s="799" t="s">
        <v>2435</v>
      </c>
      <c r="N30" s="799" t="s">
        <v>2436</v>
      </c>
      <c r="O30" s="799" t="s">
        <v>2437</v>
      </c>
      <c r="P30" s="800" t="s">
        <v>2401</v>
      </c>
      <c r="Q30" s="800"/>
      <c r="R30" s="801">
        <v>52000000</v>
      </c>
      <c r="S30" s="801">
        <v>52000000</v>
      </c>
      <c r="T30" s="801">
        <v>2248580</v>
      </c>
      <c r="U30" s="801">
        <v>54248580</v>
      </c>
      <c r="V30" s="801">
        <v>5113153</v>
      </c>
      <c r="W30" s="802">
        <v>59361733</v>
      </c>
      <c r="X30" s="803">
        <v>0</v>
      </c>
      <c r="Y30" s="804"/>
    </row>
    <row r="31" spans="2:33">
      <c r="B31" s="1149">
        <f t="shared" si="1"/>
        <v>22</v>
      </c>
      <c r="C31" s="793" t="s">
        <v>2377</v>
      </c>
      <c r="D31" s="1145" t="s">
        <v>848</v>
      </c>
      <c r="E31" s="794" t="s">
        <v>686</v>
      </c>
      <c r="F31" s="795" t="s">
        <v>849</v>
      </c>
      <c r="G31" s="793" t="s">
        <v>2438</v>
      </c>
      <c r="H31" s="796"/>
      <c r="I31" s="796"/>
      <c r="J31" s="797" t="s">
        <v>2439</v>
      </c>
      <c r="K31" s="798">
        <v>9.8400000000000001E-2</v>
      </c>
      <c r="L31" s="798">
        <v>0.12839999999999999</v>
      </c>
      <c r="M31" s="799" t="s">
        <v>2440</v>
      </c>
      <c r="N31" s="799" t="s">
        <v>2441</v>
      </c>
      <c r="O31" s="799" t="s">
        <v>2442</v>
      </c>
      <c r="P31" s="800" t="s">
        <v>2401</v>
      </c>
      <c r="Q31" s="800"/>
      <c r="R31" s="801">
        <v>389000000</v>
      </c>
      <c r="S31" s="801">
        <v>389000000</v>
      </c>
      <c r="T31" s="801">
        <v>0</v>
      </c>
      <c r="U31" s="801">
        <v>389000000</v>
      </c>
      <c r="V31" s="801">
        <v>11520330</v>
      </c>
      <c r="W31" s="802">
        <v>400520330</v>
      </c>
      <c r="X31" s="803">
        <v>0</v>
      </c>
      <c r="Y31" s="804"/>
      <c r="Z31" s="792"/>
      <c r="AA31" s="760"/>
      <c r="AB31" s="760"/>
      <c r="AC31" s="760"/>
      <c r="AD31" s="760"/>
      <c r="AE31" s="760"/>
      <c r="AF31" s="760"/>
      <c r="AG31" s="760"/>
    </row>
    <row r="32" spans="2:33">
      <c r="B32" s="1149">
        <f t="shared" si="1"/>
        <v>23</v>
      </c>
      <c r="C32" s="793" t="s">
        <v>2377</v>
      </c>
      <c r="D32" s="1145" t="s">
        <v>861</v>
      </c>
      <c r="E32" s="794" t="s">
        <v>834</v>
      </c>
      <c r="F32" s="795" t="s">
        <v>862</v>
      </c>
      <c r="G32" s="793" t="s">
        <v>2443</v>
      </c>
      <c r="H32" s="796"/>
      <c r="I32" s="796"/>
      <c r="J32" s="797" t="s">
        <v>2418</v>
      </c>
      <c r="K32" s="798">
        <v>9.35E-2</v>
      </c>
      <c r="L32" s="798">
        <v>0.1235</v>
      </c>
      <c r="M32" s="799" t="s">
        <v>2444</v>
      </c>
      <c r="N32" s="799" t="s">
        <v>2445</v>
      </c>
      <c r="O32" s="799" t="s">
        <v>2446</v>
      </c>
      <c r="P32" s="800" t="s">
        <v>2401</v>
      </c>
      <c r="Q32" s="800"/>
      <c r="R32" s="801">
        <v>189000000</v>
      </c>
      <c r="S32" s="801">
        <v>189000000</v>
      </c>
      <c r="T32" s="801">
        <v>2588540</v>
      </c>
      <c r="U32" s="801">
        <v>191588540</v>
      </c>
      <c r="V32" s="801">
        <v>44145947</v>
      </c>
      <c r="W32" s="802">
        <v>235734487</v>
      </c>
      <c r="X32" s="803">
        <v>0</v>
      </c>
      <c r="Y32" s="804"/>
      <c r="Z32" s="792"/>
      <c r="AA32" s="760"/>
      <c r="AB32" s="760"/>
      <c r="AC32" s="760"/>
      <c r="AD32" s="760"/>
      <c r="AE32" s="760"/>
      <c r="AF32" s="760"/>
      <c r="AG32" s="760"/>
    </row>
    <row r="33" spans="2:33">
      <c r="B33" s="1149">
        <f t="shared" si="1"/>
        <v>24</v>
      </c>
      <c r="C33" s="793" t="s">
        <v>2377</v>
      </c>
      <c r="D33" s="1145" t="s">
        <v>873</v>
      </c>
      <c r="E33" s="794" t="s">
        <v>686</v>
      </c>
      <c r="F33" s="795" t="s">
        <v>874</v>
      </c>
      <c r="G33" s="793" t="s">
        <v>2447</v>
      </c>
      <c r="H33" s="796"/>
      <c r="I33" s="796"/>
      <c r="J33" s="797" t="s">
        <v>2418</v>
      </c>
      <c r="K33" s="798">
        <v>8.8800000000000004E-2</v>
      </c>
      <c r="L33" s="798">
        <v>0.1188</v>
      </c>
      <c r="M33" s="799" t="s">
        <v>2448</v>
      </c>
      <c r="N33" s="799" t="s">
        <v>2449</v>
      </c>
      <c r="O33" s="799" t="s">
        <v>2450</v>
      </c>
      <c r="P33" s="800" t="s">
        <v>2401</v>
      </c>
      <c r="Q33" s="800"/>
      <c r="R33" s="801">
        <v>36000000</v>
      </c>
      <c r="S33" s="801">
        <v>36000000</v>
      </c>
      <c r="T33" s="801">
        <v>0</v>
      </c>
      <c r="U33" s="801">
        <v>36000000</v>
      </c>
      <c r="V33" s="801">
        <v>3155498</v>
      </c>
      <c r="W33" s="802">
        <v>39155498</v>
      </c>
      <c r="X33" s="803">
        <v>0</v>
      </c>
      <c r="Y33" s="804"/>
      <c r="Z33" s="792"/>
      <c r="AA33" s="760"/>
      <c r="AB33" s="760"/>
      <c r="AC33" s="760"/>
      <c r="AD33" s="760"/>
      <c r="AE33" s="760"/>
      <c r="AF33" s="760"/>
      <c r="AG33" s="760"/>
    </row>
    <row r="34" spans="2:33">
      <c r="B34" s="1149">
        <f t="shared" si="1"/>
        <v>25</v>
      </c>
      <c r="C34" s="793" t="s">
        <v>2377</v>
      </c>
      <c r="D34" s="1145" t="s">
        <v>873</v>
      </c>
      <c r="E34" s="794" t="s">
        <v>686</v>
      </c>
      <c r="F34" s="795" t="s">
        <v>874</v>
      </c>
      <c r="G34" s="793" t="s">
        <v>2451</v>
      </c>
      <c r="H34" s="796"/>
      <c r="I34" s="796"/>
      <c r="J34" s="797" t="s">
        <v>2418</v>
      </c>
      <c r="K34" s="798">
        <v>8.8800000000000004E-2</v>
      </c>
      <c r="L34" s="798">
        <v>0.1188</v>
      </c>
      <c r="M34" s="799" t="s">
        <v>2452</v>
      </c>
      <c r="N34" s="799" t="s">
        <v>2453</v>
      </c>
      <c r="O34" s="799" t="s">
        <v>2450</v>
      </c>
      <c r="P34" s="800" t="s">
        <v>2401</v>
      </c>
      <c r="Q34" s="800"/>
      <c r="R34" s="801">
        <v>280000000</v>
      </c>
      <c r="S34" s="801">
        <v>280000000</v>
      </c>
      <c r="T34" s="801">
        <v>2732030</v>
      </c>
      <c r="U34" s="801">
        <v>282732030</v>
      </c>
      <c r="V34" s="801">
        <v>24519863</v>
      </c>
      <c r="W34" s="802">
        <v>307251893</v>
      </c>
      <c r="X34" s="803">
        <v>0</v>
      </c>
      <c r="Y34" s="804"/>
      <c r="Z34" s="792"/>
      <c r="AA34" s="760"/>
      <c r="AB34" s="760"/>
      <c r="AC34" s="760"/>
      <c r="AD34" s="760"/>
      <c r="AE34" s="760"/>
      <c r="AF34" s="760"/>
      <c r="AG34" s="760"/>
    </row>
    <row r="35" spans="2:33">
      <c r="B35" s="1149">
        <f t="shared" si="1"/>
        <v>26</v>
      </c>
      <c r="C35" s="793" t="s">
        <v>2377</v>
      </c>
      <c r="D35" s="1145" t="s">
        <v>882</v>
      </c>
      <c r="E35" s="794" t="s">
        <v>686</v>
      </c>
      <c r="F35" s="795" t="s">
        <v>883</v>
      </c>
      <c r="G35" s="793" t="s">
        <v>2454</v>
      </c>
      <c r="H35" s="796"/>
      <c r="I35" s="796"/>
      <c r="J35" s="797" t="s">
        <v>2418</v>
      </c>
      <c r="K35" s="798">
        <v>9.0700000000000003E-2</v>
      </c>
      <c r="L35" s="798">
        <v>0.1207</v>
      </c>
      <c r="M35" s="799" t="s">
        <v>2455</v>
      </c>
      <c r="N35" s="799" t="s">
        <v>2456</v>
      </c>
      <c r="O35" s="799" t="s">
        <v>2456</v>
      </c>
      <c r="P35" s="800" t="s">
        <v>2401</v>
      </c>
      <c r="Q35" s="800"/>
      <c r="R35" s="801">
        <v>281000000</v>
      </c>
      <c r="S35" s="801">
        <v>281000000</v>
      </c>
      <c r="T35" s="801">
        <v>0</v>
      </c>
      <c r="U35" s="801">
        <v>281000000</v>
      </c>
      <c r="V35" s="801">
        <v>3163135</v>
      </c>
      <c r="W35" s="802">
        <v>284163135</v>
      </c>
      <c r="X35" s="803">
        <v>0</v>
      </c>
      <c r="Y35" s="804"/>
      <c r="Z35" s="792"/>
      <c r="AA35" s="760"/>
      <c r="AB35" s="760"/>
      <c r="AC35" s="760"/>
      <c r="AD35" s="760"/>
      <c r="AE35" s="760"/>
      <c r="AF35" s="760"/>
      <c r="AG35" s="760"/>
    </row>
    <row r="36" spans="2:33">
      <c r="B36" s="1154">
        <f t="shared" si="1"/>
        <v>27</v>
      </c>
      <c r="C36" s="793" t="s">
        <v>2377</v>
      </c>
      <c r="D36" s="1153" t="s">
        <v>892</v>
      </c>
      <c r="E36" s="794" t="s">
        <v>834</v>
      </c>
      <c r="F36" s="795" t="s">
        <v>893</v>
      </c>
      <c r="G36" s="793" t="s">
        <v>2457</v>
      </c>
      <c r="H36" s="796" t="s">
        <v>3777</v>
      </c>
      <c r="I36" s="796"/>
      <c r="J36" s="797" t="s">
        <v>2458</v>
      </c>
      <c r="K36" s="798">
        <v>9.7799999999999998E-2</v>
      </c>
      <c r="L36" s="798">
        <v>0.1278</v>
      </c>
      <c r="M36" s="799" t="s">
        <v>2459</v>
      </c>
      <c r="N36" s="799" t="s">
        <v>2460</v>
      </c>
      <c r="O36" s="799" t="s">
        <v>2461</v>
      </c>
      <c r="P36" s="800" t="s">
        <v>2401</v>
      </c>
      <c r="Q36" s="800">
        <f>1.2*R36</f>
        <v>594000000</v>
      </c>
      <c r="R36" s="801">
        <v>495000000</v>
      </c>
      <c r="S36" s="801">
        <v>495000000</v>
      </c>
      <c r="T36" s="801">
        <v>0</v>
      </c>
      <c r="U36" s="801">
        <v>495000000</v>
      </c>
      <c r="V36" s="801">
        <v>18530830</v>
      </c>
      <c r="W36" s="802">
        <v>513530830</v>
      </c>
      <c r="X36" s="803">
        <v>0</v>
      </c>
      <c r="Y36" s="804"/>
      <c r="Z36" s="792"/>
      <c r="AA36" s="760"/>
      <c r="AB36" s="760"/>
      <c r="AC36" s="760"/>
      <c r="AD36" s="760"/>
      <c r="AE36" s="760"/>
      <c r="AF36" s="760"/>
      <c r="AG36" s="760"/>
    </row>
    <row r="37" spans="2:33">
      <c r="B37" s="1154">
        <f t="shared" si="1"/>
        <v>28</v>
      </c>
      <c r="C37" s="793" t="s">
        <v>2377</v>
      </c>
      <c r="D37" s="1153" t="s">
        <v>901</v>
      </c>
      <c r="E37" s="794" t="s">
        <v>834</v>
      </c>
      <c r="F37" s="795" t="s">
        <v>902</v>
      </c>
      <c r="G37" s="793" t="s">
        <v>2462</v>
      </c>
      <c r="H37" s="796" t="s">
        <v>3777</v>
      </c>
      <c r="I37" s="796"/>
      <c r="J37" s="797" t="s">
        <v>2418</v>
      </c>
      <c r="K37" s="798">
        <v>0.1027</v>
      </c>
      <c r="L37" s="798">
        <v>0.13269999999999998</v>
      </c>
      <c r="M37" s="799" t="s">
        <v>2463</v>
      </c>
      <c r="N37" s="799" t="s">
        <v>2464</v>
      </c>
      <c r="O37" s="799" t="s">
        <v>2465</v>
      </c>
      <c r="P37" s="800" t="s">
        <v>2401</v>
      </c>
      <c r="Q37" s="800">
        <f t="shared" ref="Q37:Q53" si="2">1.2*R37</f>
        <v>673200000</v>
      </c>
      <c r="R37" s="801">
        <v>561000000</v>
      </c>
      <c r="S37" s="801">
        <v>561000000</v>
      </c>
      <c r="T37" s="801">
        <v>3787870</v>
      </c>
      <c r="U37" s="801">
        <v>564787870</v>
      </c>
      <c r="V37" s="801">
        <v>50162180</v>
      </c>
      <c r="W37" s="802">
        <v>614950050</v>
      </c>
      <c r="X37" s="803">
        <v>0</v>
      </c>
      <c r="Y37" s="804"/>
      <c r="Z37" s="792"/>
      <c r="AA37" s="760"/>
      <c r="AB37" s="760"/>
      <c r="AC37" s="760"/>
      <c r="AD37" s="760"/>
      <c r="AE37" s="760"/>
      <c r="AF37" s="760"/>
      <c r="AG37" s="760"/>
    </row>
    <row r="38" spans="2:33">
      <c r="B38" s="1154">
        <f t="shared" si="1"/>
        <v>29</v>
      </c>
      <c r="C38" s="793" t="s">
        <v>2377</v>
      </c>
      <c r="D38" s="1153" t="s">
        <v>906</v>
      </c>
      <c r="E38" s="794" t="s">
        <v>834</v>
      </c>
      <c r="F38" s="795" t="s">
        <v>907</v>
      </c>
      <c r="G38" s="793" t="s">
        <v>2466</v>
      </c>
      <c r="H38" s="796" t="s">
        <v>3777</v>
      </c>
      <c r="I38" s="796"/>
      <c r="J38" s="797" t="s">
        <v>2467</v>
      </c>
      <c r="K38" s="798">
        <v>0.14560000000000001</v>
      </c>
      <c r="L38" s="798">
        <v>0.17559999999999998</v>
      </c>
      <c r="M38" s="799" t="s">
        <v>2468</v>
      </c>
      <c r="N38" s="799" t="s">
        <v>2469</v>
      </c>
      <c r="O38" s="799" t="s">
        <v>2470</v>
      </c>
      <c r="P38" s="800" t="s">
        <v>2401</v>
      </c>
      <c r="Q38" s="800">
        <f t="shared" si="2"/>
        <v>561600000</v>
      </c>
      <c r="R38" s="801">
        <v>468000000</v>
      </c>
      <c r="S38" s="801">
        <v>468000000</v>
      </c>
      <c r="T38" s="801">
        <v>3674370</v>
      </c>
      <c r="U38" s="801">
        <v>471674370</v>
      </c>
      <c r="V38" s="801">
        <v>80829597</v>
      </c>
      <c r="W38" s="802">
        <v>552503967</v>
      </c>
      <c r="X38" s="803">
        <v>0</v>
      </c>
      <c r="Y38" s="804"/>
      <c r="Z38" s="792"/>
      <c r="AA38" s="760"/>
      <c r="AB38" s="760"/>
      <c r="AC38" s="760"/>
      <c r="AD38" s="760"/>
      <c r="AE38" s="760"/>
      <c r="AF38" s="760"/>
      <c r="AG38" s="760"/>
    </row>
    <row r="39" spans="2:33">
      <c r="B39" s="1154">
        <f t="shared" si="1"/>
        <v>30</v>
      </c>
      <c r="C39" s="793" t="s">
        <v>2377</v>
      </c>
      <c r="D39" s="1153" t="s">
        <v>914</v>
      </c>
      <c r="E39" s="794" t="s">
        <v>834</v>
      </c>
      <c r="F39" s="795" t="s">
        <v>915</v>
      </c>
      <c r="G39" s="793" t="s">
        <v>2471</v>
      </c>
      <c r="H39" s="796" t="s">
        <v>3777</v>
      </c>
      <c r="I39" s="796"/>
      <c r="J39" s="797" t="s">
        <v>2418</v>
      </c>
      <c r="K39" s="798">
        <v>9.7599999999999992E-2</v>
      </c>
      <c r="L39" s="798">
        <v>0.12759999999999999</v>
      </c>
      <c r="M39" s="799" t="s">
        <v>2472</v>
      </c>
      <c r="N39" s="799" t="s">
        <v>2473</v>
      </c>
      <c r="O39" s="799" t="s">
        <v>2473</v>
      </c>
      <c r="P39" s="800" t="s">
        <v>2401</v>
      </c>
      <c r="Q39" s="800">
        <f t="shared" si="2"/>
        <v>54000000</v>
      </c>
      <c r="R39" s="801">
        <v>45000000</v>
      </c>
      <c r="S39" s="801">
        <v>45000000</v>
      </c>
      <c r="T39" s="801">
        <v>2783340</v>
      </c>
      <c r="U39" s="801">
        <v>47783340</v>
      </c>
      <c r="V39" s="801">
        <v>6774107</v>
      </c>
      <c r="W39" s="802">
        <v>54557447</v>
      </c>
      <c r="X39" s="803">
        <v>0</v>
      </c>
      <c r="Y39" s="804"/>
      <c r="Z39" s="792"/>
      <c r="AA39" s="760"/>
      <c r="AB39" s="760"/>
      <c r="AC39" s="760"/>
      <c r="AD39" s="760"/>
      <c r="AE39" s="760"/>
      <c r="AF39" s="760"/>
      <c r="AG39" s="760"/>
    </row>
    <row r="40" spans="2:33">
      <c r="B40" s="1154">
        <f t="shared" si="1"/>
        <v>31</v>
      </c>
      <c r="C40" s="793" t="s">
        <v>2377</v>
      </c>
      <c r="D40" s="1153" t="s">
        <v>923</v>
      </c>
      <c r="E40" s="794" t="s">
        <v>686</v>
      </c>
      <c r="F40" s="795" t="s">
        <v>924</v>
      </c>
      <c r="G40" s="793" t="s">
        <v>2474</v>
      </c>
      <c r="H40" s="796" t="s">
        <v>3777</v>
      </c>
      <c r="I40" s="796"/>
      <c r="J40" s="797" t="s">
        <v>2458</v>
      </c>
      <c r="K40" s="798">
        <v>0.10099999999999999</v>
      </c>
      <c r="L40" s="798">
        <v>0.13100000000000001</v>
      </c>
      <c r="M40" s="799" t="s">
        <v>2475</v>
      </c>
      <c r="N40" s="799" t="s">
        <v>2476</v>
      </c>
      <c r="O40" s="799" t="s">
        <v>2477</v>
      </c>
      <c r="P40" s="800" t="s">
        <v>2401</v>
      </c>
      <c r="Q40" s="800">
        <f t="shared" si="2"/>
        <v>612000000</v>
      </c>
      <c r="R40" s="801">
        <v>510000000</v>
      </c>
      <c r="S40" s="801">
        <v>510000000</v>
      </c>
      <c r="T40" s="801">
        <v>0</v>
      </c>
      <c r="U40" s="801">
        <v>510000000</v>
      </c>
      <c r="V40" s="801">
        <v>9355052</v>
      </c>
      <c r="W40" s="802">
        <v>519355052</v>
      </c>
      <c r="X40" s="803">
        <v>0</v>
      </c>
      <c r="Y40" s="804"/>
      <c r="Z40" s="792"/>
      <c r="AA40" s="760"/>
      <c r="AB40" s="760"/>
      <c r="AC40" s="760"/>
      <c r="AD40" s="760"/>
      <c r="AE40" s="760"/>
      <c r="AF40" s="760"/>
      <c r="AG40" s="760"/>
    </row>
    <row r="41" spans="2:33">
      <c r="B41" s="1154">
        <f t="shared" si="1"/>
        <v>32</v>
      </c>
      <c r="C41" s="793" t="s">
        <v>2377</v>
      </c>
      <c r="D41" s="1153" t="s">
        <v>930</v>
      </c>
      <c r="E41" s="794" t="s">
        <v>686</v>
      </c>
      <c r="F41" s="795" t="s">
        <v>931</v>
      </c>
      <c r="G41" s="793" t="s">
        <v>2478</v>
      </c>
      <c r="H41" s="796" t="s">
        <v>3777</v>
      </c>
      <c r="I41" s="796"/>
      <c r="J41" s="797" t="s">
        <v>2439</v>
      </c>
      <c r="K41" s="798">
        <v>0.1124</v>
      </c>
      <c r="L41" s="798">
        <v>0.1424</v>
      </c>
      <c r="M41" s="799" t="s">
        <v>2479</v>
      </c>
      <c r="N41" s="799" t="s">
        <v>2480</v>
      </c>
      <c r="O41" s="799" t="s">
        <v>2481</v>
      </c>
      <c r="P41" s="800" t="s">
        <v>2401</v>
      </c>
      <c r="Q41" s="800">
        <f t="shared" si="2"/>
        <v>446400000</v>
      </c>
      <c r="R41" s="801">
        <v>372000000</v>
      </c>
      <c r="S41" s="801">
        <v>372000000</v>
      </c>
      <c r="T41" s="801">
        <v>0</v>
      </c>
      <c r="U41" s="801">
        <v>372000000</v>
      </c>
      <c r="V41" s="801">
        <v>16257764</v>
      </c>
      <c r="W41" s="802">
        <v>388257764</v>
      </c>
      <c r="X41" s="803">
        <v>0</v>
      </c>
      <c r="Y41" s="804"/>
      <c r="Z41" s="792"/>
      <c r="AA41" s="760"/>
      <c r="AB41" s="760"/>
      <c r="AC41" s="760"/>
      <c r="AD41" s="760"/>
      <c r="AE41" s="760"/>
      <c r="AF41" s="760"/>
      <c r="AG41" s="760"/>
    </row>
    <row r="42" spans="2:33">
      <c r="B42" s="1154">
        <f t="shared" si="1"/>
        <v>33</v>
      </c>
      <c r="C42" s="793" t="s">
        <v>2377</v>
      </c>
      <c r="D42" s="1153" t="s">
        <v>938</v>
      </c>
      <c r="E42" s="794" t="s">
        <v>686</v>
      </c>
      <c r="F42" s="795" t="s">
        <v>939</v>
      </c>
      <c r="G42" s="793" t="s">
        <v>2482</v>
      </c>
      <c r="H42" s="796" t="s">
        <v>3777</v>
      </c>
      <c r="I42" s="796"/>
      <c r="J42" s="797" t="s">
        <v>2418</v>
      </c>
      <c r="K42" s="798">
        <v>9.5500000000000002E-2</v>
      </c>
      <c r="L42" s="798">
        <v>0.1255</v>
      </c>
      <c r="M42" s="799" t="s">
        <v>2483</v>
      </c>
      <c r="N42" s="799" t="s">
        <v>2484</v>
      </c>
      <c r="O42" s="799" t="s">
        <v>2485</v>
      </c>
      <c r="P42" s="800" t="s">
        <v>2401</v>
      </c>
      <c r="Q42" s="800">
        <f t="shared" si="2"/>
        <v>223200000</v>
      </c>
      <c r="R42" s="801">
        <v>186000000</v>
      </c>
      <c r="S42" s="801">
        <v>186000000</v>
      </c>
      <c r="T42" s="801">
        <v>0</v>
      </c>
      <c r="U42" s="801">
        <v>186000000</v>
      </c>
      <c r="V42" s="801">
        <v>5075267</v>
      </c>
      <c r="W42" s="802">
        <v>191075267</v>
      </c>
      <c r="X42" s="803">
        <v>0</v>
      </c>
      <c r="Y42" s="804"/>
      <c r="Z42" s="792"/>
      <c r="AA42" s="760"/>
      <c r="AB42" s="760"/>
      <c r="AC42" s="760"/>
      <c r="AD42" s="760"/>
      <c r="AE42" s="760"/>
      <c r="AF42" s="760"/>
      <c r="AG42" s="760"/>
    </row>
    <row r="43" spans="2:33">
      <c r="B43" s="1154">
        <f t="shared" si="1"/>
        <v>34</v>
      </c>
      <c r="C43" s="793" t="s">
        <v>2377</v>
      </c>
      <c r="D43" s="1153" t="s">
        <v>946</v>
      </c>
      <c r="E43" s="794" t="s">
        <v>686</v>
      </c>
      <c r="F43" s="795" t="s">
        <v>947</v>
      </c>
      <c r="G43" s="793" t="s">
        <v>2486</v>
      </c>
      <c r="H43" s="796" t="s">
        <v>3777</v>
      </c>
      <c r="I43" s="796"/>
      <c r="J43" s="797" t="s">
        <v>2487</v>
      </c>
      <c r="K43" s="798">
        <v>0.1139</v>
      </c>
      <c r="L43" s="798">
        <v>0.1439</v>
      </c>
      <c r="M43" s="799" t="s">
        <v>2488</v>
      </c>
      <c r="N43" s="799" t="s">
        <v>2489</v>
      </c>
      <c r="O43" s="799" t="s">
        <v>2490</v>
      </c>
      <c r="P43" s="800" t="s">
        <v>2401</v>
      </c>
      <c r="Q43" s="800">
        <f t="shared" si="2"/>
        <v>480000000</v>
      </c>
      <c r="R43" s="801">
        <v>400000000</v>
      </c>
      <c r="S43" s="801">
        <v>400000000</v>
      </c>
      <c r="T43" s="801">
        <v>0</v>
      </c>
      <c r="U43" s="801">
        <v>400000000</v>
      </c>
      <c r="V43" s="801">
        <v>77789369</v>
      </c>
      <c r="W43" s="802">
        <v>477789369</v>
      </c>
      <c r="X43" s="803">
        <v>0</v>
      </c>
      <c r="Y43" s="804"/>
      <c r="Z43" s="792"/>
      <c r="AA43" s="760"/>
      <c r="AB43" s="760"/>
      <c r="AC43" s="760"/>
      <c r="AD43" s="760"/>
      <c r="AE43" s="760"/>
      <c r="AF43" s="760"/>
      <c r="AG43" s="760"/>
    </row>
    <row r="44" spans="2:33">
      <c r="B44" s="1154">
        <f t="shared" si="1"/>
        <v>35</v>
      </c>
      <c r="C44" s="793" t="s">
        <v>2377</v>
      </c>
      <c r="D44" s="1153" t="s">
        <v>953</v>
      </c>
      <c r="E44" s="794" t="s">
        <v>686</v>
      </c>
      <c r="F44" s="795" t="s">
        <v>931</v>
      </c>
      <c r="G44" s="793" t="s">
        <v>2491</v>
      </c>
      <c r="H44" s="796" t="s">
        <v>3777</v>
      </c>
      <c r="I44" s="796"/>
      <c r="J44" s="797" t="s">
        <v>2467</v>
      </c>
      <c r="K44" s="798">
        <v>0.1114</v>
      </c>
      <c r="L44" s="798">
        <v>0.1414</v>
      </c>
      <c r="M44" s="799" t="s">
        <v>2492</v>
      </c>
      <c r="N44" s="799" t="s">
        <v>2465</v>
      </c>
      <c r="O44" s="799" t="s">
        <v>2465</v>
      </c>
      <c r="P44" s="800" t="s">
        <v>2401</v>
      </c>
      <c r="Q44" s="800">
        <f t="shared" si="2"/>
        <v>196800000</v>
      </c>
      <c r="R44" s="801">
        <v>164000000</v>
      </c>
      <c r="S44" s="801">
        <v>157000000</v>
      </c>
      <c r="T44" s="801">
        <v>0</v>
      </c>
      <c r="U44" s="801">
        <v>157000000</v>
      </c>
      <c r="V44" s="801">
        <v>13386834</v>
      </c>
      <c r="W44" s="802">
        <v>170386834</v>
      </c>
      <c r="X44" s="803">
        <v>0</v>
      </c>
      <c r="Y44" s="804"/>
      <c r="Z44" s="792"/>
      <c r="AA44" s="760"/>
      <c r="AB44" s="760"/>
      <c r="AC44" s="760"/>
      <c r="AD44" s="760"/>
      <c r="AE44" s="760"/>
      <c r="AF44" s="760"/>
      <c r="AG44" s="760"/>
    </row>
    <row r="45" spans="2:33">
      <c r="B45" s="1154">
        <f t="shared" si="1"/>
        <v>36</v>
      </c>
      <c r="C45" s="793" t="s">
        <v>2377</v>
      </c>
      <c r="D45" s="1153" t="s">
        <v>957</v>
      </c>
      <c r="E45" s="794" t="s">
        <v>686</v>
      </c>
      <c r="F45" s="795" t="s">
        <v>958</v>
      </c>
      <c r="G45" s="793" t="s">
        <v>2493</v>
      </c>
      <c r="H45" s="796" t="s">
        <v>3777</v>
      </c>
      <c r="I45" s="796"/>
      <c r="J45" s="797" t="s">
        <v>2467</v>
      </c>
      <c r="K45" s="798">
        <v>0.1497</v>
      </c>
      <c r="L45" s="798">
        <v>0.1797</v>
      </c>
      <c r="M45" s="799" t="s">
        <v>2494</v>
      </c>
      <c r="N45" s="799" t="s">
        <v>2495</v>
      </c>
      <c r="O45" s="799" t="s">
        <v>2495</v>
      </c>
      <c r="P45" s="800" t="s">
        <v>2401</v>
      </c>
      <c r="Q45" s="800">
        <f t="shared" si="2"/>
        <v>112800000</v>
      </c>
      <c r="R45" s="801">
        <v>94000000</v>
      </c>
      <c r="S45" s="801">
        <v>93415334</v>
      </c>
      <c r="T45" s="801">
        <v>1691330</v>
      </c>
      <c r="U45" s="801">
        <v>95106664</v>
      </c>
      <c r="V45" s="801">
        <v>13965693</v>
      </c>
      <c r="W45" s="802">
        <v>109072357</v>
      </c>
      <c r="X45" s="803">
        <v>0</v>
      </c>
      <c r="Y45" s="804"/>
      <c r="Z45" s="792"/>
      <c r="AA45" s="760"/>
      <c r="AB45" s="760"/>
      <c r="AC45" s="760"/>
      <c r="AD45" s="760"/>
      <c r="AE45" s="760"/>
      <c r="AF45" s="760"/>
      <c r="AG45" s="760"/>
    </row>
    <row r="46" spans="2:33">
      <c r="B46" s="1154">
        <f t="shared" si="1"/>
        <v>37</v>
      </c>
      <c r="C46" s="793" t="s">
        <v>2377</v>
      </c>
      <c r="D46" s="1153" t="s">
        <v>964</v>
      </c>
      <c r="E46" s="794" t="s">
        <v>686</v>
      </c>
      <c r="F46" s="795" t="s">
        <v>965</v>
      </c>
      <c r="G46" s="793" t="s">
        <v>2496</v>
      </c>
      <c r="H46" s="796" t="s">
        <v>3777</v>
      </c>
      <c r="I46" s="796"/>
      <c r="J46" s="797" t="s">
        <v>2418</v>
      </c>
      <c r="K46" s="798">
        <v>9.4700000000000006E-2</v>
      </c>
      <c r="L46" s="798">
        <v>0.12470000000000001</v>
      </c>
      <c r="M46" s="799" t="s">
        <v>2497</v>
      </c>
      <c r="N46" s="799" t="s">
        <v>2498</v>
      </c>
      <c r="O46" s="799" t="s">
        <v>2499</v>
      </c>
      <c r="P46" s="800" t="s">
        <v>2401</v>
      </c>
      <c r="Q46" s="800">
        <f t="shared" si="2"/>
        <v>530400000</v>
      </c>
      <c r="R46" s="801">
        <v>442000000</v>
      </c>
      <c r="S46" s="801">
        <v>442000000</v>
      </c>
      <c r="T46" s="801">
        <v>3617420</v>
      </c>
      <c r="U46" s="801">
        <v>445617420</v>
      </c>
      <c r="V46" s="801">
        <v>34811560</v>
      </c>
      <c r="W46" s="802">
        <v>480428980</v>
      </c>
      <c r="X46" s="803">
        <v>0</v>
      </c>
      <c r="Y46" s="804"/>
    </row>
    <row r="47" spans="2:33">
      <c r="B47" s="1154">
        <f t="shared" si="1"/>
        <v>38</v>
      </c>
      <c r="C47" s="793" t="s">
        <v>2377</v>
      </c>
      <c r="D47" s="1153" t="s">
        <v>971</v>
      </c>
      <c r="E47" s="794" t="s">
        <v>686</v>
      </c>
      <c r="F47" s="795" t="s">
        <v>972</v>
      </c>
      <c r="G47" s="793" t="s">
        <v>2500</v>
      </c>
      <c r="H47" s="796" t="s">
        <v>3777</v>
      </c>
      <c r="I47" s="796"/>
      <c r="J47" s="797" t="s">
        <v>2418</v>
      </c>
      <c r="K47" s="798">
        <v>9.3000000000000013E-2</v>
      </c>
      <c r="L47" s="798">
        <v>0.12300000000000001</v>
      </c>
      <c r="M47" s="799" t="s">
        <v>2501</v>
      </c>
      <c r="N47" s="799" t="s">
        <v>2502</v>
      </c>
      <c r="O47" s="799" t="s">
        <v>2503</v>
      </c>
      <c r="P47" s="800" t="s">
        <v>2401</v>
      </c>
      <c r="Q47" s="800">
        <f t="shared" si="2"/>
        <v>114000000</v>
      </c>
      <c r="R47" s="801">
        <v>95000000</v>
      </c>
      <c r="S47" s="801">
        <v>95000000</v>
      </c>
      <c r="T47" s="801">
        <v>0</v>
      </c>
      <c r="U47" s="801">
        <v>95000000</v>
      </c>
      <c r="V47" s="801">
        <v>2202710</v>
      </c>
      <c r="W47" s="802">
        <v>97202710</v>
      </c>
      <c r="X47" s="803">
        <v>0</v>
      </c>
      <c r="Y47" s="804"/>
      <c r="Z47" s="792"/>
      <c r="AA47" s="760"/>
      <c r="AB47" s="760"/>
      <c r="AC47" s="760"/>
      <c r="AD47" s="760"/>
      <c r="AE47" s="760"/>
      <c r="AF47" s="760"/>
      <c r="AG47" s="760"/>
    </row>
    <row r="48" spans="2:33">
      <c r="B48" s="1154">
        <f t="shared" si="1"/>
        <v>39</v>
      </c>
      <c r="C48" s="793" t="s">
        <v>2377</v>
      </c>
      <c r="D48" s="1153" t="s">
        <v>979</v>
      </c>
      <c r="E48" s="794" t="s">
        <v>686</v>
      </c>
      <c r="F48" s="795" t="s">
        <v>980</v>
      </c>
      <c r="G48" s="793" t="s">
        <v>2504</v>
      </c>
      <c r="H48" s="796" t="s">
        <v>3777</v>
      </c>
      <c r="I48" s="796"/>
      <c r="J48" s="797" t="s">
        <v>2418</v>
      </c>
      <c r="K48" s="798">
        <v>0.05</v>
      </c>
      <c r="L48" s="798">
        <v>0.08</v>
      </c>
      <c r="M48" s="799" t="s">
        <v>2505</v>
      </c>
      <c r="N48" s="799" t="s">
        <v>2506</v>
      </c>
      <c r="O48" s="799" t="s">
        <v>2507</v>
      </c>
      <c r="P48" s="800" t="s">
        <v>2401</v>
      </c>
      <c r="Q48" s="800">
        <f t="shared" si="2"/>
        <v>360000000</v>
      </c>
      <c r="R48" s="801">
        <v>300000000</v>
      </c>
      <c r="S48" s="801">
        <v>300000000</v>
      </c>
      <c r="T48" s="801">
        <v>2764190</v>
      </c>
      <c r="U48" s="801">
        <v>302764190</v>
      </c>
      <c r="V48" s="801">
        <v>4833311</v>
      </c>
      <c r="W48" s="802">
        <v>307597501</v>
      </c>
      <c r="X48" s="803">
        <v>0</v>
      </c>
      <c r="Y48" s="804"/>
      <c r="Z48" s="792"/>
      <c r="AA48" s="760"/>
      <c r="AB48" s="760"/>
      <c r="AC48" s="760"/>
      <c r="AD48" s="760"/>
      <c r="AE48" s="760"/>
      <c r="AF48" s="760"/>
      <c r="AG48" s="760"/>
    </row>
    <row r="49" spans="2:33">
      <c r="B49" s="1154">
        <f t="shared" si="1"/>
        <v>40</v>
      </c>
      <c r="C49" s="793" t="s">
        <v>2377</v>
      </c>
      <c r="D49" s="1153" t="s">
        <v>988</v>
      </c>
      <c r="E49" s="794" t="s">
        <v>686</v>
      </c>
      <c r="F49" s="795" t="s">
        <v>989</v>
      </c>
      <c r="G49" s="793" t="s">
        <v>2508</v>
      </c>
      <c r="H49" s="796" t="s">
        <v>3777</v>
      </c>
      <c r="I49" s="796"/>
      <c r="J49" s="797" t="s">
        <v>2418</v>
      </c>
      <c r="K49" s="798">
        <v>0.10679999999999999</v>
      </c>
      <c r="L49" s="798">
        <v>0.1368</v>
      </c>
      <c r="M49" s="799" t="s">
        <v>2509</v>
      </c>
      <c r="N49" s="799" t="s">
        <v>2510</v>
      </c>
      <c r="O49" s="799" t="s">
        <v>2433</v>
      </c>
      <c r="P49" s="800" t="s">
        <v>2401</v>
      </c>
      <c r="Q49" s="800">
        <f t="shared" si="2"/>
        <v>405600000</v>
      </c>
      <c r="R49" s="801">
        <v>338000000</v>
      </c>
      <c r="S49" s="801">
        <v>338000000</v>
      </c>
      <c r="T49" s="801">
        <v>0</v>
      </c>
      <c r="U49" s="801">
        <v>338000000</v>
      </c>
      <c r="V49" s="801">
        <v>13623416</v>
      </c>
      <c r="W49" s="802">
        <v>351623416</v>
      </c>
      <c r="X49" s="803">
        <v>0</v>
      </c>
      <c r="Y49" s="804"/>
      <c r="Z49" s="792"/>
      <c r="AA49" s="760"/>
      <c r="AB49" s="760"/>
      <c r="AC49" s="760"/>
      <c r="AD49" s="760"/>
      <c r="AE49" s="760"/>
      <c r="AF49" s="760"/>
      <c r="AG49" s="760"/>
    </row>
    <row r="50" spans="2:33">
      <c r="B50" s="1154">
        <f t="shared" si="1"/>
        <v>41</v>
      </c>
      <c r="C50" s="793" t="s">
        <v>2377</v>
      </c>
      <c r="D50" s="1153" t="s">
        <v>994</v>
      </c>
      <c r="E50" s="794" t="s">
        <v>686</v>
      </c>
      <c r="F50" s="795" t="s">
        <v>995</v>
      </c>
      <c r="G50" s="793" t="s">
        <v>2511</v>
      </c>
      <c r="H50" s="796" t="s">
        <v>3777</v>
      </c>
      <c r="I50" s="796"/>
      <c r="J50" s="797" t="s">
        <v>2418</v>
      </c>
      <c r="K50" s="798">
        <v>9.3399999999999997E-2</v>
      </c>
      <c r="L50" s="798">
        <v>0.1234</v>
      </c>
      <c r="M50" s="799" t="s">
        <v>2512</v>
      </c>
      <c r="N50" s="799" t="s">
        <v>2513</v>
      </c>
      <c r="O50" s="799" t="s">
        <v>2514</v>
      </c>
      <c r="P50" s="800" t="s">
        <v>2401</v>
      </c>
      <c r="Q50" s="800">
        <f t="shared" si="2"/>
        <v>700800000</v>
      </c>
      <c r="R50" s="801">
        <v>584000000</v>
      </c>
      <c r="S50" s="801">
        <v>584000000</v>
      </c>
      <c r="T50" s="801">
        <v>2058400</v>
      </c>
      <c r="U50" s="801">
        <v>586058400</v>
      </c>
      <c r="V50" s="801">
        <v>29491923</v>
      </c>
      <c r="W50" s="802">
        <v>615550323</v>
      </c>
      <c r="X50" s="803">
        <v>0</v>
      </c>
      <c r="Y50" s="804"/>
      <c r="Z50" s="792"/>
      <c r="AA50" s="760"/>
      <c r="AB50" s="760"/>
      <c r="AC50" s="760"/>
      <c r="AD50" s="760"/>
      <c r="AE50" s="760"/>
      <c r="AF50" s="760"/>
      <c r="AG50" s="760"/>
    </row>
    <row r="51" spans="2:33">
      <c r="B51" s="1154">
        <f t="shared" si="1"/>
        <v>42</v>
      </c>
      <c r="C51" s="793" t="s">
        <v>2377</v>
      </c>
      <c r="D51" s="1153" t="s">
        <v>1001</v>
      </c>
      <c r="E51" s="794" t="s">
        <v>686</v>
      </c>
      <c r="F51" s="795" t="s">
        <v>1002</v>
      </c>
      <c r="G51" s="793" t="s">
        <v>2515</v>
      </c>
      <c r="H51" s="796" t="s">
        <v>3777</v>
      </c>
      <c r="I51" s="796"/>
      <c r="J51" s="797" t="s">
        <v>2418</v>
      </c>
      <c r="K51" s="798">
        <v>6.7000000000000004E-2</v>
      </c>
      <c r="L51" s="798">
        <v>9.6999999999999989E-2</v>
      </c>
      <c r="M51" s="799" t="s">
        <v>2516</v>
      </c>
      <c r="N51" s="799" t="s">
        <v>2517</v>
      </c>
      <c r="O51" s="799" t="s">
        <v>2518</v>
      </c>
      <c r="P51" s="800" t="s">
        <v>2401</v>
      </c>
      <c r="Q51" s="800">
        <f t="shared" si="2"/>
        <v>120000000</v>
      </c>
      <c r="R51" s="801">
        <v>100000000</v>
      </c>
      <c r="S51" s="801">
        <v>100000000</v>
      </c>
      <c r="T51" s="801">
        <v>0</v>
      </c>
      <c r="U51" s="801">
        <v>100000000</v>
      </c>
      <c r="V51" s="801">
        <v>4141682</v>
      </c>
      <c r="W51" s="802">
        <v>104141682</v>
      </c>
      <c r="X51" s="803">
        <v>0</v>
      </c>
      <c r="Y51" s="804"/>
      <c r="Z51" s="792"/>
      <c r="AA51" s="760"/>
      <c r="AB51" s="760"/>
      <c r="AC51" s="760"/>
      <c r="AD51" s="760"/>
      <c r="AE51" s="760"/>
      <c r="AF51" s="760"/>
      <c r="AG51" s="760"/>
    </row>
    <row r="52" spans="2:33">
      <c r="B52" s="1154">
        <f t="shared" si="1"/>
        <v>43</v>
      </c>
      <c r="C52" s="793" t="s">
        <v>2377</v>
      </c>
      <c r="D52" s="1153" t="s">
        <v>1007</v>
      </c>
      <c r="E52" s="794" t="s">
        <v>686</v>
      </c>
      <c r="F52" s="795" t="s">
        <v>1008</v>
      </c>
      <c r="G52" s="793" t="s">
        <v>2519</v>
      </c>
      <c r="H52" s="796" t="s">
        <v>3777</v>
      </c>
      <c r="I52" s="796"/>
      <c r="J52" s="797" t="s">
        <v>2418</v>
      </c>
      <c r="K52" s="798">
        <v>0.10679999999999999</v>
      </c>
      <c r="L52" s="798">
        <v>0.1368</v>
      </c>
      <c r="M52" s="799" t="s">
        <v>2520</v>
      </c>
      <c r="N52" s="799" t="s">
        <v>2521</v>
      </c>
      <c r="O52" s="799" t="s">
        <v>2522</v>
      </c>
      <c r="P52" s="800" t="s">
        <v>2401</v>
      </c>
      <c r="Q52" s="800">
        <f t="shared" si="2"/>
        <v>69600000</v>
      </c>
      <c r="R52" s="801">
        <v>58000000</v>
      </c>
      <c r="S52" s="801">
        <v>58000000</v>
      </c>
      <c r="T52" s="801">
        <v>1823610</v>
      </c>
      <c r="U52" s="801">
        <v>59823610</v>
      </c>
      <c r="V52" s="801">
        <v>6466043</v>
      </c>
      <c r="W52" s="802">
        <v>66289653</v>
      </c>
      <c r="X52" s="803">
        <v>0</v>
      </c>
      <c r="Y52" s="804"/>
      <c r="Z52" s="792"/>
      <c r="AA52" s="760"/>
      <c r="AB52" s="760"/>
      <c r="AC52" s="760"/>
      <c r="AD52" s="760"/>
      <c r="AE52" s="760"/>
      <c r="AF52" s="760"/>
      <c r="AG52" s="760"/>
    </row>
    <row r="53" spans="2:33">
      <c r="B53" s="1154">
        <f t="shared" si="1"/>
        <v>44</v>
      </c>
      <c r="C53" s="793" t="s">
        <v>2377</v>
      </c>
      <c r="D53" s="1153" t="s">
        <v>1016</v>
      </c>
      <c r="E53" s="794" t="s">
        <v>834</v>
      </c>
      <c r="F53" s="795" t="s">
        <v>1017</v>
      </c>
      <c r="G53" s="793" t="s">
        <v>2523</v>
      </c>
      <c r="H53" s="796" t="s">
        <v>3777</v>
      </c>
      <c r="I53" s="796"/>
      <c r="J53" s="797" t="s">
        <v>2524</v>
      </c>
      <c r="K53" s="798">
        <v>9.4800000000000009E-2</v>
      </c>
      <c r="L53" s="798">
        <v>0.12480000000000001</v>
      </c>
      <c r="M53" s="799" t="s">
        <v>2525</v>
      </c>
      <c r="N53" s="799" t="s">
        <v>2526</v>
      </c>
      <c r="O53" s="799" t="s">
        <v>2465</v>
      </c>
      <c r="P53" s="800" t="s">
        <v>2401</v>
      </c>
      <c r="Q53" s="800">
        <f t="shared" si="2"/>
        <v>526800000</v>
      </c>
      <c r="R53" s="801">
        <v>439000000</v>
      </c>
      <c r="S53" s="801">
        <v>439000000</v>
      </c>
      <c r="T53" s="801">
        <v>3754410</v>
      </c>
      <c r="U53" s="801">
        <v>442754410</v>
      </c>
      <c r="V53" s="801">
        <v>36018972</v>
      </c>
      <c r="W53" s="802">
        <v>478773382</v>
      </c>
      <c r="X53" s="803">
        <v>0</v>
      </c>
      <c r="Y53" s="804"/>
      <c r="Z53" s="792"/>
      <c r="AA53" s="760"/>
      <c r="AB53" s="760"/>
      <c r="AC53" s="760"/>
      <c r="AD53" s="760"/>
      <c r="AE53" s="760"/>
      <c r="AF53" s="760"/>
      <c r="AG53" s="760"/>
    </row>
    <row r="54" spans="2:33">
      <c r="B54" s="1149">
        <f t="shared" si="1"/>
        <v>45</v>
      </c>
      <c r="C54" s="793" t="s">
        <v>2377</v>
      </c>
      <c r="D54" s="1145" t="s">
        <v>1026</v>
      </c>
      <c r="E54" s="794" t="s">
        <v>834</v>
      </c>
      <c r="F54" s="795" t="s">
        <v>1027</v>
      </c>
      <c r="G54" s="793" t="s">
        <v>2527</v>
      </c>
      <c r="H54" s="796"/>
      <c r="I54" s="796"/>
      <c r="J54" s="797" t="s">
        <v>2467</v>
      </c>
      <c r="K54" s="798">
        <v>0.1249</v>
      </c>
      <c r="L54" s="798">
        <v>0.15490000000000001</v>
      </c>
      <c r="M54" s="799" t="s">
        <v>2528</v>
      </c>
      <c r="N54" s="799" t="s">
        <v>2529</v>
      </c>
      <c r="O54" s="799" t="s">
        <v>2529</v>
      </c>
      <c r="P54" s="800" t="s">
        <v>2401</v>
      </c>
      <c r="Q54" s="800"/>
      <c r="R54" s="801">
        <v>133000000</v>
      </c>
      <c r="S54" s="801">
        <v>132245718</v>
      </c>
      <c r="T54" s="801">
        <v>0</v>
      </c>
      <c r="U54" s="801">
        <v>132245718</v>
      </c>
      <c r="V54" s="801">
        <v>7071485</v>
      </c>
      <c r="W54" s="802">
        <v>139317203</v>
      </c>
      <c r="X54" s="803">
        <v>0</v>
      </c>
      <c r="Y54" s="804"/>
      <c r="Z54" s="792"/>
      <c r="AA54" s="760"/>
      <c r="AB54" s="760"/>
      <c r="AC54" s="760"/>
      <c r="AD54" s="760"/>
      <c r="AE54" s="760"/>
      <c r="AF54" s="760"/>
      <c r="AG54" s="760"/>
    </row>
    <row r="55" spans="2:33">
      <c r="B55" s="1149">
        <f t="shared" si="1"/>
        <v>46</v>
      </c>
      <c r="C55" s="793" t="s">
        <v>2377</v>
      </c>
      <c r="D55" s="1145" t="s">
        <v>1036</v>
      </c>
      <c r="E55" s="794" t="s">
        <v>834</v>
      </c>
      <c r="F55" s="795" t="s">
        <v>1037</v>
      </c>
      <c r="G55" s="793" t="s">
        <v>2530</v>
      </c>
      <c r="H55" s="796"/>
      <c r="I55" s="796"/>
      <c r="J55" s="797" t="s">
        <v>2418</v>
      </c>
      <c r="K55" s="798">
        <v>9.6699999999999994E-2</v>
      </c>
      <c r="L55" s="798">
        <v>0.12670000000000001</v>
      </c>
      <c r="M55" s="799" t="s">
        <v>2531</v>
      </c>
      <c r="N55" s="799" t="s">
        <v>2532</v>
      </c>
      <c r="O55" s="799" t="s">
        <v>2533</v>
      </c>
      <c r="P55" s="800" t="s">
        <v>2401</v>
      </c>
      <c r="Q55" s="800"/>
      <c r="R55" s="801">
        <v>77000000</v>
      </c>
      <c r="S55" s="801">
        <v>77000000</v>
      </c>
      <c r="T55" s="801">
        <v>1873260</v>
      </c>
      <c r="U55" s="801">
        <v>78873260</v>
      </c>
      <c r="V55" s="801">
        <v>8473825</v>
      </c>
      <c r="W55" s="802">
        <v>87347085</v>
      </c>
      <c r="X55" s="803">
        <v>0</v>
      </c>
      <c r="Y55" s="804"/>
      <c r="Z55" s="792"/>
      <c r="AA55" s="760"/>
      <c r="AB55" s="760"/>
      <c r="AC55" s="760"/>
      <c r="AD55" s="760"/>
      <c r="AE55" s="760"/>
      <c r="AF55" s="760"/>
      <c r="AG55" s="760"/>
    </row>
    <row r="56" spans="2:33">
      <c r="B56" s="1149">
        <f t="shared" si="1"/>
        <v>47</v>
      </c>
      <c r="C56" s="793" t="s">
        <v>2377</v>
      </c>
      <c r="D56" s="1145" t="s">
        <v>1046</v>
      </c>
      <c r="E56" s="794" t="s">
        <v>834</v>
      </c>
      <c r="F56" s="795" t="s">
        <v>1047</v>
      </c>
      <c r="G56" s="793" t="s">
        <v>2534</v>
      </c>
      <c r="H56" s="796"/>
      <c r="I56" s="796"/>
      <c r="J56" s="797" t="s">
        <v>2418</v>
      </c>
      <c r="K56" s="798">
        <v>0.10769999999999999</v>
      </c>
      <c r="L56" s="798">
        <v>0.13769999999999999</v>
      </c>
      <c r="M56" s="799" t="s">
        <v>2535</v>
      </c>
      <c r="N56" s="799" t="s">
        <v>2536</v>
      </c>
      <c r="O56" s="799" t="s">
        <v>2536</v>
      </c>
      <c r="P56" s="800" t="s">
        <v>2401</v>
      </c>
      <c r="Q56" s="800"/>
      <c r="R56" s="801">
        <v>165000000</v>
      </c>
      <c r="S56" s="801">
        <v>165000000</v>
      </c>
      <c r="T56" s="801">
        <v>2473800</v>
      </c>
      <c r="U56" s="801">
        <v>167473800</v>
      </c>
      <c r="V56" s="801">
        <v>22799660</v>
      </c>
      <c r="W56" s="802">
        <v>190273460</v>
      </c>
      <c r="X56" s="803">
        <v>0</v>
      </c>
      <c r="Y56" s="804"/>
      <c r="Z56" s="792"/>
      <c r="AA56" s="760"/>
      <c r="AB56" s="760"/>
      <c r="AC56" s="760"/>
      <c r="AD56" s="760"/>
      <c r="AE56" s="760"/>
      <c r="AF56" s="760"/>
      <c r="AG56" s="760"/>
    </row>
    <row r="57" spans="2:33">
      <c r="B57" s="1149">
        <f t="shared" si="1"/>
        <v>48</v>
      </c>
      <c r="C57" s="793" t="s">
        <v>2377</v>
      </c>
      <c r="D57" s="1145" t="s">
        <v>1055</v>
      </c>
      <c r="E57" s="794" t="s">
        <v>834</v>
      </c>
      <c r="F57" s="795" t="s">
        <v>1056</v>
      </c>
      <c r="G57" s="793" t="s">
        <v>2537</v>
      </c>
      <c r="H57" s="796"/>
      <c r="I57" s="796"/>
      <c r="J57" s="797" t="s">
        <v>2418</v>
      </c>
      <c r="K57" s="798">
        <v>9.3200000000000005E-2</v>
      </c>
      <c r="L57" s="798">
        <v>0.1232</v>
      </c>
      <c r="M57" s="799" t="s">
        <v>2538</v>
      </c>
      <c r="N57" s="799" t="s">
        <v>2539</v>
      </c>
      <c r="O57" s="799" t="s">
        <v>2540</v>
      </c>
      <c r="P57" s="800" t="s">
        <v>2401</v>
      </c>
      <c r="Q57" s="800"/>
      <c r="R57" s="801">
        <v>146000000</v>
      </c>
      <c r="S57" s="801">
        <v>146000000</v>
      </c>
      <c r="T57" s="801">
        <v>0</v>
      </c>
      <c r="U57" s="801">
        <v>146000000</v>
      </c>
      <c r="V57" s="801">
        <v>17982630</v>
      </c>
      <c r="W57" s="802">
        <v>163982630</v>
      </c>
      <c r="X57" s="803">
        <v>0</v>
      </c>
      <c r="Y57" s="804"/>
      <c r="Z57" s="792"/>
      <c r="AA57" s="760"/>
      <c r="AB57" s="760"/>
      <c r="AC57" s="760"/>
      <c r="AD57" s="760"/>
      <c r="AE57" s="760"/>
      <c r="AF57" s="760"/>
      <c r="AG57" s="760"/>
    </row>
    <row r="58" spans="2:33">
      <c r="B58" s="1149">
        <f t="shared" si="1"/>
        <v>49</v>
      </c>
      <c r="C58" s="793" t="s">
        <v>2377</v>
      </c>
      <c r="D58" s="1145" t="s">
        <v>1064</v>
      </c>
      <c r="E58" s="794" t="s">
        <v>686</v>
      </c>
      <c r="F58" s="795" t="s">
        <v>1065</v>
      </c>
      <c r="G58" s="793" t="s">
        <v>2541</v>
      </c>
      <c r="H58" s="796"/>
      <c r="I58" s="796"/>
      <c r="J58" s="797" t="s">
        <v>2458</v>
      </c>
      <c r="K58" s="798">
        <v>8.5699999999999998E-2</v>
      </c>
      <c r="L58" s="798">
        <v>0.1157</v>
      </c>
      <c r="M58" s="799" t="s">
        <v>2542</v>
      </c>
      <c r="N58" s="799" t="s">
        <v>2543</v>
      </c>
      <c r="O58" s="799" t="s">
        <v>2544</v>
      </c>
      <c r="P58" s="800" t="s">
        <v>2401</v>
      </c>
      <c r="Q58" s="800"/>
      <c r="R58" s="801">
        <v>349000000</v>
      </c>
      <c r="S58" s="801">
        <v>349000000</v>
      </c>
      <c r="T58" s="801">
        <v>3149760</v>
      </c>
      <c r="U58" s="801">
        <v>352149760</v>
      </c>
      <c r="V58" s="801">
        <v>43440165</v>
      </c>
      <c r="W58" s="802">
        <v>395589925</v>
      </c>
      <c r="X58" s="803">
        <v>0</v>
      </c>
      <c r="Y58" s="804"/>
      <c r="Z58" s="792"/>
      <c r="AA58" s="760"/>
      <c r="AB58" s="760"/>
      <c r="AC58" s="760"/>
      <c r="AD58" s="760"/>
      <c r="AE58" s="760"/>
      <c r="AF58" s="760"/>
      <c r="AG58" s="760"/>
    </row>
    <row r="59" spans="2:33">
      <c r="B59" s="1149">
        <f t="shared" si="1"/>
        <v>50</v>
      </c>
      <c r="C59" s="793" t="s">
        <v>2377</v>
      </c>
      <c r="D59" s="1145" t="s">
        <v>1074</v>
      </c>
      <c r="E59" s="794" t="s">
        <v>834</v>
      </c>
      <c r="F59" s="795" t="s">
        <v>1075</v>
      </c>
      <c r="G59" s="793" t="s">
        <v>2545</v>
      </c>
      <c r="H59" s="796"/>
      <c r="I59" s="796"/>
      <c r="J59" s="797" t="s">
        <v>2524</v>
      </c>
      <c r="K59" s="798">
        <v>6.9599999999999995E-2</v>
      </c>
      <c r="L59" s="798">
        <v>9.9600000000000008E-2</v>
      </c>
      <c r="M59" s="799" t="s">
        <v>2546</v>
      </c>
      <c r="N59" s="799" t="s">
        <v>2547</v>
      </c>
      <c r="O59" s="799" t="s">
        <v>2547</v>
      </c>
      <c r="P59" s="800" t="s">
        <v>2401</v>
      </c>
      <c r="Q59" s="800"/>
      <c r="R59" s="801">
        <v>130000000</v>
      </c>
      <c r="S59" s="801">
        <v>130000000</v>
      </c>
      <c r="T59" s="801">
        <v>2283540</v>
      </c>
      <c r="U59" s="801">
        <v>132283540</v>
      </c>
      <c r="V59" s="801">
        <v>1418957</v>
      </c>
      <c r="W59" s="802">
        <v>133702497</v>
      </c>
      <c r="X59" s="803">
        <v>0</v>
      </c>
      <c r="Y59" s="804"/>
      <c r="Z59" s="792"/>
      <c r="AA59" s="760"/>
      <c r="AB59" s="760"/>
      <c r="AC59" s="760"/>
      <c r="AD59" s="760"/>
      <c r="AE59" s="760"/>
      <c r="AF59" s="760"/>
      <c r="AG59" s="760"/>
    </row>
    <row r="60" spans="2:33">
      <c r="B60" s="1149">
        <f t="shared" si="1"/>
        <v>51</v>
      </c>
      <c r="C60" s="793" t="s">
        <v>2377</v>
      </c>
      <c r="D60" s="1145" t="s">
        <v>1087</v>
      </c>
      <c r="E60" s="794" t="s">
        <v>686</v>
      </c>
      <c r="F60" s="795" t="s">
        <v>1088</v>
      </c>
      <c r="G60" s="793" t="s">
        <v>2548</v>
      </c>
      <c r="H60" s="796"/>
      <c r="I60" s="796"/>
      <c r="J60" s="797" t="s">
        <v>2418</v>
      </c>
      <c r="K60" s="798">
        <v>0.10220000000000001</v>
      </c>
      <c r="L60" s="798">
        <v>0.13220000000000001</v>
      </c>
      <c r="M60" s="799" t="s">
        <v>2549</v>
      </c>
      <c r="N60" s="799" t="s">
        <v>2550</v>
      </c>
      <c r="O60" s="799" t="s">
        <v>2551</v>
      </c>
      <c r="P60" s="800" t="s">
        <v>2401</v>
      </c>
      <c r="Q60" s="800"/>
      <c r="R60" s="801">
        <v>66000000</v>
      </c>
      <c r="S60" s="801">
        <v>66000000</v>
      </c>
      <c r="T60" s="801">
        <v>1635050</v>
      </c>
      <c r="U60" s="801">
        <v>67635050</v>
      </c>
      <c r="V60" s="801">
        <v>7197149</v>
      </c>
      <c r="W60" s="802">
        <v>74832199</v>
      </c>
      <c r="X60" s="803">
        <v>0</v>
      </c>
      <c r="Y60" s="804"/>
      <c r="Z60" s="792"/>
      <c r="AA60" s="760"/>
      <c r="AB60" s="760"/>
      <c r="AC60" s="760"/>
      <c r="AD60" s="760"/>
      <c r="AE60" s="760"/>
      <c r="AF60" s="760"/>
      <c r="AG60" s="760"/>
    </row>
    <row r="61" spans="2:33">
      <c r="B61" s="1149">
        <f t="shared" si="1"/>
        <v>52</v>
      </c>
      <c r="C61" s="793" t="s">
        <v>2377</v>
      </c>
      <c r="D61" s="1145" t="s">
        <v>1096</v>
      </c>
      <c r="E61" s="794" t="s">
        <v>686</v>
      </c>
      <c r="F61" s="795" t="s">
        <v>1097</v>
      </c>
      <c r="G61" s="793" t="s">
        <v>2552</v>
      </c>
      <c r="H61" s="796"/>
      <c r="I61" s="796"/>
      <c r="J61" s="797" t="s">
        <v>2467</v>
      </c>
      <c r="K61" s="798">
        <v>9.4E-2</v>
      </c>
      <c r="L61" s="798">
        <v>0.124</v>
      </c>
      <c r="M61" s="799" t="s">
        <v>2553</v>
      </c>
      <c r="N61" s="799" t="s">
        <v>2554</v>
      </c>
      <c r="O61" s="799" t="s">
        <v>2555</v>
      </c>
      <c r="P61" s="800" t="s">
        <v>2401</v>
      </c>
      <c r="Q61" s="800"/>
      <c r="R61" s="801">
        <v>90000000</v>
      </c>
      <c r="S61" s="801">
        <v>90000000</v>
      </c>
      <c r="T61" s="801">
        <v>2838670</v>
      </c>
      <c r="U61" s="801">
        <v>92838670</v>
      </c>
      <c r="V61" s="801">
        <v>3168960</v>
      </c>
      <c r="W61" s="802">
        <v>96007630</v>
      </c>
      <c r="X61" s="803">
        <v>0</v>
      </c>
      <c r="Y61" s="804"/>
      <c r="Z61" s="792"/>
      <c r="AA61" s="760"/>
      <c r="AB61" s="760"/>
      <c r="AC61" s="760"/>
      <c r="AD61" s="760"/>
      <c r="AE61" s="760"/>
      <c r="AF61" s="760"/>
      <c r="AG61" s="760"/>
    </row>
    <row r="62" spans="2:33">
      <c r="B62" s="1149">
        <f t="shared" si="1"/>
        <v>53</v>
      </c>
      <c r="C62" s="793" t="s">
        <v>2377</v>
      </c>
      <c r="D62" s="1145" t="s">
        <v>1107</v>
      </c>
      <c r="E62" s="794" t="s">
        <v>686</v>
      </c>
      <c r="F62" s="795" t="s">
        <v>1108</v>
      </c>
      <c r="G62" s="793" t="s">
        <v>2556</v>
      </c>
      <c r="H62" s="796"/>
      <c r="I62" s="796"/>
      <c r="J62" s="797" t="s">
        <v>2418</v>
      </c>
      <c r="K62" s="798">
        <v>9.3699999999999992E-2</v>
      </c>
      <c r="L62" s="798">
        <v>0.12369999999999999</v>
      </c>
      <c r="M62" s="799" t="s">
        <v>2557</v>
      </c>
      <c r="N62" s="799" t="s">
        <v>2558</v>
      </c>
      <c r="O62" s="799" t="s">
        <v>2559</v>
      </c>
      <c r="P62" s="800" t="s">
        <v>2401</v>
      </c>
      <c r="Q62" s="800"/>
      <c r="R62" s="801">
        <v>52000000</v>
      </c>
      <c r="S62" s="801">
        <v>52000000</v>
      </c>
      <c r="T62" s="801">
        <v>0</v>
      </c>
      <c r="U62" s="801">
        <v>52000000</v>
      </c>
      <c r="V62" s="801">
        <v>8503923</v>
      </c>
      <c r="W62" s="802">
        <v>60503923</v>
      </c>
      <c r="X62" s="803">
        <v>0</v>
      </c>
      <c r="Y62" s="804"/>
      <c r="Z62" s="792"/>
      <c r="AA62" s="760"/>
      <c r="AB62" s="760"/>
      <c r="AC62" s="760"/>
      <c r="AD62" s="760"/>
      <c r="AE62" s="760"/>
      <c r="AF62" s="760"/>
      <c r="AG62" s="760"/>
    </row>
    <row r="63" spans="2:33">
      <c r="B63" s="1149">
        <f t="shared" si="1"/>
        <v>54</v>
      </c>
      <c r="C63" s="793" t="s">
        <v>2377</v>
      </c>
      <c r="D63" s="1145" t="s">
        <v>1117</v>
      </c>
      <c r="E63" s="794" t="s">
        <v>686</v>
      </c>
      <c r="F63" s="795" t="s">
        <v>1118</v>
      </c>
      <c r="G63" s="793" t="s">
        <v>2560</v>
      </c>
      <c r="H63" s="796"/>
      <c r="I63" s="796"/>
      <c r="J63" s="797" t="s">
        <v>2561</v>
      </c>
      <c r="K63" s="798">
        <v>0.1492</v>
      </c>
      <c r="L63" s="798">
        <v>0.17920000000000003</v>
      </c>
      <c r="M63" s="799" t="s">
        <v>2562</v>
      </c>
      <c r="N63" s="799" t="s">
        <v>2563</v>
      </c>
      <c r="O63" s="799" t="s">
        <v>2564</v>
      </c>
      <c r="P63" s="800" t="s">
        <v>2401</v>
      </c>
      <c r="Q63" s="800"/>
      <c r="R63" s="801">
        <v>44000000</v>
      </c>
      <c r="S63" s="801">
        <v>39298782</v>
      </c>
      <c r="T63" s="801">
        <v>0</v>
      </c>
      <c r="U63" s="801">
        <v>39298782</v>
      </c>
      <c r="V63" s="801">
        <v>5106896</v>
      </c>
      <c r="W63" s="802">
        <v>44405678</v>
      </c>
      <c r="X63" s="803">
        <v>0</v>
      </c>
      <c r="Y63" s="804"/>
      <c r="Z63" s="792"/>
      <c r="AA63" s="760"/>
      <c r="AB63" s="760"/>
      <c r="AC63" s="760"/>
      <c r="AD63" s="760"/>
      <c r="AE63" s="760"/>
      <c r="AF63" s="760"/>
      <c r="AG63" s="760"/>
    </row>
    <row r="64" spans="2:33">
      <c r="B64" s="1149">
        <f t="shared" si="1"/>
        <v>55</v>
      </c>
      <c r="C64" s="793" t="s">
        <v>2377</v>
      </c>
      <c r="D64" s="1145" t="s">
        <v>1128</v>
      </c>
      <c r="E64" s="794" t="s">
        <v>686</v>
      </c>
      <c r="F64" s="795" t="s">
        <v>1129</v>
      </c>
      <c r="G64" s="793" t="s">
        <v>2565</v>
      </c>
      <c r="H64" s="796"/>
      <c r="I64" s="796"/>
      <c r="J64" s="797" t="s">
        <v>2458</v>
      </c>
      <c r="K64" s="798">
        <v>9.5500000000000002E-2</v>
      </c>
      <c r="L64" s="798">
        <v>0.1255</v>
      </c>
      <c r="M64" s="799" t="s">
        <v>2566</v>
      </c>
      <c r="N64" s="799" t="s">
        <v>2567</v>
      </c>
      <c r="O64" s="799" t="s">
        <v>2568</v>
      </c>
      <c r="P64" s="800" t="s">
        <v>2401</v>
      </c>
      <c r="Q64" s="800"/>
      <c r="R64" s="801">
        <v>177000000</v>
      </c>
      <c r="S64" s="801">
        <v>177000000</v>
      </c>
      <c r="T64" s="801">
        <v>2397740</v>
      </c>
      <c r="U64" s="801">
        <v>179397740</v>
      </c>
      <c r="V64" s="801">
        <v>8207580</v>
      </c>
      <c r="W64" s="802">
        <v>187605320</v>
      </c>
      <c r="X64" s="803">
        <v>0</v>
      </c>
      <c r="Y64" s="804"/>
      <c r="Z64" s="792"/>
      <c r="AA64" s="760"/>
      <c r="AB64" s="760"/>
      <c r="AC64" s="760"/>
      <c r="AD64" s="760"/>
      <c r="AE64" s="760"/>
      <c r="AF64" s="760"/>
      <c r="AG64" s="760"/>
    </row>
    <row r="65" spans="2:33">
      <c r="B65" s="1149">
        <f t="shared" si="1"/>
        <v>56</v>
      </c>
      <c r="C65" s="793" t="s">
        <v>2377</v>
      </c>
      <c r="D65" s="1145" t="s">
        <v>1136</v>
      </c>
      <c r="E65" s="794" t="s">
        <v>686</v>
      </c>
      <c r="F65" s="795" t="s">
        <v>1137</v>
      </c>
      <c r="G65" s="793" t="s">
        <v>2569</v>
      </c>
      <c r="H65" s="796"/>
      <c r="I65" s="796"/>
      <c r="J65" s="797" t="s">
        <v>2418</v>
      </c>
      <c r="K65" s="798">
        <v>9.8000000000000004E-2</v>
      </c>
      <c r="L65" s="798">
        <v>0.128</v>
      </c>
      <c r="M65" s="799" t="s">
        <v>2431</v>
      </c>
      <c r="N65" s="799" t="s">
        <v>2432</v>
      </c>
      <c r="O65" s="799" t="s">
        <v>2570</v>
      </c>
      <c r="P65" s="800" t="s">
        <v>2401</v>
      </c>
      <c r="Q65" s="800"/>
      <c r="R65" s="801">
        <v>53000000</v>
      </c>
      <c r="S65" s="801">
        <v>53000000</v>
      </c>
      <c r="T65" s="801">
        <v>0</v>
      </c>
      <c r="U65" s="801">
        <v>53000000</v>
      </c>
      <c r="V65" s="801">
        <v>6119167</v>
      </c>
      <c r="W65" s="802">
        <v>59119167</v>
      </c>
      <c r="X65" s="803">
        <v>0</v>
      </c>
      <c r="Y65" s="804"/>
      <c r="Z65" s="792"/>
      <c r="AA65" s="760"/>
      <c r="AB65" s="760"/>
      <c r="AC65" s="760"/>
      <c r="AD65" s="760"/>
      <c r="AE65" s="760"/>
      <c r="AF65" s="760"/>
      <c r="AG65" s="760"/>
    </row>
    <row r="66" spans="2:33">
      <c r="B66" s="1149">
        <f t="shared" si="1"/>
        <v>57</v>
      </c>
      <c r="C66" s="793" t="s">
        <v>2377</v>
      </c>
      <c r="D66" s="1145" t="s">
        <v>1147</v>
      </c>
      <c r="E66" s="794" t="s">
        <v>834</v>
      </c>
      <c r="F66" s="795" t="s">
        <v>1148</v>
      </c>
      <c r="G66" s="793" t="s">
        <v>2571</v>
      </c>
      <c r="H66" s="796"/>
      <c r="I66" s="796"/>
      <c r="J66" s="797" t="s">
        <v>2458</v>
      </c>
      <c r="K66" s="798">
        <v>9.5799999999999996E-2</v>
      </c>
      <c r="L66" s="798">
        <v>0.1258</v>
      </c>
      <c r="M66" s="799" t="s">
        <v>2572</v>
      </c>
      <c r="N66" s="799" t="s">
        <v>2573</v>
      </c>
      <c r="O66" s="799" t="s">
        <v>2503</v>
      </c>
      <c r="P66" s="800" t="s">
        <v>2401</v>
      </c>
      <c r="Q66" s="800"/>
      <c r="R66" s="801">
        <v>115000000</v>
      </c>
      <c r="S66" s="801">
        <v>115000000</v>
      </c>
      <c r="T66" s="801">
        <v>2298250</v>
      </c>
      <c r="U66" s="801">
        <v>117298250</v>
      </c>
      <c r="V66" s="801">
        <v>5036202</v>
      </c>
      <c r="W66" s="802">
        <v>122334452</v>
      </c>
      <c r="X66" s="803">
        <v>0</v>
      </c>
      <c r="Y66" s="804"/>
    </row>
    <row r="67" spans="2:33">
      <c r="B67" s="1149">
        <f t="shared" si="1"/>
        <v>58</v>
      </c>
      <c r="C67" s="793" t="s">
        <v>2377</v>
      </c>
      <c r="D67" s="1145" t="s">
        <v>1156</v>
      </c>
      <c r="E67" s="794" t="s">
        <v>834</v>
      </c>
      <c r="F67" s="795" t="s">
        <v>1157</v>
      </c>
      <c r="G67" s="793" t="s">
        <v>2574</v>
      </c>
      <c r="H67" s="796"/>
      <c r="I67" s="796"/>
      <c r="J67" s="797" t="s">
        <v>2467</v>
      </c>
      <c r="K67" s="798">
        <v>7.7699999999999991E-2</v>
      </c>
      <c r="L67" s="798">
        <v>0.10769999999999999</v>
      </c>
      <c r="M67" s="799" t="s">
        <v>2575</v>
      </c>
      <c r="N67" s="799" t="s">
        <v>2576</v>
      </c>
      <c r="O67" s="799" t="s">
        <v>2576</v>
      </c>
      <c r="P67" s="800" t="s">
        <v>2401</v>
      </c>
      <c r="Q67" s="800"/>
      <c r="R67" s="801">
        <v>40000000</v>
      </c>
      <c r="S67" s="801">
        <v>40000000</v>
      </c>
      <c r="T67" s="801">
        <v>0</v>
      </c>
      <c r="U67" s="801">
        <v>40000000</v>
      </c>
      <c r="V67" s="801">
        <v>126542</v>
      </c>
      <c r="W67" s="802">
        <v>40126542</v>
      </c>
      <c r="X67" s="803">
        <v>0</v>
      </c>
      <c r="Y67" s="804"/>
    </row>
    <row r="68" spans="2:33">
      <c r="B68" s="1149">
        <f t="shared" si="1"/>
        <v>59</v>
      </c>
      <c r="C68" s="793" t="s">
        <v>2377</v>
      </c>
      <c r="D68" s="1145" t="s">
        <v>1164</v>
      </c>
      <c r="E68" s="794" t="s">
        <v>834</v>
      </c>
      <c r="F68" s="795" t="s">
        <v>1165</v>
      </c>
      <c r="G68" s="793" t="s">
        <v>2577</v>
      </c>
      <c r="H68" s="796"/>
      <c r="I68" s="796"/>
      <c r="J68" s="797" t="s">
        <v>2458</v>
      </c>
      <c r="K68" s="798">
        <v>8.6699999999999999E-2</v>
      </c>
      <c r="L68" s="798">
        <v>0.1167</v>
      </c>
      <c r="M68" s="799" t="s">
        <v>2578</v>
      </c>
      <c r="N68" s="799" t="s">
        <v>2579</v>
      </c>
      <c r="O68" s="799" t="s">
        <v>2580</v>
      </c>
      <c r="P68" s="800" t="s">
        <v>2401</v>
      </c>
      <c r="Q68" s="800"/>
      <c r="R68" s="801">
        <v>368000000</v>
      </c>
      <c r="S68" s="801">
        <v>368000000</v>
      </c>
      <c r="T68" s="801">
        <v>3030290</v>
      </c>
      <c r="U68" s="801">
        <v>371030290</v>
      </c>
      <c r="V68" s="801">
        <v>84252283</v>
      </c>
      <c r="W68" s="802">
        <v>455282573</v>
      </c>
      <c r="X68" s="803">
        <v>0</v>
      </c>
      <c r="Y68" s="804"/>
      <c r="Z68" s="792"/>
      <c r="AA68" s="760"/>
      <c r="AB68" s="760"/>
      <c r="AC68" s="760"/>
      <c r="AD68" s="760"/>
      <c r="AE68" s="760"/>
      <c r="AF68" s="760"/>
      <c r="AG68" s="760"/>
    </row>
    <row r="69" spans="2:33">
      <c r="B69" s="1149">
        <f t="shared" si="1"/>
        <v>60</v>
      </c>
      <c r="C69" s="793" t="s">
        <v>2377</v>
      </c>
      <c r="D69" s="1145" t="s">
        <v>1175</v>
      </c>
      <c r="E69" s="794" t="s">
        <v>686</v>
      </c>
      <c r="F69" s="795" t="s">
        <v>1176</v>
      </c>
      <c r="G69" s="793" t="s">
        <v>2581</v>
      </c>
      <c r="H69" s="796"/>
      <c r="I69" s="796"/>
      <c r="J69" s="797" t="s">
        <v>2524</v>
      </c>
      <c r="K69" s="798">
        <v>8.2200000000000009E-2</v>
      </c>
      <c r="L69" s="798">
        <v>0.11220000000000001</v>
      </c>
      <c r="M69" s="799" t="s">
        <v>2582</v>
      </c>
      <c r="N69" s="799" t="s">
        <v>2583</v>
      </c>
      <c r="O69" s="799" t="s">
        <v>2584</v>
      </c>
      <c r="P69" s="800" t="s">
        <v>2401</v>
      </c>
      <c r="Q69" s="800"/>
      <c r="R69" s="801">
        <v>230000000</v>
      </c>
      <c r="S69" s="801">
        <v>230000000</v>
      </c>
      <c r="T69" s="801">
        <v>2797920</v>
      </c>
      <c r="U69" s="801">
        <v>232797920</v>
      </c>
      <c r="V69" s="801">
        <v>16185605</v>
      </c>
      <c r="W69" s="802">
        <v>248983525</v>
      </c>
      <c r="X69" s="803">
        <v>0</v>
      </c>
      <c r="Y69" s="804"/>
      <c r="Z69" s="792"/>
      <c r="AA69" s="760"/>
      <c r="AB69" s="760"/>
      <c r="AC69" s="760"/>
      <c r="AD69" s="760"/>
      <c r="AE69" s="760"/>
      <c r="AF69" s="760"/>
      <c r="AG69" s="760"/>
    </row>
    <row r="70" spans="2:33">
      <c r="B70" s="1149">
        <f t="shared" si="1"/>
        <v>61</v>
      </c>
      <c r="C70" s="793" t="s">
        <v>2377</v>
      </c>
      <c r="D70" s="1145" t="s">
        <v>1187</v>
      </c>
      <c r="E70" s="794" t="s">
        <v>686</v>
      </c>
      <c r="F70" s="795" t="s">
        <v>1188</v>
      </c>
      <c r="G70" s="793" t="s">
        <v>2585</v>
      </c>
      <c r="H70" s="796"/>
      <c r="I70" s="796"/>
      <c r="J70" s="797" t="s">
        <v>2418</v>
      </c>
      <c r="K70" s="798">
        <v>0.10949999999999999</v>
      </c>
      <c r="L70" s="798">
        <v>0.13949999999999999</v>
      </c>
      <c r="M70" s="799" t="s">
        <v>2586</v>
      </c>
      <c r="N70" s="799" t="s">
        <v>2587</v>
      </c>
      <c r="O70" s="799" t="s">
        <v>2485</v>
      </c>
      <c r="P70" s="800" t="s">
        <v>2401</v>
      </c>
      <c r="Q70" s="800"/>
      <c r="R70" s="801">
        <v>289000000</v>
      </c>
      <c r="S70" s="801">
        <v>289000000</v>
      </c>
      <c r="T70" s="801">
        <v>2723330</v>
      </c>
      <c r="U70" s="801">
        <v>291723330</v>
      </c>
      <c r="V70" s="801">
        <v>9823325</v>
      </c>
      <c r="W70" s="802">
        <v>301546655</v>
      </c>
      <c r="X70" s="803">
        <v>0</v>
      </c>
      <c r="Y70" s="804"/>
      <c r="Z70" s="792"/>
      <c r="AA70" s="760"/>
      <c r="AB70" s="760"/>
      <c r="AC70" s="760"/>
      <c r="AD70" s="760"/>
      <c r="AE70" s="760"/>
      <c r="AF70" s="760"/>
      <c r="AG70" s="760"/>
    </row>
    <row r="71" spans="2:33">
      <c r="B71" s="1149">
        <f t="shared" si="1"/>
        <v>62</v>
      </c>
      <c r="C71" s="793" t="s">
        <v>2377</v>
      </c>
      <c r="D71" s="1145" t="s">
        <v>1196</v>
      </c>
      <c r="E71" s="794" t="s">
        <v>834</v>
      </c>
      <c r="F71" s="795" t="s">
        <v>1197</v>
      </c>
      <c r="G71" s="793" t="s">
        <v>2588</v>
      </c>
      <c r="H71" s="796"/>
      <c r="I71" s="796"/>
      <c r="J71" s="797" t="s">
        <v>2418</v>
      </c>
      <c r="K71" s="798">
        <v>9.6799999999999997E-2</v>
      </c>
      <c r="L71" s="798">
        <v>0.1268</v>
      </c>
      <c r="M71" s="799" t="s">
        <v>2525</v>
      </c>
      <c r="N71" s="799" t="s">
        <v>2526</v>
      </c>
      <c r="O71" s="799" t="s">
        <v>2589</v>
      </c>
      <c r="P71" s="800" t="s">
        <v>2401</v>
      </c>
      <c r="Q71" s="800"/>
      <c r="R71" s="801">
        <v>42000000</v>
      </c>
      <c r="S71" s="801">
        <v>42000000</v>
      </c>
      <c r="T71" s="801">
        <v>0</v>
      </c>
      <c r="U71" s="801">
        <v>42000000</v>
      </c>
      <c r="V71" s="801">
        <v>4972298</v>
      </c>
      <c r="W71" s="802">
        <v>46972298</v>
      </c>
      <c r="X71" s="803">
        <v>0</v>
      </c>
      <c r="Y71" s="804"/>
      <c r="Z71" s="792"/>
      <c r="AA71" s="760"/>
      <c r="AB71" s="760"/>
      <c r="AC71" s="760"/>
      <c r="AD71" s="760"/>
      <c r="AE71" s="760"/>
      <c r="AF71" s="760"/>
      <c r="AG71" s="760"/>
    </row>
    <row r="72" spans="2:33">
      <c r="B72" s="1149">
        <f t="shared" si="1"/>
        <v>63</v>
      </c>
      <c r="C72" s="793" t="s">
        <v>2377</v>
      </c>
      <c r="D72" s="1145" t="s">
        <v>1196</v>
      </c>
      <c r="E72" s="794" t="s">
        <v>834</v>
      </c>
      <c r="F72" s="795" t="s">
        <v>1197</v>
      </c>
      <c r="G72" s="793" t="s">
        <v>2590</v>
      </c>
      <c r="H72" s="796"/>
      <c r="I72" s="796"/>
      <c r="J72" s="797" t="s">
        <v>2418</v>
      </c>
      <c r="K72" s="798">
        <v>9.9499999999999991E-2</v>
      </c>
      <c r="L72" s="798">
        <v>0.1295</v>
      </c>
      <c r="M72" s="799" t="s">
        <v>2591</v>
      </c>
      <c r="N72" s="799" t="s">
        <v>2592</v>
      </c>
      <c r="O72" s="799" t="s">
        <v>2593</v>
      </c>
      <c r="P72" s="800" t="s">
        <v>2401</v>
      </c>
      <c r="Q72" s="800"/>
      <c r="R72" s="801">
        <v>77000000</v>
      </c>
      <c r="S72" s="801">
        <v>77000000</v>
      </c>
      <c r="T72" s="801">
        <v>0</v>
      </c>
      <c r="U72" s="801">
        <v>77000000</v>
      </c>
      <c r="V72" s="801">
        <v>10044866</v>
      </c>
      <c r="W72" s="802">
        <v>87044866</v>
      </c>
      <c r="X72" s="803">
        <v>0</v>
      </c>
      <c r="Y72" s="804"/>
      <c r="Z72" s="792"/>
      <c r="AA72" s="760"/>
      <c r="AB72" s="760"/>
      <c r="AC72" s="760"/>
      <c r="AD72" s="760"/>
      <c r="AE72" s="760"/>
      <c r="AF72" s="760"/>
      <c r="AG72" s="760"/>
    </row>
    <row r="73" spans="2:33">
      <c r="B73" s="1149">
        <f t="shared" si="1"/>
        <v>64</v>
      </c>
      <c r="C73" s="793" t="s">
        <v>2377</v>
      </c>
      <c r="D73" s="1145" t="s">
        <v>1196</v>
      </c>
      <c r="E73" s="794" t="s">
        <v>834</v>
      </c>
      <c r="F73" s="795" t="s">
        <v>1197</v>
      </c>
      <c r="G73" s="793" t="s">
        <v>2594</v>
      </c>
      <c r="H73" s="796"/>
      <c r="I73" s="796"/>
      <c r="J73" s="797" t="s">
        <v>2418</v>
      </c>
      <c r="K73" s="798">
        <v>9.9499999999999991E-2</v>
      </c>
      <c r="L73" s="798">
        <v>0.1295</v>
      </c>
      <c r="M73" s="799" t="s">
        <v>2595</v>
      </c>
      <c r="N73" s="799" t="s">
        <v>2596</v>
      </c>
      <c r="O73" s="799" t="s">
        <v>2597</v>
      </c>
      <c r="P73" s="800" t="s">
        <v>2401</v>
      </c>
      <c r="Q73" s="800"/>
      <c r="R73" s="801">
        <v>80000000</v>
      </c>
      <c r="S73" s="801">
        <v>80000000</v>
      </c>
      <c r="T73" s="801">
        <v>0</v>
      </c>
      <c r="U73" s="801">
        <v>80000000</v>
      </c>
      <c r="V73" s="801">
        <v>9847888</v>
      </c>
      <c r="W73" s="802">
        <v>89847888</v>
      </c>
      <c r="X73" s="803">
        <v>0</v>
      </c>
      <c r="Y73" s="804"/>
      <c r="Z73" s="792"/>
      <c r="AA73" s="760"/>
      <c r="AB73" s="760"/>
      <c r="AC73" s="760"/>
      <c r="AD73" s="760"/>
      <c r="AE73" s="760"/>
      <c r="AF73" s="760"/>
      <c r="AG73" s="760"/>
    </row>
    <row r="74" spans="2:33">
      <c r="B74" s="1149">
        <f t="shared" si="1"/>
        <v>65</v>
      </c>
      <c r="C74" s="793" t="s">
        <v>2377</v>
      </c>
      <c r="D74" s="1145" t="s">
        <v>1196</v>
      </c>
      <c r="E74" s="794" t="s">
        <v>834</v>
      </c>
      <c r="F74" s="795" t="s">
        <v>1197</v>
      </c>
      <c r="G74" s="793" t="s">
        <v>2598</v>
      </c>
      <c r="H74" s="796"/>
      <c r="I74" s="796"/>
      <c r="J74" s="797" t="s">
        <v>2418</v>
      </c>
      <c r="K74" s="798">
        <v>9.5700000000000007E-2</v>
      </c>
      <c r="L74" s="798">
        <v>0.12570000000000001</v>
      </c>
      <c r="M74" s="799" t="s">
        <v>2599</v>
      </c>
      <c r="N74" s="799" t="s">
        <v>2600</v>
      </c>
      <c r="O74" s="799" t="s">
        <v>2601</v>
      </c>
      <c r="P74" s="800" t="s">
        <v>2401</v>
      </c>
      <c r="Q74" s="800"/>
      <c r="R74" s="801">
        <v>437000000</v>
      </c>
      <c r="S74" s="801">
        <v>437000000</v>
      </c>
      <c r="T74" s="801">
        <v>3507060</v>
      </c>
      <c r="U74" s="801">
        <v>440507060</v>
      </c>
      <c r="V74" s="801">
        <v>57954258</v>
      </c>
      <c r="W74" s="802">
        <v>498461318</v>
      </c>
      <c r="X74" s="803">
        <v>0</v>
      </c>
      <c r="Y74" s="804"/>
      <c r="Z74" s="792"/>
      <c r="AA74" s="760"/>
      <c r="AB74" s="760"/>
      <c r="AC74" s="760"/>
      <c r="AD74" s="760"/>
      <c r="AE74" s="760"/>
      <c r="AF74" s="760"/>
      <c r="AG74" s="760"/>
    </row>
    <row r="75" spans="2:33">
      <c r="B75" s="1149">
        <f t="shared" ref="B75:B138" si="3">ROW()-ROW($B$9)</f>
        <v>66</v>
      </c>
      <c r="C75" s="793" t="s">
        <v>2377</v>
      </c>
      <c r="D75" s="1145" t="s">
        <v>1208</v>
      </c>
      <c r="E75" s="794" t="s">
        <v>834</v>
      </c>
      <c r="F75" s="795" t="s">
        <v>1209</v>
      </c>
      <c r="G75" s="793" t="s">
        <v>2602</v>
      </c>
      <c r="H75" s="796"/>
      <c r="I75" s="796"/>
      <c r="J75" s="797" t="s">
        <v>2458</v>
      </c>
      <c r="K75" s="798">
        <v>7.3200000000000001E-2</v>
      </c>
      <c r="L75" s="798">
        <v>0.1032</v>
      </c>
      <c r="M75" s="799" t="s">
        <v>2603</v>
      </c>
      <c r="N75" s="799" t="s">
        <v>2604</v>
      </c>
      <c r="O75" s="799" t="s">
        <v>2605</v>
      </c>
      <c r="P75" s="800" t="s">
        <v>2401</v>
      </c>
      <c r="Q75" s="800"/>
      <c r="R75" s="801">
        <v>144000000</v>
      </c>
      <c r="S75" s="801">
        <v>144000000</v>
      </c>
      <c r="T75" s="801">
        <v>5181748</v>
      </c>
      <c r="U75" s="801">
        <v>149181748</v>
      </c>
      <c r="V75" s="801">
        <v>37596898</v>
      </c>
      <c r="W75" s="802">
        <v>186778646</v>
      </c>
      <c r="X75" s="803">
        <v>0</v>
      </c>
      <c r="Y75" s="804"/>
      <c r="Z75" s="792"/>
      <c r="AA75" s="760"/>
      <c r="AB75" s="760"/>
      <c r="AC75" s="760"/>
      <c r="AD75" s="760"/>
      <c r="AE75" s="760"/>
      <c r="AF75" s="760"/>
      <c r="AG75" s="760"/>
    </row>
    <row r="76" spans="2:33">
      <c r="B76" s="1149">
        <f t="shared" si="3"/>
        <v>67</v>
      </c>
      <c r="C76" s="793" t="s">
        <v>2377</v>
      </c>
      <c r="D76" s="1145" t="s">
        <v>1216</v>
      </c>
      <c r="E76" s="794" t="s">
        <v>834</v>
      </c>
      <c r="F76" s="795" t="s">
        <v>1217</v>
      </c>
      <c r="G76" s="793" t="s">
        <v>2606</v>
      </c>
      <c r="H76" s="796"/>
      <c r="I76" s="796"/>
      <c r="J76" s="797" t="s">
        <v>2418</v>
      </c>
      <c r="K76" s="798">
        <v>0.10339999999999999</v>
      </c>
      <c r="L76" s="798">
        <v>0.13339999999999999</v>
      </c>
      <c r="M76" s="799" t="s">
        <v>2607</v>
      </c>
      <c r="N76" s="799" t="s">
        <v>2608</v>
      </c>
      <c r="O76" s="799" t="s">
        <v>2609</v>
      </c>
      <c r="P76" s="800" t="s">
        <v>2401</v>
      </c>
      <c r="Q76" s="800"/>
      <c r="R76" s="801">
        <v>178000000</v>
      </c>
      <c r="S76" s="801">
        <v>178000000</v>
      </c>
      <c r="T76" s="801">
        <v>2451780</v>
      </c>
      <c r="U76" s="801">
        <v>180451780</v>
      </c>
      <c r="V76" s="801">
        <v>7439036</v>
      </c>
      <c r="W76" s="802">
        <v>187890816</v>
      </c>
      <c r="X76" s="803">
        <v>0</v>
      </c>
      <c r="Y76" s="804"/>
      <c r="Z76" s="792"/>
      <c r="AA76" s="760"/>
      <c r="AB76" s="760"/>
      <c r="AC76" s="760"/>
      <c r="AD76" s="760"/>
      <c r="AE76" s="760"/>
      <c r="AF76" s="760"/>
      <c r="AG76" s="760"/>
    </row>
    <row r="77" spans="2:33">
      <c r="B77" s="1149">
        <f t="shared" si="3"/>
        <v>68</v>
      </c>
      <c r="C77" s="793" t="s">
        <v>2377</v>
      </c>
      <c r="D77" s="1145" t="s">
        <v>1226</v>
      </c>
      <c r="E77" s="794" t="s">
        <v>686</v>
      </c>
      <c r="F77" s="795" t="s">
        <v>1227</v>
      </c>
      <c r="G77" s="793" t="s">
        <v>2610</v>
      </c>
      <c r="H77" s="796"/>
      <c r="I77" s="796"/>
      <c r="J77" s="797" t="s">
        <v>2418</v>
      </c>
      <c r="K77" s="798">
        <v>9.4600000000000004E-2</v>
      </c>
      <c r="L77" s="798">
        <v>0.1246</v>
      </c>
      <c r="M77" s="799" t="s">
        <v>2611</v>
      </c>
      <c r="N77" s="799" t="s">
        <v>2612</v>
      </c>
      <c r="O77" s="799" t="s">
        <v>2612</v>
      </c>
      <c r="P77" s="800" t="s">
        <v>2401</v>
      </c>
      <c r="Q77" s="800"/>
      <c r="R77" s="801">
        <v>139000000</v>
      </c>
      <c r="S77" s="801">
        <v>139000000</v>
      </c>
      <c r="T77" s="801">
        <v>0</v>
      </c>
      <c r="U77" s="801">
        <v>139000000</v>
      </c>
      <c r="V77" s="801">
        <v>4622871</v>
      </c>
      <c r="W77" s="802">
        <v>143622871</v>
      </c>
      <c r="X77" s="803">
        <v>0</v>
      </c>
      <c r="Y77" s="804"/>
      <c r="Z77" s="792"/>
      <c r="AA77" s="760"/>
      <c r="AB77" s="760"/>
      <c r="AC77" s="760"/>
      <c r="AD77" s="760"/>
      <c r="AE77" s="760"/>
      <c r="AF77" s="760"/>
      <c r="AG77" s="760"/>
    </row>
    <row r="78" spans="2:33">
      <c r="B78" s="1149">
        <f t="shared" si="3"/>
        <v>69</v>
      </c>
      <c r="C78" s="793" t="s">
        <v>2377</v>
      </c>
      <c r="D78" s="1145" t="s">
        <v>1233</v>
      </c>
      <c r="E78" s="794" t="s">
        <v>686</v>
      </c>
      <c r="F78" s="795" t="s">
        <v>1227</v>
      </c>
      <c r="G78" s="793" t="s">
        <v>2613</v>
      </c>
      <c r="H78" s="796"/>
      <c r="I78" s="796"/>
      <c r="J78" s="797" t="s">
        <v>2418</v>
      </c>
      <c r="K78" s="798">
        <v>0.1118</v>
      </c>
      <c r="L78" s="798">
        <v>0.14180000000000001</v>
      </c>
      <c r="M78" s="799" t="s">
        <v>2614</v>
      </c>
      <c r="N78" s="799" t="s">
        <v>2615</v>
      </c>
      <c r="O78" s="799" t="s">
        <v>2616</v>
      </c>
      <c r="P78" s="800" t="s">
        <v>2401</v>
      </c>
      <c r="Q78" s="800"/>
      <c r="R78" s="801">
        <v>43000000</v>
      </c>
      <c r="S78" s="801">
        <v>43000000</v>
      </c>
      <c r="T78" s="801">
        <v>0</v>
      </c>
      <c r="U78" s="801">
        <v>43000000</v>
      </c>
      <c r="V78" s="801">
        <v>3517590</v>
      </c>
      <c r="W78" s="802">
        <v>46517590</v>
      </c>
      <c r="X78" s="803">
        <v>0</v>
      </c>
      <c r="Y78" s="804"/>
      <c r="Z78" s="792"/>
      <c r="AA78" s="760"/>
      <c r="AB78" s="760"/>
      <c r="AC78" s="760"/>
      <c r="AD78" s="760"/>
      <c r="AE78" s="760"/>
      <c r="AF78" s="760"/>
      <c r="AG78" s="760"/>
    </row>
    <row r="79" spans="2:33">
      <c r="B79" s="1149">
        <f t="shared" si="3"/>
        <v>70</v>
      </c>
      <c r="C79" s="793" t="s">
        <v>2377</v>
      </c>
      <c r="D79" s="1145" t="s">
        <v>1241</v>
      </c>
      <c r="E79" s="794" t="s">
        <v>834</v>
      </c>
      <c r="F79" s="795" t="s">
        <v>1242</v>
      </c>
      <c r="G79" s="793" t="s">
        <v>2617</v>
      </c>
      <c r="H79" s="796"/>
      <c r="I79" s="796"/>
      <c r="J79" s="797" t="s">
        <v>2458</v>
      </c>
      <c r="K79" s="798">
        <v>0.10339999999999999</v>
      </c>
      <c r="L79" s="798">
        <v>0.13339999999999999</v>
      </c>
      <c r="M79" s="799" t="s">
        <v>2618</v>
      </c>
      <c r="N79" s="799" t="s">
        <v>2619</v>
      </c>
      <c r="O79" s="799" t="s">
        <v>2503</v>
      </c>
      <c r="P79" s="800" t="s">
        <v>2401</v>
      </c>
      <c r="Q79" s="800"/>
      <c r="R79" s="801">
        <v>450000000</v>
      </c>
      <c r="S79" s="801">
        <v>450000000</v>
      </c>
      <c r="T79" s="801">
        <v>1773180</v>
      </c>
      <c r="U79" s="801">
        <v>451773180</v>
      </c>
      <c r="V79" s="801">
        <v>21262901</v>
      </c>
      <c r="W79" s="802">
        <v>473036081</v>
      </c>
      <c r="X79" s="803">
        <v>0</v>
      </c>
      <c r="Y79" s="804"/>
      <c r="Z79" s="792"/>
      <c r="AA79" s="760"/>
      <c r="AB79" s="760"/>
      <c r="AC79" s="760"/>
      <c r="AD79" s="760"/>
      <c r="AE79" s="760"/>
      <c r="AF79" s="760"/>
      <c r="AG79" s="760"/>
    </row>
    <row r="80" spans="2:33">
      <c r="B80" s="1149">
        <f t="shared" si="3"/>
        <v>71</v>
      </c>
      <c r="C80" s="793" t="s">
        <v>2377</v>
      </c>
      <c r="D80" s="1145" t="s">
        <v>1255</v>
      </c>
      <c r="E80" s="794" t="s">
        <v>686</v>
      </c>
      <c r="F80" s="795" t="s">
        <v>1256</v>
      </c>
      <c r="G80" s="793" t="s">
        <v>2620</v>
      </c>
      <c r="H80" s="796"/>
      <c r="I80" s="796"/>
      <c r="J80" s="797" t="s">
        <v>2418</v>
      </c>
      <c r="K80" s="798">
        <v>0.11380000000000001</v>
      </c>
      <c r="L80" s="798">
        <v>0.14380000000000001</v>
      </c>
      <c r="M80" s="799" t="s">
        <v>2621</v>
      </c>
      <c r="N80" s="799" t="s">
        <v>2622</v>
      </c>
      <c r="O80" s="799" t="s">
        <v>2489</v>
      </c>
      <c r="P80" s="800" t="s">
        <v>2401</v>
      </c>
      <c r="Q80" s="800"/>
      <c r="R80" s="801">
        <v>62000000</v>
      </c>
      <c r="S80" s="801">
        <v>62000000</v>
      </c>
      <c r="T80" s="801">
        <v>0</v>
      </c>
      <c r="U80" s="801">
        <v>62000000</v>
      </c>
      <c r="V80" s="801">
        <v>6511848</v>
      </c>
      <c r="W80" s="802">
        <v>68511848</v>
      </c>
      <c r="X80" s="803">
        <v>0</v>
      </c>
      <c r="Y80" s="804"/>
      <c r="Z80" s="792"/>
      <c r="AA80" s="760"/>
      <c r="AB80" s="760"/>
      <c r="AC80" s="760"/>
      <c r="AD80" s="760"/>
      <c r="AE80" s="760"/>
      <c r="AF80" s="760"/>
      <c r="AG80" s="760"/>
    </row>
    <row r="81" spans="2:33">
      <c r="B81" s="1149">
        <f t="shared" si="3"/>
        <v>72</v>
      </c>
      <c r="C81" s="793" t="s">
        <v>2377</v>
      </c>
      <c r="D81" s="1145" t="s">
        <v>1264</v>
      </c>
      <c r="E81" s="794" t="s">
        <v>686</v>
      </c>
      <c r="F81" s="795" t="s">
        <v>1265</v>
      </c>
      <c r="G81" s="793" t="s">
        <v>2623</v>
      </c>
      <c r="H81" s="796"/>
      <c r="I81" s="796"/>
      <c r="J81" s="797" t="s">
        <v>2418</v>
      </c>
      <c r="K81" s="798">
        <v>0.10679999999999999</v>
      </c>
      <c r="L81" s="798">
        <v>0.1368</v>
      </c>
      <c r="M81" s="799" t="s">
        <v>2624</v>
      </c>
      <c r="N81" s="799" t="s">
        <v>2625</v>
      </c>
      <c r="O81" s="799" t="s">
        <v>2626</v>
      </c>
      <c r="P81" s="800" t="s">
        <v>2401</v>
      </c>
      <c r="Q81" s="800"/>
      <c r="R81" s="801">
        <v>656000000</v>
      </c>
      <c r="S81" s="801">
        <v>656000000</v>
      </c>
      <c r="T81" s="801">
        <v>4115930</v>
      </c>
      <c r="U81" s="801">
        <v>660115930</v>
      </c>
      <c r="V81" s="801">
        <v>22232988</v>
      </c>
      <c r="W81" s="802">
        <v>682348918</v>
      </c>
      <c r="X81" s="803">
        <v>0</v>
      </c>
      <c r="Y81" s="804"/>
      <c r="Z81" s="792"/>
      <c r="AA81" s="760"/>
      <c r="AB81" s="760"/>
      <c r="AC81" s="760"/>
      <c r="AD81" s="760"/>
      <c r="AE81" s="760"/>
      <c r="AF81" s="760"/>
      <c r="AG81" s="760"/>
    </row>
    <row r="82" spans="2:33">
      <c r="B82" s="1149">
        <f t="shared" si="3"/>
        <v>73</v>
      </c>
      <c r="C82" s="793" t="s">
        <v>2377</v>
      </c>
      <c r="D82" s="1145" t="s">
        <v>1273</v>
      </c>
      <c r="E82" s="794" t="s">
        <v>834</v>
      </c>
      <c r="F82" s="795" t="s">
        <v>1274</v>
      </c>
      <c r="G82" s="793" t="s">
        <v>2627</v>
      </c>
      <c r="H82" s="796"/>
      <c r="I82" s="796"/>
      <c r="J82" s="797" t="s">
        <v>2458</v>
      </c>
      <c r="K82" s="798">
        <v>9.3200000000000005E-2</v>
      </c>
      <c r="L82" s="798">
        <v>0.1232</v>
      </c>
      <c r="M82" s="799" t="s">
        <v>2628</v>
      </c>
      <c r="N82" s="799" t="s">
        <v>2629</v>
      </c>
      <c r="O82" s="799" t="s">
        <v>2630</v>
      </c>
      <c r="P82" s="800" t="s">
        <v>2401</v>
      </c>
      <c r="Q82" s="800"/>
      <c r="R82" s="801">
        <v>152000000</v>
      </c>
      <c r="S82" s="801">
        <v>152000000</v>
      </c>
      <c r="T82" s="801">
        <v>0</v>
      </c>
      <c r="U82" s="801">
        <v>152000000</v>
      </c>
      <c r="V82" s="801">
        <v>43648258</v>
      </c>
      <c r="W82" s="802">
        <v>195648258</v>
      </c>
      <c r="X82" s="803">
        <v>0</v>
      </c>
      <c r="Y82" s="804"/>
      <c r="Z82" s="792"/>
      <c r="AA82" s="760"/>
      <c r="AB82" s="760"/>
      <c r="AC82" s="760"/>
      <c r="AD82" s="760"/>
      <c r="AE82" s="760"/>
      <c r="AF82" s="760"/>
      <c r="AG82" s="760"/>
    </row>
    <row r="83" spans="2:33">
      <c r="B83" s="1149">
        <f t="shared" si="3"/>
        <v>74</v>
      </c>
      <c r="C83" s="793" t="s">
        <v>2377</v>
      </c>
      <c r="D83" s="1145" t="s">
        <v>1282</v>
      </c>
      <c r="E83" s="794" t="s">
        <v>834</v>
      </c>
      <c r="F83" s="795" t="s">
        <v>1283</v>
      </c>
      <c r="G83" s="793" t="s">
        <v>2631</v>
      </c>
      <c r="H83" s="796"/>
      <c r="I83" s="796"/>
      <c r="J83" s="797" t="s">
        <v>2467</v>
      </c>
      <c r="K83" s="798">
        <v>0.1176</v>
      </c>
      <c r="L83" s="798">
        <v>0.14760000000000001</v>
      </c>
      <c r="M83" s="799" t="s">
        <v>2632</v>
      </c>
      <c r="N83" s="799" t="s">
        <v>2633</v>
      </c>
      <c r="O83" s="799" t="s">
        <v>2633</v>
      </c>
      <c r="P83" s="800" t="s">
        <v>2401</v>
      </c>
      <c r="Q83" s="800"/>
      <c r="R83" s="801">
        <v>274000000</v>
      </c>
      <c r="S83" s="801">
        <v>274000000</v>
      </c>
      <c r="T83" s="801">
        <v>0</v>
      </c>
      <c r="U83" s="801">
        <v>274000000</v>
      </c>
      <c r="V83" s="801">
        <v>11135049</v>
      </c>
      <c r="W83" s="802">
        <v>285135049</v>
      </c>
      <c r="X83" s="803">
        <v>0</v>
      </c>
      <c r="Y83" s="804"/>
      <c r="Z83" s="792"/>
      <c r="AA83" s="760"/>
      <c r="AB83" s="760"/>
      <c r="AC83" s="760"/>
      <c r="AD83" s="760"/>
      <c r="AE83" s="760"/>
      <c r="AF83" s="760"/>
      <c r="AG83" s="760"/>
    </row>
    <row r="84" spans="2:33">
      <c r="B84" s="1149">
        <f t="shared" si="3"/>
        <v>75</v>
      </c>
      <c r="C84" s="793" t="s">
        <v>2377</v>
      </c>
      <c r="D84" s="1145" t="s">
        <v>1294</v>
      </c>
      <c r="E84" s="794" t="s">
        <v>686</v>
      </c>
      <c r="F84" s="795" t="s">
        <v>1295</v>
      </c>
      <c r="G84" s="793" t="s">
        <v>2634</v>
      </c>
      <c r="H84" s="796"/>
      <c r="I84" s="796"/>
      <c r="J84" s="797" t="s">
        <v>2418</v>
      </c>
      <c r="K84" s="798">
        <v>0.1032</v>
      </c>
      <c r="L84" s="798">
        <v>0.13320000000000001</v>
      </c>
      <c r="M84" s="799" t="s">
        <v>2635</v>
      </c>
      <c r="N84" s="799" t="s">
        <v>2636</v>
      </c>
      <c r="O84" s="799" t="s">
        <v>2637</v>
      </c>
      <c r="P84" s="800" t="s">
        <v>2401</v>
      </c>
      <c r="Q84" s="800"/>
      <c r="R84" s="801">
        <v>207000000</v>
      </c>
      <c r="S84" s="801">
        <v>207000000</v>
      </c>
      <c r="T84" s="801">
        <v>0</v>
      </c>
      <c r="U84" s="801">
        <v>207000000</v>
      </c>
      <c r="V84" s="801">
        <v>3511308</v>
      </c>
      <c r="W84" s="802">
        <v>210511308</v>
      </c>
      <c r="X84" s="803">
        <v>0</v>
      </c>
      <c r="Y84" s="804"/>
      <c r="Z84" s="792"/>
      <c r="AA84" s="760"/>
      <c r="AB84" s="760"/>
      <c r="AC84" s="760"/>
      <c r="AD84" s="760"/>
      <c r="AE84" s="760"/>
      <c r="AF84" s="760"/>
      <c r="AG84" s="760"/>
    </row>
    <row r="85" spans="2:33">
      <c r="B85" s="1149">
        <f t="shared" si="3"/>
        <v>76</v>
      </c>
      <c r="C85" s="793" t="s">
        <v>2377</v>
      </c>
      <c r="D85" s="1145" t="s">
        <v>1302</v>
      </c>
      <c r="E85" s="794" t="s">
        <v>686</v>
      </c>
      <c r="F85" s="795" t="s">
        <v>1303</v>
      </c>
      <c r="G85" s="793" t="s">
        <v>2638</v>
      </c>
      <c r="H85" s="796"/>
      <c r="I85" s="796"/>
      <c r="J85" s="797" t="s">
        <v>2458</v>
      </c>
      <c r="K85" s="798">
        <v>8.5999999999999993E-2</v>
      </c>
      <c r="L85" s="798">
        <v>0.11599999999999999</v>
      </c>
      <c r="M85" s="799" t="s">
        <v>2639</v>
      </c>
      <c r="N85" s="799" t="s">
        <v>2640</v>
      </c>
      <c r="O85" s="799" t="s">
        <v>2641</v>
      </c>
      <c r="P85" s="800" t="s">
        <v>2401</v>
      </c>
      <c r="Q85" s="800"/>
      <c r="R85" s="801">
        <v>146000000</v>
      </c>
      <c r="S85" s="801">
        <v>146000000</v>
      </c>
      <c r="T85" s="801">
        <v>0</v>
      </c>
      <c r="U85" s="801">
        <v>146000000</v>
      </c>
      <c r="V85" s="801">
        <v>5038564</v>
      </c>
      <c r="W85" s="802">
        <v>151038564</v>
      </c>
      <c r="X85" s="803">
        <v>0</v>
      </c>
      <c r="Y85" s="804"/>
      <c r="Z85" s="792"/>
      <c r="AA85" s="760"/>
      <c r="AB85" s="760"/>
      <c r="AC85" s="760"/>
      <c r="AD85" s="760"/>
      <c r="AE85" s="760"/>
      <c r="AF85" s="760"/>
      <c r="AG85" s="760"/>
    </row>
    <row r="86" spans="2:33">
      <c r="B86" s="1149">
        <f t="shared" si="3"/>
        <v>77</v>
      </c>
      <c r="C86" s="793" t="s">
        <v>2377</v>
      </c>
      <c r="D86" s="1145" t="s">
        <v>1308</v>
      </c>
      <c r="E86" s="794" t="s">
        <v>686</v>
      </c>
      <c r="F86" s="795" t="s">
        <v>1309</v>
      </c>
      <c r="G86" s="793" t="s">
        <v>2642</v>
      </c>
      <c r="H86" s="796"/>
      <c r="I86" s="796"/>
      <c r="J86" s="797" t="s">
        <v>2418</v>
      </c>
      <c r="K86" s="798">
        <v>0.1012</v>
      </c>
      <c r="L86" s="798">
        <v>0.13119999999999998</v>
      </c>
      <c r="M86" s="799" t="s">
        <v>2643</v>
      </c>
      <c r="N86" s="799" t="s">
        <v>2644</v>
      </c>
      <c r="O86" s="799" t="s">
        <v>2645</v>
      </c>
      <c r="P86" s="800" t="s">
        <v>2401</v>
      </c>
      <c r="Q86" s="800"/>
      <c r="R86" s="801">
        <v>193000000</v>
      </c>
      <c r="S86" s="801">
        <v>193000000</v>
      </c>
      <c r="T86" s="801">
        <v>0</v>
      </c>
      <c r="U86" s="801">
        <v>193000000</v>
      </c>
      <c r="V86" s="801">
        <v>6046716</v>
      </c>
      <c r="W86" s="802">
        <v>199046716</v>
      </c>
      <c r="X86" s="803">
        <v>0</v>
      </c>
      <c r="Y86" s="804"/>
      <c r="Z86" s="792"/>
      <c r="AA86" s="760"/>
      <c r="AB86" s="760"/>
      <c r="AC86" s="760"/>
      <c r="AD86" s="760"/>
      <c r="AE86" s="760"/>
      <c r="AF86" s="760"/>
      <c r="AG86" s="760"/>
    </row>
    <row r="87" spans="2:33">
      <c r="B87" s="1149">
        <f t="shared" si="3"/>
        <v>78</v>
      </c>
      <c r="C87" s="793" t="s">
        <v>2377</v>
      </c>
      <c r="D87" s="1145" t="s">
        <v>1314</v>
      </c>
      <c r="E87" s="794" t="s">
        <v>686</v>
      </c>
      <c r="F87" s="795" t="s">
        <v>1315</v>
      </c>
      <c r="G87" s="793" t="s">
        <v>2646</v>
      </c>
      <c r="H87" s="796"/>
      <c r="I87" s="796"/>
      <c r="J87" s="797" t="s">
        <v>2418</v>
      </c>
      <c r="K87" s="798">
        <v>9.7200000000000009E-2</v>
      </c>
      <c r="L87" s="798">
        <v>0.12720000000000001</v>
      </c>
      <c r="M87" s="799" t="s">
        <v>2647</v>
      </c>
      <c r="N87" s="799" t="s">
        <v>2648</v>
      </c>
      <c r="O87" s="799" t="s">
        <v>2649</v>
      </c>
      <c r="P87" s="800" t="s">
        <v>2401</v>
      </c>
      <c r="Q87" s="800"/>
      <c r="R87" s="801">
        <v>306000000</v>
      </c>
      <c r="S87" s="801">
        <v>306000000</v>
      </c>
      <c r="T87" s="801">
        <v>0</v>
      </c>
      <c r="U87" s="801">
        <v>306000000</v>
      </c>
      <c r="V87" s="801">
        <v>12079583</v>
      </c>
      <c r="W87" s="802">
        <v>318079583</v>
      </c>
      <c r="X87" s="803">
        <v>0</v>
      </c>
      <c r="Y87" s="804"/>
      <c r="Z87" s="792"/>
      <c r="AA87" s="760"/>
      <c r="AB87" s="760"/>
      <c r="AC87" s="760"/>
      <c r="AD87" s="760"/>
      <c r="AE87" s="760"/>
      <c r="AF87" s="760"/>
      <c r="AG87" s="760"/>
    </row>
    <row r="88" spans="2:33">
      <c r="B88" s="1149">
        <f t="shared" si="3"/>
        <v>79</v>
      </c>
      <c r="C88" s="793" t="s">
        <v>2377</v>
      </c>
      <c r="D88" s="1145" t="s">
        <v>1322</v>
      </c>
      <c r="E88" s="794" t="s">
        <v>686</v>
      </c>
      <c r="F88" s="795" t="s">
        <v>1323</v>
      </c>
      <c r="G88" s="793" t="s">
        <v>2650</v>
      </c>
      <c r="H88" s="796"/>
      <c r="I88" s="796"/>
      <c r="J88" s="797" t="s">
        <v>2418</v>
      </c>
      <c r="K88" s="798">
        <v>9.5199999999999993E-2</v>
      </c>
      <c r="L88" s="798">
        <v>0.12520000000000001</v>
      </c>
      <c r="M88" s="799" t="s">
        <v>2651</v>
      </c>
      <c r="N88" s="799" t="s">
        <v>2652</v>
      </c>
      <c r="O88" s="799" t="s">
        <v>2653</v>
      </c>
      <c r="P88" s="800" t="s">
        <v>2401</v>
      </c>
      <c r="Q88" s="800"/>
      <c r="R88" s="801">
        <v>314000000</v>
      </c>
      <c r="S88" s="801">
        <v>314000000</v>
      </c>
      <c r="T88" s="801">
        <v>1825740</v>
      </c>
      <c r="U88" s="801">
        <v>315825740</v>
      </c>
      <c r="V88" s="801">
        <v>37610088</v>
      </c>
      <c r="W88" s="802">
        <v>353435828</v>
      </c>
      <c r="X88" s="803">
        <v>0</v>
      </c>
      <c r="Y88" s="804"/>
      <c r="Z88" s="792"/>
      <c r="AA88" s="760"/>
      <c r="AB88" s="760"/>
      <c r="AC88" s="760"/>
      <c r="AD88" s="760"/>
      <c r="AE88" s="760"/>
      <c r="AF88" s="760"/>
      <c r="AG88" s="760"/>
    </row>
    <row r="89" spans="2:33">
      <c r="B89" s="1149">
        <f t="shared" si="3"/>
        <v>80</v>
      </c>
      <c r="C89" s="793" t="s">
        <v>2377</v>
      </c>
      <c r="D89" s="1145" t="s">
        <v>1330</v>
      </c>
      <c r="E89" s="794" t="s">
        <v>834</v>
      </c>
      <c r="F89" s="795" t="s">
        <v>1331</v>
      </c>
      <c r="G89" s="793" t="s">
        <v>2654</v>
      </c>
      <c r="H89" s="796"/>
      <c r="I89" s="796"/>
      <c r="J89" s="797" t="s">
        <v>2418</v>
      </c>
      <c r="K89" s="798">
        <v>8.1500000000000003E-2</v>
      </c>
      <c r="L89" s="798">
        <v>0.1115</v>
      </c>
      <c r="M89" s="799" t="s">
        <v>2655</v>
      </c>
      <c r="N89" s="799" t="s">
        <v>2656</v>
      </c>
      <c r="O89" s="799" t="s">
        <v>2657</v>
      </c>
      <c r="P89" s="800" t="s">
        <v>2401</v>
      </c>
      <c r="Q89" s="800"/>
      <c r="R89" s="801">
        <v>601000000</v>
      </c>
      <c r="S89" s="801">
        <v>601000000</v>
      </c>
      <c r="T89" s="801">
        <v>0</v>
      </c>
      <c r="U89" s="801">
        <v>601000000</v>
      </c>
      <c r="V89" s="801">
        <v>114139682</v>
      </c>
      <c r="W89" s="802">
        <v>715139682</v>
      </c>
      <c r="X89" s="803">
        <v>0</v>
      </c>
      <c r="Y89" s="804"/>
      <c r="Z89" s="792"/>
      <c r="AA89" s="760"/>
      <c r="AB89" s="760"/>
      <c r="AC89" s="760"/>
      <c r="AD89" s="760"/>
      <c r="AE89" s="760"/>
      <c r="AF89" s="760"/>
      <c r="AG89" s="760"/>
    </row>
    <row r="90" spans="2:33">
      <c r="B90" s="1149">
        <f t="shared" si="3"/>
        <v>81</v>
      </c>
      <c r="C90" s="793" t="s">
        <v>2377</v>
      </c>
      <c r="D90" s="1145" t="s">
        <v>1338</v>
      </c>
      <c r="E90" s="794" t="s">
        <v>834</v>
      </c>
      <c r="F90" s="795" t="s">
        <v>1339</v>
      </c>
      <c r="G90" s="793" t="s">
        <v>2658</v>
      </c>
      <c r="H90" s="796"/>
      <c r="I90" s="796"/>
      <c r="J90" s="797" t="s">
        <v>2418</v>
      </c>
      <c r="K90" s="798">
        <v>8.6800000000000002E-2</v>
      </c>
      <c r="L90" s="798">
        <v>0.1168</v>
      </c>
      <c r="M90" s="799" t="s">
        <v>2659</v>
      </c>
      <c r="N90" s="799" t="s">
        <v>2660</v>
      </c>
      <c r="O90" s="799" t="s">
        <v>2661</v>
      </c>
      <c r="P90" s="800" t="s">
        <v>2401</v>
      </c>
      <c r="Q90" s="800"/>
      <c r="R90" s="801">
        <v>206000000</v>
      </c>
      <c r="S90" s="801">
        <v>206000000</v>
      </c>
      <c r="T90" s="801">
        <v>2573510</v>
      </c>
      <c r="U90" s="801">
        <v>208573510</v>
      </c>
      <c r="V90" s="801">
        <v>30692801</v>
      </c>
      <c r="W90" s="802">
        <v>239266311</v>
      </c>
      <c r="X90" s="803">
        <v>0</v>
      </c>
      <c r="Y90" s="804"/>
      <c r="Z90" s="792"/>
      <c r="AA90" s="760"/>
      <c r="AB90" s="760"/>
      <c r="AC90" s="760"/>
      <c r="AD90" s="760"/>
      <c r="AE90" s="760"/>
      <c r="AF90" s="760"/>
      <c r="AG90" s="760"/>
    </row>
    <row r="91" spans="2:33">
      <c r="B91" s="1149">
        <f t="shared" si="3"/>
        <v>82</v>
      </c>
      <c r="C91" s="793" t="s">
        <v>2377</v>
      </c>
      <c r="D91" s="1145" t="s">
        <v>1346</v>
      </c>
      <c r="E91" s="794" t="s">
        <v>834</v>
      </c>
      <c r="F91" s="795" t="s">
        <v>1347</v>
      </c>
      <c r="G91" s="793" t="s">
        <v>2662</v>
      </c>
      <c r="H91" s="796"/>
      <c r="I91" s="796"/>
      <c r="J91" s="797" t="s">
        <v>2458</v>
      </c>
      <c r="K91" s="798">
        <v>8.2400000000000001E-2</v>
      </c>
      <c r="L91" s="798">
        <v>0.1124</v>
      </c>
      <c r="M91" s="799" t="s">
        <v>2663</v>
      </c>
      <c r="N91" s="799" t="s">
        <v>2442</v>
      </c>
      <c r="O91" s="799" t="s">
        <v>2664</v>
      </c>
      <c r="P91" s="800" t="s">
        <v>2401</v>
      </c>
      <c r="Q91" s="800"/>
      <c r="R91" s="801">
        <v>399000000</v>
      </c>
      <c r="S91" s="801">
        <v>399000000</v>
      </c>
      <c r="T91" s="801">
        <v>3489780</v>
      </c>
      <c r="U91" s="801">
        <v>402489780</v>
      </c>
      <c r="V91" s="801">
        <v>29339615</v>
      </c>
      <c r="W91" s="802">
        <v>431829395</v>
      </c>
      <c r="X91" s="803">
        <v>0</v>
      </c>
      <c r="Y91" s="804"/>
      <c r="Z91" s="792"/>
      <c r="AA91" s="760"/>
      <c r="AB91" s="760"/>
      <c r="AC91" s="760"/>
      <c r="AD91" s="760"/>
      <c r="AE91" s="760"/>
      <c r="AF91" s="760"/>
      <c r="AG91" s="760"/>
    </row>
    <row r="92" spans="2:33">
      <c r="B92" s="1149">
        <f t="shared" si="3"/>
        <v>83</v>
      </c>
      <c r="C92" s="793" t="s">
        <v>2377</v>
      </c>
      <c r="D92" s="1145" t="s">
        <v>1358</v>
      </c>
      <c r="E92" s="794" t="s">
        <v>686</v>
      </c>
      <c r="F92" s="795" t="s">
        <v>1359</v>
      </c>
      <c r="G92" s="793" t="s">
        <v>2665</v>
      </c>
      <c r="H92" s="796"/>
      <c r="I92" s="796"/>
      <c r="J92" s="797" t="s">
        <v>2418</v>
      </c>
      <c r="K92" s="798">
        <v>8.6999999999999994E-2</v>
      </c>
      <c r="L92" s="798">
        <v>0.11699999999999999</v>
      </c>
      <c r="M92" s="799" t="s">
        <v>2666</v>
      </c>
      <c r="N92" s="799" t="s">
        <v>2667</v>
      </c>
      <c r="O92" s="799" t="s">
        <v>2668</v>
      </c>
      <c r="P92" s="800" t="s">
        <v>2401</v>
      </c>
      <c r="Q92" s="800"/>
      <c r="R92" s="801">
        <v>170000000</v>
      </c>
      <c r="S92" s="801">
        <v>50000000</v>
      </c>
      <c r="T92" s="801">
        <v>0</v>
      </c>
      <c r="U92" s="801">
        <v>50000000</v>
      </c>
      <c r="V92" s="801">
        <v>6224361</v>
      </c>
      <c r="W92" s="802">
        <v>56224361</v>
      </c>
      <c r="X92" s="803">
        <v>0</v>
      </c>
      <c r="Y92" s="804"/>
      <c r="Z92" s="792"/>
      <c r="AA92" s="760"/>
      <c r="AB92" s="760"/>
      <c r="AC92" s="760"/>
      <c r="AD92" s="760"/>
      <c r="AE92" s="760"/>
      <c r="AF92" s="760"/>
      <c r="AG92" s="760"/>
    </row>
    <row r="93" spans="2:33">
      <c r="B93" s="1149">
        <f t="shared" si="3"/>
        <v>84</v>
      </c>
      <c r="C93" s="793" t="s">
        <v>2377</v>
      </c>
      <c r="D93" s="1145" t="s">
        <v>1368</v>
      </c>
      <c r="E93" s="794" t="s">
        <v>686</v>
      </c>
      <c r="F93" s="795" t="s">
        <v>1369</v>
      </c>
      <c r="G93" s="793" t="s">
        <v>2669</v>
      </c>
      <c r="H93" s="796"/>
      <c r="I93" s="796"/>
      <c r="J93" s="797" t="s">
        <v>2418</v>
      </c>
      <c r="K93" s="798">
        <v>0.10800000000000001</v>
      </c>
      <c r="L93" s="798">
        <v>0.13800000000000001</v>
      </c>
      <c r="M93" s="799" t="s">
        <v>2670</v>
      </c>
      <c r="N93" s="799" t="s">
        <v>2671</v>
      </c>
      <c r="O93" s="799" t="s">
        <v>2570</v>
      </c>
      <c r="P93" s="800" t="s">
        <v>2401</v>
      </c>
      <c r="Q93" s="800"/>
      <c r="R93" s="801">
        <v>134000000</v>
      </c>
      <c r="S93" s="801">
        <v>134000000</v>
      </c>
      <c r="T93" s="801">
        <v>0</v>
      </c>
      <c r="U93" s="801">
        <v>134000000</v>
      </c>
      <c r="V93" s="801">
        <v>16719999</v>
      </c>
      <c r="W93" s="802">
        <v>150719999</v>
      </c>
      <c r="X93" s="803">
        <v>0</v>
      </c>
      <c r="Y93" s="804"/>
      <c r="Z93" s="792"/>
      <c r="AA93" s="760"/>
      <c r="AB93" s="760"/>
      <c r="AC93" s="760"/>
      <c r="AD93" s="760"/>
      <c r="AE93" s="760"/>
      <c r="AF93" s="760"/>
      <c r="AG93" s="760"/>
    </row>
    <row r="94" spans="2:33">
      <c r="B94" s="1149">
        <f t="shared" si="3"/>
        <v>85</v>
      </c>
      <c r="C94" s="793" t="s">
        <v>2377</v>
      </c>
      <c r="D94" s="1145" t="s">
        <v>1377</v>
      </c>
      <c r="E94" s="794" t="s">
        <v>834</v>
      </c>
      <c r="F94" s="795" t="s">
        <v>1378</v>
      </c>
      <c r="G94" s="793" t="s">
        <v>2672</v>
      </c>
      <c r="H94" s="796"/>
      <c r="I94" s="796"/>
      <c r="J94" s="797" t="s">
        <v>2418</v>
      </c>
      <c r="K94" s="798">
        <v>9.6999999999999989E-2</v>
      </c>
      <c r="L94" s="798">
        <v>0.127</v>
      </c>
      <c r="M94" s="799" t="s">
        <v>2494</v>
      </c>
      <c r="N94" s="799" t="s">
        <v>2673</v>
      </c>
      <c r="O94" s="799" t="s">
        <v>2674</v>
      </c>
      <c r="P94" s="800" t="s">
        <v>2401</v>
      </c>
      <c r="Q94" s="800"/>
      <c r="R94" s="801">
        <v>443000000</v>
      </c>
      <c r="S94" s="801">
        <v>443000000</v>
      </c>
      <c r="T94" s="801">
        <v>3551340</v>
      </c>
      <c r="U94" s="801">
        <v>446551340</v>
      </c>
      <c r="V94" s="801">
        <v>69397487</v>
      </c>
      <c r="W94" s="802">
        <v>515948827</v>
      </c>
      <c r="X94" s="803">
        <v>0</v>
      </c>
      <c r="Y94" s="804"/>
      <c r="Z94" s="792"/>
      <c r="AA94" s="760"/>
      <c r="AB94" s="760"/>
      <c r="AC94" s="760"/>
      <c r="AD94" s="760"/>
      <c r="AE94" s="760"/>
      <c r="AF94" s="760"/>
      <c r="AG94" s="760"/>
    </row>
    <row r="95" spans="2:33">
      <c r="B95" s="1149">
        <f t="shared" si="3"/>
        <v>86</v>
      </c>
      <c r="C95" s="793" t="s">
        <v>2377</v>
      </c>
      <c r="D95" s="1145" t="s">
        <v>1384</v>
      </c>
      <c r="E95" s="794" t="s">
        <v>834</v>
      </c>
      <c r="F95" s="795" t="s">
        <v>1385</v>
      </c>
      <c r="G95" s="793" t="s">
        <v>2675</v>
      </c>
      <c r="H95" s="796"/>
      <c r="I95" s="796"/>
      <c r="J95" s="797" t="s">
        <v>2458</v>
      </c>
      <c r="K95" s="798">
        <v>7.2999999999999995E-2</v>
      </c>
      <c r="L95" s="798">
        <v>0.10300000000000001</v>
      </c>
      <c r="M95" s="799" t="s">
        <v>2676</v>
      </c>
      <c r="N95" s="799" t="s">
        <v>2677</v>
      </c>
      <c r="O95" s="799" t="s">
        <v>2678</v>
      </c>
      <c r="P95" s="800" t="s">
        <v>2401</v>
      </c>
      <c r="Q95" s="800"/>
      <c r="R95" s="801">
        <v>152000000</v>
      </c>
      <c r="S95" s="801">
        <v>152000000</v>
      </c>
      <c r="T95" s="801">
        <v>0</v>
      </c>
      <c r="U95" s="801">
        <v>152000000</v>
      </c>
      <c r="V95" s="801">
        <v>7416345</v>
      </c>
      <c r="W95" s="802">
        <v>159416345</v>
      </c>
      <c r="X95" s="803">
        <v>0</v>
      </c>
      <c r="Y95" s="804"/>
      <c r="Z95" s="792"/>
      <c r="AA95" s="760"/>
      <c r="AB95" s="760"/>
      <c r="AC95" s="760"/>
      <c r="AD95" s="760"/>
      <c r="AE95" s="760"/>
      <c r="AF95" s="760"/>
      <c r="AG95" s="760"/>
    </row>
    <row r="96" spans="2:33">
      <c r="B96" s="1149">
        <f t="shared" si="3"/>
        <v>87</v>
      </c>
      <c r="C96" s="793" t="s">
        <v>2377</v>
      </c>
      <c r="D96" s="1145" t="s">
        <v>1384</v>
      </c>
      <c r="E96" s="794" t="s">
        <v>834</v>
      </c>
      <c r="F96" s="795" t="s">
        <v>1385</v>
      </c>
      <c r="G96" s="793" t="s">
        <v>2679</v>
      </c>
      <c r="H96" s="796"/>
      <c r="I96" s="796"/>
      <c r="J96" s="797" t="s">
        <v>2680</v>
      </c>
      <c r="K96" s="798">
        <v>7.6200000000000004E-2</v>
      </c>
      <c r="L96" s="798">
        <v>0.10619999999999999</v>
      </c>
      <c r="M96" s="799" t="s">
        <v>2681</v>
      </c>
      <c r="N96" s="799" t="s">
        <v>2682</v>
      </c>
      <c r="O96" s="799" t="s">
        <v>2678</v>
      </c>
      <c r="P96" s="800" t="s">
        <v>2401</v>
      </c>
      <c r="Q96" s="800"/>
      <c r="R96" s="801">
        <v>400000000</v>
      </c>
      <c r="S96" s="801">
        <v>400000000</v>
      </c>
      <c r="T96" s="801">
        <v>3390680</v>
      </c>
      <c r="U96" s="801">
        <v>403390680</v>
      </c>
      <c r="V96" s="801">
        <v>19848468</v>
      </c>
      <c r="W96" s="802">
        <v>423239148</v>
      </c>
      <c r="X96" s="803">
        <v>0</v>
      </c>
      <c r="Y96" s="804"/>
      <c r="Z96" s="792"/>
      <c r="AA96" s="760"/>
      <c r="AB96" s="760"/>
      <c r="AC96" s="760"/>
      <c r="AD96" s="760"/>
      <c r="AE96" s="760"/>
      <c r="AF96" s="760"/>
      <c r="AG96" s="760"/>
    </row>
    <row r="97" spans="2:33">
      <c r="B97" s="1149">
        <f t="shared" si="3"/>
        <v>88</v>
      </c>
      <c r="C97" s="793" t="s">
        <v>2377</v>
      </c>
      <c r="D97" s="1145" t="s">
        <v>1391</v>
      </c>
      <c r="E97" s="794" t="s">
        <v>834</v>
      </c>
      <c r="F97" s="795" t="s">
        <v>1392</v>
      </c>
      <c r="G97" s="793" t="s">
        <v>2683</v>
      </c>
      <c r="H97" s="796"/>
      <c r="I97" s="796"/>
      <c r="J97" s="797" t="s">
        <v>2418</v>
      </c>
      <c r="K97" s="798">
        <v>0.10390000000000001</v>
      </c>
      <c r="L97" s="798">
        <v>0.13390000000000002</v>
      </c>
      <c r="M97" s="799" t="s">
        <v>2684</v>
      </c>
      <c r="N97" s="799" t="s">
        <v>2685</v>
      </c>
      <c r="O97" s="799" t="s">
        <v>2685</v>
      </c>
      <c r="P97" s="800" t="s">
        <v>2401</v>
      </c>
      <c r="Q97" s="800"/>
      <c r="R97" s="801">
        <v>330000000</v>
      </c>
      <c r="S97" s="801">
        <v>330000000</v>
      </c>
      <c r="T97" s="801">
        <v>2818240</v>
      </c>
      <c r="U97" s="801">
        <v>332818240</v>
      </c>
      <c r="V97" s="801">
        <v>28389412</v>
      </c>
      <c r="W97" s="802">
        <v>361207652</v>
      </c>
      <c r="X97" s="803">
        <v>0</v>
      </c>
      <c r="Y97" s="804"/>
      <c r="Z97" s="792"/>
      <c r="AA97" s="760"/>
      <c r="AB97" s="760"/>
      <c r="AC97" s="760"/>
      <c r="AD97" s="760"/>
      <c r="AE97" s="760"/>
      <c r="AF97" s="760"/>
      <c r="AG97" s="760"/>
    </row>
    <row r="98" spans="2:33">
      <c r="B98" s="1149">
        <f t="shared" si="3"/>
        <v>89</v>
      </c>
      <c r="C98" s="793" t="s">
        <v>2377</v>
      </c>
      <c r="D98" s="1145" t="s">
        <v>1399</v>
      </c>
      <c r="E98" s="794" t="s">
        <v>834</v>
      </c>
      <c r="F98" s="795" t="s">
        <v>1400</v>
      </c>
      <c r="G98" s="793" t="s">
        <v>2686</v>
      </c>
      <c r="H98" s="796"/>
      <c r="I98" s="796"/>
      <c r="J98" s="797" t="s">
        <v>2524</v>
      </c>
      <c r="K98" s="798">
        <v>9.9499999999999991E-2</v>
      </c>
      <c r="L98" s="798">
        <v>0.1295</v>
      </c>
      <c r="M98" s="799" t="s">
        <v>2687</v>
      </c>
      <c r="N98" s="799" t="s">
        <v>2688</v>
      </c>
      <c r="O98" s="799" t="s">
        <v>2689</v>
      </c>
      <c r="P98" s="800" t="s">
        <v>2401</v>
      </c>
      <c r="Q98" s="800"/>
      <c r="R98" s="801">
        <v>560000000</v>
      </c>
      <c r="S98" s="801">
        <v>560000000</v>
      </c>
      <c r="T98" s="801">
        <v>3974700</v>
      </c>
      <c r="U98" s="801">
        <v>563974700</v>
      </c>
      <c r="V98" s="801">
        <v>85985213</v>
      </c>
      <c r="W98" s="802">
        <v>649959913</v>
      </c>
      <c r="X98" s="803">
        <v>0</v>
      </c>
      <c r="Y98" s="804"/>
      <c r="Z98" s="792"/>
      <c r="AA98" s="760"/>
      <c r="AB98" s="760"/>
      <c r="AC98" s="760"/>
      <c r="AD98" s="760"/>
      <c r="AE98" s="760"/>
      <c r="AF98" s="760"/>
      <c r="AG98" s="760"/>
    </row>
    <row r="99" spans="2:33">
      <c r="B99" s="1149">
        <f t="shared" si="3"/>
        <v>90</v>
      </c>
      <c r="C99" s="793" t="s">
        <v>2377</v>
      </c>
      <c r="D99" s="1145" t="s">
        <v>1409</v>
      </c>
      <c r="E99" s="794" t="s">
        <v>686</v>
      </c>
      <c r="F99" s="795" t="s">
        <v>1410</v>
      </c>
      <c r="G99" s="793" t="s">
        <v>2690</v>
      </c>
      <c r="H99" s="796"/>
      <c r="I99" s="796"/>
      <c r="J99" s="797" t="s">
        <v>2418</v>
      </c>
      <c r="K99" s="798">
        <v>8.539999999999999E-2</v>
      </c>
      <c r="L99" s="798">
        <v>0.11539999999999999</v>
      </c>
      <c r="M99" s="799" t="s">
        <v>2691</v>
      </c>
      <c r="N99" s="799" t="s">
        <v>2692</v>
      </c>
      <c r="O99" s="799" t="s">
        <v>2693</v>
      </c>
      <c r="P99" s="800" t="s">
        <v>2401</v>
      </c>
      <c r="Q99" s="800"/>
      <c r="R99" s="801">
        <v>36000000</v>
      </c>
      <c r="S99" s="801">
        <v>36000000</v>
      </c>
      <c r="T99" s="801">
        <v>0</v>
      </c>
      <c r="U99" s="801">
        <v>36000000</v>
      </c>
      <c r="V99" s="801">
        <v>1394464</v>
      </c>
      <c r="W99" s="802">
        <v>37394464</v>
      </c>
      <c r="X99" s="803">
        <v>0</v>
      </c>
      <c r="Y99" s="804"/>
      <c r="Z99" s="792"/>
      <c r="AA99" s="760"/>
      <c r="AB99" s="760"/>
      <c r="AC99" s="760"/>
      <c r="AD99" s="760"/>
      <c r="AE99" s="760"/>
      <c r="AF99" s="760"/>
      <c r="AG99" s="760"/>
    </row>
    <row r="100" spans="2:33">
      <c r="B100" s="1149">
        <f t="shared" si="3"/>
        <v>91</v>
      </c>
      <c r="C100" s="793" t="s">
        <v>2377</v>
      </c>
      <c r="D100" s="1145" t="s">
        <v>1409</v>
      </c>
      <c r="E100" s="794" t="s">
        <v>686</v>
      </c>
      <c r="F100" s="795" t="s">
        <v>1410</v>
      </c>
      <c r="G100" s="793" t="s">
        <v>2694</v>
      </c>
      <c r="H100" s="796"/>
      <c r="I100" s="796"/>
      <c r="J100" s="797" t="s">
        <v>2418</v>
      </c>
      <c r="K100" s="798">
        <v>8.4000000000000005E-2</v>
      </c>
      <c r="L100" s="798">
        <v>0.114</v>
      </c>
      <c r="M100" s="799" t="s">
        <v>2695</v>
      </c>
      <c r="N100" s="799" t="s">
        <v>2696</v>
      </c>
      <c r="O100" s="799" t="s">
        <v>2693</v>
      </c>
      <c r="P100" s="800" t="s">
        <v>2401</v>
      </c>
      <c r="Q100" s="800"/>
      <c r="R100" s="801">
        <v>76000000</v>
      </c>
      <c r="S100" s="801">
        <v>76000000</v>
      </c>
      <c r="T100" s="801">
        <v>0</v>
      </c>
      <c r="U100" s="801">
        <v>76000000</v>
      </c>
      <c r="V100" s="801">
        <v>2918187</v>
      </c>
      <c r="W100" s="802">
        <v>78918187</v>
      </c>
      <c r="X100" s="803">
        <v>0</v>
      </c>
      <c r="Y100" s="804"/>
      <c r="Z100" s="792"/>
      <c r="AA100" s="760"/>
      <c r="AB100" s="760"/>
      <c r="AC100" s="760"/>
      <c r="AD100" s="760"/>
      <c r="AE100" s="760"/>
      <c r="AF100" s="760"/>
      <c r="AG100" s="760"/>
    </row>
    <row r="101" spans="2:33">
      <c r="B101" s="1149">
        <f t="shared" si="3"/>
        <v>92</v>
      </c>
      <c r="C101" s="793" t="s">
        <v>2377</v>
      </c>
      <c r="D101" s="1145" t="s">
        <v>1409</v>
      </c>
      <c r="E101" s="794" t="s">
        <v>686</v>
      </c>
      <c r="F101" s="795" t="s">
        <v>1410</v>
      </c>
      <c r="G101" s="793" t="s">
        <v>2697</v>
      </c>
      <c r="H101" s="796"/>
      <c r="I101" s="796"/>
      <c r="J101" s="797" t="s">
        <v>2418</v>
      </c>
      <c r="K101" s="798">
        <v>8.6699999999999999E-2</v>
      </c>
      <c r="L101" s="798">
        <v>0.1167</v>
      </c>
      <c r="M101" s="799" t="s">
        <v>2698</v>
      </c>
      <c r="N101" s="799" t="s">
        <v>2699</v>
      </c>
      <c r="O101" s="799" t="s">
        <v>2700</v>
      </c>
      <c r="P101" s="800" t="s">
        <v>2401</v>
      </c>
      <c r="Q101" s="800"/>
      <c r="R101" s="801">
        <v>135000000</v>
      </c>
      <c r="S101" s="801">
        <v>135000000</v>
      </c>
      <c r="T101" s="801">
        <v>0</v>
      </c>
      <c r="U101" s="801">
        <v>135000000</v>
      </c>
      <c r="V101" s="801">
        <v>4391103</v>
      </c>
      <c r="W101" s="802">
        <v>139391103</v>
      </c>
      <c r="X101" s="803">
        <v>0</v>
      </c>
      <c r="Y101" s="804"/>
      <c r="Z101" s="792"/>
      <c r="AA101" s="760"/>
      <c r="AB101" s="760"/>
      <c r="AC101" s="760"/>
      <c r="AD101" s="760"/>
      <c r="AE101" s="760"/>
      <c r="AF101" s="760"/>
      <c r="AG101" s="760"/>
    </row>
    <row r="102" spans="2:33">
      <c r="B102" s="1149">
        <f t="shared" si="3"/>
        <v>93</v>
      </c>
      <c r="C102" s="793" t="s">
        <v>2377</v>
      </c>
      <c r="D102" s="1145" t="s">
        <v>1409</v>
      </c>
      <c r="E102" s="794" t="s">
        <v>686</v>
      </c>
      <c r="F102" s="795" t="s">
        <v>1410</v>
      </c>
      <c r="G102" s="793" t="s">
        <v>2701</v>
      </c>
      <c r="H102" s="796"/>
      <c r="I102" s="796"/>
      <c r="J102" s="797" t="s">
        <v>2418</v>
      </c>
      <c r="K102" s="798">
        <v>9.2200000000000004E-2</v>
      </c>
      <c r="L102" s="798">
        <v>0.1222</v>
      </c>
      <c r="M102" s="799" t="s">
        <v>2702</v>
      </c>
      <c r="N102" s="799" t="s">
        <v>2703</v>
      </c>
      <c r="O102" s="799" t="s">
        <v>2703</v>
      </c>
      <c r="P102" s="800" t="s">
        <v>2401</v>
      </c>
      <c r="Q102" s="800"/>
      <c r="R102" s="801">
        <v>362000000</v>
      </c>
      <c r="S102" s="801">
        <v>362000000</v>
      </c>
      <c r="T102" s="801">
        <v>2017650</v>
      </c>
      <c r="U102" s="801">
        <v>364017650</v>
      </c>
      <c r="V102" s="801">
        <v>19354216</v>
      </c>
      <c r="W102" s="802">
        <v>383371866</v>
      </c>
      <c r="X102" s="803">
        <v>0</v>
      </c>
      <c r="Y102" s="804"/>
      <c r="Z102" s="792"/>
      <c r="AA102" s="760"/>
      <c r="AB102" s="760"/>
      <c r="AC102" s="760"/>
      <c r="AD102" s="760"/>
      <c r="AE102" s="760"/>
      <c r="AF102" s="760"/>
      <c r="AG102" s="760"/>
    </row>
    <row r="103" spans="2:33">
      <c r="B103" s="1149">
        <f t="shared" si="3"/>
        <v>94</v>
      </c>
      <c r="C103" s="793" t="s">
        <v>2377</v>
      </c>
      <c r="D103" s="1145" t="s">
        <v>1417</v>
      </c>
      <c r="E103" s="794" t="s">
        <v>686</v>
      </c>
      <c r="F103" s="795" t="s">
        <v>1418</v>
      </c>
      <c r="G103" s="793" t="s">
        <v>2704</v>
      </c>
      <c r="H103" s="796"/>
      <c r="I103" s="796"/>
      <c r="J103" s="797" t="s">
        <v>2458</v>
      </c>
      <c r="K103" s="798">
        <v>7.17E-2</v>
      </c>
      <c r="L103" s="798">
        <v>0.1017</v>
      </c>
      <c r="M103" s="799" t="s">
        <v>2705</v>
      </c>
      <c r="N103" s="799" t="s">
        <v>2706</v>
      </c>
      <c r="O103" s="799" t="s">
        <v>2707</v>
      </c>
      <c r="P103" s="800" t="s">
        <v>2401</v>
      </c>
      <c r="Q103" s="800"/>
      <c r="R103" s="801">
        <v>96000000</v>
      </c>
      <c r="S103" s="801">
        <v>96000000</v>
      </c>
      <c r="T103" s="801">
        <v>0</v>
      </c>
      <c r="U103" s="801">
        <v>96000000</v>
      </c>
      <c r="V103" s="801">
        <v>3981849</v>
      </c>
      <c r="W103" s="802">
        <v>99981849</v>
      </c>
      <c r="X103" s="803">
        <v>0</v>
      </c>
      <c r="Y103" s="804"/>
      <c r="Z103" s="792"/>
      <c r="AA103" s="760"/>
      <c r="AB103" s="760"/>
      <c r="AC103" s="760"/>
      <c r="AD103" s="760"/>
      <c r="AE103" s="760"/>
      <c r="AF103" s="760"/>
      <c r="AG103" s="760"/>
    </row>
    <row r="104" spans="2:33">
      <c r="B104" s="1149">
        <f t="shared" si="3"/>
        <v>95</v>
      </c>
      <c r="C104" s="793" t="s">
        <v>2377</v>
      </c>
      <c r="D104" s="1145" t="s">
        <v>1425</v>
      </c>
      <c r="E104" s="794" t="s">
        <v>686</v>
      </c>
      <c r="F104" s="795" t="s">
        <v>1426</v>
      </c>
      <c r="G104" s="793" t="s">
        <v>2708</v>
      </c>
      <c r="H104" s="796"/>
      <c r="I104" s="796"/>
      <c r="J104" s="797" t="s">
        <v>2439</v>
      </c>
      <c r="K104" s="798">
        <v>0.10980000000000001</v>
      </c>
      <c r="L104" s="798">
        <v>0.13980000000000001</v>
      </c>
      <c r="M104" s="799" t="s">
        <v>2709</v>
      </c>
      <c r="N104" s="799" t="s">
        <v>2710</v>
      </c>
      <c r="O104" s="799" t="s">
        <v>2711</v>
      </c>
      <c r="P104" s="800" t="s">
        <v>2401</v>
      </c>
      <c r="Q104" s="800"/>
      <c r="R104" s="801">
        <v>467000000</v>
      </c>
      <c r="S104" s="801">
        <v>467000000</v>
      </c>
      <c r="T104" s="801">
        <v>3625270</v>
      </c>
      <c r="U104" s="801">
        <v>470625270</v>
      </c>
      <c r="V104" s="801">
        <v>14704408</v>
      </c>
      <c r="W104" s="802">
        <v>485329678</v>
      </c>
      <c r="X104" s="803">
        <v>0</v>
      </c>
      <c r="Y104" s="804"/>
      <c r="Z104" s="792"/>
      <c r="AA104" s="760"/>
      <c r="AB104" s="760"/>
      <c r="AC104" s="760"/>
      <c r="AD104" s="760"/>
      <c r="AE104" s="760"/>
      <c r="AF104" s="760"/>
      <c r="AG104" s="760"/>
    </row>
    <row r="105" spans="2:33">
      <c r="B105" s="1149">
        <f t="shared" si="3"/>
        <v>96</v>
      </c>
      <c r="C105" s="793" t="s">
        <v>2377</v>
      </c>
      <c r="D105" s="1145" t="s">
        <v>1434</v>
      </c>
      <c r="E105" s="794" t="s">
        <v>686</v>
      </c>
      <c r="F105" s="795" t="s">
        <v>1435</v>
      </c>
      <c r="G105" s="793" t="s">
        <v>2712</v>
      </c>
      <c r="H105" s="796"/>
      <c r="I105" s="796"/>
      <c r="J105" s="797" t="s">
        <v>2418</v>
      </c>
      <c r="K105" s="798">
        <v>9.9199999999999997E-2</v>
      </c>
      <c r="L105" s="798">
        <v>0.12920000000000001</v>
      </c>
      <c r="M105" s="799" t="s">
        <v>2713</v>
      </c>
      <c r="N105" s="799" t="s">
        <v>2714</v>
      </c>
      <c r="O105" s="799" t="s">
        <v>2518</v>
      </c>
      <c r="P105" s="800" t="s">
        <v>2401</v>
      </c>
      <c r="Q105" s="800"/>
      <c r="R105" s="801">
        <v>116000000</v>
      </c>
      <c r="S105" s="801">
        <v>116000000</v>
      </c>
      <c r="T105" s="801">
        <v>0</v>
      </c>
      <c r="U105" s="801">
        <v>116000000</v>
      </c>
      <c r="V105" s="801">
        <v>7353054</v>
      </c>
      <c r="W105" s="802">
        <v>123353054</v>
      </c>
      <c r="X105" s="803">
        <v>0</v>
      </c>
      <c r="Y105" s="804"/>
      <c r="Z105" s="792"/>
      <c r="AA105" s="760"/>
      <c r="AB105" s="760"/>
      <c r="AC105" s="760"/>
      <c r="AD105" s="760"/>
      <c r="AE105" s="760"/>
      <c r="AF105" s="760"/>
      <c r="AG105" s="760"/>
    </row>
    <row r="106" spans="2:33">
      <c r="B106" s="1149">
        <f t="shared" si="3"/>
        <v>97</v>
      </c>
      <c r="C106" s="793" t="s">
        <v>2377</v>
      </c>
      <c r="D106" s="1145" t="s">
        <v>1444</v>
      </c>
      <c r="E106" s="794" t="s">
        <v>686</v>
      </c>
      <c r="F106" s="795" t="s">
        <v>1445</v>
      </c>
      <c r="G106" s="793" t="s">
        <v>2715</v>
      </c>
      <c r="H106" s="796"/>
      <c r="I106" s="796"/>
      <c r="J106" s="797" t="s">
        <v>2467</v>
      </c>
      <c r="K106" s="798">
        <v>0.12839999999999999</v>
      </c>
      <c r="L106" s="798">
        <v>0.15839999999999999</v>
      </c>
      <c r="M106" s="799" t="s">
        <v>2716</v>
      </c>
      <c r="N106" s="799" t="s">
        <v>2465</v>
      </c>
      <c r="O106" s="799" t="s">
        <v>2465</v>
      </c>
      <c r="P106" s="800" t="s">
        <v>2401</v>
      </c>
      <c r="Q106" s="800"/>
      <c r="R106" s="801">
        <v>32000000</v>
      </c>
      <c r="S106" s="801">
        <v>18352002</v>
      </c>
      <c r="T106" s="801">
        <v>0</v>
      </c>
      <c r="U106" s="801">
        <v>18352002</v>
      </c>
      <c r="V106" s="801">
        <v>485819</v>
      </c>
      <c r="W106" s="802">
        <v>18837821</v>
      </c>
      <c r="X106" s="803">
        <v>0</v>
      </c>
      <c r="Y106" s="804"/>
      <c r="Z106" s="792"/>
      <c r="AA106" s="760"/>
      <c r="AB106" s="760"/>
      <c r="AC106" s="760"/>
      <c r="AD106" s="760"/>
      <c r="AE106" s="760"/>
      <c r="AF106" s="760"/>
      <c r="AG106" s="760"/>
    </row>
    <row r="107" spans="2:33">
      <c r="B107" s="1154">
        <f t="shared" si="3"/>
        <v>98</v>
      </c>
      <c r="C107" s="793" t="s">
        <v>2377</v>
      </c>
      <c r="D107" s="1153" t="s">
        <v>1453</v>
      </c>
      <c r="E107" s="794" t="s">
        <v>686</v>
      </c>
      <c r="F107" s="795" t="s">
        <v>1454</v>
      </c>
      <c r="G107" s="793" t="s">
        <v>2717</v>
      </c>
      <c r="H107" s="796" t="s">
        <v>3387</v>
      </c>
      <c r="I107" s="796"/>
      <c r="J107" s="797" t="s">
        <v>2418</v>
      </c>
      <c r="K107" s="798">
        <v>9.4700000000000006E-2</v>
      </c>
      <c r="L107" s="798">
        <v>0.12470000000000001</v>
      </c>
      <c r="M107" s="799" t="s">
        <v>2718</v>
      </c>
      <c r="N107" s="799" t="s">
        <v>2719</v>
      </c>
      <c r="O107" s="799" t="s">
        <v>2720</v>
      </c>
      <c r="P107" s="800" t="s">
        <v>2401</v>
      </c>
      <c r="Q107" s="800"/>
      <c r="R107" s="801">
        <v>32000000</v>
      </c>
      <c r="S107" s="801">
        <v>32000000</v>
      </c>
      <c r="T107" s="801">
        <v>0</v>
      </c>
      <c r="U107" s="801">
        <v>32000000</v>
      </c>
      <c r="V107" s="801">
        <v>1024506</v>
      </c>
      <c r="W107" s="802">
        <v>33024506</v>
      </c>
      <c r="X107" s="803">
        <v>0</v>
      </c>
      <c r="Y107" s="804"/>
      <c r="Z107" s="792"/>
      <c r="AA107" s="760"/>
      <c r="AB107" s="760"/>
      <c r="AC107" s="760"/>
      <c r="AD107" s="760"/>
      <c r="AE107" s="760"/>
      <c r="AF107" s="760"/>
      <c r="AG107" s="760"/>
    </row>
    <row r="108" spans="2:33">
      <c r="B108" s="1154">
        <f t="shared" si="3"/>
        <v>99</v>
      </c>
      <c r="C108" s="793" t="s">
        <v>2377</v>
      </c>
      <c r="D108" s="1153" t="s">
        <v>1453</v>
      </c>
      <c r="E108" s="794" t="s">
        <v>686</v>
      </c>
      <c r="F108" s="795" t="s">
        <v>1454</v>
      </c>
      <c r="G108" s="793" t="s">
        <v>2721</v>
      </c>
      <c r="H108" s="796" t="s">
        <v>3387</v>
      </c>
      <c r="I108" s="796"/>
      <c r="J108" s="797" t="s">
        <v>2418</v>
      </c>
      <c r="K108" s="798">
        <v>9.5799999999999996E-2</v>
      </c>
      <c r="L108" s="798">
        <v>0.1258</v>
      </c>
      <c r="M108" s="799" t="s">
        <v>2722</v>
      </c>
      <c r="N108" s="799" t="s">
        <v>2723</v>
      </c>
      <c r="O108" s="799" t="s">
        <v>2720</v>
      </c>
      <c r="P108" s="800" t="s">
        <v>2401</v>
      </c>
      <c r="Q108" s="800"/>
      <c r="R108" s="801">
        <v>184000000</v>
      </c>
      <c r="S108" s="801">
        <v>184000000</v>
      </c>
      <c r="T108" s="801">
        <v>0</v>
      </c>
      <c r="U108" s="801">
        <v>184000000</v>
      </c>
      <c r="V108" s="801">
        <v>5863449</v>
      </c>
      <c r="W108" s="802">
        <v>189863449</v>
      </c>
      <c r="X108" s="803">
        <v>0</v>
      </c>
      <c r="Y108" s="804"/>
      <c r="Z108" s="792"/>
      <c r="AA108" s="760"/>
      <c r="AB108" s="760"/>
      <c r="AC108" s="760"/>
      <c r="AD108" s="760"/>
      <c r="AE108" s="760"/>
      <c r="AF108" s="760"/>
      <c r="AG108" s="760"/>
    </row>
    <row r="109" spans="2:33">
      <c r="B109" s="1154">
        <f t="shared" si="3"/>
        <v>100</v>
      </c>
      <c r="C109" s="793" t="s">
        <v>2377</v>
      </c>
      <c r="D109" s="1153" t="s">
        <v>1460</v>
      </c>
      <c r="E109" s="794" t="s">
        <v>686</v>
      </c>
      <c r="F109" s="795" t="s">
        <v>1461</v>
      </c>
      <c r="G109" s="793" t="s">
        <v>2724</v>
      </c>
      <c r="H109" s="796" t="s">
        <v>3387</v>
      </c>
      <c r="I109" s="796"/>
      <c r="J109" s="797" t="s">
        <v>2458</v>
      </c>
      <c r="K109" s="798">
        <v>6.6000000000000003E-2</v>
      </c>
      <c r="L109" s="798">
        <v>9.6000000000000002E-2</v>
      </c>
      <c r="M109" s="799" t="s">
        <v>2725</v>
      </c>
      <c r="N109" s="799" t="s">
        <v>2726</v>
      </c>
      <c r="O109" s="799" t="s">
        <v>2568</v>
      </c>
      <c r="P109" s="800" t="s">
        <v>2401</v>
      </c>
      <c r="Q109" s="800"/>
      <c r="R109" s="801">
        <v>100000000</v>
      </c>
      <c r="S109" s="801">
        <v>100000000</v>
      </c>
      <c r="T109" s="801">
        <v>0</v>
      </c>
      <c r="U109" s="801">
        <v>100000000</v>
      </c>
      <c r="V109" s="801">
        <v>3535234</v>
      </c>
      <c r="W109" s="802">
        <v>103535234</v>
      </c>
      <c r="X109" s="803">
        <v>0</v>
      </c>
      <c r="Y109" s="804"/>
      <c r="Z109" s="792"/>
      <c r="AA109" s="760"/>
      <c r="AB109" s="760"/>
      <c r="AC109" s="760"/>
      <c r="AD109" s="760"/>
      <c r="AE109" s="760"/>
      <c r="AF109" s="760"/>
      <c r="AG109" s="760"/>
    </row>
    <row r="110" spans="2:33">
      <c r="B110" s="1154">
        <f t="shared" si="3"/>
        <v>101</v>
      </c>
      <c r="C110" s="793" t="s">
        <v>2377</v>
      </c>
      <c r="D110" s="1153" t="s">
        <v>1460</v>
      </c>
      <c r="E110" s="794" t="s">
        <v>686</v>
      </c>
      <c r="F110" s="795" t="s">
        <v>1461</v>
      </c>
      <c r="G110" s="793" t="s">
        <v>2727</v>
      </c>
      <c r="H110" s="796" t="s">
        <v>3387</v>
      </c>
      <c r="I110" s="796"/>
      <c r="J110" s="797" t="s">
        <v>2728</v>
      </c>
      <c r="K110" s="798">
        <v>6.6000000000000003E-2</v>
      </c>
      <c r="L110" s="798">
        <v>9.6000000000000002E-2</v>
      </c>
      <c r="M110" s="799" t="s">
        <v>2729</v>
      </c>
      <c r="N110" s="799" t="s">
        <v>2730</v>
      </c>
      <c r="O110" s="799" t="s">
        <v>2568</v>
      </c>
      <c r="P110" s="800" t="s">
        <v>2401</v>
      </c>
      <c r="Q110" s="800"/>
      <c r="R110" s="801">
        <v>130000000</v>
      </c>
      <c r="S110" s="801">
        <v>130000000</v>
      </c>
      <c r="T110" s="801">
        <v>0</v>
      </c>
      <c r="U110" s="801">
        <v>130000000</v>
      </c>
      <c r="V110" s="801">
        <v>4601994</v>
      </c>
      <c r="W110" s="802">
        <v>134601994</v>
      </c>
      <c r="X110" s="803">
        <v>0</v>
      </c>
      <c r="Y110" s="804"/>
      <c r="Z110" s="792"/>
      <c r="AA110" s="760"/>
      <c r="AB110" s="760"/>
      <c r="AC110" s="760"/>
      <c r="AD110" s="760"/>
      <c r="AE110" s="760"/>
      <c r="AF110" s="760"/>
      <c r="AG110" s="760"/>
    </row>
    <row r="111" spans="2:33">
      <c r="B111" s="1154">
        <f t="shared" si="3"/>
        <v>102</v>
      </c>
      <c r="C111" s="793" t="s">
        <v>2377</v>
      </c>
      <c r="D111" s="1153" t="s">
        <v>1467</v>
      </c>
      <c r="E111" s="794" t="s">
        <v>686</v>
      </c>
      <c r="F111" s="795" t="s">
        <v>1468</v>
      </c>
      <c r="G111" s="793" t="s">
        <v>2731</v>
      </c>
      <c r="H111" s="796" t="s">
        <v>3387</v>
      </c>
      <c r="I111" s="796"/>
      <c r="J111" s="797" t="s">
        <v>2418</v>
      </c>
      <c r="K111" s="798">
        <v>9.6699999999999994E-2</v>
      </c>
      <c r="L111" s="798">
        <v>0.12670000000000001</v>
      </c>
      <c r="M111" s="799" t="s">
        <v>2732</v>
      </c>
      <c r="N111" s="799" t="s">
        <v>2733</v>
      </c>
      <c r="O111" s="799" t="s">
        <v>2734</v>
      </c>
      <c r="P111" s="800" t="s">
        <v>2401</v>
      </c>
      <c r="Q111" s="800"/>
      <c r="R111" s="801">
        <v>293000000</v>
      </c>
      <c r="S111" s="801">
        <v>240000000</v>
      </c>
      <c r="T111" s="801">
        <v>0</v>
      </c>
      <c r="U111" s="801">
        <v>240000000</v>
      </c>
      <c r="V111" s="801">
        <v>35718735</v>
      </c>
      <c r="W111" s="802">
        <v>275718735</v>
      </c>
      <c r="X111" s="803">
        <v>0</v>
      </c>
      <c r="Y111" s="804"/>
      <c r="Z111" s="792"/>
      <c r="AA111" s="760"/>
      <c r="AB111" s="760"/>
      <c r="AC111" s="760"/>
      <c r="AD111" s="760"/>
      <c r="AE111" s="760"/>
      <c r="AF111" s="760"/>
      <c r="AG111" s="760"/>
    </row>
    <row r="112" spans="2:33">
      <c r="B112" s="1154">
        <f t="shared" si="3"/>
        <v>103</v>
      </c>
      <c r="C112" s="793" t="s">
        <v>2377</v>
      </c>
      <c r="D112" s="1153" t="s">
        <v>1474</v>
      </c>
      <c r="E112" s="794" t="s">
        <v>686</v>
      </c>
      <c r="F112" s="795" t="s">
        <v>1475</v>
      </c>
      <c r="G112" s="793" t="s">
        <v>2735</v>
      </c>
      <c r="H112" s="796" t="s">
        <v>3387</v>
      </c>
      <c r="I112" s="796"/>
      <c r="J112" s="797" t="s">
        <v>2458</v>
      </c>
      <c r="K112" s="798">
        <v>7.8700000000000006E-2</v>
      </c>
      <c r="L112" s="798">
        <v>0.10869999999999999</v>
      </c>
      <c r="M112" s="799" t="s">
        <v>2736</v>
      </c>
      <c r="N112" s="799" t="s">
        <v>2737</v>
      </c>
      <c r="O112" s="799" t="s">
        <v>2668</v>
      </c>
      <c r="P112" s="800" t="s">
        <v>2401</v>
      </c>
      <c r="Q112" s="800"/>
      <c r="R112" s="801">
        <v>100000000</v>
      </c>
      <c r="S112" s="801">
        <v>100000000</v>
      </c>
      <c r="T112" s="801">
        <v>2209500</v>
      </c>
      <c r="U112" s="801">
        <v>102209500</v>
      </c>
      <c r="V112" s="801">
        <v>11508224</v>
      </c>
      <c r="W112" s="802">
        <v>113717724</v>
      </c>
      <c r="X112" s="803">
        <v>0</v>
      </c>
      <c r="Y112" s="804"/>
      <c r="Z112" s="792"/>
      <c r="AA112" s="760"/>
      <c r="AB112" s="760"/>
      <c r="AC112" s="760"/>
      <c r="AD112" s="760"/>
      <c r="AE112" s="760"/>
      <c r="AF112" s="760"/>
      <c r="AG112" s="760"/>
    </row>
    <row r="113" spans="2:33">
      <c r="B113" s="1154">
        <f t="shared" si="3"/>
        <v>104</v>
      </c>
      <c r="C113" s="793" t="s">
        <v>2377</v>
      </c>
      <c r="D113" s="1153" t="s">
        <v>1474</v>
      </c>
      <c r="E113" s="794" t="s">
        <v>686</v>
      </c>
      <c r="F113" s="795" t="s">
        <v>1475</v>
      </c>
      <c r="G113" s="793" t="s">
        <v>2738</v>
      </c>
      <c r="H113" s="796" t="s">
        <v>3387</v>
      </c>
      <c r="I113" s="796"/>
      <c r="J113" s="797" t="s">
        <v>2458</v>
      </c>
      <c r="K113" s="798">
        <v>6.4000000000000001E-2</v>
      </c>
      <c r="L113" s="798">
        <v>9.4E-2</v>
      </c>
      <c r="M113" s="799" t="s">
        <v>2725</v>
      </c>
      <c r="N113" s="799" t="s">
        <v>2726</v>
      </c>
      <c r="O113" s="799" t="s">
        <v>2668</v>
      </c>
      <c r="P113" s="800" t="s">
        <v>2401</v>
      </c>
      <c r="Q113" s="800"/>
      <c r="R113" s="801">
        <v>69000000</v>
      </c>
      <c r="S113" s="801">
        <v>69000000</v>
      </c>
      <c r="T113" s="801">
        <v>2133160</v>
      </c>
      <c r="U113" s="801">
        <v>71133160</v>
      </c>
      <c r="V113" s="801">
        <v>6890271</v>
      </c>
      <c r="W113" s="802">
        <v>78023431</v>
      </c>
      <c r="X113" s="803">
        <v>0</v>
      </c>
      <c r="Y113" s="804"/>
      <c r="Z113" s="792"/>
      <c r="AA113" s="760"/>
      <c r="AB113" s="760"/>
      <c r="AC113" s="760"/>
      <c r="AD113" s="760"/>
      <c r="AE113" s="760"/>
      <c r="AF113" s="760"/>
      <c r="AG113" s="760"/>
    </row>
    <row r="114" spans="2:33">
      <c r="B114" s="1154">
        <f t="shared" si="3"/>
        <v>105</v>
      </c>
      <c r="C114" s="793" t="s">
        <v>2377</v>
      </c>
      <c r="D114" s="1153" t="s">
        <v>1474</v>
      </c>
      <c r="E114" s="794" t="s">
        <v>686</v>
      </c>
      <c r="F114" s="795" t="s">
        <v>1475</v>
      </c>
      <c r="G114" s="793" t="s">
        <v>2739</v>
      </c>
      <c r="H114" s="796" t="s">
        <v>3387</v>
      </c>
      <c r="I114" s="796"/>
      <c r="J114" s="797" t="s">
        <v>2728</v>
      </c>
      <c r="K114" s="798">
        <v>7.1500000000000008E-2</v>
      </c>
      <c r="L114" s="798">
        <v>0.10150000000000001</v>
      </c>
      <c r="M114" s="799" t="s">
        <v>2740</v>
      </c>
      <c r="N114" s="799" t="s">
        <v>2741</v>
      </c>
      <c r="O114" s="799" t="s">
        <v>2668</v>
      </c>
      <c r="P114" s="800" t="s">
        <v>2401</v>
      </c>
      <c r="Q114" s="800"/>
      <c r="R114" s="801">
        <v>97000000</v>
      </c>
      <c r="S114" s="801">
        <v>97000000</v>
      </c>
      <c r="T114" s="801">
        <v>2201700</v>
      </c>
      <c r="U114" s="801">
        <v>99201700</v>
      </c>
      <c r="V114" s="801">
        <v>10394968</v>
      </c>
      <c r="W114" s="802">
        <v>109596668</v>
      </c>
      <c r="X114" s="803">
        <v>0</v>
      </c>
      <c r="Y114" s="804"/>
      <c r="Z114" s="792"/>
      <c r="AA114" s="760"/>
      <c r="AB114" s="760"/>
      <c r="AC114" s="760"/>
      <c r="AD114" s="760"/>
      <c r="AE114" s="760"/>
      <c r="AF114" s="760"/>
      <c r="AG114" s="760"/>
    </row>
    <row r="115" spans="2:33">
      <c r="B115" s="1154">
        <f t="shared" si="3"/>
        <v>106</v>
      </c>
      <c r="C115" s="793" t="s">
        <v>2377</v>
      </c>
      <c r="D115" s="1153" t="s">
        <v>1486</v>
      </c>
      <c r="E115" s="794" t="s">
        <v>686</v>
      </c>
      <c r="F115" s="795" t="s">
        <v>1487</v>
      </c>
      <c r="G115" s="793" t="s">
        <v>2742</v>
      </c>
      <c r="H115" s="796" t="s">
        <v>3387</v>
      </c>
      <c r="I115" s="796"/>
      <c r="J115" s="797" t="s">
        <v>2418</v>
      </c>
      <c r="K115" s="798">
        <v>0.1094</v>
      </c>
      <c r="L115" s="798">
        <v>0.1394</v>
      </c>
      <c r="M115" s="799" t="s">
        <v>2743</v>
      </c>
      <c r="N115" s="799" t="s">
        <v>2744</v>
      </c>
      <c r="O115" s="799" t="s">
        <v>2507</v>
      </c>
      <c r="P115" s="800" t="s">
        <v>2401</v>
      </c>
      <c r="Q115" s="800"/>
      <c r="R115" s="801">
        <v>58000000</v>
      </c>
      <c r="S115" s="801">
        <v>58000000</v>
      </c>
      <c r="T115" s="801">
        <v>0</v>
      </c>
      <c r="U115" s="801">
        <v>58000000</v>
      </c>
      <c r="V115" s="801">
        <v>1647792</v>
      </c>
      <c r="W115" s="802">
        <v>59647792</v>
      </c>
      <c r="X115" s="803">
        <v>0</v>
      </c>
      <c r="Y115" s="804"/>
      <c r="Z115" s="792"/>
      <c r="AA115" s="760"/>
      <c r="AB115" s="760"/>
      <c r="AC115" s="760"/>
      <c r="AD115" s="760"/>
      <c r="AE115" s="760"/>
      <c r="AF115" s="760"/>
      <c r="AG115" s="760"/>
    </row>
    <row r="116" spans="2:33">
      <c r="B116" s="1154">
        <f t="shared" si="3"/>
        <v>107</v>
      </c>
      <c r="C116" s="793" t="s">
        <v>2377</v>
      </c>
      <c r="D116" s="1153" t="s">
        <v>1492</v>
      </c>
      <c r="E116" s="794" t="s">
        <v>686</v>
      </c>
      <c r="F116" s="795" t="s">
        <v>1493</v>
      </c>
      <c r="G116" s="793" t="s">
        <v>2745</v>
      </c>
      <c r="H116" s="796" t="s">
        <v>3387</v>
      </c>
      <c r="I116" s="796"/>
      <c r="J116" s="797" t="s">
        <v>2418</v>
      </c>
      <c r="K116" s="798">
        <v>0.11380000000000001</v>
      </c>
      <c r="L116" s="798">
        <v>0.14380000000000001</v>
      </c>
      <c r="M116" s="799" t="s">
        <v>2746</v>
      </c>
      <c r="N116" s="799" t="s">
        <v>2747</v>
      </c>
      <c r="O116" s="799" t="s">
        <v>2748</v>
      </c>
      <c r="P116" s="800" t="s">
        <v>2401</v>
      </c>
      <c r="Q116" s="800"/>
      <c r="R116" s="801">
        <v>49000000</v>
      </c>
      <c r="S116" s="801">
        <v>49000000</v>
      </c>
      <c r="T116" s="801">
        <v>0</v>
      </c>
      <c r="U116" s="801">
        <v>49000000</v>
      </c>
      <c r="V116" s="801">
        <v>4857490</v>
      </c>
      <c r="W116" s="802">
        <v>53857490</v>
      </c>
      <c r="X116" s="803">
        <v>0</v>
      </c>
      <c r="Y116" s="804"/>
      <c r="Z116" s="792"/>
      <c r="AA116" s="760"/>
      <c r="AB116" s="760"/>
      <c r="AC116" s="760"/>
      <c r="AD116" s="760"/>
      <c r="AE116" s="760"/>
      <c r="AF116" s="760"/>
      <c r="AG116" s="760"/>
    </row>
    <row r="117" spans="2:33">
      <c r="B117" s="1154">
        <f t="shared" si="3"/>
        <v>108</v>
      </c>
      <c r="C117" s="793" t="s">
        <v>2377</v>
      </c>
      <c r="D117" s="1153" t="s">
        <v>1501</v>
      </c>
      <c r="E117" s="794" t="s">
        <v>686</v>
      </c>
      <c r="F117" s="795" t="s">
        <v>796</v>
      </c>
      <c r="G117" s="793" t="s">
        <v>2749</v>
      </c>
      <c r="H117" s="796" t="s">
        <v>3387</v>
      </c>
      <c r="I117" s="796"/>
      <c r="J117" s="797" t="s">
        <v>2458</v>
      </c>
      <c r="K117" s="798">
        <v>0.11220000000000001</v>
      </c>
      <c r="L117" s="798">
        <v>0.14219999999999999</v>
      </c>
      <c r="M117" s="799" t="s">
        <v>2647</v>
      </c>
      <c r="N117" s="799" t="s">
        <v>2648</v>
      </c>
      <c r="O117" s="799" t="s">
        <v>2750</v>
      </c>
      <c r="P117" s="800" t="s">
        <v>2401</v>
      </c>
      <c r="Q117" s="800"/>
      <c r="R117" s="801">
        <v>40000000</v>
      </c>
      <c r="S117" s="801">
        <v>40000000</v>
      </c>
      <c r="T117" s="801">
        <v>0</v>
      </c>
      <c r="U117" s="801">
        <v>40000000</v>
      </c>
      <c r="V117" s="801">
        <v>3565836</v>
      </c>
      <c r="W117" s="802">
        <v>43565836</v>
      </c>
      <c r="X117" s="803">
        <v>0</v>
      </c>
      <c r="Y117" s="804"/>
      <c r="Z117" s="792"/>
      <c r="AA117" s="760"/>
      <c r="AB117" s="760"/>
      <c r="AC117" s="760"/>
      <c r="AD117" s="760"/>
      <c r="AE117" s="760"/>
      <c r="AF117" s="760"/>
      <c r="AG117" s="760"/>
    </row>
    <row r="118" spans="2:33">
      <c r="B118" s="1154">
        <f t="shared" si="3"/>
        <v>109</v>
      </c>
      <c r="C118" s="793" t="s">
        <v>2377</v>
      </c>
      <c r="D118" s="1153" t="s">
        <v>1506</v>
      </c>
      <c r="E118" s="794" t="s">
        <v>686</v>
      </c>
      <c r="F118" s="795" t="s">
        <v>1507</v>
      </c>
      <c r="G118" s="793" t="s">
        <v>2751</v>
      </c>
      <c r="H118" s="796" t="s">
        <v>3387</v>
      </c>
      <c r="I118" s="796"/>
      <c r="J118" s="797" t="s">
        <v>2752</v>
      </c>
      <c r="K118" s="798">
        <v>8.0500000000000002E-2</v>
      </c>
      <c r="L118" s="798">
        <v>0.1105</v>
      </c>
      <c r="M118" s="799" t="s">
        <v>2753</v>
      </c>
      <c r="N118" s="799" t="s">
        <v>2754</v>
      </c>
      <c r="O118" s="799" t="s">
        <v>2755</v>
      </c>
      <c r="P118" s="800" t="s">
        <v>2401</v>
      </c>
      <c r="Q118" s="800"/>
      <c r="R118" s="801">
        <v>42000000</v>
      </c>
      <c r="S118" s="801">
        <v>28115708</v>
      </c>
      <c r="T118" s="801">
        <v>1829020</v>
      </c>
      <c r="U118" s="801">
        <v>29944728</v>
      </c>
      <c r="V118" s="801">
        <v>1900448</v>
      </c>
      <c r="W118" s="802">
        <v>31845176</v>
      </c>
      <c r="X118" s="803">
        <v>0</v>
      </c>
      <c r="Y118" s="804"/>
      <c r="Z118" s="792"/>
      <c r="AA118" s="760"/>
      <c r="AB118" s="760"/>
      <c r="AC118" s="760"/>
      <c r="AD118" s="760"/>
      <c r="AE118" s="760"/>
      <c r="AF118" s="760"/>
      <c r="AG118" s="760"/>
    </row>
    <row r="119" spans="2:33">
      <c r="B119" s="1154">
        <f t="shared" si="3"/>
        <v>110</v>
      </c>
      <c r="C119" s="793" t="s">
        <v>2377</v>
      </c>
      <c r="D119" s="1153" t="s">
        <v>1512</v>
      </c>
      <c r="E119" s="794" t="s">
        <v>686</v>
      </c>
      <c r="F119" s="795" t="s">
        <v>1513</v>
      </c>
      <c r="G119" s="793" t="s">
        <v>2756</v>
      </c>
      <c r="H119" s="796" t="s">
        <v>3387</v>
      </c>
      <c r="I119" s="796"/>
      <c r="J119" s="797" t="s">
        <v>2418</v>
      </c>
      <c r="K119" s="798">
        <v>0.1048</v>
      </c>
      <c r="L119" s="798">
        <v>0.1348</v>
      </c>
      <c r="M119" s="799" t="s">
        <v>2746</v>
      </c>
      <c r="N119" s="799" t="s">
        <v>2747</v>
      </c>
      <c r="O119" s="799" t="s">
        <v>2507</v>
      </c>
      <c r="P119" s="800" t="s">
        <v>2401</v>
      </c>
      <c r="Q119" s="800"/>
      <c r="R119" s="801">
        <v>121000000</v>
      </c>
      <c r="S119" s="801">
        <v>121000000</v>
      </c>
      <c r="T119" s="801">
        <v>0</v>
      </c>
      <c r="U119" s="801">
        <v>121000000</v>
      </c>
      <c r="V119" s="801">
        <v>3421742</v>
      </c>
      <c r="W119" s="802">
        <v>124421742</v>
      </c>
      <c r="X119" s="803">
        <v>0</v>
      </c>
      <c r="Y119" s="804"/>
      <c r="Z119" s="792"/>
      <c r="AA119" s="760"/>
      <c r="AB119" s="760"/>
      <c r="AC119" s="760"/>
      <c r="AD119" s="760"/>
      <c r="AE119" s="760"/>
      <c r="AF119" s="760"/>
      <c r="AG119" s="760"/>
    </row>
    <row r="120" spans="2:33">
      <c r="B120" s="1154">
        <f t="shared" si="3"/>
        <v>111</v>
      </c>
      <c r="C120" s="793" t="s">
        <v>2377</v>
      </c>
      <c r="D120" s="1153" t="s">
        <v>1520</v>
      </c>
      <c r="E120" s="794" t="s">
        <v>834</v>
      </c>
      <c r="F120" s="795" t="s">
        <v>1521</v>
      </c>
      <c r="G120" s="793" t="s">
        <v>2757</v>
      </c>
      <c r="H120" s="796" t="s">
        <v>3387</v>
      </c>
      <c r="I120" s="796"/>
      <c r="J120" s="797" t="s">
        <v>2418</v>
      </c>
      <c r="K120" s="798">
        <v>0.1012</v>
      </c>
      <c r="L120" s="798">
        <v>0.13119999999999998</v>
      </c>
      <c r="M120" s="799" t="s">
        <v>2427</v>
      </c>
      <c r="N120" s="799" t="s">
        <v>2428</v>
      </c>
      <c r="O120" s="799" t="s">
        <v>2758</v>
      </c>
      <c r="P120" s="800" t="s">
        <v>2401</v>
      </c>
      <c r="Q120" s="800"/>
      <c r="R120" s="801">
        <v>348000000</v>
      </c>
      <c r="S120" s="801">
        <v>348000000</v>
      </c>
      <c r="T120" s="801">
        <v>2778720</v>
      </c>
      <c r="U120" s="801">
        <v>350778720</v>
      </c>
      <c r="V120" s="801">
        <v>10141291</v>
      </c>
      <c r="W120" s="802">
        <v>360920011</v>
      </c>
      <c r="X120" s="803">
        <v>0</v>
      </c>
      <c r="Y120" s="804"/>
      <c r="Z120" s="792"/>
      <c r="AA120" s="760"/>
      <c r="AB120" s="760"/>
      <c r="AC120" s="760"/>
      <c r="AD120" s="760"/>
      <c r="AE120" s="760"/>
      <c r="AF120" s="760"/>
      <c r="AG120" s="760"/>
    </row>
    <row r="121" spans="2:33">
      <c r="B121" s="1154">
        <f t="shared" si="3"/>
        <v>112</v>
      </c>
      <c r="C121" s="793" t="s">
        <v>2377</v>
      </c>
      <c r="D121" s="1153" t="s">
        <v>1527</v>
      </c>
      <c r="E121" s="794" t="s">
        <v>686</v>
      </c>
      <c r="F121" s="795" t="s">
        <v>1528</v>
      </c>
      <c r="G121" s="793" t="s">
        <v>2759</v>
      </c>
      <c r="H121" s="796" t="s">
        <v>3387</v>
      </c>
      <c r="I121" s="796"/>
      <c r="J121" s="797" t="s">
        <v>2418</v>
      </c>
      <c r="K121" s="798">
        <v>8.6800000000000002E-2</v>
      </c>
      <c r="L121" s="798">
        <v>0.1168</v>
      </c>
      <c r="M121" s="799" t="s">
        <v>2448</v>
      </c>
      <c r="N121" s="799" t="s">
        <v>2449</v>
      </c>
      <c r="O121" s="799" t="s">
        <v>2485</v>
      </c>
      <c r="P121" s="800" t="s">
        <v>2401</v>
      </c>
      <c r="Q121" s="800"/>
      <c r="R121" s="801">
        <v>64000000</v>
      </c>
      <c r="S121" s="801">
        <v>64000000</v>
      </c>
      <c r="T121" s="801">
        <v>0</v>
      </c>
      <c r="U121" s="801">
        <v>64000000</v>
      </c>
      <c r="V121" s="801">
        <v>1755010</v>
      </c>
      <c r="W121" s="802">
        <v>65755010</v>
      </c>
      <c r="X121" s="803">
        <v>0</v>
      </c>
      <c r="Y121" s="804"/>
      <c r="Z121" s="792"/>
      <c r="AA121" s="760"/>
      <c r="AB121" s="760"/>
      <c r="AC121" s="760"/>
      <c r="AD121" s="760"/>
      <c r="AE121" s="760"/>
      <c r="AF121" s="760"/>
      <c r="AG121" s="760"/>
    </row>
    <row r="122" spans="2:33">
      <c r="B122" s="1154">
        <f t="shared" si="3"/>
        <v>113</v>
      </c>
      <c r="C122" s="793" t="s">
        <v>2377</v>
      </c>
      <c r="D122" s="1153" t="s">
        <v>1535</v>
      </c>
      <c r="E122" s="794" t="s">
        <v>686</v>
      </c>
      <c r="F122" s="795" t="s">
        <v>1536</v>
      </c>
      <c r="G122" s="793" t="s">
        <v>2760</v>
      </c>
      <c r="H122" s="796" t="s">
        <v>3387</v>
      </c>
      <c r="I122" s="796"/>
      <c r="J122" s="797" t="s">
        <v>2418</v>
      </c>
      <c r="K122" s="798">
        <v>0.1047</v>
      </c>
      <c r="L122" s="798">
        <v>0.13470000000000001</v>
      </c>
      <c r="M122" s="799" t="s">
        <v>2761</v>
      </c>
      <c r="N122" s="799" t="s">
        <v>2762</v>
      </c>
      <c r="O122" s="799" t="s">
        <v>2507</v>
      </c>
      <c r="P122" s="800" t="s">
        <v>2401</v>
      </c>
      <c r="Q122" s="800"/>
      <c r="R122" s="801">
        <v>170000000</v>
      </c>
      <c r="S122" s="801">
        <v>170000000</v>
      </c>
      <c r="T122" s="801">
        <v>0</v>
      </c>
      <c r="U122" s="801">
        <v>170000000</v>
      </c>
      <c r="V122" s="801">
        <v>4851865</v>
      </c>
      <c r="W122" s="802">
        <v>174851865</v>
      </c>
      <c r="X122" s="803">
        <v>0</v>
      </c>
      <c r="Y122" s="804"/>
      <c r="Z122" s="792"/>
      <c r="AA122" s="760"/>
      <c r="AB122" s="760"/>
      <c r="AC122" s="760"/>
      <c r="AD122" s="760"/>
      <c r="AE122" s="760"/>
      <c r="AF122" s="760"/>
      <c r="AG122" s="760"/>
    </row>
    <row r="123" spans="2:33">
      <c r="B123" s="1154">
        <f t="shared" si="3"/>
        <v>114</v>
      </c>
      <c r="C123" s="793" t="s">
        <v>2377</v>
      </c>
      <c r="D123" s="1153" t="s">
        <v>1539</v>
      </c>
      <c r="E123" s="794" t="s">
        <v>686</v>
      </c>
      <c r="F123" s="795" t="s">
        <v>1540</v>
      </c>
      <c r="G123" s="793" t="s">
        <v>2763</v>
      </c>
      <c r="H123" s="796" t="s">
        <v>3387</v>
      </c>
      <c r="I123" s="796"/>
      <c r="J123" s="797" t="s">
        <v>2439</v>
      </c>
      <c r="K123" s="798">
        <v>0.1177</v>
      </c>
      <c r="L123" s="798">
        <v>0.1477</v>
      </c>
      <c r="M123" s="799" t="s">
        <v>2764</v>
      </c>
      <c r="N123" s="799" t="s">
        <v>2765</v>
      </c>
      <c r="O123" s="799" t="s">
        <v>2503</v>
      </c>
      <c r="P123" s="800" t="s">
        <v>2401</v>
      </c>
      <c r="Q123" s="800"/>
      <c r="R123" s="801">
        <v>197000000</v>
      </c>
      <c r="S123" s="801">
        <v>197000000</v>
      </c>
      <c r="T123" s="801">
        <v>0</v>
      </c>
      <c r="U123" s="801">
        <v>197000000</v>
      </c>
      <c r="V123" s="801">
        <v>9809128</v>
      </c>
      <c r="W123" s="802">
        <v>206809128</v>
      </c>
      <c r="X123" s="803">
        <v>0</v>
      </c>
      <c r="Y123" s="804"/>
      <c r="Z123" s="792"/>
      <c r="AA123" s="760"/>
      <c r="AB123" s="760"/>
      <c r="AC123" s="760"/>
      <c r="AD123" s="760"/>
      <c r="AE123" s="760"/>
      <c r="AF123" s="760"/>
      <c r="AG123" s="760"/>
    </row>
    <row r="124" spans="2:33">
      <c r="B124" s="1154">
        <f t="shared" si="3"/>
        <v>115</v>
      </c>
      <c r="C124" s="793" t="s">
        <v>2377</v>
      </c>
      <c r="D124" s="1153" t="s">
        <v>1545</v>
      </c>
      <c r="E124" s="794" t="s">
        <v>686</v>
      </c>
      <c r="F124" s="795" t="s">
        <v>1546</v>
      </c>
      <c r="G124" s="793" t="s">
        <v>2766</v>
      </c>
      <c r="H124" s="796" t="s">
        <v>3387</v>
      </c>
      <c r="I124" s="796"/>
      <c r="J124" s="797" t="s">
        <v>2418</v>
      </c>
      <c r="K124" s="798">
        <v>8.4399999999999989E-2</v>
      </c>
      <c r="L124" s="798">
        <v>0.1144</v>
      </c>
      <c r="M124" s="799" t="s">
        <v>2767</v>
      </c>
      <c r="N124" s="799" t="s">
        <v>2768</v>
      </c>
      <c r="O124" s="799" t="s">
        <v>2477</v>
      </c>
      <c r="P124" s="800" t="s">
        <v>2401</v>
      </c>
      <c r="Q124" s="800"/>
      <c r="R124" s="801">
        <v>100000000</v>
      </c>
      <c r="S124" s="801">
        <v>100000000</v>
      </c>
      <c r="T124" s="801">
        <v>0</v>
      </c>
      <c r="U124" s="801">
        <v>100000000</v>
      </c>
      <c r="V124" s="801">
        <v>1742601</v>
      </c>
      <c r="W124" s="802">
        <v>101742601</v>
      </c>
      <c r="X124" s="803">
        <v>0</v>
      </c>
      <c r="Y124" s="804"/>
      <c r="Z124" s="792"/>
      <c r="AA124" s="760"/>
      <c r="AB124" s="760"/>
      <c r="AC124" s="760"/>
      <c r="AD124" s="760"/>
      <c r="AE124" s="760"/>
      <c r="AF124" s="760"/>
      <c r="AG124" s="760"/>
    </row>
    <row r="125" spans="2:33">
      <c r="B125" s="1154">
        <f t="shared" si="3"/>
        <v>116</v>
      </c>
      <c r="C125" s="793" t="s">
        <v>2377</v>
      </c>
      <c r="D125" s="1153" t="s">
        <v>1550</v>
      </c>
      <c r="E125" s="794" t="s">
        <v>686</v>
      </c>
      <c r="F125" s="795" t="s">
        <v>1551</v>
      </c>
      <c r="G125" s="793" t="s">
        <v>2769</v>
      </c>
      <c r="H125" s="796" t="s">
        <v>3387</v>
      </c>
      <c r="I125" s="796"/>
      <c r="J125" s="797" t="s">
        <v>2418</v>
      </c>
      <c r="K125" s="798">
        <v>8.9499999999999996E-2</v>
      </c>
      <c r="L125" s="798">
        <v>0.1195</v>
      </c>
      <c r="M125" s="799" t="s">
        <v>2770</v>
      </c>
      <c r="N125" s="799" t="s">
        <v>2771</v>
      </c>
      <c r="O125" s="799" t="s">
        <v>2465</v>
      </c>
      <c r="P125" s="800" t="s">
        <v>2401</v>
      </c>
      <c r="Q125" s="800"/>
      <c r="R125" s="801">
        <v>105000000</v>
      </c>
      <c r="S125" s="801">
        <v>105000000</v>
      </c>
      <c r="T125" s="801">
        <v>2527420</v>
      </c>
      <c r="U125" s="801">
        <v>107527420</v>
      </c>
      <c r="V125" s="801">
        <v>8365848</v>
      </c>
      <c r="W125" s="802">
        <v>115893268</v>
      </c>
      <c r="X125" s="803">
        <v>0</v>
      </c>
      <c r="Y125" s="804"/>
      <c r="Z125" s="792"/>
      <c r="AA125" s="760"/>
      <c r="AB125" s="760"/>
      <c r="AC125" s="760"/>
      <c r="AD125" s="760"/>
      <c r="AE125" s="760"/>
      <c r="AF125" s="760"/>
      <c r="AG125" s="760"/>
    </row>
    <row r="126" spans="2:33">
      <c r="B126" s="1154">
        <f t="shared" si="3"/>
        <v>117</v>
      </c>
      <c r="C126" s="793" t="s">
        <v>2377</v>
      </c>
      <c r="D126" s="1153" t="s">
        <v>1555</v>
      </c>
      <c r="E126" s="794" t="s">
        <v>686</v>
      </c>
      <c r="F126" s="795" t="s">
        <v>1556</v>
      </c>
      <c r="G126" s="793" t="s">
        <v>2772</v>
      </c>
      <c r="H126" s="796" t="s">
        <v>3387</v>
      </c>
      <c r="I126" s="796"/>
      <c r="J126" s="797" t="s">
        <v>2458</v>
      </c>
      <c r="K126" s="798">
        <v>8.9200000000000002E-2</v>
      </c>
      <c r="L126" s="798">
        <v>0.1192</v>
      </c>
      <c r="M126" s="799" t="s">
        <v>2773</v>
      </c>
      <c r="N126" s="799" t="s">
        <v>2774</v>
      </c>
      <c r="O126" s="799" t="s">
        <v>2668</v>
      </c>
      <c r="P126" s="800" t="s">
        <v>2401</v>
      </c>
      <c r="Q126" s="800"/>
      <c r="R126" s="801">
        <v>81000000</v>
      </c>
      <c r="S126" s="801">
        <v>81000000</v>
      </c>
      <c r="T126" s="801">
        <v>0</v>
      </c>
      <c r="U126" s="801">
        <v>81000000</v>
      </c>
      <c r="V126" s="801">
        <v>10271339</v>
      </c>
      <c r="W126" s="802">
        <v>91271339</v>
      </c>
      <c r="X126" s="803">
        <v>0</v>
      </c>
      <c r="Y126" s="804"/>
      <c r="Z126" s="792"/>
      <c r="AA126" s="760"/>
      <c r="AB126" s="760"/>
      <c r="AC126" s="760"/>
      <c r="AD126" s="760"/>
      <c r="AE126" s="760"/>
      <c r="AF126" s="760"/>
      <c r="AG126" s="760"/>
    </row>
    <row r="127" spans="2:33">
      <c r="B127" s="1154">
        <f t="shared" si="3"/>
        <v>118</v>
      </c>
      <c r="C127" s="793" t="s">
        <v>2377</v>
      </c>
      <c r="D127" s="1153" t="s">
        <v>1562</v>
      </c>
      <c r="E127" s="794" t="s">
        <v>686</v>
      </c>
      <c r="F127" s="795" t="s">
        <v>1563</v>
      </c>
      <c r="G127" s="793" t="s">
        <v>2775</v>
      </c>
      <c r="H127" s="796" t="s">
        <v>3387</v>
      </c>
      <c r="I127" s="796"/>
      <c r="J127" s="797" t="s">
        <v>2418</v>
      </c>
      <c r="K127" s="798">
        <v>9.9199999999999997E-2</v>
      </c>
      <c r="L127" s="798">
        <v>0.12920000000000001</v>
      </c>
      <c r="M127" s="799" t="s">
        <v>2776</v>
      </c>
      <c r="N127" s="799" t="s">
        <v>2777</v>
      </c>
      <c r="O127" s="799" t="s">
        <v>2481</v>
      </c>
      <c r="P127" s="800" t="s">
        <v>2401</v>
      </c>
      <c r="Q127" s="800"/>
      <c r="R127" s="801">
        <v>75000000</v>
      </c>
      <c r="S127" s="801">
        <v>75000000</v>
      </c>
      <c r="T127" s="801">
        <v>0</v>
      </c>
      <c r="U127" s="801">
        <v>75000000</v>
      </c>
      <c r="V127" s="801">
        <v>3600699</v>
      </c>
      <c r="W127" s="802">
        <v>78600699</v>
      </c>
      <c r="X127" s="803">
        <v>0</v>
      </c>
      <c r="Y127" s="804"/>
    </row>
    <row r="128" spans="2:33">
      <c r="B128" s="1154">
        <f t="shared" si="3"/>
        <v>119</v>
      </c>
      <c r="C128" s="793" t="s">
        <v>2377</v>
      </c>
      <c r="D128" s="1153" t="s">
        <v>1569</v>
      </c>
      <c r="E128" s="794" t="s">
        <v>834</v>
      </c>
      <c r="F128" s="795" t="s">
        <v>1570</v>
      </c>
      <c r="G128" s="793" t="s">
        <v>2778</v>
      </c>
      <c r="H128" s="796" t="s">
        <v>3387</v>
      </c>
      <c r="I128" s="796"/>
      <c r="J128" s="797" t="s">
        <v>2418</v>
      </c>
      <c r="K128" s="798">
        <v>9.4499999999999987E-2</v>
      </c>
      <c r="L128" s="798">
        <v>0.1245</v>
      </c>
      <c r="M128" s="799" t="s">
        <v>2779</v>
      </c>
      <c r="N128" s="799" t="s">
        <v>2780</v>
      </c>
      <c r="O128" s="799" t="s">
        <v>2551</v>
      </c>
      <c r="P128" s="800" t="s">
        <v>2401</v>
      </c>
      <c r="Q128" s="800"/>
      <c r="R128" s="801">
        <v>295000000</v>
      </c>
      <c r="S128" s="801">
        <v>295000000</v>
      </c>
      <c r="T128" s="801">
        <v>2741140</v>
      </c>
      <c r="U128" s="801">
        <v>297741140</v>
      </c>
      <c r="V128" s="801">
        <v>30125267</v>
      </c>
      <c r="W128" s="802">
        <v>327866407</v>
      </c>
      <c r="X128" s="803">
        <v>0</v>
      </c>
      <c r="Y128" s="804"/>
    </row>
    <row r="129" spans="2:33">
      <c r="B129" s="1154">
        <f t="shared" si="3"/>
        <v>120</v>
      </c>
      <c r="C129" s="793" t="s">
        <v>2377</v>
      </c>
      <c r="D129" s="1153" t="s">
        <v>1576</v>
      </c>
      <c r="E129" s="794" t="s">
        <v>686</v>
      </c>
      <c r="F129" s="795" t="s">
        <v>1577</v>
      </c>
      <c r="G129" s="793" t="s">
        <v>2781</v>
      </c>
      <c r="H129" s="796" t="s">
        <v>3387</v>
      </c>
      <c r="I129" s="796"/>
      <c r="J129" s="797" t="s">
        <v>2418</v>
      </c>
      <c r="K129" s="798">
        <v>9.6799999999999997E-2</v>
      </c>
      <c r="L129" s="798">
        <v>0.1268</v>
      </c>
      <c r="M129" s="799" t="s">
        <v>2614</v>
      </c>
      <c r="N129" s="799" t="s">
        <v>2615</v>
      </c>
      <c r="O129" s="799" t="s">
        <v>2503</v>
      </c>
      <c r="P129" s="800" t="s">
        <v>2401</v>
      </c>
      <c r="Q129" s="800"/>
      <c r="R129" s="801">
        <v>127000000</v>
      </c>
      <c r="S129" s="801">
        <v>127000000</v>
      </c>
      <c r="T129" s="801">
        <v>0</v>
      </c>
      <c r="U129" s="801">
        <v>127000000</v>
      </c>
      <c r="V129" s="801">
        <v>5602338</v>
      </c>
      <c r="W129" s="802">
        <v>132602338</v>
      </c>
      <c r="X129" s="803">
        <v>0</v>
      </c>
      <c r="Y129" s="804"/>
      <c r="Z129" s="792"/>
      <c r="AA129" s="760"/>
      <c r="AB129" s="760"/>
      <c r="AC129" s="760"/>
      <c r="AD129" s="760"/>
      <c r="AE129" s="760"/>
      <c r="AF129" s="760"/>
      <c r="AG129" s="760"/>
    </row>
    <row r="130" spans="2:33">
      <c r="B130" s="1154">
        <f t="shared" si="3"/>
        <v>121</v>
      </c>
      <c r="C130" s="793" t="s">
        <v>2377</v>
      </c>
      <c r="D130" s="1153" t="s">
        <v>1581</v>
      </c>
      <c r="E130" s="794" t="s">
        <v>686</v>
      </c>
      <c r="F130" s="795" t="s">
        <v>1582</v>
      </c>
      <c r="G130" s="793" t="s">
        <v>2782</v>
      </c>
      <c r="H130" s="796" t="s">
        <v>3387</v>
      </c>
      <c r="I130" s="796"/>
      <c r="J130" s="797" t="s">
        <v>2418</v>
      </c>
      <c r="K130" s="798">
        <v>8.9700000000000002E-2</v>
      </c>
      <c r="L130" s="798">
        <v>0.1197</v>
      </c>
      <c r="M130" s="799" t="s">
        <v>2783</v>
      </c>
      <c r="N130" s="799" t="s">
        <v>2784</v>
      </c>
      <c r="O130" s="799" t="s">
        <v>2785</v>
      </c>
      <c r="P130" s="800" t="s">
        <v>2401</v>
      </c>
      <c r="Q130" s="800"/>
      <c r="R130" s="801">
        <v>102000000</v>
      </c>
      <c r="S130" s="801">
        <v>102000000</v>
      </c>
      <c r="T130" s="801">
        <v>2162040</v>
      </c>
      <c r="U130" s="801">
        <v>104162040</v>
      </c>
      <c r="V130" s="801">
        <v>10720551</v>
      </c>
      <c r="W130" s="802">
        <v>114882591</v>
      </c>
      <c r="X130" s="803">
        <v>0</v>
      </c>
      <c r="Y130" s="804"/>
      <c r="Z130" s="792"/>
      <c r="AA130" s="760"/>
      <c r="AB130" s="760"/>
      <c r="AC130" s="760"/>
      <c r="AD130" s="760"/>
      <c r="AE130" s="760"/>
      <c r="AF130" s="760"/>
      <c r="AG130" s="760"/>
    </row>
    <row r="131" spans="2:33">
      <c r="B131" s="1154">
        <f t="shared" si="3"/>
        <v>122</v>
      </c>
      <c r="C131" s="793" t="s">
        <v>2377</v>
      </c>
      <c r="D131" s="1153" t="s">
        <v>1588</v>
      </c>
      <c r="E131" s="794" t="s">
        <v>834</v>
      </c>
      <c r="F131" s="795" t="s">
        <v>1589</v>
      </c>
      <c r="G131" s="793" t="s">
        <v>2786</v>
      </c>
      <c r="H131" s="796" t="s">
        <v>3387</v>
      </c>
      <c r="I131" s="796"/>
      <c r="J131" s="797" t="s">
        <v>2418</v>
      </c>
      <c r="K131" s="798">
        <v>0.11380000000000001</v>
      </c>
      <c r="L131" s="798">
        <v>0.14380000000000001</v>
      </c>
      <c r="M131" s="799" t="s">
        <v>2787</v>
      </c>
      <c r="N131" s="799" t="s">
        <v>2788</v>
      </c>
      <c r="O131" s="799" t="s">
        <v>2789</v>
      </c>
      <c r="P131" s="800" t="s">
        <v>2401</v>
      </c>
      <c r="Q131" s="800"/>
      <c r="R131" s="801">
        <v>160000000</v>
      </c>
      <c r="S131" s="801">
        <v>160000000</v>
      </c>
      <c r="T131" s="801">
        <v>0</v>
      </c>
      <c r="U131" s="801">
        <v>160000000</v>
      </c>
      <c r="V131" s="801">
        <v>55018019</v>
      </c>
      <c r="W131" s="802">
        <v>215018019</v>
      </c>
      <c r="X131" s="803">
        <v>0</v>
      </c>
      <c r="Y131" s="804"/>
      <c r="Z131" s="792"/>
      <c r="AA131" s="760"/>
      <c r="AB131" s="760"/>
      <c r="AC131" s="760"/>
      <c r="AD131" s="760"/>
      <c r="AE131" s="760"/>
      <c r="AF131" s="760"/>
      <c r="AG131" s="760"/>
    </row>
    <row r="132" spans="2:33">
      <c r="B132" s="1154">
        <f t="shared" si="3"/>
        <v>123</v>
      </c>
      <c r="C132" s="793" t="s">
        <v>2377</v>
      </c>
      <c r="D132" s="1153" t="s">
        <v>1588</v>
      </c>
      <c r="E132" s="794" t="s">
        <v>834</v>
      </c>
      <c r="F132" s="795" t="s">
        <v>1589</v>
      </c>
      <c r="G132" s="793" t="s">
        <v>2790</v>
      </c>
      <c r="H132" s="796" t="s">
        <v>3387</v>
      </c>
      <c r="I132" s="796"/>
      <c r="J132" s="797" t="s">
        <v>2418</v>
      </c>
      <c r="K132" s="798">
        <v>0.1114</v>
      </c>
      <c r="L132" s="798">
        <v>0.1414</v>
      </c>
      <c r="M132" s="799" t="s">
        <v>2791</v>
      </c>
      <c r="N132" s="799" t="s">
        <v>2792</v>
      </c>
      <c r="O132" s="799" t="s">
        <v>2789</v>
      </c>
      <c r="P132" s="800" t="s">
        <v>2401</v>
      </c>
      <c r="Q132" s="800"/>
      <c r="R132" s="801">
        <v>340000000</v>
      </c>
      <c r="S132" s="801">
        <v>340000000</v>
      </c>
      <c r="T132" s="801">
        <v>3453350</v>
      </c>
      <c r="U132" s="801">
        <v>343453350</v>
      </c>
      <c r="V132" s="801">
        <v>115326995</v>
      </c>
      <c r="W132" s="802">
        <v>458780345</v>
      </c>
      <c r="X132" s="803">
        <v>0</v>
      </c>
      <c r="Y132" s="804"/>
      <c r="Z132" s="792"/>
      <c r="AA132" s="760"/>
      <c r="AB132" s="760"/>
      <c r="AC132" s="760"/>
      <c r="AD132" s="760"/>
      <c r="AE132" s="760"/>
      <c r="AF132" s="760"/>
      <c r="AG132" s="760"/>
    </row>
    <row r="133" spans="2:33">
      <c r="B133" s="1154">
        <f t="shared" si="3"/>
        <v>124</v>
      </c>
      <c r="C133" s="793" t="s">
        <v>2377</v>
      </c>
      <c r="D133" s="1153" t="s">
        <v>1596</v>
      </c>
      <c r="E133" s="794" t="s">
        <v>686</v>
      </c>
      <c r="F133" s="795" t="s">
        <v>1597</v>
      </c>
      <c r="G133" s="793" t="s">
        <v>2793</v>
      </c>
      <c r="H133" s="796" t="s">
        <v>3387</v>
      </c>
      <c r="I133" s="796"/>
      <c r="J133" s="797" t="s">
        <v>2458</v>
      </c>
      <c r="K133" s="798">
        <v>7.0400000000000004E-2</v>
      </c>
      <c r="L133" s="798">
        <v>0.10039999999999999</v>
      </c>
      <c r="M133" s="799" t="s">
        <v>2794</v>
      </c>
      <c r="N133" s="799" t="s">
        <v>2795</v>
      </c>
      <c r="O133" s="799" t="s">
        <v>2433</v>
      </c>
      <c r="P133" s="800" t="s">
        <v>2401</v>
      </c>
      <c r="Q133" s="800"/>
      <c r="R133" s="801">
        <v>100000000</v>
      </c>
      <c r="S133" s="801">
        <v>100000000</v>
      </c>
      <c r="T133" s="801">
        <v>0</v>
      </c>
      <c r="U133" s="801">
        <v>100000000</v>
      </c>
      <c r="V133" s="801">
        <v>3000952</v>
      </c>
      <c r="W133" s="802">
        <v>103000952</v>
      </c>
      <c r="X133" s="803">
        <v>0</v>
      </c>
      <c r="Y133" s="804"/>
      <c r="Z133" s="792"/>
      <c r="AA133" s="760"/>
      <c r="AB133" s="760"/>
      <c r="AC133" s="760"/>
      <c r="AD133" s="760"/>
      <c r="AE133" s="760"/>
      <c r="AF133" s="760"/>
      <c r="AG133" s="760"/>
    </row>
    <row r="134" spans="2:33">
      <c r="B134" s="1154">
        <f t="shared" si="3"/>
        <v>125</v>
      </c>
      <c r="C134" s="793" t="s">
        <v>2377</v>
      </c>
      <c r="D134" s="1153" t="s">
        <v>1601</v>
      </c>
      <c r="E134" s="794" t="s">
        <v>686</v>
      </c>
      <c r="F134" s="795" t="s">
        <v>1602</v>
      </c>
      <c r="G134" s="793" t="s">
        <v>2796</v>
      </c>
      <c r="H134" s="796" t="s">
        <v>3387</v>
      </c>
      <c r="I134" s="796"/>
      <c r="J134" s="797" t="s">
        <v>2458</v>
      </c>
      <c r="K134" s="798">
        <v>7.22E-2</v>
      </c>
      <c r="L134" s="798">
        <v>0.10220000000000001</v>
      </c>
      <c r="M134" s="799" t="s">
        <v>2797</v>
      </c>
      <c r="N134" s="799" t="s">
        <v>2798</v>
      </c>
      <c r="O134" s="799" t="s">
        <v>2678</v>
      </c>
      <c r="P134" s="800" t="s">
        <v>2401</v>
      </c>
      <c r="Q134" s="800"/>
      <c r="R134" s="801">
        <v>41000000</v>
      </c>
      <c r="S134" s="801">
        <v>41000000</v>
      </c>
      <c r="T134" s="801">
        <v>0</v>
      </c>
      <c r="U134" s="801">
        <v>41000000</v>
      </c>
      <c r="V134" s="801">
        <v>1949607</v>
      </c>
      <c r="W134" s="802">
        <v>42949607</v>
      </c>
      <c r="X134" s="803">
        <v>0</v>
      </c>
      <c r="Y134" s="804"/>
      <c r="Z134" s="792"/>
      <c r="AA134" s="760"/>
      <c r="AB134" s="760"/>
      <c r="AC134" s="760"/>
      <c r="AD134" s="760"/>
      <c r="AE134" s="760"/>
      <c r="AF134" s="760"/>
      <c r="AG134" s="760"/>
    </row>
    <row r="135" spans="2:33">
      <c r="B135" s="1154">
        <f t="shared" si="3"/>
        <v>126</v>
      </c>
      <c r="C135" s="793" t="s">
        <v>2377</v>
      </c>
      <c r="D135" s="1153" t="s">
        <v>1601</v>
      </c>
      <c r="E135" s="794" t="s">
        <v>686</v>
      </c>
      <c r="F135" s="795" t="s">
        <v>1602</v>
      </c>
      <c r="G135" s="793" t="s">
        <v>2799</v>
      </c>
      <c r="H135" s="796" t="s">
        <v>3387</v>
      </c>
      <c r="I135" s="796"/>
      <c r="J135" s="797" t="s">
        <v>2458</v>
      </c>
      <c r="K135" s="798">
        <v>8.900000000000001E-2</v>
      </c>
      <c r="L135" s="798">
        <v>0.11900000000000001</v>
      </c>
      <c r="M135" s="799" t="s">
        <v>2800</v>
      </c>
      <c r="N135" s="799" t="s">
        <v>2801</v>
      </c>
      <c r="O135" s="799" t="s">
        <v>2678</v>
      </c>
      <c r="P135" s="800" t="s">
        <v>2401</v>
      </c>
      <c r="Q135" s="800"/>
      <c r="R135" s="801">
        <v>52000000</v>
      </c>
      <c r="S135" s="801">
        <v>52000000</v>
      </c>
      <c r="T135" s="801">
        <v>0</v>
      </c>
      <c r="U135" s="801">
        <v>52000000</v>
      </c>
      <c r="V135" s="801">
        <v>2964342</v>
      </c>
      <c r="W135" s="802">
        <v>54964342</v>
      </c>
      <c r="X135" s="803">
        <v>0</v>
      </c>
      <c r="Y135" s="804"/>
      <c r="Z135" s="792"/>
      <c r="AA135" s="760"/>
      <c r="AB135" s="760"/>
      <c r="AC135" s="760"/>
      <c r="AD135" s="760"/>
      <c r="AE135" s="760"/>
      <c r="AF135" s="760"/>
      <c r="AG135" s="760"/>
    </row>
    <row r="136" spans="2:33">
      <c r="B136" s="1154">
        <f t="shared" si="3"/>
        <v>127</v>
      </c>
      <c r="C136" s="793" t="s">
        <v>2377</v>
      </c>
      <c r="D136" s="1153" t="s">
        <v>1607</v>
      </c>
      <c r="E136" s="794" t="s">
        <v>686</v>
      </c>
      <c r="F136" s="795" t="s">
        <v>1608</v>
      </c>
      <c r="G136" s="793" t="s">
        <v>2802</v>
      </c>
      <c r="H136" s="796" t="s">
        <v>3387</v>
      </c>
      <c r="I136" s="796"/>
      <c r="J136" s="797" t="s">
        <v>2418</v>
      </c>
      <c r="K136" s="798">
        <v>9.7699999999999995E-2</v>
      </c>
      <c r="L136" s="798">
        <v>0.12770000000000001</v>
      </c>
      <c r="M136" s="799" t="s">
        <v>2803</v>
      </c>
      <c r="N136" s="799" t="s">
        <v>2804</v>
      </c>
      <c r="O136" s="799" t="s">
        <v>2568</v>
      </c>
      <c r="P136" s="800" t="s">
        <v>2401</v>
      </c>
      <c r="Q136" s="800"/>
      <c r="R136" s="801">
        <v>112000000</v>
      </c>
      <c r="S136" s="801">
        <v>112000000</v>
      </c>
      <c r="T136" s="801">
        <v>0</v>
      </c>
      <c r="U136" s="801">
        <v>112000000</v>
      </c>
      <c r="V136" s="801">
        <v>5366535</v>
      </c>
      <c r="W136" s="802">
        <v>117366535</v>
      </c>
      <c r="X136" s="803">
        <v>0</v>
      </c>
      <c r="Y136" s="804"/>
      <c r="Z136" s="792"/>
      <c r="AA136" s="760"/>
      <c r="AB136" s="760"/>
      <c r="AC136" s="760"/>
      <c r="AD136" s="760"/>
      <c r="AE136" s="760"/>
      <c r="AF136" s="760"/>
      <c r="AG136" s="760"/>
    </row>
    <row r="137" spans="2:33">
      <c r="B137" s="1154">
        <f t="shared" si="3"/>
        <v>128</v>
      </c>
      <c r="C137" s="793" t="s">
        <v>2377</v>
      </c>
      <c r="D137" s="1153" t="s">
        <v>1613</v>
      </c>
      <c r="E137" s="794" t="s">
        <v>686</v>
      </c>
      <c r="F137" s="795" t="s">
        <v>1602</v>
      </c>
      <c r="G137" s="793" t="s">
        <v>2805</v>
      </c>
      <c r="H137" s="796" t="s">
        <v>3387</v>
      </c>
      <c r="I137" s="796"/>
      <c r="J137" s="797" t="s">
        <v>2418</v>
      </c>
      <c r="K137" s="798">
        <v>0.10339999999999999</v>
      </c>
      <c r="L137" s="798">
        <v>0.13339999999999999</v>
      </c>
      <c r="M137" s="799" t="s">
        <v>2806</v>
      </c>
      <c r="N137" s="799" t="s">
        <v>2807</v>
      </c>
      <c r="O137" s="799" t="s">
        <v>2755</v>
      </c>
      <c r="P137" s="800" t="s">
        <v>2401</v>
      </c>
      <c r="Q137" s="800"/>
      <c r="R137" s="801">
        <v>133000000</v>
      </c>
      <c r="S137" s="801">
        <v>89000000</v>
      </c>
      <c r="T137" s="801">
        <v>0</v>
      </c>
      <c r="U137" s="801">
        <v>89000000</v>
      </c>
      <c r="V137" s="801">
        <v>6661551</v>
      </c>
      <c r="W137" s="802">
        <v>95661551</v>
      </c>
      <c r="X137" s="803">
        <v>0</v>
      </c>
      <c r="Y137" s="804"/>
      <c r="Z137" s="792"/>
      <c r="AA137" s="760"/>
      <c r="AB137" s="760"/>
      <c r="AC137" s="760"/>
      <c r="AD137" s="760"/>
      <c r="AE137" s="760"/>
      <c r="AF137" s="760"/>
      <c r="AG137" s="760"/>
    </row>
    <row r="138" spans="2:33">
      <c r="B138" s="1154">
        <f t="shared" si="3"/>
        <v>129</v>
      </c>
      <c r="C138" s="793" t="s">
        <v>2377</v>
      </c>
      <c r="D138" s="1153" t="s">
        <v>1619</v>
      </c>
      <c r="E138" s="794" t="s">
        <v>834</v>
      </c>
      <c r="F138" s="795" t="s">
        <v>1620</v>
      </c>
      <c r="G138" s="793" t="s">
        <v>2808</v>
      </c>
      <c r="H138" s="796" t="s">
        <v>3387</v>
      </c>
      <c r="I138" s="796"/>
      <c r="J138" s="797" t="s">
        <v>2458</v>
      </c>
      <c r="K138" s="798">
        <v>8.539999999999999E-2</v>
      </c>
      <c r="L138" s="798">
        <v>0.11539999999999999</v>
      </c>
      <c r="M138" s="799" t="s">
        <v>2809</v>
      </c>
      <c r="N138" s="799" t="s">
        <v>2810</v>
      </c>
      <c r="O138" s="799" t="s">
        <v>2811</v>
      </c>
      <c r="P138" s="800" t="s">
        <v>2401</v>
      </c>
      <c r="Q138" s="800"/>
      <c r="R138" s="801">
        <v>83000000</v>
      </c>
      <c r="S138" s="801">
        <v>83000000</v>
      </c>
      <c r="T138" s="801">
        <v>1712324</v>
      </c>
      <c r="U138" s="801">
        <v>84712324</v>
      </c>
      <c r="V138" s="801">
        <v>23174817</v>
      </c>
      <c r="W138" s="802">
        <v>107887141</v>
      </c>
      <c r="X138" s="803">
        <v>0</v>
      </c>
      <c r="Y138" s="804"/>
      <c r="Z138" s="792"/>
      <c r="AA138" s="760"/>
      <c r="AB138" s="760"/>
      <c r="AC138" s="760"/>
      <c r="AD138" s="760"/>
      <c r="AE138" s="760"/>
      <c r="AF138" s="760"/>
      <c r="AG138" s="760"/>
    </row>
    <row r="139" spans="2:33">
      <c r="B139" s="1154">
        <f t="shared" ref="B139:B154" si="4">ROW()-ROW($B$9)</f>
        <v>130</v>
      </c>
      <c r="C139" s="793" t="s">
        <v>2377</v>
      </c>
      <c r="D139" s="1153" t="s">
        <v>1625</v>
      </c>
      <c r="E139" s="794" t="s">
        <v>834</v>
      </c>
      <c r="F139" s="795" t="s">
        <v>1626</v>
      </c>
      <c r="G139" s="793" t="s">
        <v>2812</v>
      </c>
      <c r="H139" s="796" t="s">
        <v>3387</v>
      </c>
      <c r="I139" s="796"/>
      <c r="J139" s="797" t="s">
        <v>2524</v>
      </c>
      <c r="K139" s="798">
        <v>9.1499999999999998E-2</v>
      </c>
      <c r="L139" s="798">
        <v>0.1215</v>
      </c>
      <c r="M139" s="799" t="s">
        <v>2813</v>
      </c>
      <c r="N139" s="799" t="s">
        <v>2814</v>
      </c>
      <c r="O139" s="799" t="s">
        <v>2815</v>
      </c>
      <c r="P139" s="800" t="s">
        <v>2401</v>
      </c>
      <c r="Q139" s="800"/>
      <c r="R139" s="801">
        <v>375000000</v>
      </c>
      <c r="S139" s="801">
        <v>375000000</v>
      </c>
      <c r="T139" s="801">
        <v>3439890</v>
      </c>
      <c r="U139" s="801">
        <v>378439890</v>
      </c>
      <c r="V139" s="801">
        <v>29647147</v>
      </c>
      <c r="W139" s="802">
        <v>408087037</v>
      </c>
      <c r="X139" s="803">
        <v>0</v>
      </c>
      <c r="Y139" s="804"/>
      <c r="Z139" s="792"/>
      <c r="AA139" s="760"/>
      <c r="AB139" s="760"/>
      <c r="AC139" s="760"/>
      <c r="AD139" s="760"/>
      <c r="AE139" s="760"/>
      <c r="AF139" s="760"/>
      <c r="AG139" s="760"/>
    </row>
    <row r="140" spans="2:33">
      <c r="B140" s="1154">
        <f t="shared" si="4"/>
        <v>131</v>
      </c>
      <c r="C140" s="793" t="s">
        <v>2377</v>
      </c>
      <c r="D140" s="1153" t="s">
        <v>1632</v>
      </c>
      <c r="E140" s="794" t="s">
        <v>686</v>
      </c>
      <c r="F140" s="795" t="s">
        <v>1633</v>
      </c>
      <c r="G140" s="793" t="s">
        <v>2816</v>
      </c>
      <c r="H140" s="796" t="s">
        <v>3387</v>
      </c>
      <c r="I140" s="796"/>
      <c r="J140" s="797" t="s">
        <v>2418</v>
      </c>
      <c r="K140" s="798">
        <v>9.5799999999999996E-2</v>
      </c>
      <c r="L140" s="798">
        <v>0.1258</v>
      </c>
      <c r="M140" s="799" t="s">
        <v>2817</v>
      </c>
      <c r="N140" s="799" t="s">
        <v>2818</v>
      </c>
      <c r="O140" s="799" t="s">
        <v>2499</v>
      </c>
      <c r="P140" s="800" t="s">
        <v>2401</v>
      </c>
      <c r="Q140" s="800"/>
      <c r="R140" s="801">
        <v>218000000</v>
      </c>
      <c r="S140" s="801">
        <v>218000000</v>
      </c>
      <c r="T140" s="801">
        <v>2484880</v>
      </c>
      <c r="U140" s="801">
        <v>220484880</v>
      </c>
      <c r="V140" s="801">
        <v>16200185</v>
      </c>
      <c r="W140" s="802">
        <v>236685065</v>
      </c>
      <c r="X140" s="803">
        <v>0</v>
      </c>
      <c r="Y140" s="804"/>
      <c r="Z140" s="792"/>
      <c r="AA140" s="760"/>
      <c r="AB140" s="760"/>
      <c r="AC140" s="760"/>
      <c r="AD140" s="760"/>
      <c r="AE140" s="760"/>
      <c r="AF140" s="760"/>
      <c r="AG140" s="760"/>
    </row>
    <row r="141" spans="2:33">
      <c r="B141" s="1154">
        <f t="shared" si="4"/>
        <v>132</v>
      </c>
      <c r="C141" s="793" t="s">
        <v>2377</v>
      </c>
      <c r="D141" s="1153" t="s">
        <v>1639</v>
      </c>
      <c r="E141" s="794" t="s">
        <v>686</v>
      </c>
      <c r="F141" s="795" t="s">
        <v>1640</v>
      </c>
      <c r="G141" s="793" t="s">
        <v>2819</v>
      </c>
      <c r="H141" s="796" t="s">
        <v>3387</v>
      </c>
      <c r="I141" s="796"/>
      <c r="J141" s="797" t="s">
        <v>2418</v>
      </c>
      <c r="K141" s="798">
        <v>7.3599999999999999E-2</v>
      </c>
      <c r="L141" s="798">
        <v>0.1036</v>
      </c>
      <c r="M141" s="799" t="s">
        <v>2820</v>
      </c>
      <c r="N141" s="799" t="s">
        <v>2821</v>
      </c>
      <c r="O141" s="799" t="s">
        <v>2821</v>
      </c>
      <c r="P141" s="800" t="s">
        <v>2401</v>
      </c>
      <c r="Q141" s="800"/>
      <c r="R141" s="801">
        <v>420000000</v>
      </c>
      <c r="S141" s="801">
        <v>420000000</v>
      </c>
      <c r="T141" s="801">
        <v>3691280</v>
      </c>
      <c r="U141" s="801">
        <v>423691280</v>
      </c>
      <c r="V141" s="801">
        <v>7697223</v>
      </c>
      <c r="W141" s="802">
        <v>431388503</v>
      </c>
      <c r="X141" s="803">
        <v>0</v>
      </c>
      <c r="Y141" s="804"/>
      <c r="Z141" s="792"/>
      <c r="AA141" s="760"/>
      <c r="AB141" s="760"/>
      <c r="AC141" s="760"/>
      <c r="AD141" s="760"/>
      <c r="AE141" s="760"/>
      <c r="AF141" s="760"/>
      <c r="AG141" s="760"/>
    </row>
    <row r="142" spans="2:33">
      <c r="B142" s="1154">
        <f t="shared" si="4"/>
        <v>133</v>
      </c>
      <c r="C142" s="793" t="s">
        <v>2377</v>
      </c>
      <c r="D142" s="1153" t="s">
        <v>1645</v>
      </c>
      <c r="E142" s="794" t="s">
        <v>686</v>
      </c>
      <c r="F142" s="795" t="s">
        <v>1646</v>
      </c>
      <c r="G142" s="793" t="s">
        <v>2822</v>
      </c>
      <c r="H142" s="796" t="s">
        <v>3387</v>
      </c>
      <c r="I142" s="796"/>
      <c r="J142" s="797" t="s">
        <v>2823</v>
      </c>
      <c r="K142" s="798">
        <v>8.72E-2</v>
      </c>
      <c r="L142" s="798">
        <v>0.11720000000000001</v>
      </c>
      <c r="M142" s="799" t="s">
        <v>2824</v>
      </c>
      <c r="N142" s="799" t="s">
        <v>2825</v>
      </c>
      <c r="O142" s="799" t="s">
        <v>2637</v>
      </c>
      <c r="P142" s="800" t="s">
        <v>2401</v>
      </c>
      <c r="Q142" s="800"/>
      <c r="R142" s="801">
        <v>259000000</v>
      </c>
      <c r="S142" s="801">
        <v>237416663</v>
      </c>
      <c r="T142" s="801">
        <v>0</v>
      </c>
      <c r="U142" s="801">
        <v>237416663</v>
      </c>
      <c r="V142" s="801">
        <v>5840734</v>
      </c>
      <c r="W142" s="802">
        <v>243257397</v>
      </c>
      <c r="X142" s="803">
        <v>0</v>
      </c>
      <c r="Y142" s="804"/>
      <c r="Z142" s="792"/>
      <c r="AA142" s="760"/>
      <c r="AB142" s="760"/>
      <c r="AC142" s="760"/>
      <c r="AD142" s="760"/>
      <c r="AE142" s="760"/>
      <c r="AF142" s="760"/>
      <c r="AG142" s="760"/>
    </row>
    <row r="143" spans="2:33">
      <c r="B143" s="1154">
        <f t="shared" si="4"/>
        <v>134</v>
      </c>
      <c r="C143" s="793" t="s">
        <v>2377</v>
      </c>
      <c r="D143" s="1153" t="s">
        <v>1654</v>
      </c>
      <c r="E143" s="794" t="s">
        <v>686</v>
      </c>
      <c r="F143" s="795" t="s">
        <v>1655</v>
      </c>
      <c r="G143" s="793" t="s">
        <v>2826</v>
      </c>
      <c r="H143" s="796" t="s">
        <v>3387</v>
      </c>
      <c r="I143" s="796"/>
      <c r="J143" s="797" t="s">
        <v>2418</v>
      </c>
      <c r="K143" s="798">
        <v>0.10150000000000001</v>
      </c>
      <c r="L143" s="798">
        <v>0.13150000000000001</v>
      </c>
      <c r="M143" s="799" t="s">
        <v>2483</v>
      </c>
      <c r="N143" s="799" t="s">
        <v>2484</v>
      </c>
      <c r="O143" s="799" t="s">
        <v>2827</v>
      </c>
      <c r="P143" s="800" t="s">
        <v>2401</v>
      </c>
      <c r="Q143" s="800"/>
      <c r="R143" s="801">
        <v>110000000</v>
      </c>
      <c r="S143" s="801">
        <v>110000000</v>
      </c>
      <c r="T143" s="801">
        <v>0</v>
      </c>
      <c r="U143" s="801">
        <v>110000000</v>
      </c>
      <c r="V143" s="801">
        <v>13552794</v>
      </c>
      <c r="W143" s="802">
        <v>123552794</v>
      </c>
      <c r="X143" s="803">
        <v>0</v>
      </c>
      <c r="Y143" s="804"/>
      <c r="Z143" s="792"/>
      <c r="AA143" s="760"/>
      <c r="AB143" s="760"/>
      <c r="AC143" s="760"/>
      <c r="AD143" s="760"/>
      <c r="AE143" s="760"/>
      <c r="AF143" s="760"/>
      <c r="AG143" s="760"/>
    </row>
    <row r="144" spans="2:33">
      <c r="B144" s="1154">
        <f t="shared" si="4"/>
        <v>135</v>
      </c>
      <c r="C144" s="793" t="s">
        <v>2377</v>
      </c>
      <c r="D144" s="1153" t="s">
        <v>1661</v>
      </c>
      <c r="E144" s="794" t="s">
        <v>834</v>
      </c>
      <c r="F144" s="795" t="s">
        <v>1662</v>
      </c>
      <c r="G144" s="793" t="s">
        <v>2828</v>
      </c>
      <c r="H144" s="796" t="s">
        <v>3387</v>
      </c>
      <c r="I144" s="796"/>
      <c r="J144" s="797" t="s">
        <v>2418</v>
      </c>
      <c r="K144" s="798">
        <v>9.7599999999999992E-2</v>
      </c>
      <c r="L144" s="798">
        <v>0.12759999999999999</v>
      </c>
      <c r="M144" s="799" t="s">
        <v>2829</v>
      </c>
      <c r="N144" s="799" t="s">
        <v>2830</v>
      </c>
      <c r="O144" s="799" t="s">
        <v>2830</v>
      </c>
      <c r="P144" s="800" t="s">
        <v>2401</v>
      </c>
      <c r="Q144" s="800"/>
      <c r="R144" s="801">
        <v>60000000</v>
      </c>
      <c r="S144" s="801">
        <v>31360145</v>
      </c>
      <c r="T144" s="801">
        <v>1780490</v>
      </c>
      <c r="U144" s="801">
        <v>33140635</v>
      </c>
      <c r="V144" s="801">
        <v>997646</v>
      </c>
      <c r="W144" s="802">
        <v>34138281</v>
      </c>
      <c r="X144" s="803">
        <v>0</v>
      </c>
      <c r="Y144" s="804"/>
      <c r="Z144" s="792"/>
      <c r="AA144" s="760"/>
      <c r="AB144" s="760"/>
      <c r="AC144" s="760"/>
      <c r="AD144" s="760"/>
      <c r="AE144" s="760"/>
      <c r="AF144" s="760"/>
      <c r="AG144" s="760"/>
    </row>
    <row r="145" spans="2:33">
      <c r="B145" s="1154">
        <f t="shared" si="4"/>
        <v>136</v>
      </c>
      <c r="C145" s="793" t="s">
        <v>2377</v>
      </c>
      <c r="D145" s="1153" t="s">
        <v>1667</v>
      </c>
      <c r="E145" s="794" t="s">
        <v>834</v>
      </c>
      <c r="F145" s="795" t="s">
        <v>1668</v>
      </c>
      <c r="G145" s="793" t="s">
        <v>2831</v>
      </c>
      <c r="H145" s="796" t="s">
        <v>3387</v>
      </c>
      <c r="I145" s="796"/>
      <c r="J145" s="797" t="s">
        <v>2418</v>
      </c>
      <c r="K145" s="798">
        <v>0.1014</v>
      </c>
      <c r="L145" s="798">
        <v>0.13140000000000002</v>
      </c>
      <c r="M145" s="799" t="s">
        <v>2832</v>
      </c>
      <c r="N145" s="799" t="s">
        <v>2833</v>
      </c>
      <c r="O145" s="799" t="s">
        <v>2785</v>
      </c>
      <c r="P145" s="800" t="s">
        <v>2401</v>
      </c>
      <c r="Q145" s="800"/>
      <c r="R145" s="801">
        <v>144000000</v>
      </c>
      <c r="S145" s="801">
        <v>144000000</v>
      </c>
      <c r="T145" s="801">
        <v>2370660</v>
      </c>
      <c r="U145" s="801">
        <v>146370660</v>
      </c>
      <c r="V145" s="801">
        <v>16697646</v>
      </c>
      <c r="W145" s="802">
        <v>163068306</v>
      </c>
      <c r="X145" s="803">
        <v>0</v>
      </c>
      <c r="Y145" s="804"/>
      <c r="Z145" s="792"/>
      <c r="AA145" s="760"/>
      <c r="AB145" s="760"/>
      <c r="AC145" s="760"/>
      <c r="AD145" s="760"/>
      <c r="AE145" s="760"/>
      <c r="AF145" s="760"/>
      <c r="AG145" s="760"/>
    </row>
    <row r="146" spans="2:33">
      <c r="B146" s="1154">
        <f t="shared" si="4"/>
        <v>137</v>
      </c>
      <c r="C146" s="793" t="s">
        <v>2377</v>
      </c>
      <c r="D146" s="1153" t="s">
        <v>1673</v>
      </c>
      <c r="E146" s="794" t="s">
        <v>834</v>
      </c>
      <c r="F146" s="795" t="s">
        <v>1674</v>
      </c>
      <c r="G146" s="793" t="s">
        <v>2834</v>
      </c>
      <c r="H146" s="796" t="s">
        <v>3387</v>
      </c>
      <c r="I146" s="796"/>
      <c r="J146" s="797" t="s">
        <v>2418</v>
      </c>
      <c r="K146" s="798">
        <v>9.820000000000001E-2</v>
      </c>
      <c r="L146" s="798">
        <v>0.12820000000000001</v>
      </c>
      <c r="M146" s="799" t="s">
        <v>2835</v>
      </c>
      <c r="N146" s="799" t="s">
        <v>2836</v>
      </c>
      <c r="O146" s="799" t="s">
        <v>2837</v>
      </c>
      <c r="P146" s="800" t="s">
        <v>2401</v>
      </c>
      <c r="Q146" s="800"/>
      <c r="R146" s="801">
        <v>170000000</v>
      </c>
      <c r="S146" s="801">
        <v>170000000</v>
      </c>
      <c r="T146" s="801">
        <v>0</v>
      </c>
      <c r="U146" s="801">
        <v>170000000</v>
      </c>
      <c r="V146" s="801">
        <v>2742309</v>
      </c>
      <c r="W146" s="802">
        <v>172742309</v>
      </c>
      <c r="X146" s="803">
        <v>0</v>
      </c>
      <c r="Y146" s="804"/>
      <c r="Z146" s="792"/>
      <c r="AA146" s="760"/>
      <c r="AB146" s="760"/>
      <c r="AC146" s="760"/>
      <c r="AD146" s="760"/>
      <c r="AE146" s="760"/>
      <c r="AF146" s="760"/>
      <c r="AG146" s="760"/>
    </row>
    <row r="147" spans="2:33">
      <c r="B147" s="1154">
        <f t="shared" si="4"/>
        <v>138</v>
      </c>
      <c r="C147" s="793" t="s">
        <v>2377</v>
      </c>
      <c r="D147" s="1153" t="s">
        <v>1679</v>
      </c>
      <c r="E147" s="794" t="s">
        <v>834</v>
      </c>
      <c r="F147" s="795" t="s">
        <v>1680</v>
      </c>
      <c r="G147" s="793" t="s">
        <v>2838</v>
      </c>
      <c r="H147" s="796" t="s">
        <v>3387</v>
      </c>
      <c r="I147" s="796"/>
      <c r="J147" s="797" t="s">
        <v>2458</v>
      </c>
      <c r="K147" s="798">
        <v>7.7199999999999991E-2</v>
      </c>
      <c r="L147" s="798">
        <v>0.1072</v>
      </c>
      <c r="M147" s="799" t="s">
        <v>2839</v>
      </c>
      <c r="N147" s="799" t="s">
        <v>2840</v>
      </c>
      <c r="O147" s="799" t="s">
        <v>2551</v>
      </c>
      <c r="P147" s="800" t="s">
        <v>2401</v>
      </c>
      <c r="Q147" s="800"/>
      <c r="R147" s="801">
        <v>57000000</v>
      </c>
      <c r="S147" s="801">
        <v>57000000</v>
      </c>
      <c r="T147" s="801">
        <v>3312850</v>
      </c>
      <c r="U147" s="801">
        <v>60312850</v>
      </c>
      <c r="V147" s="801">
        <v>4989088</v>
      </c>
      <c r="W147" s="802">
        <v>65301938</v>
      </c>
      <c r="X147" s="803">
        <v>0</v>
      </c>
      <c r="Y147" s="804"/>
      <c r="Z147" s="792"/>
      <c r="AA147" s="760"/>
      <c r="AB147" s="760"/>
      <c r="AC147" s="760"/>
      <c r="AD147" s="760"/>
      <c r="AE147" s="760"/>
      <c r="AF147" s="760"/>
      <c r="AG147" s="760"/>
    </row>
    <row r="148" spans="2:33">
      <c r="B148" s="1154">
        <f t="shared" si="4"/>
        <v>139</v>
      </c>
      <c r="C148" s="793" t="s">
        <v>2377</v>
      </c>
      <c r="D148" s="1153" t="s">
        <v>1688</v>
      </c>
      <c r="E148" s="794" t="s">
        <v>686</v>
      </c>
      <c r="F148" s="795" t="s">
        <v>1689</v>
      </c>
      <c r="G148" s="793" t="s">
        <v>2841</v>
      </c>
      <c r="H148" s="796" t="s">
        <v>3387</v>
      </c>
      <c r="I148" s="796"/>
      <c r="J148" s="797" t="s">
        <v>2458</v>
      </c>
      <c r="K148" s="798">
        <v>8.7400000000000005E-2</v>
      </c>
      <c r="L148" s="798">
        <v>0.1174</v>
      </c>
      <c r="M148" s="799" t="s">
        <v>2842</v>
      </c>
      <c r="N148" s="799" t="s">
        <v>2843</v>
      </c>
      <c r="O148" s="799" t="s">
        <v>2844</v>
      </c>
      <c r="P148" s="800" t="s">
        <v>2401</v>
      </c>
      <c r="Q148" s="800"/>
      <c r="R148" s="801">
        <v>265000000</v>
      </c>
      <c r="S148" s="801">
        <v>265000000</v>
      </c>
      <c r="T148" s="801">
        <v>0</v>
      </c>
      <c r="U148" s="801">
        <v>265000000</v>
      </c>
      <c r="V148" s="801">
        <v>66793015</v>
      </c>
      <c r="W148" s="802">
        <v>331793015</v>
      </c>
      <c r="X148" s="803">
        <v>0</v>
      </c>
      <c r="Y148" s="804"/>
      <c r="Z148" s="792"/>
      <c r="AA148" s="760"/>
      <c r="AB148" s="760"/>
      <c r="AC148" s="760"/>
      <c r="AD148" s="760"/>
      <c r="AE148" s="760"/>
      <c r="AF148" s="760"/>
      <c r="AG148" s="760"/>
    </row>
    <row r="149" spans="2:33">
      <c r="B149" s="1154">
        <f t="shared" si="4"/>
        <v>140</v>
      </c>
      <c r="C149" s="793" t="s">
        <v>2377</v>
      </c>
      <c r="D149" s="1153" t="s">
        <v>1695</v>
      </c>
      <c r="E149" s="794" t="s">
        <v>834</v>
      </c>
      <c r="F149" s="795" t="s">
        <v>1696</v>
      </c>
      <c r="G149" s="793" t="s">
        <v>2845</v>
      </c>
      <c r="H149" s="796" t="s">
        <v>3387</v>
      </c>
      <c r="I149" s="796"/>
      <c r="J149" s="797" t="s">
        <v>2418</v>
      </c>
      <c r="K149" s="798">
        <v>8.8399999999999992E-2</v>
      </c>
      <c r="L149" s="798">
        <v>0.11840000000000001</v>
      </c>
      <c r="M149" s="799" t="s">
        <v>2794</v>
      </c>
      <c r="N149" s="799" t="s">
        <v>2795</v>
      </c>
      <c r="O149" s="799" t="s">
        <v>2846</v>
      </c>
      <c r="P149" s="800" t="s">
        <v>2401</v>
      </c>
      <c r="Q149" s="800"/>
      <c r="R149" s="801">
        <v>360000000</v>
      </c>
      <c r="S149" s="801">
        <v>360000000</v>
      </c>
      <c r="T149" s="801">
        <v>3007540</v>
      </c>
      <c r="U149" s="801">
        <v>363007540</v>
      </c>
      <c r="V149" s="801">
        <v>62897134</v>
      </c>
      <c r="W149" s="802">
        <v>425904674</v>
      </c>
      <c r="X149" s="803">
        <v>0</v>
      </c>
      <c r="Y149" s="804"/>
      <c r="Z149" s="792"/>
      <c r="AA149" s="760"/>
      <c r="AB149" s="760"/>
      <c r="AC149" s="760"/>
      <c r="AD149" s="760"/>
      <c r="AE149" s="760"/>
      <c r="AF149" s="760"/>
      <c r="AG149" s="760"/>
    </row>
    <row r="150" spans="2:33">
      <c r="B150" s="1154">
        <f t="shared" si="4"/>
        <v>141</v>
      </c>
      <c r="C150" s="793" t="s">
        <v>2377</v>
      </c>
      <c r="D150" s="1153" t="s">
        <v>1700</v>
      </c>
      <c r="E150" s="794" t="s">
        <v>686</v>
      </c>
      <c r="F150" s="795" t="s">
        <v>1701</v>
      </c>
      <c r="G150" s="793" t="s">
        <v>2847</v>
      </c>
      <c r="H150" s="796" t="s">
        <v>3387</v>
      </c>
      <c r="I150" s="796"/>
      <c r="J150" s="797" t="s">
        <v>2418</v>
      </c>
      <c r="K150" s="798">
        <v>9.8000000000000004E-2</v>
      </c>
      <c r="L150" s="798">
        <v>0.128</v>
      </c>
      <c r="M150" s="799" t="s">
        <v>2848</v>
      </c>
      <c r="N150" s="799" t="s">
        <v>2849</v>
      </c>
      <c r="O150" s="799" t="s">
        <v>2499</v>
      </c>
      <c r="P150" s="800" t="s">
        <v>2401</v>
      </c>
      <c r="Q150" s="800"/>
      <c r="R150" s="801">
        <v>109000000</v>
      </c>
      <c r="S150" s="801">
        <v>109000000</v>
      </c>
      <c r="T150" s="801">
        <v>0</v>
      </c>
      <c r="U150" s="801">
        <v>109000000</v>
      </c>
      <c r="V150" s="801">
        <v>9065839</v>
      </c>
      <c r="W150" s="802">
        <v>118065839</v>
      </c>
      <c r="X150" s="803">
        <v>0</v>
      </c>
      <c r="Y150" s="804"/>
      <c r="Z150" s="792"/>
      <c r="AA150" s="760"/>
      <c r="AB150" s="760"/>
      <c r="AC150" s="760"/>
      <c r="AD150" s="760"/>
      <c r="AE150" s="760"/>
      <c r="AF150" s="760"/>
      <c r="AG150" s="760"/>
    </row>
    <row r="151" spans="2:33">
      <c r="B151" s="1154">
        <f t="shared" si="4"/>
        <v>142</v>
      </c>
      <c r="C151" s="793" t="s">
        <v>2377</v>
      </c>
      <c r="D151" s="1153" t="s">
        <v>1705</v>
      </c>
      <c r="E151" s="794" t="s">
        <v>834</v>
      </c>
      <c r="F151" s="795" t="s">
        <v>1706</v>
      </c>
      <c r="G151" s="793" t="s">
        <v>2850</v>
      </c>
      <c r="H151" s="796" t="s">
        <v>3387</v>
      </c>
      <c r="I151" s="796"/>
      <c r="J151" s="797" t="s">
        <v>2458</v>
      </c>
      <c r="K151" s="798">
        <v>9.0500000000000011E-2</v>
      </c>
      <c r="L151" s="798">
        <v>0.12050000000000001</v>
      </c>
      <c r="M151" s="799" t="s">
        <v>2851</v>
      </c>
      <c r="N151" s="799" t="s">
        <v>2852</v>
      </c>
      <c r="O151" s="799" t="s">
        <v>2707</v>
      </c>
      <c r="P151" s="800" t="s">
        <v>2401</v>
      </c>
      <c r="Q151" s="800"/>
      <c r="R151" s="801">
        <v>243000000</v>
      </c>
      <c r="S151" s="801">
        <v>243000000</v>
      </c>
      <c r="T151" s="801">
        <v>2610190</v>
      </c>
      <c r="U151" s="801">
        <v>245610190</v>
      </c>
      <c r="V151" s="801">
        <v>13184540</v>
      </c>
      <c r="W151" s="802">
        <v>258794730</v>
      </c>
      <c r="X151" s="803">
        <v>0</v>
      </c>
      <c r="Y151" s="804"/>
      <c r="Z151" s="792"/>
      <c r="AA151" s="760"/>
      <c r="AB151" s="760"/>
      <c r="AC151" s="760"/>
      <c r="AD151" s="760"/>
      <c r="AE151" s="760"/>
      <c r="AF151" s="760"/>
      <c r="AG151" s="760"/>
    </row>
    <row r="152" spans="2:33">
      <c r="B152" s="1154">
        <f t="shared" si="4"/>
        <v>143</v>
      </c>
      <c r="C152" s="793" t="s">
        <v>2377</v>
      </c>
      <c r="D152" s="1153" t="s">
        <v>1710</v>
      </c>
      <c r="E152" s="794" t="s">
        <v>686</v>
      </c>
      <c r="F152" s="795" t="s">
        <v>1711</v>
      </c>
      <c r="G152" s="793" t="s">
        <v>2853</v>
      </c>
      <c r="H152" s="796" t="s">
        <v>3387</v>
      </c>
      <c r="I152" s="796"/>
      <c r="J152" s="797" t="s">
        <v>2418</v>
      </c>
      <c r="K152" s="798">
        <v>8.7799999999999989E-2</v>
      </c>
      <c r="L152" s="798">
        <v>0.11779999999999999</v>
      </c>
      <c r="M152" s="799" t="s">
        <v>2854</v>
      </c>
      <c r="N152" s="799" t="s">
        <v>2855</v>
      </c>
      <c r="O152" s="799" t="s">
        <v>2641</v>
      </c>
      <c r="P152" s="800" t="s">
        <v>2401</v>
      </c>
      <c r="Q152" s="800"/>
      <c r="R152" s="801">
        <v>59000000</v>
      </c>
      <c r="S152" s="801">
        <v>59000000</v>
      </c>
      <c r="T152" s="801">
        <v>0</v>
      </c>
      <c r="U152" s="801">
        <v>59000000</v>
      </c>
      <c r="V152" s="801">
        <v>2012366</v>
      </c>
      <c r="W152" s="802">
        <v>61012366</v>
      </c>
      <c r="X152" s="803">
        <v>0</v>
      </c>
      <c r="Y152" s="804"/>
      <c r="Z152" s="792"/>
      <c r="AA152" s="760"/>
      <c r="AB152" s="760"/>
      <c r="AC152" s="760"/>
      <c r="AD152" s="760"/>
      <c r="AE152" s="760"/>
      <c r="AF152" s="760"/>
      <c r="AG152" s="760"/>
    </row>
    <row r="153" spans="2:33">
      <c r="B153" s="1154">
        <f t="shared" si="4"/>
        <v>144</v>
      </c>
      <c r="C153" s="793" t="s">
        <v>2377</v>
      </c>
      <c r="D153" s="1153" t="s">
        <v>1710</v>
      </c>
      <c r="E153" s="794" t="s">
        <v>686</v>
      </c>
      <c r="F153" s="795" t="s">
        <v>1711</v>
      </c>
      <c r="G153" s="793" t="s">
        <v>2856</v>
      </c>
      <c r="H153" s="796" t="s">
        <v>3387</v>
      </c>
      <c r="I153" s="796"/>
      <c r="J153" s="797" t="s">
        <v>2418</v>
      </c>
      <c r="K153" s="798">
        <v>8.539999999999999E-2</v>
      </c>
      <c r="L153" s="798">
        <v>0.11539999999999999</v>
      </c>
      <c r="M153" s="799" t="s">
        <v>2857</v>
      </c>
      <c r="N153" s="799" t="s">
        <v>2858</v>
      </c>
      <c r="O153" s="799" t="s">
        <v>2503</v>
      </c>
      <c r="P153" s="800" t="s">
        <v>2401</v>
      </c>
      <c r="Q153" s="800"/>
      <c r="R153" s="801">
        <v>115000000</v>
      </c>
      <c r="S153" s="801">
        <v>115000000</v>
      </c>
      <c r="T153" s="801">
        <v>0</v>
      </c>
      <c r="U153" s="801">
        <v>115000000</v>
      </c>
      <c r="V153" s="801">
        <v>4487134</v>
      </c>
      <c r="W153" s="802">
        <v>119487134</v>
      </c>
      <c r="X153" s="803">
        <v>0</v>
      </c>
      <c r="Y153" s="804"/>
      <c r="Z153" s="792"/>
      <c r="AA153" s="760"/>
      <c r="AB153" s="760"/>
      <c r="AC153" s="760"/>
      <c r="AD153" s="760"/>
      <c r="AE153" s="760"/>
      <c r="AF153" s="760"/>
      <c r="AG153" s="760"/>
    </row>
    <row r="154" spans="2:33" ht="12.75" thickBot="1">
      <c r="B154" s="1156">
        <f t="shared" si="4"/>
        <v>145</v>
      </c>
      <c r="C154" s="829" t="s">
        <v>2377</v>
      </c>
      <c r="D154" s="1155" t="s">
        <v>1710</v>
      </c>
      <c r="E154" s="830" t="s">
        <v>686</v>
      </c>
      <c r="F154" s="831" t="s">
        <v>1711</v>
      </c>
      <c r="G154" s="829" t="s">
        <v>2859</v>
      </c>
      <c r="H154" s="796" t="s">
        <v>3387</v>
      </c>
      <c r="I154" s="832"/>
      <c r="J154" s="833" t="s">
        <v>2418</v>
      </c>
      <c r="K154" s="834">
        <v>8.7799999999999989E-2</v>
      </c>
      <c r="L154" s="834">
        <v>0.11779999999999999</v>
      </c>
      <c r="M154" s="835" t="s">
        <v>2860</v>
      </c>
      <c r="N154" s="835" t="s">
        <v>2861</v>
      </c>
      <c r="O154" s="835" t="s">
        <v>2568</v>
      </c>
      <c r="P154" s="836" t="s">
        <v>2401</v>
      </c>
      <c r="Q154" s="836"/>
      <c r="R154" s="837">
        <v>527000000</v>
      </c>
      <c r="S154" s="837">
        <v>527000000</v>
      </c>
      <c r="T154" s="837">
        <v>3700130</v>
      </c>
      <c r="U154" s="837">
        <v>530700130</v>
      </c>
      <c r="V154" s="837">
        <v>22612484</v>
      </c>
      <c r="W154" s="838">
        <v>553312614</v>
      </c>
      <c r="X154" s="839">
        <v>0</v>
      </c>
      <c r="Y154" s="840"/>
      <c r="Z154" s="792"/>
      <c r="AA154" s="760"/>
      <c r="AB154" s="760"/>
      <c r="AC154" s="760"/>
      <c r="AD154" s="760"/>
      <c r="AE154" s="760"/>
      <c r="AF154" s="760"/>
      <c r="AG154" s="760"/>
    </row>
    <row r="155" spans="2:33">
      <c r="L155" s="758"/>
      <c r="Y155" s="758"/>
    </row>
  </sheetData>
  <autoFilter ref="B9:Y9" xr:uid="{36889F96-6FDB-4EC6-81EE-7865F3745869}"/>
  <mergeCells count="4">
    <mergeCell ref="C7:F7"/>
    <mergeCell ref="G7:X7"/>
    <mergeCell ref="H8:H9"/>
    <mergeCell ref="I8:I9"/>
  </mergeCells>
  <phoneticPr fontId="241"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92741-74B8-4F0E-9031-CCB7C3524702}">
  <sheetPr codeName="Sheet17"/>
  <dimension ref="B1:HS135"/>
  <sheetViews>
    <sheetView showGridLines="0" view="pageBreakPreview" topLeftCell="B1" zoomScale="80" zoomScaleNormal="70" zoomScaleSheetLayoutView="80" workbookViewId="0">
      <pane xSplit="7" ySplit="9" topLeftCell="I10" activePane="bottomRight" state="frozen"/>
      <selection activeCell="J14" sqref="J14"/>
      <selection pane="topRight" activeCell="J14" sqref="J14"/>
      <selection pane="bottomLeft" activeCell="J14" sqref="J14"/>
      <selection pane="bottomRight" activeCell="J14" sqref="J14"/>
    </sheetView>
  </sheetViews>
  <sheetFormatPr defaultColWidth="0" defaultRowHeight="12"/>
  <cols>
    <col min="1" max="1" width="7.25" style="686" hidden="1" customWidth="1"/>
    <col min="2" max="2" width="1.25" style="686" customWidth="1"/>
    <col min="3" max="3" width="8.5" style="686" customWidth="1"/>
    <col min="4" max="11" width="16.5" style="686" customWidth="1"/>
    <col min="12" max="12" width="62.75" style="686" customWidth="1"/>
    <col min="13" max="36" width="16.5" style="686" customWidth="1"/>
    <col min="37" max="37" width="16.5" style="686" customWidth="1" collapsed="1"/>
    <col min="38" max="43" width="16.5" style="686" customWidth="1"/>
    <col min="44" max="44" width="16.5" style="686" customWidth="1" collapsed="1"/>
    <col min="45" max="53" width="16.5" style="686" customWidth="1"/>
    <col min="54" max="54" width="30.75" style="686" bestFit="1" customWidth="1"/>
    <col min="55" max="55" width="21.875" style="686" customWidth="1"/>
    <col min="56" max="56" width="22.5" style="686" bestFit="1" customWidth="1"/>
    <col min="57" max="78" width="16.5" style="686" customWidth="1"/>
    <col min="79" max="79" width="1.25" style="686" customWidth="1"/>
    <col min="80" max="227" width="0" style="686" hidden="1" customWidth="1"/>
    <col min="228" max="16384" width="7.25" style="686" hidden="1"/>
  </cols>
  <sheetData>
    <row r="1" spans="2:88">
      <c r="H1" s="841"/>
      <c r="I1" s="841"/>
      <c r="J1" s="841"/>
      <c r="K1" s="841"/>
      <c r="L1" s="841"/>
      <c r="M1" s="841"/>
      <c r="N1" s="841"/>
      <c r="O1" s="841"/>
      <c r="P1" s="841"/>
      <c r="Q1" s="841"/>
      <c r="R1" s="841"/>
      <c r="S1" s="841"/>
      <c r="T1" s="841"/>
      <c r="U1" s="841"/>
      <c r="V1" s="841"/>
      <c r="W1" s="841"/>
      <c r="X1" s="841"/>
      <c r="Y1" s="841"/>
      <c r="Z1" s="841"/>
      <c r="AA1" s="841"/>
      <c r="AB1" s="841"/>
      <c r="AC1" s="841"/>
      <c r="AD1" s="841"/>
      <c r="AE1" s="841"/>
      <c r="AF1" s="841"/>
      <c r="AG1" s="841"/>
      <c r="AH1" s="841"/>
      <c r="AI1" s="841"/>
      <c r="AJ1" s="841"/>
      <c r="AK1" s="841"/>
      <c r="AL1" s="841"/>
      <c r="AM1" s="841"/>
      <c r="AN1" s="841"/>
      <c r="AO1" s="841"/>
      <c r="AP1" s="841"/>
      <c r="AQ1" s="841"/>
      <c r="AR1" s="841"/>
      <c r="AS1" s="841"/>
      <c r="AT1" s="841"/>
      <c r="AU1" s="841"/>
      <c r="AV1" s="841"/>
      <c r="AW1" s="841"/>
      <c r="AX1" s="841"/>
      <c r="AY1" s="841"/>
      <c r="AZ1" s="841"/>
      <c r="BA1" s="841"/>
      <c r="BB1" s="841"/>
      <c r="BC1" s="841"/>
      <c r="BD1" s="841"/>
      <c r="BE1" s="841"/>
      <c r="BF1" s="841"/>
      <c r="BG1" s="841"/>
      <c r="BH1" s="841"/>
      <c r="BI1" s="841"/>
      <c r="BJ1" s="841"/>
      <c r="BK1" s="841"/>
      <c r="BL1" s="841"/>
      <c r="BM1" s="841"/>
      <c r="BN1" s="841"/>
      <c r="BO1" s="841"/>
      <c r="BP1" s="841"/>
      <c r="BQ1" s="841"/>
      <c r="BR1" s="841"/>
      <c r="BS1" s="841"/>
      <c r="BT1" s="841"/>
      <c r="BU1" s="841"/>
      <c r="BV1" s="841"/>
      <c r="BW1" s="841"/>
    </row>
    <row r="2" spans="2:88" s="841" customFormat="1" ht="20.25">
      <c r="B2" s="842"/>
      <c r="C2" s="683" t="s">
        <v>2356</v>
      </c>
      <c r="D2" s="842"/>
      <c r="E2" s="842"/>
      <c r="F2" s="842"/>
      <c r="G2" s="842"/>
      <c r="H2" s="842"/>
      <c r="I2" s="842"/>
      <c r="J2" s="842"/>
      <c r="K2" s="842"/>
      <c r="L2" s="842"/>
      <c r="M2" s="842"/>
      <c r="N2" s="843"/>
      <c r="O2" s="842"/>
      <c r="P2" s="842"/>
      <c r="Q2" s="842"/>
      <c r="R2" s="842"/>
      <c r="S2" s="842"/>
      <c r="T2" s="842"/>
      <c r="U2" s="842"/>
      <c r="V2" s="842"/>
      <c r="W2" s="842"/>
      <c r="X2" s="842"/>
      <c r="Y2" s="842"/>
      <c r="Z2" s="842"/>
      <c r="AA2" s="842"/>
      <c r="AB2" s="842"/>
      <c r="AC2" s="842"/>
      <c r="AD2" s="842"/>
      <c r="AE2" s="842"/>
      <c r="AF2" s="842"/>
      <c r="AG2" s="842"/>
      <c r="AH2" s="842"/>
      <c r="AI2" s="842"/>
      <c r="AJ2" s="842"/>
      <c r="AK2" s="842"/>
      <c r="AL2" s="842"/>
      <c r="AM2" s="842"/>
      <c r="AN2" s="842"/>
      <c r="AO2" s="844"/>
      <c r="AP2" s="844"/>
      <c r="AQ2" s="844"/>
      <c r="AR2" s="844"/>
      <c r="AS2" s="844"/>
      <c r="AT2" s="844"/>
      <c r="AU2" s="844"/>
      <c r="AV2" s="844"/>
      <c r="AW2" s="844"/>
      <c r="AX2" s="844"/>
      <c r="AY2" s="844"/>
      <c r="AZ2" s="844"/>
      <c r="BA2" s="844"/>
      <c r="BB2" s="844"/>
      <c r="BC2" s="844"/>
      <c r="BD2" s="844"/>
      <c r="BE2" s="844"/>
      <c r="BF2" s="844"/>
      <c r="BG2" s="844"/>
      <c r="BH2" s="844"/>
      <c r="BI2" s="844"/>
      <c r="BJ2" s="844"/>
      <c r="BK2" s="844"/>
      <c r="BL2" s="844"/>
      <c r="BM2" s="844"/>
      <c r="BN2" s="844"/>
      <c r="BO2" s="844"/>
      <c r="BP2" s="844"/>
      <c r="BQ2" s="844"/>
      <c r="BR2" s="844"/>
      <c r="BS2" s="844"/>
      <c r="BT2" s="844"/>
      <c r="BU2" s="844"/>
      <c r="BV2" s="844"/>
    </row>
    <row r="3" spans="2:88" s="761" customFormat="1" ht="20.25">
      <c r="C3" s="688" t="s">
        <v>2862</v>
      </c>
    </row>
    <row r="4" spans="2:88" s="691" customFormat="1">
      <c r="B4" s="689"/>
      <c r="C4" s="690" t="s">
        <v>2863</v>
      </c>
      <c r="F4" s="845" t="s">
        <v>2864</v>
      </c>
    </row>
    <row r="5" spans="2:88">
      <c r="B5" s="846"/>
      <c r="C5" s="690" t="s">
        <v>2359</v>
      </c>
      <c r="D5" s="846"/>
      <c r="E5" s="846"/>
      <c r="F5" s="846"/>
      <c r="G5" s="846"/>
      <c r="H5" s="846"/>
      <c r="I5" s="846"/>
      <c r="J5" s="846"/>
      <c r="K5" s="846"/>
      <c r="L5" s="846"/>
      <c r="M5" s="846"/>
      <c r="N5" s="846"/>
      <c r="O5" s="846"/>
      <c r="P5" s="846"/>
      <c r="Q5" s="846"/>
      <c r="R5" s="846"/>
      <c r="S5" s="846"/>
      <c r="T5" s="846"/>
      <c r="U5" s="846"/>
      <c r="V5" s="846"/>
      <c r="W5" s="846"/>
      <c r="X5" s="846"/>
      <c r="Y5" s="846"/>
      <c r="Z5" s="846"/>
      <c r="AA5" s="846"/>
      <c r="AB5" s="846"/>
      <c r="AC5" s="846"/>
      <c r="AD5" s="846"/>
      <c r="AE5" s="847"/>
      <c r="AF5" s="759"/>
      <c r="AG5" s="846"/>
      <c r="AH5" s="846"/>
      <c r="AI5" s="846"/>
      <c r="AJ5" s="846"/>
      <c r="AL5" s="846"/>
      <c r="AM5" s="846"/>
      <c r="AN5" s="846"/>
      <c r="AO5" s="846"/>
      <c r="AP5" s="846"/>
      <c r="AQ5" s="846"/>
      <c r="AR5" s="846"/>
      <c r="AS5" s="846"/>
      <c r="AT5" s="846"/>
      <c r="AU5" s="846"/>
      <c r="AV5" s="846"/>
      <c r="AW5" s="846"/>
      <c r="AX5" s="848"/>
      <c r="AY5" s="692"/>
      <c r="AZ5" s="692"/>
      <c r="BA5" s="692"/>
      <c r="BB5" s="692"/>
      <c r="BC5" s="692"/>
      <c r="BD5" s="692"/>
      <c r="BE5" s="692"/>
      <c r="BF5" s="692"/>
      <c r="BG5" s="692"/>
      <c r="BH5" s="692"/>
      <c r="BI5" s="692"/>
      <c r="BJ5" s="692"/>
      <c r="BK5" s="692"/>
      <c r="BL5" s="692"/>
      <c r="BM5" s="692"/>
      <c r="BN5" s="692"/>
      <c r="BO5" s="692"/>
      <c r="BP5" s="692"/>
      <c r="BQ5" s="692"/>
      <c r="BR5" s="846"/>
      <c r="BS5" s="846"/>
      <c r="BT5" s="849"/>
      <c r="BU5" s="846"/>
      <c r="BV5" s="846"/>
      <c r="BW5" s="846"/>
      <c r="BX5" s="846"/>
      <c r="BY5" s="846"/>
      <c r="BZ5" s="846"/>
      <c r="CA5" s="846"/>
    </row>
    <row r="6" spans="2:88" ht="12.75" thickBot="1">
      <c r="B6" s="846"/>
      <c r="C6" s="846"/>
      <c r="D6" s="846"/>
      <c r="E6" s="846"/>
      <c r="F6" s="846"/>
      <c r="G6" s="846"/>
      <c r="H6" s="846"/>
      <c r="I6" s="846"/>
      <c r="J6" s="846"/>
      <c r="K6" s="846"/>
      <c r="L6" s="846"/>
      <c r="M6" s="846"/>
      <c r="N6" s="846"/>
      <c r="O6" s="846"/>
      <c r="P6" s="846"/>
      <c r="Q6" s="846"/>
      <c r="R6" s="846"/>
      <c r="S6" s="846"/>
      <c r="T6" s="846"/>
      <c r="U6" s="846"/>
      <c r="V6" s="846"/>
      <c r="W6" s="846"/>
      <c r="X6" s="848"/>
      <c r="Y6" s="848"/>
      <c r="Z6" s="848"/>
      <c r="AA6" s="848"/>
      <c r="AB6" s="848"/>
      <c r="AC6" s="848"/>
      <c r="AD6" s="848"/>
      <c r="AE6" s="850">
        <f>SUBTOTAL(9,AE10:AE135)</f>
        <v>33505500000</v>
      </c>
      <c r="AF6" s="759"/>
      <c r="AG6" s="846"/>
      <c r="AH6" s="846"/>
      <c r="AI6" s="846"/>
      <c r="AJ6" s="846"/>
      <c r="AL6" s="846"/>
      <c r="AM6" s="851">
        <f>SUBTOTAL(9,AM10:AM135)</f>
        <v>25719419169</v>
      </c>
      <c r="AN6" s="852"/>
      <c r="AO6" s="852"/>
      <c r="AP6" s="848"/>
      <c r="AQ6" s="848"/>
      <c r="AR6" s="848">
        <f t="shared" ref="AR6" si="0">SUBTOTAL(9,AR10:AR135)</f>
        <v>0</v>
      </c>
      <c r="AS6" s="848">
        <f>SUBTOTAL(9,AS10:AS135)</f>
        <v>1059500000</v>
      </c>
      <c r="AT6" s="848">
        <f t="shared" ref="AT6:AW6" si="1">SUBTOTAL(9,AT10:AT135)</f>
        <v>0</v>
      </c>
      <c r="AU6" s="848">
        <f t="shared" si="1"/>
        <v>3760870</v>
      </c>
      <c r="AV6" s="848">
        <f t="shared" si="1"/>
        <v>0</v>
      </c>
      <c r="AW6" s="848">
        <f t="shared" si="1"/>
        <v>0</v>
      </c>
      <c r="AX6" s="851">
        <f>SUBTOTAL(9,AX10:AX135)</f>
        <v>1063260870</v>
      </c>
      <c r="AY6" s="693"/>
      <c r="AZ6" s="853">
        <f>SUBTOTAL(9,AZ10:AZ135)</f>
        <v>17614526169</v>
      </c>
      <c r="BA6" s="854"/>
      <c r="BB6" s="693"/>
      <c r="BC6" s="693"/>
      <c r="BD6" s="693"/>
      <c r="BE6" s="693"/>
      <c r="BF6" s="693"/>
      <c r="BG6" s="693"/>
      <c r="BH6" s="693"/>
      <c r="BI6" s="693"/>
      <c r="BJ6" s="693"/>
      <c r="BK6" s="854"/>
      <c r="BL6" s="693"/>
      <c r="BM6" s="693"/>
      <c r="BN6" s="693"/>
      <c r="BO6" s="693"/>
      <c r="BP6" s="693"/>
      <c r="BQ6" s="693"/>
      <c r="BR6" s="846"/>
      <c r="BS6" s="848"/>
      <c r="BT6" s="855"/>
      <c r="BU6" s="848"/>
      <c r="BV6" s="846"/>
      <c r="BW6" s="846"/>
      <c r="BX6" s="846"/>
      <c r="BY6" s="851">
        <f>SUBTOTAL(9,BY10:BY135)</f>
        <v>69096000000</v>
      </c>
      <c r="BZ6" s="846"/>
      <c r="CA6" s="846"/>
    </row>
    <row r="7" spans="2:88" s="859" customFormat="1" ht="16.5">
      <c r="B7" s="856"/>
      <c r="C7" s="857"/>
      <c r="D7" s="1582" t="s">
        <v>2865</v>
      </c>
      <c r="E7" s="1583"/>
      <c r="F7" s="1583"/>
      <c r="G7" s="1584"/>
      <c r="H7" s="1585" t="s">
        <v>2866</v>
      </c>
      <c r="I7" s="1586"/>
      <c r="J7" s="1586"/>
      <c r="K7" s="1586"/>
      <c r="L7" s="1586"/>
      <c r="M7" s="1586"/>
      <c r="N7" s="1587"/>
      <c r="O7" s="1582" t="s">
        <v>2867</v>
      </c>
      <c r="P7" s="1583"/>
      <c r="Q7" s="1583"/>
      <c r="R7" s="1583"/>
      <c r="S7" s="1583"/>
      <c r="T7" s="1583"/>
      <c r="U7" s="1583"/>
      <c r="V7" s="1583"/>
      <c r="W7" s="1583"/>
      <c r="X7" s="1583"/>
      <c r="Y7" s="1583"/>
      <c r="Z7" s="1583"/>
      <c r="AA7" s="1583"/>
      <c r="AB7" s="1588"/>
      <c r="AC7" s="1588"/>
      <c r="AD7" s="1588"/>
      <c r="AE7" s="1584"/>
      <c r="AF7" s="1582" t="s">
        <v>2868</v>
      </c>
      <c r="AG7" s="1583"/>
      <c r="AH7" s="1583"/>
      <c r="AI7" s="1583"/>
      <c r="AJ7" s="1583"/>
      <c r="AK7" s="1583"/>
      <c r="AL7" s="1583"/>
      <c r="AM7" s="1583"/>
      <c r="AN7" s="1583"/>
      <c r="AO7" s="1583"/>
      <c r="AP7" s="1583"/>
      <c r="AQ7" s="1583"/>
      <c r="AR7" s="1583"/>
      <c r="AS7" s="1583"/>
      <c r="AT7" s="1583"/>
      <c r="AU7" s="1583"/>
      <c r="AV7" s="1583"/>
      <c r="AW7" s="1583"/>
      <c r="AX7" s="1584"/>
      <c r="AY7" s="1582" t="s">
        <v>2869</v>
      </c>
      <c r="AZ7" s="1589"/>
      <c r="BA7" s="1589"/>
      <c r="BB7" s="1589"/>
      <c r="BC7" s="1589"/>
      <c r="BD7" s="1589"/>
      <c r="BE7" s="1589"/>
      <c r="BF7" s="1589"/>
      <c r="BG7" s="1589"/>
      <c r="BH7" s="1589"/>
      <c r="BI7" s="1589"/>
      <c r="BJ7" s="1589"/>
      <c r="BK7" s="1589"/>
      <c r="BL7" s="1589"/>
      <c r="BM7" s="1589"/>
      <c r="BN7" s="1589"/>
      <c r="BO7" s="1589"/>
      <c r="BP7" s="1589"/>
      <c r="BQ7" s="1589"/>
      <c r="BR7" s="1583"/>
      <c r="BS7" s="1583"/>
      <c r="BT7" s="1583"/>
      <c r="BU7" s="1583"/>
      <c r="BV7" s="1584"/>
      <c r="BW7" s="1582" t="s">
        <v>2870</v>
      </c>
      <c r="BX7" s="1583"/>
      <c r="BY7" s="1584"/>
      <c r="BZ7" s="857" t="s">
        <v>2362</v>
      </c>
      <c r="CA7" s="858"/>
    </row>
    <row r="8" spans="2:88" s="859" customFormat="1" ht="16.5">
      <c r="B8" s="856"/>
      <c r="C8" s="699">
        <v>1</v>
      </c>
      <c r="D8" s="700">
        <v>2</v>
      </c>
      <c r="E8" s="860">
        <v>4</v>
      </c>
      <c r="F8" s="860">
        <v>5</v>
      </c>
      <c r="G8" s="702">
        <v>7</v>
      </c>
      <c r="H8" s="700">
        <v>9</v>
      </c>
      <c r="I8" s="860">
        <v>10</v>
      </c>
      <c r="J8" s="860">
        <v>11</v>
      </c>
      <c r="K8" s="860">
        <v>12</v>
      </c>
      <c r="L8" s="860">
        <v>13</v>
      </c>
      <c r="M8" s="860">
        <v>14</v>
      </c>
      <c r="N8" s="702">
        <v>17</v>
      </c>
      <c r="O8" s="700">
        <v>18</v>
      </c>
      <c r="P8" s="860">
        <v>19</v>
      </c>
      <c r="Q8" s="860">
        <v>20</v>
      </c>
      <c r="R8" s="860">
        <v>21</v>
      </c>
      <c r="S8" s="860">
        <v>21</v>
      </c>
      <c r="T8" s="860">
        <v>21</v>
      </c>
      <c r="U8" s="860">
        <v>21</v>
      </c>
      <c r="V8" s="860">
        <v>21</v>
      </c>
      <c r="W8" s="860">
        <v>21</v>
      </c>
      <c r="X8" s="860">
        <v>21</v>
      </c>
      <c r="Y8" s="860">
        <v>21</v>
      </c>
      <c r="Z8" s="860">
        <v>21</v>
      </c>
      <c r="AA8" s="860">
        <v>21</v>
      </c>
      <c r="AB8" s="861">
        <v>21</v>
      </c>
      <c r="AC8" s="861">
        <v>21</v>
      </c>
      <c r="AD8" s="861">
        <v>21</v>
      </c>
      <c r="AE8" s="702">
        <v>21</v>
      </c>
      <c r="AF8" s="700">
        <v>25</v>
      </c>
      <c r="AG8" s="860">
        <v>26</v>
      </c>
      <c r="AH8" s="860">
        <v>27</v>
      </c>
      <c r="AI8" s="860">
        <v>28</v>
      </c>
      <c r="AJ8" s="860">
        <v>29</v>
      </c>
      <c r="AK8" s="860">
        <v>30</v>
      </c>
      <c r="AL8" s="860">
        <v>31</v>
      </c>
      <c r="AM8" s="860">
        <v>32</v>
      </c>
      <c r="AN8" s="860">
        <v>33</v>
      </c>
      <c r="AO8" s="860">
        <v>34</v>
      </c>
      <c r="AP8" s="860">
        <v>35</v>
      </c>
      <c r="AQ8" s="860">
        <v>37</v>
      </c>
      <c r="AR8" s="860">
        <v>38</v>
      </c>
      <c r="AS8" s="860">
        <v>39</v>
      </c>
      <c r="AT8" s="860">
        <v>40</v>
      </c>
      <c r="AU8" s="860">
        <v>41</v>
      </c>
      <c r="AV8" s="860">
        <v>42</v>
      </c>
      <c r="AW8" s="860">
        <v>43</v>
      </c>
      <c r="AX8" s="702">
        <v>44</v>
      </c>
      <c r="AY8" s="700">
        <v>45</v>
      </c>
      <c r="AZ8" s="862">
        <v>45</v>
      </c>
      <c r="BA8" s="862">
        <v>45</v>
      </c>
      <c r="BB8" s="862">
        <v>45</v>
      </c>
      <c r="BC8" s="862">
        <v>45</v>
      </c>
      <c r="BD8" s="862">
        <v>45</v>
      </c>
      <c r="BE8" s="862">
        <v>45</v>
      </c>
      <c r="BF8" s="862">
        <v>45</v>
      </c>
      <c r="BG8" s="862">
        <v>45</v>
      </c>
      <c r="BH8" s="862">
        <v>45</v>
      </c>
      <c r="BI8" s="862">
        <v>45</v>
      </c>
      <c r="BJ8" s="862">
        <v>45</v>
      </c>
      <c r="BK8" s="862">
        <v>45</v>
      </c>
      <c r="BL8" s="862">
        <v>45</v>
      </c>
      <c r="BM8" s="862">
        <v>45</v>
      </c>
      <c r="BN8" s="862">
        <v>45</v>
      </c>
      <c r="BO8" s="862">
        <v>45</v>
      </c>
      <c r="BP8" s="862">
        <v>45</v>
      </c>
      <c r="BQ8" s="862">
        <v>45</v>
      </c>
      <c r="BR8" s="860">
        <v>45</v>
      </c>
      <c r="BS8" s="860">
        <v>47</v>
      </c>
      <c r="BT8" s="860">
        <v>48</v>
      </c>
      <c r="BU8" s="860">
        <v>49</v>
      </c>
      <c r="BV8" s="702">
        <v>52</v>
      </c>
      <c r="BW8" s="700">
        <v>53</v>
      </c>
      <c r="BX8" s="860">
        <v>58</v>
      </c>
      <c r="BY8" s="702">
        <v>59</v>
      </c>
      <c r="BZ8" s="699">
        <v>60</v>
      </c>
      <c r="CA8" s="858"/>
    </row>
    <row r="9" spans="2:88" s="875" customFormat="1" ht="36.75" thickBot="1">
      <c r="B9" s="856" t="s">
        <v>2871</v>
      </c>
      <c r="C9" s="863" t="s">
        <v>2363</v>
      </c>
      <c r="D9" s="864" t="s">
        <v>2872</v>
      </c>
      <c r="E9" s="865" t="s">
        <v>2873</v>
      </c>
      <c r="F9" s="865" t="s">
        <v>2874</v>
      </c>
      <c r="G9" s="866" t="s">
        <v>2875</v>
      </c>
      <c r="H9" s="864" t="s">
        <v>2876</v>
      </c>
      <c r="I9" s="865" t="s">
        <v>2877</v>
      </c>
      <c r="J9" s="865" t="s">
        <v>2878</v>
      </c>
      <c r="K9" s="865" t="s">
        <v>2879</v>
      </c>
      <c r="L9" s="867" t="s">
        <v>2880</v>
      </c>
      <c r="M9" s="865" t="s">
        <v>2881</v>
      </c>
      <c r="N9" s="866" t="s">
        <v>2882</v>
      </c>
      <c r="O9" s="868" t="s">
        <v>2883</v>
      </c>
      <c r="P9" s="867" t="s">
        <v>2884</v>
      </c>
      <c r="Q9" s="867" t="s">
        <v>2885</v>
      </c>
      <c r="R9" s="867" t="s">
        <v>2886</v>
      </c>
      <c r="S9" s="867" t="s">
        <v>2887</v>
      </c>
      <c r="T9" s="867" t="s">
        <v>2888</v>
      </c>
      <c r="U9" s="867" t="s">
        <v>2889</v>
      </c>
      <c r="V9" s="867" t="s">
        <v>2890</v>
      </c>
      <c r="W9" s="865" t="s">
        <v>2891</v>
      </c>
      <c r="X9" s="867" t="s">
        <v>2892</v>
      </c>
      <c r="Y9" s="867" t="s">
        <v>2893</v>
      </c>
      <c r="Z9" s="867" t="s">
        <v>2894</v>
      </c>
      <c r="AA9" s="867" t="s">
        <v>2895</v>
      </c>
      <c r="AB9" s="869" t="s">
        <v>2896</v>
      </c>
      <c r="AC9" s="869" t="s">
        <v>2897</v>
      </c>
      <c r="AD9" s="869" t="s">
        <v>2898</v>
      </c>
      <c r="AE9" s="870" t="s">
        <v>2899</v>
      </c>
      <c r="AF9" s="864" t="s">
        <v>2900</v>
      </c>
      <c r="AG9" s="865" t="s">
        <v>2901</v>
      </c>
      <c r="AH9" s="865" t="s">
        <v>2902</v>
      </c>
      <c r="AI9" s="865" t="s">
        <v>2903</v>
      </c>
      <c r="AJ9" s="865" t="s">
        <v>2904</v>
      </c>
      <c r="AK9" s="865" t="s">
        <v>2905</v>
      </c>
      <c r="AL9" s="865" t="s">
        <v>2891</v>
      </c>
      <c r="AM9" s="865" t="s">
        <v>2906</v>
      </c>
      <c r="AN9" s="865" t="s">
        <v>2907</v>
      </c>
      <c r="AO9" s="865" t="s">
        <v>2908</v>
      </c>
      <c r="AP9" s="865" t="s">
        <v>2909</v>
      </c>
      <c r="AQ9" s="865" t="s">
        <v>2910</v>
      </c>
      <c r="AR9" s="865" t="s">
        <v>2911</v>
      </c>
      <c r="AS9" s="865" t="s">
        <v>2912</v>
      </c>
      <c r="AT9" s="865" t="s">
        <v>2913</v>
      </c>
      <c r="AU9" s="865" t="s">
        <v>2914</v>
      </c>
      <c r="AV9" s="865" t="s">
        <v>2915</v>
      </c>
      <c r="AW9" s="865" t="s">
        <v>2916</v>
      </c>
      <c r="AX9" s="866" t="s">
        <v>2917</v>
      </c>
      <c r="AY9" s="868" t="s">
        <v>2918</v>
      </c>
      <c r="AZ9" s="871" t="s">
        <v>2919</v>
      </c>
      <c r="BA9" s="871" t="s">
        <v>2920</v>
      </c>
      <c r="BB9" s="871" t="s">
        <v>2921</v>
      </c>
      <c r="BC9" s="871" t="s">
        <v>2922</v>
      </c>
      <c r="BD9" s="871" t="s">
        <v>2923</v>
      </c>
      <c r="BE9" s="871" t="s">
        <v>2924</v>
      </c>
      <c r="BF9" s="871" t="s">
        <v>2925</v>
      </c>
      <c r="BG9" s="871" t="s">
        <v>2926</v>
      </c>
      <c r="BH9" s="871" t="s">
        <v>2927</v>
      </c>
      <c r="BI9" s="871" t="s">
        <v>2928</v>
      </c>
      <c r="BJ9" s="871" t="s">
        <v>2929</v>
      </c>
      <c r="BK9" s="871" t="s">
        <v>2930</v>
      </c>
      <c r="BL9" s="871" t="s">
        <v>2931</v>
      </c>
      <c r="BM9" s="871" t="s">
        <v>2932</v>
      </c>
      <c r="BN9" s="871" t="s">
        <v>2933</v>
      </c>
      <c r="BO9" s="871" t="s">
        <v>2934</v>
      </c>
      <c r="BP9" s="871" t="s">
        <v>2935</v>
      </c>
      <c r="BQ9" s="871" t="s">
        <v>2936</v>
      </c>
      <c r="BR9" s="865" t="s">
        <v>2937</v>
      </c>
      <c r="BS9" s="865" t="s">
        <v>2938</v>
      </c>
      <c r="BT9" s="865" t="s">
        <v>2939</v>
      </c>
      <c r="BU9" s="872" t="s">
        <v>2940</v>
      </c>
      <c r="BV9" s="873" t="s">
        <v>2941</v>
      </c>
      <c r="BW9" s="868" t="s">
        <v>2942</v>
      </c>
      <c r="BX9" s="867" t="s">
        <v>2943</v>
      </c>
      <c r="BY9" s="874" t="s">
        <v>2944</v>
      </c>
      <c r="BZ9" s="863" t="s">
        <v>2945</v>
      </c>
      <c r="CA9" s="858"/>
    </row>
    <row r="10" spans="2:88">
      <c r="B10" s="846"/>
      <c r="C10" s="876">
        <f>ROW()-ROW($C$9)</f>
        <v>1</v>
      </c>
      <c r="D10" s="877" t="s">
        <v>2375</v>
      </c>
      <c r="E10" s="878" t="s">
        <v>684</v>
      </c>
      <c r="F10" s="878" t="s">
        <v>686</v>
      </c>
      <c r="G10" s="879" t="s">
        <v>685</v>
      </c>
      <c r="H10" s="880" t="s">
        <v>2946</v>
      </c>
      <c r="I10" s="881" t="s">
        <v>687</v>
      </c>
      <c r="J10" s="881" t="s">
        <v>688</v>
      </c>
      <c r="K10" s="881" t="s">
        <v>689</v>
      </c>
      <c r="L10" s="882" t="s">
        <v>690</v>
      </c>
      <c r="M10" s="881" t="s">
        <v>692</v>
      </c>
      <c r="N10" s="883">
        <v>84.54</v>
      </c>
      <c r="O10" s="884">
        <v>44160</v>
      </c>
      <c r="P10" s="885"/>
      <c r="Q10" s="885"/>
      <c r="R10" s="885"/>
      <c r="S10" s="885"/>
      <c r="T10" s="885"/>
      <c r="U10" s="885"/>
      <c r="V10" s="886">
        <v>1</v>
      </c>
      <c r="W10" s="886" t="s">
        <v>2401</v>
      </c>
      <c r="X10" s="887">
        <v>284700000</v>
      </c>
      <c r="Y10" s="887"/>
      <c r="Z10" s="887"/>
      <c r="AA10" s="887"/>
      <c r="AB10" s="888"/>
      <c r="AC10" s="888"/>
      <c r="AD10" s="888"/>
      <c r="AE10" s="889">
        <f t="shared" ref="AE10:AE20" si="2">SUM(X10:AD10)</f>
        <v>284700000</v>
      </c>
      <c r="AF10" s="890"/>
      <c r="AG10" s="891"/>
      <c r="AH10" s="892"/>
      <c r="AI10" s="893"/>
      <c r="AJ10" s="887"/>
      <c r="AK10" s="894"/>
      <c r="AL10" s="893" t="s">
        <v>2947</v>
      </c>
      <c r="AM10" s="895"/>
      <c r="AN10" s="892"/>
      <c r="AO10" s="892"/>
      <c r="AP10" s="895"/>
      <c r="AQ10" s="895"/>
      <c r="AR10" s="895"/>
      <c r="AS10" s="895"/>
      <c r="AT10" s="895"/>
      <c r="AU10" s="895"/>
      <c r="AV10" s="895"/>
      <c r="AW10" s="887"/>
      <c r="AX10" s="889">
        <f>SUM(AP10:AW10)</f>
        <v>0</v>
      </c>
      <c r="AY10" s="896" t="s">
        <v>697</v>
      </c>
      <c r="AZ10" s="897">
        <v>218510107</v>
      </c>
      <c r="BA10" s="898"/>
      <c r="BB10" s="899" t="s">
        <v>2948</v>
      </c>
      <c r="BC10" s="899"/>
      <c r="BD10" s="899" t="s">
        <v>2949</v>
      </c>
      <c r="BE10" s="899" t="s">
        <v>699</v>
      </c>
      <c r="BF10" s="899"/>
      <c r="BG10" s="900">
        <v>45595</v>
      </c>
      <c r="BH10" s="900">
        <v>45670</v>
      </c>
      <c r="BI10" s="900"/>
      <c r="BJ10" s="900"/>
      <c r="BK10" s="898">
        <v>277000000</v>
      </c>
      <c r="BL10" s="899"/>
      <c r="BM10" s="899"/>
      <c r="BN10" s="900"/>
      <c r="BO10" s="900"/>
      <c r="BP10" s="898"/>
      <c r="BQ10" s="898"/>
      <c r="BR10" s="891"/>
      <c r="BS10" s="887"/>
      <c r="BT10" s="885"/>
      <c r="BU10" s="901"/>
      <c r="BV10" s="902"/>
      <c r="BW10" s="903">
        <v>45602</v>
      </c>
      <c r="BX10" s="904" t="s">
        <v>700</v>
      </c>
      <c r="BY10" s="905">
        <v>277000000</v>
      </c>
      <c r="BZ10" s="906"/>
      <c r="CA10" s="907"/>
      <c r="CH10" s="686">
        <v>45602</v>
      </c>
      <c r="CI10" s="686" t="s">
        <v>2950</v>
      </c>
      <c r="CJ10" s="686">
        <v>277000000</v>
      </c>
    </row>
    <row r="11" spans="2:88">
      <c r="B11" s="846"/>
      <c r="C11" s="908">
        <f t="shared" ref="C11:C74" si="3">ROW()-ROW($C$9)</f>
        <v>2</v>
      </c>
      <c r="D11" s="909" t="s">
        <v>2375</v>
      </c>
      <c r="E11" s="910" t="s">
        <v>701</v>
      </c>
      <c r="F11" s="910" t="s">
        <v>686</v>
      </c>
      <c r="G11" s="911" t="s">
        <v>702</v>
      </c>
      <c r="H11" s="912" t="s">
        <v>2951</v>
      </c>
      <c r="I11" s="913" t="s">
        <v>687</v>
      </c>
      <c r="J11" s="913" t="s">
        <v>703</v>
      </c>
      <c r="K11" s="913" t="s">
        <v>704</v>
      </c>
      <c r="L11" s="914" t="s">
        <v>705</v>
      </c>
      <c r="M11" s="913" t="s">
        <v>692</v>
      </c>
      <c r="N11" s="915">
        <v>66.56</v>
      </c>
      <c r="O11" s="916">
        <v>44253</v>
      </c>
      <c r="P11" s="917"/>
      <c r="Q11" s="917"/>
      <c r="R11" s="917"/>
      <c r="S11" s="917"/>
      <c r="T11" s="917"/>
      <c r="U11" s="917"/>
      <c r="V11" s="918">
        <v>1</v>
      </c>
      <c r="W11" s="918" t="s">
        <v>2401</v>
      </c>
      <c r="X11" s="919">
        <v>364000000</v>
      </c>
      <c r="Y11" s="919"/>
      <c r="Z11" s="919"/>
      <c r="AA11" s="919"/>
      <c r="AB11" s="920"/>
      <c r="AC11" s="920"/>
      <c r="AD11" s="920"/>
      <c r="AE11" s="921">
        <f t="shared" si="2"/>
        <v>364000000</v>
      </c>
      <c r="AF11" s="922"/>
      <c r="AG11" s="923"/>
      <c r="AH11" s="924"/>
      <c r="AI11" s="925"/>
      <c r="AJ11" s="919"/>
      <c r="AK11" s="926"/>
      <c r="AL11" s="925" t="s">
        <v>2401</v>
      </c>
      <c r="AM11" s="927"/>
      <c r="AN11" s="924"/>
      <c r="AO11" s="924"/>
      <c r="AP11" s="927"/>
      <c r="AQ11" s="927"/>
      <c r="AR11" s="927"/>
      <c r="AS11" s="927"/>
      <c r="AT11" s="927"/>
      <c r="AU11" s="927"/>
      <c r="AV11" s="927"/>
      <c r="AW11" s="919"/>
      <c r="AX11" s="921">
        <f t="shared" ref="AX11:AX20" si="4">SUM(AP11:AW11)</f>
        <v>0</v>
      </c>
      <c r="AY11" s="928" t="s">
        <v>709</v>
      </c>
      <c r="AZ11" s="929"/>
      <c r="BA11" s="929"/>
      <c r="BB11" s="930"/>
      <c r="BC11" s="930"/>
      <c r="BD11" s="930"/>
      <c r="BE11" s="930"/>
      <c r="BF11" s="930"/>
      <c r="BG11" s="931"/>
      <c r="BH11" s="931"/>
      <c r="BI11" s="931"/>
      <c r="BJ11" s="931"/>
      <c r="BK11" s="929"/>
      <c r="BL11" s="930"/>
      <c r="BM11" s="930"/>
      <c r="BN11" s="931"/>
      <c r="BO11" s="931"/>
      <c r="BP11" s="929"/>
      <c r="BQ11" s="929"/>
      <c r="BR11" s="923"/>
      <c r="BS11" s="919"/>
      <c r="BT11" s="917"/>
      <c r="BU11" s="932"/>
      <c r="BV11" s="933"/>
      <c r="BW11" s="934">
        <v>45870</v>
      </c>
      <c r="BX11" s="935" t="s">
        <v>710</v>
      </c>
      <c r="BY11" s="936">
        <v>202500000</v>
      </c>
      <c r="BZ11" s="937"/>
      <c r="CA11" s="907"/>
    </row>
    <row r="12" spans="2:88">
      <c r="B12" s="846"/>
      <c r="C12" s="908">
        <f t="shared" si="3"/>
        <v>3</v>
      </c>
      <c r="D12" s="909" t="s">
        <v>2375</v>
      </c>
      <c r="E12" s="910" t="s">
        <v>711</v>
      </c>
      <c r="F12" s="910" t="s">
        <v>686</v>
      </c>
      <c r="G12" s="911" t="s">
        <v>712</v>
      </c>
      <c r="H12" s="912" t="s">
        <v>2952</v>
      </c>
      <c r="I12" s="913" t="s">
        <v>687</v>
      </c>
      <c r="J12" s="913" t="s">
        <v>713</v>
      </c>
      <c r="K12" s="913" t="s">
        <v>714</v>
      </c>
      <c r="L12" s="914" t="s">
        <v>715</v>
      </c>
      <c r="M12" s="913" t="s">
        <v>692</v>
      </c>
      <c r="N12" s="915">
        <v>84.944000000000003</v>
      </c>
      <c r="O12" s="916">
        <v>44228</v>
      </c>
      <c r="P12" s="917">
        <v>44503</v>
      </c>
      <c r="Q12" s="917"/>
      <c r="R12" s="917"/>
      <c r="S12" s="917"/>
      <c r="T12" s="917"/>
      <c r="U12" s="917"/>
      <c r="V12" s="918" t="s">
        <v>719</v>
      </c>
      <c r="W12" s="918" t="s">
        <v>2401</v>
      </c>
      <c r="X12" s="919">
        <v>104000000</v>
      </c>
      <c r="Y12" s="919">
        <v>182000000</v>
      </c>
      <c r="Z12" s="919"/>
      <c r="AA12" s="919"/>
      <c r="AB12" s="920"/>
      <c r="AC12" s="920"/>
      <c r="AD12" s="920"/>
      <c r="AE12" s="921">
        <f t="shared" si="2"/>
        <v>286000000</v>
      </c>
      <c r="AF12" s="922"/>
      <c r="AG12" s="923"/>
      <c r="AH12" s="924"/>
      <c r="AI12" s="925"/>
      <c r="AJ12" s="919"/>
      <c r="AK12" s="926">
        <v>1</v>
      </c>
      <c r="AL12" s="925" t="s">
        <v>2401</v>
      </c>
      <c r="AM12" s="927">
        <v>283440000</v>
      </c>
      <c r="AN12" s="924"/>
      <c r="AO12" s="924"/>
      <c r="AP12" s="927"/>
      <c r="AQ12" s="927"/>
      <c r="AR12" s="927"/>
      <c r="AS12" s="927"/>
      <c r="AT12" s="927"/>
      <c r="AU12" s="938">
        <v>451010</v>
      </c>
      <c r="AV12" s="927"/>
      <c r="AW12" s="919"/>
      <c r="AX12" s="921">
        <f t="shared" si="4"/>
        <v>451010</v>
      </c>
      <c r="AY12" s="928" t="s">
        <v>697</v>
      </c>
      <c r="AZ12" s="939">
        <v>230178775</v>
      </c>
      <c r="BA12" s="929"/>
      <c r="BB12" s="930" t="s">
        <v>2948</v>
      </c>
      <c r="BC12" s="930" t="s">
        <v>1263</v>
      </c>
      <c r="BD12" s="930" t="s">
        <v>720</v>
      </c>
      <c r="BE12" s="930" t="s">
        <v>721</v>
      </c>
      <c r="BF12" s="930" t="s">
        <v>722</v>
      </c>
      <c r="BG12" s="931">
        <v>45716</v>
      </c>
      <c r="BH12" s="931">
        <v>45791</v>
      </c>
      <c r="BI12" s="931">
        <v>45757</v>
      </c>
      <c r="BJ12" s="931"/>
      <c r="BK12" s="929">
        <v>460000000</v>
      </c>
      <c r="BL12" s="930"/>
      <c r="BM12" s="930"/>
      <c r="BN12" s="931"/>
      <c r="BO12" s="931"/>
      <c r="BP12" s="929"/>
      <c r="BQ12" s="929"/>
      <c r="BR12" s="923"/>
      <c r="BS12" s="919"/>
      <c r="BT12" s="917"/>
      <c r="BU12" s="932"/>
      <c r="BV12" s="933"/>
      <c r="BW12" s="934">
        <v>45726</v>
      </c>
      <c r="BX12" s="935" t="s">
        <v>700</v>
      </c>
      <c r="BY12" s="936">
        <v>460000000</v>
      </c>
      <c r="BZ12" s="937"/>
      <c r="CA12" s="907"/>
      <c r="CH12" s="686">
        <v>45726</v>
      </c>
      <c r="CI12" s="686" t="s">
        <v>2950</v>
      </c>
      <c r="CJ12" s="686">
        <v>460000000</v>
      </c>
    </row>
    <row r="13" spans="2:88">
      <c r="B13" s="846"/>
      <c r="C13" s="940">
        <f t="shared" si="3"/>
        <v>4</v>
      </c>
      <c r="D13" s="941" t="s">
        <v>2375</v>
      </c>
      <c r="E13" s="942" t="s">
        <v>723</v>
      </c>
      <c r="F13" s="942" t="s">
        <v>686</v>
      </c>
      <c r="G13" s="943" t="s">
        <v>724</v>
      </c>
      <c r="H13" s="944" t="s">
        <v>2953</v>
      </c>
      <c r="I13" s="945" t="s">
        <v>725</v>
      </c>
      <c r="J13" s="945" t="s">
        <v>726</v>
      </c>
      <c r="K13" s="945" t="s">
        <v>727</v>
      </c>
      <c r="L13" s="946" t="s">
        <v>728</v>
      </c>
      <c r="M13" s="945" t="s">
        <v>692</v>
      </c>
      <c r="N13" s="947">
        <v>84.95</v>
      </c>
      <c r="O13" s="948">
        <v>44489</v>
      </c>
      <c r="P13" s="949"/>
      <c r="Q13" s="949"/>
      <c r="R13" s="949"/>
      <c r="S13" s="949"/>
      <c r="T13" s="949"/>
      <c r="U13" s="949"/>
      <c r="V13" s="950">
        <v>1</v>
      </c>
      <c r="W13" s="950" t="s">
        <v>2401</v>
      </c>
      <c r="X13" s="951">
        <v>208000000</v>
      </c>
      <c r="Y13" s="951"/>
      <c r="Z13" s="951"/>
      <c r="AA13" s="951"/>
      <c r="AB13" s="952"/>
      <c r="AC13" s="952"/>
      <c r="AD13" s="952"/>
      <c r="AE13" s="953">
        <f t="shared" si="2"/>
        <v>208000000</v>
      </c>
      <c r="AF13" s="954"/>
      <c r="AG13" s="955"/>
      <c r="AH13" s="956"/>
      <c r="AI13" s="957"/>
      <c r="AJ13" s="951"/>
      <c r="AK13" s="958"/>
      <c r="AL13" s="957" t="s">
        <v>2401</v>
      </c>
      <c r="AM13" s="959"/>
      <c r="AN13" s="956"/>
      <c r="AO13" s="956"/>
      <c r="AP13" s="959"/>
      <c r="AQ13" s="959"/>
      <c r="AR13" s="959"/>
      <c r="AS13" s="959"/>
      <c r="AT13" s="959"/>
      <c r="AU13" s="959"/>
      <c r="AV13" s="959"/>
      <c r="AW13" s="951"/>
      <c r="AX13" s="953">
        <f t="shared" si="4"/>
        <v>0</v>
      </c>
      <c r="AY13" s="960" t="s">
        <v>709</v>
      </c>
      <c r="AZ13" s="961"/>
      <c r="BA13" s="961"/>
      <c r="BB13" s="962"/>
      <c r="BC13" s="962"/>
      <c r="BD13" s="962"/>
      <c r="BE13" s="962"/>
      <c r="BF13" s="962"/>
      <c r="BG13" s="963"/>
      <c r="BH13" s="963"/>
      <c r="BI13" s="963"/>
      <c r="BJ13" s="963"/>
      <c r="BK13" s="961"/>
      <c r="BL13" s="962"/>
      <c r="BM13" s="962"/>
      <c r="BN13" s="963"/>
      <c r="BO13" s="963"/>
      <c r="BP13" s="961"/>
      <c r="BQ13" s="961"/>
      <c r="BR13" s="955"/>
      <c r="BS13" s="951"/>
      <c r="BT13" s="949"/>
      <c r="BU13" s="964"/>
      <c r="BV13" s="965"/>
      <c r="BW13" s="966">
        <v>45870</v>
      </c>
      <c r="BX13" s="967" t="s">
        <v>710</v>
      </c>
      <c r="BY13" s="968">
        <v>167500000</v>
      </c>
      <c r="BZ13" s="969"/>
      <c r="CA13" s="907"/>
    </row>
    <row r="14" spans="2:88">
      <c r="B14" s="846"/>
      <c r="C14" s="970">
        <f t="shared" si="3"/>
        <v>5</v>
      </c>
      <c r="D14" s="971" t="s">
        <v>2376</v>
      </c>
      <c r="E14" s="972" t="s">
        <v>733</v>
      </c>
      <c r="F14" s="972" t="s">
        <v>686</v>
      </c>
      <c r="G14" s="973" t="s">
        <v>734</v>
      </c>
      <c r="H14" s="974" t="s">
        <v>2954</v>
      </c>
      <c r="I14" s="975" t="s">
        <v>735</v>
      </c>
      <c r="J14" s="975" t="s">
        <v>736</v>
      </c>
      <c r="K14" s="975" t="s">
        <v>737</v>
      </c>
      <c r="L14" s="976" t="s">
        <v>738</v>
      </c>
      <c r="M14" s="975" t="s">
        <v>692</v>
      </c>
      <c r="N14" s="977">
        <v>74.766000000000005</v>
      </c>
      <c r="O14" s="978">
        <v>44676</v>
      </c>
      <c r="P14" s="979"/>
      <c r="Q14" s="979"/>
      <c r="R14" s="979"/>
      <c r="S14" s="979"/>
      <c r="T14" s="979"/>
      <c r="U14" s="979"/>
      <c r="V14" s="980">
        <v>2</v>
      </c>
      <c r="W14" s="980" t="s">
        <v>2401</v>
      </c>
      <c r="X14" s="981">
        <v>150000000</v>
      </c>
      <c r="Y14" s="981"/>
      <c r="Z14" s="981"/>
      <c r="AA14" s="981"/>
      <c r="AB14" s="982"/>
      <c r="AC14" s="982"/>
      <c r="AD14" s="982"/>
      <c r="AE14" s="983">
        <f t="shared" si="2"/>
        <v>150000000</v>
      </c>
      <c r="AF14" s="984"/>
      <c r="AG14" s="985"/>
      <c r="AH14" s="986"/>
      <c r="AI14" s="987"/>
      <c r="AJ14" s="981"/>
      <c r="AK14" s="988">
        <v>1</v>
      </c>
      <c r="AL14" s="987" t="s">
        <v>2401</v>
      </c>
      <c r="AM14" s="989">
        <v>262800000</v>
      </c>
      <c r="AN14" s="986"/>
      <c r="AO14" s="986"/>
      <c r="AP14" s="989"/>
      <c r="AQ14" s="989"/>
      <c r="AR14" s="989"/>
      <c r="AS14" s="989"/>
      <c r="AT14" s="989"/>
      <c r="AU14" s="989"/>
      <c r="AV14" s="989"/>
      <c r="AW14" s="990"/>
      <c r="AX14" s="983">
        <f t="shared" si="4"/>
        <v>0</v>
      </c>
      <c r="AY14" s="991" t="s">
        <v>697</v>
      </c>
      <c r="AZ14" s="992"/>
      <c r="BA14" s="992">
        <v>226498566</v>
      </c>
      <c r="BB14" s="993" t="s">
        <v>2955</v>
      </c>
      <c r="BC14" s="993"/>
      <c r="BD14" s="993" t="s">
        <v>742</v>
      </c>
      <c r="BE14" s="993" t="s">
        <v>743</v>
      </c>
      <c r="BF14" s="993"/>
      <c r="BG14" s="994">
        <v>45720</v>
      </c>
      <c r="BH14" s="995">
        <v>45807</v>
      </c>
      <c r="BI14" s="994"/>
      <c r="BJ14" s="994"/>
      <c r="BK14" s="996">
        <v>259000000</v>
      </c>
      <c r="BL14" s="993"/>
      <c r="BM14" s="993"/>
      <c r="BN14" s="994"/>
      <c r="BO14" s="994"/>
      <c r="BP14" s="996"/>
      <c r="BQ14" s="996"/>
      <c r="BR14" s="985"/>
      <c r="BS14" s="981"/>
      <c r="BT14" s="979"/>
      <c r="BU14" s="981"/>
      <c r="BV14" s="997"/>
      <c r="BW14" s="998"/>
      <c r="BX14" s="999" t="s">
        <v>744</v>
      </c>
      <c r="BY14" s="1000">
        <v>259000000</v>
      </c>
      <c r="BZ14" s="1001"/>
      <c r="CA14" s="1002"/>
    </row>
    <row r="15" spans="2:88">
      <c r="B15" s="846"/>
      <c r="C15" s="908">
        <f t="shared" si="3"/>
        <v>6</v>
      </c>
      <c r="D15" s="909" t="s">
        <v>2376</v>
      </c>
      <c r="E15" s="910" t="s">
        <v>745</v>
      </c>
      <c r="F15" s="910" t="s">
        <v>686</v>
      </c>
      <c r="G15" s="911" t="s">
        <v>746</v>
      </c>
      <c r="H15" s="912" t="s">
        <v>2956</v>
      </c>
      <c r="I15" s="913" t="s">
        <v>735</v>
      </c>
      <c r="J15" s="913" t="s">
        <v>747</v>
      </c>
      <c r="K15" s="913" t="s">
        <v>748</v>
      </c>
      <c r="L15" s="914" t="s">
        <v>749</v>
      </c>
      <c r="M15" s="913" t="s">
        <v>751</v>
      </c>
      <c r="N15" s="915">
        <v>104.96</v>
      </c>
      <c r="O15" s="916">
        <v>44650</v>
      </c>
      <c r="P15" s="917"/>
      <c r="Q15" s="917"/>
      <c r="R15" s="917"/>
      <c r="S15" s="917"/>
      <c r="T15" s="917"/>
      <c r="U15" s="917"/>
      <c r="V15" s="918">
        <v>1</v>
      </c>
      <c r="W15" s="918" t="s">
        <v>2401</v>
      </c>
      <c r="X15" s="919">
        <v>33600000</v>
      </c>
      <c r="Y15" s="919"/>
      <c r="Z15" s="919"/>
      <c r="AA15" s="919"/>
      <c r="AB15" s="920"/>
      <c r="AC15" s="920"/>
      <c r="AD15" s="920"/>
      <c r="AE15" s="921">
        <f t="shared" si="2"/>
        <v>33600000</v>
      </c>
      <c r="AF15" s="922"/>
      <c r="AG15" s="923"/>
      <c r="AH15" s="924"/>
      <c r="AI15" s="925"/>
      <c r="AJ15" s="919"/>
      <c r="AK15" s="926"/>
      <c r="AL15" s="925" t="s">
        <v>2401</v>
      </c>
      <c r="AM15" s="927"/>
      <c r="AN15" s="924"/>
      <c r="AO15" s="924"/>
      <c r="AP15" s="927"/>
      <c r="AQ15" s="927"/>
      <c r="AR15" s="927"/>
      <c r="AS15" s="927">
        <v>295000000</v>
      </c>
      <c r="AT15" s="927"/>
      <c r="AU15" s="927"/>
      <c r="AV15" s="927"/>
      <c r="AW15" s="1003"/>
      <c r="AX15" s="921">
        <f t="shared" si="4"/>
        <v>295000000</v>
      </c>
      <c r="AY15" s="928" t="s">
        <v>709</v>
      </c>
      <c r="AZ15" s="929"/>
      <c r="BA15" s="929"/>
      <c r="BB15" s="930"/>
      <c r="BC15" s="930"/>
      <c r="BD15" s="930"/>
      <c r="BE15" s="930"/>
      <c r="BF15" s="930"/>
      <c r="BG15" s="931"/>
      <c r="BH15" s="931"/>
      <c r="BI15" s="931"/>
      <c r="BJ15" s="931"/>
      <c r="BK15" s="929"/>
      <c r="BL15" s="930"/>
      <c r="BM15" s="930"/>
      <c r="BN15" s="931"/>
      <c r="BO15" s="931"/>
      <c r="BP15" s="929"/>
      <c r="BQ15" s="929"/>
      <c r="BR15" s="923"/>
      <c r="BS15" s="919"/>
      <c r="BT15" s="917"/>
      <c r="BU15" s="932"/>
      <c r="BV15" s="1004"/>
      <c r="BW15" s="934">
        <v>45870</v>
      </c>
      <c r="BX15" s="935" t="s">
        <v>710</v>
      </c>
      <c r="BY15" s="936">
        <v>350000000</v>
      </c>
      <c r="BZ15" s="937"/>
      <c r="CA15" s="907"/>
    </row>
    <row r="16" spans="2:88">
      <c r="B16" s="846"/>
      <c r="C16" s="908">
        <f t="shared" si="3"/>
        <v>7</v>
      </c>
      <c r="D16" s="909" t="s">
        <v>2376</v>
      </c>
      <c r="E16" s="910" t="s">
        <v>755</v>
      </c>
      <c r="F16" s="910" t="s">
        <v>686</v>
      </c>
      <c r="G16" s="911" t="s">
        <v>756</v>
      </c>
      <c r="H16" s="912" t="s">
        <v>2957</v>
      </c>
      <c r="I16" s="913" t="s">
        <v>735</v>
      </c>
      <c r="J16" s="913" t="s">
        <v>757</v>
      </c>
      <c r="K16" s="913" t="s">
        <v>758</v>
      </c>
      <c r="L16" s="914" t="s">
        <v>759</v>
      </c>
      <c r="M16" s="913" t="s">
        <v>692</v>
      </c>
      <c r="N16" s="915">
        <v>84.93</v>
      </c>
      <c r="O16" s="916">
        <v>44582</v>
      </c>
      <c r="P16" s="917"/>
      <c r="Q16" s="917"/>
      <c r="R16" s="917"/>
      <c r="S16" s="917"/>
      <c r="T16" s="917"/>
      <c r="U16" s="917"/>
      <c r="V16" s="918">
        <v>2</v>
      </c>
      <c r="W16" s="918" t="s">
        <v>2401</v>
      </c>
      <c r="X16" s="919">
        <v>216000000</v>
      </c>
      <c r="Y16" s="919"/>
      <c r="Z16" s="919"/>
      <c r="AA16" s="919"/>
      <c r="AB16" s="920"/>
      <c r="AC16" s="920"/>
      <c r="AD16" s="920"/>
      <c r="AE16" s="921">
        <f t="shared" si="2"/>
        <v>216000000</v>
      </c>
      <c r="AF16" s="922"/>
      <c r="AG16" s="923"/>
      <c r="AH16" s="924"/>
      <c r="AI16" s="925"/>
      <c r="AJ16" s="919"/>
      <c r="AK16" s="926">
        <v>1</v>
      </c>
      <c r="AL16" s="925" t="s">
        <v>2401</v>
      </c>
      <c r="AM16" s="927">
        <v>268800000</v>
      </c>
      <c r="AN16" s="924"/>
      <c r="AO16" s="924"/>
      <c r="AP16" s="927"/>
      <c r="AQ16" s="927"/>
      <c r="AR16" s="927"/>
      <c r="AS16" s="927"/>
      <c r="AT16" s="927"/>
      <c r="AU16" s="938">
        <v>131780</v>
      </c>
      <c r="AV16" s="927"/>
      <c r="AW16" s="1003"/>
      <c r="AX16" s="1005">
        <f t="shared" si="4"/>
        <v>131780</v>
      </c>
      <c r="AY16" s="928" t="s">
        <v>697</v>
      </c>
      <c r="AZ16" s="929"/>
      <c r="BA16" s="929">
        <v>210819154</v>
      </c>
      <c r="BB16" s="930" t="s">
        <v>2958</v>
      </c>
      <c r="BC16" s="930"/>
      <c r="BD16" s="930" t="s">
        <v>2959</v>
      </c>
      <c r="BE16" s="930" t="s">
        <v>764</v>
      </c>
      <c r="BF16" s="930"/>
      <c r="BG16" s="931">
        <v>45533</v>
      </c>
      <c r="BH16" s="1006">
        <v>45608</v>
      </c>
      <c r="BI16" s="931"/>
      <c r="BJ16" s="931"/>
      <c r="BK16" s="929"/>
      <c r="BL16" s="930"/>
      <c r="BM16" s="930"/>
      <c r="BN16" s="931"/>
      <c r="BO16" s="931"/>
      <c r="BP16" s="929"/>
      <c r="BQ16" s="929"/>
      <c r="BR16" s="923"/>
      <c r="BS16" s="919"/>
      <c r="BT16" s="917"/>
      <c r="BU16" s="932"/>
      <c r="BV16" s="933"/>
      <c r="BW16" s="934">
        <v>45870</v>
      </c>
      <c r="BX16" s="935" t="s">
        <v>710</v>
      </c>
      <c r="BY16" s="936">
        <v>425000000</v>
      </c>
      <c r="BZ16" s="937"/>
      <c r="CA16" s="907"/>
    </row>
    <row r="17" spans="2:79">
      <c r="B17" s="846"/>
      <c r="C17" s="908">
        <f t="shared" si="3"/>
        <v>8</v>
      </c>
      <c r="D17" s="909" t="s">
        <v>2376</v>
      </c>
      <c r="E17" s="910" t="s">
        <v>765</v>
      </c>
      <c r="F17" s="910" t="s">
        <v>686</v>
      </c>
      <c r="G17" s="911" t="s">
        <v>766</v>
      </c>
      <c r="H17" s="912" t="s">
        <v>2960</v>
      </c>
      <c r="I17" s="913" t="s">
        <v>735</v>
      </c>
      <c r="J17" s="913" t="s">
        <v>767</v>
      </c>
      <c r="K17" s="913" t="s">
        <v>768</v>
      </c>
      <c r="L17" s="914" t="s">
        <v>769</v>
      </c>
      <c r="M17" s="913" t="s">
        <v>692</v>
      </c>
      <c r="N17" s="915">
        <v>84.233000000000004</v>
      </c>
      <c r="O17" s="916">
        <v>44397</v>
      </c>
      <c r="P17" s="917"/>
      <c r="Q17" s="917"/>
      <c r="R17" s="917"/>
      <c r="S17" s="917"/>
      <c r="T17" s="917"/>
      <c r="U17" s="917"/>
      <c r="V17" s="918">
        <v>1</v>
      </c>
      <c r="W17" s="918" t="s">
        <v>2401</v>
      </c>
      <c r="X17" s="919">
        <v>96000000</v>
      </c>
      <c r="Y17" s="919"/>
      <c r="Z17" s="919"/>
      <c r="AA17" s="919"/>
      <c r="AB17" s="920"/>
      <c r="AC17" s="920"/>
      <c r="AD17" s="920"/>
      <c r="AE17" s="921">
        <f t="shared" si="2"/>
        <v>96000000</v>
      </c>
      <c r="AF17" s="922"/>
      <c r="AG17" s="923"/>
      <c r="AH17" s="924"/>
      <c r="AI17" s="925"/>
      <c r="AJ17" s="919"/>
      <c r="AK17" s="926"/>
      <c r="AL17" s="925" t="s">
        <v>2401</v>
      </c>
      <c r="AM17" s="927"/>
      <c r="AN17" s="924"/>
      <c r="AO17" s="924"/>
      <c r="AP17" s="927"/>
      <c r="AQ17" s="927"/>
      <c r="AR17" s="927"/>
      <c r="AS17" s="927">
        <v>320000000</v>
      </c>
      <c r="AT17" s="927"/>
      <c r="AU17" s="938">
        <f>1916000+957910</f>
        <v>2873910</v>
      </c>
      <c r="AV17" s="927"/>
      <c r="AW17" s="1003"/>
      <c r="AX17" s="1005">
        <f t="shared" si="4"/>
        <v>322873910</v>
      </c>
      <c r="AY17" s="928" t="s">
        <v>697</v>
      </c>
      <c r="AZ17" s="929"/>
      <c r="BA17" s="929">
        <v>356173184</v>
      </c>
      <c r="BB17" s="930" t="s">
        <v>2961</v>
      </c>
      <c r="BC17" s="930"/>
      <c r="BD17" s="930" t="s">
        <v>2959</v>
      </c>
      <c r="BE17" s="930" t="s">
        <v>773</v>
      </c>
      <c r="BF17" s="930"/>
      <c r="BG17" s="931">
        <v>45505</v>
      </c>
      <c r="BH17" s="1006">
        <v>45586</v>
      </c>
      <c r="BI17" s="931"/>
      <c r="BJ17" s="931"/>
      <c r="BK17" s="929">
        <v>436000000</v>
      </c>
      <c r="BL17" s="930"/>
      <c r="BM17" s="930"/>
      <c r="BN17" s="931"/>
      <c r="BO17" s="931"/>
      <c r="BP17" s="929"/>
      <c r="BQ17" s="929"/>
      <c r="BR17" s="923"/>
      <c r="BS17" s="919"/>
      <c r="BT17" s="917"/>
      <c r="BU17" s="932"/>
      <c r="BV17" s="933"/>
      <c r="BW17" s="1007">
        <v>45524</v>
      </c>
      <c r="BX17" s="935" t="s">
        <v>700</v>
      </c>
      <c r="BY17" s="936">
        <v>436000000</v>
      </c>
      <c r="BZ17" s="937"/>
      <c r="CA17" s="907"/>
    </row>
    <row r="18" spans="2:79">
      <c r="B18" s="846"/>
      <c r="C18" s="908">
        <f t="shared" si="3"/>
        <v>9</v>
      </c>
      <c r="D18" s="909" t="s">
        <v>2376</v>
      </c>
      <c r="E18" s="910" t="s">
        <v>774</v>
      </c>
      <c r="F18" s="910" t="s">
        <v>686</v>
      </c>
      <c r="G18" s="911" t="s">
        <v>775</v>
      </c>
      <c r="H18" s="912" t="s">
        <v>2962</v>
      </c>
      <c r="I18" s="913" t="s">
        <v>735</v>
      </c>
      <c r="J18" s="913" t="s">
        <v>776</v>
      </c>
      <c r="K18" s="913" t="s">
        <v>777</v>
      </c>
      <c r="L18" s="914" t="s">
        <v>778</v>
      </c>
      <c r="M18" s="913" t="s">
        <v>692</v>
      </c>
      <c r="N18" s="915">
        <v>84.99</v>
      </c>
      <c r="O18" s="916">
        <v>44439</v>
      </c>
      <c r="P18" s="917">
        <v>44565</v>
      </c>
      <c r="Q18" s="917"/>
      <c r="R18" s="917"/>
      <c r="S18" s="917"/>
      <c r="T18" s="917"/>
      <c r="U18" s="917"/>
      <c r="V18" s="918" t="s">
        <v>719</v>
      </c>
      <c r="W18" s="918" t="s">
        <v>2401</v>
      </c>
      <c r="X18" s="919">
        <v>276000000</v>
      </c>
      <c r="Y18" s="919">
        <v>60000000</v>
      </c>
      <c r="Z18" s="919"/>
      <c r="AA18" s="919"/>
      <c r="AB18" s="920"/>
      <c r="AC18" s="920"/>
      <c r="AD18" s="920"/>
      <c r="AE18" s="921">
        <f t="shared" si="2"/>
        <v>336000000</v>
      </c>
      <c r="AF18" s="922"/>
      <c r="AG18" s="923"/>
      <c r="AH18" s="924"/>
      <c r="AI18" s="925"/>
      <c r="AJ18" s="919"/>
      <c r="AK18" s="926">
        <v>1</v>
      </c>
      <c r="AL18" s="925" t="s">
        <v>2401</v>
      </c>
      <c r="AM18" s="927">
        <v>174300000</v>
      </c>
      <c r="AN18" s="924"/>
      <c r="AO18" s="924"/>
      <c r="AP18" s="927"/>
      <c r="AQ18" s="927"/>
      <c r="AR18" s="927"/>
      <c r="AS18" s="927"/>
      <c r="AT18" s="927"/>
      <c r="AU18" s="938">
        <v>304170</v>
      </c>
      <c r="AV18" s="927"/>
      <c r="AW18" s="1003"/>
      <c r="AX18" s="1005">
        <f t="shared" si="4"/>
        <v>304170</v>
      </c>
      <c r="AY18" s="928" t="s">
        <v>697</v>
      </c>
      <c r="AZ18" s="939">
        <v>280000000</v>
      </c>
      <c r="BA18" s="939"/>
      <c r="BB18" s="930" t="s">
        <v>2376</v>
      </c>
      <c r="BC18" s="1008"/>
      <c r="BD18" s="930" t="s">
        <v>783</v>
      </c>
      <c r="BE18" s="930" t="s">
        <v>784</v>
      </c>
      <c r="BF18" s="1008"/>
      <c r="BG18" s="1006">
        <v>45412</v>
      </c>
      <c r="BH18" s="1006">
        <v>45859</v>
      </c>
      <c r="BI18" s="931"/>
      <c r="BJ18" s="931"/>
      <c r="BK18" s="929">
        <v>509000000</v>
      </c>
      <c r="BL18" s="930"/>
      <c r="BM18" s="930"/>
      <c r="BN18" s="931"/>
      <c r="BO18" s="931"/>
      <c r="BP18" s="929"/>
      <c r="BQ18" s="929"/>
      <c r="BR18" s="923"/>
      <c r="BS18" s="919"/>
      <c r="BT18" s="917"/>
      <c r="BU18" s="932"/>
      <c r="BV18" s="933"/>
      <c r="BW18" s="1007">
        <v>45790</v>
      </c>
      <c r="BX18" s="935" t="s">
        <v>700</v>
      </c>
      <c r="BY18" s="936">
        <v>509000000</v>
      </c>
      <c r="BZ18" s="937"/>
      <c r="CA18" s="907"/>
    </row>
    <row r="19" spans="2:79">
      <c r="B19" s="846"/>
      <c r="C19" s="908">
        <f t="shared" si="3"/>
        <v>10</v>
      </c>
      <c r="D19" s="909" t="s">
        <v>2376</v>
      </c>
      <c r="E19" s="910" t="s">
        <v>785</v>
      </c>
      <c r="F19" s="910" t="s">
        <v>686</v>
      </c>
      <c r="G19" s="911" t="s">
        <v>786</v>
      </c>
      <c r="H19" s="912" t="s">
        <v>2963</v>
      </c>
      <c r="I19" s="913" t="s">
        <v>735</v>
      </c>
      <c r="J19" s="913" t="s">
        <v>787</v>
      </c>
      <c r="K19" s="913" t="s">
        <v>788</v>
      </c>
      <c r="L19" s="914" t="s">
        <v>789</v>
      </c>
      <c r="M19" s="913" t="s">
        <v>692</v>
      </c>
      <c r="N19" s="915">
        <v>120.86799999999999</v>
      </c>
      <c r="O19" s="916">
        <v>44672</v>
      </c>
      <c r="P19" s="917"/>
      <c r="Q19" s="917"/>
      <c r="R19" s="917"/>
      <c r="S19" s="917"/>
      <c r="T19" s="917"/>
      <c r="U19" s="917"/>
      <c r="V19" s="918">
        <v>3</v>
      </c>
      <c r="W19" s="918" t="s">
        <v>2401</v>
      </c>
      <c r="X19" s="919">
        <v>106800000</v>
      </c>
      <c r="Y19" s="919"/>
      <c r="Z19" s="919"/>
      <c r="AA19" s="919"/>
      <c r="AB19" s="920"/>
      <c r="AC19" s="920"/>
      <c r="AD19" s="920"/>
      <c r="AE19" s="921">
        <f t="shared" si="2"/>
        <v>106800000</v>
      </c>
      <c r="AF19" s="922"/>
      <c r="AG19" s="923"/>
      <c r="AH19" s="924"/>
      <c r="AI19" s="925"/>
      <c r="AJ19" s="919"/>
      <c r="AK19" s="926" t="s">
        <v>793</v>
      </c>
      <c r="AL19" s="925" t="s">
        <v>2401</v>
      </c>
      <c r="AM19" s="927">
        <v>220800000</v>
      </c>
      <c r="AN19" s="924"/>
      <c r="AO19" s="924"/>
      <c r="AP19" s="927"/>
      <c r="AQ19" s="927"/>
      <c r="AR19" s="927"/>
      <c r="AS19" s="927"/>
      <c r="AT19" s="927"/>
      <c r="AU19" s="927"/>
      <c r="AV19" s="927"/>
      <c r="AW19" s="1003"/>
      <c r="AX19" s="921">
        <f t="shared" si="4"/>
        <v>0</v>
      </c>
      <c r="AY19" s="928" t="s">
        <v>709</v>
      </c>
      <c r="AZ19" s="929"/>
      <c r="BA19" s="929"/>
      <c r="BB19" s="930"/>
      <c r="BC19" s="930"/>
      <c r="BD19" s="930"/>
      <c r="BE19" s="930"/>
      <c r="BF19" s="930"/>
      <c r="BG19" s="931"/>
      <c r="BH19" s="931"/>
      <c r="BI19" s="931"/>
      <c r="BJ19" s="931"/>
      <c r="BK19" s="929"/>
      <c r="BL19" s="930"/>
      <c r="BM19" s="930"/>
      <c r="BN19" s="931"/>
      <c r="BO19" s="931"/>
      <c r="BP19" s="929"/>
      <c r="BQ19" s="929"/>
      <c r="BR19" s="923"/>
      <c r="BS19" s="919"/>
      <c r="BT19" s="917"/>
      <c r="BU19" s="932"/>
      <c r="BV19" s="933"/>
      <c r="BW19" s="934">
        <v>45870</v>
      </c>
      <c r="BX19" s="935" t="s">
        <v>710</v>
      </c>
      <c r="BY19" s="936">
        <v>355000000</v>
      </c>
      <c r="BZ19" s="937"/>
      <c r="CA19" s="907"/>
    </row>
    <row r="20" spans="2:79">
      <c r="B20" s="846"/>
      <c r="C20" s="940">
        <f t="shared" si="3"/>
        <v>11</v>
      </c>
      <c r="D20" s="941" t="s">
        <v>2376</v>
      </c>
      <c r="E20" s="942" t="s">
        <v>795</v>
      </c>
      <c r="F20" s="942" t="s">
        <v>686</v>
      </c>
      <c r="G20" s="943" t="s">
        <v>796</v>
      </c>
      <c r="H20" s="944" t="s">
        <v>2964</v>
      </c>
      <c r="I20" s="945" t="s">
        <v>735</v>
      </c>
      <c r="J20" s="945" t="s">
        <v>736</v>
      </c>
      <c r="K20" s="945" t="s">
        <v>797</v>
      </c>
      <c r="L20" s="946" t="s">
        <v>798</v>
      </c>
      <c r="M20" s="945" t="s">
        <v>692</v>
      </c>
      <c r="N20" s="947">
        <v>73.55</v>
      </c>
      <c r="O20" s="948">
        <v>44433</v>
      </c>
      <c r="P20" s="949"/>
      <c r="Q20" s="949"/>
      <c r="R20" s="949"/>
      <c r="S20" s="949"/>
      <c r="T20" s="949"/>
      <c r="U20" s="949"/>
      <c r="V20" s="950">
        <v>2</v>
      </c>
      <c r="W20" s="950" t="s">
        <v>2401</v>
      </c>
      <c r="X20" s="951">
        <v>120000000</v>
      </c>
      <c r="Y20" s="951"/>
      <c r="Z20" s="951"/>
      <c r="AA20" s="951"/>
      <c r="AB20" s="952"/>
      <c r="AC20" s="952"/>
      <c r="AD20" s="952"/>
      <c r="AE20" s="953">
        <f t="shared" si="2"/>
        <v>120000000</v>
      </c>
      <c r="AF20" s="954"/>
      <c r="AG20" s="955"/>
      <c r="AH20" s="956"/>
      <c r="AI20" s="957"/>
      <c r="AJ20" s="951"/>
      <c r="AK20" s="958">
        <v>1</v>
      </c>
      <c r="AL20" s="957" t="s">
        <v>2401</v>
      </c>
      <c r="AM20" s="959">
        <v>240000000</v>
      </c>
      <c r="AN20" s="956"/>
      <c r="AO20" s="956"/>
      <c r="AP20" s="959"/>
      <c r="AQ20" s="959"/>
      <c r="AR20" s="959"/>
      <c r="AS20" s="1009">
        <v>0</v>
      </c>
      <c r="AT20" s="959"/>
      <c r="AU20" s="959"/>
      <c r="AV20" s="959"/>
      <c r="AW20" s="1010"/>
      <c r="AX20" s="1011">
        <f t="shared" si="4"/>
        <v>0</v>
      </c>
      <c r="AY20" s="960" t="s">
        <v>709</v>
      </c>
      <c r="AZ20" s="961"/>
      <c r="BA20" s="961"/>
      <c r="BB20" s="962"/>
      <c r="BC20" s="962"/>
      <c r="BD20" s="962"/>
      <c r="BE20" s="962"/>
      <c r="BF20" s="962"/>
      <c r="BG20" s="963"/>
      <c r="BH20" s="963"/>
      <c r="BI20" s="963"/>
      <c r="BJ20" s="963"/>
      <c r="BK20" s="961"/>
      <c r="BL20" s="962"/>
      <c r="BM20" s="962"/>
      <c r="BN20" s="963"/>
      <c r="BO20" s="963"/>
      <c r="BP20" s="961"/>
      <c r="BQ20" s="961"/>
      <c r="BR20" s="955"/>
      <c r="BS20" s="951"/>
      <c r="BT20" s="949"/>
      <c r="BU20" s="964"/>
      <c r="BV20" s="965"/>
      <c r="BW20" s="966">
        <v>45870</v>
      </c>
      <c r="BX20" s="967" t="s">
        <v>710</v>
      </c>
      <c r="BY20" s="968">
        <v>375000000</v>
      </c>
      <c r="BZ20" s="969"/>
      <c r="CA20" s="907"/>
    </row>
    <row r="21" spans="2:79">
      <c r="B21" s="846"/>
      <c r="C21" s="970">
        <f t="shared" si="3"/>
        <v>12</v>
      </c>
      <c r="D21" s="971" t="s">
        <v>2377</v>
      </c>
      <c r="E21" s="972" t="s">
        <v>802</v>
      </c>
      <c r="F21" s="972" t="s">
        <v>686</v>
      </c>
      <c r="G21" s="973" t="s">
        <v>803</v>
      </c>
      <c r="H21" s="974" t="s">
        <v>2965</v>
      </c>
      <c r="I21" s="975" t="s">
        <v>735</v>
      </c>
      <c r="J21" s="975" t="s">
        <v>804</v>
      </c>
      <c r="K21" s="975" t="s">
        <v>805</v>
      </c>
      <c r="L21" s="976" t="s">
        <v>806</v>
      </c>
      <c r="M21" s="975" t="s">
        <v>692</v>
      </c>
      <c r="N21" s="977">
        <v>59.61</v>
      </c>
      <c r="O21" s="978" t="s">
        <v>2419</v>
      </c>
      <c r="P21" s="979"/>
      <c r="Q21" s="979"/>
      <c r="R21" s="979"/>
      <c r="S21" s="979"/>
      <c r="T21" s="979"/>
      <c r="U21" s="979"/>
      <c r="V21" s="980">
        <v>1</v>
      </c>
      <c r="W21" s="980" t="s">
        <v>2401</v>
      </c>
      <c r="X21" s="981">
        <v>334800000</v>
      </c>
      <c r="Y21" s="981"/>
      <c r="Z21" s="981"/>
      <c r="AA21" s="981"/>
      <c r="AB21" s="982"/>
      <c r="AC21" s="982"/>
      <c r="AD21" s="982"/>
      <c r="AE21" s="1012">
        <v>334800000</v>
      </c>
      <c r="AF21" s="984"/>
      <c r="AG21" s="985"/>
      <c r="AH21" s="986"/>
      <c r="AI21" s="987"/>
      <c r="AJ21" s="981"/>
      <c r="AK21" s="988"/>
      <c r="AL21" s="987"/>
      <c r="AM21" s="989"/>
      <c r="AN21" s="986"/>
      <c r="AO21" s="986"/>
      <c r="AP21" s="989"/>
      <c r="AQ21" s="989"/>
      <c r="AR21" s="989"/>
      <c r="AS21" s="989"/>
      <c r="AT21" s="989"/>
      <c r="AU21" s="989"/>
      <c r="AV21" s="989"/>
      <c r="AW21" s="990"/>
      <c r="AX21" s="983">
        <v>0</v>
      </c>
      <c r="AY21" s="991"/>
      <c r="AZ21" s="996"/>
      <c r="BA21" s="996"/>
      <c r="BB21" s="993"/>
      <c r="BC21" s="993"/>
      <c r="BD21" s="993" t="s">
        <v>2966</v>
      </c>
      <c r="BE21" s="993" t="s">
        <v>2966</v>
      </c>
      <c r="BF21" s="993"/>
      <c r="BG21" s="994" t="s">
        <v>2966</v>
      </c>
      <c r="BH21" s="994"/>
      <c r="BI21" s="994"/>
      <c r="BJ21" s="994"/>
      <c r="BK21" s="996"/>
      <c r="BL21" s="993"/>
      <c r="BM21" s="993"/>
      <c r="BN21" s="994"/>
      <c r="BO21" s="994"/>
      <c r="BP21" s="996"/>
      <c r="BQ21" s="996"/>
      <c r="BR21" s="985"/>
      <c r="BS21" s="981"/>
      <c r="BT21" s="979"/>
      <c r="BU21" s="1013"/>
      <c r="BV21" s="997"/>
      <c r="BW21" s="998">
        <v>45878</v>
      </c>
      <c r="BX21" s="999" t="s">
        <v>710</v>
      </c>
      <c r="BY21" s="1000">
        <v>320000000</v>
      </c>
      <c r="BZ21" s="1014"/>
      <c r="CA21" s="907"/>
    </row>
    <row r="22" spans="2:79">
      <c r="B22" s="846"/>
      <c r="C22" s="908">
        <f t="shared" si="3"/>
        <v>13</v>
      </c>
      <c r="D22" s="909" t="s">
        <v>2377</v>
      </c>
      <c r="E22" s="910" t="s">
        <v>811</v>
      </c>
      <c r="F22" s="910" t="s">
        <v>686</v>
      </c>
      <c r="G22" s="911" t="s">
        <v>812</v>
      </c>
      <c r="H22" s="912" t="s">
        <v>2967</v>
      </c>
      <c r="I22" s="913" t="s">
        <v>687</v>
      </c>
      <c r="J22" s="913" t="s">
        <v>813</v>
      </c>
      <c r="K22" s="913" t="s">
        <v>814</v>
      </c>
      <c r="L22" s="914" t="s">
        <v>815</v>
      </c>
      <c r="M22" s="913" t="s">
        <v>692</v>
      </c>
      <c r="N22" s="915">
        <v>59.94</v>
      </c>
      <c r="O22" s="916" t="s">
        <v>2423</v>
      </c>
      <c r="P22" s="917"/>
      <c r="Q22" s="917"/>
      <c r="R22" s="917"/>
      <c r="S22" s="917"/>
      <c r="T22" s="917"/>
      <c r="U22" s="917"/>
      <c r="V22" s="918">
        <v>2</v>
      </c>
      <c r="W22" s="918" t="s">
        <v>2401</v>
      </c>
      <c r="X22" s="919">
        <v>43200000</v>
      </c>
      <c r="Y22" s="919"/>
      <c r="Z22" s="919"/>
      <c r="AA22" s="919"/>
      <c r="AB22" s="920"/>
      <c r="AC22" s="920"/>
      <c r="AD22" s="920"/>
      <c r="AE22" s="921">
        <v>43200000</v>
      </c>
      <c r="AF22" s="922"/>
      <c r="AG22" s="923"/>
      <c r="AH22" s="924"/>
      <c r="AI22" s="925"/>
      <c r="AJ22" s="919"/>
      <c r="AK22" s="926">
        <v>1</v>
      </c>
      <c r="AL22" s="925" t="s">
        <v>2401</v>
      </c>
      <c r="AM22" s="927">
        <v>120900000</v>
      </c>
      <c r="AN22" s="924"/>
      <c r="AO22" s="924"/>
      <c r="AP22" s="927"/>
      <c r="AQ22" s="927"/>
      <c r="AR22" s="927"/>
      <c r="AS22" s="927"/>
      <c r="AT22" s="927"/>
      <c r="AU22" s="927"/>
      <c r="AV22" s="927"/>
      <c r="AW22" s="1003"/>
      <c r="AX22" s="921">
        <v>0</v>
      </c>
      <c r="AY22" s="928" t="s">
        <v>697</v>
      </c>
      <c r="AZ22" s="929">
        <v>39713756</v>
      </c>
      <c r="BA22" s="929"/>
      <c r="BB22" s="930" t="s">
        <v>2377</v>
      </c>
      <c r="BC22" s="930"/>
      <c r="BD22" s="930" t="s">
        <v>720</v>
      </c>
      <c r="BE22" s="930" t="s">
        <v>819</v>
      </c>
      <c r="BF22" s="930"/>
      <c r="BG22" s="931" t="s">
        <v>2968</v>
      </c>
      <c r="BH22" s="931">
        <v>45740</v>
      </c>
      <c r="BI22" s="931"/>
      <c r="BJ22" s="931"/>
      <c r="BK22" s="929"/>
      <c r="BL22" s="930"/>
      <c r="BM22" s="930"/>
      <c r="BN22" s="931"/>
      <c r="BO22" s="931"/>
      <c r="BP22" s="929"/>
      <c r="BQ22" s="929"/>
      <c r="BR22" s="923"/>
      <c r="BS22" s="919"/>
      <c r="BT22" s="917"/>
      <c r="BU22" s="932"/>
      <c r="BV22" s="933"/>
      <c r="BW22" s="934">
        <v>45878</v>
      </c>
      <c r="BX22" s="935" t="s">
        <v>710</v>
      </c>
      <c r="BY22" s="936">
        <v>152500000</v>
      </c>
      <c r="BZ22" s="937"/>
      <c r="CA22" s="907"/>
    </row>
    <row r="23" spans="2:79">
      <c r="B23" s="846"/>
      <c r="C23" s="908">
        <f t="shared" si="3"/>
        <v>14</v>
      </c>
      <c r="D23" s="909" t="s">
        <v>2377</v>
      </c>
      <c r="E23" s="910" t="s">
        <v>811</v>
      </c>
      <c r="F23" s="910" t="s">
        <v>686</v>
      </c>
      <c r="G23" s="911" t="s">
        <v>812</v>
      </c>
      <c r="H23" s="912" t="s">
        <v>2969</v>
      </c>
      <c r="I23" s="913" t="s">
        <v>687</v>
      </c>
      <c r="J23" s="913" t="s">
        <v>813</v>
      </c>
      <c r="K23" s="913" t="s">
        <v>814</v>
      </c>
      <c r="L23" s="914" t="s">
        <v>822</v>
      </c>
      <c r="M23" s="913" t="s">
        <v>692</v>
      </c>
      <c r="N23" s="915">
        <v>59.9</v>
      </c>
      <c r="O23" s="916" t="s">
        <v>2427</v>
      </c>
      <c r="P23" s="917"/>
      <c r="Q23" s="917"/>
      <c r="R23" s="917"/>
      <c r="S23" s="917"/>
      <c r="T23" s="917"/>
      <c r="U23" s="917"/>
      <c r="V23" s="918">
        <v>1</v>
      </c>
      <c r="W23" s="918" t="s">
        <v>2401</v>
      </c>
      <c r="X23" s="919">
        <v>279600000</v>
      </c>
      <c r="Y23" s="919"/>
      <c r="Z23" s="919"/>
      <c r="AA23" s="919"/>
      <c r="AB23" s="920"/>
      <c r="AC23" s="920"/>
      <c r="AD23" s="920"/>
      <c r="AE23" s="921">
        <v>279600000</v>
      </c>
      <c r="AF23" s="922"/>
      <c r="AG23" s="923"/>
      <c r="AH23" s="924"/>
      <c r="AI23" s="925"/>
      <c r="AJ23" s="919"/>
      <c r="AK23" s="926"/>
      <c r="AL23" s="925"/>
      <c r="AM23" s="927"/>
      <c r="AN23" s="924"/>
      <c r="AO23" s="924"/>
      <c r="AP23" s="927"/>
      <c r="AQ23" s="927"/>
      <c r="AR23" s="927"/>
      <c r="AS23" s="927"/>
      <c r="AT23" s="927"/>
      <c r="AU23" s="927"/>
      <c r="AV23" s="927"/>
      <c r="AW23" s="1003"/>
      <c r="AX23" s="921">
        <v>0</v>
      </c>
      <c r="AY23" s="928" t="s">
        <v>697</v>
      </c>
      <c r="AZ23" s="929">
        <v>240517152</v>
      </c>
      <c r="BA23" s="929"/>
      <c r="BB23" s="930" t="s">
        <v>2377</v>
      </c>
      <c r="BC23" s="930"/>
      <c r="BD23" s="930" t="s">
        <v>720</v>
      </c>
      <c r="BE23" s="930" t="s">
        <v>824</v>
      </c>
      <c r="BF23" s="930"/>
      <c r="BG23" s="931" t="s">
        <v>2970</v>
      </c>
      <c r="BH23" s="931">
        <v>45608</v>
      </c>
      <c r="BI23" s="931"/>
      <c r="BJ23" s="931"/>
      <c r="BK23" s="929">
        <v>230000000</v>
      </c>
      <c r="BL23" s="930">
        <v>2</v>
      </c>
      <c r="BM23" s="930" t="s">
        <v>2971</v>
      </c>
      <c r="BN23" s="931">
        <v>45790</v>
      </c>
      <c r="BO23" s="931">
        <v>45832</v>
      </c>
      <c r="BP23" s="929">
        <v>161000000</v>
      </c>
      <c r="BQ23" s="929">
        <v>161000000</v>
      </c>
      <c r="BR23" s="923"/>
      <c r="BS23" s="919"/>
      <c r="BT23" s="917">
        <v>45832</v>
      </c>
      <c r="BU23" s="919">
        <v>221888880</v>
      </c>
      <c r="BV23" s="933"/>
      <c r="BW23" s="934">
        <v>45544</v>
      </c>
      <c r="BX23" s="935" t="s">
        <v>700</v>
      </c>
      <c r="BY23" s="936">
        <v>230000000</v>
      </c>
      <c r="BZ23" s="937"/>
      <c r="CA23" s="907"/>
    </row>
    <row r="24" spans="2:79">
      <c r="B24" s="846"/>
      <c r="C24" s="908">
        <f t="shared" si="3"/>
        <v>15</v>
      </c>
      <c r="D24" s="909" t="s">
        <v>2377</v>
      </c>
      <c r="E24" s="910" t="s">
        <v>825</v>
      </c>
      <c r="F24" s="910" t="s">
        <v>686</v>
      </c>
      <c r="G24" s="911" t="s">
        <v>826</v>
      </c>
      <c r="H24" s="912" t="s">
        <v>2972</v>
      </c>
      <c r="I24" s="913" t="s">
        <v>725</v>
      </c>
      <c r="J24" s="913" t="s">
        <v>726</v>
      </c>
      <c r="K24" s="913" t="s">
        <v>827</v>
      </c>
      <c r="L24" s="914" t="s">
        <v>828</v>
      </c>
      <c r="M24" s="913" t="s">
        <v>692</v>
      </c>
      <c r="N24" s="915">
        <v>84.84</v>
      </c>
      <c r="O24" s="916" t="s">
        <v>2431</v>
      </c>
      <c r="P24" s="917"/>
      <c r="Q24" s="917"/>
      <c r="R24" s="917"/>
      <c r="S24" s="917"/>
      <c r="T24" s="917"/>
      <c r="U24" s="917"/>
      <c r="V24" s="918">
        <v>1</v>
      </c>
      <c r="W24" s="918" t="s">
        <v>2401</v>
      </c>
      <c r="X24" s="919">
        <v>237600000</v>
      </c>
      <c r="Y24" s="919"/>
      <c r="Z24" s="919"/>
      <c r="AA24" s="919"/>
      <c r="AB24" s="920"/>
      <c r="AC24" s="920"/>
      <c r="AD24" s="920"/>
      <c r="AE24" s="921">
        <v>237600000</v>
      </c>
      <c r="AF24" s="922"/>
      <c r="AG24" s="923"/>
      <c r="AH24" s="924"/>
      <c r="AI24" s="925"/>
      <c r="AJ24" s="919"/>
      <c r="AK24" s="926"/>
      <c r="AL24" s="925"/>
      <c r="AM24" s="927"/>
      <c r="AN24" s="924"/>
      <c r="AO24" s="924"/>
      <c r="AP24" s="927"/>
      <c r="AQ24" s="927"/>
      <c r="AR24" s="927"/>
      <c r="AS24" s="927"/>
      <c r="AT24" s="927"/>
      <c r="AU24" s="927"/>
      <c r="AV24" s="927"/>
      <c r="AW24" s="1003"/>
      <c r="AX24" s="921">
        <v>0</v>
      </c>
      <c r="AY24" s="928"/>
      <c r="AZ24" s="929"/>
      <c r="BA24" s="929"/>
      <c r="BB24" s="930"/>
      <c r="BC24" s="930"/>
      <c r="BD24" s="930"/>
      <c r="BE24" s="930"/>
      <c r="BF24" s="930"/>
      <c r="BG24" s="931"/>
      <c r="BH24" s="931"/>
      <c r="BI24" s="931"/>
      <c r="BJ24" s="931"/>
      <c r="BK24" s="929"/>
      <c r="BL24" s="930"/>
      <c r="BM24" s="930"/>
      <c r="BN24" s="931"/>
      <c r="BO24" s="931"/>
      <c r="BP24" s="929"/>
      <c r="BQ24" s="929"/>
      <c r="BR24" s="923"/>
      <c r="BS24" s="919"/>
      <c r="BT24" s="917"/>
      <c r="BU24" s="932"/>
      <c r="BV24" s="933"/>
      <c r="BW24" s="934">
        <v>45878</v>
      </c>
      <c r="BX24" s="935" t="s">
        <v>710</v>
      </c>
      <c r="BY24" s="936">
        <v>200000000</v>
      </c>
      <c r="BZ24" s="937"/>
      <c r="CA24" s="907"/>
    </row>
    <row r="25" spans="2:79">
      <c r="B25" s="846"/>
      <c r="C25" s="908">
        <f t="shared" si="3"/>
        <v>16</v>
      </c>
      <c r="D25" s="909" t="s">
        <v>2377</v>
      </c>
      <c r="E25" s="910" t="s">
        <v>832</v>
      </c>
      <c r="F25" s="910" t="s">
        <v>834</v>
      </c>
      <c r="G25" s="911" t="s">
        <v>833</v>
      </c>
      <c r="H25" s="912" t="s">
        <v>2973</v>
      </c>
      <c r="I25" s="913" t="s">
        <v>835</v>
      </c>
      <c r="J25" s="913" t="s">
        <v>836</v>
      </c>
      <c r="K25" s="913" t="s">
        <v>837</v>
      </c>
      <c r="L25" s="914" t="s">
        <v>838</v>
      </c>
      <c r="M25" s="913" t="s">
        <v>692</v>
      </c>
      <c r="N25" s="915">
        <v>81.17</v>
      </c>
      <c r="O25" s="916" t="s">
        <v>2435</v>
      </c>
      <c r="P25" s="917"/>
      <c r="Q25" s="917"/>
      <c r="R25" s="917"/>
      <c r="S25" s="917"/>
      <c r="T25" s="917"/>
      <c r="U25" s="917"/>
      <c r="V25" s="918">
        <v>2</v>
      </c>
      <c r="W25" s="918" t="s">
        <v>2401</v>
      </c>
      <c r="X25" s="919">
        <v>62400000</v>
      </c>
      <c r="Y25" s="919"/>
      <c r="Z25" s="919"/>
      <c r="AA25" s="919"/>
      <c r="AB25" s="920"/>
      <c r="AC25" s="920"/>
      <c r="AD25" s="920"/>
      <c r="AE25" s="921">
        <v>62400000</v>
      </c>
      <c r="AF25" s="922"/>
      <c r="AG25" s="923"/>
      <c r="AH25" s="924"/>
      <c r="AI25" s="925"/>
      <c r="AJ25" s="919"/>
      <c r="AK25" s="926">
        <v>1</v>
      </c>
      <c r="AL25" s="925" t="s">
        <v>2401</v>
      </c>
      <c r="AM25" s="927">
        <v>56400000</v>
      </c>
      <c r="AN25" s="924"/>
      <c r="AO25" s="924"/>
      <c r="AP25" s="927"/>
      <c r="AQ25" s="927"/>
      <c r="AR25" s="927"/>
      <c r="AS25" s="927"/>
      <c r="AT25" s="927"/>
      <c r="AU25" s="927"/>
      <c r="AV25" s="927"/>
      <c r="AW25" s="1003"/>
      <c r="AX25" s="921">
        <v>0</v>
      </c>
      <c r="AY25" s="928" t="s">
        <v>697</v>
      </c>
      <c r="AZ25" s="929">
        <v>52954633</v>
      </c>
      <c r="BA25" s="929">
        <v>44800000</v>
      </c>
      <c r="BB25" s="930" t="s">
        <v>2377</v>
      </c>
      <c r="BC25" s="930" t="s">
        <v>847</v>
      </c>
      <c r="BD25" s="930" t="s">
        <v>844</v>
      </c>
      <c r="BE25" s="930" t="s">
        <v>845</v>
      </c>
      <c r="BF25" s="930" t="s">
        <v>846</v>
      </c>
      <c r="BG25" s="931" t="s">
        <v>2974</v>
      </c>
      <c r="BH25" s="931">
        <v>45712</v>
      </c>
      <c r="BI25" s="931">
        <v>45722</v>
      </c>
      <c r="BJ25" s="931"/>
      <c r="BK25" s="929"/>
      <c r="BL25" s="930"/>
      <c r="BM25" s="930"/>
      <c r="BN25" s="931"/>
      <c r="BO25" s="931"/>
      <c r="BP25" s="929"/>
      <c r="BQ25" s="929"/>
      <c r="BR25" s="923"/>
      <c r="BS25" s="919"/>
      <c r="BT25" s="917"/>
      <c r="BU25" s="932"/>
      <c r="BV25" s="933"/>
      <c r="BW25" s="934">
        <v>45878</v>
      </c>
      <c r="BX25" s="935" t="s">
        <v>710</v>
      </c>
      <c r="BY25" s="936">
        <v>135000000</v>
      </c>
      <c r="BZ25" s="937"/>
      <c r="CA25" s="907"/>
    </row>
    <row r="26" spans="2:79">
      <c r="B26" s="846"/>
      <c r="C26" s="908">
        <f t="shared" si="3"/>
        <v>17</v>
      </c>
      <c r="D26" s="909" t="s">
        <v>2377</v>
      </c>
      <c r="E26" s="910" t="s">
        <v>848</v>
      </c>
      <c r="F26" s="910" t="s">
        <v>686</v>
      </c>
      <c r="G26" s="911" t="s">
        <v>849</v>
      </c>
      <c r="H26" s="912" t="s">
        <v>2975</v>
      </c>
      <c r="I26" s="913" t="s">
        <v>850</v>
      </c>
      <c r="J26" s="913" t="s">
        <v>851</v>
      </c>
      <c r="K26" s="913" t="s">
        <v>852</v>
      </c>
      <c r="L26" s="914" t="s">
        <v>853</v>
      </c>
      <c r="M26" s="913" t="s">
        <v>692</v>
      </c>
      <c r="N26" s="915">
        <v>144.77000000000001</v>
      </c>
      <c r="O26" s="916" t="s">
        <v>2440</v>
      </c>
      <c r="P26" s="917"/>
      <c r="Q26" s="917"/>
      <c r="R26" s="917"/>
      <c r="S26" s="917"/>
      <c r="T26" s="917"/>
      <c r="U26" s="917"/>
      <c r="V26" s="918">
        <v>2</v>
      </c>
      <c r="W26" s="918" t="s">
        <v>2401</v>
      </c>
      <c r="X26" s="919">
        <v>466800000</v>
      </c>
      <c r="Y26" s="919"/>
      <c r="Z26" s="919"/>
      <c r="AA26" s="919"/>
      <c r="AB26" s="920"/>
      <c r="AC26" s="920"/>
      <c r="AD26" s="920"/>
      <c r="AE26" s="921">
        <v>466800000</v>
      </c>
      <c r="AF26" s="922"/>
      <c r="AG26" s="923"/>
      <c r="AH26" s="924"/>
      <c r="AI26" s="925"/>
      <c r="AJ26" s="919"/>
      <c r="AK26" s="926">
        <v>1</v>
      </c>
      <c r="AL26" s="925" t="s">
        <v>2401</v>
      </c>
      <c r="AM26" s="927">
        <v>1560000000</v>
      </c>
      <c r="AN26" s="924"/>
      <c r="AO26" s="924"/>
      <c r="AP26" s="927"/>
      <c r="AQ26" s="927"/>
      <c r="AR26" s="927"/>
      <c r="AS26" s="927"/>
      <c r="AT26" s="927"/>
      <c r="AU26" s="927"/>
      <c r="AV26" s="927"/>
      <c r="AW26" s="1003"/>
      <c r="AX26" s="921">
        <v>0</v>
      </c>
      <c r="AY26" s="928" t="s">
        <v>697</v>
      </c>
      <c r="AZ26" s="929"/>
      <c r="BA26" s="929">
        <v>1357661151</v>
      </c>
      <c r="BB26" s="930" t="s">
        <v>860</v>
      </c>
      <c r="BC26" s="930"/>
      <c r="BD26" s="930" t="s">
        <v>2976</v>
      </c>
      <c r="BE26" s="930" t="s">
        <v>859</v>
      </c>
      <c r="BF26" s="930"/>
      <c r="BG26" s="931">
        <v>45757</v>
      </c>
      <c r="BH26" s="931">
        <v>45833</v>
      </c>
      <c r="BI26" s="931"/>
      <c r="BJ26" s="931"/>
      <c r="BK26" s="929"/>
      <c r="BL26" s="930"/>
      <c r="BM26" s="930"/>
      <c r="BN26" s="931"/>
      <c r="BO26" s="931"/>
      <c r="BP26" s="929"/>
      <c r="BQ26" s="929"/>
      <c r="BR26" s="923"/>
      <c r="BS26" s="919"/>
      <c r="BT26" s="917"/>
      <c r="BU26" s="932"/>
      <c r="BV26" s="933"/>
      <c r="BW26" s="934">
        <v>45878</v>
      </c>
      <c r="BX26" s="935" t="s">
        <v>710</v>
      </c>
      <c r="BY26" s="936">
        <v>3350000000</v>
      </c>
      <c r="BZ26" s="937"/>
      <c r="CA26" s="907"/>
    </row>
    <row r="27" spans="2:79">
      <c r="B27" s="846"/>
      <c r="C27" s="908">
        <f t="shared" si="3"/>
        <v>18</v>
      </c>
      <c r="D27" s="909" t="s">
        <v>2377</v>
      </c>
      <c r="E27" s="910" t="s">
        <v>861</v>
      </c>
      <c r="F27" s="910" t="s">
        <v>834</v>
      </c>
      <c r="G27" s="911" t="s">
        <v>862</v>
      </c>
      <c r="H27" s="912" t="s">
        <v>2977</v>
      </c>
      <c r="I27" s="913" t="s">
        <v>863</v>
      </c>
      <c r="J27" s="913" t="s">
        <v>864</v>
      </c>
      <c r="K27" s="913" t="s">
        <v>865</v>
      </c>
      <c r="L27" s="914" t="s">
        <v>866</v>
      </c>
      <c r="M27" s="913" t="s">
        <v>692</v>
      </c>
      <c r="N27" s="915">
        <v>133.79</v>
      </c>
      <c r="O27" s="916" t="s">
        <v>2444</v>
      </c>
      <c r="P27" s="917"/>
      <c r="Q27" s="917"/>
      <c r="R27" s="917"/>
      <c r="S27" s="917"/>
      <c r="T27" s="917"/>
      <c r="U27" s="917"/>
      <c r="V27" s="918">
        <v>1</v>
      </c>
      <c r="W27" s="918" t="s">
        <v>2401</v>
      </c>
      <c r="X27" s="919">
        <v>226800000</v>
      </c>
      <c r="Y27" s="919"/>
      <c r="Z27" s="919"/>
      <c r="AA27" s="919"/>
      <c r="AB27" s="920"/>
      <c r="AC27" s="920"/>
      <c r="AD27" s="920"/>
      <c r="AE27" s="921">
        <v>226800000</v>
      </c>
      <c r="AF27" s="922"/>
      <c r="AG27" s="923"/>
      <c r="AH27" s="924"/>
      <c r="AI27" s="925"/>
      <c r="AJ27" s="919"/>
      <c r="AK27" s="926"/>
      <c r="AL27" s="925"/>
      <c r="AM27" s="927"/>
      <c r="AN27" s="924"/>
      <c r="AO27" s="924"/>
      <c r="AP27" s="927"/>
      <c r="AQ27" s="927"/>
      <c r="AR27" s="927"/>
      <c r="AS27" s="927"/>
      <c r="AT27" s="927"/>
      <c r="AU27" s="927"/>
      <c r="AV27" s="927"/>
      <c r="AW27" s="1003"/>
      <c r="AX27" s="921">
        <v>0</v>
      </c>
      <c r="AY27" s="928" t="s">
        <v>697</v>
      </c>
      <c r="AZ27" s="929">
        <v>195020413</v>
      </c>
      <c r="BA27" s="929"/>
      <c r="BB27" s="930" t="s">
        <v>2377</v>
      </c>
      <c r="BC27" s="930"/>
      <c r="BD27" s="930" t="s">
        <v>871</v>
      </c>
      <c r="BE27" s="930" t="s">
        <v>872</v>
      </c>
      <c r="BF27" s="930"/>
      <c r="BG27" s="931" t="s">
        <v>2562</v>
      </c>
      <c r="BH27" s="931">
        <v>45342</v>
      </c>
      <c r="BI27" s="931"/>
      <c r="BJ27" s="931"/>
      <c r="BK27" s="929">
        <v>322000000</v>
      </c>
      <c r="BL27" s="930">
        <v>1</v>
      </c>
      <c r="BM27" s="930"/>
      <c r="BN27" s="931">
        <v>45894</v>
      </c>
      <c r="BO27" s="931"/>
      <c r="BP27" s="929"/>
      <c r="BQ27" s="929"/>
      <c r="BR27" s="923"/>
      <c r="BS27" s="919"/>
      <c r="BT27" s="917"/>
      <c r="BU27" s="932"/>
      <c r="BV27" s="933"/>
      <c r="BW27" s="934">
        <v>45268</v>
      </c>
      <c r="BX27" s="935" t="s">
        <v>700</v>
      </c>
      <c r="BY27" s="936">
        <v>322000000</v>
      </c>
      <c r="BZ27" s="937"/>
      <c r="CA27" s="907"/>
    </row>
    <row r="28" spans="2:79">
      <c r="C28" s="908">
        <f t="shared" si="3"/>
        <v>19</v>
      </c>
      <c r="D28" s="909" t="s">
        <v>2377</v>
      </c>
      <c r="E28" s="910" t="s">
        <v>873</v>
      </c>
      <c r="F28" s="910" t="s">
        <v>686</v>
      </c>
      <c r="G28" s="911" t="s">
        <v>874</v>
      </c>
      <c r="H28" s="912" t="s">
        <v>2978</v>
      </c>
      <c r="I28" s="913" t="s">
        <v>735</v>
      </c>
      <c r="J28" s="913" t="s">
        <v>875</v>
      </c>
      <c r="K28" s="913" t="s">
        <v>876</v>
      </c>
      <c r="L28" s="914" t="s">
        <v>877</v>
      </c>
      <c r="M28" s="913" t="s">
        <v>692</v>
      </c>
      <c r="N28" s="915">
        <v>84.92</v>
      </c>
      <c r="O28" s="916" t="s">
        <v>2452</v>
      </c>
      <c r="P28" s="917" t="s">
        <v>2448</v>
      </c>
      <c r="Q28" s="917"/>
      <c r="R28" s="917"/>
      <c r="S28" s="917"/>
      <c r="T28" s="917"/>
      <c r="U28" s="917"/>
      <c r="V28" s="918" t="s">
        <v>793</v>
      </c>
      <c r="W28" s="918" t="s">
        <v>2401</v>
      </c>
      <c r="X28" s="919">
        <v>336000000</v>
      </c>
      <c r="Y28" s="919">
        <v>43200000</v>
      </c>
      <c r="Z28" s="919"/>
      <c r="AA28" s="919"/>
      <c r="AB28" s="920"/>
      <c r="AC28" s="920"/>
      <c r="AD28" s="920"/>
      <c r="AE28" s="921">
        <v>379200000</v>
      </c>
      <c r="AF28" s="922"/>
      <c r="AG28" s="923"/>
      <c r="AH28" s="924"/>
      <c r="AI28" s="925"/>
      <c r="AJ28" s="919"/>
      <c r="AK28" s="926"/>
      <c r="AL28" s="925"/>
      <c r="AM28" s="927"/>
      <c r="AN28" s="924"/>
      <c r="AO28" s="924"/>
      <c r="AP28" s="927"/>
      <c r="AQ28" s="927"/>
      <c r="AR28" s="927"/>
      <c r="AS28" s="927"/>
      <c r="AT28" s="927"/>
      <c r="AU28" s="927"/>
      <c r="AV28" s="927"/>
      <c r="AW28" s="1003"/>
      <c r="AX28" s="921">
        <v>0</v>
      </c>
      <c r="AY28" s="928" t="s">
        <v>697</v>
      </c>
      <c r="AZ28" s="929">
        <v>298140467</v>
      </c>
      <c r="BA28" s="929"/>
      <c r="BB28" s="930" t="s">
        <v>2377</v>
      </c>
      <c r="BC28" s="930"/>
      <c r="BD28" s="930" t="s">
        <v>754</v>
      </c>
      <c r="BE28" s="930" t="s">
        <v>881</v>
      </c>
      <c r="BF28" s="930"/>
      <c r="BG28" s="931" t="s">
        <v>2421</v>
      </c>
      <c r="BH28" s="931">
        <v>45852</v>
      </c>
      <c r="BI28" s="931"/>
      <c r="BJ28" s="931"/>
      <c r="BK28" s="929"/>
      <c r="BL28" s="930"/>
      <c r="BM28" s="930"/>
      <c r="BN28" s="931"/>
      <c r="BO28" s="931"/>
      <c r="BP28" s="929"/>
      <c r="BQ28" s="929"/>
      <c r="BR28" s="923"/>
      <c r="BS28" s="919"/>
      <c r="BT28" s="917"/>
      <c r="BU28" s="932"/>
      <c r="BV28" s="933"/>
      <c r="BW28" s="934">
        <v>45878</v>
      </c>
      <c r="BX28" s="935" t="s">
        <v>710</v>
      </c>
      <c r="BY28" s="936">
        <v>355000000</v>
      </c>
      <c r="BZ28" s="937"/>
      <c r="CA28" s="907"/>
    </row>
    <row r="29" spans="2:79">
      <c r="C29" s="908">
        <f t="shared" si="3"/>
        <v>20</v>
      </c>
      <c r="D29" s="909" t="s">
        <v>2377</v>
      </c>
      <c r="E29" s="910" t="s">
        <v>882</v>
      </c>
      <c r="F29" s="910" t="s">
        <v>686</v>
      </c>
      <c r="G29" s="911" t="s">
        <v>883</v>
      </c>
      <c r="H29" s="912" t="s">
        <v>2979</v>
      </c>
      <c r="I29" s="913" t="s">
        <v>850</v>
      </c>
      <c r="J29" s="913" t="s">
        <v>884</v>
      </c>
      <c r="K29" s="913" t="s">
        <v>885</v>
      </c>
      <c r="L29" s="914" t="s">
        <v>886</v>
      </c>
      <c r="M29" s="913" t="s">
        <v>692</v>
      </c>
      <c r="N29" s="915">
        <v>84.91</v>
      </c>
      <c r="O29" s="916" t="s">
        <v>2455</v>
      </c>
      <c r="P29" s="917"/>
      <c r="Q29" s="917"/>
      <c r="R29" s="917"/>
      <c r="S29" s="917"/>
      <c r="T29" s="917"/>
      <c r="U29" s="917"/>
      <c r="V29" s="918">
        <v>1</v>
      </c>
      <c r="W29" s="918" t="s">
        <v>2401</v>
      </c>
      <c r="X29" s="919">
        <v>337200000</v>
      </c>
      <c r="Y29" s="919"/>
      <c r="Z29" s="919"/>
      <c r="AA29" s="919"/>
      <c r="AB29" s="920"/>
      <c r="AC29" s="920"/>
      <c r="AD29" s="920"/>
      <c r="AE29" s="921">
        <v>337200000</v>
      </c>
      <c r="AF29" s="922"/>
      <c r="AG29" s="923"/>
      <c r="AH29" s="924"/>
      <c r="AI29" s="925"/>
      <c r="AJ29" s="919"/>
      <c r="AK29" s="926"/>
      <c r="AL29" s="925"/>
      <c r="AM29" s="927"/>
      <c r="AN29" s="924"/>
      <c r="AO29" s="924"/>
      <c r="AP29" s="927"/>
      <c r="AQ29" s="927"/>
      <c r="AR29" s="927"/>
      <c r="AS29" s="927"/>
      <c r="AT29" s="927"/>
      <c r="AU29" s="927"/>
      <c r="AV29" s="927"/>
      <c r="AW29" s="1003"/>
      <c r="AX29" s="921">
        <v>0</v>
      </c>
      <c r="AY29" s="928" t="s">
        <v>697</v>
      </c>
      <c r="AZ29" s="929" t="s">
        <v>2980</v>
      </c>
      <c r="BA29" s="929"/>
      <c r="BB29" s="930" t="s">
        <v>2377</v>
      </c>
      <c r="BC29" s="930"/>
      <c r="BD29" s="930" t="s">
        <v>2981</v>
      </c>
      <c r="BE29" s="930" t="s">
        <v>891</v>
      </c>
      <c r="BF29" s="930"/>
      <c r="BG29" s="931">
        <v>45868</v>
      </c>
      <c r="BH29" s="931" t="s">
        <v>2980</v>
      </c>
      <c r="BI29" s="931"/>
      <c r="BJ29" s="931"/>
      <c r="BK29" s="929"/>
      <c r="BL29" s="930"/>
      <c r="BM29" s="930"/>
      <c r="BN29" s="931"/>
      <c r="BO29" s="931"/>
      <c r="BP29" s="929"/>
      <c r="BQ29" s="929"/>
      <c r="BR29" s="923"/>
      <c r="BS29" s="919"/>
      <c r="BT29" s="917"/>
      <c r="BU29" s="932"/>
      <c r="BV29" s="933"/>
      <c r="BW29" s="934">
        <v>45878</v>
      </c>
      <c r="BX29" s="935" t="s">
        <v>710</v>
      </c>
      <c r="BY29" s="936">
        <v>450000000</v>
      </c>
      <c r="BZ29" s="937"/>
      <c r="CA29" s="907"/>
    </row>
    <row r="30" spans="2:79">
      <c r="B30" s="846"/>
      <c r="C30" s="908">
        <f t="shared" si="3"/>
        <v>21</v>
      </c>
      <c r="D30" s="909" t="s">
        <v>2377</v>
      </c>
      <c r="E30" s="910" t="s">
        <v>892</v>
      </c>
      <c r="F30" s="910" t="s">
        <v>834</v>
      </c>
      <c r="G30" s="911" t="s">
        <v>893</v>
      </c>
      <c r="H30" s="912" t="s">
        <v>2982</v>
      </c>
      <c r="I30" s="913" t="s">
        <v>850</v>
      </c>
      <c r="J30" s="913" t="s">
        <v>894</v>
      </c>
      <c r="K30" s="913" t="s">
        <v>895</v>
      </c>
      <c r="L30" s="914" t="s">
        <v>896</v>
      </c>
      <c r="M30" s="913" t="s">
        <v>692</v>
      </c>
      <c r="N30" s="915">
        <v>81.97</v>
      </c>
      <c r="O30" s="916">
        <v>44620</v>
      </c>
      <c r="P30" s="917">
        <v>44627</v>
      </c>
      <c r="Q30" s="917"/>
      <c r="R30" s="917"/>
      <c r="S30" s="917"/>
      <c r="T30" s="917"/>
      <c r="U30" s="917"/>
      <c r="V30" s="918" t="s">
        <v>719</v>
      </c>
      <c r="W30" s="918" t="s">
        <v>2401</v>
      </c>
      <c r="X30" s="919">
        <v>360000000</v>
      </c>
      <c r="Y30" s="919">
        <v>234000000</v>
      </c>
      <c r="Z30" s="919"/>
      <c r="AA30" s="919"/>
      <c r="AB30" s="920"/>
      <c r="AC30" s="920"/>
      <c r="AD30" s="920"/>
      <c r="AE30" s="921">
        <v>594000000</v>
      </c>
      <c r="AF30" s="922"/>
      <c r="AG30" s="923"/>
      <c r="AH30" s="924"/>
      <c r="AI30" s="925"/>
      <c r="AJ30" s="919"/>
      <c r="AK30" s="926">
        <v>1</v>
      </c>
      <c r="AL30" s="925" t="s">
        <v>2401</v>
      </c>
      <c r="AM30" s="927">
        <v>900000000</v>
      </c>
      <c r="AN30" s="924"/>
      <c r="AO30" s="924"/>
      <c r="AP30" s="927"/>
      <c r="AQ30" s="927"/>
      <c r="AR30" s="927"/>
      <c r="AS30" s="927"/>
      <c r="AT30" s="927"/>
      <c r="AU30" s="927"/>
      <c r="AV30" s="927"/>
      <c r="AW30" s="1003"/>
      <c r="AX30" s="921">
        <v>0</v>
      </c>
      <c r="AY30" s="928" t="s">
        <v>697</v>
      </c>
      <c r="AZ30" s="929"/>
      <c r="BA30" s="929">
        <v>900000000</v>
      </c>
      <c r="BB30" s="930" t="s">
        <v>900</v>
      </c>
      <c r="BC30" s="930"/>
      <c r="BD30" s="930" t="s">
        <v>2983</v>
      </c>
      <c r="BE30" s="930" t="s">
        <v>899</v>
      </c>
      <c r="BF30" s="930"/>
      <c r="BG30" s="931">
        <v>45734</v>
      </c>
      <c r="BH30" s="931">
        <v>45810</v>
      </c>
      <c r="BI30" s="931"/>
      <c r="BJ30" s="931"/>
      <c r="BK30" s="929"/>
      <c r="BL30" s="930"/>
      <c r="BM30" s="930"/>
      <c r="BN30" s="931"/>
      <c r="BO30" s="931"/>
      <c r="BP30" s="929"/>
      <c r="BQ30" s="929"/>
      <c r="BR30" s="923"/>
      <c r="BS30" s="919"/>
      <c r="BT30" s="917"/>
      <c r="BU30" s="932"/>
      <c r="BV30" s="933"/>
      <c r="BW30" s="934">
        <v>45878</v>
      </c>
      <c r="BX30" s="935" t="s">
        <v>710</v>
      </c>
      <c r="BY30" s="936">
        <v>1550000000</v>
      </c>
      <c r="BZ30" s="937"/>
      <c r="CA30" s="907"/>
    </row>
    <row r="31" spans="2:79">
      <c r="B31" s="846"/>
      <c r="C31" s="908">
        <f t="shared" si="3"/>
        <v>22</v>
      </c>
      <c r="D31" s="909" t="s">
        <v>2377</v>
      </c>
      <c r="E31" s="910" t="s">
        <v>901</v>
      </c>
      <c r="F31" s="910" t="s">
        <v>834</v>
      </c>
      <c r="G31" s="911" t="s">
        <v>902</v>
      </c>
      <c r="H31" s="912" t="s">
        <v>2984</v>
      </c>
      <c r="I31" s="913" t="s">
        <v>687</v>
      </c>
      <c r="J31" s="913" t="s">
        <v>713</v>
      </c>
      <c r="K31" s="913" t="s">
        <v>714</v>
      </c>
      <c r="L31" s="914" t="s">
        <v>903</v>
      </c>
      <c r="M31" s="913" t="s">
        <v>692</v>
      </c>
      <c r="N31" s="915">
        <v>84.99</v>
      </c>
      <c r="O31" s="916" t="s">
        <v>2463</v>
      </c>
      <c r="P31" s="917"/>
      <c r="Q31" s="917"/>
      <c r="R31" s="917"/>
      <c r="S31" s="917"/>
      <c r="T31" s="917"/>
      <c r="U31" s="917"/>
      <c r="V31" s="918">
        <v>1</v>
      </c>
      <c r="W31" s="918" t="s">
        <v>2401</v>
      </c>
      <c r="X31" s="919">
        <v>673200000</v>
      </c>
      <c r="Y31" s="919"/>
      <c r="Z31" s="919"/>
      <c r="AA31" s="919"/>
      <c r="AB31" s="920"/>
      <c r="AC31" s="920"/>
      <c r="AD31" s="920"/>
      <c r="AE31" s="921">
        <v>673200000</v>
      </c>
      <c r="AF31" s="922"/>
      <c r="AG31" s="923"/>
      <c r="AH31" s="924"/>
      <c r="AI31" s="925"/>
      <c r="AJ31" s="919"/>
      <c r="AK31" s="926"/>
      <c r="AL31" s="925"/>
      <c r="AM31" s="927"/>
      <c r="AN31" s="924"/>
      <c r="AO31" s="924"/>
      <c r="AP31" s="927"/>
      <c r="AQ31" s="927"/>
      <c r="AR31" s="927"/>
      <c r="AS31" s="927"/>
      <c r="AT31" s="927"/>
      <c r="AU31" s="927"/>
      <c r="AV31" s="927"/>
      <c r="AW31" s="1003"/>
      <c r="AX31" s="921">
        <v>0</v>
      </c>
      <c r="AY31" s="928" t="s">
        <v>697</v>
      </c>
      <c r="AZ31" s="929">
        <v>572656516</v>
      </c>
      <c r="BA31" s="929"/>
      <c r="BB31" s="930" t="s">
        <v>2377</v>
      </c>
      <c r="BC31" s="930"/>
      <c r="BD31" s="930" t="s">
        <v>720</v>
      </c>
      <c r="BE31" s="930" t="s">
        <v>905</v>
      </c>
      <c r="BF31" s="930"/>
      <c r="BG31" s="931" t="s">
        <v>2985</v>
      </c>
      <c r="BH31" s="931">
        <v>45734</v>
      </c>
      <c r="BI31" s="931"/>
      <c r="BJ31" s="931"/>
      <c r="BK31" s="929"/>
      <c r="BL31" s="930"/>
      <c r="BM31" s="930"/>
      <c r="BN31" s="931"/>
      <c r="BO31" s="931"/>
      <c r="BP31" s="929"/>
      <c r="BQ31" s="929"/>
      <c r="BR31" s="923"/>
      <c r="BS31" s="919"/>
      <c r="BT31" s="917"/>
      <c r="BU31" s="919"/>
      <c r="BV31" s="933"/>
      <c r="BW31" s="934">
        <v>45878</v>
      </c>
      <c r="BX31" s="935" t="s">
        <v>710</v>
      </c>
      <c r="BY31" s="936">
        <v>542500000</v>
      </c>
      <c r="BZ31" s="937"/>
      <c r="CA31" s="907"/>
    </row>
    <row r="32" spans="2:79">
      <c r="B32" s="846"/>
      <c r="C32" s="908">
        <f t="shared" si="3"/>
        <v>23</v>
      </c>
      <c r="D32" s="909" t="s">
        <v>2377</v>
      </c>
      <c r="E32" s="910" t="s">
        <v>906</v>
      </c>
      <c r="F32" s="910" t="s">
        <v>834</v>
      </c>
      <c r="G32" s="911" t="s">
        <v>907</v>
      </c>
      <c r="H32" s="912" t="s">
        <v>2986</v>
      </c>
      <c r="I32" s="913" t="s">
        <v>735</v>
      </c>
      <c r="J32" s="913" t="s">
        <v>908</v>
      </c>
      <c r="K32" s="913" t="s">
        <v>909</v>
      </c>
      <c r="L32" s="914" t="s">
        <v>910</v>
      </c>
      <c r="M32" s="913" t="s">
        <v>692</v>
      </c>
      <c r="N32" s="915">
        <v>132.33000000000001</v>
      </c>
      <c r="O32" s="916" t="s">
        <v>2987</v>
      </c>
      <c r="P32" s="917"/>
      <c r="Q32" s="917"/>
      <c r="R32" s="917"/>
      <c r="S32" s="917"/>
      <c r="T32" s="917"/>
      <c r="U32" s="917"/>
      <c r="V32" s="918">
        <v>1</v>
      </c>
      <c r="W32" s="918" t="s">
        <v>2401</v>
      </c>
      <c r="X32" s="919">
        <v>561600000</v>
      </c>
      <c r="Y32" s="919"/>
      <c r="Z32" s="919"/>
      <c r="AA32" s="919"/>
      <c r="AB32" s="920"/>
      <c r="AC32" s="920"/>
      <c r="AD32" s="920"/>
      <c r="AE32" s="921">
        <v>561600000</v>
      </c>
      <c r="AF32" s="922"/>
      <c r="AG32" s="923"/>
      <c r="AH32" s="924"/>
      <c r="AI32" s="925"/>
      <c r="AJ32" s="919"/>
      <c r="AK32" s="926"/>
      <c r="AL32" s="925"/>
      <c r="AM32" s="927"/>
      <c r="AN32" s="924"/>
      <c r="AO32" s="924"/>
      <c r="AP32" s="927"/>
      <c r="AQ32" s="927"/>
      <c r="AR32" s="927"/>
      <c r="AS32" s="927"/>
      <c r="AT32" s="927"/>
      <c r="AU32" s="927"/>
      <c r="AV32" s="927"/>
      <c r="AW32" s="1003"/>
      <c r="AX32" s="921">
        <v>0</v>
      </c>
      <c r="AY32" s="928" t="s">
        <v>697</v>
      </c>
      <c r="AZ32" s="929">
        <v>482031171</v>
      </c>
      <c r="BA32" s="929"/>
      <c r="BB32" s="930" t="s">
        <v>2377</v>
      </c>
      <c r="BC32" s="930"/>
      <c r="BD32" s="930" t="s">
        <v>912</v>
      </c>
      <c r="BE32" s="930" t="s">
        <v>913</v>
      </c>
      <c r="BF32" s="930"/>
      <c r="BG32" s="931">
        <v>45555</v>
      </c>
      <c r="BH32" s="931">
        <v>45642</v>
      </c>
      <c r="BI32" s="931"/>
      <c r="BJ32" s="931"/>
      <c r="BK32" s="929">
        <v>864000000</v>
      </c>
      <c r="BL32" s="930">
        <v>1</v>
      </c>
      <c r="BM32" s="930"/>
      <c r="BN32" s="931">
        <v>45882</v>
      </c>
      <c r="BO32" s="931"/>
      <c r="BP32" s="929"/>
      <c r="BQ32" s="929"/>
      <c r="BR32" s="923"/>
      <c r="BS32" s="919"/>
      <c r="BT32" s="917"/>
      <c r="BU32" s="932"/>
      <c r="BV32" s="933"/>
      <c r="BW32" s="934">
        <v>45579</v>
      </c>
      <c r="BX32" s="935" t="s">
        <v>700</v>
      </c>
      <c r="BY32" s="936">
        <v>864000000</v>
      </c>
      <c r="BZ32" s="937"/>
      <c r="CA32" s="907"/>
    </row>
    <row r="33" spans="2:79">
      <c r="B33" s="846"/>
      <c r="C33" s="908">
        <f t="shared" si="3"/>
        <v>24</v>
      </c>
      <c r="D33" s="909" t="s">
        <v>2377</v>
      </c>
      <c r="E33" s="910" t="s">
        <v>914</v>
      </c>
      <c r="F33" s="910" t="s">
        <v>834</v>
      </c>
      <c r="G33" s="911" t="s">
        <v>915</v>
      </c>
      <c r="H33" s="912" t="s">
        <v>2988</v>
      </c>
      <c r="I33" s="913" t="s">
        <v>916</v>
      </c>
      <c r="J33" s="913" t="s">
        <v>917</v>
      </c>
      <c r="K33" s="913" t="s">
        <v>918</v>
      </c>
      <c r="L33" s="914" t="s">
        <v>919</v>
      </c>
      <c r="M33" s="913" t="s">
        <v>692</v>
      </c>
      <c r="N33" s="915">
        <v>84.94</v>
      </c>
      <c r="O33" s="916" t="s">
        <v>2989</v>
      </c>
      <c r="P33" s="917"/>
      <c r="Q33" s="917"/>
      <c r="R33" s="917"/>
      <c r="S33" s="917"/>
      <c r="T33" s="917"/>
      <c r="U33" s="917"/>
      <c r="V33" s="918">
        <v>2</v>
      </c>
      <c r="W33" s="918" t="s">
        <v>2401</v>
      </c>
      <c r="X33" s="919">
        <v>54000000</v>
      </c>
      <c r="Y33" s="919"/>
      <c r="Z33" s="919"/>
      <c r="AA33" s="919"/>
      <c r="AB33" s="920"/>
      <c r="AC33" s="920"/>
      <c r="AD33" s="920"/>
      <c r="AE33" s="921">
        <v>54000000</v>
      </c>
      <c r="AF33" s="922"/>
      <c r="AG33" s="923"/>
      <c r="AH33" s="924"/>
      <c r="AI33" s="925"/>
      <c r="AJ33" s="919"/>
      <c r="AK33" s="926">
        <v>1</v>
      </c>
      <c r="AL33" s="925" t="s">
        <v>2401</v>
      </c>
      <c r="AM33" s="927">
        <v>57600000</v>
      </c>
      <c r="AN33" s="924"/>
      <c r="AO33" s="924"/>
      <c r="AP33" s="927"/>
      <c r="AQ33" s="927"/>
      <c r="AR33" s="927"/>
      <c r="AS33" s="927"/>
      <c r="AT33" s="927"/>
      <c r="AU33" s="927"/>
      <c r="AV33" s="927"/>
      <c r="AW33" s="1003"/>
      <c r="AX33" s="921">
        <v>0</v>
      </c>
      <c r="AY33" s="928" t="s">
        <v>697</v>
      </c>
      <c r="AZ33" s="929">
        <v>45773360</v>
      </c>
      <c r="BA33" s="929"/>
      <c r="BB33" s="930" t="s">
        <v>2377</v>
      </c>
      <c r="BC33" s="930"/>
      <c r="BD33" s="930" t="s">
        <v>921</v>
      </c>
      <c r="BE33" s="930" t="s">
        <v>922</v>
      </c>
      <c r="BF33" s="930"/>
      <c r="BG33" s="931">
        <v>45462</v>
      </c>
      <c r="BH33" s="931">
        <v>45558</v>
      </c>
      <c r="BI33" s="931"/>
      <c r="BJ33" s="931"/>
      <c r="BK33" s="929">
        <v>105000000</v>
      </c>
      <c r="BL33" s="930">
        <v>2</v>
      </c>
      <c r="BM33" s="930" t="s">
        <v>2971</v>
      </c>
      <c r="BN33" s="931">
        <v>45747</v>
      </c>
      <c r="BO33" s="931">
        <v>45747</v>
      </c>
      <c r="BP33" s="929">
        <v>73500000</v>
      </c>
      <c r="BQ33" s="929">
        <v>73500000</v>
      </c>
      <c r="BR33" s="923"/>
      <c r="BS33" s="919"/>
      <c r="BT33" s="917">
        <v>45747</v>
      </c>
      <c r="BU33" s="932">
        <v>0</v>
      </c>
      <c r="BV33" s="933"/>
      <c r="BW33" s="934">
        <v>45476</v>
      </c>
      <c r="BX33" s="935" t="s">
        <v>700</v>
      </c>
      <c r="BY33" s="936">
        <v>105000000</v>
      </c>
      <c r="BZ33" s="937"/>
      <c r="CA33" s="907"/>
    </row>
    <row r="34" spans="2:79">
      <c r="B34" s="846"/>
      <c r="C34" s="908">
        <f t="shared" si="3"/>
        <v>25</v>
      </c>
      <c r="D34" s="909" t="s">
        <v>2377</v>
      </c>
      <c r="E34" s="910" t="s">
        <v>923</v>
      </c>
      <c r="F34" s="910" t="s">
        <v>686</v>
      </c>
      <c r="G34" s="911" t="s">
        <v>924</v>
      </c>
      <c r="H34" s="912" t="s">
        <v>2990</v>
      </c>
      <c r="I34" s="913" t="s">
        <v>850</v>
      </c>
      <c r="J34" s="913" t="s">
        <v>925</v>
      </c>
      <c r="K34" s="913" t="s">
        <v>926</v>
      </c>
      <c r="L34" s="914" t="s">
        <v>927</v>
      </c>
      <c r="M34" s="913" t="s">
        <v>692</v>
      </c>
      <c r="N34" s="915">
        <v>238.42</v>
      </c>
      <c r="O34" s="916" t="s">
        <v>2475</v>
      </c>
      <c r="P34" s="917"/>
      <c r="Q34" s="917"/>
      <c r="R34" s="917"/>
      <c r="S34" s="917"/>
      <c r="T34" s="917"/>
      <c r="U34" s="917"/>
      <c r="V34" s="918" t="s">
        <v>719</v>
      </c>
      <c r="W34" s="918" t="s">
        <v>2401</v>
      </c>
      <c r="X34" s="919">
        <v>336000000</v>
      </c>
      <c r="Y34" s="919">
        <v>276000000</v>
      </c>
      <c r="Z34" s="919"/>
      <c r="AA34" s="919"/>
      <c r="AB34" s="920"/>
      <c r="AC34" s="920"/>
      <c r="AD34" s="920"/>
      <c r="AE34" s="921">
        <v>612000000</v>
      </c>
      <c r="AF34" s="922"/>
      <c r="AG34" s="923"/>
      <c r="AH34" s="924"/>
      <c r="AI34" s="925"/>
      <c r="AJ34" s="919"/>
      <c r="AK34" s="926">
        <v>1</v>
      </c>
      <c r="AL34" s="925" t="s">
        <v>2401</v>
      </c>
      <c r="AM34" s="927">
        <v>864000000</v>
      </c>
      <c r="AN34" s="924"/>
      <c r="AO34" s="924"/>
      <c r="AP34" s="927"/>
      <c r="AQ34" s="927"/>
      <c r="AR34" s="927"/>
      <c r="AS34" s="927"/>
      <c r="AT34" s="927"/>
      <c r="AU34" s="927"/>
      <c r="AV34" s="927"/>
      <c r="AW34" s="1003"/>
      <c r="AX34" s="921">
        <v>0</v>
      </c>
      <c r="AY34" s="928" t="s">
        <v>697</v>
      </c>
      <c r="AZ34" s="929"/>
      <c r="BA34" s="929">
        <v>750887825</v>
      </c>
      <c r="BB34" s="930" t="s">
        <v>2991</v>
      </c>
      <c r="BC34" s="930"/>
      <c r="BD34" s="930" t="s">
        <v>2976</v>
      </c>
      <c r="BE34" s="930" t="s">
        <v>929</v>
      </c>
      <c r="BF34" s="930"/>
      <c r="BG34" s="931">
        <v>45706</v>
      </c>
      <c r="BH34" s="931" t="s">
        <v>2992</v>
      </c>
      <c r="BI34" s="931"/>
      <c r="BJ34" s="931"/>
      <c r="BK34" s="929"/>
      <c r="BL34" s="930"/>
      <c r="BM34" s="930"/>
      <c r="BN34" s="931"/>
      <c r="BO34" s="931"/>
      <c r="BP34" s="929"/>
      <c r="BQ34" s="929"/>
      <c r="BR34" s="923"/>
      <c r="BS34" s="919"/>
      <c r="BT34" s="917"/>
      <c r="BU34" s="932"/>
      <c r="BV34" s="933"/>
      <c r="BW34" s="934"/>
      <c r="BX34" s="935"/>
      <c r="BY34" s="936"/>
      <c r="BZ34" s="937"/>
      <c r="CA34" s="907"/>
    </row>
    <row r="35" spans="2:79">
      <c r="B35" s="846"/>
      <c r="C35" s="908">
        <f t="shared" si="3"/>
        <v>26</v>
      </c>
      <c r="D35" s="909" t="s">
        <v>2377</v>
      </c>
      <c r="E35" s="910" t="s">
        <v>930</v>
      </c>
      <c r="F35" s="910" t="s">
        <v>686</v>
      </c>
      <c r="G35" s="911" t="s">
        <v>931</v>
      </c>
      <c r="H35" s="912" t="s">
        <v>2993</v>
      </c>
      <c r="I35" s="913" t="s">
        <v>735</v>
      </c>
      <c r="J35" s="913" t="s">
        <v>932</v>
      </c>
      <c r="K35" s="913" t="s">
        <v>933</v>
      </c>
      <c r="L35" s="914" t="s">
        <v>934</v>
      </c>
      <c r="M35" s="913" t="s">
        <v>692</v>
      </c>
      <c r="N35" s="915">
        <v>59.81</v>
      </c>
      <c r="O35" s="916" t="s">
        <v>2479</v>
      </c>
      <c r="P35" s="917"/>
      <c r="Q35" s="917"/>
      <c r="R35" s="917"/>
      <c r="S35" s="917"/>
      <c r="T35" s="917"/>
      <c r="U35" s="917"/>
      <c r="V35" s="918">
        <v>3</v>
      </c>
      <c r="W35" s="918" t="s">
        <v>2401</v>
      </c>
      <c r="X35" s="919">
        <v>446400000</v>
      </c>
      <c r="Y35" s="919"/>
      <c r="Z35" s="919"/>
      <c r="AA35" s="919"/>
      <c r="AB35" s="920"/>
      <c r="AC35" s="920"/>
      <c r="AD35" s="920"/>
      <c r="AE35" s="921">
        <v>446400000</v>
      </c>
      <c r="AF35" s="922"/>
      <c r="AG35" s="923"/>
      <c r="AH35" s="924"/>
      <c r="AI35" s="925"/>
      <c r="AJ35" s="919"/>
      <c r="AK35" s="926" t="s">
        <v>793</v>
      </c>
      <c r="AL35" s="925" t="s">
        <v>2401</v>
      </c>
      <c r="AM35" s="927">
        <v>157800000</v>
      </c>
      <c r="AN35" s="924"/>
      <c r="AO35" s="924"/>
      <c r="AP35" s="927"/>
      <c r="AQ35" s="927"/>
      <c r="AR35" s="927"/>
      <c r="AS35" s="927"/>
      <c r="AT35" s="927"/>
      <c r="AU35" s="927"/>
      <c r="AV35" s="927"/>
      <c r="AW35" s="1003"/>
      <c r="AX35" s="921">
        <v>0</v>
      </c>
      <c r="AY35" s="928" t="s">
        <v>697</v>
      </c>
      <c r="AZ35" s="929"/>
      <c r="BA35" s="929">
        <v>134305110</v>
      </c>
      <c r="BB35" s="930" t="s">
        <v>937</v>
      </c>
      <c r="BC35" s="930"/>
      <c r="BD35" s="930" t="s">
        <v>783</v>
      </c>
      <c r="BE35" s="930" t="s">
        <v>936</v>
      </c>
      <c r="BF35" s="930"/>
      <c r="BG35" s="931">
        <v>45509</v>
      </c>
      <c r="BH35" s="931">
        <v>45566</v>
      </c>
      <c r="BI35" s="931"/>
      <c r="BJ35" s="931"/>
      <c r="BK35" s="929"/>
      <c r="BL35" s="930"/>
      <c r="BM35" s="930"/>
      <c r="BN35" s="931"/>
      <c r="BO35" s="931"/>
      <c r="BP35" s="929"/>
      <c r="BQ35" s="929"/>
      <c r="BR35" s="923"/>
      <c r="BS35" s="919"/>
      <c r="BT35" s="917"/>
      <c r="BU35" s="932"/>
      <c r="BV35" s="933"/>
      <c r="BW35" s="934">
        <v>45878</v>
      </c>
      <c r="BX35" s="935" t="s">
        <v>710</v>
      </c>
      <c r="BY35" s="936">
        <v>510000000</v>
      </c>
      <c r="BZ35" s="937"/>
      <c r="CA35" s="907"/>
    </row>
    <row r="36" spans="2:79">
      <c r="B36" s="846"/>
      <c r="C36" s="908">
        <f t="shared" si="3"/>
        <v>27</v>
      </c>
      <c r="D36" s="909" t="s">
        <v>2377</v>
      </c>
      <c r="E36" s="910" t="s">
        <v>938</v>
      </c>
      <c r="F36" s="910" t="s">
        <v>686</v>
      </c>
      <c r="G36" s="911" t="s">
        <v>939</v>
      </c>
      <c r="H36" s="912" t="s">
        <v>2994</v>
      </c>
      <c r="I36" s="913" t="s">
        <v>59</v>
      </c>
      <c r="J36" s="913" t="s">
        <v>940</v>
      </c>
      <c r="K36" s="913" t="s">
        <v>941</v>
      </c>
      <c r="L36" s="914" t="s">
        <v>942</v>
      </c>
      <c r="M36" s="913" t="s">
        <v>692</v>
      </c>
      <c r="N36" s="915">
        <v>84.98</v>
      </c>
      <c r="O36" s="916" t="s">
        <v>2483</v>
      </c>
      <c r="P36" s="917"/>
      <c r="Q36" s="917"/>
      <c r="R36" s="917"/>
      <c r="S36" s="917"/>
      <c r="T36" s="917"/>
      <c r="U36" s="917"/>
      <c r="V36" s="918">
        <v>2</v>
      </c>
      <c r="W36" s="918" t="s">
        <v>2401</v>
      </c>
      <c r="X36" s="919">
        <v>223200000</v>
      </c>
      <c r="Y36" s="919"/>
      <c r="Z36" s="919"/>
      <c r="AA36" s="919"/>
      <c r="AB36" s="920"/>
      <c r="AC36" s="920"/>
      <c r="AD36" s="920"/>
      <c r="AE36" s="921">
        <v>223200000</v>
      </c>
      <c r="AF36" s="922"/>
      <c r="AG36" s="923"/>
      <c r="AH36" s="924"/>
      <c r="AI36" s="925"/>
      <c r="AJ36" s="919"/>
      <c r="AK36" s="926">
        <v>1</v>
      </c>
      <c r="AL36" s="925" t="s">
        <v>2401</v>
      </c>
      <c r="AM36" s="927">
        <v>120000000</v>
      </c>
      <c r="AN36" s="924"/>
      <c r="AO36" s="924"/>
      <c r="AP36" s="927"/>
      <c r="AQ36" s="927"/>
      <c r="AR36" s="927"/>
      <c r="AS36" s="927"/>
      <c r="AT36" s="927"/>
      <c r="AU36" s="927"/>
      <c r="AV36" s="927"/>
      <c r="AW36" s="1003"/>
      <c r="AX36" s="921">
        <v>0</v>
      </c>
      <c r="AY36" s="928"/>
      <c r="AZ36" s="929"/>
      <c r="BA36" s="929"/>
      <c r="BB36" s="930"/>
      <c r="BC36" s="930"/>
      <c r="BD36" s="930" t="s">
        <v>2966</v>
      </c>
      <c r="BE36" s="930" t="s">
        <v>2966</v>
      </c>
      <c r="BF36" s="930"/>
      <c r="BG36" s="931" t="s">
        <v>2966</v>
      </c>
      <c r="BH36" s="931"/>
      <c r="BI36" s="931"/>
      <c r="BJ36" s="931"/>
      <c r="BK36" s="929"/>
      <c r="BL36" s="930"/>
      <c r="BM36" s="930"/>
      <c r="BN36" s="931"/>
      <c r="BO36" s="931"/>
      <c r="BP36" s="929"/>
      <c r="BQ36" s="929"/>
      <c r="BR36" s="923"/>
      <c r="BS36" s="919"/>
      <c r="BT36" s="917"/>
      <c r="BU36" s="932"/>
      <c r="BV36" s="933"/>
      <c r="BW36" s="934">
        <v>45878</v>
      </c>
      <c r="BX36" s="935" t="s">
        <v>710</v>
      </c>
      <c r="BY36" s="936">
        <v>252500000</v>
      </c>
      <c r="BZ36" s="937"/>
      <c r="CA36" s="907"/>
    </row>
    <row r="37" spans="2:79">
      <c r="B37" s="846"/>
      <c r="C37" s="908">
        <f t="shared" si="3"/>
        <v>28</v>
      </c>
      <c r="D37" s="909" t="s">
        <v>2377</v>
      </c>
      <c r="E37" s="910" t="s">
        <v>946</v>
      </c>
      <c r="F37" s="910" t="s">
        <v>686</v>
      </c>
      <c r="G37" s="911" t="s">
        <v>947</v>
      </c>
      <c r="H37" s="912" t="s">
        <v>2995</v>
      </c>
      <c r="I37" s="913" t="s">
        <v>850</v>
      </c>
      <c r="J37" s="913" t="s">
        <v>894</v>
      </c>
      <c r="K37" s="913" t="s">
        <v>948</v>
      </c>
      <c r="L37" s="914" t="s">
        <v>949</v>
      </c>
      <c r="M37" s="913" t="s">
        <v>692</v>
      </c>
      <c r="N37" s="915">
        <v>111.75</v>
      </c>
      <c r="O37" s="916" t="s">
        <v>2488</v>
      </c>
      <c r="P37" s="917"/>
      <c r="Q37" s="917"/>
      <c r="R37" s="917"/>
      <c r="S37" s="917"/>
      <c r="T37" s="917"/>
      <c r="U37" s="917"/>
      <c r="V37" s="918">
        <v>2</v>
      </c>
      <c r="W37" s="918" t="s">
        <v>2401</v>
      </c>
      <c r="X37" s="919">
        <v>480000000</v>
      </c>
      <c r="Y37" s="919"/>
      <c r="Z37" s="919"/>
      <c r="AA37" s="919"/>
      <c r="AB37" s="920"/>
      <c r="AC37" s="920"/>
      <c r="AD37" s="920"/>
      <c r="AE37" s="921">
        <v>480000000</v>
      </c>
      <c r="AF37" s="922"/>
      <c r="AG37" s="923"/>
      <c r="AH37" s="924"/>
      <c r="AI37" s="925"/>
      <c r="AJ37" s="919"/>
      <c r="AK37" s="926">
        <v>1</v>
      </c>
      <c r="AL37" s="925" t="s">
        <v>2401</v>
      </c>
      <c r="AM37" s="927">
        <v>1111200000</v>
      </c>
      <c r="AN37" s="924"/>
      <c r="AO37" s="924"/>
      <c r="AP37" s="927"/>
      <c r="AQ37" s="927"/>
      <c r="AR37" s="927"/>
      <c r="AS37" s="927"/>
      <c r="AT37" s="927"/>
      <c r="AU37" s="927"/>
      <c r="AV37" s="927"/>
      <c r="AW37" s="1003"/>
      <c r="AX37" s="921">
        <v>0</v>
      </c>
      <c r="AY37" s="928"/>
      <c r="AZ37" s="929"/>
      <c r="BA37" s="929"/>
      <c r="BB37" s="930"/>
      <c r="BC37" s="930"/>
      <c r="BD37" s="930"/>
      <c r="BE37" s="930"/>
      <c r="BF37" s="930"/>
      <c r="BG37" s="931"/>
      <c r="BH37" s="931"/>
      <c r="BI37" s="931"/>
      <c r="BJ37" s="931"/>
      <c r="BK37" s="929"/>
      <c r="BL37" s="930"/>
      <c r="BM37" s="930"/>
      <c r="BN37" s="931"/>
      <c r="BO37" s="931"/>
      <c r="BP37" s="929"/>
      <c r="BQ37" s="929"/>
      <c r="BR37" s="923"/>
      <c r="BS37" s="919"/>
      <c r="BT37" s="917"/>
      <c r="BU37" s="932"/>
      <c r="BV37" s="933"/>
      <c r="BW37" s="934"/>
      <c r="BX37" s="935"/>
      <c r="BY37" s="936"/>
      <c r="BZ37" s="937"/>
      <c r="CA37" s="907"/>
    </row>
    <row r="38" spans="2:79">
      <c r="B38" s="846"/>
      <c r="C38" s="908">
        <f t="shared" si="3"/>
        <v>29</v>
      </c>
      <c r="D38" s="909" t="s">
        <v>2377</v>
      </c>
      <c r="E38" s="910" t="s">
        <v>953</v>
      </c>
      <c r="F38" s="910" t="s">
        <v>686</v>
      </c>
      <c r="G38" s="911" t="s">
        <v>931</v>
      </c>
      <c r="H38" s="912" t="s">
        <v>2996</v>
      </c>
      <c r="I38" s="913" t="s">
        <v>687</v>
      </c>
      <c r="J38" s="913" t="s">
        <v>703</v>
      </c>
      <c r="K38" s="913" t="s">
        <v>704</v>
      </c>
      <c r="L38" s="914" t="s">
        <v>954</v>
      </c>
      <c r="M38" s="913" t="s">
        <v>692</v>
      </c>
      <c r="N38" s="915">
        <v>84.98</v>
      </c>
      <c r="O38" s="916" t="s">
        <v>2997</v>
      </c>
      <c r="P38" s="917"/>
      <c r="Q38" s="917"/>
      <c r="R38" s="917"/>
      <c r="S38" s="917"/>
      <c r="T38" s="917"/>
      <c r="U38" s="917"/>
      <c r="V38" s="918">
        <v>1</v>
      </c>
      <c r="W38" s="918" t="s">
        <v>2401</v>
      </c>
      <c r="X38" s="919">
        <v>196800000</v>
      </c>
      <c r="Y38" s="919"/>
      <c r="Z38" s="919"/>
      <c r="AA38" s="919"/>
      <c r="AB38" s="920"/>
      <c r="AC38" s="920"/>
      <c r="AD38" s="920"/>
      <c r="AE38" s="921">
        <v>196800000</v>
      </c>
      <c r="AF38" s="922"/>
      <c r="AG38" s="923"/>
      <c r="AH38" s="924"/>
      <c r="AI38" s="925"/>
      <c r="AJ38" s="919"/>
      <c r="AK38" s="926"/>
      <c r="AL38" s="925"/>
      <c r="AM38" s="927"/>
      <c r="AN38" s="924"/>
      <c r="AO38" s="924"/>
      <c r="AP38" s="927"/>
      <c r="AQ38" s="927"/>
      <c r="AR38" s="927"/>
      <c r="AS38" s="927"/>
      <c r="AT38" s="927"/>
      <c r="AU38" s="927"/>
      <c r="AV38" s="927"/>
      <c r="AW38" s="1003"/>
      <c r="AX38" s="921">
        <v>0</v>
      </c>
      <c r="AY38" s="928" t="s">
        <v>697</v>
      </c>
      <c r="AZ38" s="929">
        <v>171359976</v>
      </c>
      <c r="BA38" s="929"/>
      <c r="BB38" s="930" t="s">
        <v>2377</v>
      </c>
      <c r="BC38" s="930"/>
      <c r="BD38" s="930" t="s">
        <v>2949</v>
      </c>
      <c r="BE38" s="930" t="s">
        <v>956</v>
      </c>
      <c r="BF38" s="930"/>
      <c r="BG38" s="931">
        <v>45859</v>
      </c>
      <c r="BH38" s="931">
        <v>45940</v>
      </c>
      <c r="BI38" s="931"/>
      <c r="BJ38" s="931"/>
      <c r="BK38" s="929"/>
      <c r="BL38" s="930"/>
      <c r="BM38" s="930"/>
      <c r="BN38" s="931"/>
      <c r="BO38" s="931"/>
      <c r="BP38" s="929"/>
      <c r="BQ38" s="929"/>
      <c r="BR38" s="923"/>
      <c r="BS38" s="919"/>
      <c r="BT38" s="917"/>
      <c r="BU38" s="932"/>
      <c r="BV38" s="933"/>
      <c r="BW38" s="934">
        <v>45878</v>
      </c>
      <c r="BX38" s="935" t="s">
        <v>710</v>
      </c>
      <c r="BY38" s="936">
        <v>170000000</v>
      </c>
      <c r="BZ38" s="937"/>
      <c r="CA38" s="907"/>
    </row>
    <row r="39" spans="2:79">
      <c r="B39" s="846"/>
      <c r="C39" s="908">
        <f t="shared" si="3"/>
        <v>30</v>
      </c>
      <c r="D39" s="909" t="s">
        <v>2377</v>
      </c>
      <c r="E39" s="910" t="s">
        <v>957</v>
      </c>
      <c r="F39" s="910" t="s">
        <v>686</v>
      </c>
      <c r="G39" s="911" t="s">
        <v>958</v>
      </c>
      <c r="H39" s="912" t="s">
        <v>2998</v>
      </c>
      <c r="I39" s="913" t="s">
        <v>687</v>
      </c>
      <c r="J39" s="913" t="s">
        <v>703</v>
      </c>
      <c r="K39" s="913" t="s">
        <v>959</v>
      </c>
      <c r="L39" s="914" t="s">
        <v>960</v>
      </c>
      <c r="M39" s="913" t="s">
        <v>692</v>
      </c>
      <c r="N39" s="915">
        <v>94.41</v>
      </c>
      <c r="O39" s="916" t="s">
        <v>2999</v>
      </c>
      <c r="P39" s="917"/>
      <c r="Q39" s="917"/>
      <c r="R39" s="917"/>
      <c r="S39" s="917"/>
      <c r="T39" s="917"/>
      <c r="U39" s="917"/>
      <c r="V39" s="918">
        <v>3</v>
      </c>
      <c r="W39" s="918" t="s">
        <v>2401</v>
      </c>
      <c r="X39" s="919">
        <v>112800000</v>
      </c>
      <c r="Y39" s="919"/>
      <c r="Z39" s="919"/>
      <c r="AA39" s="919"/>
      <c r="AB39" s="920"/>
      <c r="AC39" s="920"/>
      <c r="AD39" s="920"/>
      <c r="AE39" s="921">
        <v>112800000</v>
      </c>
      <c r="AF39" s="922"/>
      <c r="AG39" s="923"/>
      <c r="AH39" s="924"/>
      <c r="AI39" s="925"/>
      <c r="AJ39" s="919"/>
      <c r="AK39" s="926" t="s">
        <v>793</v>
      </c>
      <c r="AL39" s="925" t="s">
        <v>2401</v>
      </c>
      <c r="AM39" s="927">
        <v>198700000</v>
      </c>
      <c r="AN39" s="924"/>
      <c r="AO39" s="924"/>
      <c r="AP39" s="927"/>
      <c r="AQ39" s="927"/>
      <c r="AR39" s="927"/>
      <c r="AS39" s="927"/>
      <c r="AT39" s="927"/>
      <c r="AU39" s="927"/>
      <c r="AV39" s="927"/>
      <c r="AW39" s="1003"/>
      <c r="AX39" s="921">
        <v>0</v>
      </c>
      <c r="AY39" s="928" t="s">
        <v>697</v>
      </c>
      <c r="AZ39" s="929">
        <v>94516103</v>
      </c>
      <c r="BA39" s="929"/>
      <c r="BB39" s="930" t="s">
        <v>2377</v>
      </c>
      <c r="BC39" s="930"/>
      <c r="BD39" s="930" t="s">
        <v>2949</v>
      </c>
      <c r="BE39" s="930" t="s">
        <v>963</v>
      </c>
      <c r="BF39" s="930"/>
      <c r="BG39" s="931">
        <v>45569</v>
      </c>
      <c r="BH39" s="931">
        <v>45642</v>
      </c>
      <c r="BI39" s="931"/>
      <c r="BJ39" s="931"/>
      <c r="BK39" s="929"/>
      <c r="BL39" s="930"/>
      <c r="BM39" s="930"/>
      <c r="BN39" s="931"/>
      <c r="BO39" s="931"/>
      <c r="BP39" s="929"/>
      <c r="BQ39" s="929"/>
      <c r="BR39" s="923"/>
      <c r="BS39" s="919"/>
      <c r="BT39" s="917"/>
      <c r="BU39" s="932"/>
      <c r="BV39" s="933"/>
      <c r="BW39" s="934">
        <v>45878</v>
      </c>
      <c r="BX39" s="935" t="s">
        <v>710</v>
      </c>
      <c r="BY39" s="936">
        <v>270000000</v>
      </c>
      <c r="BZ39" s="937"/>
      <c r="CA39" s="907"/>
    </row>
    <row r="40" spans="2:79">
      <c r="B40" s="846"/>
      <c r="C40" s="908">
        <f t="shared" si="3"/>
        <v>31</v>
      </c>
      <c r="D40" s="909" t="s">
        <v>2377</v>
      </c>
      <c r="E40" s="910" t="s">
        <v>964</v>
      </c>
      <c r="F40" s="910" t="s">
        <v>686</v>
      </c>
      <c r="G40" s="911" t="s">
        <v>965</v>
      </c>
      <c r="H40" s="912" t="s">
        <v>3000</v>
      </c>
      <c r="I40" s="913" t="s">
        <v>687</v>
      </c>
      <c r="J40" s="913" t="s">
        <v>966</v>
      </c>
      <c r="K40" s="913" t="s">
        <v>967</v>
      </c>
      <c r="L40" s="914" t="s">
        <v>968</v>
      </c>
      <c r="M40" s="913" t="s">
        <v>692</v>
      </c>
      <c r="N40" s="915">
        <v>77.86</v>
      </c>
      <c r="O40" s="916" t="s">
        <v>2497</v>
      </c>
      <c r="P40" s="917"/>
      <c r="Q40" s="917"/>
      <c r="R40" s="917"/>
      <c r="S40" s="917"/>
      <c r="T40" s="917"/>
      <c r="U40" s="917"/>
      <c r="V40" s="918">
        <v>1</v>
      </c>
      <c r="W40" s="918" t="s">
        <v>2401</v>
      </c>
      <c r="X40" s="919">
        <v>530400000</v>
      </c>
      <c r="Y40" s="919"/>
      <c r="Z40" s="919"/>
      <c r="AA40" s="919"/>
      <c r="AB40" s="920"/>
      <c r="AC40" s="920"/>
      <c r="AD40" s="920"/>
      <c r="AE40" s="921">
        <v>530400000</v>
      </c>
      <c r="AF40" s="922"/>
      <c r="AG40" s="923"/>
      <c r="AH40" s="924"/>
      <c r="AI40" s="925"/>
      <c r="AJ40" s="919"/>
      <c r="AK40" s="926"/>
      <c r="AL40" s="925"/>
      <c r="AM40" s="927"/>
      <c r="AN40" s="924"/>
      <c r="AO40" s="924"/>
      <c r="AP40" s="927"/>
      <c r="AQ40" s="927"/>
      <c r="AR40" s="927"/>
      <c r="AS40" s="927"/>
      <c r="AT40" s="927"/>
      <c r="AU40" s="927"/>
      <c r="AV40" s="927"/>
      <c r="AW40" s="1003"/>
      <c r="AX40" s="921">
        <v>0</v>
      </c>
      <c r="AY40" s="928" t="s">
        <v>697</v>
      </c>
      <c r="AZ40" s="929">
        <v>472885390</v>
      </c>
      <c r="BA40" s="929"/>
      <c r="BB40" s="930" t="s">
        <v>2377</v>
      </c>
      <c r="BC40" s="930"/>
      <c r="BD40" s="930" t="s">
        <v>2949</v>
      </c>
      <c r="BE40" s="930" t="s">
        <v>970</v>
      </c>
      <c r="BF40" s="930"/>
      <c r="BG40" s="931">
        <v>45818</v>
      </c>
      <c r="BH40" s="931">
        <v>45889</v>
      </c>
      <c r="BI40" s="931"/>
      <c r="BJ40" s="931"/>
      <c r="BK40" s="929"/>
      <c r="BL40" s="930"/>
      <c r="BM40" s="930"/>
      <c r="BN40" s="931"/>
      <c r="BO40" s="931"/>
      <c r="BP40" s="929"/>
      <c r="BQ40" s="929"/>
      <c r="BR40" s="923"/>
      <c r="BS40" s="919"/>
      <c r="BT40" s="917"/>
      <c r="BU40" s="932"/>
      <c r="BV40" s="933"/>
      <c r="BW40" s="934">
        <v>45878</v>
      </c>
      <c r="BX40" s="935" t="s">
        <v>710</v>
      </c>
      <c r="BY40" s="936">
        <v>470000000</v>
      </c>
      <c r="BZ40" s="937"/>
      <c r="CA40" s="907"/>
    </row>
    <row r="41" spans="2:79">
      <c r="B41" s="846"/>
      <c r="C41" s="908">
        <f t="shared" si="3"/>
        <v>32</v>
      </c>
      <c r="D41" s="909" t="s">
        <v>2377</v>
      </c>
      <c r="E41" s="910" t="s">
        <v>971</v>
      </c>
      <c r="F41" s="910" t="s">
        <v>686</v>
      </c>
      <c r="G41" s="911" t="s">
        <v>972</v>
      </c>
      <c r="H41" s="912" t="s">
        <v>3001</v>
      </c>
      <c r="I41" s="913" t="s">
        <v>735</v>
      </c>
      <c r="J41" s="913" t="s">
        <v>973</v>
      </c>
      <c r="K41" s="913" t="s">
        <v>974</v>
      </c>
      <c r="L41" s="914" t="s">
        <v>975</v>
      </c>
      <c r="M41" s="913" t="s">
        <v>692</v>
      </c>
      <c r="N41" s="915">
        <v>31.74</v>
      </c>
      <c r="O41" s="916" t="s">
        <v>2501</v>
      </c>
      <c r="P41" s="917"/>
      <c r="Q41" s="917"/>
      <c r="R41" s="917"/>
      <c r="S41" s="917"/>
      <c r="T41" s="917"/>
      <c r="U41" s="917"/>
      <c r="V41" s="918">
        <v>1</v>
      </c>
      <c r="W41" s="918" t="s">
        <v>2401</v>
      </c>
      <c r="X41" s="919">
        <v>114000000</v>
      </c>
      <c r="Y41" s="919"/>
      <c r="Z41" s="919"/>
      <c r="AA41" s="919"/>
      <c r="AB41" s="920"/>
      <c r="AC41" s="920"/>
      <c r="AD41" s="920"/>
      <c r="AE41" s="921">
        <v>114000000</v>
      </c>
      <c r="AF41" s="922"/>
      <c r="AG41" s="923"/>
      <c r="AH41" s="924"/>
      <c r="AI41" s="925"/>
      <c r="AJ41" s="919"/>
      <c r="AK41" s="926"/>
      <c r="AL41" s="925"/>
      <c r="AM41" s="927"/>
      <c r="AN41" s="924"/>
      <c r="AO41" s="924"/>
      <c r="AP41" s="927"/>
      <c r="AQ41" s="927"/>
      <c r="AR41" s="927"/>
      <c r="AS41" s="927"/>
      <c r="AT41" s="927"/>
      <c r="AU41" s="927"/>
      <c r="AV41" s="927"/>
      <c r="AW41" s="1003"/>
      <c r="AX41" s="921">
        <v>0</v>
      </c>
      <c r="AY41" s="928" t="s">
        <v>697</v>
      </c>
      <c r="AZ41" s="929">
        <v>96767505</v>
      </c>
      <c r="BA41" s="929"/>
      <c r="BB41" s="930" t="s">
        <v>2377</v>
      </c>
      <c r="BC41" s="930"/>
      <c r="BD41" s="930" t="s">
        <v>2959</v>
      </c>
      <c r="BE41" s="930" t="s">
        <v>978</v>
      </c>
      <c r="BF41" s="930"/>
      <c r="BG41" s="931" t="s">
        <v>3002</v>
      </c>
      <c r="BH41" s="931">
        <v>45840</v>
      </c>
      <c r="BI41" s="931"/>
      <c r="BJ41" s="931"/>
      <c r="BK41" s="929"/>
      <c r="BL41" s="930"/>
      <c r="BM41" s="930"/>
      <c r="BN41" s="931"/>
      <c r="BO41" s="931"/>
      <c r="BP41" s="929"/>
      <c r="BQ41" s="929"/>
      <c r="BR41" s="923"/>
      <c r="BS41" s="919"/>
      <c r="BT41" s="917"/>
      <c r="BU41" s="932"/>
      <c r="BV41" s="933"/>
      <c r="BW41" s="934">
        <v>45878</v>
      </c>
      <c r="BX41" s="935" t="s">
        <v>710</v>
      </c>
      <c r="BY41" s="936">
        <v>110000000</v>
      </c>
      <c r="BZ41" s="937"/>
      <c r="CA41" s="907"/>
    </row>
    <row r="42" spans="2:79">
      <c r="B42" s="846"/>
      <c r="C42" s="908">
        <f t="shared" si="3"/>
        <v>33</v>
      </c>
      <c r="D42" s="909" t="s">
        <v>2377</v>
      </c>
      <c r="E42" s="910" t="s">
        <v>979</v>
      </c>
      <c r="F42" s="910" t="s">
        <v>686</v>
      </c>
      <c r="G42" s="911" t="s">
        <v>980</v>
      </c>
      <c r="H42" s="912" t="s">
        <v>3003</v>
      </c>
      <c r="I42" s="913" t="s">
        <v>981</v>
      </c>
      <c r="J42" s="913" t="s">
        <v>982</v>
      </c>
      <c r="K42" s="913" t="s">
        <v>983</v>
      </c>
      <c r="L42" s="914" t="s">
        <v>984</v>
      </c>
      <c r="M42" s="913" t="s">
        <v>692</v>
      </c>
      <c r="N42" s="915">
        <v>84.64</v>
      </c>
      <c r="O42" s="916" t="s">
        <v>2505</v>
      </c>
      <c r="P42" s="917"/>
      <c r="Q42" s="917"/>
      <c r="R42" s="917"/>
      <c r="S42" s="917"/>
      <c r="T42" s="917"/>
      <c r="U42" s="917"/>
      <c r="V42" s="918">
        <v>2</v>
      </c>
      <c r="W42" s="918" t="s">
        <v>2401</v>
      </c>
      <c r="X42" s="919">
        <v>360000000</v>
      </c>
      <c r="Y42" s="919"/>
      <c r="Z42" s="919"/>
      <c r="AA42" s="919"/>
      <c r="AB42" s="920"/>
      <c r="AC42" s="920"/>
      <c r="AD42" s="920"/>
      <c r="AE42" s="921">
        <v>360000000</v>
      </c>
      <c r="AF42" s="922"/>
      <c r="AG42" s="923"/>
      <c r="AH42" s="924"/>
      <c r="AI42" s="925"/>
      <c r="AJ42" s="919"/>
      <c r="AK42" s="926">
        <v>1</v>
      </c>
      <c r="AL42" s="925" t="s">
        <v>2401</v>
      </c>
      <c r="AM42" s="927">
        <v>404800000</v>
      </c>
      <c r="AN42" s="924"/>
      <c r="AO42" s="924"/>
      <c r="AP42" s="927"/>
      <c r="AQ42" s="927"/>
      <c r="AR42" s="927"/>
      <c r="AS42" s="927"/>
      <c r="AT42" s="927"/>
      <c r="AU42" s="927"/>
      <c r="AV42" s="927"/>
      <c r="AW42" s="1003"/>
      <c r="AX42" s="921">
        <v>0</v>
      </c>
      <c r="AY42" s="928" t="s">
        <v>697</v>
      </c>
      <c r="AZ42" s="929">
        <v>302794955</v>
      </c>
      <c r="BA42" s="929"/>
      <c r="BB42" s="930" t="s">
        <v>2377</v>
      </c>
      <c r="BC42" s="930"/>
      <c r="BD42" s="930" t="s">
        <v>3004</v>
      </c>
      <c r="BE42" s="930" t="s">
        <v>987</v>
      </c>
      <c r="BF42" s="930"/>
      <c r="BG42" s="931" t="s">
        <v>2456</v>
      </c>
      <c r="BH42" s="931">
        <v>45918</v>
      </c>
      <c r="BI42" s="931"/>
      <c r="BJ42" s="931"/>
      <c r="BK42" s="929"/>
      <c r="BL42" s="930"/>
      <c r="BM42" s="930"/>
      <c r="BN42" s="931"/>
      <c r="BO42" s="931"/>
      <c r="BP42" s="929"/>
      <c r="BQ42" s="929"/>
      <c r="BR42" s="923"/>
      <c r="BS42" s="919"/>
      <c r="BT42" s="917"/>
      <c r="BU42" s="919"/>
      <c r="BV42" s="933"/>
      <c r="BW42" s="934">
        <v>45878</v>
      </c>
      <c r="BX42" s="935" t="s">
        <v>710</v>
      </c>
      <c r="BY42" s="936">
        <v>850000000</v>
      </c>
      <c r="BZ42" s="937"/>
      <c r="CA42" s="907"/>
    </row>
    <row r="43" spans="2:79">
      <c r="B43" s="846"/>
      <c r="C43" s="908">
        <f t="shared" si="3"/>
        <v>34</v>
      </c>
      <c r="D43" s="909" t="s">
        <v>2377</v>
      </c>
      <c r="E43" s="910" t="s">
        <v>988</v>
      </c>
      <c r="F43" s="910" t="s">
        <v>686</v>
      </c>
      <c r="G43" s="911" t="s">
        <v>989</v>
      </c>
      <c r="H43" s="912" t="s">
        <v>3005</v>
      </c>
      <c r="I43" s="913" t="s">
        <v>735</v>
      </c>
      <c r="J43" s="913" t="s">
        <v>776</v>
      </c>
      <c r="K43" s="913" t="s">
        <v>990</v>
      </c>
      <c r="L43" s="914" t="s">
        <v>991</v>
      </c>
      <c r="M43" s="913" t="s">
        <v>692</v>
      </c>
      <c r="N43" s="915">
        <v>153.18</v>
      </c>
      <c r="O43" s="916" t="s">
        <v>2509</v>
      </c>
      <c r="P43" s="917"/>
      <c r="Q43" s="917"/>
      <c r="R43" s="917"/>
      <c r="S43" s="917"/>
      <c r="T43" s="917"/>
      <c r="U43" s="917"/>
      <c r="V43" s="918">
        <v>2</v>
      </c>
      <c r="W43" s="918" t="s">
        <v>2401</v>
      </c>
      <c r="X43" s="919">
        <v>405600000</v>
      </c>
      <c r="Y43" s="919"/>
      <c r="Z43" s="919"/>
      <c r="AA43" s="919"/>
      <c r="AB43" s="920"/>
      <c r="AC43" s="920"/>
      <c r="AD43" s="920"/>
      <c r="AE43" s="921">
        <v>405600000</v>
      </c>
      <c r="AF43" s="922"/>
      <c r="AG43" s="923"/>
      <c r="AH43" s="924"/>
      <c r="AI43" s="925"/>
      <c r="AJ43" s="919"/>
      <c r="AK43" s="926">
        <v>1</v>
      </c>
      <c r="AL43" s="925" t="s">
        <v>2401</v>
      </c>
      <c r="AM43" s="927">
        <v>362400000</v>
      </c>
      <c r="AN43" s="924"/>
      <c r="AO43" s="924"/>
      <c r="AP43" s="927"/>
      <c r="AQ43" s="927"/>
      <c r="AR43" s="927"/>
      <c r="AS43" s="927"/>
      <c r="AT43" s="927"/>
      <c r="AU43" s="927"/>
      <c r="AV43" s="927"/>
      <c r="AW43" s="1003"/>
      <c r="AX43" s="921">
        <v>0</v>
      </c>
      <c r="AY43" s="928" t="s">
        <v>697</v>
      </c>
      <c r="AZ43" s="929">
        <v>352130138</v>
      </c>
      <c r="BA43" s="929"/>
      <c r="BB43" s="930" t="s">
        <v>2377</v>
      </c>
      <c r="BC43" s="930"/>
      <c r="BD43" s="930" t="s">
        <v>783</v>
      </c>
      <c r="BE43" s="930" t="s">
        <v>993</v>
      </c>
      <c r="BF43" s="930"/>
      <c r="BG43" s="931">
        <v>45847</v>
      </c>
      <c r="BH43" s="931">
        <v>45929</v>
      </c>
      <c r="BI43" s="931"/>
      <c r="BJ43" s="931"/>
      <c r="BK43" s="929"/>
      <c r="BL43" s="930"/>
      <c r="BM43" s="930"/>
      <c r="BN43" s="931"/>
      <c r="BO43" s="931"/>
      <c r="BP43" s="929"/>
      <c r="BQ43" s="929"/>
      <c r="BR43" s="923"/>
      <c r="BS43" s="919"/>
      <c r="BT43" s="917"/>
      <c r="BU43" s="932"/>
      <c r="BV43" s="933"/>
      <c r="BW43" s="934">
        <v>45878</v>
      </c>
      <c r="BX43" s="935" t="s">
        <v>710</v>
      </c>
      <c r="BY43" s="936">
        <v>700000000</v>
      </c>
      <c r="BZ43" s="937"/>
      <c r="CA43" s="907"/>
    </row>
    <row r="44" spans="2:79">
      <c r="B44" s="846"/>
      <c r="C44" s="908">
        <f t="shared" si="3"/>
        <v>35</v>
      </c>
      <c r="D44" s="909" t="s">
        <v>2377</v>
      </c>
      <c r="E44" s="910" t="s">
        <v>994</v>
      </c>
      <c r="F44" s="910" t="s">
        <v>686</v>
      </c>
      <c r="G44" s="911" t="s">
        <v>995</v>
      </c>
      <c r="H44" s="912" t="s">
        <v>3006</v>
      </c>
      <c r="I44" s="913" t="s">
        <v>687</v>
      </c>
      <c r="J44" s="913" t="s">
        <v>713</v>
      </c>
      <c r="K44" s="913" t="s">
        <v>714</v>
      </c>
      <c r="L44" s="914" t="s">
        <v>996</v>
      </c>
      <c r="M44" s="913" t="s">
        <v>692</v>
      </c>
      <c r="N44" s="915">
        <v>175.12</v>
      </c>
      <c r="O44" s="916" t="s">
        <v>2512</v>
      </c>
      <c r="P44" s="917"/>
      <c r="Q44" s="917"/>
      <c r="R44" s="917"/>
      <c r="S44" s="917"/>
      <c r="T44" s="917"/>
      <c r="U44" s="917"/>
      <c r="V44" s="918">
        <v>3</v>
      </c>
      <c r="W44" s="918" t="s">
        <v>2401</v>
      </c>
      <c r="X44" s="919">
        <v>700800000</v>
      </c>
      <c r="Y44" s="919"/>
      <c r="Z44" s="919"/>
      <c r="AA44" s="919"/>
      <c r="AB44" s="920"/>
      <c r="AC44" s="920"/>
      <c r="AD44" s="920"/>
      <c r="AE44" s="921">
        <v>700800000</v>
      </c>
      <c r="AF44" s="922"/>
      <c r="AG44" s="923"/>
      <c r="AH44" s="924"/>
      <c r="AI44" s="925"/>
      <c r="AJ44" s="919"/>
      <c r="AK44" s="926" t="s">
        <v>793</v>
      </c>
      <c r="AL44" s="925" t="s">
        <v>2401</v>
      </c>
      <c r="AM44" s="927">
        <v>1560000000</v>
      </c>
      <c r="AN44" s="924"/>
      <c r="AO44" s="924"/>
      <c r="AP44" s="927"/>
      <c r="AQ44" s="927"/>
      <c r="AR44" s="927"/>
      <c r="AS44" s="927"/>
      <c r="AT44" s="927"/>
      <c r="AU44" s="927"/>
      <c r="AV44" s="927"/>
      <c r="AW44" s="1003"/>
      <c r="AX44" s="921">
        <v>0</v>
      </c>
      <c r="AY44" s="928" t="s">
        <v>697</v>
      </c>
      <c r="AZ44" s="929">
        <v>599125392</v>
      </c>
      <c r="BA44" s="929">
        <v>1000000000</v>
      </c>
      <c r="BB44" s="930" t="s">
        <v>1000</v>
      </c>
      <c r="BC44" s="930" t="s">
        <v>2377</v>
      </c>
      <c r="BD44" s="930" t="s">
        <v>720</v>
      </c>
      <c r="BE44" s="930" t="s">
        <v>998</v>
      </c>
      <c r="BF44" s="930" t="s">
        <v>999</v>
      </c>
      <c r="BG44" s="931" t="s">
        <v>3007</v>
      </c>
      <c r="BH44" s="931">
        <v>45833</v>
      </c>
      <c r="BI44" s="931">
        <v>45769</v>
      </c>
      <c r="BJ44" s="931"/>
      <c r="BK44" s="929"/>
      <c r="BL44" s="930"/>
      <c r="BM44" s="930"/>
      <c r="BN44" s="931"/>
      <c r="BO44" s="931"/>
      <c r="BP44" s="929"/>
      <c r="BQ44" s="929"/>
      <c r="BR44" s="923"/>
      <c r="BS44" s="919"/>
      <c r="BT44" s="917"/>
      <c r="BU44" s="932"/>
      <c r="BV44" s="933"/>
      <c r="BW44" s="934">
        <v>45878</v>
      </c>
      <c r="BX44" s="935" t="s">
        <v>710</v>
      </c>
      <c r="BY44" s="936">
        <v>2410000000</v>
      </c>
      <c r="BZ44" s="937"/>
      <c r="CA44" s="907"/>
    </row>
    <row r="45" spans="2:79">
      <c r="B45" s="846"/>
      <c r="C45" s="908">
        <f t="shared" si="3"/>
        <v>36</v>
      </c>
      <c r="D45" s="909" t="s">
        <v>2377</v>
      </c>
      <c r="E45" s="910" t="s">
        <v>1001</v>
      </c>
      <c r="F45" s="910" t="s">
        <v>686</v>
      </c>
      <c r="G45" s="911" t="s">
        <v>1002</v>
      </c>
      <c r="H45" s="912" t="s">
        <v>3008</v>
      </c>
      <c r="I45" s="913" t="s">
        <v>735</v>
      </c>
      <c r="J45" s="913" t="s">
        <v>1003</v>
      </c>
      <c r="K45" s="913" t="s">
        <v>1004</v>
      </c>
      <c r="L45" s="914" t="s">
        <v>1005</v>
      </c>
      <c r="M45" s="913" t="s">
        <v>692</v>
      </c>
      <c r="N45" s="915">
        <v>59.92</v>
      </c>
      <c r="O45" s="916" t="s">
        <v>2516</v>
      </c>
      <c r="P45" s="917"/>
      <c r="Q45" s="917"/>
      <c r="R45" s="917"/>
      <c r="S45" s="917"/>
      <c r="T45" s="917"/>
      <c r="U45" s="917"/>
      <c r="V45" s="918">
        <v>2</v>
      </c>
      <c r="W45" s="918" t="s">
        <v>2401</v>
      </c>
      <c r="X45" s="919">
        <v>120000000</v>
      </c>
      <c r="Y45" s="919"/>
      <c r="Z45" s="919"/>
      <c r="AA45" s="919"/>
      <c r="AB45" s="920"/>
      <c r="AC45" s="920"/>
      <c r="AD45" s="920"/>
      <c r="AE45" s="921">
        <v>120000000</v>
      </c>
      <c r="AF45" s="922"/>
      <c r="AG45" s="923"/>
      <c r="AH45" s="924"/>
      <c r="AI45" s="925"/>
      <c r="AJ45" s="919"/>
      <c r="AK45" s="926">
        <v>1</v>
      </c>
      <c r="AL45" s="925" t="s">
        <v>2401</v>
      </c>
      <c r="AM45" s="927">
        <v>81930000</v>
      </c>
      <c r="AN45" s="924"/>
      <c r="AO45" s="924"/>
      <c r="AP45" s="927"/>
      <c r="AQ45" s="927"/>
      <c r="AR45" s="927"/>
      <c r="AS45" s="927"/>
      <c r="AT45" s="927"/>
      <c r="AU45" s="927"/>
      <c r="AV45" s="927"/>
      <c r="AW45" s="1003"/>
      <c r="AX45" s="921">
        <v>0</v>
      </c>
      <c r="AY45" s="928"/>
      <c r="AZ45" s="929"/>
      <c r="BA45" s="929"/>
      <c r="BB45" s="930"/>
      <c r="BC45" s="930"/>
      <c r="BD45" s="930"/>
      <c r="BE45" s="930"/>
      <c r="BF45" s="930"/>
      <c r="BG45" s="931"/>
      <c r="BH45" s="931"/>
      <c r="BI45" s="931"/>
      <c r="BJ45" s="931"/>
      <c r="BK45" s="929"/>
      <c r="BL45" s="930"/>
      <c r="BM45" s="930"/>
      <c r="BN45" s="931"/>
      <c r="BO45" s="931"/>
      <c r="BP45" s="929"/>
      <c r="BQ45" s="929"/>
      <c r="BR45" s="923"/>
      <c r="BS45" s="919"/>
      <c r="BT45" s="917"/>
      <c r="BU45" s="932"/>
      <c r="BV45" s="933"/>
      <c r="BW45" s="934">
        <v>45878</v>
      </c>
      <c r="BX45" s="935" t="s">
        <v>710</v>
      </c>
      <c r="BY45" s="936">
        <v>220000000</v>
      </c>
      <c r="BZ45" s="937"/>
      <c r="CA45" s="907"/>
    </row>
    <row r="46" spans="2:79">
      <c r="B46" s="846"/>
      <c r="C46" s="908">
        <f t="shared" si="3"/>
        <v>37</v>
      </c>
      <c r="D46" s="909" t="s">
        <v>2377</v>
      </c>
      <c r="E46" s="910" t="s">
        <v>1007</v>
      </c>
      <c r="F46" s="910" t="s">
        <v>686</v>
      </c>
      <c r="G46" s="911" t="s">
        <v>1008</v>
      </c>
      <c r="H46" s="912" t="s">
        <v>3009</v>
      </c>
      <c r="I46" s="913" t="s">
        <v>1009</v>
      </c>
      <c r="J46" s="913" t="s">
        <v>813</v>
      </c>
      <c r="K46" s="913" t="s">
        <v>1010</v>
      </c>
      <c r="L46" s="914" t="s">
        <v>1011</v>
      </c>
      <c r="M46" s="913" t="s">
        <v>692</v>
      </c>
      <c r="N46" s="915">
        <v>59.4</v>
      </c>
      <c r="O46" s="916" t="s">
        <v>2520</v>
      </c>
      <c r="P46" s="917"/>
      <c r="Q46" s="917"/>
      <c r="R46" s="917"/>
      <c r="S46" s="917"/>
      <c r="T46" s="917"/>
      <c r="U46" s="917"/>
      <c r="V46" s="918">
        <v>2</v>
      </c>
      <c r="W46" s="918" t="s">
        <v>2401</v>
      </c>
      <c r="X46" s="919">
        <v>69600000</v>
      </c>
      <c r="Y46" s="919"/>
      <c r="Z46" s="919"/>
      <c r="AA46" s="919"/>
      <c r="AB46" s="920"/>
      <c r="AC46" s="920"/>
      <c r="AD46" s="920"/>
      <c r="AE46" s="921">
        <v>69600000</v>
      </c>
      <c r="AF46" s="922"/>
      <c r="AG46" s="923"/>
      <c r="AH46" s="924"/>
      <c r="AI46" s="925"/>
      <c r="AJ46" s="919"/>
      <c r="AK46" s="926">
        <v>1</v>
      </c>
      <c r="AL46" s="925" t="s">
        <v>2401</v>
      </c>
      <c r="AM46" s="927">
        <v>64800000</v>
      </c>
      <c r="AN46" s="924"/>
      <c r="AO46" s="924"/>
      <c r="AP46" s="927"/>
      <c r="AQ46" s="927"/>
      <c r="AR46" s="927"/>
      <c r="AS46" s="927"/>
      <c r="AT46" s="927"/>
      <c r="AU46" s="927"/>
      <c r="AV46" s="927"/>
      <c r="AW46" s="1003"/>
      <c r="AX46" s="921">
        <v>0</v>
      </c>
      <c r="AY46" s="928" t="s">
        <v>697</v>
      </c>
      <c r="AZ46" s="929">
        <v>62966117</v>
      </c>
      <c r="BA46" s="929"/>
      <c r="BB46" s="930" t="s">
        <v>2377</v>
      </c>
      <c r="BC46" s="930"/>
      <c r="BD46" s="930" t="s">
        <v>3010</v>
      </c>
      <c r="BE46" s="930" t="s">
        <v>1014</v>
      </c>
      <c r="BF46" s="930"/>
      <c r="BG46" s="931" t="s">
        <v>2461</v>
      </c>
      <c r="BH46" s="931">
        <v>45856</v>
      </c>
      <c r="BI46" s="931"/>
      <c r="BJ46" s="931"/>
      <c r="BK46" s="929"/>
      <c r="BL46" s="930"/>
      <c r="BM46" s="930"/>
      <c r="BN46" s="931"/>
      <c r="BO46" s="931"/>
      <c r="BP46" s="929"/>
      <c r="BQ46" s="929"/>
      <c r="BR46" s="923"/>
      <c r="BS46" s="919"/>
      <c r="BT46" s="917"/>
      <c r="BU46" s="932"/>
      <c r="BV46" s="933"/>
      <c r="BW46" s="934">
        <v>45878</v>
      </c>
      <c r="BX46" s="935" t="s">
        <v>710</v>
      </c>
      <c r="BY46" s="936">
        <v>140000000</v>
      </c>
      <c r="BZ46" s="937"/>
      <c r="CA46" s="907"/>
    </row>
    <row r="47" spans="2:79">
      <c r="B47" s="846"/>
      <c r="C47" s="908">
        <f t="shared" si="3"/>
        <v>38</v>
      </c>
      <c r="D47" s="909" t="s">
        <v>2377</v>
      </c>
      <c r="E47" s="910" t="s">
        <v>1016</v>
      </c>
      <c r="F47" s="910" t="s">
        <v>834</v>
      </c>
      <c r="G47" s="911" t="s">
        <v>1017</v>
      </c>
      <c r="H47" s="912" t="s">
        <v>3011</v>
      </c>
      <c r="I47" s="913" t="s">
        <v>850</v>
      </c>
      <c r="J47" s="913" t="s">
        <v>1018</v>
      </c>
      <c r="K47" s="913" t="s">
        <v>1019</v>
      </c>
      <c r="L47" s="914" t="s">
        <v>1020</v>
      </c>
      <c r="M47" s="913" t="s">
        <v>692</v>
      </c>
      <c r="N47" s="915">
        <v>59.37</v>
      </c>
      <c r="O47" s="916">
        <v>43633</v>
      </c>
      <c r="P47" s="917">
        <v>44088</v>
      </c>
      <c r="Q47" s="917">
        <v>44267</v>
      </c>
      <c r="R47" s="917"/>
      <c r="S47" s="917"/>
      <c r="T47" s="917"/>
      <c r="U47" s="917"/>
      <c r="V47" s="918" t="s">
        <v>1023</v>
      </c>
      <c r="W47" s="918" t="s">
        <v>2401</v>
      </c>
      <c r="X47" s="919">
        <v>212400000</v>
      </c>
      <c r="Y47" s="919">
        <v>108000000</v>
      </c>
      <c r="Z47" s="919">
        <v>206400000</v>
      </c>
      <c r="AA47" s="919"/>
      <c r="AB47" s="920"/>
      <c r="AC47" s="920"/>
      <c r="AD47" s="920"/>
      <c r="AE47" s="921">
        <v>526800000</v>
      </c>
      <c r="AF47" s="922"/>
      <c r="AG47" s="923"/>
      <c r="AH47" s="924"/>
      <c r="AI47" s="925"/>
      <c r="AJ47" s="919"/>
      <c r="AK47" s="926" t="s">
        <v>793</v>
      </c>
      <c r="AL47" s="925" t="s">
        <v>2401</v>
      </c>
      <c r="AM47" s="927">
        <v>264000000</v>
      </c>
      <c r="AN47" s="924"/>
      <c r="AO47" s="924"/>
      <c r="AP47" s="927"/>
      <c r="AQ47" s="927"/>
      <c r="AR47" s="927"/>
      <c r="AS47" s="927"/>
      <c r="AT47" s="927"/>
      <c r="AU47" s="927"/>
      <c r="AV47" s="927"/>
      <c r="AW47" s="1003"/>
      <c r="AX47" s="921">
        <v>0</v>
      </c>
      <c r="AY47" s="928" t="s">
        <v>697</v>
      </c>
      <c r="AZ47" s="929">
        <v>446217161</v>
      </c>
      <c r="BA47" s="929"/>
      <c r="BB47" s="930" t="s">
        <v>2377</v>
      </c>
      <c r="BC47" s="930"/>
      <c r="BD47" s="930" t="s">
        <v>3012</v>
      </c>
      <c r="BE47" s="930" t="s">
        <v>1025</v>
      </c>
      <c r="BF47" s="930"/>
      <c r="BG47" s="931">
        <v>45656</v>
      </c>
      <c r="BH47" s="931">
        <v>45727</v>
      </c>
      <c r="BI47" s="931"/>
      <c r="BJ47" s="931"/>
      <c r="BK47" s="929"/>
      <c r="BL47" s="930"/>
      <c r="BM47" s="930"/>
      <c r="BN47" s="931"/>
      <c r="BO47" s="931"/>
      <c r="BP47" s="929"/>
      <c r="BQ47" s="929"/>
      <c r="BR47" s="923"/>
      <c r="BS47" s="919"/>
      <c r="BT47" s="917"/>
      <c r="BU47" s="932"/>
      <c r="BV47" s="933"/>
      <c r="BW47" s="934">
        <v>45878</v>
      </c>
      <c r="BX47" s="935" t="s">
        <v>710</v>
      </c>
      <c r="BY47" s="936">
        <v>755000000</v>
      </c>
      <c r="BZ47" s="937"/>
      <c r="CA47" s="907"/>
    </row>
    <row r="48" spans="2:79">
      <c r="C48" s="908">
        <f t="shared" si="3"/>
        <v>39</v>
      </c>
      <c r="D48" s="909" t="s">
        <v>2377</v>
      </c>
      <c r="E48" s="910" t="s">
        <v>1026</v>
      </c>
      <c r="F48" s="910" t="s">
        <v>834</v>
      </c>
      <c r="G48" s="911" t="s">
        <v>1027</v>
      </c>
      <c r="H48" s="912" t="s">
        <v>3013</v>
      </c>
      <c r="I48" s="913" t="s">
        <v>863</v>
      </c>
      <c r="J48" s="913" t="s">
        <v>1028</v>
      </c>
      <c r="K48" s="913" t="s">
        <v>1029</v>
      </c>
      <c r="L48" s="914" t="s">
        <v>1030</v>
      </c>
      <c r="M48" s="913" t="s">
        <v>692</v>
      </c>
      <c r="N48" s="915">
        <v>112.88</v>
      </c>
      <c r="O48" s="916" t="s">
        <v>3014</v>
      </c>
      <c r="P48" s="917"/>
      <c r="Q48" s="917"/>
      <c r="R48" s="917"/>
      <c r="S48" s="917"/>
      <c r="T48" s="917"/>
      <c r="U48" s="917"/>
      <c r="V48" s="918">
        <v>1</v>
      </c>
      <c r="W48" s="918" t="s">
        <v>2401</v>
      </c>
      <c r="X48" s="919">
        <v>165600000</v>
      </c>
      <c r="Y48" s="919"/>
      <c r="Z48" s="919"/>
      <c r="AA48" s="919"/>
      <c r="AB48" s="920"/>
      <c r="AC48" s="920"/>
      <c r="AD48" s="920"/>
      <c r="AE48" s="921">
        <v>165600000</v>
      </c>
      <c r="AF48" s="922"/>
      <c r="AG48" s="923"/>
      <c r="AH48" s="924"/>
      <c r="AI48" s="925"/>
      <c r="AJ48" s="919"/>
      <c r="AK48" s="926"/>
      <c r="AL48" s="925"/>
      <c r="AM48" s="927"/>
      <c r="AN48" s="924"/>
      <c r="AO48" s="924"/>
      <c r="AP48" s="927"/>
      <c r="AQ48" s="927"/>
      <c r="AR48" s="927"/>
      <c r="AS48" s="927"/>
      <c r="AT48" s="927"/>
      <c r="AU48" s="927"/>
      <c r="AV48" s="927"/>
      <c r="AW48" s="1003"/>
      <c r="AX48" s="921">
        <v>0</v>
      </c>
      <c r="AY48" s="928" t="s">
        <v>697</v>
      </c>
      <c r="AZ48" s="929">
        <v>136242727</v>
      </c>
      <c r="BA48" s="929"/>
      <c r="BB48" s="930" t="s">
        <v>2377</v>
      </c>
      <c r="BC48" s="930"/>
      <c r="BD48" s="930" t="s">
        <v>3015</v>
      </c>
      <c r="BE48" s="930" t="s">
        <v>1035</v>
      </c>
      <c r="BF48" s="930"/>
      <c r="BG48" s="931" t="s">
        <v>3016</v>
      </c>
      <c r="BH48" s="931"/>
      <c r="BI48" s="931"/>
      <c r="BJ48" s="931"/>
      <c r="BK48" s="929">
        <v>275000000</v>
      </c>
      <c r="BL48" s="930">
        <v>1</v>
      </c>
      <c r="BM48" s="930" t="s">
        <v>3017</v>
      </c>
      <c r="BN48" s="931">
        <v>45831</v>
      </c>
      <c r="BO48" s="931">
        <v>45831</v>
      </c>
      <c r="BP48" s="929">
        <v>275000000</v>
      </c>
      <c r="BQ48" s="929">
        <v>275000000</v>
      </c>
      <c r="BR48" s="923">
        <v>45866</v>
      </c>
      <c r="BS48" s="919">
        <v>192500000</v>
      </c>
      <c r="BT48" s="917"/>
      <c r="BU48" s="932"/>
      <c r="BV48" s="933"/>
      <c r="BW48" s="934">
        <v>45694</v>
      </c>
      <c r="BX48" s="935" t="s">
        <v>700</v>
      </c>
      <c r="BY48" s="936">
        <v>275000000</v>
      </c>
      <c r="BZ48" s="937"/>
      <c r="CA48" s="907"/>
    </row>
    <row r="49" spans="2:79">
      <c r="B49" s="846"/>
      <c r="C49" s="908">
        <f t="shared" si="3"/>
        <v>40</v>
      </c>
      <c r="D49" s="909" t="s">
        <v>2377</v>
      </c>
      <c r="E49" s="910" t="s">
        <v>1036</v>
      </c>
      <c r="F49" s="910" t="s">
        <v>834</v>
      </c>
      <c r="G49" s="911" t="s">
        <v>1037</v>
      </c>
      <c r="H49" s="912" t="s">
        <v>3018</v>
      </c>
      <c r="I49" s="913" t="s">
        <v>735</v>
      </c>
      <c r="J49" s="913" t="s">
        <v>1038</v>
      </c>
      <c r="K49" s="913" t="s">
        <v>1039</v>
      </c>
      <c r="L49" s="914" t="s">
        <v>1040</v>
      </c>
      <c r="M49" s="913" t="s">
        <v>692</v>
      </c>
      <c r="N49" s="915">
        <v>84.86</v>
      </c>
      <c r="O49" s="916" t="s">
        <v>2531</v>
      </c>
      <c r="P49" s="917"/>
      <c r="Q49" s="917"/>
      <c r="R49" s="917"/>
      <c r="S49" s="917"/>
      <c r="T49" s="917"/>
      <c r="U49" s="917"/>
      <c r="V49" s="918">
        <v>2</v>
      </c>
      <c r="W49" s="918" t="s">
        <v>2401</v>
      </c>
      <c r="X49" s="919">
        <v>92400000</v>
      </c>
      <c r="Y49" s="919"/>
      <c r="Z49" s="919"/>
      <c r="AA49" s="919"/>
      <c r="AB49" s="920"/>
      <c r="AC49" s="920"/>
      <c r="AD49" s="920"/>
      <c r="AE49" s="921">
        <v>92400000</v>
      </c>
      <c r="AF49" s="922"/>
      <c r="AG49" s="923"/>
      <c r="AH49" s="924"/>
      <c r="AI49" s="925"/>
      <c r="AJ49" s="919"/>
      <c r="AK49" s="926">
        <v>1</v>
      </c>
      <c r="AL49" s="925" t="s">
        <v>2401</v>
      </c>
      <c r="AM49" s="927">
        <v>113740000</v>
      </c>
      <c r="AN49" s="924"/>
      <c r="AO49" s="924"/>
      <c r="AP49" s="927"/>
      <c r="AQ49" s="927"/>
      <c r="AR49" s="927"/>
      <c r="AS49" s="927"/>
      <c r="AT49" s="927"/>
      <c r="AU49" s="927"/>
      <c r="AV49" s="927"/>
      <c r="AW49" s="1003"/>
      <c r="AX49" s="921">
        <v>0</v>
      </c>
      <c r="AY49" s="928" t="s">
        <v>697</v>
      </c>
      <c r="AZ49" s="929">
        <v>83239833</v>
      </c>
      <c r="BA49" s="929"/>
      <c r="BB49" s="930" t="s">
        <v>2377</v>
      </c>
      <c r="BC49" s="930"/>
      <c r="BD49" s="930" t="s">
        <v>3019</v>
      </c>
      <c r="BE49" s="930" t="s">
        <v>1045</v>
      </c>
      <c r="BF49" s="930"/>
      <c r="BG49" s="931" t="s">
        <v>3020</v>
      </c>
      <c r="BH49" s="931">
        <v>45839</v>
      </c>
      <c r="BI49" s="931"/>
      <c r="BJ49" s="931"/>
      <c r="BK49" s="929"/>
      <c r="BL49" s="930"/>
      <c r="BM49" s="930"/>
      <c r="BN49" s="931"/>
      <c r="BO49" s="931"/>
      <c r="BP49" s="929"/>
      <c r="BQ49" s="929"/>
      <c r="BR49" s="923"/>
      <c r="BS49" s="919"/>
      <c r="BT49" s="917"/>
      <c r="BU49" s="932"/>
      <c r="BV49" s="933"/>
      <c r="BW49" s="934">
        <v>45878</v>
      </c>
      <c r="BX49" s="935" t="s">
        <v>710</v>
      </c>
      <c r="BY49" s="936">
        <v>230000000</v>
      </c>
      <c r="BZ49" s="937"/>
      <c r="CA49" s="907"/>
    </row>
    <row r="50" spans="2:79">
      <c r="B50" s="846"/>
      <c r="C50" s="908">
        <f t="shared" si="3"/>
        <v>41</v>
      </c>
      <c r="D50" s="909" t="s">
        <v>2377</v>
      </c>
      <c r="E50" s="910" t="s">
        <v>1046</v>
      </c>
      <c r="F50" s="910" t="s">
        <v>834</v>
      </c>
      <c r="G50" s="911" t="s">
        <v>1047</v>
      </c>
      <c r="H50" s="912" t="s">
        <v>3021</v>
      </c>
      <c r="I50" s="913" t="s">
        <v>735</v>
      </c>
      <c r="J50" s="913" t="s">
        <v>776</v>
      </c>
      <c r="K50" s="913" t="s">
        <v>990</v>
      </c>
      <c r="L50" s="914" t="s">
        <v>1048</v>
      </c>
      <c r="M50" s="913" t="s">
        <v>692</v>
      </c>
      <c r="N50" s="915">
        <v>99.69</v>
      </c>
      <c r="O50" s="916" t="s">
        <v>3022</v>
      </c>
      <c r="P50" s="917"/>
      <c r="Q50" s="917"/>
      <c r="R50" s="917"/>
      <c r="S50" s="917"/>
      <c r="T50" s="917"/>
      <c r="U50" s="917"/>
      <c r="V50" s="918">
        <v>2</v>
      </c>
      <c r="W50" s="918" t="s">
        <v>2401</v>
      </c>
      <c r="X50" s="919">
        <v>198000000</v>
      </c>
      <c r="Y50" s="919"/>
      <c r="Z50" s="919"/>
      <c r="AA50" s="919"/>
      <c r="AB50" s="920"/>
      <c r="AC50" s="920"/>
      <c r="AD50" s="920"/>
      <c r="AE50" s="921">
        <v>198000000</v>
      </c>
      <c r="AF50" s="922"/>
      <c r="AG50" s="923"/>
      <c r="AH50" s="924"/>
      <c r="AI50" s="925"/>
      <c r="AJ50" s="919"/>
      <c r="AK50" s="926">
        <v>1</v>
      </c>
      <c r="AL50" s="925" t="s">
        <v>2401</v>
      </c>
      <c r="AM50" s="927">
        <v>183600000</v>
      </c>
      <c r="AN50" s="924"/>
      <c r="AO50" s="924"/>
      <c r="AP50" s="927"/>
      <c r="AQ50" s="927"/>
      <c r="AR50" s="927"/>
      <c r="AS50" s="927"/>
      <c r="AT50" s="927"/>
      <c r="AU50" s="927"/>
      <c r="AV50" s="927"/>
      <c r="AW50" s="1003"/>
      <c r="AX50" s="921">
        <v>0</v>
      </c>
      <c r="AY50" s="928" t="s">
        <v>697</v>
      </c>
      <c r="AZ50" s="929">
        <v>168462835</v>
      </c>
      <c r="BA50" s="929">
        <v>58403835</v>
      </c>
      <c r="BB50" s="930" t="s">
        <v>2377</v>
      </c>
      <c r="BC50" s="930" t="s">
        <v>3023</v>
      </c>
      <c r="BD50" s="930" t="s">
        <v>783</v>
      </c>
      <c r="BE50" s="930" t="s">
        <v>1052</v>
      </c>
      <c r="BF50" s="930" t="s">
        <v>1053</v>
      </c>
      <c r="BG50" s="931">
        <v>45533</v>
      </c>
      <c r="BH50" s="931">
        <v>45979</v>
      </c>
      <c r="BI50" s="931">
        <v>45862</v>
      </c>
      <c r="BJ50" s="931"/>
      <c r="BK50" s="929">
        <v>547000000</v>
      </c>
      <c r="BL50" s="930">
        <v>1</v>
      </c>
      <c r="BM50" s="930"/>
      <c r="BN50" s="931">
        <v>45890</v>
      </c>
      <c r="BO50" s="931"/>
      <c r="BP50" s="929"/>
      <c r="BQ50" s="929"/>
      <c r="BR50" s="923"/>
      <c r="BS50" s="919"/>
      <c r="BT50" s="917"/>
      <c r="BU50" s="932"/>
      <c r="BV50" s="933"/>
      <c r="BW50" s="934">
        <v>45541</v>
      </c>
      <c r="BX50" s="935" t="s">
        <v>700</v>
      </c>
      <c r="BY50" s="936">
        <v>547000000</v>
      </c>
      <c r="BZ50" s="937"/>
      <c r="CA50" s="907"/>
    </row>
    <row r="51" spans="2:79">
      <c r="B51" s="846"/>
      <c r="C51" s="908">
        <f t="shared" si="3"/>
        <v>42</v>
      </c>
      <c r="D51" s="909" t="s">
        <v>2377</v>
      </c>
      <c r="E51" s="910" t="s">
        <v>1055</v>
      </c>
      <c r="F51" s="910" t="s">
        <v>834</v>
      </c>
      <c r="G51" s="911" t="s">
        <v>1056</v>
      </c>
      <c r="H51" s="912" t="s">
        <v>3024</v>
      </c>
      <c r="I51" s="913" t="s">
        <v>1009</v>
      </c>
      <c r="J51" s="913" t="s">
        <v>982</v>
      </c>
      <c r="K51" s="913" t="s">
        <v>1057</v>
      </c>
      <c r="L51" s="914" t="s">
        <v>1058</v>
      </c>
      <c r="M51" s="913" t="s">
        <v>692</v>
      </c>
      <c r="N51" s="915">
        <v>84.94</v>
      </c>
      <c r="O51" s="916" t="s">
        <v>2538</v>
      </c>
      <c r="P51" s="917"/>
      <c r="Q51" s="917"/>
      <c r="R51" s="917"/>
      <c r="S51" s="917"/>
      <c r="T51" s="917"/>
      <c r="U51" s="917"/>
      <c r="V51" s="918">
        <v>1</v>
      </c>
      <c r="W51" s="918" t="s">
        <v>2401</v>
      </c>
      <c r="X51" s="919">
        <v>175200000</v>
      </c>
      <c r="Y51" s="919"/>
      <c r="Z51" s="919"/>
      <c r="AA51" s="919"/>
      <c r="AB51" s="920"/>
      <c r="AC51" s="920"/>
      <c r="AD51" s="920"/>
      <c r="AE51" s="921">
        <v>175200000</v>
      </c>
      <c r="AF51" s="922"/>
      <c r="AG51" s="923"/>
      <c r="AH51" s="924"/>
      <c r="AI51" s="925"/>
      <c r="AJ51" s="919"/>
      <c r="AK51" s="926"/>
      <c r="AL51" s="925"/>
      <c r="AM51" s="927"/>
      <c r="AN51" s="924"/>
      <c r="AO51" s="924"/>
      <c r="AP51" s="927"/>
      <c r="AQ51" s="927"/>
      <c r="AR51" s="927"/>
      <c r="AS51" s="927"/>
      <c r="AT51" s="927"/>
      <c r="AU51" s="927"/>
      <c r="AV51" s="927"/>
      <c r="AW51" s="1003"/>
      <c r="AX51" s="921">
        <v>0</v>
      </c>
      <c r="AY51" s="928" t="s">
        <v>697</v>
      </c>
      <c r="AZ51" s="929"/>
      <c r="BA51" s="929">
        <v>41648087</v>
      </c>
      <c r="BB51" s="930" t="s">
        <v>3025</v>
      </c>
      <c r="BC51" s="930"/>
      <c r="BD51" s="930" t="s">
        <v>3010</v>
      </c>
      <c r="BE51" s="930" t="s">
        <v>1062</v>
      </c>
      <c r="BF51" s="930"/>
      <c r="BG51" s="931" t="s">
        <v>3026</v>
      </c>
      <c r="BH51" s="931">
        <v>45593</v>
      </c>
      <c r="BI51" s="931"/>
      <c r="BJ51" s="931"/>
      <c r="BK51" s="929"/>
      <c r="BL51" s="930"/>
      <c r="BM51" s="930"/>
      <c r="BN51" s="931"/>
      <c r="BO51" s="931"/>
      <c r="BP51" s="929"/>
      <c r="BQ51" s="929"/>
      <c r="BR51" s="923"/>
      <c r="BS51" s="919"/>
      <c r="BT51" s="917"/>
      <c r="BU51" s="932"/>
      <c r="BV51" s="933"/>
      <c r="BW51" s="934">
        <v>45878</v>
      </c>
      <c r="BX51" s="935" t="s">
        <v>710</v>
      </c>
      <c r="BY51" s="936">
        <v>190000000</v>
      </c>
      <c r="BZ51" s="937"/>
      <c r="CA51" s="907"/>
    </row>
    <row r="52" spans="2:79">
      <c r="B52" s="846"/>
      <c r="C52" s="908">
        <f t="shared" si="3"/>
        <v>43</v>
      </c>
      <c r="D52" s="909" t="s">
        <v>2377</v>
      </c>
      <c r="E52" s="910" t="s">
        <v>1064</v>
      </c>
      <c r="F52" s="910" t="s">
        <v>686</v>
      </c>
      <c r="G52" s="911" t="s">
        <v>1065</v>
      </c>
      <c r="H52" s="912" t="s">
        <v>3027</v>
      </c>
      <c r="I52" s="913" t="s">
        <v>735</v>
      </c>
      <c r="J52" s="913" t="s">
        <v>1066</v>
      </c>
      <c r="K52" s="913" t="s">
        <v>1067</v>
      </c>
      <c r="L52" s="914" t="s">
        <v>1068</v>
      </c>
      <c r="M52" s="913" t="s">
        <v>692</v>
      </c>
      <c r="N52" s="915">
        <v>176.91</v>
      </c>
      <c r="O52" s="916" t="s">
        <v>2542</v>
      </c>
      <c r="P52" s="917"/>
      <c r="Q52" s="917"/>
      <c r="R52" s="917"/>
      <c r="S52" s="917"/>
      <c r="T52" s="917"/>
      <c r="U52" s="917"/>
      <c r="V52" s="918">
        <v>3</v>
      </c>
      <c r="W52" s="918" t="s">
        <v>2401</v>
      </c>
      <c r="X52" s="919">
        <v>418800000</v>
      </c>
      <c r="Y52" s="919"/>
      <c r="Z52" s="919"/>
      <c r="AA52" s="919"/>
      <c r="AB52" s="920"/>
      <c r="AC52" s="920"/>
      <c r="AD52" s="920"/>
      <c r="AE52" s="921">
        <v>418800000</v>
      </c>
      <c r="AF52" s="922"/>
      <c r="AG52" s="923"/>
      <c r="AH52" s="924"/>
      <c r="AI52" s="925"/>
      <c r="AJ52" s="919"/>
      <c r="AK52" s="926" t="s">
        <v>793</v>
      </c>
      <c r="AL52" s="925" t="s">
        <v>2401</v>
      </c>
      <c r="AM52" s="927">
        <v>434400000</v>
      </c>
      <c r="AN52" s="924"/>
      <c r="AO52" s="924"/>
      <c r="AP52" s="927"/>
      <c r="AQ52" s="927"/>
      <c r="AR52" s="927"/>
      <c r="AS52" s="927"/>
      <c r="AT52" s="927"/>
      <c r="AU52" s="927"/>
      <c r="AV52" s="927"/>
      <c r="AW52" s="1003"/>
      <c r="AX52" s="921">
        <v>0</v>
      </c>
      <c r="AY52" s="928" t="s">
        <v>697</v>
      </c>
      <c r="AZ52" s="929">
        <v>363861235</v>
      </c>
      <c r="BA52" s="929"/>
      <c r="BB52" s="930" t="s">
        <v>2377</v>
      </c>
      <c r="BC52" s="930"/>
      <c r="BD52" s="930" t="s">
        <v>2959</v>
      </c>
      <c r="BE52" s="930" t="s">
        <v>1073</v>
      </c>
      <c r="BF52" s="930"/>
      <c r="BG52" s="931" t="s">
        <v>3028</v>
      </c>
      <c r="BH52" s="931">
        <v>45664</v>
      </c>
      <c r="BI52" s="931"/>
      <c r="BJ52" s="931"/>
      <c r="BK52" s="929"/>
      <c r="BL52" s="930"/>
      <c r="BM52" s="930"/>
      <c r="BN52" s="931"/>
      <c r="BO52" s="931"/>
      <c r="BP52" s="929"/>
      <c r="BQ52" s="929"/>
      <c r="BR52" s="923"/>
      <c r="BS52" s="919"/>
      <c r="BT52" s="917"/>
      <c r="BU52" s="932"/>
      <c r="BV52" s="933"/>
      <c r="BW52" s="934"/>
      <c r="BX52" s="935"/>
      <c r="BY52" s="936"/>
      <c r="BZ52" s="937"/>
      <c r="CA52" s="907"/>
    </row>
    <row r="53" spans="2:79">
      <c r="B53" s="846"/>
      <c r="C53" s="908">
        <f t="shared" si="3"/>
        <v>44</v>
      </c>
      <c r="D53" s="909" t="s">
        <v>2377</v>
      </c>
      <c r="E53" s="910" t="s">
        <v>1074</v>
      </c>
      <c r="F53" s="910" t="s">
        <v>834</v>
      </c>
      <c r="G53" s="911" t="s">
        <v>1075</v>
      </c>
      <c r="H53" s="912" t="s">
        <v>3029</v>
      </c>
      <c r="I53" s="913" t="s">
        <v>735</v>
      </c>
      <c r="J53" s="913" t="s">
        <v>1076</v>
      </c>
      <c r="K53" s="913" t="s">
        <v>1077</v>
      </c>
      <c r="L53" s="914" t="s">
        <v>1078</v>
      </c>
      <c r="M53" s="913" t="s">
        <v>692</v>
      </c>
      <c r="N53" s="915">
        <v>75.239999999999995</v>
      </c>
      <c r="O53" s="916">
        <v>43396</v>
      </c>
      <c r="P53" s="917">
        <v>43948</v>
      </c>
      <c r="Q53" s="917"/>
      <c r="R53" s="917"/>
      <c r="S53" s="917"/>
      <c r="T53" s="917"/>
      <c r="U53" s="917"/>
      <c r="V53" s="918" t="s">
        <v>1083</v>
      </c>
      <c r="W53" s="918" t="s">
        <v>2401</v>
      </c>
      <c r="X53" s="919">
        <v>108000000</v>
      </c>
      <c r="Y53" s="919">
        <v>48000000</v>
      </c>
      <c r="Z53" s="919"/>
      <c r="AA53" s="919"/>
      <c r="AB53" s="920"/>
      <c r="AC53" s="920"/>
      <c r="AD53" s="920"/>
      <c r="AE53" s="921">
        <v>156000000</v>
      </c>
      <c r="AF53" s="922"/>
      <c r="AG53" s="923"/>
      <c r="AH53" s="924"/>
      <c r="AI53" s="925"/>
      <c r="AJ53" s="919"/>
      <c r="AK53" s="926" t="s">
        <v>1084</v>
      </c>
      <c r="AL53" s="925" t="s">
        <v>2401</v>
      </c>
      <c r="AM53" s="927">
        <v>210000000</v>
      </c>
      <c r="AN53" s="924"/>
      <c r="AO53" s="924"/>
      <c r="AP53" s="927"/>
      <c r="AQ53" s="927"/>
      <c r="AR53" s="927"/>
      <c r="AS53" s="927"/>
      <c r="AT53" s="927"/>
      <c r="AU53" s="927"/>
      <c r="AV53" s="927"/>
      <c r="AW53" s="1003"/>
      <c r="AX53" s="921">
        <v>0</v>
      </c>
      <c r="AY53" s="928" t="s">
        <v>697</v>
      </c>
      <c r="AZ53" s="929">
        <v>130645369</v>
      </c>
      <c r="BA53" s="929"/>
      <c r="BB53" s="930" t="s">
        <v>2377</v>
      </c>
      <c r="BC53" s="930"/>
      <c r="BD53" s="930" t="s">
        <v>1085</v>
      </c>
      <c r="BE53" s="930" t="s">
        <v>1086</v>
      </c>
      <c r="BF53" s="930"/>
      <c r="BG53" s="931">
        <v>45796</v>
      </c>
      <c r="BH53" s="931">
        <v>45860</v>
      </c>
      <c r="BI53" s="931"/>
      <c r="BJ53" s="931"/>
      <c r="BK53" s="929"/>
      <c r="BL53" s="930"/>
      <c r="BM53" s="930"/>
      <c r="BN53" s="931"/>
      <c r="BO53" s="931"/>
      <c r="BP53" s="929"/>
      <c r="BQ53" s="929"/>
      <c r="BR53" s="923"/>
      <c r="BS53" s="919"/>
      <c r="BT53" s="917"/>
      <c r="BU53" s="932"/>
      <c r="BV53" s="933"/>
      <c r="BW53" s="934">
        <v>45878</v>
      </c>
      <c r="BX53" s="935" t="s">
        <v>710</v>
      </c>
      <c r="BY53" s="936">
        <v>670000000</v>
      </c>
      <c r="BZ53" s="937"/>
      <c r="CA53" s="907"/>
    </row>
    <row r="54" spans="2:79">
      <c r="B54" s="846"/>
      <c r="C54" s="908">
        <f t="shared" si="3"/>
        <v>45</v>
      </c>
      <c r="D54" s="909" t="s">
        <v>2377</v>
      </c>
      <c r="E54" s="910" t="s">
        <v>1087</v>
      </c>
      <c r="F54" s="910" t="s">
        <v>686</v>
      </c>
      <c r="G54" s="911" t="s">
        <v>1088</v>
      </c>
      <c r="H54" s="912" t="s">
        <v>3030</v>
      </c>
      <c r="I54" s="913" t="s">
        <v>735</v>
      </c>
      <c r="J54" s="913" t="s">
        <v>1089</v>
      </c>
      <c r="K54" s="913" t="s">
        <v>1090</v>
      </c>
      <c r="L54" s="914" t="s">
        <v>1091</v>
      </c>
      <c r="M54" s="913" t="s">
        <v>692</v>
      </c>
      <c r="N54" s="915">
        <v>38.130000000000003</v>
      </c>
      <c r="O54" s="916" t="s">
        <v>2549</v>
      </c>
      <c r="P54" s="917"/>
      <c r="Q54" s="917"/>
      <c r="R54" s="917"/>
      <c r="S54" s="917"/>
      <c r="T54" s="917"/>
      <c r="U54" s="917"/>
      <c r="V54" s="918">
        <v>1</v>
      </c>
      <c r="W54" s="918" t="s">
        <v>2401</v>
      </c>
      <c r="X54" s="919">
        <v>79200000</v>
      </c>
      <c r="Y54" s="919"/>
      <c r="Z54" s="919"/>
      <c r="AA54" s="919"/>
      <c r="AB54" s="920"/>
      <c r="AC54" s="920"/>
      <c r="AD54" s="920"/>
      <c r="AE54" s="921">
        <v>79200000</v>
      </c>
      <c r="AF54" s="922"/>
      <c r="AG54" s="923"/>
      <c r="AH54" s="924"/>
      <c r="AI54" s="925"/>
      <c r="AJ54" s="919"/>
      <c r="AK54" s="926"/>
      <c r="AL54" s="925"/>
      <c r="AM54" s="927"/>
      <c r="AN54" s="924"/>
      <c r="AO54" s="924"/>
      <c r="AP54" s="927"/>
      <c r="AQ54" s="927"/>
      <c r="AR54" s="927"/>
      <c r="AS54" s="927"/>
      <c r="AT54" s="927"/>
      <c r="AU54" s="927"/>
      <c r="AV54" s="927"/>
      <c r="AW54" s="1003"/>
      <c r="AX54" s="921">
        <v>0</v>
      </c>
      <c r="AY54" s="928" t="s">
        <v>697</v>
      </c>
      <c r="AZ54" s="929">
        <v>71069636</v>
      </c>
      <c r="BA54" s="929"/>
      <c r="BB54" s="930" t="s">
        <v>2377</v>
      </c>
      <c r="BC54" s="930"/>
      <c r="BD54" s="930" t="s">
        <v>754</v>
      </c>
      <c r="BE54" s="930" t="s">
        <v>1095</v>
      </c>
      <c r="BF54" s="930"/>
      <c r="BG54" s="931" t="s">
        <v>2503</v>
      </c>
      <c r="BH54" s="931">
        <v>45838</v>
      </c>
      <c r="BI54" s="931"/>
      <c r="BJ54" s="931"/>
      <c r="BK54" s="929"/>
      <c r="BL54" s="930"/>
      <c r="BM54" s="930"/>
      <c r="BN54" s="931"/>
      <c r="BO54" s="931"/>
      <c r="BP54" s="929"/>
      <c r="BQ54" s="929"/>
      <c r="BR54" s="923"/>
      <c r="BS54" s="919"/>
      <c r="BT54" s="917"/>
      <c r="BU54" s="932"/>
      <c r="BV54" s="933"/>
      <c r="BW54" s="934">
        <v>45878</v>
      </c>
      <c r="BX54" s="935" t="s">
        <v>710</v>
      </c>
      <c r="BY54" s="936">
        <v>122500000</v>
      </c>
      <c r="BZ54" s="937"/>
      <c r="CA54" s="907"/>
    </row>
    <row r="55" spans="2:79">
      <c r="B55" s="846"/>
      <c r="C55" s="908">
        <f t="shared" si="3"/>
        <v>46</v>
      </c>
      <c r="D55" s="909" t="s">
        <v>2377</v>
      </c>
      <c r="E55" s="910" t="s">
        <v>1096</v>
      </c>
      <c r="F55" s="910" t="s">
        <v>686</v>
      </c>
      <c r="G55" s="911" t="s">
        <v>1097</v>
      </c>
      <c r="H55" s="912" t="s">
        <v>3031</v>
      </c>
      <c r="I55" s="913" t="s">
        <v>687</v>
      </c>
      <c r="J55" s="913" t="s">
        <v>1098</v>
      </c>
      <c r="K55" s="913" t="s">
        <v>1099</v>
      </c>
      <c r="L55" s="914" t="s">
        <v>1100</v>
      </c>
      <c r="M55" s="913" t="s">
        <v>692</v>
      </c>
      <c r="N55" s="915">
        <v>126.55</v>
      </c>
      <c r="O55" s="916" t="s">
        <v>3032</v>
      </c>
      <c r="P55" s="917"/>
      <c r="Q55" s="917"/>
      <c r="R55" s="917"/>
      <c r="S55" s="917"/>
      <c r="T55" s="917"/>
      <c r="U55" s="917"/>
      <c r="V55" s="918">
        <v>5</v>
      </c>
      <c r="W55" s="918" t="s">
        <v>2401</v>
      </c>
      <c r="X55" s="919">
        <v>108000000</v>
      </c>
      <c r="Y55" s="919"/>
      <c r="Z55" s="919"/>
      <c r="AA55" s="919"/>
      <c r="AB55" s="920"/>
      <c r="AC55" s="920"/>
      <c r="AD55" s="920"/>
      <c r="AE55" s="921">
        <v>108000000</v>
      </c>
      <c r="AF55" s="922"/>
      <c r="AG55" s="923"/>
      <c r="AH55" s="924"/>
      <c r="AI55" s="925"/>
      <c r="AJ55" s="919"/>
      <c r="AK55" s="926" t="s">
        <v>1084</v>
      </c>
      <c r="AL55" s="925" t="s">
        <v>2401</v>
      </c>
      <c r="AM55" s="927">
        <v>282700000</v>
      </c>
      <c r="AN55" s="924"/>
      <c r="AO55" s="924"/>
      <c r="AP55" s="927"/>
      <c r="AQ55" s="927"/>
      <c r="AR55" s="927"/>
      <c r="AS55" s="927"/>
      <c r="AT55" s="927"/>
      <c r="AU55" s="927"/>
      <c r="AV55" s="927"/>
      <c r="AW55" s="1003"/>
      <c r="AX55" s="921">
        <v>0</v>
      </c>
      <c r="AY55" s="928" t="s">
        <v>697</v>
      </c>
      <c r="AZ55" s="929">
        <v>90909691</v>
      </c>
      <c r="BA55" s="929">
        <v>243153313</v>
      </c>
      <c r="BB55" s="930" t="s">
        <v>2377</v>
      </c>
      <c r="BC55" s="930" t="s">
        <v>3033</v>
      </c>
      <c r="BD55" s="930" t="s">
        <v>720</v>
      </c>
      <c r="BE55" s="930" t="s">
        <v>1104</v>
      </c>
      <c r="BF55" s="930" t="s">
        <v>1105</v>
      </c>
      <c r="BG55" s="931" t="s">
        <v>3002</v>
      </c>
      <c r="BH55" s="931">
        <v>45841</v>
      </c>
      <c r="BI55" s="931">
        <v>45854</v>
      </c>
      <c r="BJ55" s="931"/>
      <c r="BK55" s="929"/>
      <c r="BL55" s="930"/>
      <c r="BM55" s="930"/>
      <c r="BN55" s="931"/>
      <c r="BO55" s="931"/>
      <c r="BP55" s="929"/>
      <c r="BQ55" s="929"/>
      <c r="BR55" s="923"/>
      <c r="BS55" s="919"/>
      <c r="BT55" s="917"/>
      <c r="BU55" s="932"/>
      <c r="BV55" s="933"/>
      <c r="BW55" s="934">
        <v>45878</v>
      </c>
      <c r="BX55" s="935" t="s">
        <v>710</v>
      </c>
      <c r="BY55" s="936">
        <v>830000000</v>
      </c>
      <c r="BZ55" s="937"/>
      <c r="CA55" s="907"/>
    </row>
    <row r="56" spans="2:79">
      <c r="B56" s="846"/>
      <c r="C56" s="908">
        <f t="shared" si="3"/>
        <v>47</v>
      </c>
      <c r="D56" s="909" t="s">
        <v>2377</v>
      </c>
      <c r="E56" s="910" t="s">
        <v>1107</v>
      </c>
      <c r="F56" s="910" t="s">
        <v>686</v>
      </c>
      <c r="G56" s="911" t="s">
        <v>1108</v>
      </c>
      <c r="H56" s="912" t="s">
        <v>3034</v>
      </c>
      <c r="I56" s="913" t="s">
        <v>1109</v>
      </c>
      <c r="J56" s="913" t="s">
        <v>1110</v>
      </c>
      <c r="K56" s="913" t="s">
        <v>1111</v>
      </c>
      <c r="L56" s="914" t="s">
        <v>1112</v>
      </c>
      <c r="M56" s="913" t="s">
        <v>692</v>
      </c>
      <c r="N56" s="915">
        <v>84.975999999999999</v>
      </c>
      <c r="O56" s="916" t="s">
        <v>2557</v>
      </c>
      <c r="P56" s="917"/>
      <c r="Q56" s="917"/>
      <c r="R56" s="917"/>
      <c r="S56" s="917"/>
      <c r="T56" s="917"/>
      <c r="U56" s="917"/>
      <c r="V56" s="918">
        <v>3</v>
      </c>
      <c r="W56" s="918" t="s">
        <v>2401</v>
      </c>
      <c r="X56" s="919">
        <v>62400000</v>
      </c>
      <c r="Y56" s="919"/>
      <c r="Z56" s="919"/>
      <c r="AA56" s="919"/>
      <c r="AB56" s="920"/>
      <c r="AC56" s="920"/>
      <c r="AD56" s="920"/>
      <c r="AE56" s="921">
        <v>62400000</v>
      </c>
      <c r="AF56" s="922"/>
      <c r="AG56" s="923"/>
      <c r="AH56" s="924"/>
      <c r="AI56" s="925"/>
      <c r="AJ56" s="919"/>
      <c r="AK56" s="926" t="s">
        <v>793</v>
      </c>
      <c r="AL56" s="925" t="s">
        <v>2401</v>
      </c>
      <c r="AM56" s="927">
        <v>600000000</v>
      </c>
      <c r="AN56" s="924"/>
      <c r="AO56" s="924"/>
      <c r="AP56" s="927"/>
      <c r="AQ56" s="927"/>
      <c r="AR56" s="927"/>
      <c r="AS56" s="927"/>
      <c r="AT56" s="927"/>
      <c r="AU56" s="927"/>
      <c r="AV56" s="927"/>
      <c r="AW56" s="1003"/>
      <c r="AX56" s="921">
        <v>0</v>
      </c>
      <c r="AY56" s="928"/>
      <c r="AZ56" s="929"/>
      <c r="BA56" s="929"/>
      <c r="BB56" s="930"/>
      <c r="BC56" s="930"/>
      <c r="BD56" s="930" t="s">
        <v>2966</v>
      </c>
      <c r="BE56" s="930" t="s">
        <v>2966</v>
      </c>
      <c r="BF56" s="930"/>
      <c r="BG56" s="931" t="s">
        <v>2966</v>
      </c>
      <c r="BH56" s="931"/>
      <c r="BI56" s="931"/>
      <c r="BJ56" s="931"/>
      <c r="BK56" s="929"/>
      <c r="BL56" s="930"/>
      <c r="BM56" s="930"/>
      <c r="BN56" s="931"/>
      <c r="BO56" s="931"/>
      <c r="BP56" s="929"/>
      <c r="BQ56" s="929"/>
      <c r="BR56" s="923"/>
      <c r="BS56" s="919"/>
      <c r="BT56" s="917"/>
      <c r="BU56" s="919"/>
      <c r="BV56" s="933"/>
      <c r="BW56" s="934">
        <v>45878</v>
      </c>
      <c r="BX56" s="935" t="s">
        <v>710</v>
      </c>
      <c r="BY56" s="936">
        <v>630000000</v>
      </c>
      <c r="BZ56" s="1015"/>
      <c r="CA56" s="1002"/>
    </row>
    <row r="57" spans="2:79">
      <c r="B57" s="846"/>
      <c r="C57" s="908">
        <f t="shared" si="3"/>
        <v>48</v>
      </c>
      <c r="D57" s="909" t="s">
        <v>2377</v>
      </c>
      <c r="E57" s="910" t="s">
        <v>1117</v>
      </c>
      <c r="F57" s="910" t="s">
        <v>686</v>
      </c>
      <c r="G57" s="911" t="s">
        <v>1118</v>
      </c>
      <c r="H57" s="912" t="s">
        <v>3035</v>
      </c>
      <c r="I57" s="913" t="s">
        <v>981</v>
      </c>
      <c r="J57" s="913" t="s">
        <v>1119</v>
      </c>
      <c r="K57" s="913" t="s">
        <v>1120</v>
      </c>
      <c r="L57" s="914" t="s">
        <v>1121</v>
      </c>
      <c r="M57" s="913" t="s">
        <v>692</v>
      </c>
      <c r="N57" s="915">
        <v>101.95</v>
      </c>
      <c r="O57" s="916" t="s">
        <v>3036</v>
      </c>
      <c r="P57" s="917"/>
      <c r="Q57" s="917"/>
      <c r="R57" s="917"/>
      <c r="S57" s="917"/>
      <c r="T57" s="917"/>
      <c r="U57" s="917"/>
      <c r="V57" s="918">
        <v>4</v>
      </c>
      <c r="W57" s="918" t="s">
        <v>2401</v>
      </c>
      <c r="X57" s="919">
        <v>54000000</v>
      </c>
      <c r="Y57" s="919"/>
      <c r="Z57" s="919"/>
      <c r="AA57" s="919"/>
      <c r="AB57" s="920"/>
      <c r="AC57" s="920"/>
      <c r="AD57" s="920"/>
      <c r="AE57" s="921">
        <v>54000000</v>
      </c>
      <c r="AF57" s="922"/>
      <c r="AG57" s="923"/>
      <c r="AH57" s="924"/>
      <c r="AI57" s="925"/>
      <c r="AJ57" s="919"/>
      <c r="AK57" s="926" t="s">
        <v>1125</v>
      </c>
      <c r="AL57" s="925" t="s">
        <v>2401</v>
      </c>
      <c r="AM57" s="927">
        <v>266000000</v>
      </c>
      <c r="AN57" s="924"/>
      <c r="AO57" s="924"/>
      <c r="AP57" s="927"/>
      <c r="AQ57" s="927"/>
      <c r="AR57" s="927"/>
      <c r="AS57" s="927"/>
      <c r="AT57" s="927"/>
      <c r="AU57" s="927"/>
      <c r="AV57" s="927"/>
      <c r="AW57" s="1003"/>
      <c r="AX57" s="921">
        <v>0</v>
      </c>
      <c r="AY57" s="928" t="s">
        <v>697</v>
      </c>
      <c r="AZ57" s="929"/>
      <c r="BA57" s="929">
        <v>198833093</v>
      </c>
      <c r="BB57" s="930" t="s">
        <v>3037</v>
      </c>
      <c r="BC57" s="930"/>
      <c r="BD57" s="930" t="s">
        <v>3004</v>
      </c>
      <c r="BE57" s="930" t="s">
        <v>1126</v>
      </c>
      <c r="BF57" s="930"/>
      <c r="BG57" s="931">
        <v>45652</v>
      </c>
      <c r="BH57" s="931">
        <v>45736</v>
      </c>
      <c r="BI57" s="931"/>
      <c r="BJ57" s="931"/>
      <c r="BK57" s="929">
        <v>456000000</v>
      </c>
      <c r="BL57" s="930">
        <v>1</v>
      </c>
      <c r="BM57" s="930" t="s">
        <v>3038</v>
      </c>
      <c r="BN57" s="931">
        <v>45873</v>
      </c>
      <c r="BO57" s="931">
        <v>45873</v>
      </c>
      <c r="BP57" s="929">
        <v>456000000</v>
      </c>
      <c r="BQ57" s="929">
        <v>456000000</v>
      </c>
      <c r="BR57" s="923">
        <v>45905</v>
      </c>
      <c r="BS57" s="919">
        <v>319200000</v>
      </c>
      <c r="BT57" s="917"/>
      <c r="BU57" s="919"/>
      <c r="BV57" s="933"/>
      <c r="BW57" s="934">
        <v>45666</v>
      </c>
      <c r="BX57" s="935" t="s">
        <v>700</v>
      </c>
      <c r="BY57" s="936">
        <v>456000000</v>
      </c>
      <c r="BZ57" s="937"/>
      <c r="CA57" s="907"/>
    </row>
    <row r="58" spans="2:79">
      <c r="B58" s="846"/>
      <c r="C58" s="908">
        <f t="shared" si="3"/>
        <v>49</v>
      </c>
      <c r="D58" s="909" t="s">
        <v>2377</v>
      </c>
      <c r="E58" s="910" t="s">
        <v>1128</v>
      </c>
      <c r="F58" s="910" t="s">
        <v>686</v>
      </c>
      <c r="G58" s="911" t="s">
        <v>1129</v>
      </c>
      <c r="H58" s="912" t="s">
        <v>3039</v>
      </c>
      <c r="I58" s="913" t="s">
        <v>735</v>
      </c>
      <c r="J58" s="913" t="s">
        <v>932</v>
      </c>
      <c r="K58" s="913" t="s">
        <v>1130</v>
      </c>
      <c r="L58" s="914" t="s">
        <v>1131</v>
      </c>
      <c r="M58" s="913" t="s">
        <v>692</v>
      </c>
      <c r="N58" s="915">
        <v>59.72</v>
      </c>
      <c r="O58" s="916" t="s">
        <v>2566</v>
      </c>
      <c r="P58" s="917"/>
      <c r="Q58" s="917"/>
      <c r="R58" s="917"/>
      <c r="S58" s="917"/>
      <c r="T58" s="917"/>
      <c r="U58" s="917"/>
      <c r="V58" s="918">
        <v>2</v>
      </c>
      <c r="W58" s="918" t="s">
        <v>2401</v>
      </c>
      <c r="X58" s="919">
        <v>212400000</v>
      </c>
      <c r="Y58" s="919"/>
      <c r="Z58" s="919"/>
      <c r="AA58" s="919"/>
      <c r="AB58" s="920"/>
      <c r="AC58" s="920"/>
      <c r="AD58" s="920"/>
      <c r="AE58" s="921">
        <v>212400000</v>
      </c>
      <c r="AF58" s="922"/>
      <c r="AG58" s="923"/>
      <c r="AH58" s="924"/>
      <c r="AI58" s="925"/>
      <c r="AJ58" s="919"/>
      <c r="AK58" s="926">
        <v>1</v>
      </c>
      <c r="AL58" s="925" t="s">
        <v>2401</v>
      </c>
      <c r="AM58" s="927">
        <v>403200000</v>
      </c>
      <c r="AN58" s="924"/>
      <c r="AO58" s="924"/>
      <c r="AP58" s="927"/>
      <c r="AQ58" s="927"/>
      <c r="AR58" s="927"/>
      <c r="AS58" s="927"/>
      <c r="AT58" s="927"/>
      <c r="AU58" s="927"/>
      <c r="AV58" s="927"/>
      <c r="AW58" s="1003"/>
      <c r="AX58" s="921">
        <v>0</v>
      </c>
      <c r="AY58" s="928" t="s">
        <v>697</v>
      </c>
      <c r="AZ58" s="929">
        <v>180521444</v>
      </c>
      <c r="BA58" s="929"/>
      <c r="BB58" s="930" t="s">
        <v>2377</v>
      </c>
      <c r="BC58" s="930"/>
      <c r="BD58" s="930" t="s">
        <v>783</v>
      </c>
      <c r="BE58" s="930" t="s">
        <v>1135</v>
      </c>
      <c r="BF58" s="930"/>
      <c r="BG58" s="931" t="s">
        <v>2649</v>
      </c>
      <c r="BH58" s="931">
        <v>45846</v>
      </c>
      <c r="BI58" s="931"/>
      <c r="BJ58" s="931"/>
      <c r="BK58" s="929"/>
      <c r="BL58" s="930"/>
      <c r="BM58" s="930"/>
      <c r="BN58" s="931"/>
      <c r="BO58" s="931"/>
      <c r="BP58" s="929"/>
      <c r="BQ58" s="929"/>
      <c r="BR58" s="923"/>
      <c r="BS58" s="919"/>
      <c r="BT58" s="917"/>
      <c r="BU58" s="932"/>
      <c r="BV58" s="933"/>
      <c r="BW58" s="934">
        <v>45878</v>
      </c>
      <c r="BX58" s="935" t="s">
        <v>710</v>
      </c>
      <c r="BY58" s="936">
        <v>670000000</v>
      </c>
      <c r="BZ58" s="937"/>
      <c r="CA58" s="907"/>
    </row>
    <row r="59" spans="2:79">
      <c r="B59" s="846"/>
      <c r="C59" s="908">
        <f t="shared" si="3"/>
        <v>50</v>
      </c>
      <c r="D59" s="909" t="s">
        <v>2377</v>
      </c>
      <c r="E59" s="910" t="s">
        <v>1136</v>
      </c>
      <c r="F59" s="910" t="s">
        <v>686</v>
      </c>
      <c r="G59" s="911" t="s">
        <v>1137</v>
      </c>
      <c r="H59" s="912" t="s">
        <v>3040</v>
      </c>
      <c r="I59" s="913" t="s">
        <v>1138</v>
      </c>
      <c r="J59" s="913" t="s">
        <v>1139</v>
      </c>
      <c r="K59" s="913" t="s">
        <v>1140</v>
      </c>
      <c r="L59" s="914" t="s">
        <v>1141</v>
      </c>
      <c r="M59" s="913" t="s">
        <v>692</v>
      </c>
      <c r="N59" s="915">
        <v>84.67</v>
      </c>
      <c r="O59" s="916" t="s">
        <v>2431</v>
      </c>
      <c r="P59" s="917"/>
      <c r="Q59" s="917"/>
      <c r="R59" s="917"/>
      <c r="S59" s="917"/>
      <c r="T59" s="917"/>
      <c r="U59" s="917"/>
      <c r="V59" s="918">
        <v>2</v>
      </c>
      <c r="W59" s="918" t="s">
        <v>2401</v>
      </c>
      <c r="X59" s="919">
        <v>63600000</v>
      </c>
      <c r="Y59" s="919"/>
      <c r="Z59" s="919"/>
      <c r="AA59" s="919"/>
      <c r="AB59" s="920"/>
      <c r="AC59" s="920"/>
      <c r="AD59" s="920"/>
      <c r="AE59" s="921">
        <v>63600000</v>
      </c>
      <c r="AF59" s="922"/>
      <c r="AG59" s="923"/>
      <c r="AH59" s="924"/>
      <c r="AI59" s="925"/>
      <c r="AJ59" s="919"/>
      <c r="AK59" s="926">
        <v>1</v>
      </c>
      <c r="AL59" s="925" t="s">
        <v>2401</v>
      </c>
      <c r="AM59" s="927">
        <v>113300000</v>
      </c>
      <c r="AN59" s="924"/>
      <c r="AO59" s="924"/>
      <c r="AP59" s="927"/>
      <c r="AQ59" s="927"/>
      <c r="AR59" s="927"/>
      <c r="AS59" s="927"/>
      <c r="AT59" s="927"/>
      <c r="AU59" s="927"/>
      <c r="AV59" s="927"/>
      <c r="AW59" s="1003"/>
      <c r="AX59" s="921">
        <v>0</v>
      </c>
      <c r="AY59" s="928"/>
      <c r="AZ59" s="929"/>
      <c r="BA59" s="929"/>
      <c r="BB59" s="930"/>
      <c r="BC59" s="930"/>
      <c r="BD59" s="930"/>
      <c r="BE59" s="930"/>
      <c r="BF59" s="930"/>
      <c r="BG59" s="931"/>
      <c r="BH59" s="931"/>
      <c r="BI59" s="931"/>
      <c r="BJ59" s="931"/>
      <c r="BK59" s="929"/>
      <c r="BL59" s="930"/>
      <c r="BM59" s="930"/>
      <c r="BN59" s="931"/>
      <c r="BO59" s="931"/>
      <c r="BP59" s="929"/>
      <c r="BQ59" s="929"/>
      <c r="BR59" s="923"/>
      <c r="BS59" s="919"/>
      <c r="BT59" s="917"/>
      <c r="BU59" s="932"/>
      <c r="BV59" s="933"/>
      <c r="BW59" s="934">
        <v>45878</v>
      </c>
      <c r="BX59" s="935" t="s">
        <v>710</v>
      </c>
      <c r="BY59" s="936">
        <v>150000000</v>
      </c>
      <c r="BZ59" s="937"/>
      <c r="CA59" s="907"/>
    </row>
    <row r="60" spans="2:79">
      <c r="B60" s="846"/>
      <c r="C60" s="908">
        <f t="shared" si="3"/>
        <v>51</v>
      </c>
      <c r="D60" s="909" t="s">
        <v>2377</v>
      </c>
      <c r="E60" s="910" t="s">
        <v>1147</v>
      </c>
      <c r="F60" s="910" t="s">
        <v>834</v>
      </c>
      <c r="G60" s="911" t="s">
        <v>1148</v>
      </c>
      <c r="H60" s="912" t="s">
        <v>3041</v>
      </c>
      <c r="I60" s="913" t="s">
        <v>735</v>
      </c>
      <c r="J60" s="913" t="s">
        <v>736</v>
      </c>
      <c r="K60" s="913" t="s">
        <v>1149</v>
      </c>
      <c r="L60" s="914" t="s">
        <v>1150</v>
      </c>
      <c r="M60" s="913" t="s">
        <v>692</v>
      </c>
      <c r="N60" s="915">
        <v>59.91</v>
      </c>
      <c r="O60" s="916" t="s">
        <v>2572</v>
      </c>
      <c r="P60" s="917"/>
      <c r="Q60" s="917"/>
      <c r="R60" s="917"/>
      <c r="S60" s="917"/>
      <c r="T60" s="917"/>
      <c r="U60" s="917"/>
      <c r="V60" s="918">
        <v>3</v>
      </c>
      <c r="W60" s="918" t="s">
        <v>2401</v>
      </c>
      <c r="X60" s="919">
        <v>138000000</v>
      </c>
      <c r="Y60" s="919"/>
      <c r="Z60" s="919"/>
      <c r="AA60" s="919"/>
      <c r="AB60" s="920"/>
      <c r="AC60" s="920"/>
      <c r="AD60" s="920"/>
      <c r="AE60" s="1016">
        <v>138000000</v>
      </c>
      <c r="AF60" s="922"/>
      <c r="AG60" s="923"/>
      <c r="AH60" s="924"/>
      <c r="AI60" s="925"/>
      <c r="AJ60" s="919"/>
      <c r="AK60" s="926" t="s">
        <v>793</v>
      </c>
      <c r="AL60" s="925" t="s">
        <v>2401</v>
      </c>
      <c r="AM60" s="927">
        <v>56929169</v>
      </c>
      <c r="AN60" s="924"/>
      <c r="AO60" s="924"/>
      <c r="AP60" s="927"/>
      <c r="AQ60" s="927"/>
      <c r="AR60" s="927"/>
      <c r="AS60" s="927"/>
      <c r="AT60" s="927"/>
      <c r="AU60" s="927"/>
      <c r="AV60" s="927"/>
      <c r="AW60" s="1003"/>
      <c r="AX60" s="921">
        <v>0</v>
      </c>
      <c r="AY60" s="928" t="s">
        <v>697</v>
      </c>
      <c r="AZ60" s="929">
        <v>116984260</v>
      </c>
      <c r="BA60" s="929"/>
      <c r="BB60" s="930" t="s">
        <v>2377</v>
      </c>
      <c r="BC60" s="930"/>
      <c r="BD60" s="930" t="s">
        <v>742</v>
      </c>
      <c r="BE60" s="930" t="s">
        <v>1155</v>
      </c>
      <c r="BF60" s="930"/>
      <c r="BG60" s="931" t="s">
        <v>3042</v>
      </c>
      <c r="BH60" s="931">
        <v>45853</v>
      </c>
      <c r="BI60" s="931"/>
      <c r="BJ60" s="931"/>
      <c r="BK60" s="929"/>
      <c r="BL60" s="930"/>
      <c r="BM60" s="930"/>
      <c r="BN60" s="931"/>
      <c r="BO60" s="931"/>
      <c r="BP60" s="929"/>
      <c r="BQ60" s="929"/>
      <c r="BR60" s="923"/>
      <c r="BS60" s="919"/>
      <c r="BT60" s="917"/>
      <c r="BU60" s="932"/>
      <c r="BV60" s="933"/>
      <c r="BW60" s="934">
        <v>45878</v>
      </c>
      <c r="BX60" s="935" t="s">
        <v>710</v>
      </c>
      <c r="BY60" s="936">
        <v>140000000</v>
      </c>
      <c r="BZ60" s="937"/>
      <c r="CA60" s="907"/>
    </row>
    <row r="61" spans="2:79">
      <c r="B61" s="846"/>
      <c r="C61" s="908">
        <f t="shared" si="3"/>
        <v>52</v>
      </c>
      <c r="D61" s="909" t="s">
        <v>2377</v>
      </c>
      <c r="E61" s="910" t="s">
        <v>1156</v>
      </c>
      <c r="F61" s="910" t="s">
        <v>834</v>
      </c>
      <c r="G61" s="911" t="s">
        <v>1157</v>
      </c>
      <c r="H61" s="912" t="s">
        <v>3043</v>
      </c>
      <c r="I61" s="913" t="s">
        <v>1109</v>
      </c>
      <c r="J61" s="913" t="s">
        <v>982</v>
      </c>
      <c r="K61" s="913" t="s">
        <v>1158</v>
      </c>
      <c r="L61" s="914" t="s">
        <v>1159</v>
      </c>
      <c r="M61" s="913" t="s">
        <v>692</v>
      </c>
      <c r="N61" s="915">
        <v>137.31</v>
      </c>
      <c r="O61" s="916" t="s">
        <v>3044</v>
      </c>
      <c r="P61" s="917"/>
      <c r="Q61" s="917"/>
      <c r="R61" s="917"/>
      <c r="S61" s="917"/>
      <c r="T61" s="917"/>
      <c r="U61" s="917"/>
      <c r="V61" s="918">
        <v>4</v>
      </c>
      <c r="W61" s="918" t="s">
        <v>2401</v>
      </c>
      <c r="X61" s="919">
        <v>48000000</v>
      </c>
      <c r="Y61" s="919"/>
      <c r="Z61" s="919"/>
      <c r="AA61" s="919"/>
      <c r="AB61" s="920"/>
      <c r="AC61" s="920"/>
      <c r="AD61" s="920"/>
      <c r="AE61" s="921">
        <v>48000000</v>
      </c>
      <c r="AF61" s="922"/>
      <c r="AG61" s="923"/>
      <c r="AH61" s="924"/>
      <c r="AI61" s="925"/>
      <c r="AJ61" s="919"/>
      <c r="AK61" s="926" t="s">
        <v>1125</v>
      </c>
      <c r="AL61" s="925" t="s">
        <v>2401</v>
      </c>
      <c r="AM61" s="927">
        <v>362400000</v>
      </c>
      <c r="AN61" s="924"/>
      <c r="AO61" s="924"/>
      <c r="AP61" s="927"/>
      <c r="AQ61" s="927"/>
      <c r="AR61" s="927"/>
      <c r="AS61" s="927"/>
      <c r="AT61" s="927"/>
      <c r="AU61" s="927"/>
      <c r="AV61" s="927"/>
      <c r="AW61" s="1003"/>
      <c r="AX61" s="921">
        <v>0</v>
      </c>
      <c r="AY61" s="928" t="s">
        <v>697</v>
      </c>
      <c r="AZ61" s="929" t="s">
        <v>3045</v>
      </c>
      <c r="BA61" s="929"/>
      <c r="BB61" s="930" t="s">
        <v>3046</v>
      </c>
      <c r="BC61" s="930"/>
      <c r="BD61" s="930" t="s">
        <v>3047</v>
      </c>
      <c r="BE61" s="930" t="s">
        <v>1163</v>
      </c>
      <c r="BF61" s="930"/>
      <c r="BG61" s="931"/>
      <c r="BH61" s="931"/>
      <c r="BI61" s="931"/>
      <c r="BJ61" s="931"/>
      <c r="BK61" s="929"/>
      <c r="BL61" s="930"/>
      <c r="BM61" s="930"/>
      <c r="BN61" s="931"/>
      <c r="BO61" s="931"/>
      <c r="BP61" s="929"/>
      <c r="BQ61" s="929"/>
      <c r="BR61" s="923"/>
      <c r="BS61" s="919"/>
      <c r="BT61" s="917"/>
      <c r="BU61" s="932"/>
      <c r="BV61" s="933"/>
      <c r="BW61" s="934">
        <v>45878</v>
      </c>
      <c r="BX61" s="935" t="s">
        <v>710</v>
      </c>
      <c r="BY61" s="936">
        <v>870000000</v>
      </c>
      <c r="BZ61" s="937"/>
      <c r="CA61" s="907"/>
    </row>
    <row r="62" spans="2:79">
      <c r="B62" s="846"/>
      <c r="C62" s="908">
        <f t="shared" si="3"/>
        <v>53</v>
      </c>
      <c r="D62" s="909" t="s">
        <v>2377</v>
      </c>
      <c r="E62" s="910" t="s">
        <v>1164</v>
      </c>
      <c r="F62" s="910" t="s">
        <v>834</v>
      </c>
      <c r="G62" s="911" t="s">
        <v>1165</v>
      </c>
      <c r="H62" s="912" t="s">
        <v>3048</v>
      </c>
      <c r="I62" s="913" t="s">
        <v>735</v>
      </c>
      <c r="J62" s="913" t="s">
        <v>1166</v>
      </c>
      <c r="K62" s="913" t="s">
        <v>1167</v>
      </c>
      <c r="L62" s="914" t="s">
        <v>1168</v>
      </c>
      <c r="M62" s="913" t="s">
        <v>692</v>
      </c>
      <c r="N62" s="915">
        <v>62.67</v>
      </c>
      <c r="O62" s="916" t="s">
        <v>2578</v>
      </c>
      <c r="P62" s="917"/>
      <c r="Q62" s="917"/>
      <c r="R62" s="917"/>
      <c r="S62" s="917"/>
      <c r="T62" s="917"/>
      <c r="U62" s="917"/>
      <c r="V62" s="918">
        <v>1</v>
      </c>
      <c r="W62" s="918" t="s">
        <v>2401</v>
      </c>
      <c r="X62" s="919">
        <v>441600000</v>
      </c>
      <c r="Y62" s="919"/>
      <c r="Z62" s="919"/>
      <c r="AA62" s="919"/>
      <c r="AB62" s="920"/>
      <c r="AC62" s="920"/>
      <c r="AD62" s="920"/>
      <c r="AE62" s="921">
        <v>441600000</v>
      </c>
      <c r="AF62" s="922"/>
      <c r="AG62" s="923"/>
      <c r="AH62" s="924"/>
      <c r="AI62" s="925"/>
      <c r="AJ62" s="919"/>
      <c r="AK62" s="926"/>
      <c r="AL62" s="925"/>
      <c r="AM62" s="927"/>
      <c r="AN62" s="924"/>
      <c r="AO62" s="924"/>
      <c r="AP62" s="927"/>
      <c r="AQ62" s="927"/>
      <c r="AR62" s="927"/>
      <c r="AS62" s="927"/>
      <c r="AT62" s="927"/>
      <c r="AU62" s="927"/>
      <c r="AV62" s="927"/>
      <c r="AW62" s="1003"/>
      <c r="AX62" s="921">
        <v>0</v>
      </c>
      <c r="AY62" s="928" t="s">
        <v>697</v>
      </c>
      <c r="AZ62" s="929">
        <v>382417752</v>
      </c>
      <c r="BA62" s="929"/>
      <c r="BB62" s="930" t="s">
        <v>2377</v>
      </c>
      <c r="BC62" s="930"/>
      <c r="BD62" s="930" t="s">
        <v>1173</v>
      </c>
      <c r="BE62" s="930" t="s">
        <v>1174</v>
      </c>
      <c r="BF62" s="930"/>
      <c r="BG62" s="931" t="s">
        <v>3049</v>
      </c>
      <c r="BH62" s="931">
        <v>45833</v>
      </c>
      <c r="BI62" s="931"/>
      <c r="BJ62" s="931"/>
      <c r="BK62" s="929"/>
      <c r="BL62" s="930"/>
      <c r="BM62" s="930"/>
      <c r="BN62" s="931"/>
      <c r="BO62" s="931"/>
      <c r="BP62" s="929"/>
      <c r="BQ62" s="929"/>
      <c r="BR62" s="923"/>
      <c r="BS62" s="919"/>
      <c r="BT62" s="917"/>
      <c r="BU62" s="932"/>
      <c r="BV62" s="933"/>
      <c r="BW62" s="934">
        <v>45878</v>
      </c>
      <c r="BX62" s="935" t="s">
        <v>710</v>
      </c>
      <c r="BY62" s="936">
        <v>405000000</v>
      </c>
      <c r="BZ62" s="937"/>
      <c r="CA62" s="907"/>
    </row>
    <row r="63" spans="2:79">
      <c r="B63" s="846"/>
      <c r="C63" s="908">
        <f t="shared" si="3"/>
        <v>54</v>
      </c>
      <c r="D63" s="909" t="s">
        <v>2377</v>
      </c>
      <c r="E63" s="910" t="s">
        <v>1175</v>
      </c>
      <c r="F63" s="910" t="s">
        <v>686</v>
      </c>
      <c r="G63" s="911" t="s">
        <v>1176</v>
      </c>
      <c r="H63" s="912" t="s">
        <v>3050</v>
      </c>
      <c r="I63" s="913" t="s">
        <v>735</v>
      </c>
      <c r="J63" s="913" t="s">
        <v>1177</v>
      </c>
      <c r="K63" s="913" t="s">
        <v>1178</v>
      </c>
      <c r="L63" s="914" t="s">
        <v>1179</v>
      </c>
      <c r="M63" s="913" t="s">
        <v>692</v>
      </c>
      <c r="N63" s="915">
        <v>84.83</v>
      </c>
      <c r="O63" s="916">
        <v>44092</v>
      </c>
      <c r="P63" s="917">
        <v>44284</v>
      </c>
      <c r="Q63" s="917">
        <v>44438</v>
      </c>
      <c r="R63" s="917"/>
      <c r="S63" s="917"/>
      <c r="T63" s="917"/>
      <c r="U63" s="917"/>
      <c r="V63" s="918" t="s">
        <v>1183</v>
      </c>
      <c r="W63" s="918" t="s">
        <v>2401</v>
      </c>
      <c r="X63" s="919">
        <v>196800000</v>
      </c>
      <c r="Y63" s="919">
        <v>43200000</v>
      </c>
      <c r="Z63" s="919">
        <v>36000000</v>
      </c>
      <c r="AA63" s="919"/>
      <c r="AB63" s="920"/>
      <c r="AC63" s="920"/>
      <c r="AD63" s="920"/>
      <c r="AE63" s="921">
        <v>276000000</v>
      </c>
      <c r="AF63" s="922"/>
      <c r="AG63" s="923"/>
      <c r="AH63" s="924"/>
      <c r="AI63" s="925"/>
      <c r="AJ63" s="919"/>
      <c r="AK63" s="926">
        <v>1</v>
      </c>
      <c r="AL63" s="925" t="s">
        <v>2401</v>
      </c>
      <c r="AM63" s="927">
        <v>275550000</v>
      </c>
      <c r="AN63" s="924"/>
      <c r="AO63" s="924"/>
      <c r="AP63" s="927"/>
      <c r="AQ63" s="927"/>
      <c r="AR63" s="927"/>
      <c r="AS63" s="927"/>
      <c r="AT63" s="927"/>
      <c r="AU63" s="927"/>
      <c r="AV63" s="927"/>
      <c r="AW63" s="1003"/>
      <c r="AX63" s="921">
        <v>0</v>
      </c>
      <c r="AY63" s="928" t="s">
        <v>697</v>
      </c>
      <c r="AZ63" s="929">
        <v>244347370</v>
      </c>
      <c r="BA63" s="929" t="s">
        <v>2980</v>
      </c>
      <c r="BB63" s="930" t="s">
        <v>2377</v>
      </c>
      <c r="BC63" s="930" t="s">
        <v>3051</v>
      </c>
      <c r="BD63" s="930" t="s">
        <v>1173</v>
      </c>
      <c r="BE63" s="930" t="s">
        <v>1184</v>
      </c>
      <c r="BF63" s="930" t="s">
        <v>1185</v>
      </c>
      <c r="BG63" s="931">
        <v>45818</v>
      </c>
      <c r="BH63" s="931">
        <v>45896</v>
      </c>
      <c r="BI63" s="931">
        <v>45873</v>
      </c>
      <c r="BJ63" s="931"/>
      <c r="BK63" s="929"/>
      <c r="BL63" s="930"/>
      <c r="BM63" s="930"/>
      <c r="BN63" s="931"/>
      <c r="BO63" s="931"/>
      <c r="BP63" s="929"/>
      <c r="BQ63" s="929"/>
      <c r="BR63" s="923"/>
      <c r="BS63" s="919"/>
      <c r="BT63" s="917"/>
      <c r="BU63" s="932"/>
      <c r="BV63" s="933"/>
      <c r="BW63" s="934">
        <v>45878</v>
      </c>
      <c r="BX63" s="935" t="s">
        <v>710</v>
      </c>
      <c r="BY63" s="936">
        <v>530000000</v>
      </c>
      <c r="BZ63" s="937"/>
      <c r="CA63" s="907"/>
    </row>
    <row r="64" spans="2:79">
      <c r="B64" s="846"/>
      <c r="C64" s="908">
        <f t="shared" si="3"/>
        <v>55</v>
      </c>
      <c r="D64" s="909" t="s">
        <v>2377</v>
      </c>
      <c r="E64" s="910" t="s">
        <v>1187</v>
      </c>
      <c r="F64" s="910" t="s">
        <v>686</v>
      </c>
      <c r="G64" s="911" t="s">
        <v>1188</v>
      </c>
      <c r="H64" s="912" t="s">
        <v>3052</v>
      </c>
      <c r="I64" s="913" t="s">
        <v>1009</v>
      </c>
      <c r="J64" s="913" t="s">
        <v>1189</v>
      </c>
      <c r="K64" s="913" t="s">
        <v>1190</v>
      </c>
      <c r="L64" s="914" t="s">
        <v>1191</v>
      </c>
      <c r="M64" s="913" t="s">
        <v>692</v>
      </c>
      <c r="N64" s="915">
        <v>120.6</v>
      </c>
      <c r="O64" s="916" t="s">
        <v>2586</v>
      </c>
      <c r="P64" s="917"/>
      <c r="Q64" s="917"/>
      <c r="R64" s="917"/>
      <c r="S64" s="917"/>
      <c r="T64" s="917"/>
      <c r="U64" s="917"/>
      <c r="V64" s="918">
        <v>2</v>
      </c>
      <c r="W64" s="918" t="s">
        <v>2401</v>
      </c>
      <c r="X64" s="919">
        <v>346800000</v>
      </c>
      <c r="Y64" s="919"/>
      <c r="Z64" s="919"/>
      <c r="AA64" s="919"/>
      <c r="AB64" s="920"/>
      <c r="AC64" s="920"/>
      <c r="AD64" s="920"/>
      <c r="AE64" s="921">
        <v>346800000</v>
      </c>
      <c r="AF64" s="922"/>
      <c r="AG64" s="923"/>
      <c r="AH64" s="924"/>
      <c r="AI64" s="925"/>
      <c r="AJ64" s="919"/>
      <c r="AK64" s="926">
        <v>1</v>
      </c>
      <c r="AL64" s="925" t="s">
        <v>2401</v>
      </c>
      <c r="AM64" s="927">
        <v>229500000</v>
      </c>
      <c r="AN64" s="924"/>
      <c r="AO64" s="924"/>
      <c r="AP64" s="927"/>
      <c r="AQ64" s="927"/>
      <c r="AR64" s="927"/>
      <c r="AS64" s="927"/>
      <c r="AT64" s="927"/>
      <c r="AU64" s="927"/>
      <c r="AV64" s="927"/>
      <c r="AW64" s="1003"/>
      <c r="AX64" s="921">
        <v>0</v>
      </c>
      <c r="AY64" s="928" t="s">
        <v>697</v>
      </c>
      <c r="AZ64" s="929">
        <v>294515642</v>
      </c>
      <c r="BA64" s="929"/>
      <c r="BB64" s="930" t="s">
        <v>2377</v>
      </c>
      <c r="BC64" s="930"/>
      <c r="BD64" s="930" t="s">
        <v>3010</v>
      </c>
      <c r="BE64" s="930" t="s">
        <v>1195</v>
      </c>
      <c r="BF64" s="930"/>
      <c r="BG64" s="931" t="s">
        <v>3053</v>
      </c>
      <c r="BH64" s="931">
        <v>45887</v>
      </c>
      <c r="BI64" s="931"/>
      <c r="BJ64" s="931"/>
      <c r="BK64" s="929"/>
      <c r="BL64" s="930"/>
      <c r="BM64" s="930"/>
      <c r="BN64" s="931"/>
      <c r="BO64" s="931"/>
      <c r="BP64" s="929"/>
      <c r="BQ64" s="929"/>
      <c r="BR64" s="923"/>
      <c r="BS64" s="919"/>
      <c r="BT64" s="917"/>
      <c r="BU64" s="932"/>
      <c r="BV64" s="933"/>
      <c r="BW64" s="934">
        <v>45878</v>
      </c>
      <c r="BX64" s="935" t="s">
        <v>710</v>
      </c>
      <c r="BY64" s="936">
        <v>500000000</v>
      </c>
      <c r="BZ64" s="937"/>
      <c r="CA64" s="907"/>
    </row>
    <row r="65" spans="2:79">
      <c r="B65" s="846"/>
      <c r="C65" s="908">
        <f t="shared" si="3"/>
        <v>56</v>
      </c>
      <c r="D65" s="909" t="s">
        <v>2377</v>
      </c>
      <c r="E65" s="910" t="s">
        <v>1196</v>
      </c>
      <c r="F65" s="910" t="s">
        <v>834</v>
      </c>
      <c r="G65" s="911" t="s">
        <v>1197</v>
      </c>
      <c r="H65" s="912" t="s">
        <v>3054</v>
      </c>
      <c r="I65" s="913" t="s">
        <v>735</v>
      </c>
      <c r="J65" s="913" t="s">
        <v>1066</v>
      </c>
      <c r="K65" s="913" t="s">
        <v>1198</v>
      </c>
      <c r="L65" s="914" t="s">
        <v>1199</v>
      </c>
      <c r="M65" s="913" t="s">
        <v>692</v>
      </c>
      <c r="N65" s="915">
        <v>167.74</v>
      </c>
      <c r="O65" s="916" t="s">
        <v>3055</v>
      </c>
      <c r="P65" s="917" t="s">
        <v>2525</v>
      </c>
      <c r="Q65" s="917" t="s">
        <v>2591</v>
      </c>
      <c r="R65" s="917" t="s">
        <v>2595</v>
      </c>
      <c r="S65" s="917"/>
      <c r="T65" s="917"/>
      <c r="U65" s="917"/>
      <c r="V65" s="918" t="s">
        <v>1203</v>
      </c>
      <c r="W65" s="918" t="s">
        <v>2401</v>
      </c>
      <c r="X65" s="919">
        <v>524400000</v>
      </c>
      <c r="Y65" s="919">
        <v>50400000</v>
      </c>
      <c r="Z65" s="919">
        <v>92400000</v>
      </c>
      <c r="AA65" s="919">
        <v>96000000</v>
      </c>
      <c r="AB65" s="920"/>
      <c r="AC65" s="920"/>
      <c r="AD65" s="920"/>
      <c r="AE65" s="921">
        <v>763200000</v>
      </c>
      <c r="AF65" s="922"/>
      <c r="AG65" s="923"/>
      <c r="AH65" s="924"/>
      <c r="AI65" s="925"/>
      <c r="AJ65" s="919"/>
      <c r="AK65" s="926">
        <v>1</v>
      </c>
      <c r="AL65" s="925" t="s">
        <v>2401</v>
      </c>
      <c r="AM65" s="927">
        <v>67200000</v>
      </c>
      <c r="AN65" s="924"/>
      <c r="AO65" s="924"/>
      <c r="AP65" s="927"/>
      <c r="AQ65" s="927"/>
      <c r="AR65" s="927"/>
      <c r="AS65" s="927"/>
      <c r="AT65" s="927"/>
      <c r="AU65" s="927"/>
      <c r="AV65" s="927"/>
      <c r="AW65" s="1003"/>
      <c r="AX65" s="921">
        <v>0</v>
      </c>
      <c r="AY65" s="928" t="s">
        <v>697</v>
      </c>
      <c r="AZ65" s="929">
        <v>455653022</v>
      </c>
      <c r="BA65" s="929">
        <v>77929508</v>
      </c>
      <c r="BB65" s="930" t="s">
        <v>2377</v>
      </c>
      <c r="BC65" s="930" t="s">
        <v>1206</v>
      </c>
      <c r="BD65" s="930" t="s">
        <v>2959</v>
      </c>
      <c r="BE65" s="930" t="s">
        <v>1204</v>
      </c>
      <c r="BF65" s="930" t="s">
        <v>1205</v>
      </c>
      <c r="BG65" s="931" t="s">
        <v>3056</v>
      </c>
      <c r="BH65" s="931">
        <v>45677</v>
      </c>
      <c r="BI65" s="931">
        <v>45761</v>
      </c>
      <c r="BJ65" s="931"/>
      <c r="BK65" s="929"/>
      <c r="BL65" s="930"/>
      <c r="BM65" s="930"/>
      <c r="BN65" s="931"/>
      <c r="BO65" s="931"/>
      <c r="BP65" s="929"/>
      <c r="BQ65" s="929"/>
      <c r="BR65" s="923"/>
      <c r="BS65" s="919"/>
      <c r="BT65" s="917"/>
      <c r="BU65" s="932"/>
      <c r="BV65" s="933"/>
      <c r="BW65" s="934">
        <v>45878</v>
      </c>
      <c r="BX65" s="935" t="s">
        <v>710</v>
      </c>
      <c r="BY65" s="936">
        <v>720000000</v>
      </c>
      <c r="BZ65" s="937"/>
      <c r="CA65" s="907"/>
    </row>
    <row r="66" spans="2:79">
      <c r="B66" s="846"/>
      <c r="C66" s="908">
        <f t="shared" si="3"/>
        <v>57</v>
      </c>
      <c r="D66" s="909" t="s">
        <v>2377</v>
      </c>
      <c r="E66" s="910" t="s">
        <v>1208</v>
      </c>
      <c r="F66" s="910" t="s">
        <v>834</v>
      </c>
      <c r="G66" s="911" t="s">
        <v>1209</v>
      </c>
      <c r="H66" s="912" t="s">
        <v>3057</v>
      </c>
      <c r="I66" s="913" t="s">
        <v>735</v>
      </c>
      <c r="J66" s="913" t="s">
        <v>1076</v>
      </c>
      <c r="K66" s="913" t="s">
        <v>1210</v>
      </c>
      <c r="L66" s="914" t="s">
        <v>1211</v>
      </c>
      <c r="M66" s="913" t="s">
        <v>692</v>
      </c>
      <c r="N66" s="915">
        <v>120.6</v>
      </c>
      <c r="O66" s="916" t="s">
        <v>2603</v>
      </c>
      <c r="P66" s="917"/>
      <c r="Q66" s="917"/>
      <c r="R66" s="917"/>
      <c r="S66" s="917"/>
      <c r="T66" s="917"/>
      <c r="U66" s="917"/>
      <c r="V66" s="918">
        <v>2</v>
      </c>
      <c r="W66" s="918" t="s">
        <v>2401</v>
      </c>
      <c r="X66" s="919">
        <v>172800000</v>
      </c>
      <c r="Y66" s="919"/>
      <c r="Z66" s="919"/>
      <c r="AA66" s="919"/>
      <c r="AB66" s="920"/>
      <c r="AC66" s="920"/>
      <c r="AD66" s="920"/>
      <c r="AE66" s="921">
        <v>172800000</v>
      </c>
      <c r="AF66" s="922"/>
      <c r="AG66" s="923"/>
      <c r="AH66" s="924"/>
      <c r="AI66" s="925"/>
      <c r="AJ66" s="919"/>
      <c r="AK66" s="926">
        <v>1</v>
      </c>
      <c r="AL66" s="925" t="s">
        <v>2401</v>
      </c>
      <c r="AM66" s="927">
        <v>352000000</v>
      </c>
      <c r="AN66" s="924"/>
      <c r="AO66" s="924"/>
      <c r="AP66" s="927"/>
      <c r="AQ66" s="927"/>
      <c r="AR66" s="927"/>
      <c r="AS66" s="927"/>
      <c r="AT66" s="927"/>
      <c r="AU66" s="927"/>
      <c r="AV66" s="927"/>
      <c r="AW66" s="1003"/>
      <c r="AX66" s="921">
        <v>0</v>
      </c>
      <c r="AY66" s="928" t="s">
        <v>697</v>
      </c>
      <c r="AZ66" s="929">
        <v>166310602</v>
      </c>
      <c r="BA66" s="929"/>
      <c r="BB66" s="930" t="s">
        <v>2377</v>
      </c>
      <c r="BC66" s="930"/>
      <c r="BD66" s="930" t="s">
        <v>1085</v>
      </c>
      <c r="BE66" s="930" t="s">
        <v>1215</v>
      </c>
      <c r="BF66" s="930"/>
      <c r="BG66" s="931" t="s">
        <v>3058</v>
      </c>
      <c r="BH66" s="931">
        <v>45895</v>
      </c>
      <c r="BI66" s="931"/>
      <c r="BJ66" s="931"/>
      <c r="BK66" s="929">
        <v>948000000</v>
      </c>
      <c r="BL66" s="930">
        <v>1</v>
      </c>
      <c r="BM66" s="930" t="s">
        <v>3038</v>
      </c>
      <c r="BN66" s="931">
        <v>45779</v>
      </c>
      <c r="BO66" s="931">
        <v>45779</v>
      </c>
      <c r="BP66" s="929">
        <v>948000000</v>
      </c>
      <c r="BQ66" s="929">
        <v>948000000</v>
      </c>
      <c r="BR66" s="923" t="s">
        <v>3059</v>
      </c>
      <c r="BS66" s="919">
        <v>663600000</v>
      </c>
      <c r="BT66" s="917"/>
      <c r="BU66" s="932"/>
      <c r="BV66" s="933"/>
      <c r="BW66" s="934">
        <v>45476</v>
      </c>
      <c r="BX66" s="935" t="s">
        <v>700</v>
      </c>
      <c r="BY66" s="936">
        <v>948000000</v>
      </c>
      <c r="BZ66" s="937"/>
      <c r="CA66" s="907"/>
    </row>
    <row r="67" spans="2:79">
      <c r="B67" s="846"/>
      <c r="C67" s="908">
        <f t="shared" si="3"/>
        <v>58</v>
      </c>
      <c r="D67" s="909" t="s">
        <v>2377</v>
      </c>
      <c r="E67" s="910" t="s">
        <v>1216</v>
      </c>
      <c r="F67" s="910" t="s">
        <v>834</v>
      </c>
      <c r="G67" s="911" t="s">
        <v>1217</v>
      </c>
      <c r="H67" s="912" t="s">
        <v>3060</v>
      </c>
      <c r="I67" s="913" t="s">
        <v>687</v>
      </c>
      <c r="J67" s="913" t="s">
        <v>1218</v>
      </c>
      <c r="K67" s="913" t="s">
        <v>1219</v>
      </c>
      <c r="L67" s="914" t="s">
        <v>1220</v>
      </c>
      <c r="M67" s="913" t="s">
        <v>692</v>
      </c>
      <c r="N67" s="915">
        <v>84.97</v>
      </c>
      <c r="O67" s="916" t="s">
        <v>2607</v>
      </c>
      <c r="P67" s="917"/>
      <c r="Q67" s="917"/>
      <c r="R67" s="917"/>
      <c r="S67" s="917"/>
      <c r="T67" s="917"/>
      <c r="U67" s="917"/>
      <c r="V67" s="918">
        <v>3</v>
      </c>
      <c r="W67" s="918" t="s">
        <v>2401</v>
      </c>
      <c r="X67" s="919">
        <v>213600000</v>
      </c>
      <c r="Y67" s="919"/>
      <c r="Z67" s="919"/>
      <c r="AA67" s="919"/>
      <c r="AB67" s="920"/>
      <c r="AC67" s="920"/>
      <c r="AD67" s="920"/>
      <c r="AE67" s="921">
        <v>213600000</v>
      </c>
      <c r="AF67" s="922"/>
      <c r="AG67" s="923"/>
      <c r="AH67" s="924"/>
      <c r="AI67" s="925"/>
      <c r="AJ67" s="919"/>
      <c r="AK67" s="926" t="s">
        <v>793</v>
      </c>
      <c r="AL67" s="925" t="s">
        <v>2401</v>
      </c>
      <c r="AM67" s="927">
        <v>182000000</v>
      </c>
      <c r="AN67" s="924"/>
      <c r="AO67" s="924"/>
      <c r="AP67" s="927"/>
      <c r="AQ67" s="927"/>
      <c r="AR67" s="927"/>
      <c r="AS67" s="927"/>
      <c r="AT67" s="927"/>
      <c r="AU67" s="927"/>
      <c r="AV67" s="927"/>
      <c r="AW67" s="1003"/>
      <c r="AX67" s="921">
        <v>0</v>
      </c>
      <c r="AY67" s="928" t="s">
        <v>697</v>
      </c>
      <c r="AZ67" s="929">
        <v>180950820</v>
      </c>
      <c r="BA67" s="929"/>
      <c r="BB67" s="930" t="s">
        <v>2377</v>
      </c>
      <c r="BC67" s="930"/>
      <c r="BD67" s="930" t="s">
        <v>720</v>
      </c>
      <c r="BE67" s="930" t="s">
        <v>1225</v>
      </c>
      <c r="BF67" s="930"/>
      <c r="BG67" s="931">
        <v>45776</v>
      </c>
      <c r="BH67" s="931">
        <v>45854</v>
      </c>
      <c r="BI67" s="931"/>
      <c r="BJ67" s="931"/>
      <c r="BK67" s="929"/>
      <c r="BL67" s="930"/>
      <c r="BM67" s="930"/>
      <c r="BN67" s="931"/>
      <c r="BO67" s="931"/>
      <c r="BP67" s="929"/>
      <c r="BQ67" s="929"/>
      <c r="BR67" s="923"/>
      <c r="BS67" s="919"/>
      <c r="BT67" s="917"/>
      <c r="BU67" s="932"/>
      <c r="BV67" s="933"/>
      <c r="BW67" s="934">
        <v>45878</v>
      </c>
      <c r="BX67" s="935" t="s">
        <v>710</v>
      </c>
      <c r="BY67" s="936">
        <v>330000000</v>
      </c>
      <c r="BZ67" s="937"/>
      <c r="CA67" s="907"/>
    </row>
    <row r="68" spans="2:79">
      <c r="B68" s="846"/>
      <c r="C68" s="908">
        <f t="shared" si="3"/>
        <v>59</v>
      </c>
      <c r="D68" s="909" t="s">
        <v>2377</v>
      </c>
      <c r="E68" s="910" t="s">
        <v>1226</v>
      </c>
      <c r="F68" s="910" t="s">
        <v>686</v>
      </c>
      <c r="G68" s="911" t="s">
        <v>1227</v>
      </c>
      <c r="H68" s="912" t="s">
        <v>3061</v>
      </c>
      <c r="I68" s="913" t="s">
        <v>1109</v>
      </c>
      <c r="J68" s="913" t="s">
        <v>982</v>
      </c>
      <c r="K68" s="913" t="s">
        <v>1228</v>
      </c>
      <c r="L68" s="914" t="s">
        <v>1229</v>
      </c>
      <c r="M68" s="913" t="s">
        <v>692</v>
      </c>
      <c r="N68" s="915">
        <v>84.89</v>
      </c>
      <c r="O68" s="916" t="s">
        <v>2611</v>
      </c>
      <c r="P68" s="917"/>
      <c r="Q68" s="917"/>
      <c r="R68" s="917"/>
      <c r="S68" s="917"/>
      <c r="T68" s="917"/>
      <c r="U68" s="917"/>
      <c r="V68" s="918">
        <v>1</v>
      </c>
      <c r="W68" s="918" t="s">
        <v>2401</v>
      </c>
      <c r="X68" s="919">
        <v>166800000</v>
      </c>
      <c r="Y68" s="919"/>
      <c r="Z68" s="919"/>
      <c r="AA68" s="919"/>
      <c r="AB68" s="920"/>
      <c r="AC68" s="920"/>
      <c r="AD68" s="920"/>
      <c r="AE68" s="921">
        <v>166800000</v>
      </c>
      <c r="AF68" s="922"/>
      <c r="AG68" s="923"/>
      <c r="AH68" s="924"/>
      <c r="AI68" s="925"/>
      <c r="AJ68" s="919"/>
      <c r="AK68" s="926"/>
      <c r="AL68" s="925"/>
      <c r="AM68" s="927"/>
      <c r="AN68" s="924"/>
      <c r="AO68" s="924"/>
      <c r="AP68" s="927"/>
      <c r="AQ68" s="927"/>
      <c r="AR68" s="927"/>
      <c r="AS68" s="927"/>
      <c r="AT68" s="927"/>
      <c r="AU68" s="927"/>
      <c r="AV68" s="927"/>
      <c r="AW68" s="1003"/>
      <c r="AX68" s="921">
        <v>0</v>
      </c>
      <c r="AY68" s="928"/>
      <c r="AZ68" s="929"/>
      <c r="BA68" s="929"/>
      <c r="BB68" s="930"/>
      <c r="BC68" s="930"/>
      <c r="BD68" s="930"/>
      <c r="BE68" s="930"/>
      <c r="BF68" s="930"/>
      <c r="BG68" s="931"/>
      <c r="BH68" s="931"/>
      <c r="BI68" s="931"/>
      <c r="BJ68" s="931"/>
      <c r="BK68" s="929"/>
      <c r="BL68" s="930"/>
      <c r="BM68" s="930"/>
      <c r="BN68" s="931"/>
      <c r="BO68" s="931"/>
      <c r="BP68" s="929"/>
      <c r="BQ68" s="929"/>
      <c r="BR68" s="923"/>
      <c r="BS68" s="919"/>
      <c r="BT68" s="917"/>
      <c r="BU68" s="932"/>
      <c r="BV68" s="933"/>
      <c r="BW68" s="934">
        <v>45878</v>
      </c>
      <c r="BX68" s="935" t="s">
        <v>710</v>
      </c>
      <c r="BY68" s="936">
        <v>225000000</v>
      </c>
      <c r="BZ68" s="937"/>
      <c r="CA68" s="907"/>
    </row>
    <row r="69" spans="2:79">
      <c r="B69" s="846"/>
      <c r="C69" s="908">
        <f t="shared" si="3"/>
        <v>60</v>
      </c>
      <c r="D69" s="909" t="s">
        <v>2377</v>
      </c>
      <c r="E69" s="910" t="s">
        <v>1233</v>
      </c>
      <c r="F69" s="910" t="s">
        <v>686</v>
      </c>
      <c r="G69" s="911" t="s">
        <v>1227</v>
      </c>
      <c r="H69" s="912" t="s">
        <v>3062</v>
      </c>
      <c r="I69" s="913" t="s">
        <v>687</v>
      </c>
      <c r="J69" s="913" t="s">
        <v>1234</v>
      </c>
      <c r="K69" s="913" t="s">
        <v>1235</v>
      </c>
      <c r="L69" s="914" t="s">
        <v>1236</v>
      </c>
      <c r="M69" s="913" t="s">
        <v>692</v>
      </c>
      <c r="N69" s="915">
        <v>49.94</v>
      </c>
      <c r="O69" s="916" t="s">
        <v>2614</v>
      </c>
      <c r="P69" s="917"/>
      <c r="Q69" s="917"/>
      <c r="R69" s="917"/>
      <c r="S69" s="917"/>
      <c r="T69" s="917"/>
      <c r="U69" s="917"/>
      <c r="V69" s="918">
        <v>2</v>
      </c>
      <c r="W69" s="918" t="s">
        <v>2401</v>
      </c>
      <c r="X69" s="919">
        <v>51600000</v>
      </c>
      <c r="Y69" s="919"/>
      <c r="Z69" s="919"/>
      <c r="AA69" s="919"/>
      <c r="AB69" s="920"/>
      <c r="AC69" s="920"/>
      <c r="AD69" s="920"/>
      <c r="AE69" s="921">
        <v>51600000</v>
      </c>
      <c r="AF69" s="922"/>
      <c r="AG69" s="923"/>
      <c r="AH69" s="924"/>
      <c r="AI69" s="925"/>
      <c r="AJ69" s="919"/>
      <c r="AK69" s="926">
        <v>1</v>
      </c>
      <c r="AL69" s="925" t="s">
        <v>2401</v>
      </c>
      <c r="AM69" s="927">
        <v>93600000</v>
      </c>
      <c r="AN69" s="924"/>
      <c r="AO69" s="924"/>
      <c r="AP69" s="927"/>
      <c r="AQ69" s="927"/>
      <c r="AR69" s="927"/>
      <c r="AS69" s="927"/>
      <c r="AT69" s="927"/>
      <c r="AU69" s="927"/>
      <c r="AV69" s="927"/>
      <c r="AW69" s="1003"/>
      <c r="AX69" s="921">
        <v>0</v>
      </c>
      <c r="AY69" s="928" t="s">
        <v>697</v>
      </c>
      <c r="AZ69" s="929">
        <v>46784873</v>
      </c>
      <c r="BA69" s="929"/>
      <c r="BB69" s="930" t="s">
        <v>2377</v>
      </c>
      <c r="BC69" s="930"/>
      <c r="BD69" s="930" t="s">
        <v>2949</v>
      </c>
      <c r="BE69" s="930" t="s">
        <v>1240</v>
      </c>
      <c r="BF69" s="930"/>
      <c r="BG69" s="931" t="s">
        <v>3063</v>
      </c>
      <c r="BH69" s="931">
        <v>45932</v>
      </c>
      <c r="BI69" s="931"/>
      <c r="BJ69" s="931"/>
      <c r="BK69" s="929"/>
      <c r="BL69" s="930"/>
      <c r="BM69" s="930"/>
      <c r="BN69" s="931"/>
      <c r="BO69" s="931"/>
      <c r="BP69" s="929"/>
      <c r="BQ69" s="929"/>
      <c r="BR69" s="923"/>
      <c r="BS69" s="919"/>
      <c r="BT69" s="917"/>
      <c r="BU69" s="932"/>
      <c r="BV69" s="933"/>
      <c r="BW69" s="934">
        <v>45878</v>
      </c>
      <c r="BX69" s="935" t="s">
        <v>710</v>
      </c>
      <c r="BY69" s="936">
        <v>95000000</v>
      </c>
      <c r="BZ69" s="937"/>
      <c r="CA69" s="907"/>
    </row>
    <row r="70" spans="2:79">
      <c r="B70" s="846"/>
      <c r="C70" s="908">
        <f t="shared" si="3"/>
        <v>61</v>
      </c>
      <c r="D70" s="909" t="s">
        <v>2377</v>
      </c>
      <c r="E70" s="910" t="s">
        <v>1241</v>
      </c>
      <c r="F70" s="910" t="s">
        <v>834</v>
      </c>
      <c r="G70" s="911" t="s">
        <v>1242</v>
      </c>
      <c r="H70" s="912" t="s">
        <v>3064</v>
      </c>
      <c r="I70" s="913" t="s">
        <v>850</v>
      </c>
      <c r="J70" s="913" t="s">
        <v>1243</v>
      </c>
      <c r="K70" s="913" t="s">
        <v>1244</v>
      </c>
      <c r="L70" s="914" t="s">
        <v>1245</v>
      </c>
      <c r="M70" s="913" t="s">
        <v>692</v>
      </c>
      <c r="N70" s="915">
        <v>84.96</v>
      </c>
      <c r="O70" s="916">
        <v>44693</v>
      </c>
      <c r="P70" s="917"/>
      <c r="Q70" s="917"/>
      <c r="R70" s="917"/>
      <c r="S70" s="917"/>
      <c r="T70" s="917"/>
      <c r="U70" s="917"/>
      <c r="V70" s="918">
        <v>2</v>
      </c>
      <c r="W70" s="918" t="s">
        <v>2401</v>
      </c>
      <c r="X70" s="919">
        <v>540000000</v>
      </c>
      <c r="Y70" s="919"/>
      <c r="Z70" s="919"/>
      <c r="AA70" s="919"/>
      <c r="AB70" s="920"/>
      <c r="AC70" s="920"/>
      <c r="AD70" s="920"/>
      <c r="AE70" s="921">
        <v>540000000</v>
      </c>
      <c r="AF70" s="922"/>
      <c r="AG70" s="923"/>
      <c r="AH70" s="924"/>
      <c r="AI70" s="925"/>
      <c r="AJ70" s="919"/>
      <c r="AK70" s="926">
        <v>1</v>
      </c>
      <c r="AL70" s="925" t="s">
        <v>2401</v>
      </c>
      <c r="AM70" s="927">
        <v>311300000</v>
      </c>
      <c r="AN70" s="924"/>
      <c r="AO70" s="924"/>
      <c r="AP70" s="927"/>
      <c r="AQ70" s="927"/>
      <c r="AR70" s="927"/>
      <c r="AS70" s="927"/>
      <c r="AT70" s="927"/>
      <c r="AU70" s="927"/>
      <c r="AV70" s="927"/>
      <c r="AW70" s="1003"/>
      <c r="AX70" s="921">
        <v>0</v>
      </c>
      <c r="AY70" s="928" t="s">
        <v>697</v>
      </c>
      <c r="AZ70" s="929">
        <v>458621541</v>
      </c>
      <c r="BA70" s="929">
        <v>764311505</v>
      </c>
      <c r="BB70" s="930" t="s">
        <v>1253</v>
      </c>
      <c r="BC70" s="930" t="s">
        <v>2377</v>
      </c>
      <c r="BD70" s="930" t="s">
        <v>2976</v>
      </c>
      <c r="BE70" s="930" t="s">
        <v>1251</v>
      </c>
      <c r="BF70" s="930" t="s">
        <v>1252</v>
      </c>
      <c r="BG70" s="931" t="s">
        <v>3065</v>
      </c>
      <c r="BH70" s="931">
        <v>45621</v>
      </c>
      <c r="BI70" s="931">
        <v>45763</v>
      </c>
      <c r="BJ70" s="931"/>
      <c r="BK70" s="929"/>
      <c r="BL70" s="930"/>
      <c r="BM70" s="930"/>
      <c r="BN70" s="931"/>
      <c r="BO70" s="931"/>
      <c r="BP70" s="929"/>
      <c r="BQ70" s="929"/>
      <c r="BR70" s="923"/>
      <c r="BS70" s="919"/>
      <c r="BT70" s="917"/>
      <c r="BU70" s="932"/>
      <c r="BV70" s="933"/>
      <c r="BW70" s="934">
        <v>45878</v>
      </c>
      <c r="BX70" s="935" t="s">
        <v>710</v>
      </c>
      <c r="BY70" s="936">
        <v>1610000000</v>
      </c>
      <c r="BZ70" s="937"/>
      <c r="CA70" s="907"/>
    </row>
    <row r="71" spans="2:79">
      <c r="B71" s="846"/>
      <c r="C71" s="908">
        <f t="shared" si="3"/>
        <v>62</v>
      </c>
      <c r="D71" s="909" t="s">
        <v>2377</v>
      </c>
      <c r="E71" s="910" t="s">
        <v>1255</v>
      </c>
      <c r="F71" s="910" t="s">
        <v>686</v>
      </c>
      <c r="G71" s="911" t="s">
        <v>1256</v>
      </c>
      <c r="H71" s="912" t="s">
        <v>3066</v>
      </c>
      <c r="I71" s="913" t="s">
        <v>1009</v>
      </c>
      <c r="J71" s="913" t="s">
        <v>982</v>
      </c>
      <c r="K71" s="913" t="s">
        <v>1257</v>
      </c>
      <c r="L71" s="914" t="s">
        <v>1258</v>
      </c>
      <c r="M71" s="913" t="s">
        <v>692</v>
      </c>
      <c r="N71" s="915">
        <v>84.03</v>
      </c>
      <c r="O71" s="916" t="s">
        <v>2621</v>
      </c>
      <c r="P71" s="917"/>
      <c r="Q71" s="917"/>
      <c r="R71" s="917"/>
      <c r="S71" s="917"/>
      <c r="T71" s="917"/>
      <c r="U71" s="917"/>
      <c r="V71" s="918">
        <v>2</v>
      </c>
      <c r="W71" s="918" t="s">
        <v>2401</v>
      </c>
      <c r="X71" s="919">
        <v>74400000</v>
      </c>
      <c r="Y71" s="919"/>
      <c r="Z71" s="919"/>
      <c r="AA71" s="919"/>
      <c r="AB71" s="920"/>
      <c r="AC71" s="920"/>
      <c r="AD71" s="920"/>
      <c r="AE71" s="921">
        <v>74400000</v>
      </c>
      <c r="AF71" s="922"/>
      <c r="AG71" s="923"/>
      <c r="AH71" s="924"/>
      <c r="AI71" s="925"/>
      <c r="AJ71" s="919"/>
      <c r="AK71" s="926">
        <v>1</v>
      </c>
      <c r="AL71" s="925" t="s">
        <v>2401</v>
      </c>
      <c r="AM71" s="927">
        <v>158400000</v>
      </c>
      <c r="AN71" s="924"/>
      <c r="AO71" s="924"/>
      <c r="AP71" s="927"/>
      <c r="AQ71" s="927"/>
      <c r="AR71" s="927"/>
      <c r="AS71" s="927"/>
      <c r="AT71" s="927"/>
      <c r="AU71" s="927"/>
      <c r="AV71" s="927"/>
      <c r="AW71" s="1003"/>
      <c r="AX71" s="921">
        <v>0</v>
      </c>
      <c r="AY71" s="928" t="s">
        <v>697</v>
      </c>
      <c r="AZ71" s="929"/>
      <c r="BA71" s="929">
        <v>140879060</v>
      </c>
      <c r="BB71" s="930" t="s">
        <v>1263</v>
      </c>
      <c r="BC71" s="930"/>
      <c r="BD71" s="930" t="s">
        <v>3010</v>
      </c>
      <c r="BE71" s="930" t="s">
        <v>1262</v>
      </c>
      <c r="BF71" s="930"/>
      <c r="BG71" s="931" t="s">
        <v>2821</v>
      </c>
      <c r="BH71" s="931">
        <v>45852</v>
      </c>
      <c r="BI71" s="931"/>
      <c r="BJ71" s="931"/>
      <c r="BK71" s="929"/>
      <c r="BL71" s="930"/>
      <c r="BM71" s="930"/>
      <c r="BN71" s="931"/>
      <c r="BO71" s="931"/>
      <c r="BP71" s="929"/>
      <c r="BQ71" s="929"/>
      <c r="BR71" s="923"/>
      <c r="BS71" s="919"/>
      <c r="BT71" s="917"/>
      <c r="BU71" s="932"/>
      <c r="BV71" s="933"/>
      <c r="BW71" s="934">
        <v>45878</v>
      </c>
      <c r="BX71" s="935" t="s">
        <v>710</v>
      </c>
      <c r="BY71" s="936">
        <v>267500000</v>
      </c>
      <c r="BZ71" s="937"/>
      <c r="CA71" s="907"/>
    </row>
    <row r="72" spans="2:79">
      <c r="B72" s="846"/>
      <c r="C72" s="908">
        <f t="shared" si="3"/>
        <v>63</v>
      </c>
      <c r="D72" s="909" t="s">
        <v>2377</v>
      </c>
      <c r="E72" s="910" t="s">
        <v>1264</v>
      </c>
      <c r="F72" s="910" t="s">
        <v>686</v>
      </c>
      <c r="G72" s="911" t="s">
        <v>1265</v>
      </c>
      <c r="H72" s="912" t="s">
        <v>3067</v>
      </c>
      <c r="I72" s="913" t="s">
        <v>850</v>
      </c>
      <c r="J72" s="913" t="s">
        <v>1266</v>
      </c>
      <c r="K72" s="913" t="s">
        <v>1267</v>
      </c>
      <c r="L72" s="914" t="s">
        <v>1268</v>
      </c>
      <c r="M72" s="913" t="s">
        <v>692</v>
      </c>
      <c r="N72" s="915">
        <v>84.96</v>
      </c>
      <c r="O72" s="916" t="s">
        <v>2624</v>
      </c>
      <c r="P72" s="917"/>
      <c r="Q72" s="917"/>
      <c r="R72" s="917"/>
      <c r="S72" s="917"/>
      <c r="T72" s="917"/>
      <c r="U72" s="917"/>
      <c r="V72" s="918">
        <v>2</v>
      </c>
      <c r="W72" s="918" t="s">
        <v>2401</v>
      </c>
      <c r="X72" s="919">
        <v>787200000</v>
      </c>
      <c r="Y72" s="919"/>
      <c r="Z72" s="919"/>
      <c r="AA72" s="919"/>
      <c r="AB72" s="920"/>
      <c r="AC72" s="920"/>
      <c r="AD72" s="920"/>
      <c r="AE72" s="921">
        <v>787200000</v>
      </c>
      <c r="AF72" s="922"/>
      <c r="AG72" s="923"/>
      <c r="AH72" s="924"/>
      <c r="AI72" s="925"/>
      <c r="AJ72" s="919"/>
      <c r="AK72" s="926">
        <v>1</v>
      </c>
      <c r="AL72" s="925" t="s">
        <v>2401</v>
      </c>
      <c r="AM72" s="927">
        <v>295500000</v>
      </c>
      <c r="AN72" s="924"/>
      <c r="AO72" s="924"/>
      <c r="AP72" s="927"/>
      <c r="AQ72" s="927"/>
      <c r="AR72" s="927"/>
      <c r="AS72" s="927"/>
      <c r="AT72" s="927"/>
      <c r="AU72" s="927"/>
      <c r="AV72" s="927"/>
      <c r="AW72" s="1003"/>
      <c r="AX72" s="921">
        <v>0</v>
      </c>
      <c r="AY72" s="928" t="s">
        <v>697</v>
      </c>
      <c r="AZ72" s="929">
        <v>666431458</v>
      </c>
      <c r="BA72" s="929"/>
      <c r="BB72" s="930" t="s">
        <v>2377</v>
      </c>
      <c r="BC72" s="930"/>
      <c r="BD72" s="930" t="s">
        <v>2983</v>
      </c>
      <c r="BE72" s="930" t="s">
        <v>1272</v>
      </c>
      <c r="BF72" s="930"/>
      <c r="BG72" s="931">
        <v>45796</v>
      </c>
      <c r="BH72" s="931">
        <v>45874</v>
      </c>
      <c r="BI72" s="931"/>
      <c r="BJ72" s="931"/>
      <c r="BK72" s="929"/>
      <c r="BL72" s="930"/>
      <c r="BM72" s="930"/>
      <c r="BN72" s="931"/>
      <c r="BO72" s="931"/>
      <c r="BP72" s="929"/>
      <c r="BQ72" s="929"/>
      <c r="BR72" s="923"/>
      <c r="BS72" s="919"/>
      <c r="BT72" s="917"/>
      <c r="BU72" s="932"/>
      <c r="BV72" s="933"/>
      <c r="BW72" s="934">
        <v>45878</v>
      </c>
      <c r="BX72" s="935" t="s">
        <v>710</v>
      </c>
      <c r="BY72" s="936">
        <v>947500000</v>
      </c>
      <c r="BZ72" s="937"/>
      <c r="CA72" s="907"/>
    </row>
    <row r="73" spans="2:79">
      <c r="B73" s="846"/>
      <c r="C73" s="908">
        <f t="shared" si="3"/>
        <v>64</v>
      </c>
      <c r="D73" s="909" t="s">
        <v>2377</v>
      </c>
      <c r="E73" s="910" t="s">
        <v>1273</v>
      </c>
      <c r="F73" s="910" t="s">
        <v>834</v>
      </c>
      <c r="G73" s="911" t="s">
        <v>1274</v>
      </c>
      <c r="H73" s="912" t="s">
        <v>3068</v>
      </c>
      <c r="I73" s="913" t="s">
        <v>687</v>
      </c>
      <c r="J73" s="913" t="s">
        <v>1275</v>
      </c>
      <c r="K73" s="913" t="s">
        <v>865</v>
      </c>
      <c r="L73" s="914" t="s">
        <v>1276</v>
      </c>
      <c r="M73" s="913" t="s">
        <v>692</v>
      </c>
      <c r="N73" s="915">
        <v>84.977999999999994</v>
      </c>
      <c r="O73" s="916">
        <v>44596</v>
      </c>
      <c r="P73" s="917"/>
      <c r="Q73" s="917"/>
      <c r="R73" s="917"/>
      <c r="S73" s="917"/>
      <c r="T73" s="917"/>
      <c r="U73" s="917"/>
      <c r="V73" s="918">
        <v>2</v>
      </c>
      <c r="W73" s="918" t="s">
        <v>2401</v>
      </c>
      <c r="X73" s="919">
        <v>182400000</v>
      </c>
      <c r="Y73" s="919"/>
      <c r="Z73" s="919"/>
      <c r="AA73" s="919"/>
      <c r="AB73" s="920"/>
      <c r="AC73" s="920"/>
      <c r="AD73" s="920"/>
      <c r="AE73" s="921">
        <v>182400000</v>
      </c>
      <c r="AF73" s="922"/>
      <c r="AG73" s="923"/>
      <c r="AH73" s="924"/>
      <c r="AI73" s="925"/>
      <c r="AJ73" s="919"/>
      <c r="AK73" s="926">
        <v>1</v>
      </c>
      <c r="AL73" s="925" t="s">
        <v>2401</v>
      </c>
      <c r="AM73" s="927">
        <v>510400000</v>
      </c>
      <c r="AN73" s="924"/>
      <c r="AO73" s="924"/>
      <c r="AP73" s="927"/>
      <c r="AQ73" s="927"/>
      <c r="AR73" s="927"/>
      <c r="AS73" s="927"/>
      <c r="AT73" s="927"/>
      <c r="AU73" s="927"/>
      <c r="AV73" s="927"/>
      <c r="AW73" s="1003"/>
      <c r="AX73" s="921">
        <v>0</v>
      </c>
      <c r="AY73" s="928" t="s">
        <v>697</v>
      </c>
      <c r="AZ73" s="929"/>
      <c r="BA73" s="929">
        <v>463527751</v>
      </c>
      <c r="BB73" s="930" t="s">
        <v>3069</v>
      </c>
      <c r="BC73" s="930"/>
      <c r="BD73" s="930" t="s">
        <v>2949</v>
      </c>
      <c r="BE73" s="930" t="s">
        <v>1280</v>
      </c>
      <c r="BF73" s="930"/>
      <c r="BG73" s="931" t="s">
        <v>3070</v>
      </c>
      <c r="BH73" s="931">
        <v>45912</v>
      </c>
      <c r="BI73" s="931"/>
      <c r="BJ73" s="931"/>
      <c r="BK73" s="929">
        <v>706000000</v>
      </c>
      <c r="BL73" s="930">
        <v>3</v>
      </c>
      <c r="BM73" s="930" t="s">
        <v>2971</v>
      </c>
      <c r="BN73" s="931">
        <v>45335</v>
      </c>
      <c r="BO73" s="931">
        <v>45860</v>
      </c>
      <c r="BP73" s="929">
        <v>451840000</v>
      </c>
      <c r="BQ73" s="929">
        <v>451840000</v>
      </c>
      <c r="BR73" s="923"/>
      <c r="BS73" s="919"/>
      <c r="BT73" s="917">
        <v>45860</v>
      </c>
      <c r="BU73" s="932">
        <v>556889000</v>
      </c>
      <c r="BV73" s="933"/>
      <c r="BW73" s="934">
        <v>45478</v>
      </c>
      <c r="BX73" s="935" t="s">
        <v>700</v>
      </c>
      <c r="BY73" s="936">
        <v>706000000</v>
      </c>
      <c r="BZ73" s="937"/>
      <c r="CA73" s="907"/>
    </row>
    <row r="74" spans="2:79">
      <c r="B74" s="846"/>
      <c r="C74" s="908">
        <f t="shared" si="3"/>
        <v>65</v>
      </c>
      <c r="D74" s="909" t="s">
        <v>2377</v>
      </c>
      <c r="E74" s="910" t="s">
        <v>1282</v>
      </c>
      <c r="F74" s="910" t="s">
        <v>834</v>
      </c>
      <c r="G74" s="911" t="s">
        <v>1283</v>
      </c>
      <c r="H74" s="912" t="s">
        <v>3071</v>
      </c>
      <c r="I74" s="913" t="s">
        <v>1284</v>
      </c>
      <c r="J74" s="913">
        <v>0</v>
      </c>
      <c r="K74" s="913" t="s">
        <v>1285</v>
      </c>
      <c r="L74" s="914" t="s">
        <v>1286</v>
      </c>
      <c r="M74" s="913" t="s">
        <v>692</v>
      </c>
      <c r="N74" s="915">
        <v>109.53</v>
      </c>
      <c r="O74" s="916" t="s">
        <v>3072</v>
      </c>
      <c r="P74" s="917"/>
      <c r="Q74" s="917"/>
      <c r="R74" s="917"/>
      <c r="S74" s="917"/>
      <c r="T74" s="917"/>
      <c r="U74" s="917"/>
      <c r="V74" s="918">
        <v>2</v>
      </c>
      <c r="W74" s="918" t="s">
        <v>2401</v>
      </c>
      <c r="X74" s="919">
        <v>328800000</v>
      </c>
      <c r="Y74" s="919"/>
      <c r="Z74" s="919"/>
      <c r="AA74" s="919"/>
      <c r="AB74" s="920"/>
      <c r="AC74" s="920"/>
      <c r="AD74" s="920"/>
      <c r="AE74" s="921">
        <v>328800000</v>
      </c>
      <c r="AF74" s="922"/>
      <c r="AG74" s="923"/>
      <c r="AH74" s="924"/>
      <c r="AI74" s="925"/>
      <c r="AJ74" s="919"/>
      <c r="AK74" s="926">
        <v>1</v>
      </c>
      <c r="AL74" s="925" t="s">
        <v>2401</v>
      </c>
      <c r="AM74" s="927">
        <v>363000000</v>
      </c>
      <c r="AN74" s="924"/>
      <c r="AO74" s="924"/>
      <c r="AP74" s="927"/>
      <c r="AQ74" s="927"/>
      <c r="AR74" s="927"/>
      <c r="AS74" s="927"/>
      <c r="AT74" s="927"/>
      <c r="AU74" s="927"/>
      <c r="AV74" s="927"/>
      <c r="AW74" s="1003"/>
      <c r="AX74" s="921">
        <v>0</v>
      </c>
      <c r="AY74" s="928" t="s">
        <v>697</v>
      </c>
      <c r="AZ74" s="929"/>
      <c r="BA74" s="929" t="s">
        <v>3073</v>
      </c>
      <c r="BB74" s="930" t="s">
        <v>1292</v>
      </c>
      <c r="BC74" s="930" t="s">
        <v>3074</v>
      </c>
      <c r="BD74" s="930" t="s">
        <v>3047</v>
      </c>
      <c r="BE74" s="930" t="s">
        <v>1290</v>
      </c>
      <c r="BF74" s="930" t="s">
        <v>1291</v>
      </c>
      <c r="BG74" s="931">
        <v>45545</v>
      </c>
      <c r="BH74" s="931">
        <v>45644</v>
      </c>
      <c r="BI74" s="931">
        <v>45834</v>
      </c>
      <c r="BJ74" s="931"/>
      <c r="BK74" s="929">
        <v>1150000000</v>
      </c>
      <c r="BL74" s="930">
        <v>1</v>
      </c>
      <c r="BM74" s="930" t="s">
        <v>3017</v>
      </c>
      <c r="BN74" s="931">
        <v>45848</v>
      </c>
      <c r="BO74" s="931">
        <v>45848</v>
      </c>
      <c r="BP74" s="929">
        <v>1150000000</v>
      </c>
      <c r="BQ74" s="929">
        <v>1150000000</v>
      </c>
      <c r="BR74" s="923"/>
      <c r="BS74" s="919"/>
      <c r="BT74" s="917"/>
      <c r="BU74" s="932"/>
      <c r="BV74" s="933"/>
      <c r="BW74" s="934">
        <v>45878</v>
      </c>
      <c r="BX74" s="935" t="s">
        <v>710</v>
      </c>
      <c r="BY74" s="936">
        <v>950000000</v>
      </c>
      <c r="BZ74" s="937"/>
      <c r="CA74" s="907"/>
    </row>
    <row r="75" spans="2:79">
      <c r="B75" s="846"/>
      <c r="C75" s="908">
        <f t="shared" ref="C75:C135" si="5">ROW()-ROW($C$9)</f>
        <v>66</v>
      </c>
      <c r="D75" s="909" t="s">
        <v>2377</v>
      </c>
      <c r="E75" s="910" t="s">
        <v>1294</v>
      </c>
      <c r="F75" s="910" t="s">
        <v>686</v>
      </c>
      <c r="G75" s="911" t="s">
        <v>1295</v>
      </c>
      <c r="H75" s="912" t="s">
        <v>3075</v>
      </c>
      <c r="I75" s="913" t="s">
        <v>687</v>
      </c>
      <c r="J75" s="913" t="s">
        <v>1296</v>
      </c>
      <c r="K75" s="913" t="s">
        <v>1297</v>
      </c>
      <c r="L75" s="914" t="s">
        <v>1298</v>
      </c>
      <c r="M75" s="913" t="s">
        <v>692</v>
      </c>
      <c r="N75" s="915">
        <v>84.66</v>
      </c>
      <c r="O75" s="916" t="s">
        <v>2635</v>
      </c>
      <c r="P75" s="917"/>
      <c r="Q75" s="917"/>
      <c r="R75" s="917"/>
      <c r="S75" s="917"/>
      <c r="T75" s="917"/>
      <c r="U75" s="917"/>
      <c r="V75" s="918">
        <v>2</v>
      </c>
      <c r="W75" s="918" t="s">
        <v>2401</v>
      </c>
      <c r="X75" s="919">
        <v>248400000</v>
      </c>
      <c r="Y75" s="919"/>
      <c r="Z75" s="919"/>
      <c r="AA75" s="919"/>
      <c r="AB75" s="920"/>
      <c r="AC75" s="920"/>
      <c r="AD75" s="920"/>
      <c r="AE75" s="921">
        <v>248400000</v>
      </c>
      <c r="AF75" s="922"/>
      <c r="AG75" s="923"/>
      <c r="AH75" s="924"/>
      <c r="AI75" s="925"/>
      <c r="AJ75" s="919"/>
      <c r="AK75" s="926">
        <v>1</v>
      </c>
      <c r="AL75" s="925" t="s">
        <v>2401</v>
      </c>
      <c r="AM75" s="927">
        <v>332200000</v>
      </c>
      <c r="AN75" s="924"/>
      <c r="AO75" s="924"/>
      <c r="AP75" s="927"/>
      <c r="AQ75" s="927"/>
      <c r="AR75" s="927"/>
      <c r="AS75" s="927"/>
      <c r="AT75" s="927"/>
      <c r="AU75" s="927"/>
      <c r="AV75" s="927"/>
      <c r="AW75" s="1003"/>
      <c r="AX75" s="921">
        <v>0</v>
      </c>
      <c r="AY75" s="928"/>
      <c r="AZ75" s="929"/>
      <c r="BA75" s="929"/>
      <c r="BB75" s="930"/>
      <c r="BC75" s="930"/>
      <c r="BD75" s="930"/>
      <c r="BE75" s="930"/>
      <c r="BF75" s="930"/>
      <c r="BG75" s="931"/>
      <c r="BH75" s="931"/>
      <c r="BI75" s="931"/>
      <c r="BJ75" s="931"/>
      <c r="BK75" s="929"/>
      <c r="BL75" s="930"/>
      <c r="BM75" s="930"/>
      <c r="BN75" s="931"/>
      <c r="BO75" s="931"/>
      <c r="BP75" s="929"/>
      <c r="BQ75" s="929"/>
      <c r="BR75" s="923"/>
      <c r="BS75" s="919"/>
      <c r="BT75" s="917"/>
      <c r="BU75" s="932"/>
      <c r="BV75" s="1004"/>
      <c r="BW75" s="934">
        <v>45878</v>
      </c>
      <c r="BX75" s="935" t="s">
        <v>710</v>
      </c>
      <c r="BY75" s="936">
        <v>505000000</v>
      </c>
      <c r="BZ75" s="937"/>
      <c r="CA75" s="907"/>
    </row>
    <row r="76" spans="2:79">
      <c r="B76" s="846"/>
      <c r="C76" s="908">
        <f t="shared" si="5"/>
        <v>67</v>
      </c>
      <c r="D76" s="909" t="s">
        <v>2377</v>
      </c>
      <c r="E76" s="910" t="s">
        <v>1302</v>
      </c>
      <c r="F76" s="910" t="s">
        <v>686</v>
      </c>
      <c r="G76" s="911" t="s">
        <v>1303</v>
      </c>
      <c r="H76" s="912" t="s">
        <v>3076</v>
      </c>
      <c r="I76" s="913" t="s">
        <v>1009</v>
      </c>
      <c r="J76" s="913" t="s">
        <v>982</v>
      </c>
      <c r="K76" s="913" t="s">
        <v>1057</v>
      </c>
      <c r="L76" s="914" t="s">
        <v>1304</v>
      </c>
      <c r="M76" s="913" t="s">
        <v>692</v>
      </c>
      <c r="N76" s="915">
        <v>59.26</v>
      </c>
      <c r="O76" s="916" t="s">
        <v>2639</v>
      </c>
      <c r="P76" s="917"/>
      <c r="Q76" s="917"/>
      <c r="R76" s="917"/>
      <c r="S76" s="917"/>
      <c r="T76" s="917"/>
      <c r="U76" s="917"/>
      <c r="V76" s="918">
        <v>1</v>
      </c>
      <c r="W76" s="918" t="s">
        <v>2401</v>
      </c>
      <c r="X76" s="919">
        <v>175200000</v>
      </c>
      <c r="Y76" s="919"/>
      <c r="Z76" s="919"/>
      <c r="AA76" s="919"/>
      <c r="AB76" s="920"/>
      <c r="AC76" s="920"/>
      <c r="AD76" s="920"/>
      <c r="AE76" s="921">
        <v>175200000</v>
      </c>
      <c r="AF76" s="922"/>
      <c r="AG76" s="923"/>
      <c r="AH76" s="924"/>
      <c r="AI76" s="925"/>
      <c r="AJ76" s="919"/>
      <c r="AK76" s="926"/>
      <c r="AL76" s="925"/>
      <c r="AM76" s="927"/>
      <c r="AN76" s="924"/>
      <c r="AO76" s="924"/>
      <c r="AP76" s="927"/>
      <c r="AQ76" s="927"/>
      <c r="AR76" s="927"/>
      <c r="AS76" s="927"/>
      <c r="AT76" s="927"/>
      <c r="AU76" s="927"/>
      <c r="AV76" s="927"/>
      <c r="AW76" s="1003"/>
      <c r="AX76" s="921">
        <v>0</v>
      </c>
      <c r="AY76" s="928"/>
      <c r="AZ76" s="929"/>
      <c r="BA76" s="929"/>
      <c r="BB76" s="930"/>
      <c r="BC76" s="930"/>
      <c r="BD76" s="930"/>
      <c r="BE76" s="930"/>
      <c r="BF76" s="930"/>
      <c r="BG76" s="931"/>
      <c r="BH76" s="931"/>
      <c r="BI76" s="931"/>
      <c r="BJ76" s="931"/>
      <c r="BK76" s="929"/>
      <c r="BL76" s="930"/>
      <c r="BM76" s="930"/>
      <c r="BN76" s="931"/>
      <c r="BO76" s="931"/>
      <c r="BP76" s="929"/>
      <c r="BQ76" s="929"/>
      <c r="BR76" s="923"/>
      <c r="BS76" s="919"/>
      <c r="BT76" s="917"/>
      <c r="BU76" s="919"/>
      <c r="BV76" s="933"/>
      <c r="BW76" s="934">
        <v>45878</v>
      </c>
      <c r="BX76" s="935" t="s">
        <v>710</v>
      </c>
      <c r="BY76" s="936">
        <v>150000000</v>
      </c>
      <c r="BZ76" s="937"/>
      <c r="CA76" s="907"/>
    </row>
    <row r="77" spans="2:79">
      <c r="B77" s="846"/>
      <c r="C77" s="908">
        <f t="shared" si="5"/>
        <v>68</v>
      </c>
      <c r="D77" s="909" t="s">
        <v>2377</v>
      </c>
      <c r="E77" s="910" t="s">
        <v>1308</v>
      </c>
      <c r="F77" s="910" t="s">
        <v>686</v>
      </c>
      <c r="G77" s="911" t="s">
        <v>1309</v>
      </c>
      <c r="H77" s="912" t="s">
        <v>3077</v>
      </c>
      <c r="I77" s="913" t="s">
        <v>735</v>
      </c>
      <c r="J77" s="913" t="s">
        <v>875</v>
      </c>
      <c r="K77" s="913" t="s">
        <v>852</v>
      </c>
      <c r="L77" s="914" t="s">
        <v>1310</v>
      </c>
      <c r="M77" s="913" t="s">
        <v>692</v>
      </c>
      <c r="N77" s="915">
        <v>59.73</v>
      </c>
      <c r="O77" s="916" t="s">
        <v>2643</v>
      </c>
      <c r="P77" s="917"/>
      <c r="Q77" s="917"/>
      <c r="R77" s="917"/>
      <c r="S77" s="917"/>
      <c r="T77" s="917"/>
      <c r="U77" s="917"/>
      <c r="V77" s="918">
        <v>1</v>
      </c>
      <c r="W77" s="918" t="s">
        <v>2401</v>
      </c>
      <c r="X77" s="919">
        <v>231600000</v>
      </c>
      <c r="Y77" s="919"/>
      <c r="Z77" s="919"/>
      <c r="AA77" s="919"/>
      <c r="AB77" s="920"/>
      <c r="AC77" s="920"/>
      <c r="AD77" s="920"/>
      <c r="AE77" s="921">
        <v>231600000</v>
      </c>
      <c r="AF77" s="922"/>
      <c r="AG77" s="923"/>
      <c r="AH77" s="924"/>
      <c r="AI77" s="925"/>
      <c r="AJ77" s="919"/>
      <c r="AK77" s="926"/>
      <c r="AL77" s="925"/>
      <c r="AM77" s="927"/>
      <c r="AN77" s="924"/>
      <c r="AO77" s="924"/>
      <c r="AP77" s="927"/>
      <c r="AQ77" s="927"/>
      <c r="AR77" s="927"/>
      <c r="AS77" s="927"/>
      <c r="AT77" s="927"/>
      <c r="AU77" s="927"/>
      <c r="AV77" s="927"/>
      <c r="AW77" s="1003"/>
      <c r="AX77" s="921">
        <v>0</v>
      </c>
      <c r="AY77" s="928"/>
      <c r="AZ77" s="929"/>
      <c r="BA77" s="929"/>
      <c r="BB77" s="930"/>
      <c r="BC77" s="930"/>
      <c r="BD77" s="930"/>
      <c r="BE77" s="930"/>
      <c r="BF77" s="930"/>
      <c r="BG77" s="931"/>
      <c r="BH77" s="931"/>
      <c r="BI77" s="931"/>
      <c r="BJ77" s="931"/>
      <c r="BK77" s="929"/>
      <c r="BL77" s="930"/>
      <c r="BM77" s="930"/>
      <c r="BN77" s="931"/>
      <c r="BO77" s="931"/>
      <c r="BP77" s="929"/>
      <c r="BQ77" s="929"/>
      <c r="BR77" s="923"/>
      <c r="BS77" s="919"/>
      <c r="BT77" s="917"/>
      <c r="BU77" s="932"/>
      <c r="BV77" s="933"/>
      <c r="BW77" s="934">
        <v>45878</v>
      </c>
      <c r="BX77" s="935" t="s">
        <v>710</v>
      </c>
      <c r="BY77" s="936">
        <v>197500000</v>
      </c>
      <c r="BZ77" s="937"/>
      <c r="CA77" s="907"/>
    </row>
    <row r="78" spans="2:79">
      <c r="B78" s="846"/>
      <c r="C78" s="908">
        <f t="shared" si="5"/>
        <v>69</v>
      </c>
      <c r="D78" s="909" t="s">
        <v>2377</v>
      </c>
      <c r="E78" s="910" t="s">
        <v>1314</v>
      </c>
      <c r="F78" s="910" t="s">
        <v>686</v>
      </c>
      <c r="G78" s="911" t="s">
        <v>1315</v>
      </c>
      <c r="H78" s="912" t="s">
        <v>3078</v>
      </c>
      <c r="I78" s="913" t="s">
        <v>687</v>
      </c>
      <c r="J78" s="913" t="s">
        <v>1189</v>
      </c>
      <c r="K78" s="913" t="s">
        <v>1316</v>
      </c>
      <c r="L78" s="914" t="s">
        <v>1317</v>
      </c>
      <c r="M78" s="913" t="s">
        <v>692</v>
      </c>
      <c r="N78" s="915">
        <v>59.93</v>
      </c>
      <c r="O78" s="916" t="s">
        <v>2647</v>
      </c>
      <c r="P78" s="917"/>
      <c r="Q78" s="917"/>
      <c r="R78" s="917"/>
      <c r="S78" s="917"/>
      <c r="T78" s="917"/>
      <c r="U78" s="917"/>
      <c r="V78" s="918">
        <v>1</v>
      </c>
      <c r="W78" s="918" t="s">
        <v>2401</v>
      </c>
      <c r="X78" s="919">
        <v>367200000</v>
      </c>
      <c r="Y78" s="919"/>
      <c r="Z78" s="919"/>
      <c r="AA78" s="919"/>
      <c r="AB78" s="920"/>
      <c r="AC78" s="920"/>
      <c r="AD78" s="920"/>
      <c r="AE78" s="921">
        <v>367200000</v>
      </c>
      <c r="AF78" s="922"/>
      <c r="AG78" s="923"/>
      <c r="AH78" s="924"/>
      <c r="AI78" s="925"/>
      <c r="AJ78" s="919"/>
      <c r="AK78" s="926"/>
      <c r="AL78" s="925"/>
      <c r="AM78" s="927"/>
      <c r="AN78" s="924"/>
      <c r="AO78" s="924"/>
      <c r="AP78" s="927"/>
      <c r="AQ78" s="927"/>
      <c r="AR78" s="927"/>
      <c r="AS78" s="927"/>
      <c r="AT78" s="927"/>
      <c r="AU78" s="927"/>
      <c r="AV78" s="927"/>
      <c r="AW78" s="1003"/>
      <c r="AX78" s="921">
        <v>0</v>
      </c>
      <c r="AY78" s="928"/>
      <c r="AZ78" s="929"/>
      <c r="BA78" s="929"/>
      <c r="BB78" s="930"/>
      <c r="BC78" s="930"/>
      <c r="BD78" s="930" t="s">
        <v>2966</v>
      </c>
      <c r="BE78" s="930" t="s">
        <v>2966</v>
      </c>
      <c r="BF78" s="930"/>
      <c r="BG78" s="931" t="s">
        <v>2966</v>
      </c>
      <c r="BH78" s="931"/>
      <c r="BI78" s="931"/>
      <c r="BJ78" s="931"/>
      <c r="BK78" s="929"/>
      <c r="BL78" s="930"/>
      <c r="BM78" s="930"/>
      <c r="BN78" s="931"/>
      <c r="BO78" s="931"/>
      <c r="BP78" s="929"/>
      <c r="BQ78" s="929"/>
      <c r="BR78" s="923"/>
      <c r="BS78" s="919"/>
      <c r="BT78" s="917"/>
      <c r="BU78" s="932"/>
      <c r="BV78" s="933"/>
      <c r="BW78" s="934">
        <v>45878</v>
      </c>
      <c r="BX78" s="935" t="s">
        <v>710</v>
      </c>
      <c r="BY78" s="936">
        <v>320000000</v>
      </c>
      <c r="BZ78" s="937"/>
      <c r="CA78" s="907"/>
    </row>
    <row r="79" spans="2:79">
      <c r="B79" s="846"/>
      <c r="C79" s="908">
        <f t="shared" si="5"/>
        <v>70</v>
      </c>
      <c r="D79" s="909" t="s">
        <v>2377</v>
      </c>
      <c r="E79" s="910" t="s">
        <v>1322</v>
      </c>
      <c r="F79" s="910" t="s">
        <v>686</v>
      </c>
      <c r="G79" s="911" t="s">
        <v>1323</v>
      </c>
      <c r="H79" s="912" t="s">
        <v>3079</v>
      </c>
      <c r="I79" s="913" t="s">
        <v>1284</v>
      </c>
      <c r="J79" s="913">
        <v>0</v>
      </c>
      <c r="K79" s="913" t="s">
        <v>1324</v>
      </c>
      <c r="L79" s="914" t="s">
        <v>1325</v>
      </c>
      <c r="M79" s="913" t="s">
        <v>692</v>
      </c>
      <c r="N79" s="915">
        <v>84.69</v>
      </c>
      <c r="O79" s="916" t="s">
        <v>2651</v>
      </c>
      <c r="P79" s="917"/>
      <c r="Q79" s="917"/>
      <c r="R79" s="917"/>
      <c r="S79" s="917"/>
      <c r="T79" s="917"/>
      <c r="U79" s="917"/>
      <c r="V79" s="918">
        <v>2</v>
      </c>
      <c r="W79" s="918" t="s">
        <v>2401</v>
      </c>
      <c r="X79" s="919">
        <v>376800000</v>
      </c>
      <c r="Y79" s="919"/>
      <c r="Z79" s="919"/>
      <c r="AA79" s="919"/>
      <c r="AB79" s="920"/>
      <c r="AC79" s="920"/>
      <c r="AD79" s="920"/>
      <c r="AE79" s="921">
        <v>376800000</v>
      </c>
      <c r="AF79" s="922"/>
      <c r="AG79" s="923"/>
      <c r="AH79" s="924"/>
      <c r="AI79" s="925"/>
      <c r="AJ79" s="919"/>
      <c r="AK79" s="926">
        <v>1</v>
      </c>
      <c r="AL79" s="925" t="s">
        <v>2401</v>
      </c>
      <c r="AM79" s="927">
        <v>273960000</v>
      </c>
      <c r="AN79" s="924"/>
      <c r="AO79" s="924"/>
      <c r="AP79" s="927"/>
      <c r="AQ79" s="927"/>
      <c r="AR79" s="927"/>
      <c r="AS79" s="927"/>
      <c r="AT79" s="927"/>
      <c r="AU79" s="927"/>
      <c r="AV79" s="927"/>
      <c r="AW79" s="1003"/>
      <c r="AX79" s="921">
        <v>0</v>
      </c>
      <c r="AY79" s="928" t="s">
        <v>697</v>
      </c>
      <c r="AZ79" s="929">
        <v>317187849</v>
      </c>
      <c r="BA79" s="929"/>
      <c r="BB79" s="930" t="s">
        <v>2377</v>
      </c>
      <c r="BC79" s="930"/>
      <c r="BD79" s="930" t="s">
        <v>3047</v>
      </c>
      <c r="BE79" s="930" t="s">
        <v>1329</v>
      </c>
      <c r="BF79" s="930"/>
      <c r="BG79" s="931" t="s">
        <v>3080</v>
      </c>
      <c r="BH79" s="931">
        <v>45621</v>
      </c>
      <c r="BI79" s="931"/>
      <c r="BJ79" s="931"/>
      <c r="BK79" s="929">
        <v>555000000</v>
      </c>
      <c r="BL79" s="930">
        <v>1</v>
      </c>
      <c r="BM79" s="930" t="s">
        <v>3038</v>
      </c>
      <c r="BN79" s="931">
        <v>45854</v>
      </c>
      <c r="BO79" s="931">
        <v>45854</v>
      </c>
      <c r="BP79" s="929">
        <v>555000000</v>
      </c>
      <c r="BQ79" s="929">
        <v>555000000</v>
      </c>
      <c r="BR79" s="923">
        <v>45889</v>
      </c>
      <c r="BS79" s="919">
        <v>388500000</v>
      </c>
      <c r="BT79" s="917"/>
      <c r="BU79" s="932"/>
      <c r="BV79" s="933"/>
      <c r="BW79" s="934">
        <v>45534</v>
      </c>
      <c r="BX79" s="935" t="s">
        <v>700</v>
      </c>
      <c r="BY79" s="936">
        <v>555000000</v>
      </c>
      <c r="BZ79" s="937"/>
      <c r="CA79" s="907"/>
    </row>
    <row r="80" spans="2:79">
      <c r="B80" s="846"/>
      <c r="C80" s="908">
        <f t="shared" si="5"/>
        <v>71</v>
      </c>
      <c r="D80" s="909" t="s">
        <v>2377</v>
      </c>
      <c r="E80" s="910" t="s">
        <v>1330</v>
      </c>
      <c r="F80" s="910" t="s">
        <v>834</v>
      </c>
      <c r="G80" s="911" t="s">
        <v>1331</v>
      </c>
      <c r="H80" s="912" t="s">
        <v>3081</v>
      </c>
      <c r="I80" s="913" t="s">
        <v>735</v>
      </c>
      <c r="J80" s="913" t="s">
        <v>973</v>
      </c>
      <c r="K80" s="913" t="s">
        <v>1332</v>
      </c>
      <c r="L80" s="914" t="s">
        <v>1333</v>
      </c>
      <c r="M80" s="913" t="s">
        <v>692</v>
      </c>
      <c r="N80" s="915">
        <v>100.61</v>
      </c>
      <c r="O80" s="916" t="s">
        <v>2655</v>
      </c>
      <c r="P80" s="917"/>
      <c r="Q80" s="917"/>
      <c r="R80" s="917"/>
      <c r="S80" s="917"/>
      <c r="T80" s="917"/>
      <c r="U80" s="917"/>
      <c r="V80" s="918">
        <v>2</v>
      </c>
      <c r="W80" s="918" t="s">
        <v>2401</v>
      </c>
      <c r="X80" s="919">
        <v>721200000</v>
      </c>
      <c r="Y80" s="919"/>
      <c r="Z80" s="919"/>
      <c r="AA80" s="919"/>
      <c r="AB80" s="920"/>
      <c r="AC80" s="920"/>
      <c r="AD80" s="920"/>
      <c r="AE80" s="921">
        <v>721200000</v>
      </c>
      <c r="AF80" s="922"/>
      <c r="AG80" s="923"/>
      <c r="AH80" s="924"/>
      <c r="AI80" s="925"/>
      <c r="AJ80" s="919"/>
      <c r="AK80" s="926">
        <v>1</v>
      </c>
      <c r="AL80" s="925" t="s">
        <v>2401</v>
      </c>
      <c r="AM80" s="927">
        <v>120000000</v>
      </c>
      <c r="AN80" s="924"/>
      <c r="AO80" s="924"/>
      <c r="AP80" s="927"/>
      <c r="AQ80" s="927"/>
      <c r="AR80" s="927"/>
      <c r="AS80" s="927"/>
      <c r="AT80" s="927"/>
      <c r="AU80" s="927"/>
      <c r="AV80" s="927"/>
      <c r="AW80" s="1003"/>
      <c r="AX80" s="921">
        <v>0</v>
      </c>
      <c r="AY80" s="928" t="s">
        <v>697</v>
      </c>
      <c r="AZ80" s="929">
        <v>95722704</v>
      </c>
      <c r="BA80" s="929"/>
      <c r="BB80" s="930" t="s">
        <v>2377</v>
      </c>
      <c r="BC80" s="930"/>
      <c r="BD80" s="930" t="s">
        <v>2959</v>
      </c>
      <c r="BE80" s="930" t="s">
        <v>1337</v>
      </c>
      <c r="BF80" s="930"/>
      <c r="BG80" s="931" t="s">
        <v>3082</v>
      </c>
      <c r="BH80" s="931">
        <v>45457</v>
      </c>
      <c r="BI80" s="931"/>
      <c r="BJ80" s="931"/>
      <c r="BK80" s="929"/>
      <c r="BL80" s="930"/>
      <c r="BM80" s="930"/>
      <c r="BN80" s="931"/>
      <c r="BO80" s="931"/>
      <c r="BP80" s="929"/>
      <c r="BQ80" s="929"/>
      <c r="BR80" s="923"/>
      <c r="BS80" s="919"/>
      <c r="BT80" s="917"/>
      <c r="BU80" s="932"/>
      <c r="BV80" s="933"/>
      <c r="BW80" s="934">
        <v>45878</v>
      </c>
      <c r="BX80" s="935" t="s">
        <v>710</v>
      </c>
      <c r="BY80" s="936">
        <v>765000000</v>
      </c>
      <c r="BZ80" s="937"/>
      <c r="CA80" s="907"/>
    </row>
    <row r="81" spans="2:79">
      <c r="B81" s="846"/>
      <c r="C81" s="908">
        <f t="shared" si="5"/>
        <v>72</v>
      </c>
      <c r="D81" s="909" t="s">
        <v>2377</v>
      </c>
      <c r="E81" s="910" t="s">
        <v>1338</v>
      </c>
      <c r="F81" s="910" t="s">
        <v>834</v>
      </c>
      <c r="G81" s="911" t="s">
        <v>1339</v>
      </c>
      <c r="H81" s="912" t="s">
        <v>3083</v>
      </c>
      <c r="I81" s="913" t="s">
        <v>735</v>
      </c>
      <c r="J81" s="913" t="s">
        <v>757</v>
      </c>
      <c r="K81" s="913" t="s">
        <v>1340</v>
      </c>
      <c r="L81" s="914" t="s">
        <v>1341</v>
      </c>
      <c r="M81" s="913" t="s">
        <v>692</v>
      </c>
      <c r="N81" s="915">
        <v>106.28</v>
      </c>
      <c r="O81" s="916" t="s">
        <v>2659</v>
      </c>
      <c r="P81" s="917"/>
      <c r="Q81" s="917"/>
      <c r="R81" s="917"/>
      <c r="S81" s="917"/>
      <c r="T81" s="917"/>
      <c r="U81" s="917"/>
      <c r="V81" s="918">
        <v>1</v>
      </c>
      <c r="W81" s="918" t="s">
        <v>2401</v>
      </c>
      <c r="X81" s="919">
        <v>247200000</v>
      </c>
      <c r="Y81" s="919"/>
      <c r="Z81" s="919"/>
      <c r="AA81" s="919"/>
      <c r="AB81" s="920"/>
      <c r="AC81" s="920"/>
      <c r="AD81" s="920"/>
      <c r="AE81" s="921">
        <v>247200000</v>
      </c>
      <c r="AF81" s="922"/>
      <c r="AG81" s="923"/>
      <c r="AH81" s="924"/>
      <c r="AI81" s="925"/>
      <c r="AJ81" s="919"/>
      <c r="AK81" s="926"/>
      <c r="AL81" s="925"/>
      <c r="AM81" s="927"/>
      <c r="AN81" s="924"/>
      <c r="AO81" s="924"/>
      <c r="AP81" s="927"/>
      <c r="AQ81" s="927"/>
      <c r="AR81" s="927"/>
      <c r="AS81" s="927"/>
      <c r="AT81" s="927"/>
      <c r="AU81" s="927"/>
      <c r="AV81" s="927"/>
      <c r="AW81" s="1003"/>
      <c r="AX81" s="921">
        <v>0</v>
      </c>
      <c r="AY81" s="928" t="s">
        <v>697</v>
      </c>
      <c r="AZ81" s="929">
        <v>210006668</v>
      </c>
      <c r="BA81" s="929"/>
      <c r="BB81" s="930" t="s">
        <v>2377</v>
      </c>
      <c r="BC81" s="930"/>
      <c r="BD81" s="930" t="s">
        <v>2959</v>
      </c>
      <c r="BE81" s="930" t="s">
        <v>1345</v>
      </c>
      <c r="BF81" s="930"/>
      <c r="BG81" s="931" t="s">
        <v>3084</v>
      </c>
      <c r="BH81" s="931">
        <v>45510</v>
      </c>
      <c r="BI81" s="931"/>
      <c r="BJ81" s="931"/>
      <c r="BK81" s="929">
        <v>292000000</v>
      </c>
      <c r="BL81" s="930">
        <v>1</v>
      </c>
      <c r="BM81" s="930" t="s">
        <v>3038</v>
      </c>
      <c r="BN81" s="931">
        <v>45859</v>
      </c>
      <c r="BO81" s="931">
        <v>45859</v>
      </c>
      <c r="BP81" s="929">
        <v>292000000</v>
      </c>
      <c r="BQ81" s="929">
        <v>292000000</v>
      </c>
      <c r="BR81" s="923">
        <v>45903</v>
      </c>
      <c r="BS81" s="919">
        <v>204400000</v>
      </c>
      <c r="BT81" s="917"/>
      <c r="BU81" s="932"/>
      <c r="BV81" s="933"/>
      <c r="BW81" s="934">
        <v>45443</v>
      </c>
      <c r="BX81" s="935" t="s">
        <v>700</v>
      </c>
      <c r="BY81" s="936">
        <v>292000000</v>
      </c>
      <c r="BZ81" s="937"/>
      <c r="CA81" s="907"/>
    </row>
    <row r="82" spans="2:79">
      <c r="B82" s="846"/>
      <c r="C82" s="908">
        <f t="shared" si="5"/>
        <v>73</v>
      </c>
      <c r="D82" s="909" t="s">
        <v>2377</v>
      </c>
      <c r="E82" s="910" t="s">
        <v>1346</v>
      </c>
      <c r="F82" s="910" t="s">
        <v>834</v>
      </c>
      <c r="G82" s="911" t="s">
        <v>1347</v>
      </c>
      <c r="H82" s="912" t="s">
        <v>3085</v>
      </c>
      <c r="I82" s="913" t="s">
        <v>1348</v>
      </c>
      <c r="J82" s="913" t="s">
        <v>1349</v>
      </c>
      <c r="K82" s="913" t="s">
        <v>1350</v>
      </c>
      <c r="L82" s="914" t="s">
        <v>1351</v>
      </c>
      <c r="M82" s="913" t="s">
        <v>692</v>
      </c>
      <c r="N82" s="915">
        <v>76.599999999999994</v>
      </c>
      <c r="O82" s="916" t="s">
        <v>2663</v>
      </c>
      <c r="P82" s="917"/>
      <c r="Q82" s="917"/>
      <c r="R82" s="917"/>
      <c r="S82" s="917"/>
      <c r="T82" s="917"/>
      <c r="U82" s="917"/>
      <c r="V82" s="918">
        <v>1</v>
      </c>
      <c r="W82" s="918" t="s">
        <v>2401</v>
      </c>
      <c r="X82" s="919">
        <v>478800000</v>
      </c>
      <c r="Y82" s="919"/>
      <c r="Z82" s="919"/>
      <c r="AA82" s="919"/>
      <c r="AB82" s="920"/>
      <c r="AC82" s="920"/>
      <c r="AD82" s="920"/>
      <c r="AE82" s="921">
        <v>478800000</v>
      </c>
      <c r="AF82" s="922"/>
      <c r="AG82" s="923"/>
      <c r="AH82" s="924"/>
      <c r="AI82" s="925"/>
      <c r="AJ82" s="919"/>
      <c r="AK82" s="926"/>
      <c r="AL82" s="925"/>
      <c r="AM82" s="927"/>
      <c r="AN82" s="924"/>
      <c r="AO82" s="924"/>
      <c r="AP82" s="927"/>
      <c r="AQ82" s="927"/>
      <c r="AR82" s="927"/>
      <c r="AS82" s="927"/>
      <c r="AT82" s="927"/>
      <c r="AU82" s="927"/>
      <c r="AV82" s="927"/>
      <c r="AW82" s="1003"/>
      <c r="AX82" s="921">
        <v>0</v>
      </c>
      <c r="AY82" s="928" t="s">
        <v>697</v>
      </c>
      <c r="AZ82" s="929">
        <v>405120183</v>
      </c>
      <c r="BA82" s="929"/>
      <c r="BB82" s="930" t="s">
        <v>2377</v>
      </c>
      <c r="BC82" s="930"/>
      <c r="BD82" s="930" t="s">
        <v>1356</v>
      </c>
      <c r="BE82" s="930" t="s">
        <v>1357</v>
      </c>
      <c r="BF82" s="930"/>
      <c r="BG82" s="931" t="s">
        <v>3016</v>
      </c>
      <c r="BH82" s="931">
        <v>45747</v>
      </c>
      <c r="BI82" s="931"/>
      <c r="BJ82" s="931"/>
      <c r="BK82" s="929"/>
      <c r="BL82" s="930"/>
      <c r="BM82" s="930"/>
      <c r="BN82" s="931"/>
      <c r="BO82" s="931"/>
      <c r="BP82" s="929"/>
      <c r="BQ82" s="929"/>
      <c r="BR82" s="923"/>
      <c r="BS82" s="919"/>
      <c r="BT82" s="917"/>
      <c r="BU82" s="919"/>
      <c r="BV82" s="933"/>
      <c r="BW82" s="934"/>
      <c r="BX82" s="935"/>
      <c r="BY82" s="936"/>
      <c r="BZ82" s="937"/>
      <c r="CA82" s="907"/>
    </row>
    <row r="83" spans="2:79">
      <c r="B83" s="846"/>
      <c r="C83" s="908">
        <f t="shared" si="5"/>
        <v>74</v>
      </c>
      <c r="D83" s="909" t="s">
        <v>2377</v>
      </c>
      <c r="E83" s="910" t="s">
        <v>1358</v>
      </c>
      <c r="F83" s="910" t="s">
        <v>686</v>
      </c>
      <c r="G83" s="911" t="s">
        <v>1359</v>
      </c>
      <c r="H83" s="912" t="s">
        <v>3086</v>
      </c>
      <c r="I83" s="913" t="s">
        <v>981</v>
      </c>
      <c r="J83" s="913" t="s">
        <v>1360</v>
      </c>
      <c r="K83" s="913" t="s">
        <v>1361</v>
      </c>
      <c r="L83" s="914" t="s">
        <v>1362</v>
      </c>
      <c r="M83" s="913" t="s">
        <v>692</v>
      </c>
      <c r="N83" s="915">
        <v>101.91</v>
      </c>
      <c r="O83" s="916" t="s">
        <v>2666</v>
      </c>
      <c r="P83" s="917"/>
      <c r="Q83" s="917"/>
      <c r="R83" s="917"/>
      <c r="S83" s="917"/>
      <c r="T83" s="917"/>
      <c r="U83" s="917"/>
      <c r="V83" s="918">
        <v>2</v>
      </c>
      <c r="W83" s="918" t="s">
        <v>2401</v>
      </c>
      <c r="X83" s="919">
        <v>60000000</v>
      </c>
      <c r="Y83" s="919"/>
      <c r="Z83" s="919"/>
      <c r="AA83" s="919"/>
      <c r="AB83" s="920"/>
      <c r="AC83" s="920"/>
      <c r="AD83" s="920"/>
      <c r="AE83" s="921">
        <v>60000000</v>
      </c>
      <c r="AF83" s="922"/>
      <c r="AG83" s="923"/>
      <c r="AH83" s="924"/>
      <c r="AI83" s="925"/>
      <c r="AJ83" s="919"/>
      <c r="AK83" s="926">
        <v>1</v>
      </c>
      <c r="AL83" s="925" t="s">
        <v>2401</v>
      </c>
      <c r="AM83" s="927">
        <v>300000000</v>
      </c>
      <c r="AN83" s="924"/>
      <c r="AO83" s="924"/>
      <c r="AP83" s="927"/>
      <c r="AQ83" s="927"/>
      <c r="AR83" s="927"/>
      <c r="AS83" s="927"/>
      <c r="AT83" s="927"/>
      <c r="AU83" s="927"/>
      <c r="AV83" s="927"/>
      <c r="AW83" s="1003"/>
      <c r="AX83" s="921">
        <v>0</v>
      </c>
      <c r="AY83" s="928" t="s">
        <v>697</v>
      </c>
      <c r="AZ83" s="929"/>
      <c r="BA83" s="929">
        <v>268562706</v>
      </c>
      <c r="BB83" s="930" t="s">
        <v>1367</v>
      </c>
      <c r="BC83" s="930"/>
      <c r="BD83" s="930" t="s">
        <v>3004</v>
      </c>
      <c r="BE83" s="930" t="s">
        <v>1366</v>
      </c>
      <c r="BF83" s="930"/>
      <c r="BG83" s="931">
        <v>45735</v>
      </c>
      <c r="BH83" s="931">
        <v>45820</v>
      </c>
      <c r="BI83" s="931"/>
      <c r="BJ83" s="931"/>
      <c r="BK83" s="929"/>
      <c r="BL83" s="930"/>
      <c r="BM83" s="930"/>
      <c r="BN83" s="931"/>
      <c r="BO83" s="931"/>
      <c r="BP83" s="929"/>
      <c r="BQ83" s="929"/>
      <c r="BR83" s="923"/>
      <c r="BS83" s="919"/>
      <c r="BT83" s="917"/>
      <c r="BU83" s="932"/>
      <c r="BV83" s="933"/>
      <c r="BW83" s="934">
        <v>45878</v>
      </c>
      <c r="BX83" s="935" t="s">
        <v>710</v>
      </c>
      <c r="BY83" s="936">
        <v>465000000</v>
      </c>
      <c r="BZ83" s="937"/>
      <c r="CA83" s="907"/>
    </row>
    <row r="84" spans="2:79">
      <c r="B84" s="846"/>
      <c r="C84" s="908">
        <f t="shared" si="5"/>
        <v>75</v>
      </c>
      <c r="D84" s="909" t="s">
        <v>2377</v>
      </c>
      <c r="E84" s="910" t="s">
        <v>1368</v>
      </c>
      <c r="F84" s="910" t="s">
        <v>686</v>
      </c>
      <c r="G84" s="911" t="s">
        <v>1369</v>
      </c>
      <c r="H84" s="912" t="s">
        <v>3087</v>
      </c>
      <c r="I84" s="913" t="s">
        <v>687</v>
      </c>
      <c r="J84" s="913" t="s">
        <v>1218</v>
      </c>
      <c r="K84" s="913" t="s">
        <v>1370</v>
      </c>
      <c r="L84" s="914" t="s">
        <v>1371</v>
      </c>
      <c r="M84" s="913" t="s">
        <v>692</v>
      </c>
      <c r="N84" s="915">
        <v>84.38</v>
      </c>
      <c r="O84" s="916" t="s">
        <v>2670</v>
      </c>
      <c r="P84" s="917"/>
      <c r="Q84" s="917"/>
      <c r="R84" s="917"/>
      <c r="S84" s="917"/>
      <c r="T84" s="917"/>
      <c r="U84" s="917"/>
      <c r="V84" s="918">
        <v>2</v>
      </c>
      <c r="W84" s="918" t="s">
        <v>2401</v>
      </c>
      <c r="X84" s="919">
        <v>160800000</v>
      </c>
      <c r="Y84" s="919"/>
      <c r="Z84" s="919"/>
      <c r="AA84" s="919"/>
      <c r="AB84" s="920"/>
      <c r="AC84" s="920"/>
      <c r="AD84" s="920"/>
      <c r="AE84" s="921">
        <v>160800000</v>
      </c>
      <c r="AF84" s="922"/>
      <c r="AG84" s="923"/>
      <c r="AH84" s="924"/>
      <c r="AI84" s="925"/>
      <c r="AJ84" s="919"/>
      <c r="AK84" s="926">
        <v>1</v>
      </c>
      <c r="AL84" s="925" t="s">
        <v>2401</v>
      </c>
      <c r="AM84" s="927">
        <v>315700000</v>
      </c>
      <c r="AN84" s="924"/>
      <c r="AO84" s="924"/>
      <c r="AP84" s="927"/>
      <c r="AQ84" s="927"/>
      <c r="AR84" s="927"/>
      <c r="AS84" s="927"/>
      <c r="AT84" s="927"/>
      <c r="AU84" s="927"/>
      <c r="AV84" s="927"/>
      <c r="AW84" s="1003"/>
      <c r="AX84" s="921">
        <v>0</v>
      </c>
      <c r="AY84" s="928" t="s">
        <v>697</v>
      </c>
      <c r="AZ84" s="929"/>
      <c r="BA84" s="929">
        <v>279379375</v>
      </c>
      <c r="BB84" s="930" t="s">
        <v>1106</v>
      </c>
      <c r="BC84" s="930"/>
      <c r="BD84" s="930" t="s">
        <v>720</v>
      </c>
      <c r="BE84" s="930" t="s">
        <v>1376</v>
      </c>
      <c r="BF84" s="930"/>
      <c r="BG84" s="931" t="s">
        <v>3020</v>
      </c>
      <c r="BH84" s="931">
        <v>45828</v>
      </c>
      <c r="BI84" s="931"/>
      <c r="BJ84" s="931"/>
      <c r="BK84" s="929"/>
      <c r="BL84" s="930"/>
      <c r="BM84" s="930"/>
      <c r="BN84" s="931"/>
      <c r="BO84" s="931"/>
      <c r="BP84" s="929"/>
      <c r="BQ84" s="929"/>
      <c r="BR84" s="923"/>
      <c r="BS84" s="919"/>
      <c r="BT84" s="917"/>
      <c r="BU84" s="932"/>
      <c r="BV84" s="933"/>
      <c r="BW84" s="934">
        <v>45878</v>
      </c>
      <c r="BX84" s="935" t="s">
        <v>710</v>
      </c>
      <c r="BY84" s="936">
        <v>440000000</v>
      </c>
      <c r="BZ84" s="937"/>
      <c r="CA84" s="907"/>
    </row>
    <row r="85" spans="2:79">
      <c r="B85" s="846"/>
      <c r="C85" s="908">
        <f t="shared" si="5"/>
        <v>76</v>
      </c>
      <c r="D85" s="909" t="s">
        <v>2377</v>
      </c>
      <c r="E85" s="910" t="s">
        <v>1377</v>
      </c>
      <c r="F85" s="910" t="s">
        <v>834</v>
      </c>
      <c r="G85" s="911" t="s">
        <v>1378</v>
      </c>
      <c r="H85" s="912" t="s">
        <v>3088</v>
      </c>
      <c r="I85" s="913" t="s">
        <v>735</v>
      </c>
      <c r="J85" s="913" t="s">
        <v>1066</v>
      </c>
      <c r="K85" s="913" t="s">
        <v>1067</v>
      </c>
      <c r="L85" s="914" t="s">
        <v>1379</v>
      </c>
      <c r="M85" s="913" t="s">
        <v>692</v>
      </c>
      <c r="N85" s="915">
        <v>110.34</v>
      </c>
      <c r="O85" s="916" t="s">
        <v>2494</v>
      </c>
      <c r="P85" s="917"/>
      <c r="Q85" s="917"/>
      <c r="R85" s="917"/>
      <c r="S85" s="917"/>
      <c r="T85" s="917"/>
      <c r="U85" s="917"/>
      <c r="V85" s="918">
        <v>4</v>
      </c>
      <c r="W85" s="918" t="s">
        <v>2401</v>
      </c>
      <c r="X85" s="919">
        <v>531600000</v>
      </c>
      <c r="Y85" s="919"/>
      <c r="Z85" s="919"/>
      <c r="AA85" s="919"/>
      <c r="AB85" s="920"/>
      <c r="AC85" s="920"/>
      <c r="AD85" s="920"/>
      <c r="AE85" s="921">
        <v>531600000</v>
      </c>
      <c r="AF85" s="922"/>
      <c r="AG85" s="923"/>
      <c r="AH85" s="924"/>
      <c r="AI85" s="925"/>
      <c r="AJ85" s="919"/>
      <c r="AK85" s="926" t="s">
        <v>1125</v>
      </c>
      <c r="AL85" s="925" t="s">
        <v>2401</v>
      </c>
      <c r="AM85" s="927">
        <v>344100000</v>
      </c>
      <c r="AN85" s="924"/>
      <c r="AO85" s="924"/>
      <c r="AP85" s="927"/>
      <c r="AQ85" s="927"/>
      <c r="AR85" s="927"/>
      <c r="AS85" s="927"/>
      <c r="AT85" s="927"/>
      <c r="AU85" s="927"/>
      <c r="AV85" s="927"/>
      <c r="AW85" s="1003"/>
      <c r="AX85" s="921">
        <v>0</v>
      </c>
      <c r="AY85" s="928" t="s">
        <v>697</v>
      </c>
      <c r="AZ85" s="929">
        <v>452435768</v>
      </c>
      <c r="BA85" s="929"/>
      <c r="BB85" s="930" t="s">
        <v>2377</v>
      </c>
      <c r="BC85" s="930"/>
      <c r="BD85" s="930" t="s">
        <v>2959</v>
      </c>
      <c r="BE85" s="930" t="s">
        <v>1383</v>
      </c>
      <c r="BF85" s="930"/>
      <c r="BG85" s="931" t="s">
        <v>2495</v>
      </c>
      <c r="BH85" s="931">
        <v>45533</v>
      </c>
      <c r="BI85" s="931"/>
      <c r="BJ85" s="931"/>
      <c r="BK85" s="929"/>
      <c r="BL85" s="930"/>
      <c r="BM85" s="930"/>
      <c r="BN85" s="931"/>
      <c r="BO85" s="931"/>
      <c r="BP85" s="929"/>
      <c r="BQ85" s="929"/>
      <c r="BR85" s="923"/>
      <c r="BS85" s="919"/>
      <c r="BT85" s="917"/>
      <c r="BU85" s="932"/>
      <c r="BV85" s="933"/>
      <c r="BW85" s="934">
        <v>45878</v>
      </c>
      <c r="BX85" s="935" t="s">
        <v>710</v>
      </c>
      <c r="BY85" s="936">
        <v>815000000</v>
      </c>
      <c r="BZ85" s="937"/>
      <c r="CA85" s="907"/>
    </row>
    <row r="86" spans="2:79">
      <c r="B86" s="846"/>
      <c r="C86" s="908">
        <f t="shared" si="5"/>
        <v>77</v>
      </c>
      <c r="D86" s="909" t="s">
        <v>2377</v>
      </c>
      <c r="E86" s="910" t="s">
        <v>1384</v>
      </c>
      <c r="F86" s="910" t="s">
        <v>834</v>
      </c>
      <c r="G86" s="911" t="s">
        <v>1385</v>
      </c>
      <c r="H86" s="912" t="s">
        <v>3089</v>
      </c>
      <c r="I86" s="913" t="s">
        <v>850</v>
      </c>
      <c r="J86" s="913" t="s">
        <v>1018</v>
      </c>
      <c r="K86" s="913" t="s">
        <v>1019</v>
      </c>
      <c r="L86" s="914" t="s">
        <v>1386</v>
      </c>
      <c r="M86" s="913" t="s">
        <v>692</v>
      </c>
      <c r="N86" s="915">
        <v>59.9</v>
      </c>
      <c r="O86" s="916" t="s">
        <v>2681</v>
      </c>
      <c r="P86" s="917" t="s">
        <v>2676</v>
      </c>
      <c r="Q86" s="917"/>
      <c r="R86" s="917"/>
      <c r="S86" s="917"/>
      <c r="T86" s="917"/>
      <c r="U86" s="917"/>
      <c r="V86" s="918" t="s">
        <v>793</v>
      </c>
      <c r="W86" s="918" t="s">
        <v>2401</v>
      </c>
      <c r="X86" s="919">
        <v>480000000</v>
      </c>
      <c r="Y86" s="919">
        <v>182400000</v>
      </c>
      <c r="Z86" s="919"/>
      <c r="AA86" s="919"/>
      <c r="AB86" s="920"/>
      <c r="AC86" s="920"/>
      <c r="AD86" s="920"/>
      <c r="AE86" s="921">
        <v>662400000</v>
      </c>
      <c r="AF86" s="922"/>
      <c r="AG86" s="923"/>
      <c r="AH86" s="924"/>
      <c r="AI86" s="925"/>
      <c r="AJ86" s="919"/>
      <c r="AK86" s="926"/>
      <c r="AL86" s="925"/>
      <c r="AM86" s="927"/>
      <c r="AN86" s="924"/>
      <c r="AO86" s="924"/>
      <c r="AP86" s="927"/>
      <c r="AQ86" s="927"/>
      <c r="AR86" s="927"/>
      <c r="AS86" s="927"/>
      <c r="AT86" s="927"/>
      <c r="AU86" s="927"/>
      <c r="AV86" s="927"/>
      <c r="AW86" s="1003"/>
      <c r="AX86" s="921">
        <v>0</v>
      </c>
      <c r="AY86" s="928" t="s">
        <v>697</v>
      </c>
      <c r="AZ86" s="929">
        <v>407162662</v>
      </c>
      <c r="BA86" s="929"/>
      <c r="BB86" s="930" t="s">
        <v>2377</v>
      </c>
      <c r="BC86" s="930"/>
      <c r="BD86" s="930" t="s">
        <v>3012</v>
      </c>
      <c r="BE86" s="930" t="s">
        <v>1390</v>
      </c>
      <c r="BF86" s="930"/>
      <c r="BG86" s="931" t="s">
        <v>3090</v>
      </c>
      <c r="BH86" s="931">
        <v>45805</v>
      </c>
      <c r="BI86" s="931"/>
      <c r="BJ86" s="931"/>
      <c r="BK86" s="929"/>
      <c r="BL86" s="930"/>
      <c r="BM86" s="930"/>
      <c r="BN86" s="931"/>
      <c r="BO86" s="931"/>
      <c r="BP86" s="929"/>
      <c r="BQ86" s="929"/>
      <c r="BR86" s="923"/>
      <c r="BS86" s="919"/>
      <c r="BT86" s="917"/>
      <c r="BU86" s="932"/>
      <c r="BV86" s="933"/>
      <c r="BW86" s="934">
        <v>45878</v>
      </c>
      <c r="BX86" s="935" t="s">
        <v>710</v>
      </c>
      <c r="BY86" s="936">
        <v>565000000</v>
      </c>
      <c r="BZ86" s="937"/>
      <c r="CA86" s="907"/>
    </row>
    <row r="87" spans="2:79">
      <c r="B87" s="846"/>
      <c r="C87" s="908">
        <f t="shared" si="5"/>
        <v>78</v>
      </c>
      <c r="D87" s="909" t="s">
        <v>2377</v>
      </c>
      <c r="E87" s="910" t="s">
        <v>1391</v>
      </c>
      <c r="F87" s="910" t="s">
        <v>834</v>
      </c>
      <c r="G87" s="911" t="s">
        <v>1392</v>
      </c>
      <c r="H87" s="912" t="s">
        <v>3091</v>
      </c>
      <c r="I87" s="913" t="s">
        <v>1109</v>
      </c>
      <c r="J87" s="913" t="s">
        <v>1110</v>
      </c>
      <c r="K87" s="913" t="s">
        <v>1393</v>
      </c>
      <c r="L87" s="914" t="s">
        <v>1394</v>
      </c>
      <c r="M87" s="913" t="s">
        <v>692</v>
      </c>
      <c r="N87" s="915">
        <v>142.69</v>
      </c>
      <c r="O87" s="916" t="s">
        <v>3092</v>
      </c>
      <c r="P87" s="917"/>
      <c r="Q87" s="917"/>
      <c r="R87" s="917"/>
      <c r="S87" s="917"/>
      <c r="T87" s="917"/>
      <c r="U87" s="917"/>
      <c r="V87" s="918">
        <v>2</v>
      </c>
      <c r="W87" s="918" t="s">
        <v>2401</v>
      </c>
      <c r="X87" s="919">
        <v>396000000</v>
      </c>
      <c r="Y87" s="919"/>
      <c r="Z87" s="919"/>
      <c r="AA87" s="919"/>
      <c r="AB87" s="920"/>
      <c r="AC87" s="920"/>
      <c r="AD87" s="920"/>
      <c r="AE87" s="921">
        <v>396000000</v>
      </c>
      <c r="AF87" s="922"/>
      <c r="AG87" s="923"/>
      <c r="AH87" s="924"/>
      <c r="AI87" s="925"/>
      <c r="AJ87" s="919"/>
      <c r="AK87" s="926">
        <v>1</v>
      </c>
      <c r="AL87" s="925" t="s">
        <v>2401</v>
      </c>
      <c r="AM87" s="927">
        <v>120000000</v>
      </c>
      <c r="AN87" s="924"/>
      <c r="AO87" s="924"/>
      <c r="AP87" s="927"/>
      <c r="AQ87" s="927"/>
      <c r="AR87" s="927"/>
      <c r="AS87" s="927"/>
      <c r="AT87" s="927"/>
      <c r="AU87" s="927"/>
      <c r="AV87" s="927"/>
      <c r="AW87" s="1003"/>
      <c r="AX87" s="921">
        <v>0</v>
      </c>
      <c r="AY87" s="928" t="s">
        <v>697</v>
      </c>
      <c r="AZ87" s="929">
        <v>334063247</v>
      </c>
      <c r="BA87" s="929"/>
      <c r="BB87" s="930" t="s">
        <v>2377</v>
      </c>
      <c r="BC87" s="930"/>
      <c r="BD87" s="930" t="s">
        <v>3047</v>
      </c>
      <c r="BE87" s="930" t="s">
        <v>1398</v>
      </c>
      <c r="BF87" s="930"/>
      <c r="BG87" s="931" t="s">
        <v>3093</v>
      </c>
      <c r="BH87" s="931">
        <v>45734</v>
      </c>
      <c r="BI87" s="931"/>
      <c r="BJ87" s="931"/>
      <c r="BK87" s="929"/>
      <c r="BL87" s="930"/>
      <c r="BM87" s="930"/>
      <c r="BN87" s="931"/>
      <c r="BO87" s="931"/>
      <c r="BP87" s="929"/>
      <c r="BQ87" s="929"/>
      <c r="BR87" s="923"/>
      <c r="BS87" s="919"/>
      <c r="BT87" s="917"/>
      <c r="BU87" s="932"/>
      <c r="BV87" s="933"/>
      <c r="BW87" s="934">
        <v>45878</v>
      </c>
      <c r="BX87" s="935" t="s">
        <v>710</v>
      </c>
      <c r="BY87" s="936">
        <v>625000000</v>
      </c>
      <c r="BZ87" s="937"/>
      <c r="CA87" s="907"/>
    </row>
    <row r="88" spans="2:79">
      <c r="B88" s="846"/>
      <c r="C88" s="908">
        <f t="shared" si="5"/>
        <v>79</v>
      </c>
      <c r="D88" s="909" t="s">
        <v>2377</v>
      </c>
      <c r="E88" s="910" t="s">
        <v>1399</v>
      </c>
      <c r="F88" s="910" t="s">
        <v>834</v>
      </c>
      <c r="G88" s="911" t="s">
        <v>1400</v>
      </c>
      <c r="H88" s="912" t="s">
        <v>3094</v>
      </c>
      <c r="I88" s="913" t="s">
        <v>981</v>
      </c>
      <c r="J88" s="913" t="s">
        <v>1401</v>
      </c>
      <c r="K88" s="913" t="s">
        <v>1402</v>
      </c>
      <c r="L88" s="914" t="s">
        <v>1403</v>
      </c>
      <c r="M88" s="913" t="s">
        <v>692</v>
      </c>
      <c r="N88" s="915">
        <v>84.92</v>
      </c>
      <c r="O88" s="916">
        <v>43560</v>
      </c>
      <c r="P88" s="917">
        <v>43754</v>
      </c>
      <c r="Q88" s="917">
        <v>43907</v>
      </c>
      <c r="R88" s="917">
        <v>44251</v>
      </c>
      <c r="S88" s="917">
        <v>44327</v>
      </c>
      <c r="T88" s="917">
        <v>44426</v>
      </c>
      <c r="U88" s="917">
        <v>44565</v>
      </c>
      <c r="V88" s="918" t="s">
        <v>1407</v>
      </c>
      <c r="W88" s="918" t="s">
        <v>2401</v>
      </c>
      <c r="X88" s="919">
        <v>144000000</v>
      </c>
      <c r="Y88" s="919">
        <v>48000000</v>
      </c>
      <c r="Z88" s="919">
        <v>108000000</v>
      </c>
      <c r="AA88" s="919">
        <v>132000000</v>
      </c>
      <c r="AB88" s="920">
        <v>46800000</v>
      </c>
      <c r="AC88" s="920">
        <v>73200000</v>
      </c>
      <c r="AD88" s="920">
        <v>120000000</v>
      </c>
      <c r="AE88" s="921">
        <v>672000000</v>
      </c>
      <c r="AF88" s="922"/>
      <c r="AG88" s="923"/>
      <c r="AH88" s="924"/>
      <c r="AI88" s="925"/>
      <c r="AJ88" s="919"/>
      <c r="AK88" s="926">
        <v>1</v>
      </c>
      <c r="AL88" s="925" t="s">
        <v>2401</v>
      </c>
      <c r="AM88" s="927">
        <v>394800000</v>
      </c>
      <c r="AN88" s="924"/>
      <c r="AO88" s="924"/>
      <c r="AP88" s="927"/>
      <c r="AQ88" s="927"/>
      <c r="AR88" s="927"/>
      <c r="AS88" s="927"/>
      <c r="AT88" s="927"/>
      <c r="AU88" s="927"/>
      <c r="AV88" s="927"/>
      <c r="AW88" s="1003"/>
      <c r="AX88" s="921">
        <v>0</v>
      </c>
      <c r="AY88" s="928" t="s">
        <v>697</v>
      </c>
      <c r="AZ88" s="929">
        <v>574250349</v>
      </c>
      <c r="BA88" s="929"/>
      <c r="BB88" s="930" t="s">
        <v>2377</v>
      </c>
      <c r="BC88" s="930"/>
      <c r="BD88" s="930" t="s">
        <v>3004</v>
      </c>
      <c r="BE88" s="930" t="s">
        <v>1408</v>
      </c>
      <c r="BF88" s="930"/>
      <c r="BG88" s="931">
        <v>45478</v>
      </c>
      <c r="BH88" s="931">
        <v>45561</v>
      </c>
      <c r="BI88" s="931"/>
      <c r="BJ88" s="931"/>
      <c r="BK88" s="929">
        <v>1000000000</v>
      </c>
      <c r="BL88" s="930">
        <v>1</v>
      </c>
      <c r="BM88" s="930" t="s">
        <v>3038</v>
      </c>
      <c r="BN88" s="931">
        <v>45708</v>
      </c>
      <c r="BO88" s="931">
        <v>45708</v>
      </c>
      <c r="BP88" s="929">
        <v>1000000000</v>
      </c>
      <c r="BQ88" s="929">
        <v>1000000000</v>
      </c>
      <c r="BR88" s="923" t="s">
        <v>3095</v>
      </c>
      <c r="BS88" s="919">
        <v>7000000000</v>
      </c>
      <c r="BT88" s="917"/>
      <c r="BU88" s="932"/>
      <c r="BV88" s="933"/>
      <c r="BW88" s="934">
        <v>45485</v>
      </c>
      <c r="BX88" s="935" t="s">
        <v>700</v>
      </c>
      <c r="BY88" s="936">
        <v>1000000000</v>
      </c>
      <c r="BZ88" s="937"/>
      <c r="CA88" s="907"/>
    </row>
    <row r="89" spans="2:79">
      <c r="B89" s="846"/>
      <c r="C89" s="908">
        <f t="shared" si="5"/>
        <v>80</v>
      </c>
      <c r="D89" s="909" t="s">
        <v>2377</v>
      </c>
      <c r="E89" s="910" t="s">
        <v>1409</v>
      </c>
      <c r="F89" s="910" t="s">
        <v>686</v>
      </c>
      <c r="G89" s="911" t="s">
        <v>1410</v>
      </c>
      <c r="H89" s="912" t="s">
        <v>3096</v>
      </c>
      <c r="I89" s="913" t="s">
        <v>59</v>
      </c>
      <c r="J89" s="913" t="s">
        <v>940</v>
      </c>
      <c r="K89" s="913" t="s">
        <v>1411</v>
      </c>
      <c r="L89" s="914" t="s">
        <v>1412</v>
      </c>
      <c r="M89" s="913" t="s">
        <v>692</v>
      </c>
      <c r="N89" s="915">
        <v>80</v>
      </c>
      <c r="O89" s="916" t="s">
        <v>3097</v>
      </c>
      <c r="P89" s="917" t="s">
        <v>2698</v>
      </c>
      <c r="Q89" s="917" t="s">
        <v>2695</v>
      </c>
      <c r="R89" s="917" t="s">
        <v>2691</v>
      </c>
      <c r="S89" s="917"/>
      <c r="T89" s="917"/>
      <c r="U89" s="917"/>
      <c r="V89" s="918" t="s">
        <v>1084</v>
      </c>
      <c r="W89" s="918" t="s">
        <v>2401</v>
      </c>
      <c r="X89" s="919">
        <v>434400000</v>
      </c>
      <c r="Y89" s="919">
        <v>162000000</v>
      </c>
      <c r="Z89" s="919">
        <v>91200000</v>
      </c>
      <c r="AA89" s="919">
        <v>43200000</v>
      </c>
      <c r="AB89" s="920"/>
      <c r="AC89" s="920"/>
      <c r="AD89" s="920"/>
      <c r="AE89" s="921">
        <v>730800000</v>
      </c>
      <c r="AF89" s="922"/>
      <c r="AG89" s="923"/>
      <c r="AH89" s="924"/>
      <c r="AI89" s="925"/>
      <c r="AJ89" s="919"/>
      <c r="AK89" s="926"/>
      <c r="AL89" s="925"/>
      <c r="AM89" s="927"/>
      <c r="AN89" s="924"/>
      <c r="AO89" s="924"/>
      <c r="AP89" s="927"/>
      <c r="AQ89" s="927"/>
      <c r="AR89" s="927"/>
      <c r="AS89" s="927"/>
      <c r="AT89" s="927"/>
      <c r="AU89" s="927"/>
      <c r="AV89" s="927"/>
      <c r="AW89" s="1003"/>
      <c r="AX89" s="921">
        <v>0</v>
      </c>
      <c r="AY89" s="928" t="s">
        <v>697</v>
      </c>
      <c r="AZ89" s="929">
        <v>370689002</v>
      </c>
      <c r="BA89" s="929"/>
      <c r="BB89" s="930" t="s">
        <v>2377</v>
      </c>
      <c r="BC89" s="930"/>
      <c r="BD89" s="930" t="s">
        <v>3098</v>
      </c>
      <c r="BE89" s="930" t="s">
        <v>1416</v>
      </c>
      <c r="BF89" s="930"/>
      <c r="BG89" s="931" t="s">
        <v>3020</v>
      </c>
      <c r="BH89" s="931">
        <v>45821</v>
      </c>
      <c r="BI89" s="931"/>
      <c r="BJ89" s="931"/>
      <c r="BK89" s="929">
        <v>641000000</v>
      </c>
      <c r="BL89" s="930">
        <v>1</v>
      </c>
      <c r="BM89" s="930" t="s">
        <v>3038</v>
      </c>
      <c r="BN89" s="931">
        <v>45848</v>
      </c>
      <c r="BO89" s="931">
        <v>45848</v>
      </c>
      <c r="BP89" s="929">
        <v>641000000</v>
      </c>
      <c r="BQ89" s="929">
        <v>641000000</v>
      </c>
      <c r="BR89" s="923">
        <v>45883</v>
      </c>
      <c r="BS89" s="919">
        <v>448700000</v>
      </c>
      <c r="BT89" s="917"/>
      <c r="BU89" s="919"/>
      <c r="BV89" s="933"/>
      <c r="BW89" s="934">
        <v>45768</v>
      </c>
      <c r="BX89" s="935" t="s">
        <v>700</v>
      </c>
      <c r="BY89" s="936">
        <v>641000000</v>
      </c>
      <c r="BZ89" s="937"/>
      <c r="CA89" s="907"/>
    </row>
    <row r="90" spans="2:79">
      <c r="B90" s="846"/>
      <c r="C90" s="908">
        <f t="shared" si="5"/>
        <v>81</v>
      </c>
      <c r="D90" s="909" t="s">
        <v>2377</v>
      </c>
      <c r="E90" s="910" t="s">
        <v>1417</v>
      </c>
      <c r="F90" s="910" t="s">
        <v>686</v>
      </c>
      <c r="G90" s="911" t="s">
        <v>1418</v>
      </c>
      <c r="H90" s="912" t="s">
        <v>3099</v>
      </c>
      <c r="I90" s="913" t="s">
        <v>687</v>
      </c>
      <c r="J90" s="913" t="s">
        <v>1419</v>
      </c>
      <c r="K90" s="913" t="s">
        <v>1420</v>
      </c>
      <c r="L90" s="914" t="s">
        <v>1421</v>
      </c>
      <c r="M90" s="913" t="s">
        <v>692</v>
      </c>
      <c r="N90" s="915">
        <v>115.53</v>
      </c>
      <c r="O90" s="916" t="s">
        <v>2705</v>
      </c>
      <c r="P90" s="917"/>
      <c r="Q90" s="917"/>
      <c r="R90" s="917"/>
      <c r="S90" s="917"/>
      <c r="T90" s="917"/>
      <c r="U90" s="917"/>
      <c r="V90" s="918">
        <v>2</v>
      </c>
      <c r="W90" s="918" t="s">
        <v>2401</v>
      </c>
      <c r="X90" s="919">
        <v>115200000</v>
      </c>
      <c r="Y90" s="919"/>
      <c r="Z90" s="919"/>
      <c r="AA90" s="919"/>
      <c r="AB90" s="920"/>
      <c r="AC90" s="920"/>
      <c r="AD90" s="920"/>
      <c r="AE90" s="921">
        <v>115200000</v>
      </c>
      <c r="AF90" s="922"/>
      <c r="AG90" s="923"/>
      <c r="AH90" s="924"/>
      <c r="AI90" s="925"/>
      <c r="AJ90" s="919"/>
      <c r="AK90" s="926">
        <v>1</v>
      </c>
      <c r="AL90" s="925" t="s">
        <v>2401</v>
      </c>
      <c r="AM90" s="927">
        <v>200000000</v>
      </c>
      <c r="AN90" s="924"/>
      <c r="AO90" s="924"/>
      <c r="AP90" s="927"/>
      <c r="AQ90" s="927"/>
      <c r="AR90" s="927"/>
      <c r="AS90" s="927"/>
      <c r="AT90" s="927"/>
      <c r="AU90" s="927"/>
      <c r="AV90" s="927"/>
      <c r="AW90" s="1003"/>
      <c r="AX90" s="921">
        <v>0</v>
      </c>
      <c r="AY90" s="928"/>
      <c r="AZ90" s="929"/>
      <c r="BA90" s="929"/>
      <c r="BB90" s="930"/>
      <c r="BC90" s="930"/>
      <c r="BD90" s="930" t="s">
        <v>2966</v>
      </c>
      <c r="BE90" s="930" t="s">
        <v>2966</v>
      </c>
      <c r="BF90" s="930"/>
      <c r="BG90" s="931" t="s">
        <v>2966</v>
      </c>
      <c r="BH90" s="931"/>
      <c r="BI90" s="931"/>
      <c r="BJ90" s="931"/>
      <c r="BK90" s="929"/>
      <c r="BL90" s="930"/>
      <c r="BM90" s="930"/>
      <c r="BN90" s="931"/>
      <c r="BO90" s="931"/>
      <c r="BP90" s="929"/>
      <c r="BQ90" s="929"/>
      <c r="BR90" s="923"/>
      <c r="BS90" s="919"/>
      <c r="BT90" s="917"/>
      <c r="BU90" s="932"/>
      <c r="BV90" s="933"/>
      <c r="BW90" s="934">
        <v>45878</v>
      </c>
      <c r="BX90" s="935" t="s">
        <v>710</v>
      </c>
      <c r="BY90" s="936">
        <v>305000000</v>
      </c>
      <c r="BZ90" s="937"/>
      <c r="CA90" s="907"/>
    </row>
    <row r="91" spans="2:79">
      <c r="B91" s="846"/>
      <c r="C91" s="908">
        <f t="shared" si="5"/>
        <v>82</v>
      </c>
      <c r="D91" s="909" t="s">
        <v>2377</v>
      </c>
      <c r="E91" s="910" t="s">
        <v>1425</v>
      </c>
      <c r="F91" s="910" t="s">
        <v>686</v>
      </c>
      <c r="G91" s="911" t="s">
        <v>1426</v>
      </c>
      <c r="H91" s="912" t="s">
        <v>3100</v>
      </c>
      <c r="I91" s="913" t="s">
        <v>850</v>
      </c>
      <c r="J91" s="913" t="s">
        <v>1427</v>
      </c>
      <c r="K91" s="913" t="s">
        <v>1428</v>
      </c>
      <c r="L91" s="914" t="s">
        <v>1429</v>
      </c>
      <c r="M91" s="913" t="s">
        <v>692</v>
      </c>
      <c r="N91" s="915">
        <v>45.55</v>
      </c>
      <c r="O91" s="916" t="s">
        <v>2709</v>
      </c>
      <c r="P91" s="917"/>
      <c r="Q91" s="917"/>
      <c r="R91" s="917"/>
      <c r="S91" s="917"/>
      <c r="T91" s="917"/>
      <c r="U91" s="917"/>
      <c r="V91" s="918">
        <v>1</v>
      </c>
      <c r="W91" s="918" t="s">
        <v>2401</v>
      </c>
      <c r="X91" s="919">
        <v>560400000</v>
      </c>
      <c r="Y91" s="919"/>
      <c r="Z91" s="919"/>
      <c r="AA91" s="919"/>
      <c r="AB91" s="920"/>
      <c r="AC91" s="920"/>
      <c r="AD91" s="920"/>
      <c r="AE91" s="921">
        <v>560400000</v>
      </c>
      <c r="AF91" s="922"/>
      <c r="AG91" s="923"/>
      <c r="AH91" s="924"/>
      <c r="AI91" s="925"/>
      <c r="AJ91" s="919"/>
      <c r="AK91" s="926"/>
      <c r="AL91" s="925"/>
      <c r="AM91" s="927"/>
      <c r="AN91" s="924"/>
      <c r="AO91" s="924"/>
      <c r="AP91" s="927"/>
      <c r="AQ91" s="927"/>
      <c r="AR91" s="927"/>
      <c r="AS91" s="927">
        <v>104500000</v>
      </c>
      <c r="AT91" s="927"/>
      <c r="AU91" s="927"/>
      <c r="AV91" s="927"/>
      <c r="AW91" s="1003"/>
      <c r="AX91" s="921">
        <v>104500000</v>
      </c>
      <c r="AY91" s="928" t="s">
        <v>697</v>
      </c>
      <c r="AZ91" s="929">
        <v>476159519</v>
      </c>
      <c r="BA91" s="929"/>
      <c r="BB91" s="930" t="s">
        <v>2377</v>
      </c>
      <c r="BC91" s="930"/>
      <c r="BD91" s="930" t="s">
        <v>3012</v>
      </c>
      <c r="BE91" s="930" t="s">
        <v>1433</v>
      </c>
      <c r="BF91" s="930"/>
      <c r="BG91" s="931">
        <v>45817</v>
      </c>
      <c r="BH91" s="931">
        <v>45889</v>
      </c>
      <c r="BI91" s="931"/>
      <c r="BJ91" s="931"/>
      <c r="BK91" s="929"/>
      <c r="BL91" s="930"/>
      <c r="BM91" s="930"/>
      <c r="BN91" s="931"/>
      <c r="BO91" s="931"/>
      <c r="BP91" s="929"/>
      <c r="BQ91" s="929"/>
      <c r="BR91" s="923"/>
      <c r="BS91" s="919"/>
      <c r="BT91" s="917"/>
      <c r="BU91" s="932"/>
      <c r="BV91" s="933"/>
      <c r="BW91" s="934">
        <v>45878</v>
      </c>
      <c r="BX91" s="935" t="s">
        <v>710</v>
      </c>
      <c r="BY91" s="936">
        <v>462500000</v>
      </c>
      <c r="BZ91" s="937"/>
      <c r="CA91" s="907"/>
    </row>
    <row r="92" spans="2:79">
      <c r="B92" s="846"/>
      <c r="C92" s="908">
        <f t="shared" si="5"/>
        <v>83</v>
      </c>
      <c r="D92" s="909" t="s">
        <v>2377</v>
      </c>
      <c r="E92" s="910" t="s">
        <v>1434</v>
      </c>
      <c r="F92" s="910" t="s">
        <v>686</v>
      </c>
      <c r="G92" s="911" t="s">
        <v>1435</v>
      </c>
      <c r="H92" s="912" t="s">
        <v>3101</v>
      </c>
      <c r="I92" s="913" t="s">
        <v>1138</v>
      </c>
      <c r="J92" s="913" t="s">
        <v>1436</v>
      </c>
      <c r="K92" s="913" t="s">
        <v>1437</v>
      </c>
      <c r="L92" s="914" t="s">
        <v>1438</v>
      </c>
      <c r="M92" s="913" t="s">
        <v>692</v>
      </c>
      <c r="N92" s="915">
        <v>72.34</v>
      </c>
      <c r="O92" s="916" t="s">
        <v>2713</v>
      </c>
      <c r="P92" s="917"/>
      <c r="Q92" s="917"/>
      <c r="R92" s="917"/>
      <c r="S92" s="917"/>
      <c r="T92" s="917"/>
      <c r="U92" s="917"/>
      <c r="V92" s="918">
        <v>2</v>
      </c>
      <c r="W92" s="918" t="s">
        <v>2401</v>
      </c>
      <c r="X92" s="919">
        <v>139200000</v>
      </c>
      <c r="Y92" s="919"/>
      <c r="Z92" s="919"/>
      <c r="AA92" s="919"/>
      <c r="AB92" s="920"/>
      <c r="AC92" s="920"/>
      <c r="AD92" s="920"/>
      <c r="AE92" s="921">
        <v>139200000</v>
      </c>
      <c r="AF92" s="922"/>
      <c r="AG92" s="923"/>
      <c r="AH92" s="924"/>
      <c r="AI92" s="925"/>
      <c r="AJ92" s="919"/>
      <c r="AK92" s="926">
        <v>1</v>
      </c>
      <c r="AL92" s="925" t="s">
        <v>2401</v>
      </c>
      <c r="AM92" s="927">
        <v>120450000</v>
      </c>
      <c r="AN92" s="924"/>
      <c r="AO92" s="924"/>
      <c r="AP92" s="927"/>
      <c r="AQ92" s="927"/>
      <c r="AR92" s="927"/>
      <c r="AS92" s="927"/>
      <c r="AT92" s="927"/>
      <c r="AU92" s="927"/>
      <c r="AV92" s="927"/>
      <c r="AW92" s="1003"/>
      <c r="AX92" s="921">
        <v>0</v>
      </c>
      <c r="AY92" s="928" t="s">
        <v>697</v>
      </c>
      <c r="AZ92" s="929"/>
      <c r="BA92" s="929">
        <v>106072000</v>
      </c>
      <c r="BB92" s="930" t="s">
        <v>3102</v>
      </c>
      <c r="BC92" s="930"/>
      <c r="BD92" s="930" t="s">
        <v>1146</v>
      </c>
      <c r="BE92" s="930" t="s">
        <v>1443</v>
      </c>
      <c r="BF92" s="930"/>
      <c r="BG92" s="931" t="s">
        <v>3103</v>
      </c>
      <c r="BH92" s="931">
        <v>45824</v>
      </c>
      <c r="BI92" s="931"/>
      <c r="BJ92" s="931"/>
      <c r="BK92" s="929"/>
      <c r="BL92" s="930"/>
      <c r="BM92" s="930"/>
      <c r="BN92" s="931"/>
      <c r="BO92" s="931"/>
      <c r="BP92" s="929"/>
      <c r="BQ92" s="929"/>
      <c r="BR92" s="923"/>
      <c r="BS92" s="919"/>
      <c r="BT92" s="917"/>
      <c r="BU92" s="932"/>
      <c r="BV92" s="933"/>
      <c r="BW92" s="934">
        <v>45878</v>
      </c>
      <c r="BX92" s="935" t="s">
        <v>710</v>
      </c>
      <c r="BY92" s="936">
        <v>210000000</v>
      </c>
      <c r="BZ92" s="937"/>
      <c r="CA92" s="907"/>
    </row>
    <row r="93" spans="2:79">
      <c r="B93" s="846"/>
      <c r="C93" s="908">
        <f t="shared" si="5"/>
        <v>84</v>
      </c>
      <c r="D93" s="909" t="s">
        <v>2377</v>
      </c>
      <c r="E93" s="910" t="s">
        <v>1444</v>
      </c>
      <c r="F93" s="910" t="s">
        <v>686</v>
      </c>
      <c r="G93" s="911" t="s">
        <v>1445</v>
      </c>
      <c r="H93" s="912" t="s">
        <v>3104</v>
      </c>
      <c r="I93" s="913" t="s">
        <v>735</v>
      </c>
      <c r="J93" s="913" t="s">
        <v>1446</v>
      </c>
      <c r="K93" s="913" t="s">
        <v>1447</v>
      </c>
      <c r="L93" s="914" t="s">
        <v>1448</v>
      </c>
      <c r="M93" s="913" t="s">
        <v>692</v>
      </c>
      <c r="N93" s="915">
        <v>84.33</v>
      </c>
      <c r="O93" s="916" t="s">
        <v>3105</v>
      </c>
      <c r="P93" s="917"/>
      <c r="Q93" s="917"/>
      <c r="R93" s="917"/>
      <c r="S93" s="917"/>
      <c r="T93" s="917"/>
      <c r="U93" s="917"/>
      <c r="V93" s="918">
        <v>2</v>
      </c>
      <c r="W93" s="918" t="s">
        <v>2401</v>
      </c>
      <c r="X93" s="919">
        <v>38400000</v>
      </c>
      <c r="Y93" s="919"/>
      <c r="Z93" s="919"/>
      <c r="AA93" s="919"/>
      <c r="AB93" s="920"/>
      <c r="AC93" s="920"/>
      <c r="AD93" s="920"/>
      <c r="AE93" s="921">
        <v>38400000</v>
      </c>
      <c r="AF93" s="922"/>
      <c r="AG93" s="923"/>
      <c r="AH93" s="924"/>
      <c r="AI93" s="925"/>
      <c r="AJ93" s="919"/>
      <c r="AK93" s="926">
        <v>1</v>
      </c>
      <c r="AL93" s="925" t="s">
        <v>2401</v>
      </c>
      <c r="AM93" s="927">
        <v>308000000</v>
      </c>
      <c r="AN93" s="924"/>
      <c r="AO93" s="924"/>
      <c r="AP93" s="927"/>
      <c r="AQ93" s="927"/>
      <c r="AR93" s="927"/>
      <c r="AS93" s="927"/>
      <c r="AT93" s="927"/>
      <c r="AU93" s="927"/>
      <c r="AV93" s="927"/>
      <c r="AW93" s="1003"/>
      <c r="AX93" s="921">
        <v>0</v>
      </c>
      <c r="AY93" s="928" t="s">
        <v>697</v>
      </c>
      <c r="AZ93" s="929">
        <v>18750214</v>
      </c>
      <c r="BA93" s="929"/>
      <c r="BB93" s="930" t="s">
        <v>2377</v>
      </c>
      <c r="BC93" s="930"/>
      <c r="BD93" s="930" t="s">
        <v>912</v>
      </c>
      <c r="BE93" s="930" t="s">
        <v>1452</v>
      </c>
      <c r="BF93" s="930"/>
      <c r="BG93" s="931">
        <v>45832</v>
      </c>
      <c r="BH93" s="931">
        <v>45915</v>
      </c>
      <c r="BI93" s="931"/>
      <c r="BJ93" s="931"/>
      <c r="BK93" s="929"/>
      <c r="BL93" s="930"/>
      <c r="BM93" s="930"/>
      <c r="BN93" s="931"/>
      <c r="BO93" s="931"/>
      <c r="BP93" s="929"/>
      <c r="BQ93" s="929"/>
      <c r="BR93" s="923"/>
      <c r="BS93" s="919"/>
      <c r="BT93" s="917"/>
      <c r="BU93" s="932"/>
      <c r="BV93" s="933"/>
      <c r="BW93" s="934">
        <v>45878</v>
      </c>
      <c r="BX93" s="935" t="s">
        <v>710</v>
      </c>
      <c r="BY93" s="936">
        <v>510000000</v>
      </c>
      <c r="BZ93" s="937"/>
      <c r="CA93" s="907"/>
    </row>
    <row r="94" spans="2:79">
      <c r="B94" s="846"/>
      <c r="C94" s="908">
        <f t="shared" si="5"/>
        <v>85</v>
      </c>
      <c r="D94" s="909" t="s">
        <v>2377</v>
      </c>
      <c r="E94" s="910" t="s">
        <v>1453</v>
      </c>
      <c r="F94" s="910" t="s">
        <v>686</v>
      </c>
      <c r="G94" s="911" t="s">
        <v>1454</v>
      </c>
      <c r="H94" s="912" t="s">
        <v>3106</v>
      </c>
      <c r="I94" s="913" t="s">
        <v>735</v>
      </c>
      <c r="J94" s="913" t="s">
        <v>1455</v>
      </c>
      <c r="K94" s="913" t="s">
        <v>1456</v>
      </c>
      <c r="L94" s="914" t="s">
        <v>1457</v>
      </c>
      <c r="M94" s="913" t="s">
        <v>692</v>
      </c>
      <c r="N94" s="915">
        <v>84.98</v>
      </c>
      <c r="O94" s="916" t="s">
        <v>2722</v>
      </c>
      <c r="P94" s="917" t="s">
        <v>2718</v>
      </c>
      <c r="Q94" s="917"/>
      <c r="R94" s="917"/>
      <c r="S94" s="917"/>
      <c r="T94" s="917"/>
      <c r="U94" s="917"/>
      <c r="V94" s="918" t="s">
        <v>793</v>
      </c>
      <c r="W94" s="918" t="s">
        <v>2401</v>
      </c>
      <c r="X94" s="919">
        <v>220800000</v>
      </c>
      <c r="Y94" s="919">
        <v>38400000</v>
      </c>
      <c r="Z94" s="919"/>
      <c r="AA94" s="919"/>
      <c r="AB94" s="920"/>
      <c r="AC94" s="920"/>
      <c r="AD94" s="920"/>
      <c r="AE94" s="921">
        <v>259200000</v>
      </c>
      <c r="AF94" s="922"/>
      <c r="AG94" s="923"/>
      <c r="AH94" s="924"/>
      <c r="AI94" s="925"/>
      <c r="AJ94" s="919"/>
      <c r="AK94" s="926"/>
      <c r="AL94" s="925"/>
      <c r="AM94" s="927"/>
      <c r="AN94" s="924"/>
      <c r="AO94" s="924"/>
      <c r="AP94" s="927"/>
      <c r="AQ94" s="927"/>
      <c r="AR94" s="927"/>
      <c r="AS94" s="927"/>
      <c r="AT94" s="927"/>
      <c r="AU94" s="927"/>
      <c r="AV94" s="927"/>
      <c r="AW94" s="1003"/>
      <c r="AX94" s="921">
        <v>0</v>
      </c>
      <c r="AY94" s="928"/>
      <c r="AZ94" s="929"/>
      <c r="BA94" s="929"/>
      <c r="BB94" s="930"/>
      <c r="BC94" s="930"/>
      <c r="BD94" s="930"/>
      <c r="BE94" s="930"/>
      <c r="BF94" s="930"/>
      <c r="BG94" s="931"/>
      <c r="BH94" s="931"/>
      <c r="BI94" s="931"/>
      <c r="BJ94" s="931"/>
      <c r="BK94" s="929"/>
      <c r="BL94" s="930"/>
      <c r="BM94" s="930"/>
      <c r="BN94" s="931"/>
      <c r="BO94" s="931"/>
      <c r="BP94" s="929"/>
      <c r="BQ94" s="929"/>
      <c r="BR94" s="923"/>
      <c r="BS94" s="919"/>
      <c r="BT94" s="917"/>
      <c r="BU94" s="932"/>
      <c r="BV94" s="933"/>
      <c r="BW94" s="934">
        <v>45878</v>
      </c>
      <c r="BX94" s="935" t="s">
        <v>710</v>
      </c>
      <c r="BY94" s="936">
        <v>247500000</v>
      </c>
      <c r="BZ94" s="937"/>
      <c r="CA94" s="907"/>
    </row>
    <row r="95" spans="2:79">
      <c r="B95" s="846"/>
      <c r="C95" s="908">
        <f t="shared" si="5"/>
        <v>86</v>
      </c>
      <c r="D95" s="909" t="s">
        <v>2377</v>
      </c>
      <c r="E95" s="910" t="s">
        <v>1460</v>
      </c>
      <c r="F95" s="910" t="s">
        <v>686</v>
      </c>
      <c r="G95" s="911" t="s">
        <v>1461</v>
      </c>
      <c r="H95" s="912" t="s">
        <v>3107</v>
      </c>
      <c r="I95" s="913" t="s">
        <v>687</v>
      </c>
      <c r="J95" s="913" t="s">
        <v>1189</v>
      </c>
      <c r="K95" s="913" t="s">
        <v>1316</v>
      </c>
      <c r="L95" s="914" t="s">
        <v>1462</v>
      </c>
      <c r="M95" s="913" t="s">
        <v>692</v>
      </c>
      <c r="N95" s="915">
        <v>139.9</v>
      </c>
      <c r="O95" s="916" t="s">
        <v>2729</v>
      </c>
      <c r="P95" s="917">
        <v>44554</v>
      </c>
      <c r="Q95" s="917"/>
      <c r="R95" s="917"/>
      <c r="S95" s="917"/>
      <c r="T95" s="917"/>
      <c r="U95" s="917"/>
      <c r="V95" s="918" t="s">
        <v>1464</v>
      </c>
      <c r="W95" s="918" t="s">
        <v>2401</v>
      </c>
      <c r="X95" s="919">
        <v>156000000</v>
      </c>
      <c r="Y95" s="919">
        <v>120000000</v>
      </c>
      <c r="Z95" s="919"/>
      <c r="AA95" s="919"/>
      <c r="AB95" s="920"/>
      <c r="AC95" s="920"/>
      <c r="AD95" s="920"/>
      <c r="AE95" s="921">
        <v>276000000</v>
      </c>
      <c r="AF95" s="922"/>
      <c r="AG95" s="923"/>
      <c r="AH95" s="924"/>
      <c r="AI95" s="925"/>
      <c r="AJ95" s="919"/>
      <c r="AK95" s="926" t="s">
        <v>793</v>
      </c>
      <c r="AL95" s="925" t="s">
        <v>2401</v>
      </c>
      <c r="AM95" s="927">
        <v>99370000</v>
      </c>
      <c r="AN95" s="924"/>
      <c r="AO95" s="924"/>
      <c r="AP95" s="927"/>
      <c r="AQ95" s="927"/>
      <c r="AR95" s="927"/>
      <c r="AS95" s="927"/>
      <c r="AT95" s="927"/>
      <c r="AU95" s="927"/>
      <c r="AV95" s="927"/>
      <c r="AW95" s="1003"/>
      <c r="AX95" s="921">
        <v>0</v>
      </c>
      <c r="AY95" s="928" t="s">
        <v>697</v>
      </c>
      <c r="AZ95" s="929"/>
      <c r="BA95" s="929">
        <v>46246500</v>
      </c>
      <c r="BB95" s="930" t="s">
        <v>1466</v>
      </c>
      <c r="BC95" s="930"/>
      <c r="BD95" s="930" t="s">
        <v>1321</v>
      </c>
      <c r="BE95" s="930" t="s">
        <v>1465</v>
      </c>
      <c r="BF95" s="930"/>
      <c r="BG95" s="931" t="s">
        <v>2711</v>
      </c>
      <c r="BH95" s="931">
        <v>45883</v>
      </c>
      <c r="BI95" s="931"/>
      <c r="BJ95" s="931"/>
      <c r="BK95" s="929"/>
      <c r="BL95" s="930"/>
      <c r="BM95" s="930"/>
      <c r="BN95" s="931"/>
      <c r="BO95" s="931"/>
      <c r="BP95" s="929"/>
      <c r="BQ95" s="929"/>
      <c r="BR95" s="923"/>
      <c r="BS95" s="919"/>
      <c r="BT95" s="917"/>
      <c r="BU95" s="932"/>
      <c r="BV95" s="933"/>
      <c r="BW95" s="1017">
        <v>45878</v>
      </c>
      <c r="BX95" s="935" t="s">
        <v>710</v>
      </c>
      <c r="BY95" s="936">
        <v>415000000</v>
      </c>
      <c r="BZ95" s="937"/>
      <c r="CA95" s="907"/>
    </row>
    <row r="96" spans="2:79">
      <c r="C96" s="908">
        <f t="shared" si="5"/>
        <v>87</v>
      </c>
      <c r="D96" s="909" t="s">
        <v>2377</v>
      </c>
      <c r="E96" s="910" t="s">
        <v>1467</v>
      </c>
      <c r="F96" s="910" t="s">
        <v>686</v>
      </c>
      <c r="G96" s="911" t="s">
        <v>1468</v>
      </c>
      <c r="H96" s="912" t="s">
        <v>3108</v>
      </c>
      <c r="I96" s="913" t="s">
        <v>687</v>
      </c>
      <c r="J96" s="913" t="s">
        <v>1469</v>
      </c>
      <c r="K96" s="913" t="s">
        <v>1470</v>
      </c>
      <c r="L96" s="914" t="s">
        <v>1471</v>
      </c>
      <c r="M96" s="913" t="s">
        <v>692</v>
      </c>
      <c r="N96" s="915">
        <v>84.91</v>
      </c>
      <c r="O96" s="916" t="s">
        <v>2732</v>
      </c>
      <c r="P96" s="917"/>
      <c r="Q96" s="917"/>
      <c r="R96" s="917"/>
      <c r="S96" s="917"/>
      <c r="T96" s="917"/>
      <c r="U96" s="917"/>
      <c r="V96" s="918">
        <v>3</v>
      </c>
      <c r="W96" s="918" t="s">
        <v>2401</v>
      </c>
      <c r="X96" s="919">
        <v>288000000</v>
      </c>
      <c r="Y96" s="919"/>
      <c r="Z96" s="919"/>
      <c r="AA96" s="919"/>
      <c r="AB96" s="920"/>
      <c r="AC96" s="920"/>
      <c r="AD96" s="920"/>
      <c r="AE96" s="921">
        <v>288000000</v>
      </c>
      <c r="AF96" s="922"/>
      <c r="AG96" s="923"/>
      <c r="AH96" s="924"/>
      <c r="AI96" s="925"/>
      <c r="AJ96" s="919"/>
      <c r="AK96" s="926" t="s">
        <v>793</v>
      </c>
      <c r="AL96" s="925" t="s">
        <v>2401</v>
      </c>
      <c r="AM96" s="927">
        <v>345600000</v>
      </c>
      <c r="AN96" s="924"/>
      <c r="AO96" s="924"/>
      <c r="AP96" s="927"/>
      <c r="AQ96" s="927"/>
      <c r="AR96" s="927"/>
      <c r="AS96" s="927"/>
      <c r="AT96" s="927"/>
      <c r="AU96" s="927"/>
      <c r="AV96" s="927"/>
      <c r="AW96" s="1003"/>
      <c r="AX96" s="921">
        <v>0</v>
      </c>
      <c r="AY96" s="928" t="s">
        <v>697</v>
      </c>
      <c r="AZ96" s="929"/>
      <c r="BA96" s="929">
        <v>207008687</v>
      </c>
      <c r="BB96" s="930" t="s">
        <v>3109</v>
      </c>
      <c r="BC96" s="930"/>
      <c r="BD96" s="930" t="s">
        <v>1321</v>
      </c>
      <c r="BE96" s="930" t="s">
        <v>1473</v>
      </c>
      <c r="BF96" s="930"/>
      <c r="BG96" s="931" t="s">
        <v>3110</v>
      </c>
      <c r="BH96" s="931">
        <v>45575</v>
      </c>
      <c r="BI96" s="931"/>
      <c r="BJ96" s="931"/>
      <c r="BK96" s="929">
        <v>497000000</v>
      </c>
      <c r="BL96" s="930">
        <v>2</v>
      </c>
      <c r="BM96" s="930" t="s">
        <v>2971</v>
      </c>
      <c r="BN96" s="931">
        <v>45841</v>
      </c>
      <c r="BO96" s="931">
        <v>45876</v>
      </c>
      <c r="BP96" s="929">
        <v>347900000</v>
      </c>
      <c r="BQ96" s="929">
        <v>347900000</v>
      </c>
      <c r="BR96" s="923"/>
      <c r="BS96" s="919"/>
      <c r="BT96" s="917">
        <v>45876</v>
      </c>
      <c r="BU96" s="932">
        <v>422590000</v>
      </c>
      <c r="BV96" s="933"/>
      <c r="BW96" s="934">
        <v>45496</v>
      </c>
      <c r="BX96" s="935" t="s">
        <v>700</v>
      </c>
      <c r="BY96" s="936">
        <v>497000000</v>
      </c>
      <c r="BZ96" s="937"/>
      <c r="CA96" s="907"/>
    </row>
    <row r="97" spans="2:79">
      <c r="B97" s="846"/>
      <c r="C97" s="908">
        <f t="shared" si="5"/>
        <v>88</v>
      </c>
      <c r="D97" s="909" t="s">
        <v>2377</v>
      </c>
      <c r="E97" s="910" t="s">
        <v>1474</v>
      </c>
      <c r="F97" s="910" t="s">
        <v>686</v>
      </c>
      <c r="G97" s="911" t="s">
        <v>1475</v>
      </c>
      <c r="H97" s="912" t="s">
        <v>3111</v>
      </c>
      <c r="I97" s="913" t="s">
        <v>735</v>
      </c>
      <c r="J97" s="913" t="s">
        <v>1476</v>
      </c>
      <c r="K97" s="913" t="s">
        <v>1477</v>
      </c>
      <c r="L97" s="914" t="s">
        <v>1478</v>
      </c>
      <c r="M97" s="913" t="s">
        <v>692</v>
      </c>
      <c r="N97" s="915">
        <v>49.76</v>
      </c>
      <c r="O97" s="916" t="s">
        <v>2736</v>
      </c>
      <c r="P97" s="917"/>
      <c r="Q97" s="917"/>
      <c r="R97" s="917"/>
      <c r="S97" s="917"/>
      <c r="T97" s="917"/>
      <c r="U97" s="917"/>
      <c r="V97" s="918">
        <v>2</v>
      </c>
      <c r="W97" s="918" t="s">
        <v>2401</v>
      </c>
      <c r="X97" s="919">
        <v>120000000</v>
      </c>
      <c r="Y97" s="919"/>
      <c r="Z97" s="919"/>
      <c r="AA97" s="919"/>
      <c r="AB97" s="920"/>
      <c r="AC97" s="920"/>
      <c r="AD97" s="920"/>
      <c r="AE97" s="921">
        <v>120000000</v>
      </c>
      <c r="AF97" s="922"/>
      <c r="AG97" s="923"/>
      <c r="AH97" s="924"/>
      <c r="AI97" s="925"/>
      <c r="AJ97" s="919"/>
      <c r="AK97" s="926">
        <v>1</v>
      </c>
      <c r="AL97" s="925" t="s">
        <v>2401</v>
      </c>
      <c r="AM97" s="927">
        <v>96000000</v>
      </c>
      <c r="AN97" s="924"/>
      <c r="AO97" s="924"/>
      <c r="AP97" s="927"/>
      <c r="AQ97" s="927"/>
      <c r="AR97" s="927"/>
      <c r="AS97" s="927"/>
      <c r="AT97" s="927"/>
      <c r="AU97" s="927"/>
      <c r="AV97" s="927"/>
      <c r="AW97" s="1003"/>
      <c r="AX97" s="921">
        <v>0</v>
      </c>
      <c r="AY97" s="928" t="s">
        <v>697</v>
      </c>
      <c r="AZ97" s="929">
        <v>102086823</v>
      </c>
      <c r="BA97" s="929"/>
      <c r="BB97" s="930" t="s">
        <v>2377</v>
      </c>
      <c r="BC97" s="930"/>
      <c r="BD97" s="930" t="s">
        <v>2959</v>
      </c>
      <c r="BE97" s="930" t="s">
        <v>1480</v>
      </c>
      <c r="BF97" s="930"/>
      <c r="BG97" s="931">
        <v>45530</v>
      </c>
      <c r="BH97" s="931">
        <v>45602</v>
      </c>
      <c r="BI97" s="931"/>
      <c r="BJ97" s="931"/>
      <c r="BK97" s="929">
        <v>352000000</v>
      </c>
      <c r="BL97" s="930">
        <v>1</v>
      </c>
      <c r="BM97" s="930"/>
      <c r="BN97" s="931">
        <v>45894</v>
      </c>
      <c r="BO97" s="931"/>
      <c r="BP97" s="929"/>
      <c r="BQ97" s="929"/>
      <c r="BR97" s="923"/>
      <c r="BS97" s="919"/>
      <c r="BT97" s="917"/>
      <c r="BU97" s="932"/>
      <c r="BV97" s="933"/>
      <c r="BW97" s="934">
        <v>45540</v>
      </c>
      <c r="BX97" s="935" t="s">
        <v>700</v>
      </c>
      <c r="BY97" s="936">
        <v>352000000</v>
      </c>
      <c r="BZ97" s="937"/>
      <c r="CA97" s="907"/>
    </row>
    <row r="98" spans="2:79">
      <c r="B98" s="846"/>
      <c r="C98" s="908">
        <f t="shared" si="5"/>
        <v>89</v>
      </c>
      <c r="D98" s="909" t="s">
        <v>2377</v>
      </c>
      <c r="E98" s="910" t="s">
        <v>1474</v>
      </c>
      <c r="F98" s="910" t="s">
        <v>686</v>
      </c>
      <c r="G98" s="911" t="s">
        <v>1475</v>
      </c>
      <c r="H98" s="912" t="s">
        <v>3112</v>
      </c>
      <c r="I98" s="913" t="s">
        <v>735</v>
      </c>
      <c r="J98" s="913" t="s">
        <v>1476</v>
      </c>
      <c r="K98" s="913" t="s">
        <v>1477</v>
      </c>
      <c r="L98" s="914" t="s">
        <v>1481</v>
      </c>
      <c r="M98" s="913" t="s">
        <v>692</v>
      </c>
      <c r="N98" s="915">
        <v>59.8</v>
      </c>
      <c r="O98" s="916" t="s">
        <v>2725</v>
      </c>
      <c r="P98" s="917"/>
      <c r="Q98" s="917"/>
      <c r="R98" s="917"/>
      <c r="S98" s="917"/>
      <c r="T98" s="917"/>
      <c r="U98" s="917"/>
      <c r="V98" s="918">
        <v>2</v>
      </c>
      <c r="W98" s="918" t="s">
        <v>2401</v>
      </c>
      <c r="X98" s="919">
        <v>82800000</v>
      </c>
      <c r="Y98" s="919"/>
      <c r="Z98" s="919"/>
      <c r="AA98" s="919"/>
      <c r="AB98" s="920"/>
      <c r="AC98" s="920"/>
      <c r="AD98" s="920"/>
      <c r="AE98" s="921">
        <v>82800000</v>
      </c>
      <c r="AF98" s="922"/>
      <c r="AG98" s="923"/>
      <c r="AH98" s="924"/>
      <c r="AI98" s="925"/>
      <c r="AJ98" s="919"/>
      <c r="AK98" s="926">
        <v>1</v>
      </c>
      <c r="AL98" s="925" t="s">
        <v>2401</v>
      </c>
      <c r="AM98" s="927">
        <v>96000000</v>
      </c>
      <c r="AN98" s="924"/>
      <c r="AO98" s="924"/>
      <c r="AP98" s="927"/>
      <c r="AQ98" s="927"/>
      <c r="AR98" s="927"/>
      <c r="AS98" s="927"/>
      <c r="AT98" s="927"/>
      <c r="AU98" s="927"/>
      <c r="AV98" s="927"/>
      <c r="AW98" s="1003"/>
      <c r="AX98" s="921">
        <v>0</v>
      </c>
      <c r="AY98" s="928" t="s">
        <v>697</v>
      </c>
      <c r="AZ98" s="929">
        <v>70279726</v>
      </c>
      <c r="BA98" s="929"/>
      <c r="BB98" s="930" t="s">
        <v>2377</v>
      </c>
      <c r="BC98" s="930"/>
      <c r="BD98" s="930" t="s">
        <v>2959</v>
      </c>
      <c r="BE98" s="930" t="s">
        <v>1482</v>
      </c>
      <c r="BF98" s="930"/>
      <c r="BG98" s="931">
        <v>45526</v>
      </c>
      <c r="BH98" s="931">
        <v>45603</v>
      </c>
      <c r="BI98" s="931"/>
      <c r="BJ98" s="931"/>
      <c r="BK98" s="929"/>
      <c r="BL98" s="930"/>
      <c r="BM98" s="930"/>
      <c r="BN98" s="931"/>
      <c r="BO98" s="931"/>
      <c r="BP98" s="929"/>
      <c r="BQ98" s="929"/>
      <c r="BR98" s="923"/>
      <c r="BS98" s="919"/>
      <c r="BT98" s="917"/>
      <c r="BU98" s="932"/>
      <c r="BV98" s="933"/>
      <c r="BW98" s="934">
        <v>45878</v>
      </c>
      <c r="BX98" s="935" t="s">
        <v>710</v>
      </c>
      <c r="BY98" s="936">
        <v>417500000</v>
      </c>
      <c r="BZ98" s="937"/>
      <c r="CA98" s="907"/>
    </row>
    <row r="99" spans="2:79">
      <c r="B99" s="846"/>
      <c r="C99" s="908">
        <f t="shared" si="5"/>
        <v>90</v>
      </c>
      <c r="D99" s="909" t="s">
        <v>2377</v>
      </c>
      <c r="E99" s="910" t="s">
        <v>1474</v>
      </c>
      <c r="F99" s="910" t="s">
        <v>686</v>
      </c>
      <c r="G99" s="911" t="s">
        <v>1475</v>
      </c>
      <c r="H99" s="912" t="s">
        <v>3113</v>
      </c>
      <c r="I99" s="913" t="s">
        <v>735</v>
      </c>
      <c r="J99" s="913" t="s">
        <v>1003</v>
      </c>
      <c r="K99" s="913" t="s">
        <v>1483</v>
      </c>
      <c r="L99" s="914" t="s">
        <v>1484</v>
      </c>
      <c r="M99" s="913" t="s">
        <v>692</v>
      </c>
      <c r="N99" s="915">
        <v>84.54</v>
      </c>
      <c r="O99" s="916" t="s">
        <v>2740</v>
      </c>
      <c r="P99" s="917"/>
      <c r="Q99" s="917"/>
      <c r="R99" s="917"/>
      <c r="S99" s="917"/>
      <c r="T99" s="917"/>
      <c r="U99" s="917"/>
      <c r="V99" s="918">
        <v>2</v>
      </c>
      <c r="W99" s="918" t="s">
        <v>2401</v>
      </c>
      <c r="X99" s="919">
        <v>116400000</v>
      </c>
      <c r="Y99" s="919"/>
      <c r="Z99" s="919"/>
      <c r="AA99" s="919"/>
      <c r="AB99" s="920"/>
      <c r="AC99" s="920"/>
      <c r="AD99" s="920"/>
      <c r="AE99" s="921">
        <v>116400000</v>
      </c>
      <c r="AF99" s="922"/>
      <c r="AG99" s="923"/>
      <c r="AH99" s="924"/>
      <c r="AI99" s="925"/>
      <c r="AJ99" s="919"/>
      <c r="AK99" s="926">
        <v>1</v>
      </c>
      <c r="AL99" s="925" t="s">
        <v>2401</v>
      </c>
      <c r="AM99" s="927">
        <v>120000000</v>
      </c>
      <c r="AN99" s="924"/>
      <c r="AO99" s="924"/>
      <c r="AP99" s="927"/>
      <c r="AQ99" s="927"/>
      <c r="AR99" s="927"/>
      <c r="AS99" s="927"/>
      <c r="AT99" s="927"/>
      <c r="AU99" s="927"/>
      <c r="AV99" s="927"/>
      <c r="AW99" s="1003"/>
      <c r="AX99" s="921">
        <v>0</v>
      </c>
      <c r="AY99" s="928" t="s">
        <v>697</v>
      </c>
      <c r="AZ99" s="929">
        <v>98839217</v>
      </c>
      <c r="BA99" s="929"/>
      <c r="BB99" s="930" t="s">
        <v>2377</v>
      </c>
      <c r="BC99" s="930"/>
      <c r="BD99" s="930" t="s">
        <v>2959</v>
      </c>
      <c r="BE99" s="930" t="s">
        <v>1485</v>
      </c>
      <c r="BF99" s="930"/>
      <c r="BG99" s="931" t="s">
        <v>3114</v>
      </c>
      <c r="BH99" s="931">
        <v>45596</v>
      </c>
      <c r="BI99" s="931"/>
      <c r="BJ99" s="931"/>
      <c r="BK99" s="929"/>
      <c r="BL99" s="930"/>
      <c r="BM99" s="930"/>
      <c r="BN99" s="931"/>
      <c r="BO99" s="931"/>
      <c r="BP99" s="929"/>
      <c r="BQ99" s="929"/>
      <c r="BR99" s="923"/>
      <c r="BS99" s="919"/>
      <c r="BT99" s="917"/>
      <c r="BU99" s="932"/>
      <c r="BV99" s="933"/>
      <c r="BW99" s="934">
        <v>45878</v>
      </c>
      <c r="BX99" s="935" t="s">
        <v>710</v>
      </c>
      <c r="BY99" s="936">
        <v>740000000</v>
      </c>
      <c r="BZ99" s="937"/>
      <c r="CA99" s="907"/>
    </row>
    <row r="100" spans="2:79">
      <c r="B100" s="846"/>
      <c r="C100" s="908">
        <f t="shared" si="5"/>
        <v>91</v>
      </c>
      <c r="D100" s="909" t="s">
        <v>2377</v>
      </c>
      <c r="E100" s="910" t="s">
        <v>1486</v>
      </c>
      <c r="F100" s="910" t="s">
        <v>686</v>
      </c>
      <c r="G100" s="911" t="s">
        <v>1487</v>
      </c>
      <c r="H100" s="912" t="s">
        <v>3115</v>
      </c>
      <c r="I100" s="913" t="s">
        <v>981</v>
      </c>
      <c r="J100" s="913" t="s">
        <v>982</v>
      </c>
      <c r="K100" s="913" t="s">
        <v>1488</v>
      </c>
      <c r="L100" s="914" t="s">
        <v>1489</v>
      </c>
      <c r="M100" s="913" t="s">
        <v>692</v>
      </c>
      <c r="N100" s="915">
        <v>59.75</v>
      </c>
      <c r="O100" s="916" t="s">
        <v>2743</v>
      </c>
      <c r="P100" s="917"/>
      <c r="Q100" s="917"/>
      <c r="R100" s="917"/>
      <c r="S100" s="917"/>
      <c r="T100" s="917"/>
      <c r="U100" s="917"/>
      <c r="V100" s="918">
        <v>2</v>
      </c>
      <c r="W100" s="918" t="s">
        <v>2401</v>
      </c>
      <c r="X100" s="919">
        <v>69600000</v>
      </c>
      <c r="Y100" s="919"/>
      <c r="Z100" s="919"/>
      <c r="AA100" s="919"/>
      <c r="AB100" s="920"/>
      <c r="AC100" s="920"/>
      <c r="AD100" s="920"/>
      <c r="AE100" s="921">
        <v>69600000</v>
      </c>
      <c r="AF100" s="922"/>
      <c r="AG100" s="923"/>
      <c r="AH100" s="924"/>
      <c r="AI100" s="925"/>
      <c r="AJ100" s="919"/>
      <c r="AK100" s="926">
        <v>1</v>
      </c>
      <c r="AL100" s="925" t="s">
        <v>2401</v>
      </c>
      <c r="AM100" s="927">
        <v>141450000</v>
      </c>
      <c r="AN100" s="924"/>
      <c r="AO100" s="924"/>
      <c r="AP100" s="927"/>
      <c r="AQ100" s="927"/>
      <c r="AR100" s="927"/>
      <c r="AS100" s="927"/>
      <c r="AT100" s="927"/>
      <c r="AU100" s="927"/>
      <c r="AV100" s="927"/>
      <c r="AW100" s="1003"/>
      <c r="AX100" s="921">
        <v>0</v>
      </c>
      <c r="AY100" s="928"/>
      <c r="AZ100" s="929"/>
      <c r="BA100" s="929"/>
      <c r="BB100" s="930"/>
      <c r="BC100" s="930"/>
      <c r="BD100" s="930"/>
      <c r="BE100" s="930"/>
      <c r="BF100" s="930"/>
      <c r="BG100" s="931"/>
      <c r="BH100" s="931"/>
      <c r="BI100" s="931"/>
      <c r="BJ100" s="931"/>
      <c r="BK100" s="929"/>
      <c r="BL100" s="930"/>
      <c r="BM100" s="930"/>
      <c r="BN100" s="931"/>
      <c r="BO100" s="931"/>
      <c r="BP100" s="929"/>
      <c r="BQ100" s="929"/>
      <c r="BR100" s="923"/>
      <c r="BS100" s="919"/>
      <c r="BT100" s="917"/>
      <c r="BU100" s="919"/>
      <c r="BV100" s="933"/>
      <c r="BW100" s="934">
        <v>45878</v>
      </c>
      <c r="BX100" s="935" t="s">
        <v>710</v>
      </c>
      <c r="BY100" s="936">
        <v>205000000</v>
      </c>
      <c r="BZ100" s="937"/>
      <c r="CA100" s="907"/>
    </row>
    <row r="101" spans="2:79">
      <c r="B101" s="846"/>
      <c r="C101" s="908">
        <f t="shared" si="5"/>
        <v>92</v>
      </c>
      <c r="D101" s="909" t="s">
        <v>2377</v>
      </c>
      <c r="E101" s="910" t="s">
        <v>1492</v>
      </c>
      <c r="F101" s="910" t="s">
        <v>686</v>
      </c>
      <c r="G101" s="911" t="s">
        <v>1493</v>
      </c>
      <c r="H101" s="912" t="s">
        <v>3116</v>
      </c>
      <c r="I101" s="913" t="s">
        <v>725</v>
      </c>
      <c r="J101" s="913" t="s">
        <v>1494</v>
      </c>
      <c r="K101" s="913" t="s">
        <v>1495</v>
      </c>
      <c r="L101" s="914" t="s">
        <v>1496</v>
      </c>
      <c r="M101" s="913" t="s">
        <v>692</v>
      </c>
      <c r="N101" s="915">
        <v>101.85</v>
      </c>
      <c r="O101" s="916" t="s">
        <v>2746</v>
      </c>
      <c r="P101" s="917"/>
      <c r="Q101" s="917"/>
      <c r="R101" s="917"/>
      <c r="S101" s="917"/>
      <c r="T101" s="917"/>
      <c r="U101" s="917"/>
      <c r="V101" s="918">
        <v>2</v>
      </c>
      <c r="W101" s="918" t="s">
        <v>2401</v>
      </c>
      <c r="X101" s="919">
        <v>58800000</v>
      </c>
      <c r="Y101" s="919"/>
      <c r="Z101" s="919"/>
      <c r="AA101" s="919"/>
      <c r="AB101" s="920"/>
      <c r="AC101" s="920"/>
      <c r="AD101" s="920"/>
      <c r="AE101" s="921">
        <v>58800000</v>
      </c>
      <c r="AF101" s="922"/>
      <c r="AG101" s="923"/>
      <c r="AH101" s="924"/>
      <c r="AI101" s="925"/>
      <c r="AJ101" s="919"/>
      <c r="AK101" s="926">
        <v>1</v>
      </c>
      <c r="AL101" s="925" t="s">
        <v>2401</v>
      </c>
      <c r="AM101" s="927">
        <v>312000000</v>
      </c>
      <c r="AN101" s="924"/>
      <c r="AO101" s="924"/>
      <c r="AP101" s="927"/>
      <c r="AQ101" s="927"/>
      <c r="AR101" s="927"/>
      <c r="AS101" s="927"/>
      <c r="AT101" s="927"/>
      <c r="AU101" s="927"/>
      <c r="AV101" s="927"/>
      <c r="AW101" s="1003"/>
      <c r="AX101" s="921">
        <v>0</v>
      </c>
      <c r="AY101" s="928" t="s">
        <v>697</v>
      </c>
      <c r="AZ101" s="929"/>
      <c r="BA101" s="929">
        <v>230581459</v>
      </c>
      <c r="BB101" s="930" t="s">
        <v>1500</v>
      </c>
      <c r="BC101" s="930"/>
      <c r="BD101" s="930" t="s">
        <v>3117</v>
      </c>
      <c r="BE101" s="930" t="s">
        <v>1499</v>
      </c>
      <c r="BF101" s="930"/>
      <c r="BG101" s="931">
        <v>45712</v>
      </c>
      <c r="BH101" s="931">
        <v>45804</v>
      </c>
      <c r="BI101" s="931"/>
      <c r="BJ101" s="931"/>
      <c r="BK101" s="929"/>
      <c r="BL101" s="930"/>
      <c r="BM101" s="930"/>
      <c r="BN101" s="931"/>
      <c r="BO101" s="931"/>
      <c r="BP101" s="929"/>
      <c r="BQ101" s="929"/>
      <c r="BR101" s="923"/>
      <c r="BS101" s="919"/>
      <c r="BT101" s="917"/>
      <c r="BU101" s="932"/>
      <c r="BV101" s="933"/>
      <c r="BW101" s="934">
        <v>45878</v>
      </c>
      <c r="BX101" s="935" t="s">
        <v>710</v>
      </c>
      <c r="BY101" s="936">
        <v>400000000</v>
      </c>
      <c r="BZ101" s="937"/>
      <c r="CA101" s="907"/>
    </row>
    <row r="102" spans="2:79">
      <c r="B102" s="846"/>
      <c r="C102" s="908">
        <f t="shared" si="5"/>
        <v>93</v>
      </c>
      <c r="D102" s="909" t="s">
        <v>2377</v>
      </c>
      <c r="E102" s="910" t="s">
        <v>1501</v>
      </c>
      <c r="F102" s="910" t="s">
        <v>686</v>
      </c>
      <c r="G102" s="911" t="s">
        <v>796</v>
      </c>
      <c r="H102" s="912" t="s">
        <v>3118</v>
      </c>
      <c r="I102" s="913" t="s">
        <v>735</v>
      </c>
      <c r="J102" s="913" t="s">
        <v>1502</v>
      </c>
      <c r="K102" s="913" t="s">
        <v>1503</v>
      </c>
      <c r="L102" s="914" t="s">
        <v>1504</v>
      </c>
      <c r="M102" s="913" t="s">
        <v>692</v>
      </c>
      <c r="N102" s="915">
        <v>84.9</v>
      </c>
      <c r="O102" s="916" t="s">
        <v>3119</v>
      </c>
      <c r="P102" s="917"/>
      <c r="Q102" s="917"/>
      <c r="R102" s="917"/>
      <c r="S102" s="917"/>
      <c r="T102" s="917"/>
      <c r="U102" s="917"/>
      <c r="V102" s="918">
        <v>3</v>
      </c>
      <c r="W102" s="918" t="s">
        <v>2401</v>
      </c>
      <c r="X102" s="919">
        <v>48000000</v>
      </c>
      <c r="Y102" s="919"/>
      <c r="Z102" s="919"/>
      <c r="AA102" s="919"/>
      <c r="AB102" s="920"/>
      <c r="AC102" s="920"/>
      <c r="AD102" s="920"/>
      <c r="AE102" s="921">
        <v>48000000</v>
      </c>
      <c r="AF102" s="922"/>
      <c r="AG102" s="923"/>
      <c r="AH102" s="924"/>
      <c r="AI102" s="925"/>
      <c r="AJ102" s="919"/>
      <c r="AK102" s="926" t="s">
        <v>793</v>
      </c>
      <c r="AL102" s="925" t="s">
        <v>2401</v>
      </c>
      <c r="AM102" s="927">
        <v>249600000</v>
      </c>
      <c r="AN102" s="924"/>
      <c r="AO102" s="924"/>
      <c r="AP102" s="927"/>
      <c r="AQ102" s="927"/>
      <c r="AR102" s="927"/>
      <c r="AS102" s="927"/>
      <c r="AT102" s="927"/>
      <c r="AU102" s="927"/>
      <c r="AV102" s="927"/>
      <c r="AW102" s="1003"/>
      <c r="AX102" s="921">
        <v>0</v>
      </c>
      <c r="AY102" s="928"/>
      <c r="AZ102" s="929"/>
      <c r="BA102" s="929"/>
      <c r="BB102" s="930"/>
      <c r="BC102" s="930"/>
      <c r="BD102" s="930"/>
      <c r="BE102" s="930"/>
      <c r="BF102" s="930"/>
      <c r="BG102" s="931"/>
      <c r="BH102" s="931"/>
      <c r="BI102" s="931"/>
      <c r="BJ102" s="931"/>
      <c r="BK102" s="929"/>
      <c r="BL102" s="930"/>
      <c r="BM102" s="930"/>
      <c r="BN102" s="931"/>
      <c r="BO102" s="931"/>
      <c r="BP102" s="929"/>
      <c r="BQ102" s="929"/>
      <c r="BR102" s="923"/>
      <c r="BS102" s="919"/>
      <c r="BT102" s="917"/>
      <c r="BU102" s="932"/>
      <c r="BV102" s="933"/>
      <c r="BW102" s="934">
        <v>45878</v>
      </c>
      <c r="BX102" s="935" t="s">
        <v>710</v>
      </c>
      <c r="BY102" s="936">
        <v>270000000</v>
      </c>
      <c r="BZ102" s="937"/>
      <c r="CA102" s="907"/>
    </row>
    <row r="103" spans="2:79">
      <c r="B103" s="846"/>
      <c r="C103" s="908">
        <f t="shared" si="5"/>
        <v>94</v>
      </c>
      <c r="D103" s="909" t="s">
        <v>2377</v>
      </c>
      <c r="E103" s="910" t="s">
        <v>1506</v>
      </c>
      <c r="F103" s="910" t="s">
        <v>686</v>
      </c>
      <c r="G103" s="911" t="s">
        <v>1507</v>
      </c>
      <c r="H103" s="912" t="s">
        <v>3120</v>
      </c>
      <c r="I103" s="913" t="s">
        <v>725</v>
      </c>
      <c r="J103" s="913" t="s">
        <v>726</v>
      </c>
      <c r="K103" s="913" t="s">
        <v>1508</v>
      </c>
      <c r="L103" s="914" t="s">
        <v>1509</v>
      </c>
      <c r="M103" s="913" t="s">
        <v>692</v>
      </c>
      <c r="N103" s="915">
        <v>74.5</v>
      </c>
      <c r="O103" s="916" t="s">
        <v>2753</v>
      </c>
      <c r="P103" s="917"/>
      <c r="Q103" s="917"/>
      <c r="R103" s="917"/>
      <c r="S103" s="917"/>
      <c r="T103" s="917"/>
      <c r="U103" s="917"/>
      <c r="V103" s="918">
        <v>2</v>
      </c>
      <c r="W103" s="918" t="s">
        <v>2401</v>
      </c>
      <c r="X103" s="919">
        <v>50400000</v>
      </c>
      <c r="Y103" s="919"/>
      <c r="Z103" s="919"/>
      <c r="AA103" s="919"/>
      <c r="AB103" s="920"/>
      <c r="AC103" s="920"/>
      <c r="AD103" s="920"/>
      <c r="AE103" s="921">
        <v>50400000</v>
      </c>
      <c r="AF103" s="922"/>
      <c r="AG103" s="923"/>
      <c r="AH103" s="924"/>
      <c r="AI103" s="925"/>
      <c r="AJ103" s="919"/>
      <c r="AK103" s="926">
        <v>1</v>
      </c>
      <c r="AL103" s="925" t="s">
        <v>2401</v>
      </c>
      <c r="AM103" s="927">
        <v>176000000</v>
      </c>
      <c r="AN103" s="924"/>
      <c r="AO103" s="924"/>
      <c r="AP103" s="927"/>
      <c r="AQ103" s="927"/>
      <c r="AR103" s="927"/>
      <c r="AS103" s="927"/>
      <c r="AT103" s="927"/>
      <c r="AU103" s="927"/>
      <c r="AV103" s="927"/>
      <c r="AW103" s="1003"/>
      <c r="AX103" s="921">
        <v>0</v>
      </c>
      <c r="AY103" s="928" t="s">
        <v>697</v>
      </c>
      <c r="AZ103" s="929">
        <v>29803364</v>
      </c>
      <c r="BA103" s="929"/>
      <c r="BB103" s="930" t="s">
        <v>2377</v>
      </c>
      <c r="BC103" s="930"/>
      <c r="BD103" s="930" t="s">
        <v>3121</v>
      </c>
      <c r="BE103" s="930" t="s">
        <v>1511</v>
      </c>
      <c r="BF103" s="930"/>
      <c r="BG103" s="931" t="s">
        <v>3122</v>
      </c>
      <c r="BH103" s="931">
        <v>45908</v>
      </c>
      <c r="BI103" s="931"/>
      <c r="BJ103" s="931"/>
      <c r="BK103" s="929"/>
      <c r="BL103" s="930"/>
      <c r="BM103" s="930"/>
      <c r="BN103" s="931"/>
      <c r="BO103" s="931"/>
      <c r="BP103" s="929"/>
      <c r="BQ103" s="929"/>
      <c r="BR103" s="923"/>
      <c r="BS103" s="919"/>
      <c r="BT103" s="917"/>
      <c r="BU103" s="932"/>
      <c r="BV103" s="933"/>
      <c r="BW103" s="934">
        <v>45878</v>
      </c>
      <c r="BX103" s="935" t="s">
        <v>710</v>
      </c>
      <c r="BY103" s="936">
        <v>322500000</v>
      </c>
      <c r="BZ103" s="937"/>
      <c r="CA103" s="907"/>
    </row>
    <row r="104" spans="2:79">
      <c r="B104" s="846"/>
      <c r="C104" s="908">
        <f t="shared" si="5"/>
        <v>95</v>
      </c>
      <c r="D104" s="909" t="s">
        <v>2377</v>
      </c>
      <c r="E104" s="910" t="s">
        <v>1512</v>
      </c>
      <c r="F104" s="910" t="s">
        <v>686</v>
      </c>
      <c r="G104" s="911" t="s">
        <v>1513</v>
      </c>
      <c r="H104" s="912" t="s">
        <v>3123</v>
      </c>
      <c r="I104" s="913" t="s">
        <v>1514</v>
      </c>
      <c r="J104" s="913" t="s">
        <v>1515</v>
      </c>
      <c r="K104" s="913" t="s">
        <v>1516</v>
      </c>
      <c r="L104" s="914" t="s">
        <v>1517</v>
      </c>
      <c r="M104" s="913" t="s">
        <v>692</v>
      </c>
      <c r="N104" s="915">
        <v>98.89</v>
      </c>
      <c r="O104" s="916" t="s">
        <v>2746</v>
      </c>
      <c r="P104" s="917"/>
      <c r="Q104" s="917"/>
      <c r="R104" s="917"/>
      <c r="S104" s="917"/>
      <c r="T104" s="917"/>
      <c r="U104" s="917"/>
      <c r="V104" s="918">
        <v>2</v>
      </c>
      <c r="W104" s="918" t="s">
        <v>2401</v>
      </c>
      <c r="X104" s="919">
        <v>145200000</v>
      </c>
      <c r="Y104" s="919"/>
      <c r="Z104" s="919"/>
      <c r="AA104" s="919"/>
      <c r="AB104" s="920"/>
      <c r="AC104" s="920"/>
      <c r="AD104" s="920"/>
      <c r="AE104" s="921">
        <v>145200000</v>
      </c>
      <c r="AF104" s="922"/>
      <c r="AG104" s="923"/>
      <c r="AH104" s="924"/>
      <c r="AI104" s="925"/>
      <c r="AJ104" s="919"/>
      <c r="AK104" s="926">
        <v>1</v>
      </c>
      <c r="AL104" s="925" t="s">
        <v>2401</v>
      </c>
      <c r="AM104" s="927">
        <v>206800000</v>
      </c>
      <c r="AN104" s="924"/>
      <c r="AO104" s="924"/>
      <c r="AP104" s="927"/>
      <c r="AQ104" s="927"/>
      <c r="AR104" s="927"/>
      <c r="AS104" s="927"/>
      <c r="AT104" s="927"/>
      <c r="AU104" s="927"/>
      <c r="AV104" s="927"/>
      <c r="AW104" s="1003"/>
      <c r="AX104" s="921">
        <v>0</v>
      </c>
      <c r="AY104" s="928"/>
      <c r="AZ104" s="929"/>
      <c r="BA104" s="929"/>
      <c r="BB104" s="930"/>
      <c r="BC104" s="930"/>
      <c r="BD104" s="930" t="s">
        <v>2966</v>
      </c>
      <c r="BE104" s="930" t="s">
        <v>2966</v>
      </c>
      <c r="BF104" s="930"/>
      <c r="BG104" s="931" t="s">
        <v>2966</v>
      </c>
      <c r="BH104" s="931"/>
      <c r="BI104" s="931"/>
      <c r="BJ104" s="931"/>
      <c r="BK104" s="929"/>
      <c r="BL104" s="930"/>
      <c r="BM104" s="930"/>
      <c r="BN104" s="931"/>
      <c r="BO104" s="931"/>
      <c r="BP104" s="929"/>
      <c r="BQ104" s="929"/>
      <c r="BR104" s="923"/>
      <c r="BS104" s="919"/>
      <c r="BT104" s="917"/>
      <c r="BU104" s="932"/>
      <c r="BV104" s="933"/>
      <c r="BW104" s="934">
        <v>45878</v>
      </c>
      <c r="BX104" s="935" t="s">
        <v>710</v>
      </c>
      <c r="BY104" s="936">
        <v>327500000</v>
      </c>
      <c r="BZ104" s="937"/>
      <c r="CA104" s="907"/>
    </row>
    <row r="105" spans="2:79">
      <c r="B105" s="846"/>
      <c r="C105" s="908">
        <f t="shared" si="5"/>
        <v>96</v>
      </c>
      <c r="D105" s="909" t="s">
        <v>2377</v>
      </c>
      <c r="E105" s="910" t="s">
        <v>1520</v>
      </c>
      <c r="F105" s="910" t="s">
        <v>834</v>
      </c>
      <c r="G105" s="911" t="s">
        <v>1521</v>
      </c>
      <c r="H105" s="912" t="s">
        <v>3124</v>
      </c>
      <c r="I105" s="913" t="s">
        <v>735</v>
      </c>
      <c r="J105" s="913" t="s">
        <v>908</v>
      </c>
      <c r="K105" s="913" t="s">
        <v>1522</v>
      </c>
      <c r="L105" s="914" t="s">
        <v>1523</v>
      </c>
      <c r="M105" s="913" t="s">
        <v>692</v>
      </c>
      <c r="N105" s="915">
        <v>59.93</v>
      </c>
      <c r="O105" s="916" t="s">
        <v>2427</v>
      </c>
      <c r="P105" s="917"/>
      <c r="Q105" s="917"/>
      <c r="R105" s="917"/>
      <c r="S105" s="917"/>
      <c r="T105" s="917"/>
      <c r="U105" s="917"/>
      <c r="V105" s="918">
        <v>1</v>
      </c>
      <c r="W105" s="918" t="s">
        <v>2401</v>
      </c>
      <c r="X105" s="919">
        <v>417600000</v>
      </c>
      <c r="Y105" s="919"/>
      <c r="Z105" s="919"/>
      <c r="AA105" s="919"/>
      <c r="AB105" s="920"/>
      <c r="AC105" s="920"/>
      <c r="AD105" s="920"/>
      <c r="AE105" s="921">
        <v>417600000</v>
      </c>
      <c r="AF105" s="922"/>
      <c r="AG105" s="923"/>
      <c r="AH105" s="924"/>
      <c r="AI105" s="925"/>
      <c r="AJ105" s="919"/>
      <c r="AK105" s="926"/>
      <c r="AL105" s="925"/>
      <c r="AM105" s="927"/>
      <c r="AN105" s="924"/>
      <c r="AO105" s="924"/>
      <c r="AP105" s="927"/>
      <c r="AQ105" s="927"/>
      <c r="AR105" s="927"/>
      <c r="AS105" s="927"/>
      <c r="AT105" s="927"/>
      <c r="AU105" s="927"/>
      <c r="AV105" s="927"/>
      <c r="AW105" s="1003"/>
      <c r="AX105" s="921">
        <v>0</v>
      </c>
      <c r="AY105" s="928" t="s">
        <v>697</v>
      </c>
      <c r="AZ105" s="929">
        <v>354263523</v>
      </c>
      <c r="BA105" s="929"/>
      <c r="BB105" s="930" t="s">
        <v>2377</v>
      </c>
      <c r="BC105" s="930"/>
      <c r="BD105" s="930" t="s">
        <v>912</v>
      </c>
      <c r="BE105" s="930" t="s">
        <v>1526</v>
      </c>
      <c r="BF105" s="930"/>
      <c r="BG105" s="931" t="s">
        <v>3125</v>
      </c>
      <c r="BH105" s="931">
        <v>45904</v>
      </c>
      <c r="BI105" s="931"/>
      <c r="BJ105" s="931"/>
      <c r="BK105" s="929"/>
      <c r="BL105" s="930"/>
      <c r="BM105" s="930"/>
      <c r="BN105" s="931"/>
      <c r="BO105" s="931"/>
      <c r="BP105" s="929"/>
      <c r="BQ105" s="929"/>
      <c r="BR105" s="923"/>
      <c r="BS105" s="919"/>
      <c r="BT105" s="917"/>
      <c r="BU105" s="932"/>
      <c r="BV105" s="933"/>
      <c r="BW105" s="934">
        <v>45878</v>
      </c>
      <c r="BX105" s="935" t="s">
        <v>710</v>
      </c>
      <c r="BY105" s="936">
        <v>405000000</v>
      </c>
      <c r="BZ105" s="937"/>
      <c r="CA105" s="907"/>
    </row>
    <row r="106" spans="2:79">
      <c r="B106" s="846"/>
      <c r="C106" s="908">
        <f t="shared" si="5"/>
        <v>97</v>
      </c>
      <c r="D106" s="909" t="s">
        <v>2377</v>
      </c>
      <c r="E106" s="910" t="s">
        <v>1527</v>
      </c>
      <c r="F106" s="910" t="s">
        <v>686</v>
      </c>
      <c r="G106" s="911" t="s">
        <v>1528</v>
      </c>
      <c r="H106" s="912" t="s">
        <v>3126</v>
      </c>
      <c r="I106" s="913" t="s">
        <v>863</v>
      </c>
      <c r="J106" s="913" t="s">
        <v>864</v>
      </c>
      <c r="K106" s="913" t="s">
        <v>1529</v>
      </c>
      <c r="L106" s="914" t="s">
        <v>1530</v>
      </c>
      <c r="M106" s="913" t="s">
        <v>692</v>
      </c>
      <c r="N106" s="915">
        <v>101.97</v>
      </c>
      <c r="O106" s="916" t="s">
        <v>2448</v>
      </c>
      <c r="P106" s="917"/>
      <c r="Q106" s="917"/>
      <c r="R106" s="917"/>
      <c r="S106" s="917"/>
      <c r="T106" s="917"/>
      <c r="U106" s="917"/>
      <c r="V106" s="918">
        <v>2</v>
      </c>
      <c r="W106" s="918" t="s">
        <v>2401</v>
      </c>
      <c r="X106" s="919">
        <v>76800000</v>
      </c>
      <c r="Y106" s="919"/>
      <c r="Z106" s="919"/>
      <c r="AA106" s="919"/>
      <c r="AB106" s="920"/>
      <c r="AC106" s="920"/>
      <c r="AD106" s="920"/>
      <c r="AE106" s="921">
        <v>76800000</v>
      </c>
      <c r="AF106" s="922"/>
      <c r="AG106" s="923"/>
      <c r="AH106" s="924"/>
      <c r="AI106" s="925"/>
      <c r="AJ106" s="919"/>
      <c r="AK106" s="926">
        <v>1</v>
      </c>
      <c r="AL106" s="925" t="s">
        <v>2401</v>
      </c>
      <c r="AM106" s="927">
        <v>60000000</v>
      </c>
      <c r="AN106" s="924"/>
      <c r="AO106" s="924"/>
      <c r="AP106" s="927"/>
      <c r="AQ106" s="927"/>
      <c r="AR106" s="927"/>
      <c r="AS106" s="927"/>
      <c r="AT106" s="927"/>
      <c r="AU106" s="927"/>
      <c r="AV106" s="927"/>
      <c r="AW106" s="1003"/>
      <c r="AX106" s="921">
        <v>0</v>
      </c>
      <c r="AY106" s="928"/>
      <c r="AZ106" s="929"/>
      <c r="BA106" s="929"/>
      <c r="BB106" s="930"/>
      <c r="BC106" s="930"/>
      <c r="BD106" s="930"/>
      <c r="BE106" s="930"/>
      <c r="BF106" s="930"/>
      <c r="BG106" s="931"/>
      <c r="BH106" s="931"/>
      <c r="BI106" s="931"/>
      <c r="BJ106" s="931"/>
      <c r="BK106" s="929"/>
      <c r="BL106" s="930"/>
      <c r="BM106" s="930"/>
      <c r="BN106" s="931"/>
      <c r="BO106" s="931"/>
      <c r="BP106" s="929"/>
      <c r="BQ106" s="929"/>
      <c r="BR106" s="923"/>
      <c r="BS106" s="919"/>
      <c r="BT106" s="917"/>
      <c r="BU106" s="932"/>
      <c r="BV106" s="933"/>
      <c r="BW106" s="934">
        <v>45878</v>
      </c>
      <c r="BX106" s="935" t="s">
        <v>710</v>
      </c>
      <c r="BY106" s="936">
        <v>195000000</v>
      </c>
      <c r="BZ106" s="937"/>
      <c r="CA106" s="907"/>
    </row>
    <row r="107" spans="2:79">
      <c r="B107" s="846"/>
      <c r="C107" s="908">
        <f t="shared" si="5"/>
        <v>98</v>
      </c>
      <c r="D107" s="909" t="s">
        <v>2377</v>
      </c>
      <c r="E107" s="910" t="s">
        <v>1535</v>
      </c>
      <c r="F107" s="910" t="s">
        <v>686</v>
      </c>
      <c r="G107" s="911" t="s">
        <v>1536</v>
      </c>
      <c r="H107" s="912" t="s">
        <v>3127</v>
      </c>
      <c r="I107" s="913" t="s">
        <v>687</v>
      </c>
      <c r="J107" s="913" t="s">
        <v>1469</v>
      </c>
      <c r="K107" s="913" t="s">
        <v>1470</v>
      </c>
      <c r="L107" s="914" t="s">
        <v>1537</v>
      </c>
      <c r="M107" s="913" t="s">
        <v>692</v>
      </c>
      <c r="N107" s="915">
        <v>59.98</v>
      </c>
      <c r="O107" s="916" t="s">
        <v>2761</v>
      </c>
      <c r="P107" s="917"/>
      <c r="Q107" s="917"/>
      <c r="R107" s="917"/>
      <c r="S107" s="917"/>
      <c r="T107" s="917"/>
      <c r="U107" s="917"/>
      <c r="V107" s="918">
        <v>2</v>
      </c>
      <c r="W107" s="918" t="s">
        <v>2401</v>
      </c>
      <c r="X107" s="919">
        <v>204000000</v>
      </c>
      <c r="Y107" s="919"/>
      <c r="Z107" s="919"/>
      <c r="AA107" s="919"/>
      <c r="AB107" s="920"/>
      <c r="AC107" s="920"/>
      <c r="AD107" s="920"/>
      <c r="AE107" s="921">
        <v>204000000</v>
      </c>
      <c r="AF107" s="922"/>
      <c r="AG107" s="923"/>
      <c r="AH107" s="924"/>
      <c r="AI107" s="925"/>
      <c r="AJ107" s="919"/>
      <c r="AK107" s="926">
        <v>1</v>
      </c>
      <c r="AL107" s="925" t="s">
        <v>2401</v>
      </c>
      <c r="AM107" s="927">
        <v>189750000</v>
      </c>
      <c r="AN107" s="924"/>
      <c r="AO107" s="924"/>
      <c r="AP107" s="927"/>
      <c r="AQ107" s="927"/>
      <c r="AR107" s="927"/>
      <c r="AS107" s="927"/>
      <c r="AT107" s="927"/>
      <c r="AU107" s="927"/>
      <c r="AV107" s="927"/>
      <c r="AW107" s="1003"/>
      <c r="AX107" s="921">
        <v>0</v>
      </c>
      <c r="AY107" s="928"/>
      <c r="AZ107" s="929"/>
      <c r="BA107" s="929"/>
      <c r="BB107" s="930"/>
      <c r="BC107" s="930"/>
      <c r="BD107" s="930"/>
      <c r="BE107" s="930"/>
      <c r="BF107" s="930"/>
      <c r="BG107" s="931"/>
      <c r="BH107" s="931"/>
      <c r="BI107" s="931"/>
      <c r="BJ107" s="931"/>
      <c r="BK107" s="929"/>
      <c r="BL107" s="930"/>
      <c r="BM107" s="930"/>
      <c r="BN107" s="931"/>
      <c r="BO107" s="931"/>
      <c r="BP107" s="929"/>
      <c r="BQ107" s="929"/>
      <c r="BR107" s="923"/>
      <c r="BS107" s="919"/>
      <c r="BT107" s="917"/>
      <c r="BU107" s="932"/>
      <c r="BV107" s="933"/>
      <c r="BW107" s="934">
        <v>45878</v>
      </c>
      <c r="BX107" s="935" t="s">
        <v>710</v>
      </c>
      <c r="BY107" s="936">
        <v>320000000</v>
      </c>
      <c r="BZ107" s="937"/>
      <c r="CA107" s="907"/>
    </row>
    <row r="108" spans="2:79">
      <c r="B108" s="846"/>
      <c r="C108" s="908">
        <f t="shared" si="5"/>
        <v>99</v>
      </c>
      <c r="D108" s="909" t="s">
        <v>2377</v>
      </c>
      <c r="E108" s="910" t="s">
        <v>1539</v>
      </c>
      <c r="F108" s="910" t="s">
        <v>686</v>
      </c>
      <c r="G108" s="911" t="s">
        <v>1540</v>
      </c>
      <c r="H108" s="912" t="s">
        <v>3128</v>
      </c>
      <c r="I108" s="913" t="s">
        <v>850</v>
      </c>
      <c r="J108" s="913" t="s">
        <v>1541</v>
      </c>
      <c r="K108" s="913" t="s">
        <v>1542</v>
      </c>
      <c r="L108" s="914" t="s">
        <v>1543</v>
      </c>
      <c r="M108" s="913" t="s">
        <v>692</v>
      </c>
      <c r="N108" s="915">
        <v>59.6</v>
      </c>
      <c r="O108" s="916" t="s">
        <v>2764</v>
      </c>
      <c r="P108" s="917"/>
      <c r="Q108" s="917"/>
      <c r="R108" s="917"/>
      <c r="S108" s="917"/>
      <c r="T108" s="917"/>
      <c r="U108" s="917"/>
      <c r="V108" s="918">
        <v>2</v>
      </c>
      <c r="W108" s="918" t="s">
        <v>2401</v>
      </c>
      <c r="X108" s="919">
        <v>236400000</v>
      </c>
      <c r="Y108" s="919"/>
      <c r="Z108" s="919"/>
      <c r="AA108" s="919"/>
      <c r="AB108" s="920"/>
      <c r="AC108" s="920"/>
      <c r="AD108" s="920"/>
      <c r="AE108" s="921">
        <v>236400000</v>
      </c>
      <c r="AF108" s="922"/>
      <c r="AG108" s="923"/>
      <c r="AH108" s="924"/>
      <c r="AI108" s="925"/>
      <c r="AJ108" s="919"/>
      <c r="AK108" s="926">
        <v>1</v>
      </c>
      <c r="AL108" s="925" t="s">
        <v>2401</v>
      </c>
      <c r="AM108" s="927">
        <v>146300000</v>
      </c>
      <c r="AN108" s="924"/>
      <c r="AO108" s="924"/>
      <c r="AP108" s="927"/>
      <c r="AQ108" s="927"/>
      <c r="AR108" s="927"/>
      <c r="AS108" s="927"/>
      <c r="AT108" s="927"/>
      <c r="AU108" s="927"/>
      <c r="AV108" s="927"/>
      <c r="AW108" s="1003"/>
      <c r="AX108" s="921">
        <v>0</v>
      </c>
      <c r="AY108" s="928"/>
      <c r="AZ108" s="929"/>
      <c r="BA108" s="929"/>
      <c r="BB108" s="930"/>
      <c r="BC108" s="930"/>
      <c r="BD108" s="930"/>
      <c r="BE108" s="930"/>
      <c r="BF108" s="930"/>
      <c r="BG108" s="931"/>
      <c r="BH108" s="931"/>
      <c r="BI108" s="931"/>
      <c r="BJ108" s="931"/>
      <c r="BK108" s="929"/>
      <c r="BL108" s="930"/>
      <c r="BM108" s="930"/>
      <c r="BN108" s="931"/>
      <c r="BO108" s="931"/>
      <c r="BP108" s="929"/>
      <c r="BQ108" s="929"/>
      <c r="BR108" s="923"/>
      <c r="BS108" s="919"/>
      <c r="BT108" s="917"/>
      <c r="BU108" s="932"/>
      <c r="BV108" s="933"/>
      <c r="BW108" s="934"/>
      <c r="BX108" s="935"/>
      <c r="BY108" s="936"/>
      <c r="BZ108" s="937"/>
      <c r="CA108" s="907"/>
    </row>
    <row r="109" spans="2:79">
      <c r="B109" s="846"/>
      <c r="C109" s="908">
        <f t="shared" si="5"/>
        <v>100</v>
      </c>
      <c r="D109" s="909" t="s">
        <v>2377</v>
      </c>
      <c r="E109" s="910" t="s">
        <v>1545</v>
      </c>
      <c r="F109" s="910" t="s">
        <v>686</v>
      </c>
      <c r="G109" s="911" t="s">
        <v>1546</v>
      </c>
      <c r="H109" s="912" t="s">
        <v>3129</v>
      </c>
      <c r="I109" s="913" t="s">
        <v>735</v>
      </c>
      <c r="J109" s="913" t="s">
        <v>1066</v>
      </c>
      <c r="K109" s="913" t="s">
        <v>1198</v>
      </c>
      <c r="L109" s="914" t="s">
        <v>1547</v>
      </c>
      <c r="M109" s="913" t="s">
        <v>692</v>
      </c>
      <c r="N109" s="915">
        <v>164.23</v>
      </c>
      <c r="O109" s="916" t="s">
        <v>2767</v>
      </c>
      <c r="P109" s="917"/>
      <c r="Q109" s="917"/>
      <c r="R109" s="917"/>
      <c r="S109" s="917"/>
      <c r="T109" s="917"/>
      <c r="U109" s="917"/>
      <c r="V109" s="918">
        <v>3</v>
      </c>
      <c r="W109" s="918" t="s">
        <v>2401</v>
      </c>
      <c r="X109" s="919">
        <v>120000000</v>
      </c>
      <c r="Y109" s="919"/>
      <c r="Z109" s="919"/>
      <c r="AA109" s="919"/>
      <c r="AB109" s="920"/>
      <c r="AC109" s="920"/>
      <c r="AD109" s="920"/>
      <c r="AE109" s="1016">
        <v>120000000</v>
      </c>
      <c r="AF109" s="922"/>
      <c r="AG109" s="923"/>
      <c r="AH109" s="924"/>
      <c r="AI109" s="925"/>
      <c r="AJ109" s="919"/>
      <c r="AK109" s="926" t="s">
        <v>793</v>
      </c>
      <c r="AL109" s="925" t="s">
        <v>2401</v>
      </c>
      <c r="AM109" s="927">
        <v>628500000</v>
      </c>
      <c r="AN109" s="924"/>
      <c r="AO109" s="924"/>
      <c r="AP109" s="927"/>
      <c r="AQ109" s="927"/>
      <c r="AR109" s="927"/>
      <c r="AS109" s="927"/>
      <c r="AT109" s="927"/>
      <c r="AU109" s="927"/>
      <c r="AV109" s="927"/>
      <c r="AW109" s="1003"/>
      <c r="AX109" s="921">
        <v>0</v>
      </c>
      <c r="AY109" s="928" t="s">
        <v>697</v>
      </c>
      <c r="AZ109" s="929">
        <v>101554546</v>
      </c>
      <c r="BA109" s="929"/>
      <c r="BB109" s="930" t="s">
        <v>2377</v>
      </c>
      <c r="BC109" s="930"/>
      <c r="BD109" s="930" t="s">
        <v>2959</v>
      </c>
      <c r="BE109" s="930" t="s">
        <v>1549</v>
      </c>
      <c r="BF109" s="930"/>
      <c r="BG109" s="931" t="s">
        <v>3130</v>
      </c>
      <c r="BH109" s="931">
        <v>45910</v>
      </c>
      <c r="BI109" s="931"/>
      <c r="BJ109" s="931"/>
      <c r="BK109" s="929"/>
      <c r="BL109" s="930"/>
      <c r="BM109" s="930"/>
      <c r="BN109" s="931"/>
      <c r="BO109" s="931"/>
      <c r="BP109" s="929"/>
      <c r="BQ109" s="929"/>
      <c r="BR109" s="923"/>
      <c r="BS109" s="919"/>
      <c r="BT109" s="917"/>
      <c r="BU109" s="932"/>
      <c r="BV109" s="933"/>
      <c r="BW109" s="934">
        <v>45878</v>
      </c>
      <c r="BX109" s="935" t="s">
        <v>710</v>
      </c>
      <c r="BY109" s="936">
        <v>915000000</v>
      </c>
      <c r="BZ109" s="937"/>
      <c r="CA109" s="907"/>
    </row>
    <row r="110" spans="2:79">
      <c r="B110" s="846"/>
      <c r="C110" s="908">
        <f t="shared" si="5"/>
        <v>101</v>
      </c>
      <c r="D110" s="909" t="s">
        <v>2377</v>
      </c>
      <c r="E110" s="910" t="s">
        <v>1550</v>
      </c>
      <c r="F110" s="910" t="s">
        <v>686</v>
      </c>
      <c r="G110" s="911" t="s">
        <v>1551</v>
      </c>
      <c r="H110" s="912" t="s">
        <v>3131</v>
      </c>
      <c r="I110" s="913" t="s">
        <v>735</v>
      </c>
      <c r="J110" s="913" t="s">
        <v>1446</v>
      </c>
      <c r="K110" s="913" t="s">
        <v>1447</v>
      </c>
      <c r="L110" s="914" t="s">
        <v>1552</v>
      </c>
      <c r="M110" s="913" t="s">
        <v>692</v>
      </c>
      <c r="N110" s="915">
        <v>84.33</v>
      </c>
      <c r="O110" s="916" t="s">
        <v>2770</v>
      </c>
      <c r="P110" s="917"/>
      <c r="Q110" s="917"/>
      <c r="R110" s="917"/>
      <c r="S110" s="917"/>
      <c r="T110" s="917"/>
      <c r="U110" s="917"/>
      <c r="V110" s="918">
        <v>2</v>
      </c>
      <c r="W110" s="918" t="s">
        <v>2401</v>
      </c>
      <c r="X110" s="919">
        <v>126000000</v>
      </c>
      <c r="Y110" s="919"/>
      <c r="Z110" s="919"/>
      <c r="AA110" s="919"/>
      <c r="AB110" s="920"/>
      <c r="AC110" s="920"/>
      <c r="AD110" s="920"/>
      <c r="AE110" s="921">
        <v>126000000</v>
      </c>
      <c r="AF110" s="922"/>
      <c r="AG110" s="923"/>
      <c r="AH110" s="924"/>
      <c r="AI110" s="925"/>
      <c r="AJ110" s="919"/>
      <c r="AK110" s="926">
        <v>1</v>
      </c>
      <c r="AL110" s="925" t="s">
        <v>2401</v>
      </c>
      <c r="AM110" s="927">
        <v>255750000</v>
      </c>
      <c r="AN110" s="924"/>
      <c r="AO110" s="924"/>
      <c r="AP110" s="927"/>
      <c r="AQ110" s="927"/>
      <c r="AR110" s="927"/>
      <c r="AS110" s="927"/>
      <c r="AT110" s="927"/>
      <c r="AU110" s="927"/>
      <c r="AV110" s="927"/>
      <c r="AW110" s="1003"/>
      <c r="AX110" s="921">
        <v>0</v>
      </c>
      <c r="AY110" s="928" t="s">
        <v>697</v>
      </c>
      <c r="AZ110" s="929">
        <v>112472054</v>
      </c>
      <c r="BA110" s="929"/>
      <c r="BB110" s="930" t="s">
        <v>2377</v>
      </c>
      <c r="BC110" s="930"/>
      <c r="BD110" s="930" t="s">
        <v>912</v>
      </c>
      <c r="BE110" s="930" t="s">
        <v>1554</v>
      </c>
      <c r="BF110" s="930"/>
      <c r="BG110" s="931" t="s">
        <v>3122</v>
      </c>
      <c r="BH110" s="931">
        <v>45911</v>
      </c>
      <c r="BI110" s="931"/>
      <c r="BJ110" s="931"/>
      <c r="BK110" s="929"/>
      <c r="BL110" s="930"/>
      <c r="BM110" s="930"/>
      <c r="BN110" s="931"/>
      <c r="BO110" s="931"/>
      <c r="BP110" s="929"/>
      <c r="BQ110" s="929"/>
      <c r="BR110" s="923"/>
      <c r="BS110" s="919"/>
      <c r="BT110" s="917"/>
      <c r="BU110" s="932"/>
      <c r="BV110" s="933"/>
      <c r="BW110" s="934">
        <v>45878</v>
      </c>
      <c r="BX110" s="935" t="s">
        <v>710</v>
      </c>
      <c r="BY110" s="936">
        <v>510000000</v>
      </c>
      <c r="BZ110" s="937"/>
      <c r="CA110" s="907"/>
    </row>
    <row r="111" spans="2:79">
      <c r="B111" s="846"/>
      <c r="C111" s="908">
        <f t="shared" si="5"/>
        <v>102</v>
      </c>
      <c r="D111" s="909" t="s">
        <v>2377</v>
      </c>
      <c r="E111" s="910" t="s">
        <v>1555</v>
      </c>
      <c r="F111" s="910" t="s">
        <v>686</v>
      </c>
      <c r="G111" s="911" t="s">
        <v>1556</v>
      </c>
      <c r="H111" s="912" t="s">
        <v>3132</v>
      </c>
      <c r="I111" s="913" t="s">
        <v>735</v>
      </c>
      <c r="J111" s="913" t="s">
        <v>1557</v>
      </c>
      <c r="K111" s="913" t="s">
        <v>1558</v>
      </c>
      <c r="L111" s="914" t="s">
        <v>1559</v>
      </c>
      <c r="M111" s="913" t="s">
        <v>692</v>
      </c>
      <c r="N111" s="915">
        <v>84.42</v>
      </c>
      <c r="O111" s="916" t="s">
        <v>2773</v>
      </c>
      <c r="P111" s="917"/>
      <c r="Q111" s="917"/>
      <c r="R111" s="917"/>
      <c r="S111" s="917"/>
      <c r="T111" s="917"/>
      <c r="U111" s="917"/>
      <c r="V111" s="918">
        <v>5</v>
      </c>
      <c r="W111" s="918" t="s">
        <v>2401</v>
      </c>
      <c r="X111" s="919">
        <v>97200000</v>
      </c>
      <c r="Y111" s="919"/>
      <c r="Z111" s="919"/>
      <c r="AA111" s="919"/>
      <c r="AB111" s="920"/>
      <c r="AC111" s="920"/>
      <c r="AD111" s="920"/>
      <c r="AE111" s="921">
        <v>97200000</v>
      </c>
      <c r="AF111" s="922"/>
      <c r="AG111" s="923"/>
      <c r="AH111" s="924"/>
      <c r="AI111" s="925"/>
      <c r="AJ111" s="919"/>
      <c r="AK111" s="926" t="s">
        <v>1084</v>
      </c>
      <c r="AL111" s="925" t="s">
        <v>2401</v>
      </c>
      <c r="AM111" s="927">
        <v>1168200000</v>
      </c>
      <c r="AN111" s="924"/>
      <c r="AO111" s="924"/>
      <c r="AP111" s="927"/>
      <c r="AQ111" s="927"/>
      <c r="AR111" s="927"/>
      <c r="AS111" s="927"/>
      <c r="AT111" s="927"/>
      <c r="AU111" s="927"/>
      <c r="AV111" s="927"/>
      <c r="AW111" s="1003"/>
      <c r="AX111" s="921">
        <v>0</v>
      </c>
      <c r="AY111" s="928" t="s">
        <v>697</v>
      </c>
      <c r="AZ111" s="929"/>
      <c r="BA111" s="929">
        <v>248054564</v>
      </c>
      <c r="BB111" s="930" t="s">
        <v>1561</v>
      </c>
      <c r="BC111" s="930"/>
      <c r="BD111" s="930" t="s">
        <v>1085</v>
      </c>
      <c r="BE111" s="930" t="s">
        <v>1560</v>
      </c>
      <c r="BF111" s="930"/>
      <c r="BG111" s="931" t="s">
        <v>3133</v>
      </c>
      <c r="BH111" s="931">
        <v>45670</v>
      </c>
      <c r="BI111" s="931"/>
      <c r="BJ111" s="931"/>
      <c r="BK111" s="929">
        <v>1320000000</v>
      </c>
      <c r="BL111" s="930">
        <v>1</v>
      </c>
      <c r="BM111" s="930" t="s">
        <v>2971</v>
      </c>
      <c r="BN111" s="931">
        <v>45866</v>
      </c>
      <c r="BO111" s="931">
        <v>45866</v>
      </c>
      <c r="BP111" s="929">
        <v>1320000000</v>
      </c>
      <c r="BQ111" s="929">
        <v>1320000000</v>
      </c>
      <c r="BR111" s="923"/>
      <c r="BS111" s="919"/>
      <c r="BT111" s="917">
        <v>45866</v>
      </c>
      <c r="BU111" s="919">
        <v>1416000000</v>
      </c>
      <c r="BV111" s="933"/>
      <c r="BW111" s="934">
        <v>45619</v>
      </c>
      <c r="BX111" s="935" t="s">
        <v>700</v>
      </c>
      <c r="BY111" s="936">
        <v>1320000000</v>
      </c>
      <c r="BZ111" s="937"/>
      <c r="CA111" s="907"/>
    </row>
    <row r="112" spans="2:79">
      <c r="B112" s="846"/>
      <c r="C112" s="908">
        <f t="shared" si="5"/>
        <v>103</v>
      </c>
      <c r="D112" s="909" t="s">
        <v>2377</v>
      </c>
      <c r="E112" s="910" t="s">
        <v>1562</v>
      </c>
      <c r="F112" s="910" t="s">
        <v>686</v>
      </c>
      <c r="G112" s="911" t="s">
        <v>1563</v>
      </c>
      <c r="H112" s="912" t="s">
        <v>3134</v>
      </c>
      <c r="I112" s="913" t="s">
        <v>687</v>
      </c>
      <c r="J112" s="913" t="s">
        <v>1564</v>
      </c>
      <c r="K112" s="913" t="s">
        <v>1565</v>
      </c>
      <c r="L112" s="914" t="s">
        <v>1566</v>
      </c>
      <c r="M112" s="913" t="s">
        <v>692</v>
      </c>
      <c r="N112" s="915">
        <v>84.85</v>
      </c>
      <c r="O112" s="916" t="s">
        <v>2776</v>
      </c>
      <c r="P112" s="917"/>
      <c r="Q112" s="917"/>
      <c r="R112" s="917"/>
      <c r="S112" s="917"/>
      <c r="T112" s="917"/>
      <c r="U112" s="917"/>
      <c r="V112" s="918">
        <v>2</v>
      </c>
      <c r="W112" s="918" t="s">
        <v>2401</v>
      </c>
      <c r="X112" s="919">
        <v>90000000</v>
      </c>
      <c r="Y112" s="919"/>
      <c r="Z112" s="919"/>
      <c r="AA112" s="919"/>
      <c r="AB112" s="920"/>
      <c r="AC112" s="920"/>
      <c r="AD112" s="920"/>
      <c r="AE112" s="921">
        <v>90000000</v>
      </c>
      <c r="AF112" s="922"/>
      <c r="AG112" s="923"/>
      <c r="AH112" s="924"/>
      <c r="AI112" s="925"/>
      <c r="AJ112" s="919"/>
      <c r="AK112" s="926">
        <v>1</v>
      </c>
      <c r="AL112" s="925" t="s">
        <v>2401</v>
      </c>
      <c r="AM112" s="927">
        <v>176400000</v>
      </c>
      <c r="AN112" s="924"/>
      <c r="AO112" s="924"/>
      <c r="AP112" s="927"/>
      <c r="AQ112" s="927"/>
      <c r="AR112" s="927"/>
      <c r="AS112" s="927"/>
      <c r="AT112" s="927"/>
      <c r="AU112" s="927"/>
      <c r="AV112" s="927"/>
      <c r="AW112" s="1003"/>
      <c r="AX112" s="921">
        <v>0</v>
      </c>
      <c r="AY112" s="928" t="s">
        <v>697</v>
      </c>
      <c r="AZ112" s="929"/>
      <c r="BA112" s="929" t="s">
        <v>2980</v>
      </c>
      <c r="BB112" s="930" t="s">
        <v>1367</v>
      </c>
      <c r="BC112" s="930"/>
      <c r="BD112" s="930" t="s">
        <v>1321</v>
      </c>
      <c r="BE112" s="930" t="s">
        <v>1568</v>
      </c>
      <c r="BF112" s="930"/>
      <c r="BG112" s="931" t="s">
        <v>3135</v>
      </c>
      <c r="BH112" s="931" t="s">
        <v>2980</v>
      </c>
      <c r="BI112" s="931"/>
      <c r="BJ112" s="931"/>
      <c r="BK112" s="929"/>
      <c r="BL112" s="930"/>
      <c r="BM112" s="930"/>
      <c r="BN112" s="931"/>
      <c r="BO112" s="931"/>
      <c r="BP112" s="929"/>
      <c r="BQ112" s="929"/>
      <c r="BR112" s="923"/>
      <c r="BS112" s="919"/>
      <c r="BT112" s="917"/>
      <c r="BU112" s="919"/>
      <c r="BV112" s="933"/>
      <c r="BW112" s="934">
        <v>45878</v>
      </c>
      <c r="BX112" s="935" t="s">
        <v>710</v>
      </c>
      <c r="BY112" s="936">
        <v>267500000</v>
      </c>
      <c r="BZ112" s="937"/>
      <c r="CA112" s="907"/>
    </row>
    <row r="113" spans="2:79">
      <c r="B113" s="846"/>
      <c r="C113" s="908">
        <f t="shared" si="5"/>
        <v>104</v>
      </c>
      <c r="D113" s="909" t="s">
        <v>2377</v>
      </c>
      <c r="E113" s="910" t="s">
        <v>1569</v>
      </c>
      <c r="F113" s="910" t="s">
        <v>834</v>
      </c>
      <c r="G113" s="911" t="s">
        <v>1570</v>
      </c>
      <c r="H113" s="912" t="s">
        <v>3136</v>
      </c>
      <c r="I113" s="913" t="s">
        <v>735</v>
      </c>
      <c r="J113" s="913" t="s">
        <v>1003</v>
      </c>
      <c r="K113" s="913" t="s">
        <v>1483</v>
      </c>
      <c r="L113" s="914" t="s">
        <v>1571</v>
      </c>
      <c r="M113" s="913" t="s">
        <v>692</v>
      </c>
      <c r="N113" s="915">
        <v>121.57</v>
      </c>
      <c r="O113" s="916" t="s">
        <v>2779</v>
      </c>
      <c r="P113" s="917"/>
      <c r="Q113" s="917"/>
      <c r="R113" s="917"/>
      <c r="S113" s="917"/>
      <c r="T113" s="917"/>
      <c r="U113" s="917"/>
      <c r="V113" s="918">
        <v>2</v>
      </c>
      <c r="W113" s="918" t="s">
        <v>2401</v>
      </c>
      <c r="X113" s="919">
        <v>354000000</v>
      </c>
      <c r="Y113" s="919"/>
      <c r="Z113" s="919"/>
      <c r="AA113" s="919"/>
      <c r="AB113" s="920"/>
      <c r="AC113" s="920"/>
      <c r="AD113" s="920"/>
      <c r="AE113" s="921">
        <v>354000000</v>
      </c>
      <c r="AF113" s="922"/>
      <c r="AG113" s="923"/>
      <c r="AH113" s="924"/>
      <c r="AI113" s="925"/>
      <c r="AJ113" s="919"/>
      <c r="AK113" s="926">
        <v>1</v>
      </c>
      <c r="AL113" s="925" t="s">
        <v>2401</v>
      </c>
      <c r="AM113" s="927">
        <v>230000000</v>
      </c>
      <c r="AN113" s="924"/>
      <c r="AO113" s="924"/>
      <c r="AP113" s="927"/>
      <c r="AQ113" s="927"/>
      <c r="AR113" s="927"/>
      <c r="AS113" s="927"/>
      <c r="AT113" s="927"/>
      <c r="AU113" s="927"/>
      <c r="AV113" s="927"/>
      <c r="AW113" s="1003"/>
      <c r="AX113" s="921">
        <v>0</v>
      </c>
      <c r="AY113" s="928" t="s">
        <v>697</v>
      </c>
      <c r="AZ113" s="929">
        <v>301521432</v>
      </c>
      <c r="BA113" s="929">
        <v>195291411</v>
      </c>
      <c r="BB113" s="930" t="s">
        <v>2377</v>
      </c>
      <c r="BC113" s="930" t="s">
        <v>1575</v>
      </c>
      <c r="BD113" s="930" t="s">
        <v>2959</v>
      </c>
      <c r="BE113" s="930" t="s">
        <v>1573</v>
      </c>
      <c r="BF113" s="930" t="s">
        <v>1574</v>
      </c>
      <c r="BG113" s="931">
        <v>45607</v>
      </c>
      <c r="BH113" s="931">
        <v>45684</v>
      </c>
      <c r="BI113" s="931">
        <v>45728</v>
      </c>
      <c r="BJ113" s="931"/>
      <c r="BK113" s="929"/>
      <c r="BL113" s="930"/>
      <c r="BM113" s="930"/>
      <c r="BN113" s="931"/>
      <c r="BO113" s="931"/>
      <c r="BP113" s="929"/>
      <c r="BQ113" s="929"/>
      <c r="BR113" s="923"/>
      <c r="BS113" s="919"/>
      <c r="BT113" s="917"/>
      <c r="BU113" s="932"/>
      <c r="BV113" s="933"/>
      <c r="BW113" s="934">
        <v>45878</v>
      </c>
      <c r="BX113" s="935" t="s">
        <v>710</v>
      </c>
      <c r="BY113" s="936">
        <v>640000000</v>
      </c>
      <c r="BZ113" s="937"/>
      <c r="CA113" s="907"/>
    </row>
    <row r="114" spans="2:79">
      <c r="B114" s="846"/>
      <c r="C114" s="908">
        <f t="shared" si="5"/>
        <v>105</v>
      </c>
      <c r="D114" s="909" t="s">
        <v>2377</v>
      </c>
      <c r="E114" s="910" t="s">
        <v>1576</v>
      </c>
      <c r="F114" s="910" t="s">
        <v>686</v>
      </c>
      <c r="G114" s="911" t="s">
        <v>1577</v>
      </c>
      <c r="H114" s="912" t="s">
        <v>3137</v>
      </c>
      <c r="I114" s="913" t="s">
        <v>735</v>
      </c>
      <c r="J114" s="913" t="s">
        <v>1455</v>
      </c>
      <c r="K114" s="913" t="s">
        <v>1578</v>
      </c>
      <c r="L114" s="914" t="s">
        <v>1579</v>
      </c>
      <c r="M114" s="913" t="s">
        <v>692</v>
      </c>
      <c r="N114" s="915">
        <v>59.67</v>
      </c>
      <c r="O114" s="916" t="s">
        <v>2614</v>
      </c>
      <c r="P114" s="917"/>
      <c r="Q114" s="917"/>
      <c r="R114" s="917"/>
      <c r="S114" s="917"/>
      <c r="T114" s="917"/>
      <c r="U114" s="917"/>
      <c r="V114" s="918">
        <v>1</v>
      </c>
      <c r="W114" s="918" t="s">
        <v>2401</v>
      </c>
      <c r="X114" s="919">
        <v>152400000</v>
      </c>
      <c r="Y114" s="919"/>
      <c r="Z114" s="919"/>
      <c r="AA114" s="919"/>
      <c r="AB114" s="920"/>
      <c r="AC114" s="920"/>
      <c r="AD114" s="920"/>
      <c r="AE114" s="921">
        <v>152400000</v>
      </c>
      <c r="AF114" s="922"/>
      <c r="AG114" s="923"/>
      <c r="AH114" s="924"/>
      <c r="AI114" s="925"/>
      <c r="AJ114" s="919"/>
      <c r="AK114" s="926"/>
      <c r="AL114" s="925"/>
      <c r="AM114" s="927"/>
      <c r="AN114" s="924"/>
      <c r="AO114" s="924"/>
      <c r="AP114" s="927"/>
      <c r="AQ114" s="927"/>
      <c r="AR114" s="927"/>
      <c r="AS114" s="927"/>
      <c r="AT114" s="927"/>
      <c r="AU114" s="927"/>
      <c r="AV114" s="927"/>
      <c r="AW114" s="1003"/>
      <c r="AX114" s="921">
        <v>0</v>
      </c>
      <c r="AY114" s="928"/>
      <c r="AZ114" s="929"/>
      <c r="BA114" s="929"/>
      <c r="BB114" s="930"/>
      <c r="BC114" s="930"/>
      <c r="BD114" s="930" t="s">
        <v>2966</v>
      </c>
      <c r="BE114" s="930" t="s">
        <v>2966</v>
      </c>
      <c r="BF114" s="930"/>
      <c r="BG114" s="931" t="s">
        <v>2966</v>
      </c>
      <c r="BH114" s="931"/>
      <c r="BI114" s="931"/>
      <c r="BJ114" s="931"/>
      <c r="BK114" s="929"/>
      <c r="BL114" s="930"/>
      <c r="BM114" s="930"/>
      <c r="BN114" s="931"/>
      <c r="BO114" s="931"/>
      <c r="BP114" s="929"/>
      <c r="BQ114" s="929"/>
      <c r="BR114" s="923"/>
      <c r="BS114" s="919"/>
      <c r="BT114" s="917"/>
      <c r="BU114" s="932"/>
      <c r="BV114" s="933"/>
      <c r="BW114" s="934"/>
      <c r="BX114" s="935"/>
      <c r="BY114" s="936"/>
      <c r="BZ114" s="937"/>
      <c r="CA114" s="907"/>
    </row>
    <row r="115" spans="2:79">
      <c r="B115" s="846"/>
      <c r="C115" s="908">
        <f t="shared" si="5"/>
        <v>106</v>
      </c>
      <c r="D115" s="909" t="s">
        <v>2377</v>
      </c>
      <c r="E115" s="910" t="s">
        <v>1581</v>
      </c>
      <c r="F115" s="910" t="s">
        <v>686</v>
      </c>
      <c r="G115" s="911" t="s">
        <v>1582</v>
      </c>
      <c r="H115" s="912" t="s">
        <v>3138</v>
      </c>
      <c r="I115" s="913" t="s">
        <v>725</v>
      </c>
      <c r="J115" s="913" t="s">
        <v>1583</v>
      </c>
      <c r="K115" s="913" t="s">
        <v>1584</v>
      </c>
      <c r="L115" s="914" t="s">
        <v>1585</v>
      </c>
      <c r="M115" s="913" t="s">
        <v>692</v>
      </c>
      <c r="N115" s="915">
        <v>59.56</v>
      </c>
      <c r="O115" s="916" t="s">
        <v>2783</v>
      </c>
      <c r="P115" s="917"/>
      <c r="Q115" s="917"/>
      <c r="R115" s="917"/>
      <c r="S115" s="917"/>
      <c r="T115" s="917"/>
      <c r="U115" s="917"/>
      <c r="V115" s="918">
        <v>1</v>
      </c>
      <c r="W115" s="918" t="s">
        <v>2401</v>
      </c>
      <c r="X115" s="919">
        <v>122400000</v>
      </c>
      <c r="Y115" s="919"/>
      <c r="Z115" s="919"/>
      <c r="AA115" s="919"/>
      <c r="AB115" s="920"/>
      <c r="AC115" s="920"/>
      <c r="AD115" s="920"/>
      <c r="AE115" s="921">
        <v>122400000</v>
      </c>
      <c r="AF115" s="922"/>
      <c r="AG115" s="923"/>
      <c r="AH115" s="924"/>
      <c r="AI115" s="925"/>
      <c r="AJ115" s="919"/>
      <c r="AK115" s="926"/>
      <c r="AL115" s="925"/>
      <c r="AM115" s="927"/>
      <c r="AN115" s="924"/>
      <c r="AO115" s="924"/>
      <c r="AP115" s="927"/>
      <c r="AQ115" s="927"/>
      <c r="AR115" s="927"/>
      <c r="AS115" s="927"/>
      <c r="AT115" s="927"/>
      <c r="AU115" s="927"/>
      <c r="AV115" s="927"/>
      <c r="AW115" s="1003"/>
      <c r="AX115" s="921">
        <v>0</v>
      </c>
      <c r="AY115" s="928" t="s">
        <v>697</v>
      </c>
      <c r="AZ115" s="929">
        <v>103978978</v>
      </c>
      <c r="BA115" s="929"/>
      <c r="BB115" s="930" t="s">
        <v>2377</v>
      </c>
      <c r="BC115" s="930"/>
      <c r="BD115" s="930" t="s">
        <v>3117</v>
      </c>
      <c r="BE115" s="930" t="s">
        <v>1587</v>
      </c>
      <c r="BF115" s="930"/>
      <c r="BG115" s="931" t="s">
        <v>3028</v>
      </c>
      <c r="BH115" s="931">
        <v>45684</v>
      </c>
      <c r="BI115" s="931"/>
      <c r="BJ115" s="931"/>
      <c r="BK115" s="929">
        <v>121000000</v>
      </c>
      <c r="BL115" s="930">
        <v>1</v>
      </c>
      <c r="BM115" s="930" t="s">
        <v>3038</v>
      </c>
      <c r="BN115" s="931">
        <v>45848</v>
      </c>
      <c r="BO115" s="931">
        <v>45848</v>
      </c>
      <c r="BP115" s="929">
        <v>121000000</v>
      </c>
      <c r="BQ115" s="929">
        <v>121000000</v>
      </c>
      <c r="BR115" s="923">
        <v>45890</v>
      </c>
      <c r="BS115" s="919">
        <v>96800000</v>
      </c>
      <c r="BT115" s="917"/>
      <c r="BU115" s="932"/>
      <c r="BV115" s="933"/>
      <c r="BW115" s="934">
        <v>45601</v>
      </c>
      <c r="BX115" s="935" t="s">
        <v>700</v>
      </c>
      <c r="BY115" s="936">
        <v>121000000</v>
      </c>
      <c r="BZ115" s="937"/>
      <c r="CA115" s="907"/>
    </row>
    <row r="116" spans="2:79">
      <c r="B116" s="846"/>
      <c r="C116" s="908">
        <f t="shared" si="5"/>
        <v>107</v>
      </c>
      <c r="D116" s="909" t="s">
        <v>2377</v>
      </c>
      <c r="E116" s="910" t="s">
        <v>1588</v>
      </c>
      <c r="F116" s="910" t="s">
        <v>834</v>
      </c>
      <c r="G116" s="911" t="s">
        <v>1589</v>
      </c>
      <c r="H116" s="912" t="s">
        <v>3139</v>
      </c>
      <c r="I116" s="913" t="s">
        <v>850</v>
      </c>
      <c r="J116" s="913" t="s">
        <v>1590</v>
      </c>
      <c r="K116" s="913" t="s">
        <v>1591</v>
      </c>
      <c r="L116" s="914" t="s">
        <v>1592</v>
      </c>
      <c r="M116" s="913" t="s">
        <v>692</v>
      </c>
      <c r="N116" s="915">
        <v>59.96</v>
      </c>
      <c r="O116" s="916" t="s">
        <v>2791</v>
      </c>
      <c r="P116" s="917" t="s">
        <v>2787</v>
      </c>
      <c r="Q116" s="917"/>
      <c r="R116" s="917"/>
      <c r="S116" s="917"/>
      <c r="T116" s="917"/>
      <c r="U116" s="917"/>
      <c r="V116" s="918" t="s">
        <v>1594</v>
      </c>
      <c r="W116" s="918" t="s">
        <v>2401</v>
      </c>
      <c r="X116" s="919">
        <v>600000000</v>
      </c>
      <c r="Y116" s="919"/>
      <c r="Z116" s="919"/>
      <c r="AA116" s="919"/>
      <c r="AB116" s="920"/>
      <c r="AC116" s="920"/>
      <c r="AD116" s="920"/>
      <c r="AE116" s="921">
        <v>600000000</v>
      </c>
      <c r="AF116" s="922"/>
      <c r="AG116" s="923"/>
      <c r="AH116" s="924"/>
      <c r="AI116" s="925"/>
      <c r="AJ116" s="919"/>
      <c r="AK116" s="926" t="s">
        <v>1125</v>
      </c>
      <c r="AL116" s="925" t="s">
        <v>2401</v>
      </c>
      <c r="AM116" s="927">
        <v>236400000</v>
      </c>
      <c r="AN116" s="924"/>
      <c r="AO116" s="924"/>
      <c r="AP116" s="927"/>
      <c r="AQ116" s="927"/>
      <c r="AR116" s="927"/>
      <c r="AS116" s="927"/>
      <c r="AT116" s="927"/>
      <c r="AU116" s="927"/>
      <c r="AV116" s="927"/>
      <c r="AW116" s="1003"/>
      <c r="AX116" s="921">
        <v>0</v>
      </c>
      <c r="AY116" s="928" t="s">
        <v>697</v>
      </c>
      <c r="AZ116" s="929">
        <v>411609768</v>
      </c>
      <c r="BA116" s="929"/>
      <c r="BB116" s="930" t="s">
        <v>2377</v>
      </c>
      <c r="BC116" s="930"/>
      <c r="BD116" s="930" t="s">
        <v>2981</v>
      </c>
      <c r="BE116" s="930" t="s">
        <v>1595</v>
      </c>
      <c r="BF116" s="930"/>
      <c r="BG116" s="931" t="s">
        <v>3140</v>
      </c>
      <c r="BH116" s="931">
        <v>45562</v>
      </c>
      <c r="BI116" s="931"/>
      <c r="BJ116" s="931"/>
      <c r="BK116" s="929">
        <v>830000000</v>
      </c>
      <c r="BL116" s="930">
        <v>2</v>
      </c>
      <c r="BM116" s="930" t="s">
        <v>2971</v>
      </c>
      <c r="BN116" s="931">
        <v>45727</v>
      </c>
      <c r="BO116" s="931">
        <v>45762</v>
      </c>
      <c r="BP116" s="929">
        <v>664000000</v>
      </c>
      <c r="BQ116" s="929">
        <v>664000000</v>
      </c>
      <c r="BR116" s="923"/>
      <c r="BS116" s="919"/>
      <c r="BT116" s="917">
        <v>45762</v>
      </c>
      <c r="BU116" s="932">
        <v>853000000</v>
      </c>
      <c r="BV116" s="933"/>
      <c r="BW116" s="1017">
        <v>45502</v>
      </c>
      <c r="BX116" s="935" t="s">
        <v>700</v>
      </c>
      <c r="BY116" s="936">
        <v>8300000000</v>
      </c>
      <c r="BZ116" s="937"/>
      <c r="CA116" s="907"/>
    </row>
    <row r="117" spans="2:79">
      <c r="C117" s="908">
        <f t="shared" si="5"/>
        <v>108</v>
      </c>
      <c r="D117" s="909" t="s">
        <v>2377</v>
      </c>
      <c r="E117" s="910" t="s">
        <v>1596</v>
      </c>
      <c r="F117" s="910" t="s">
        <v>686</v>
      </c>
      <c r="G117" s="911" t="s">
        <v>1597</v>
      </c>
      <c r="H117" s="912" t="s">
        <v>3141</v>
      </c>
      <c r="I117" s="913" t="s">
        <v>1284</v>
      </c>
      <c r="J117" s="913">
        <v>0</v>
      </c>
      <c r="K117" s="913" t="s">
        <v>1598</v>
      </c>
      <c r="L117" s="914" t="s">
        <v>1599</v>
      </c>
      <c r="M117" s="913" t="s">
        <v>692</v>
      </c>
      <c r="N117" s="915">
        <v>59.48</v>
      </c>
      <c r="O117" s="916" t="s">
        <v>2794</v>
      </c>
      <c r="P117" s="917"/>
      <c r="Q117" s="917"/>
      <c r="R117" s="917"/>
      <c r="S117" s="917"/>
      <c r="T117" s="917"/>
      <c r="U117" s="917"/>
      <c r="V117" s="918">
        <v>2</v>
      </c>
      <c r="W117" s="918" t="s">
        <v>2401</v>
      </c>
      <c r="X117" s="919">
        <v>120000000</v>
      </c>
      <c r="Y117" s="919"/>
      <c r="Z117" s="919"/>
      <c r="AA117" s="919"/>
      <c r="AB117" s="920"/>
      <c r="AC117" s="920"/>
      <c r="AD117" s="920"/>
      <c r="AE117" s="921">
        <v>120000000</v>
      </c>
      <c r="AF117" s="922"/>
      <c r="AG117" s="923"/>
      <c r="AH117" s="924"/>
      <c r="AI117" s="925"/>
      <c r="AJ117" s="919"/>
      <c r="AK117" s="926">
        <v>1</v>
      </c>
      <c r="AL117" s="925" t="s">
        <v>2401</v>
      </c>
      <c r="AM117" s="927">
        <v>96000000</v>
      </c>
      <c r="AN117" s="924"/>
      <c r="AO117" s="924"/>
      <c r="AP117" s="927"/>
      <c r="AQ117" s="927"/>
      <c r="AR117" s="927"/>
      <c r="AS117" s="927"/>
      <c r="AT117" s="927"/>
      <c r="AU117" s="927"/>
      <c r="AV117" s="927"/>
      <c r="AW117" s="1003"/>
      <c r="AX117" s="921">
        <v>0</v>
      </c>
      <c r="AY117" s="928"/>
      <c r="AZ117" s="929"/>
      <c r="BA117" s="929"/>
      <c r="BB117" s="930"/>
      <c r="BC117" s="930"/>
      <c r="BD117" s="930"/>
      <c r="BE117" s="930"/>
      <c r="BF117" s="930"/>
      <c r="BG117" s="931"/>
      <c r="BH117" s="931"/>
      <c r="BI117" s="931"/>
      <c r="BJ117" s="931"/>
      <c r="BK117" s="929"/>
      <c r="BL117" s="930"/>
      <c r="BM117" s="930"/>
      <c r="BN117" s="931"/>
      <c r="BO117" s="931"/>
      <c r="BP117" s="929"/>
      <c r="BQ117" s="929"/>
      <c r="BR117" s="923"/>
      <c r="BS117" s="919"/>
      <c r="BT117" s="917"/>
      <c r="BU117" s="932"/>
      <c r="BV117" s="933"/>
      <c r="BW117" s="934">
        <v>45878</v>
      </c>
      <c r="BX117" s="935" t="s">
        <v>710</v>
      </c>
      <c r="BY117" s="936">
        <v>450000000</v>
      </c>
      <c r="BZ117" s="937"/>
      <c r="CA117" s="907"/>
    </row>
    <row r="118" spans="2:79">
      <c r="C118" s="908">
        <f t="shared" si="5"/>
        <v>109</v>
      </c>
      <c r="D118" s="909" t="s">
        <v>2377</v>
      </c>
      <c r="E118" s="910" t="s">
        <v>1601</v>
      </c>
      <c r="F118" s="910" t="s">
        <v>686</v>
      </c>
      <c r="G118" s="911" t="s">
        <v>1602</v>
      </c>
      <c r="H118" s="912" t="s">
        <v>3142</v>
      </c>
      <c r="I118" s="913" t="s">
        <v>1009</v>
      </c>
      <c r="J118" s="913" t="s">
        <v>813</v>
      </c>
      <c r="K118" s="913" t="s">
        <v>1603</v>
      </c>
      <c r="L118" s="914" t="s">
        <v>1604</v>
      </c>
      <c r="M118" s="913" t="s">
        <v>692</v>
      </c>
      <c r="N118" s="915">
        <v>84.73</v>
      </c>
      <c r="O118" s="916" t="s">
        <v>2797</v>
      </c>
      <c r="P118" s="917" t="s">
        <v>2800</v>
      </c>
      <c r="Q118" s="917"/>
      <c r="R118" s="917"/>
      <c r="S118" s="917"/>
      <c r="T118" s="917"/>
      <c r="U118" s="917"/>
      <c r="V118" s="918" t="s">
        <v>719</v>
      </c>
      <c r="W118" s="918" t="s">
        <v>2401</v>
      </c>
      <c r="X118" s="919">
        <v>111600000</v>
      </c>
      <c r="Y118" s="919"/>
      <c r="Z118" s="919"/>
      <c r="AA118" s="919"/>
      <c r="AB118" s="920"/>
      <c r="AC118" s="920"/>
      <c r="AD118" s="920"/>
      <c r="AE118" s="921">
        <v>111600000</v>
      </c>
      <c r="AF118" s="922"/>
      <c r="AG118" s="923"/>
      <c r="AH118" s="924"/>
      <c r="AI118" s="925"/>
      <c r="AJ118" s="919"/>
      <c r="AK118" s="926">
        <v>1</v>
      </c>
      <c r="AL118" s="925" t="s">
        <v>2401</v>
      </c>
      <c r="AM118" s="927">
        <v>112200000</v>
      </c>
      <c r="AN118" s="924"/>
      <c r="AO118" s="924"/>
      <c r="AP118" s="927"/>
      <c r="AQ118" s="927"/>
      <c r="AR118" s="927"/>
      <c r="AS118" s="927"/>
      <c r="AT118" s="927"/>
      <c r="AU118" s="927"/>
      <c r="AV118" s="927"/>
      <c r="AW118" s="1003"/>
      <c r="AX118" s="921">
        <v>0</v>
      </c>
      <c r="AY118" s="928"/>
      <c r="AZ118" s="929"/>
      <c r="BA118" s="929"/>
      <c r="BB118" s="930"/>
      <c r="BC118" s="930"/>
      <c r="BD118" s="930"/>
      <c r="BE118" s="930"/>
      <c r="BF118" s="930"/>
      <c r="BG118" s="931"/>
      <c r="BH118" s="931"/>
      <c r="BI118" s="931"/>
      <c r="BJ118" s="931"/>
      <c r="BK118" s="929"/>
      <c r="BL118" s="930"/>
      <c r="BM118" s="930"/>
      <c r="BN118" s="931"/>
      <c r="BO118" s="931"/>
      <c r="BP118" s="929"/>
      <c r="BQ118" s="929"/>
      <c r="BR118" s="923"/>
      <c r="BS118" s="919"/>
      <c r="BT118" s="917"/>
      <c r="BU118" s="932"/>
      <c r="BV118" s="933"/>
      <c r="BW118" s="934">
        <v>45878</v>
      </c>
      <c r="BX118" s="935" t="s">
        <v>710</v>
      </c>
      <c r="BY118" s="936">
        <v>200000000</v>
      </c>
      <c r="BZ118" s="937"/>
      <c r="CA118" s="907"/>
    </row>
    <row r="119" spans="2:79">
      <c r="B119" s="846"/>
      <c r="C119" s="908">
        <f t="shared" si="5"/>
        <v>110</v>
      </c>
      <c r="D119" s="909" t="s">
        <v>2377</v>
      </c>
      <c r="E119" s="910" t="s">
        <v>1607</v>
      </c>
      <c r="F119" s="910" t="s">
        <v>686</v>
      </c>
      <c r="G119" s="911" t="s">
        <v>1608</v>
      </c>
      <c r="H119" s="912" t="s">
        <v>3143</v>
      </c>
      <c r="I119" s="913" t="s">
        <v>735</v>
      </c>
      <c r="J119" s="913" t="s">
        <v>1609</v>
      </c>
      <c r="K119" s="913" t="s">
        <v>1610</v>
      </c>
      <c r="L119" s="914" t="s">
        <v>1611</v>
      </c>
      <c r="M119" s="913" t="s">
        <v>692</v>
      </c>
      <c r="N119" s="915">
        <v>44.35</v>
      </c>
      <c r="O119" s="916" t="s">
        <v>2803</v>
      </c>
      <c r="P119" s="917"/>
      <c r="Q119" s="917"/>
      <c r="R119" s="917"/>
      <c r="S119" s="917"/>
      <c r="T119" s="917"/>
      <c r="U119" s="917"/>
      <c r="V119" s="918">
        <v>2</v>
      </c>
      <c r="W119" s="918" t="s">
        <v>2401</v>
      </c>
      <c r="X119" s="919">
        <v>134400000</v>
      </c>
      <c r="Y119" s="919"/>
      <c r="Z119" s="919"/>
      <c r="AA119" s="919"/>
      <c r="AB119" s="920"/>
      <c r="AC119" s="920"/>
      <c r="AD119" s="920"/>
      <c r="AE119" s="921">
        <v>134400000</v>
      </c>
      <c r="AF119" s="922"/>
      <c r="AG119" s="923"/>
      <c r="AH119" s="924"/>
      <c r="AI119" s="925"/>
      <c r="AJ119" s="919"/>
      <c r="AK119" s="926">
        <v>1</v>
      </c>
      <c r="AL119" s="925" t="s">
        <v>2401</v>
      </c>
      <c r="AM119" s="927">
        <v>115500000</v>
      </c>
      <c r="AN119" s="924"/>
      <c r="AO119" s="924"/>
      <c r="AP119" s="927"/>
      <c r="AQ119" s="927"/>
      <c r="AR119" s="927"/>
      <c r="AS119" s="927"/>
      <c r="AT119" s="927"/>
      <c r="AU119" s="927"/>
      <c r="AV119" s="927"/>
      <c r="AW119" s="1003"/>
      <c r="AX119" s="921">
        <v>0</v>
      </c>
      <c r="AY119" s="928"/>
      <c r="AZ119" s="929"/>
      <c r="BA119" s="929"/>
      <c r="BB119" s="930"/>
      <c r="BC119" s="930"/>
      <c r="BD119" s="930" t="s">
        <v>2966</v>
      </c>
      <c r="BE119" s="930" t="s">
        <v>2966</v>
      </c>
      <c r="BF119" s="930"/>
      <c r="BG119" s="931" t="s">
        <v>2966</v>
      </c>
      <c r="BH119" s="931"/>
      <c r="BI119" s="931"/>
      <c r="BJ119" s="931"/>
      <c r="BK119" s="929"/>
      <c r="BL119" s="930"/>
      <c r="BM119" s="930"/>
      <c r="BN119" s="931"/>
      <c r="BO119" s="931"/>
      <c r="BP119" s="929"/>
      <c r="BQ119" s="929"/>
      <c r="BR119" s="923"/>
      <c r="BS119" s="919"/>
      <c r="BT119" s="917"/>
      <c r="BU119" s="932"/>
      <c r="BV119" s="933"/>
      <c r="BW119" s="934">
        <v>45878</v>
      </c>
      <c r="BX119" s="935" t="s">
        <v>710</v>
      </c>
      <c r="BY119" s="936">
        <v>240000000</v>
      </c>
      <c r="BZ119" s="937"/>
      <c r="CA119" s="907"/>
    </row>
    <row r="120" spans="2:79">
      <c r="B120" s="846"/>
      <c r="C120" s="908">
        <f t="shared" si="5"/>
        <v>111</v>
      </c>
      <c r="D120" s="909" t="s">
        <v>2377</v>
      </c>
      <c r="E120" s="910" t="s">
        <v>1613</v>
      </c>
      <c r="F120" s="910" t="s">
        <v>686</v>
      </c>
      <c r="G120" s="911" t="s">
        <v>1602</v>
      </c>
      <c r="H120" s="912" t="s">
        <v>3144</v>
      </c>
      <c r="I120" s="913" t="s">
        <v>687</v>
      </c>
      <c r="J120" s="913" t="s">
        <v>1189</v>
      </c>
      <c r="K120" s="913" t="s">
        <v>1614</v>
      </c>
      <c r="L120" s="914" t="s">
        <v>1615</v>
      </c>
      <c r="M120" s="913" t="s">
        <v>692</v>
      </c>
      <c r="N120" s="915">
        <v>84.36</v>
      </c>
      <c r="O120" s="916" t="s">
        <v>2806</v>
      </c>
      <c r="P120" s="917"/>
      <c r="Q120" s="917"/>
      <c r="R120" s="917"/>
      <c r="S120" s="917"/>
      <c r="T120" s="917"/>
      <c r="U120" s="917"/>
      <c r="V120" s="918">
        <v>1</v>
      </c>
      <c r="W120" s="918" t="s">
        <v>2401</v>
      </c>
      <c r="X120" s="919">
        <v>159600000</v>
      </c>
      <c r="Y120" s="919"/>
      <c r="Z120" s="919"/>
      <c r="AA120" s="919"/>
      <c r="AB120" s="920"/>
      <c r="AC120" s="920"/>
      <c r="AD120" s="920"/>
      <c r="AE120" s="921">
        <v>159600000</v>
      </c>
      <c r="AF120" s="922"/>
      <c r="AG120" s="923"/>
      <c r="AH120" s="924"/>
      <c r="AI120" s="925"/>
      <c r="AJ120" s="919"/>
      <c r="AK120" s="926"/>
      <c r="AL120" s="925"/>
      <c r="AM120" s="927"/>
      <c r="AN120" s="924"/>
      <c r="AO120" s="924"/>
      <c r="AP120" s="927"/>
      <c r="AQ120" s="927"/>
      <c r="AR120" s="927"/>
      <c r="AS120" s="927"/>
      <c r="AT120" s="927"/>
      <c r="AU120" s="927"/>
      <c r="AV120" s="927"/>
      <c r="AW120" s="1003"/>
      <c r="AX120" s="921">
        <v>0</v>
      </c>
      <c r="AY120" s="928" t="s">
        <v>697</v>
      </c>
      <c r="AZ120" s="929"/>
      <c r="BA120" s="929">
        <v>262500000</v>
      </c>
      <c r="BB120" s="930" t="s">
        <v>1618</v>
      </c>
      <c r="BC120" s="930"/>
      <c r="BD120" s="930" t="s">
        <v>1321</v>
      </c>
      <c r="BE120" s="930" t="s">
        <v>1617</v>
      </c>
      <c r="BF120" s="930"/>
      <c r="BG120" s="931" t="s">
        <v>3145</v>
      </c>
      <c r="BH120" s="931">
        <v>45708</v>
      </c>
      <c r="BI120" s="931"/>
      <c r="BJ120" s="931"/>
      <c r="BK120" s="929">
        <v>359000000</v>
      </c>
      <c r="BL120" s="930">
        <v>1</v>
      </c>
      <c r="BM120" s="930"/>
      <c r="BN120" s="931">
        <v>45881</v>
      </c>
      <c r="BO120" s="931"/>
      <c r="BP120" s="929"/>
      <c r="BQ120" s="929"/>
      <c r="BR120" s="923"/>
      <c r="BS120" s="919"/>
      <c r="BT120" s="917"/>
      <c r="BU120" s="932"/>
      <c r="BV120" s="933"/>
      <c r="BW120" s="934">
        <v>45632</v>
      </c>
      <c r="BX120" s="935" t="s">
        <v>700</v>
      </c>
      <c r="BY120" s="936">
        <v>359000000</v>
      </c>
      <c r="BZ120" s="937"/>
      <c r="CA120" s="907"/>
    </row>
    <row r="121" spans="2:79">
      <c r="B121" s="846"/>
      <c r="C121" s="908">
        <f t="shared" si="5"/>
        <v>112</v>
      </c>
      <c r="D121" s="909" t="s">
        <v>2377</v>
      </c>
      <c r="E121" s="910" t="s">
        <v>1619</v>
      </c>
      <c r="F121" s="910" t="s">
        <v>834</v>
      </c>
      <c r="G121" s="911" t="s">
        <v>1620</v>
      </c>
      <c r="H121" s="912" t="s">
        <v>3146</v>
      </c>
      <c r="I121" s="913" t="s">
        <v>735</v>
      </c>
      <c r="J121" s="913" t="s">
        <v>776</v>
      </c>
      <c r="K121" s="913" t="s">
        <v>1621</v>
      </c>
      <c r="L121" s="914" t="s">
        <v>1622</v>
      </c>
      <c r="M121" s="913" t="s">
        <v>692</v>
      </c>
      <c r="N121" s="915">
        <v>84.95</v>
      </c>
      <c r="O121" s="916" t="s">
        <v>2809</v>
      </c>
      <c r="P121" s="917"/>
      <c r="Q121" s="917"/>
      <c r="R121" s="917"/>
      <c r="S121" s="917"/>
      <c r="T121" s="917"/>
      <c r="U121" s="917"/>
      <c r="V121" s="918">
        <v>1</v>
      </c>
      <c r="W121" s="918" t="s">
        <v>2401</v>
      </c>
      <c r="X121" s="919">
        <v>99600000</v>
      </c>
      <c r="Y121" s="919"/>
      <c r="Z121" s="919"/>
      <c r="AA121" s="919"/>
      <c r="AB121" s="920"/>
      <c r="AC121" s="920"/>
      <c r="AD121" s="920"/>
      <c r="AE121" s="921">
        <v>99600000</v>
      </c>
      <c r="AF121" s="922"/>
      <c r="AG121" s="923"/>
      <c r="AH121" s="924"/>
      <c r="AI121" s="925"/>
      <c r="AJ121" s="919"/>
      <c r="AK121" s="926"/>
      <c r="AL121" s="925"/>
      <c r="AM121" s="927"/>
      <c r="AN121" s="924"/>
      <c r="AO121" s="924"/>
      <c r="AP121" s="927"/>
      <c r="AQ121" s="927"/>
      <c r="AR121" s="927"/>
      <c r="AS121" s="927">
        <v>340000000</v>
      </c>
      <c r="AT121" s="927"/>
      <c r="AU121" s="927"/>
      <c r="AV121" s="927"/>
      <c r="AW121" s="1003"/>
      <c r="AX121" s="921">
        <v>340000000</v>
      </c>
      <c r="AY121" s="928" t="s">
        <v>697</v>
      </c>
      <c r="AZ121" s="929"/>
      <c r="BA121" s="929"/>
      <c r="BB121" s="930"/>
      <c r="BC121" s="930"/>
      <c r="BD121" s="930" t="s">
        <v>1367</v>
      </c>
      <c r="BE121" s="930" t="s">
        <v>1624</v>
      </c>
      <c r="BF121" s="930"/>
      <c r="BG121" s="931" t="s">
        <v>2966</v>
      </c>
      <c r="BH121" s="931"/>
      <c r="BI121" s="931"/>
      <c r="BJ121" s="931"/>
      <c r="BK121" s="929"/>
      <c r="BL121" s="930"/>
      <c r="BM121" s="930"/>
      <c r="BN121" s="931"/>
      <c r="BO121" s="931"/>
      <c r="BP121" s="929"/>
      <c r="BQ121" s="929"/>
      <c r="BR121" s="923"/>
      <c r="BS121" s="919"/>
      <c r="BT121" s="917"/>
      <c r="BU121" s="932"/>
      <c r="BV121" s="933"/>
      <c r="BW121" s="934">
        <v>45878</v>
      </c>
      <c r="BX121" s="935" t="s">
        <v>710</v>
      </c>
      <c r="BY121" s="936">
        <v>245000000</v>
      </c>
      <c r="BZ121" s="937"/>
      <c r="CA121" s="907"/>
    </row>
    <row r="122" spans="2:79">
      <c r="B122" s="846"/>
      <c r="C122" s="908">
        <f t="shared" si="5"/>
        <v>113</v>
      </c>
      <c r="D122" s="909" t="s">
        <v>2377</v>
      </c>
      <c r="E122" s="910" t="s">
        <v>1625</v>
      </c>
      <c r="F122" s="910" t="s">
        <v>834</v>
      </c>
      <c r="G122" s="911" t="s">
        <v>1626</v>
      </c>
      <c r="H122" s="912" t="s">
        <v>3147</v>
      </c>
      <c r="I122" s="913" t="s">
        <v>735</v>
      </c>
      <c r="J122" s="913" t="s">
        <v>804</v>
      </c>
      <c r="K122" s="913" t="s">
        <v>1627</v>
      </c>
      <c r="L122" s="914" t="s">
        <v>1628</v>
      </c>
      <c r="M122" s="913" t="s">
        <v>692</v>
      </c>
      <c r="N122" s="915">
        <v>126.66</v>
      </c>
      <c r="O122" s="916" t="s">
        <v>2813</v>
      </c>
      <c r="P122" s="917"/>
      <c r="Q122" s="917"/>
      <c r="R122" s="917"/>
      <c r="S122" s="917"/>
      <c r="T122" s="917"/>
      <c r="U122" s="917"/>
      <c r="V122" s="918" t="s">
        <v>1464</v>
      </c>
      <c r="W122" s="918" t="s">
        <v>2401</v>
      </c>
      <c r="X122" s="919">
        <v>450000000</v>
      </c>
      <c r="Y122" s="919"/>
      <c r="Z122" s="919"/>
      <c r="AA122" s="919"/>
      <c r="AB122" s="920"/>
      <c r="AC122" s="920"/>
      <c r="AD122" s="920"/>
      <c r="AE122" s="921">
        <v>450000000</v>
      </c>
      <c r="AF122" s="922"/>
      <c r="AG122" s="923"/>
      <c r="AH122" s="924"/>
      <c r="AI122" s="925"/>
      <c r="AJ122" s="919"/>
      <c r="AK122" s="926" t="s">
        <v>793</v>
      </c>
      <c r="AL122" s="925" t="s">
        <v>2401</v>
      </c>
      <c r="AM122" s="927">
        <v>626400000</v>
      </c>
      <c r="AN122" s="924"/>
      <c r="AO122" s="924"/>
      <c r="AP122" s="927"/>
      <c r="AQ122" s="927"/>
      <c r="AR122" s="927"/>
      <c r="AS122" s="927"/>
      <c r="AT122" s="927"/>
      <c r="AU122" s="927"/>
      <c r="AV122" s="927"/>
      <c r="AW122" s="1003"/>
      <c r="AX122" s="921">
        <v>0</v>
      </c>
      <c r="AY122" s="928" t="s">
        <v>697</v>
      </c>
      <c r="AZ122" s="929">
        <v>382455993</v>
      </c>
      <c r="BA122" s="929">
        <v>544624291</v>
      </c>
      <c r="BB122" s="930" t="s">
        <v>2377</v>
      </c>
      <c r="BC122" s="930" t="s">
        <v>1575</v>
      </c>
      <c r="BD122" s="930" t="s">
        <v>810</v>
      </c>
      <c r="BE122" s="930" t="s">
        <v>1630</v>
      </c>
      <c r="BF122" s="930" t="s">
        <v>1631</v>
      </c>
      <c r="BG122" s="931" t="s">
        <v>3148</v>
      </c>
      <c r="BH122" s="931">
        <v>45743</v>
      </c>
      <c r="BI122" s="931">
        <v>45834</v>
      </c>
      <c r="BJ122" s="931"/>
      <c r="BK122" s="929"/>
      <c r="BL122" s="930"/>
      <c r="BM122" s="930"/>
      <c r="BN122" s="931"/>
      <c r="BO122" s="931"/>
      <c r="BP122" s="929"/>
      <c r="BQ122" s="929"/>
      <c r="BR122" s="923"/>
      <c r="BS122" s="919"/>
      <c r="BT122" s="917"/>
      <c r="BU122" s="932"/>
      <c r="BV122" s="933"/>
      <c r="BW122" s="934">
        <v>45878</v>
      </c>
      <c r="BX122" s="935" t="s">
        <v>710</v>
      </c>
      <c r="BY122" s="936">
        <v>1185000000</v>
      </c>
      <c r="BZ122" s="937"/>
      <c r="CA122" s="907"/>
    </row>
    <row r="123" spans="2:79">
      <c r="B123" s="846"/>
      <c r="C123" s="908">
        <f t="shared" si="5"/>
        <v>114</v>
      </c>
      <c r="D123" s="909" t="s">
        <v>2377</v>
      </c>
      <c r="E123" s="910" t="s">
        <v>1632</v>
      </c>
      <c r="F123" s="910" t="s">
        <v>686</v>
      </c>
      <c r="G123" s="911" t="s">
        <v>1633</v>
      </c>
      <c r="H123" s="912" t="s">
        <v>3149</v>
      </c>
      <c r="I123" s="913" t="s">
        <v>1514</v>
      </c>
      <c r="J123" s="913" t="s">
        <v>1296</v>
      </c>
      <c r="K123" s="913" t="s">
        <v>1634</v>
      </c>
      <c r="L123" s="914" t="s">
        <v>1635</v>
      </c>
      <c r="M123" s="913" t="s">
        <v>692</v>
      </c>
      <c r="N123" s="915">
        <v>85</v>
      </c>
      <c r="O123" s="916" t="s">
        <v>2817</v>
      </c>
      <c r="P123" s="917"/>
      <c r="Q123" s="917"/>
      <c r="R123" s="917"/>
      <c r="S123" s="917"/>
      <c r="T123" s="917"/>
      <c r="U123" s="917"/>
      <c r="V123" s="918">
        <v>1</v>
      </c>
      <c r="W123" s="918" t="s">
        <v>2401</v>
      </c>
      <c r="X123" s="919">
        <v>261600000</v>
      </c>
      <c r="Y123" s="919"/>
      <c r="Z123" s="919"/>
      <c r="AA123" s="919"/>
      <c r="AB123" s="920"/>
      <c r="AC123" s="920"/>
      <c r="AD123" s="920"/>
      <c r="AE123" s="921">
        <v>261600000</v>
      </c>
      <c r="AF123" s="922"/>
      <c r="AG123" s="923"/>
      <c r="AH123" s="924"/>
      <c r="AI123" s="925"/>
      <c r="AJ123" s="919"/>
      <c r="AK123" s="926"/>
      <c r="AL123" s="925"/>
      <c r="AM123" s="927"/>
      <c r="AN123" s="924"/>
      <c r="AO123" s="924"/>
      <c r="AP123" s="927"/>
      <c r="AQ123" s="927"/>
      <c r="AR123" s="927"/>
      <c r="AS123" s="927"/>
      <c r="AT123" s="927"/>
      <c r="AU123" s="927"/>
      <c r="AV123" s="927"/>
      <c r="AW123" s="1003"/>
      <c r="AX123" s="921">
        <v>0</v>
      </c>
      <c r="AY123" s="928" t="s">
        <v>697</v>
      </c>
      <c r="AZ123" s="929">
        <v>232246667</v>
      </c>
      <c r="BA123" s="929"/>
      <c r="BB123" s="930" t="s">
        <v>2377</v>
      </c>
      <c r="BC123" s="930"/>
      <c r="BD123" s="930" t="s">
        <v>3150</v>
      </c>
      <c r="BE123" s="930" t="s">
        <v>1638</v>
      </c>
      <c r="BF123" s="930"/>
      <c r="BG123" s="931" t="s">
        <v>3122</v>
      </c>
      <c r="BH123" s="931">
        <v>45894</v>
      </c>
      <c r="BI123" s="931"/>
      <c r="BJ123" s="931"/>
      <c r="BK123" s="929"/>
      <c r="BL123" s="930"/>
      <c r="BM123" s="930"/>
      <c r="BN123" s="931"/>
      <c r="BO123" s="931"/>
      <c r="BP123" s="929"/>
      <c r="BQ123" s="929"/>
      <c r="BR123" s="923"/>
      <c r="BS123" s="919"/>
      <c r="BT123" s="917"/>
      <c r="BU123" s="932"/>
      <c r="BV123" s="933"/>
      <c r="BW123" s="934">
        <v>45878</v>
      </c>
      <c r="BX123" s="935" t="s">
        <v>710</v>
      </c>
      <c r="BY123" s="936">
        <v>215000000</v>
      </c>
      <c r="BZ123" s="937"/>
      <c r="CA123" s="907"/>
    </row>
    <row r="124" spans="2:79">
      <c r="B124" s="846"/>
      <c r="C124" s="908">
        <f t="shared" si="5"/>
        <v>115</v>
      </c>
      <c r="D124" s="909" t="s">
        <v>2377</v>
      </c>
      <c r="E124" s="910" t="s">
        <v>1639</v>
      </c>
      <c r="F124" s="910" t="s">
        <v>686</v>
      </c>
      <c r="G124" s="911" t="s">
        <v>1640</v>
      </c>
      <c r="H124" s="912" t="s">
        <v>3151</v>
      </c>
      <c r="I124" s="913" t="s">
        <v>735</v>
      </c>
      <c r="J124" s="913" t="s">
        <v>973</v>
      </c>
      <c r="K124" s="913" t="s">
        <v>1641</v>
      </c>
      <c r="L124" s="914" t="s">
        <v>1642</v>
      </c>
      <c r="M124" s="913" t="s">
        <v>692</v>
      </c>
      <c r="N124" s="915">
        <v>124.53</v>
      </c>
      <c r="O124" s="916" t="s">
        <v>2820</v>
      </c>
      <c r="P124" s="917"/>
      <c r="Q124" s="917"/>
      <c r="R124" s="917"/>
      <c r="S124" s="917"/>
      <c r="T124" s="917"/>
      <c r="U124" s="917"/>
      <c r="V124" s="918">
        <v>1</v>
      </c>
      <c r="W124" s="918" t="s">
        <v>2401</v>
      </c>
      <c r="X124" s="919">
        <v>504000000</v>
      </c>
      <c r="Y124" s="919"/>
      <c r="Z124" s="919"/>
      <c r="AA124" s="919"/>
      <c r="AB124" s="920"/>
      <c r="AC124" s="920"/>
      <c r="AD124" s="920"/>
      <c r="AE124" s="921">
        <v>504000000</v>
      </c>
      <c r="AF124" s="922"/>
      <c r="AG124" s="923"/>
      <c r="AH124" s="924"/>
      <c r="AI124" s="925"/>
      <c r="AJ124" s="919"/>
      <c r="AK124" s="926"/>
      <c r="AL124" s="925"/>
      <c r="AM124" s="927"/>
      <c r="AN124" s="924"/>
      <c r="AO124" s="924"/>
      <c r="AP124" s="927"/>
      <c r="AQ124" s="927"/>
      <c r="AR124" s="927"/>
      <c r="AS124" s="927"/>
      <c r="AT124" s="927"/>
      <c r="AU124" s="927"/>
      <c r="AV124" s="927"/>
      <c r="AW124" s="1003"/>
      <c r="AX124" s="921">
        <v>0</v>
      </c>
      <c r="AY124" s="928" t="s">
        <v>697</v>
      </c>
      <c r="AZ124" s="929">
        <v>424498256</v>
      </c>
      <c r="BA124" s="929"/>
      <c r="BB124" s="930" t="s">
        <v>2377</v>
      </c>
      <c r="BC124" s="930"/>
      <c r="BD124" s="930" t="s">
        <v>2959</v>
      </c>
      <c r="BE124" s="930" t="s">
        <v>1644</v>
      </c>
      <c r="BF124" s="930"/>
      <c r="BG124" s="931">
        <v>45791</v>
      </c>
      <c r="BH124" s="931">
        <v>45863</v>
      </c>
      <c r="BI124" s="931"/>
      <c r="BJ124" s="931"/>
      <c r="BK124" s="929"/>
      <c r="BL124" s="930"/>
      <c r="BM124" s="930"/>
      <c r="BN124" s="931"/>
      <c r="BO124" s="931"/>
      <c r="BP124" s="929"/>
      <c r="BQ124" s="929"/>
      <c r="BR124" s="923"/>
      <c r="BS124" s="919"/>
      <c r="BT124" s="917"/>
      <c r="BU124" s="932"/>
      <c r="BV124" s="933"/>
      <c r="BW124" s="934">
        <v>45878</v>
      </c>
      <c r="BX124" s="935" t="s">
        <v>710</v>
      </c>
      <c r="BY124" s="936">
        <v>705000000</v>
      </c>
      <c r="BZ124" s="937"/>
      <c r="CA124" s="907"/>
    </row>
    <row r="125" spans="2:79">
      <c r="C125" s="908">
        <f t="shared" si="5"/>
        <v>116</v>
      </c>
      <c r="D125" s="909" t="s">
        <v>2377</v>
      </c>
      <c r="E125" s="910" t="s">
        <v>1645</v>
      </c>
      <c r="F125" s="910" t="s">
        <v>686</v>
      </c>
      <c r="G125" s="911" t="s">
        <v>1646</v>
      </c>
      <c r="H125" s="912" t="s">
        <v>3152</v>
      </c>
      <c r="I125" s="913" t="s">
        <v>725</v>
      </c>
      <c r="J125" s="913" t="s">
        <v>1647</v>
      </c>
      <c r="K125" s="913" t="s">
        <v>1648</v>
      </c>
      <c r="L125" s="914" t="s">
        <v>1649</v>
      </c>
      <c r="M125" s="913" t="s">
        <v>692</v>
      </c>
      <c r="N125" s="915">
        <v>134.1</v>
      </c>
      <c r="O125" s="916" t="s">
        <v>2736</v>
      </c>
      <c r="P125" s="917"/>
      <c r="Q125" s="917"/>
      <c r="R125" s="917"/>
      <c r="S125" s="917"/>
      <c r="T125" s="917"/>
      <c r="U125" s="917"/>
      <c r="V125" s="918">
        <v>1</v>
      </c>
      <c r="W125" s="918" t="s">
        <v>2401</v>
      </c>
      <c r="X125" s="919">
        <v>310800000</v>
      </c>
      <c r="Y125" s="919"/>
      <c r="Z125" s="919"/>
      <c r="AA125" s="919"/>
      <c r="AB125" s="920"/>
      <c r="AC125" s="920"/>
      <c r="AD125" s="920"/>
      <c r="AE125" s="921">
        <v>310800000</v>
      </c>
      <c r="AF125" s="922"/>
      <c r="AG125" s="923"/>
      <c r="AH125" s="924"/>
      <c r="AI125" s="925"/>
      <c r="AJ125" s="919"/>
      <c r="AK125" s="926"/>
      <c r="AL125" s="925"/>
      <c r="AM125" s="927"/>
      <c r="AN125" s="924"/>
      <c r="AO125" s="924"/>
      <c r="AP125" s="927"/>
      <c r="AQ125" s="927"/>
      <c r="AR125" s="927"/>
      <c r="AS125" s="927"/>
      <c r="AT125" s="927"/>
      <c r="AU125" s="927"/>
      <c r="AV125" s="927"/>
      <c r="AW125" s="1003"/>
      <c r="AX125" s="921">
        <v>0</v>
      </c>
      <c r="AY125" s="928" t="s">
        <v>697</v>
      </c>
      <c r="AZ125" s="929"/>
      <c r="BA125" s="929">
        <v>56783560</v>
      </c>
      <c r="BB125" s="930" t="s">
        <v>1653</v>
      </c>
      <c r="BC125" s="930"/>
      <c r="BD125" s="930" t="s">
        <v>1651</v>
      </c>
      <c r="BE125" s="930" t="s">
        <v>1652</v>
      </c>
      <c r="BF125" s="930"/>
      <c r="BG125" s="931">
        <v>45733</v>
      </c>
      <c r="BH125" s="931">
        <v>45817</v>
      </c>
      <c r="BI125" s="931"/>
      <c r="BJ125" s="931"/>
      <c r="BK125" s="929"/>
      <c r="BL125" s="930"/>
      <c r="BM125" s="930"/>
      <c r="BN125" s="931"/>
      <c r="BO125" s="931"/>
      <c r="BP125" s="929"/>
      <c r="BQ125" s="929"/>
      <c r="BR125" s="923"/>
      <c r="BS125" s="919"/>
      <c r="BT125" s="917"/>
      <c r="BU125" s="932"/>
      <c r="BV125" s="933"/>
      <c r="BW125" s="934"/>
      <c r="BX125" s="935"/>
      <c r="BY125" s="936"/>
      <c r="BZ125" s="937"/>
      <c r="CA125" s="907"/>
    </row>
    <row r="126" spans="2:79">
      <c r="B126" s="846"/>
      <c r="C126" s="908">
        <f t="shared" si="5"/>
        <v>117</v>
      </c>
      <c r="D126" s="909" t="s">
        <v>2377</v>
      </c>
      <c r="E126" s="910" t="s">
        <v>1654</v>
      </c>
      <c r="F126" s="910" t="s">
        <v>686</v>
      </c>
      <c r="G126" s="911" t="s">
        <v>1655</v>
      </c>
      <c r="H126" s="912" t="s">
        <v>3153</v>
      </c>
      <c r="I126" s="913" t="s">
        <v>1109</v>
      </c>
      <c r="J126" s="913" t="s">
        <v>1360</v>
      </c>
      <c r="K126" s="913" t="s">
        <v>1656</v>
      </c>
      <c r="L126" s="914" t="s">
        <v>1657</v>
      </c>
      <c r="M126" s="913" t="s">
        <v>692</v>
      </c>
      <c r="N126" s="915">
        <v>84.92</v>
      </c>
      <c r="O126" s="916" t="s">
        <v>2483</v>
      </c>
      <c r="P126" s="917"/>
      <c r="Q126" s="917"/>
      <c r="R126" s="917"/>
      <c r="S126" s="917"/>
      <c r="T126" s="917"/>
      <c r="U126" s="917"/>
      <c r="V126" s="918">
        <v>3</v>
      </c>
      <c r="W126" s="918" t="s">
        <v>2401</v>
      </c>
      <c r="X126" s="919">
        <v>132000000</v>
      </c>
      <c r="Y126" s="919"/>
      <c r="Z126" s="919"/>
      <c r="AA126" s="919"/>
      <c r="AB126" s="920"/>
      <c r="AC126" s="920"/>
      <c r="AD126" s="920"/>
      <c r="AE126" s="921">
        <v>132000000</v>
      </c>
      <c r="AF126" s="922"/>
      <c r="AG126" s="923"/>
      <c r="AH126" s="924"/>
      <c r="AI126" s="925"/>
      <c r="AJ126" s="919"/>
      <c r="AK126" s="926" t="s">
        <v>793</v>
      </c>
      <c r="AL126" s="925" t="s">
        <v>2401</v>
      </c>
      <c r="AM126" s="927">
        <v>178000000</v>
      </c>
      <c r="AN126" s="924"/>
      <c r="AO126" s="924"/>
      <c r="AP126" s="927"/>
      <c r="AQ126" s="927"/>
      <c r="AR126" s="927"/>
      <c r="AS126" s="927"/>
      <c r="AT126" s="927"/>
      <c r="AU126" s="927"/>
      <c r="AV126" s="927"/>
      <c r="AW126" s="1003"/>
      <c r="AX126" s="921">
        <v>0</v>
      </c>
      <c r="AY126" s="928" t="s">
        <v>697</v>
      </c>
      <c r="AZ126" s="929"/>
      <c r="BA126" s="929">
        <v>145299144</v>
      </c>
      <c r="BB126" s="930" t="s">
        <v>1660</v>
      </c>
      <c r="BC126" s="930"/>
      <c r="BD126" s="930" t="s">
        <v>3047</v>
      </c>
      <c r="BE126" s="930" t="s">
        <v>1659</v>
      </c>
      <c r="BF126" s="930"/>
      <c r="BG126" s="931" t="s">
        <v>3154</v>
      </c>
      <c r="BH126" s="931">
        <v>45678</v>
      </c>
      <c r="BI126" s="931"/>
      <c r="BJ126" s="931"/>
      <c r="BK126" s="929">
        <v>315000000</v>
      </c>
      <c r="BL126" s="930">
        <v>1</v>
      </c>
      <c r="BM126" s="930"/>
      <c r="BN126" s="931">
        <v>45888</v>
      </c>
      <c r="BO126" s="931"/>
      <c r="BP126" s="929"/>
      <c r="BQ126" s="929"/>
      <c r="BR126" s="923"/>
      <c r="BS126" s="919"/>
      <c r="BT126" s="917"/>
      <c r="BU126" s="932"/>
      <c r="BV126" s="933"/>
      <c r="BW126" s="934">
        <v>45597</v>
      </c>
      <c r="BX126" s="935" t="s">
        <v>700</v>
      </c>
      <c r="BY126" s="936">
        <v>315000000</v>
      </c>
      <c r="BZ126" s="937"/>
      <c r="CA126" s="907"/>
    </row>
    <row r="127" spans="2:79">
      <c r="B127" s="846"/>
      <c r="C127" s="908">
        <f t="shared" si="5"/>
        <v>118</v>
      </c>
      <c r="D127" s="909" t="s">
        <v>2377</v>
      </c>
      <c r="E127" s="910" t="s">
        <v>1661</v>
      </c>
      <c r="F127" s="910" t="s">
        <v>834</v>
      </c>
      <c r="G127" s="911" t="s">
        <v>1662</v>
      </c>
      <c r="H127" s="912" t="s">
        <v>3155</v>
      </c>
      <c r="I127" s="913" t="s">
        <v>735</v>
      </c>
      <c r="J127" s="913" t="s">
        <v>1177</v>
      </c>
      <c r="K127" s="913" t="s">
        <v>1663</v>
      </c>
      <c r="L127" s="914" t="s">
        <v>1664</v>
      </c>
      <c r="M127" s="913" t="s">
        <v>692</v>
      </c>
      <c r="N127" s="915">
        <v>101.6</v>
      </c>
      <c r="O127" s="916" t="s">
        <v>2829</v>
      </c>
      <c r="P127" s="917"/>
      <c r="Q127" s="917"/>
      <c r="R127" s="917"/>
      <c r="S127" s="917"/>
      <c r="T127" s="917"/>
      <c r="U127" s="917"/>
      <c r="V127" s="918">
        <v>2</v>
      </c>
      <c r="W127" s="918" t="s">
        <v>2401</v>
      </c>
      <c r="X127" s="919">
        <v>72000000</v>
      </c>
      <c r="Y127" s="919"/>
      <c r="Z127" s="919"/>
      <c r="AA127" s="919"/>
      <c r="AB127" s="920"/>
      <c r="AC127" s="920"/>
      <c r="AD127" s="920"/>
      <c r="AE127" s="921">
        <v>72000000</v>
      </c>
      <c r="AF127" s="922"/>
      <c r="AG127" s="923"/>
      <c r="AH127" s="924"/>
      <c r="AI127" s="925"/>
      <c r="AJ127" s="919"/>
      <c r="AK127" s="926">
        <v>1</v>
      </c>
      <c r="AL127" s="925" t="s">
        <v>2401</v>
      </c>
      <c r="AM127" s="927">
        <v>330000000</v>
      </c>
      <c r="AN127" s="924"/>
      <c r="AO127" s="924"/>
      <c r="AP127" s="927"/>
      <c r="AQ127" s="927"/>
      <c r="AR127" s="927"/>
      <c r="AS127" s="927"/>
      <c r="AT127" s="927"/>
      <c r="AU127" s="927"/>
      <c r="AV127" s="927"/>
      <c r="AW127" s="1003"/>
      <c r="AX127" s="921">
        <v>0</v>
      </c>
      <c r="AY127" s="928" t="s">
        <v>697</v>
      </c>
      <c r="AZ127" s="929">
        <v>32083712</v>
      </c>
      <c r="BA127" s="929"/>
      <c r="BB127" s="930" t="s">
        <v>2377</v>
      </c>
      <c r="BC127" s="930"/>
      <c r="BD127" s="930" t="s">
        <v>1173</v>
      </c>
      <c r="BE127" s="930" t="s">
        <v>1666</v>
      </c>
      <c r="BF127" s="930"/>
      <c r="BG127" s="931">
        <v>45820</v>
      </c>
      <c r="BH127" s="931">
        <v>45922</v>
      </c>
      <c r="BI127" s="931"/>
      <c r="BJ127" s="931"/>
      <c r="BK127" s="929"/>
      <c r="BL127" s="930"/>
      <c r="BM127" s="930"/>
      <c r="BN127" s="931"/>
      <c r="BO127" s="931"/>
      <c r="BP127" s="929"/>
      <c r="BQ127" s="929"/>
      <c r="BR127" s="923"/>
      <c r="BS127" s="919"/>
      <c r="BT127" s="917"/>
      <c r="BU127" s="932"/>
      <c r="BV127" s="933"/>
      <c r="BW127" s="934">
        <v>45878</v>
      </c>
      <c r="BX127" s="935" t="s">
        <v>710</v>
      </c>
      <c r="BY127" s="936">
        <v>530000000</v>
      </c>
      <c r="BZ127" s="937"/>
      <c r="CA127" s="907"/>
    </row>
    <row r="128" spans="2:79">
      <c r="B128" s="846"/>
      <c r="C128" s="908">
        <f t="shared" si="5"/>
        <v>119</v>
      </c>
      <c r="D128" s="909" t="s">
        <v>2377</v>
      </c>
      <c r="E128" s="910" t="s">
        <v>1667</v>
      </c>
      <c r="F128" s="910" t="s">
        <v>834</v>
      </c>
      <c r="G128" s="911" t="s">
        <v>1668</v>
      </c>
      <c r="H128" s="912" t="s">
        <v>3156</v>
      </c>
      <c r="I128" s="913" t="s">
        <v>1138</v>
      </c>
      <c r="J128" s="913" t="s">
        <v>1669</v>
      </c>
      <c r="K128" s="913" t="s">
        <v>1670</v>
      </c>
      <c r="L128" s="914" t="s">
        <v>1671</v>
      </c>
      <c r="M128" s="913" t="s">
        <v>692</v>
      </c>
      <c r="N128" s="915">
        <v>84.98</v>
      </c>
      <c r="O128" s="916" t="s">
        <v>2832</v>
      </c>
      <c r="P128" s="917"/>
      <c r="Q128" s="917"/>
      <c r="R128" s="917"/>
      <c r="S128" s="917"/>
      <c r="T128" s="917"/>
      <c r="U128" s="917"/>
      <c r="V128" s="918">
        <v>1</v>
      </c>
      <c r="W128" s="918" t="s">
        <v>2401</v>
      </c>
      <c r="X128" s="919">
        <v>172800000</v>
      </c>
      <c r="Y128" s="919"/>
      <c r="Z128" s="919"/>
      <c r="AA128" s="919"/>
      <c r="AB128" s="920"/>
      <c r="AC128" s="920"/>
      <c r="AD128" s="920"/>
      <c r="AE128" s="921">
        <v>172800000</v>
      </c>
      <c r="AF128" s="922"/>
      <c r="AG128" s="923"/>
      <c r="AH128" s="924"/>
      <c r="AI128" s="925"/>
      <c r="AJ128" s="919"/>
      <c r="AK128" s="926"/>
      <c r="AL128" s="925"/>
      <c r="AM128" s="927"/>
      <c r="AN128" s="924"/>
      <c r="AO128" s="924"/>
      <c r="AP128" s="927"/>
      <c r="AQ128" s="927"/>
      <c r="AR128" s="927"/>
      <c r="AS128" s="927"/>
      <c r="AT128" s="927"/>
      <c r="AU128" s="927"/>
      <c r="AV128" s="927"/>
      <c r="AW128" s="1003"/>
      <c r="AX128" s="921">
        <v>0</v>
      </c>
      <c r="AY128" s="928" t="s">
        <v>697</v>
      </c>
      <c r="AZ128" s="929">
        <v>147151605</v>
      </c>
      <c r="BA128" s="929"/>
      <c r="BB128" s="930" t="s">
        <v>2377</v>
      </c>
      <c r="BC128" s="930"/>
      <c r="BD128" s="930" t="s">
        <v>1146</v>
      </c>
      <c r="BE128" s="930" t="s">
        <v>1672</v>
      </c>
      <c r="BF128" s="930"/>
      <c r="BG128" s="931" t="s">
        <v>3154</v>
      </c>
      <c r="BH128" s="931">
        <v>45684</v>
      </c>
      <c r="BI128" s="931"/>
      <c r="BJ128" s="931"/>
      <c r="BK128" s="929"/>
      <c r="BL128" s="930"/>
      <c r="BM128" s="930"/>
      <c r="BN128" s="931"/>
      <c r="BO128" s="931"/>
      <c r="BP128" s="929"/>
      <c r="BQ128" s="929"/>
      <c r="BR128" s="923"/>
      <c r="BS128" s="919"/>
      <c r="BT128" s="917"/>
      <c r="BU128" s="932"/>
      <c r="BV128" s="933"/>
      <c r="BW128" s="934">
        <v>45878</v>
      </c>
      <c r="BX128" s="935" t="s">
        <v>710</v>
      </c>
      <c r="BY128" s="936">
        <v>153500000</v>
      </c>
      <c r="BZ128" s="937"/>
      <c r="CA128" s="907"/>
    </row>
    <row r="129" spans="2:79">
      <c r="B129" s="846"/>
      <c r="C129" s="908">
        <f t="shared" si="5"/>
        <v>120</v>
      </c>
      <c r="D129" s="909" t="s">
        <v>2377</v>
      </c>
      <c r="E129" s="910" t="s">
        <v>1673</v>
      </c>
      <c r="F129" s="910" t="s">
        <v>834</v>
      </c>
      <c r="G129" s="911" t="s">
        <v>1674</v>
      </c>
      <c r="H129" s="912" t="s">
        <v>3157</v>
      </c>
      <c r="I129" s="913" t="s">
        <v>725</v>
      </c>
      <c r="J129" s="913" t="s">
        <v>726</v>
      </c>
      <c r="K129" s="913" t="s">
        <v>1675</v>
      </c>
      <c r="L129" s="914" t="s">
        <v>1676</v>
      </c>
      <c r="M129" s="913" t="s">
        <v>692</v>
      </c>
      <c r="N129" s="915">
        <v>59.999000000000002</v>
      </c>
      <c r="O129" s="916" t="s">
        <v>2835</v>
      </c>
      <c r="P129" s="917"/>
      <c r="Q129" s="917"/>
      <c r="R129" s="917"/>
      <c r="S129" s="917"/>
      <c r="T129" s="917"/>
      <c r="U129" s="917"/>
      <c r="V129" s="918">
        <v>1</v>
      </c>
      <c r="W129" s="918" t="s">
        <v>2401</v>
      </c>
      <c r="X129" s="919">
        <v>204000000</v>
      </c>
      <c r="Y129" s="919"/>
      <c r="Z129" s="919"/>
      <c r="AA129" s="919"/>
      <c r="AB129" s="920"/>
      <c r="AC129" s="920"/>
      <c r="AD129" s="920"/>
      <c r="AE129" s="921">
        <v>204000000</v>
      </c>
      <c r="AF129" s="922"/>
      <c r="AG129" s="923"/>
      <c r="AH129" s="924"/>
      <c r="AI129" s="925"/>
      <c r="AJ129" s="919"/>
      <c r="AK129" s="926"/>
      <c r="AL129" s="925"/>
      <c r="AM129" s="927"/>
      <c r="AN129" s="924"/>
      <c r="AO129" s="924"/>
      <c r="AP129" s="927"/>
      <c r="AQ129" s="927"/>
      <c r="AR129" s="927"/>
      <c r="AS129" s="927"/>
      <c r="AT129" s="927"/>
      <c r="AU129" s="927"/>
      <c r="AV129" s="927"/>
      <c r="AW129" s="1003"/>
      <c r="AX129" s="921">
        <v>0</v>
      </c>
      <c r="AY129" s="928" t="s">
        <v>697</v>
      </c>
      <c r="AZ129" s="929">
        <v>172967639</v>
      </c>
      <c r="BA129" s="929"/>
      <c r="BB129" s="930" t="s">
        <v>2377</v>
      </c>
      <c r="BC129" s="930"/>
      <c r="BD129" s="930" t="s">
        <v>3121</v>
      </c>
      <c r="BE129" s="930" t="s">
        <v>1678</v>
      </c>
      <c r="BF129" s="930"/>
      <c r="BG129" s="931">
        <v>45847</v>
      </c>
      <c r="BH129" s="931">
        <v>45932</v>
      </c>
      <c r="BI129" s="931"/>
      <c r="BJ129" s="931"/>
      <c r="BK129" s="929"/>
      <c r="BL129" s="930"/>
      <c r="BM129" s="930"/>
      <c r="BN129" s="931"/>
      <c r="BO129" s="931"/>
      <c r="BP129" s="929"/>
      <c r="BQ129" s="929"/>
      <c r="BR129" s="923"/>
      <c r="BS129" s="919"/>
      <c r="BT129" s="917"/>
      <c r="BU129" s="932"/>
      <c r="BV129" s="933"/>
      <c r="BW129" s="934">
        <v>45878</v>
      </c>
      <c r="BX129" s="935" t="s">
        <v>710</v>
      </c>
      <c r="BY129" s="936">
        <v>180000000</v>
      </c>
      <c r="BZ129" s="937"/>
      <c r="CA129" s="907"/>
    </row>
    <row r="130" spans="2:79">
      <c r="B130" s="846"/>
      <c r="C130" s="908">
        <f t="shared" si="5"/>
        <v>121</v>
      </c>
      <c r="D130" s="909" t="s">
        <v>2377</v>
      </c>
      <c r="E130" s="910" t="s">
        <v>1679</v>
      </c>
      <c r="F130" s="910" t="s">
        <v>834</v>
      </c>
      <c r="G130" s="911" t="s">
        <v>1680</v>
      </c>
      <c r="H130" s="912" t="s">
        <v>3158</v>
      </c>
      <c r="I130" s="913" t="s">
        <v>735</v>
      </c>
      <c r="J130" s="913" t="s">
        <v>1557</v>
      </c>
      <c r="K130" s="913" t="s">
        <v>1681</v>
      </c>
      <c r="L130" s="914" t="s">
        <v>1682</v>
      </c>
      <c r="M130" s="913" t="s">
        <v>692</v>
      </c>
      <c r="N130" s="915">
        <v>134.91</v>
      </c>
      <c r="O130" s="916" t="s">
        <v>2839</v>
      </c>
      <c r="P130" s="917"/>
      <c r="Q130" s="917"/>
      <c r="R130" s="917"/>
      <c r="S130" s="917"/>
      <c r="T130" s="917"/>
      <c r="U130" s="917"/>
      <c r="V130" s="918">
        <v>7</v>
      </c>
      <c r="W130" s="918" t="s">
        <v>2401</v>
      </c>
      <c r="X130" s="919">
        <v>68400000</v>
      </c>
      <c r="Y130" s="919"/>
      <c r="Z130" s="919"/>
      <c r="AA130" s="919"/>
      <c r="AB130" s="920"/>
      <c r="AC130" s="920"/>
      <c r="AD130" s="920"/>
      <c r="AE130" s="921">
        <v>68400000</v>
      </c>
      <c r="AF130" s="922"/>
      <c r="AG130" s="923"/>
      <c r="AH130" s="924"/>
      <c r="AI130" s="925"/>
      <c r="AJ130" s="919"/>
      <c r="AK130" s="926" t="s">
        <v>1683</v>
      </c>
      <c r="AL130" s="925" t="s">
        <v>3159</v>
      </c>
      <c r="AM130" s="927" t="s">
        <v>1684</v>
      </c>
      <c r="AN130" s="924"/>
      <c r="AO130" s="924"/>
      <c r="AP130" s="927"/>
      <c r="AQ130" s="927"/>
      <c r="AR130" s="927"/>
      <c r="AS130" s="927"/>
      <c r="AT130" s="927"/>
      <c r="AU130" s="927"/>
      <c r="AV130" s="927"/>
      <c r="AW130" s="1003"/>
      <c r="AX130" s="921">
        <v>0</v>
      </c>
      <c r="AY130" s="928" t="s">
        <v>697</v>
      </c>
      <c r="AZ130" s="929">
        <v>58065089</v>
      </c>
      <c r="BA130" s="929"/>
      <c r="BB130" s="930" t="s">
        <v>2377</v>
      </c>
      <c r="BC130" s="930" t="s">
        <v>937</v>
      </c>
      <c r="BD130" s="930" t="s">
        <v>1085</v>
      </c>
      <c r="BE130" s="930" t="s">
        <v>1686</v>
      </c>
      <c r="BF130" s="930" t="s">
        <v>1687</v>
      </c>
      <c r="BG130" s="931" t="s">
        <v>3133</v>
      </c>
      <c r="BH130" s="931">
        <v>45670</v>
      </c>
      <c r="BI130" s="931">
        <v>45722</v>
      </c>
      <c r="BJ130" s="931"/>
      <c r="BK130" s="929"/>
      <c r="BL130" s="930"/>
      <c r="BM130" s="930"/>
      <c r="BN130" s="931"/>
      <c r="BO130" s="931"/>
      <c r="BP130" s="929"/>
      <c r="BQ130" s="929"/>
      <c r="BR130" s="923"/>
      <c r="BS130" s="919"/>
      <c r="BT130" s="917"/>
      <c r="BU130" s="932"/>
      <c r="BV130" s="933"/>
      <c r="BW130" s="934">
        <v>45878</v>
      </c>
      <c r="BX130" s="935" t="s">
        <v>710</v>
      </c>
      <c r="BY130" s="936">
        <v>1950000000</v>
      </c>
      <c r="BZ130" s="937"/>
      <c r="CA130" s="907"/>
    </row>
    <row r="131" spans="2:79">
      <c r="B131" s="846"/>
      <c r="C131" s="908">
        <f t="shared" si="5"/>
        <v>122</v>
      </c>
      <c r="D131" s="909" t="s">
        <v>2377</v>
      </c>
      <c r="E131" s="910" t="s">
        <v>1688</v>
      </c>
      <c r="F131" s="910" t="s">
        <v>686</v>
      </c>
      <c r="G131" s="911" t="s">
        <v>1689</v>
      </c>
      <c r="H131" s="912" t="s">
        <v>3160</v>
      </c>
      <c r="I131" s="913" t="s">
        <v>1348</v>
      </c>
      <c r="J131" s="913" t="s">
        <v>1690</v>
      </c>
      <c r="K131" s="913" t="s">
        <v>1691</v>
      </c>
      <c r="L131" s="914" t="s">
        <v>1692</v>
      </c>
      <c r="M131" s="913" t="s">
        <v>692</v>
      </c>
      <c r="N131" s="915">
        <v>84.82</v>
      </c>
      <c r="O131" s="916">
        <v>44698</v>
      </c>
      <c r="P131" s="917">
        <v>44704</v>
      </c>
      <c r="Q131" s="917"/>
      <c r="R131" s="917"/>
      <c r="S131" s="917"/>
      <c r="T131" s="917"/>
      <c r="U131" s="917"/>
      <c r="V131" s="918" t="s">
        <v>719</v>
      </c>
      <c r="W131" s="918" t="s">
        <v>2401</v>
      </c>
      <c r="X131" s="919">
        <v>288000000</v>
      </c>
      <c r="Y131" s="919">
        <v>30000000</v>
      </c>
      <c r="Z131" s="919"/>
      <c r="AA131" s="919"/>
      <c r="AB131" s="920"/>
      <c r="AC131" s="920"/>
      <c r="AD131" s="920"/>
      <c r="AE131" s="921">
        <v>318000000</v>
      </c>
      <c r="AF131" s="922"/>
      <c r="AG131" s="923"/>
      <c r="AH131" s="924"/>
      <c r="AI131" s="925"/>
      <c r="AJ131" s="919"/>
      <c r="AK131" s="926">
        <v>1</v>
      </c>
      <c r="AL131" s="925" t="s">
        <v>2401</v>
      </c>
      <c r="AM131" s="927">
        <v>192000000</v>
      </c>
      <c r="AN131" s="924"/>
      <c r="AO131" s="924"/>
      <c r="AP131" s="927"/>
      <c r="AQ131" s="927"/>
      <c r="AR131" s="927"/>
      <c r="AS131" s="927"/>
      <c r="AT131" s="927"/>
      <c r="AU131" s="927"/>
      <c r="AV131" s="927"/>
      <c r="AW131" s="1003"/>
      <c r="AX131" s="921">
        <v>0</v>
      </c>
      <c r="AY131" s="928" t="s">
        <v>697</v>
      </c>
      <c r="AZ131" s="929">
        <v>172208007</v>
      </c>
      <c r="BA131" s="929"/>
      <c r="BB131" s="930" t="s">
        <v>2377</v>
      </c>
      <c r="BC131" s="930"/>
      <c r="BD131" s="930" t="s">
        <v>1356</v>
      </c>
      <c r="BE131" s="930" t="s">
        <v>1694</v>
      </c>
      <c r="BF131" s="930"/>
      <c r="BG131" s="931" t="s">
        <v>3161</v>
      </c>
      <c r="BH131" s="931">
        <v>45572</v>
      </c>
      <c r="BI131" s="931"/>
      <c r="BJ131" s="931"/>
      <c r="BK131" s="929">
        <v>491000000</v>
      </c>
      <c r="BL131" s="930">
        <v>2</v>
      </c>
      <c r="BM131" s="930" t="s">
        <v>2971</v>
      </c>
      <c r="BN131" s="931">
        <v>45797</v>
      </c>
      <c r="BO131" s="931">
        <v>45832</v>
      </c>
      <c r="BP131" s="929">
        <v>343700000</v>
      </c>
      <c r="BQ131" s="929">
        <v>343700000</v>
      </c>
      <c r="BR131" s="923"/>
      <c r="BS131" s="919"/>
      <c r="BT131" s="917">
        <v>45832</v>
      </c>
      <c r="BU131" s="932">
        <v>408315000</v>
      </c>
      <c r="BV131" s="933">
        <v>45912</v>
      </c>
      <c r="BW131" s="934">
        <v>45485</v>
      </c>
      <c r="BX131" s="935" t="s">
        <v>700</v>
      </c>
      <c r="BY131" s="936">
        <v>491000000</v>
      </c>
      <c r="BZ131" s="937"/>
      <c r="CA131" s="907"/>
    </row>
    <row r="132" spans="2:79">
      <c r="B132" s="846"/>
      <c r="C132" s="908">
        <f t="shared" si="5"/>
        <v>123</v>
      </c>
      <c r="D132" s="909" t="s">
        <v>2377</v>
      </c>
      <c r="E132" s="910" t="s">
        <v>1695</v>
      </c>
      <c r="F132" s="910" t="s">
        <v>834</v>
      </c>
      <c r="G132" s="911" t="s">
        <v>1696</v>
      </c>
      <c r="H132" s="912" t="s">
        <v>3162</v>
      </c>
      <c r="I132" s="913" t="s">
        <v>687</v>
      </c>
      <c r="J132" s="913" t="s">
        <v>713</v>
      </c>
      <c r="K132" s="913" t="s">
        <v>1697</v>
      </c>
      <c r="L132" s="914" t="s">
        <v>1698</v>
      </c>
      <c r="M132" s="913" t="s">
        <v>692</v>
      </c>
      <c r="N132" s="915">
        <v>59.91</v>
      </c>
      <c r="O132" s="916" t="s">
        <v>2794</v>
      </c>
      <c r="P132" s="917"/>
      <c r="Q132" s="917"/>
      <c r="R132" s="917"/>
      <c r="S132" s="917"/>
      <c r="T132" s="917"/>
      <c r="U132" s="917"/>
      <c r="V132" s="918">
        <v>1</v>
      </c>
      <c r="W132" s="918" t="s">
        <v>2401</v>
      </c>
      <c r="X132" s="919">
        <v>432000000</v>
      </c>
      <c r="Y132" s="919"/>
      <c r="Z132" s="919"/>
      <c r="AA132" s="919"/>
      <c r="AB132" s="920"/>
      <c r="AC132" s="920"/>
      <c r="AD132" s="920"/>
      <c r="AE132" s="921">
        <v>432000000</v>
      </c>
      <c r="AF132" s="922"/>
      <c r="AG132" s="923"/>
      <c r="AH132" s="924"/>
      <c r="AI132" s="925"/>
      <c r="AJ132" s="919"/>
      <c r="AK132" s="926"/>
      <c r="AL132" s="925"/>
      <c r="AM132" s="927"/>
      <c r="AN132" s="924"/>
      <c r="AO132" s="924"/>
      <c r="AP132" s="927"/>
      <c r="AQ132" s="927"/>
      <c r="AR132" s="927"/>
      <c r="AS132" s="927"/>
      <c r="AT132" s="927"/>
      <c r="AU132" s="927"/>
      <c r="AV132" s="927"/>
      <c r="AW132" s="1003"/>
      <c r="AX132" s="921">
        <v>0</v>
      </c>
      <c r="AY132" s="928" t="s">
        <v>697</v>
      </c>
      <c r="AZ132" s="929">
        <v>369187513</v>
      </c>
      <c r="BA132" s="929"/>
      <c r="BB132" s="930" t="s">
        <v>2377</v>
      </c>
      <c r="BC132" s="930"/>
      <c r="BD132" s="930" t="s">
        <v>720</v>
      </c>
      <c r="BE132" s="930" t="s">
        <v>1699</v>
      </c>
      <c r="BF132" s="930"/>
      <c r="BG132" s="931">
        <v>45385</v>
      </c>
      <c r="BH132" s="931">
        <v>45456</v>
      </c>
      <c r="BI132" s="931"/>
      <c r="BJ132" s="931"/>
      <c r="BK132" s="929">
        <v>263000000</v>
      </c>
      <c r="BL132" s="930">
        <v>2</v>
      </c>
      <c r="BM132" s="930" t="s">
        <v>3163</v>
      </c>
      <c r="BN132" s="931">
        <v>45748</v>
      </c>
      <c r="BO132" s="931">
        <v>45790</v>
      </c>
      <c r="BP132" s="929">
        <v>184100000</v>
      </c>
      <c r="BQ132" s="929">
        <v>184100000</v>
      </c>
      <c r="BR132" s="923"/>
      <c r="BS132" s="919"/>
      <c r="BT132" s="917"/>
      <c r="BU132" s="932"/>
      <c r="BV132" s="933"/>
      <c r="BW132" s="934">
        <v>45390</v>
      </c>
      <c r="BX132" s="935" t="s">
        <v>700</v>
      </c>
      <c r="BY132" s="936">
        <v>263000000</v>
      </c>
      <c r="BZ132" s="937"/>
      <c r="CA132" s="907"/>
    </row>
    <row r="133" spans="2:79">
      <c r="B133" s="846"/>
      <c r="C133" s="908">
        <f t="shared" si="5"/>
        <v>124</v>
      </c>
      <c r="D133" s="909" t="s">
        <v>2377</v>
      </c>
      <c r="E133" s="910" t="s">
        <v>1700</v>
      </c>
      <c r="F133" s="910" t="s">
        <v>686</v>
      </c>
      <c r="G133" s="911" t="s">
        <v>1701</v>
      </c>
      <c r="H133" s="912" t="s">
        <v>3164</v>
      </c>
      <c r="I133" s="913" t="s">
        <v>1109</v>
      </c>
      <c r="J133" s="913" t="s">
        <v>982</v>
      </c>
      <c r="K133" s="913" t="s">
        <v>1158</v>
      </c>
      <c r="L133" s="914" t="s">
        <v>1702</v>
      </c>
      <c r="M133" s="913" t="s">
        <v>692</v>
      </c>
      <c r="N133" s="915">
        <v>164.02</v>
      </c>
      <c r="O133" s="916" t="s">
        <v>2848</v>
      </c>
      <c r="P133" s="917"/>
      <c r="Q133" s="917"/>
      <c r="R133" s="917"/>
      <c r="S133" s="917"/>
      <c r="T133" s="917"/>
      <c r="U133" s="917"/>
      <c r="V133" s="918">
        <v>2</v>
      </c>
      <c r="W133" s="918" t="s">
        <v>2401</v>
      </c>
      <c r="X133" s="919">
        <v>130800000</v>
      </c>
      <c r="Y133" s="919"/>
      <c r="Z133" s="919"/>
      <c r="AA133" s="919"/>
      <c r="AB133" s="920"/>
      <c r="AC133" s="920"/>
      <c r="AD133" s="920"/>
      <c r="AE133" s="921">
        <v>130800000</v>
      </c>
      <c r="AF133" s="922"/>
      <c r="AG133" s="923"/>
      <c r="AH133" s="924"/>
      <c r="AI133" s="925"/>
      <c r="AJ133" s="919"/>
      <c r="AK133" s="926">
        <v>1</v>
      </c>
      <c r="AL133" s="925" t="s">
        <v>2401</v>
      </c>
      <c r="AM133" s="927">
        <v>660000000</v>
      </c>
      <c r="AN133" s="924"/>
      <c r="AO133" s="924"/>
      <c r="AP133" s="927"/>
      <c r="AQ133" s="927"/>
      <c r="AR133" s="927"/>
      <c r="AS133" s="927"/>
      <c r="AT133" s="927"/>
      <c r="AU133" s="927"/>
      <c r="AV133" s="927"/>
      <c r="AW133" s="1003"/>
      <c r="AX133" s="921">
        <v>0</v>
      </c>
      <c r="AY133" s="928" t="s">
        <v>697</v>
      </c>
      <c r="AZ133" s="929"/>
      <c r="BA133" s="929">
        <v>557866980</v>
      </c>
      <c r="BB133" s="930" t="s">
        <v>1704</v>
      </c>
      <c r="BC133" s="930"/>
      <c r="BD133" s="930" t="s">
        <v>3047</v>
      </c>
      <c r="BE133" s="930" t="s">
        <v>1703</v>
      </c>
      <c r="BF133" s="930"/>
      <c r="BG133" s="931" t="s">
        <v>3165</v>
      </c>
      <c r="BH133" s="931">
        <v>45698</v>
      </c>
      <c r="BI133" s="931"/>
      <c r="BJ133" s="931"/>
      <c r="BK133" s="929">
        <v>800000000</v>
      </c>
      <c r="BL133" s="930">
        <v>2</v>
      </c>
      <c r="BM133" s="930" t="s">
        <v>2971</v>
      </c>
      <c r="BN133" s="931">
        <v>45834</v>
      </c>
      <c r="BO133" s="931">
        <v>45869</v>
      </c>
      <c r="BP133" s="929">
        <v>560000000</v>
      </c>
      <c r="BQ133" s="929">
        <v>560000000</v>
      </c>
      <c r="BR133" s="923"/>
      <c r="BS133" s="919"/>
      <c r="BT133" s="917">
        <v>45869</v>
      </c>
      <c r="BU133" s="932">
        <v>704869990</v>
      </c>
      <c r="BV133" s="933"/>
      <c r="BW133" s="934">
        <v>45612</v>
      </c>
      <c r="BX133" s="935" t="s">
        <v>700</v>
      </c>
      <c r="BY133" s="936">
        <v>800000000</v>
      </c>
      <c r="BZ133" s="937"/>
      <c r="CA133" s="907"/>
    </row>
    <row r="134" spans="2:79">
      <c r="B134" s="846"/>
      <c r="C134" s="908">
        <f t="shared" si="5"/>
        <v>125</v>
      </c>
      <c r="D134" s="909" t="s">
        <v>2377</v>
      </c>
      <c r="E134" s="910" t="s">
        <v>1705</v>
      </c>
      <c r="F134" s="910" t="s">
        <v>834</v>
      </c>
      <c r="G134" s="911" t="s">
        <v>1706</v>
      </c>
      <c r="H134" s="912" t="s">
        <v>3166</v>
      </c>
      <c r="I134" s="913" t="s">
        <v>981</v>
      </c>
      <c r="J134" s="913" t="s">
        <v>1401</v>
      </c>
      <c r="K134" s="913" t="s">
        <v>1402</v>
      </c>
      <c r="L134" s="914" t="s">
        <v>1707</v>
      </c>
      <c r="M134" s="913" t="s">
        <v>692</v>
      </c>
      <c r="N134" s="915">
        <v>94.47</v>
      </c>
      <c r="O134" s="916" t="s">
        <v>2851</v>
      </c>
      <c r="P134" s="917"/>
      <c r="Q134" s="917"/>
      <c r="R134" s="917"/>
      <c r="S134" s="917"/>
      <c r="T134" s="917"/>
      <c r="U134" s="917"/>
      <c r="V134" s="918">
        <v>4</v>
      </c>
      <c r="W134" s="918" t="s">
        <v>2401</v>
      </c>
      <c r="X134" s="919">
        <v>291600000</v>
      </c>
      <c r="Y134" s="919"/>
      <c r="Z134" s="919"/>
      <c r="AA134" s="919"/>
      <c r="AB134" s="920"/>
      <c r="AC134" s="920"/>
      <c r="AD134" s="920"/>
      <c r="AE134" s="921">
        <v>291600000</v>
      </c>
      <c r="AF134" s="922"/>
      <c r="AG134" s="923"/>
      <c r="AH134" s="924"/>
      <c r="AI134" s="925"/>
      <c r="AJ134" s="919"/>
      <c r="AK134" s="926" t="s">
        <v>1125</v>
      </c>
      <c r="AL134" s="925" t="s">
        <v>2401</v>
      </c>
      <c r="AM134" s="927">
        <v>446600000</v>
      </c>
      <c r="AN134" s="924"/>
      <c r="AO134" s="924"/>
      <c r="AP134" s="927"/>
      <c r="AQ134" s="927"/>
      <c r="AR134" s="927"/>
      <c r="AS134" s="927"/>
      <c r="AT134" s="927"/>
      <c r="AU134" s="927"/>
      <c r="AV134" s="927"/>
      <c r="AW134" s="1003"/>
      <c r="AX134" s="921">
        <v>0</v>
      </c>
      <c r="AY134" s="928" t="s">
        <v>697</v>
      </c>
      <c r="AZ134" s="929">
        <v>246958865</v>
      </c>
      <c r="BA134" s="929"/>
      <c r="BB134" s="930" t="s">
        <v>2377</v>
      </c>
      <c r="BC134" s="930"/>
      <c r="BD134" s="930" t="s">
        <v>3004</v>
      </c>
      <c r="BE134" s="930" t="s">
        <v>1709</v>
      </c>
      <c r="BF134" s="930"/>
      <c r="BG134" s="931">
        <v>45733</v>
      </c>
      <c r="BH134" s="931">
        <v>45827</v>
      </c>
      <c r="BI134" s="931"/>
      <c r="BJ134" s="931"/>
      <c r="BK134" s="929"/>
      <c r="BL134" s="930"/>
      <c r="BM134" s="930"/>
      <c r="BN134" s="931"/>
      <c r="BO134" s="931"/>
      <c r="BP134" s="929"/>
      <c r="BQ134" s="929"/>
      <c r="BR134" s="923"/>
      <c r="BS134" s="919"/>
      <c r="BT134" s="917"/>
      <c r="BU134" s="932"/>
      <c r="BV134" s="933"/>
      <c r="BW134" s="934">
        <v>45878</v>
      </c>
      <c r="BX134" s="935" t="s">
        <v>710</v>
      </c>
      <c r="BY134" s="936">
        <v>795000000</v>
      </c>
      <c r="BZ134" s="937"/>
      <c r="CA134" s="907"/>
    </row>
    <row r="135" spans="2:79" ht="12.75" thickBot="1">
      <c r="B135" s="846"/>
      <c r="C135" s="1018">
        <f t="shared" si="5"/>
        <v>126</v>
      </c>
      <c r="D135" s="1019" t="s">
        <v>2377</v>
      </c>
      <c r="E135" s="1020" t="s">
        <v>1710</v>
      </c>
      <c r="F135" s="1020" t="s">
        <v>686</v>
      </c>
      <c r="G135" s="1021" t="s">
        <v>1711</v>
      </c>
      <c r="H135" s="1022" t="s">
        <v>3167</v>
      </c>
      <c r="I135" s="1023" t="s">
        <v>850</v>
      </c>
      <c r="J135" s="1023" t="s">
        <v>1590</v>
      </c>
      <c r="K135" s="1023" t="s">
        <v>1712</v>
      </c>
      <c r="L135" s="1024" t="s">
        <v>1713</v>
      </c>
      <c r="M135" s="1023" t="s">
        <v>692</v>
      </c>
      <c r="N135" s="1025">
        <v>73.98</v>
      </c>
      <c r="O135" s="1026" t="s">
        <v>2860</v>
      </c>
      <c r="P135" s="1027" t="s">
        <v>2854</v>
      </c>
      <c r="Q135" s="1027" t="s">
        <v>2857</v>
      </c>
      <c r="R135" s="1027"/>
      <c r="S135" s="1027"/>
      <c r="T135" s="1027"/>
      <c r="U135" s="1027"/>
      <c r="V135" s="1028" t="s">
        <v>1125</v>
      </c>
      <c r="W135" s="1028" t="s">
        <v>2401</v>
      </c>
      <c r="X135" s="1029">
        <v>632400000</v>
      </c>
      <c r="Y135" s="1029">
        <v>70800000</v>
      </c>
      <c r="Z135" s="1029">
        <v>138000000</v>
      </c>
      <c r="AA135" s="1029"/>
      <c r="AB135" s="1030"/>
      <c r="AC135" s="1030"/>
      <c r="AD135" s="1030"/>
      <c r="AE135" s="1031">
        <v>841200000</v>
      </c>
      <c r="AF135" s="1032"/>
      <c r="AG135" s="1033"/>
      <c r="AH135" s="1034"/>
      <c r="AI135" s="1035"/>
      <c r="AJ135" s="1029"/>
      <c r="AK135" s="1036"/>
      <c r="AL135" s="1035"/>
      <c r="AM135" s="1037"/>
      <c r="AN135" s="1034"/>
      <c r="AO135" s="1034"/>
      <c r="AP135" s="1037"/>
      <c r="AQ135" s="1037"/>
      <c r="AR135" s="1037"/>
      <c r="AS135" s="1037"/>
      <c r="AT135" s="1037"/>
      <c r="AU135" s="1037"/>
      <c r="AV135" s="1037"/>
      <c r="AW135" s="1038"/>
      <c r="AX135" s="1031">
        <v>0</v>
      </c>
      <c r="AY135" s="1039" t="s">
        <v>697</v>
      </c>
      <c r="AZ135" s="1040">
        <v>536516030</v>
      </c>
      <c r="BA135" s="1040"/>
      <c r="BB135" s="1041" t="s">
        <v>2377</v>
      </c>
      <c r="BC135" s="1041"/>
      <c r="BD135" s="1041" t="s">
        <v>2981</v>
      </c>
      <c r="BE135" s="1041" t="s">
        <v>1715</v>
      </c>
      <c r="BF135" s="1041"/>
      <c r="BG135" s="1042" t="s">
        <v>2421</v>
      </c>
      <c r="BH135" s="1042">
        <v>45845</v>
      </c>
      <c r="BI135" s="1042"/>
      <c r="BJ135" s="1042"/>
      <c r="BK135" s="1040"/>
      <c r="BL135" s="1041"/>
      <c r="BM135" s="1041"/>
      <c r="BN135" s="1042"/>
      <c r="BO135" s="1042"/>
      <c r="BP135" s="1040"/>
      <c r="BQ135" s="1040"/>
      <c r="BR135" s="1033"/>
      <c r="BS135" s="1029"/>
      <c r="BT135" s="1027"/>
      <c r="BU135" s="1043"/>
      <c r="BV135" s="1044"/>
      <c r="BW135" s="1045">
        <v>45878</v>
      </c>
      <c r="BX135" s="1046" t="s">
        <v>710</v>
      </c>
      <c r="BY135" s="1047">
        <v>745000000</v>
      </c>
      <c r="BZ135" s="1048"/>
      <c r="CA135" s="907"/>
    </row>
  </sheetData>
  <mergeCells count="6">
    <mergeCell ref="BW7:BY7"/>
    <mergeCell ref="D7:G7"/>
    <mergeCell ref="H7:N7"/>
    <mergeCell ref="O7:AE7"/>
    <mergeCell ref="AF7:AX7"/>
    <mergeCell ref="AY7:BV7"/>
  </mergeCells>
  <phoneticPr fontId="241" type="noConversion"/>
  <conditionalFormatting sqref="C10:BZ135">
    <cfRule type="cellIs" dxfId="18" priority="1" operator="equal">
      <formula>""</formula>
    </cfRule>
  </conditionalFormatting>
  <pageMargins left="0.7" right="0.7" top="0.75" bottom="0.75" header="0.3" footer="0.3"/>
  <pageSetup paperSize="9" scale="11" orientation="portrait" r:id="rId1"/>
  <colBreaks count="3" manualBreakCount="3">
    <brk id="14" max="1048575" man="1"/>
    <brk id="31" max="1048575" man="1"/>
    <brk id="50"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9518-C2C9-4B96-9217-F0711A54F862}">
  <sheetPr codeName="Sheet18"/>
  <dimension ref="A1:WXA293"/>
  <sheetViews>
    <sheetView showGridLines="0" zoomScale="80" zoomScaleNormal="80" workbookViewId="0">
      <pane xSplit="2" ySplit="9" topLeftCell="C10" activePane="bottomRight" state="frozen"/>
      <selection activeCell="J14" sqref="J14"/>
      <selection pane="topRight" activeCell="J14" sqref="J14"/>
      <selection pane="bottomLeft" activeCell="J14" sqref="J14"/>
      <selection pane="bottomRight" activeCell="J14" sqref="J14"/>
    </sheetView>
  </sheetViews>
  <sheetFormatPr defaultColWidth="7.25" defaultRowHeight="13.5"/>
  <cols>
    <col min="1" max="1" width="1.25" style="1084" customWidth="1"/>
    <col min="2" max="2" width="8.5" style="1084" customWidth="1"/>
    <col min="3" max="10" width="16.5" style="1084" customWidth="1"/>
    <col min="11" max="13" width="16.5" style="1129" customWidth="1"/>
    <col min="14" max="14" width="1.25" style="1129" customWidth="1"/>
    <col min="15" max="15" width="1.25" style="1131" customWidth="1"/>
    <col min="16" max="242" width="0" style="1131" hidden="1" customWidth="1"/>
    <col min="243" max="243" width="2.5" style="1131" hidden="1" customWidth="1"/>
    <col min="244" max="244" width="7.125" style="1131" hidden="1" customWidth="1"/>
    <col min="245" max="245" width="7.25" style="1131" hidden="1" customWidth="1"/>
    <col min="246" max="246" width="9.75" style="1131" hidden="1" customWidth="1"/>
    <col min="247" max="247" width="9.625" style="1131" hidden="1" customWidth="1"/>
    <col min="248" max="248" width="17.125" style="1131" hidden="1" customWidth="1"/>
    <col min="249" max="249" width="14.125" style="1131" hidden="1" customWidth="1"/>
    <col min="250" max="251" width="8" style="1131" hidden="1" customWidth="1"/>
    <col min="252" max="252" width="18.5" style="1131" hidden="1" customWidth="1"/>
    <col min="253" max="253" width="10.5" style="1131" hidden="1" customWidth="1"/>
    <col min="254" max="254" width="9.5" style="1131" hidden="1" customWidth="1"/>
    <col min="255" max="256" width="23.5" style="1131" hidden="1" customWidth="1"/>
    <col min="257" max="262" width="9.5" style="1131" hidden="1" customWidth="1"/>
    <col min="263" max="263" width="8" style="1131" hidden="1" customWidth="1"/>
    <col min="264" max="265" width="14.375" style="1131" hidden="1" customWidth="1"/>
    <col min="266" max="266" width="8" style="1131" hidden="1" customWidth="1"/>
    <col min="267" max="267" width="16.75" style="1131" hidden="1" customWidth="1"/>
    <col min="268" max="268" width="47.25" style="1131" hidden="1" customWidth="1"/>
    <col min="269" max="498" width="0" style="1131" hidden="1" customWidth="1"/>
    <col min="499" max="499" width="2.5" style="1131" hidden="1" customWidth="1"/>
    <col min="500" max="500" width="7.125" style="1131" hidden="1" customWidth="1"/>
    <col min="501" max="501" width="7.25" style="1131" hidden="1" customWidth="1"/>
    <col min="502" max="502" width="9.75" style="1131" hidden="1" customWidth="1"/>
    <col min="503" max="503" width="9.625" style="1131" hidden="1" customWidth="1"/>
    <col min="504" max="504" width="17.125" style="1131" hidden="1" customWidth="1"/>
    <col min="505" max="505" width="14.125" style="1131" hidden="1" customWidth="1"/>
    <col min="506" max="507" width="8" style="1131" hidden="1" customWidth="1"/>
    <col min="508" max="508" width="18.5" style="1131" hidden="1" customWidth="1"/>
    <col min="509" max="509" width="10.5" style="1131" hidden="1" customWidth="1"/>
    <col min="510" max="510" width="9.5" style="1131" hidden="1" customWidth="1"/>
    <col min="511" max="512" width="23.5" style="1131" hidden="1" customWidth="1"/>
    <col min="513" max="518" width="9.5" style="1131" hidden="1" customWidth="1"/>
    <col min="519" max="519" width="8" style="1131" hidden="1" customWidth="1"/>
    <col min="520" max="521" width="14.375" style="1131" hidden="1" customWidth="1"/>
    <col min="522" max="522" width="8" style="1131" hidden="1" customWidth="1"/>
    <col min="523" max="523" width="16.75" style="1131" hidden="1" customWidth="1"/>
    <col min="524" max="524" width="47.25" style="1131" hidden="1" customWidth="1"/>
    <col min="525" max="754" width="0" style="1131" hidden="1" customWidth="1"/>
    <col min="755" max="755" width="2.5" style="1131" hidden="1" customWidth="1"/>
    <col min="756" max="756" width="7.125" style="1131" hidden="1" customWidth="1"/>
    <col min="757" max="757" width="7.25" style="1131" hidden="1" customWidth="1"/>
    <col min="758" max="758" width="9.75" style="1131" hidden="1" customWidth="1"/>
    <col min="759" max="759" width="9.625" style="1131" hidden="1" customWidth="1"/>
    <col min="760" max="760" width="17.125" style="1131" hidden="1" customWidth="1"/>
    <col min="761" max="761" width="14.125" style="1131" hidden="1" customWidth="1"/>
    <col min="762" max="763" width="8" style="1131" hidden="1" customWidth="1"/>
    <col min="764" max="764" width="18.5" style="1131" hidden="1" customWidth="1"/>
    <col min="765" max="765" width="10.5" style="1131" hidden="1" customWidth="1"/>
    <col min="766" max="766" width="9.5" style="1131" hidden="1" customWidth="1"/>
    <col min="767" max="768" width="23.5" style="1131" hidden="1" customWidth="1"/>
    <col min="769" max="774" width="9.5" style="1131" hidden="1" customWidth="1"/>
    <col min="775" max="775" width="8" style="1131" hidden="1" customWidth="1"/>
    <col min="776" max="777" width="14.375" style="1131" hidden="1" customWidth="1"/>
    <col min="778" max="778" width="8" style="1131" hidden="1" customWidth="1"/>
    <col min="779" max="779" width="16.75" style="1131" hidden="1" customWidth="1"/>
    <col min="780" max="780" width="47.25" style="1131" hidden="1" customWidth="1"/>
    <col min="781" max="1010" width="0" style="1131" hidden="1" customWidth="1"/>
    <col min="1011" max="1011" width="2.5" style="1131" hidden="1" customWidth="1"/>
    <col min="1012" max="1012" width="7.125" style="1131" hidden="1" customWidth="1"/>
    <col min="1013" max="1013" width="7.25" style="1131" hidden="1" customWidth="1"/>
    <col min="1014" max="1014" width="9.75" style="1131" hidden="1" customWidth="1"/>
    <col min="1015" max="1015" width="9.625" style="1131" hidden="1" customWidth="1"/>
    <col min="1016" max="1016" width="17.125" style="1131" hidden="1" customWidth="1"/>
    <col min="1017" max="1017" width="14.125" style="1131" hidden="1" customWidth="1"/>
    <col min="1018" max="1019" width="8" style="1131" hidden="1" customWidth="1"/>
    <col min="1020" max="1020" width="18.5" style="1131" hidden="1" customWidth="1"/>
    <col min="1021" max="1021" width="10.5" style="1131" hidden="1" customWidth="1"/>
    <col min="1022" max="1022" width="9.5" style="1131" hidden="1" customWidth="1"/>
    <col min="1023" max="1024" width="23.5" style="1131" hidden="1" customWidth="1"/>
    <col min="1025" max="1030" width="9.5" style="1131" hidden="1" customWidth="1"/>
    <col min="1031" max="1031" width="8" style="1131" hidden="1" customWidth="1"/>
    <col min="1032" max="1033" width="14.375" style="1131" hidden="1" customWidth="1"/>
    <col min="1034" max="1034" width="8" style="1131" hidden="1" customWidth="1"/>
    <col min="1035" max="1035" width="16.75" style="1131" hidden="1" customWidth="1"/>
    <col min="1036" max="1036" width="47.25" style="1131" hidden="1" customWidth="1"/>
    <col min="1037" max="1266" width="0" style="1131" hidden="1" customWidth="1"/>
    <col min="1267" max="1267" width="2.5" style="1131" hidden="1" customWidth="1"/>
    <col min="1268" max="1268" width="7.125" style="1131" hidden="1" customWidth="1"/>
    <col min="1269" max="1269" width="7.25" style="1131" hidden="1" customWidth="1"/>
    <col min="1270" max="1270" width="9.75" style="1131" hidden="1" customWidth="1"/>
    <col min="1271" max="1271" width="9.625" style="1131" hidden="1" customWidth="1"/>
    <col min="1272" max="1272" width="17.125" style="1131" hidden="1" customWidth="1"/>
    <col min="1273" max="1273" width="14.125" style="1131" hidden="1" customWidth="1"/>
    <col min="1274" max="1275" width="8" style="1131" hidden="1" customWidth="1"/>
    <col min="1276" max="1276" width="18.5" style="1131" hidden="1" customWidth="1"/>
    <col min="1277" max="1277" width="10.5" style="1131" hidden="1" customWidth="1"/>
    <col min="1278" max="1278" width="9.5" style="1131" hidden="1" customWidth="1"/>
    <col min="1279" max="1280" width="23.5" style="1131" hidden="1" customWidth="1"/>
    <col min="1281" max="1286" width="9.5" style="1131" hidden="1" customWidth="1"/>
    <col min="1287" max="1287" width="8" style="1131" hidden="1" customWidth="1"/>
    <col min="1288" max="1289" width="14.375" style="1131" hidden="1" customWidth="1"/>
    <col min="1290" max="1290" width="8" style="1131" hidden="1" customWidth="1"/>
    <col min="1291" max="1291" width="16.75" style="1131" hidden="1" customWidth="1"/>
    <col min="1292" max="1292" width="47.25" style="1131" hidden="1" customWidth="1"/>
    <col min="1293" max="1522" width="0" style="1131" hidden="1" customWidth="1"/>
    <col min="1523" max="1523" width="2.5" style="1131" hidden="1" customWidth="1"/>
    <col min="1524" max="1524" width="7.125" style="1131" hidden="1" customWidth="1"/>
    <col min="1525" max="1525" width="7.25" style="1131" hidden="1" customWidth="1"/>
    <col min="1526" max="1526" width="9.75" style="1131" hidden="1" customWidth="1"/>
    <col min="1527" max="1527" width="9.625" style="1131" hidden="1" customWidth="1"/>
    <col min="1528" max="1528" width="17.125" style="1131" hidden="1" customWidth="1"/>
    <col min="1529" max="1529" width="14.125" style="1131" hidden="1" customWidth="1"/>
    <col min="1530" max="1531" width="8" style="1131" hidden="1" customWidth="1"/>
    <col min="1532" max="1532" width="18.5" style="1131" hidden="1" customWidth="1"/>
    <col min="1533" max="1533" width="10.5" style="1131" hidden="1" customWidth="1"/>
    <col min="1534" max="1534" width="9.5" style="1131" hidden="1" customWidth="1"/>
    <col min="1535" max="1536" width="23.5" style="1131" hidden="1" customWidth="1"/>
    <col min="1537" max="1542" width="9.5" style="1131" hidden="1" customWidth="1"/>
    <col min="1543" max="1543" width="8" style="1131" hidden="1" customWidth="1"/>
    <col min="1544" max="1545" width="14.375" style="1131" hidden="1" customWidth="1"/>
    <col min="1546" max="1546" width="8" style="1131" hidden="1" customWidth="1"/>
    <col min="1547" max="1547" width="16.75" style="1131" hidden="1" customWidth="1"/>
    <col min="1548" max="1548" width="47.25" style="1131" hidden="1" customWidth="1"/>
    <col min="1549" max="1778" width="0" style="1131" hidden="1" customWidth="1"/>
    <col min="1779" max="1779" width="2.5" style="1131" hidden="1" customWidth="1"/>
    <col min="1780" max="1780" width="7.125" style="1131" hidden="1" customWidth="1"/>
    <col min="1781" max="1781" width="7.25" style="1131" hidden="1" customWidth="1"/>
    <col min="1782" max="1782" width="9.75" style="1131" hidden="1" customWidth="1"/>
    <col min="1783" max="1783" width="9.625" style="1131" hidden="1" customWidth="1"/>
    <col min="1784" max="1784" width="17.125" style="1131" hidden="1" customWidth="1"/>
    <col min="1785" max="1785" width="14.125" style="1131" hidden="1" customWidth="1"/>
    <col min="1786" max="1787" width="8" style="1131" hidden="1" customWidth="1"/>
    <col min="1788" max="1788" width="18.5" style="1131" hidden="1" customWidth="1"/>
    <col min="1789" max="1789" width="10.5" style="1131" hidden="1" customWidth="1"/>
    <col min="1790" max="1790" width="9.5" style="1131" hidden="1" customWidth="1"/>
    <col min="1791" max="1792" width="23.5" style="1131" hidden="1" customWidth="1"/>
    <col min="1793" max="1798" width="9.5" style="1131" hidden="1" customWidth="1"/>
    <col min="1799" max="1799" width="8" style="1131" hidden="1" customWidth="1"/>
    <col min="1800" max="1801" width="14.375" style="1131" hidden="1" customWidth="1"/>
    <col min="1802" max="1802" width="8" style="1131" hidden="1" customWidth="1"/>
    <col min="1803" max="1803" width="16.75" style="1131" hidden="1" customWidth="1"/>
    <col min="1804" max="1804" width="47.25" style="1131" hidden="1" customWidth="1"/>
    <col min="1805" max="2034" width="0" style="1131" hidden="1" customWidth="1"/>
    <col min="2035" max="2035" width="2.5" style="1131" hidden="1" customWidth="1"/>
    <col min="2036" max="2036" width="7.125" style="1131" hidden="1" customWidth="1"/>
    <col min="2037" max="2037" width="7.25" style="1131" hidden="1" customWidth="1"/>
    <col min="2038" max="2038" width="9.75" style="1131" hidden="1" customWidth="1"/>
    <col min="2039" max="2039" width="9.625" style="1131" hidden="1" customWidth="1"/>
    <col min="2040" max="2040" width="17.125" style="1131" hidden="1" customWidth="1"/>
    <col min="2041" max="2041" width="14.125" style="1131" hidden="1" customWidth="1"/>
    <col min="2042" max="2043" width="8" style="1131" hidden="1" customWidth="1"/>
    <col min="2044" max="2044" width="18.5" style="1131" hidden="1" customWidth="1"/>
    <col min="2045" max="2045" width="10.5" style="1131" hidden="1" customWidth="1"/>
    <col min="2046" max="2046" width="9.5" style="1131" hidden="1" customWidth="1"/>
    <col min="2047" max="2048" width="23.5" style="1131" hidden="1" customWidth="1"/>
    <col min="2049" max="2054" width="9.5" style="1131" hidden="1" customWidth="1"/>
    <col min="2055" max="2055" width="8" style="1131" hidden="1" customWidth="1"/>
    <col min="2056" max="2057" width="14.375" style="1131" hidden="1" customWidth="1"/>
    <col min="2058" max="2058" width="8" style="1131" hidden="1" customWidth="1"/>
    <col min="2059" max="2059" width="16.75" style="1131" hidden="1" customWidth="1"/>
    <col min="2060" max="2060" width="47.25" style="1131" hidden="1" customWidth="1"/>
    <col min="2061" max="2290" width="0" style="1131" hidden="1" customWidth="1"/>
    <col min="2291" max="2291" width="2.5" style="1131" hidden="1" customWidth="1"/>
    <col min="2292" max="2292" width="7.125" style="1131" hidden="1" customWidth="1"/>
    <col min="2293" max="2293" width="7.25" style="1131" hidden="1" customWidth="1"/>
    <col min="2294" max="2294" width="9.75" style="1131" hidden="1" customWidth="1"/>
    <col min="2295" max="2295" width="9.625" style="1131" hidden="1" customWidth="1"/>
    <col min="2296" max="2296" width="17.125" style="1131" hidden="1" customWidth="1"/>
    <col min="2297" max="2297" width="14.125" style="1131" hidden="1" customWidth="1"/>
    <col min="2298" max="2299" width="8" style="1131" hidden="1" customWidth="1"/>
    <col min="2300" max="2300" width="18.5" style="1131" hidden="1" customWidth="1"/>
    <col min="2301" max="2301" width="10.5" style="1131" hidden="1" customWidth="1"/>
    <col min="2302" max="2302" width="9.5" style="1131" hidden="1" customWidth="1"/>
    <col min="2303" max="2304" width="23.5" style="1131" hidden="1" customWidth="1"/>
    <col min="2305" max="2310" width="9.5" style="1131" hidden="1" customWidth="1"/>
    <col min="2311" max="2311" width="8" style="1131" hidden="1" customWidth="1"/>
    <col min="2312" max="2313" width="14.375" style="1131" hidden="1" customWidth="1"/>
    <col min="2314" max="2314" width="8" style="1131" hidden="1" customWidth="1"/>
    <col min="2315" max="2315" width="16.75" style="1131" hidden="1" customWidth="1"/>
    <col min="2316" max="2316" width="47.25" style="1131" hidden="1" customWidth="1"/>
    <col min="2317" max="2546" width="0" style="1131" hidden="1" customWidth="1"/>
    <col min="2547" max="2547" width="2.5" style="1131" hidden="1" customWidth="1"/>
    <col min="2548" max="2548" width="7.125" style="1131" hidden="1" customWidth="1"/>
    <col min="2549" max="2549" width="7.25" style="1131" hidden="1" customWidth="1"/>
    <col min="2550" max="2550" width="9.75" style="1131" hidden="1" customWidth="1"/>
    <col min="2551" max="2551" width="9.625" style="1131" hidden="1" customWidth="1"/>
    <col min="2552" max="2552" width="17.125" style="1131" hidden="1" customWidth="1"/>
    <col min="2553" max="2553" width="14.125" style="1131" hidden="1" customWidth="1"/>
    <col min="2554" max="2555" width="8" style="1131" hidden="1" customWidth="1"/>
    <col min="2556" max="2556" width="18.5" style="1131" hidden="1" customWidth="1"/>
    <col min="2557" max="2557" width="10.5" style="1131" hidden="1" customWidth="1"/>
    <col min="2558" max="2558" width="9.5" style="1131" hidden="1" customWidth="1"/>
    <col min="2559" max="2560" width="23.5" style="1131" hidden="1" customWidth="1"/>
    <col min="2561" max="2566" width="9.5" style="1131" hidden="1" customWidth="1"/>
    <col min="2567" max="2567" width="8" style="1131" hidden="1" customWidth="1"/>
    <col min="2568" max="2569" width="14.375" style="1131" hidden="1" customWidth="1"/>
    <col min="2570" max="2570" width="8" style="1131" hidden="1" customWidth="1"/>
    <col min="2571" max="2571" width="16.75" style="1131" hidden="1" customWidth="1"/>
    <col min="2572" max="2572" width="47.25" style="1131" hidden="1" customWidth="1"/>
    <col min="2573" max="2802" width="0" style="1131" hidden="1" customWidth="1"/>
    <col min="2803" max="2803" width="2.5" style="1131" hidden="1" customWidth="1"/>
    <col min="2804" max="2804" width="7.125" style="1131" hidden="1" customWidth="1"/>
    <col min="2805" max="2805" width="7.25" style="1131" hidden="1" customWidth="1"/>
    <col min="2806" max="2806" width="9.75" style="1131" hidden="1" customWidth="1"/>
    <col min="2807" max="2807" width="9.625" style="1131" hidden="1" customWidth="1"/>
    <col min="2808" max="2808" width="17.125" style="1131" hidden="1" customWidth="1"/>
    <col min="2809" max="2809" width="14.125" style="1131" hidden="1" customWidth="1"/>
    <col min="2810" max="2811" width="8" style="1131" hidden="1" customWidth="1"/>
    <col min="2812" max="2812" width="18.5" style="1131" hidden="1" customWidth="1"/>
    <col min="2813" max="2813" width="10.5" style="1131" hidden="1" customWidth="1"/>
    <col min="2814" max="2814" width="9.5" style="1131" hidden="1" customWidth="1"/>
    <col min="2815" max="2816" width="23.5" style="1131" hidden="1" customWidth="1"/>
    <col min="2817" max="2822" width="9.5" style="1131" hidden="1" customWidth="1"/>
    <col min="2823" max="2823" width="8" style="1131" hidden="1" customWidth="1"/>
    <col min="2824" max="2825" width="14.375" style="1131" hidden="1" customWidth="1"/>
    <col min="2826" max="2826" width="8" style="1131" hidden="1" customWidth="1"/>
    <col min="2827" max="2827" width="16.75" style="1131" hidden="1" customWidth="1"/>
    <col min="2828" max="2828" width="47.25" style="1131" hidden="1" customWidth="1"/>
    <col min="2829" max="3058" width="0" style="1131" hidden="1" customWidth="1"/>
    <col min="3059" max="3059" width="2.5" style="1131" hidden="1" customWidth="1"/>
    <col min="3060" max="3060" width="7.125" style="1131" hidden="1" customWidth="1"/>
    <col min="3061" max="3061" width="7.25" style="1131" hidden="1" customWidth="1"/>
    <col min="3062" max="3062" width="9.75" style="1131" hidden="1" customWidth="1"/>
    <col min="3063" max="3063" width="9.625" style="1131" hidden="1" customWidth="1"/>
    <col min="3064" max="3064" width="17.125" style="1131" hidden="1" customWidth="1"/>
    <col min="3065" max="3065" width="14.125" style="1131" hidden="1" customWidth="1"/>
    <col min="3066" max="3067" width="8" style="1131" hidden="1" customWidth="1"/>
    <col min="3068" max="3068" width="18.5" style="1131" hidden="1" customWidth="1"/>
    <col min="3069" max="3069" width="10.5" style="1131" hidden="1" customWidth="1"/>
    <col min="3070" max="3070" width="9.5" style="1131" hidden="1" customWidth="1"/>
    <col min="3071" max="3072" width="23.5" style="1131" hidden="1" customWidth="1"/>
    <col min="3073" max="3078" width="9.5" style="1131" hidden="1" customWidth="1"/>
    <col min="3079" max="3079" width="8" style="1131" hidden="1" customWidth="1"/>
    <col min="3080" max="3081" width="14.375" style="1131" hidden="1" customWidth="1"/>
    <col min="3082" max="3082" width="8" style="1131" hidden="1" customWidth="1"/>
    <col min="3083" max="3083" width="16.75" style="1131" hidden="1" customWidth="1"/>
    <col min="3084" max="3084" width="47.25" style="1131" hidden="1" customWidth="1"/>
    <col min="3085" max="3314" width="0" style="1131" hidden="1" customWidth="1"/>
    <col min="3315" max="3315" width="2.5" style="1131" hidden="1" customWidth="1"/>
    <col min="3316" max="3316" width="7.125" style="1131" hidden="1" customWidth="1"/>
    <col min="3317" max="3317" width="7.25" style="1131" hidden="1" customWidth="1"/>
    <col min="3318" max="3318" width="9.75" style="1131" hidden="1" customWidth="1"/>
    <col min="3319" max="3319" width="9.625" style="1131" hidden="1" customWidth="1"/>
    <col min="3320" max="3320" width="17.125" style="1131" hidden="1" customWidth="1"/>
    <col min="3321" max="3321" width="14.125" style="1131" hidden="1" customWidth="1"/>
    <col min="3322" max="3323" width="8" style="1131" hidden="1" customWidth="1"/>
    <col min="3324" max="3324" width="18.5" style="1131" hidden="1" customWidth="1"/>
    <col min="3325" max="3325" width="10.5" style="1131" hidden="1" customWidth="1"/>
    <col min="3326" max="3326" width="9.5" style="1131" hidden="1" customWidth="1"/>
    <col min="3327" max="3328" width="23.5" style="1131" hidden="1" customWidth="1"/>
    <col min="3329" max="3334" width="9.5" style="1131" hidden="1" customWidth="1"/>
    <col min="3335" max="3335" width="8" style="1131" hidden="1" customWidth="1"/>
    <col min="3336" max="3337" width="14.375" style="1131" hidden="1" customWidth="1"/>
    <col min="3338" max="3338" width="8" style="1131" hidden="1" customWidth="1"/>
    <col min="3339" max="3339" width="16.75" style="1131" hidden="1" customWidth="1"/>
    <col min="3340" max="3340" width="47.25" style="1131" hidden="1" customWidth="1"/>
    <col min="3341" max="3570" width="0" style="1131" hidden="1" customWidth="1"/>
    <col min="3571" max="3571" width="2.5" style="1131" hidden="1" customWidth="1"/>
    <col min="3572" max="3572" width="7.125" style="1131" hidden="1" customWidth="1"/>
    <col min="3573" max="3573" width="7.25" style="1131" hidden="1" customWidth="1"/>
    <col min="3574" max="3574" width="9.75" style="1131" hidden="1" customWidth="1"/>
    <col min="3575" max="3575" width="9.625" style="1131" hidden="1" customWidth="1"/>
    <col min="3576" max="3576" width="17.125" style="1131" hidden="1" customWidth="1"/>
    <col min="3577" max="3577" width="14.125" style="1131" hidden="1" customWidth="1"/>
    <col min="3578" max="3579" width="8" style="1131" hidden="1" customWidth="1"/>
    <col min="3580" max="3580" width="18.5" style="1131" hidden="1" customWidth="1"/>
    <col min="3581" max="3581" width="10.5" style="1131" hidden="1" customWidth="1"/>
    <col min="3582" max="3582" width="9.5" style="1131" hidden="1" customWidth="1"/>
    <col min="3583" max="3584" width="23.5" style="1131" hidden="1" customWidth="1"/>
    <col min="3585" max="3590" width="9.5" style="1131" hidden="1" customWidth="1"/>
    <col min="3591" max="3591" width="8" style="1131" hidden="1" customWidth="1"/>
    <col min="3592" max="3593" width="14.375" style="1131" hidden="1" customWidth="1"/>
    <col min="3594" max="3594" width="8" style="1131" hidden="1" customWidth="1"/>
    <col min="3595" max="3595" width="16.75" style="1131" hidden="1" customWidth="1"/>
    <col min="3596" max="3596" width="47.25" style="1131" hidden="1" customWidth="1"/>
    <col min="3597" max="3826" width="0" style="1131" hidden="1" customWidth="1"/>
    <col min="3827" max="3827" width="2.5" style="1131" hidden="1" customWidth="1"/>
    <col min="3828" max="3828" width="7.125" style="1131" hidden="1" customWidth="1"/>
    <col min="3829" max="3829" width="7.25" style="1131" hidden="1" customWidth="1"/>
    <col min="3830" max="3830" width="9.75" style="1131" hidden="1" customWidth="1"/>
    <col min="3831" max="3831" width="9.625" style="1131" hidden="1" customWidth="1"/>
    <col min="3832" max="3832" width="17.125" style="1131" hidden="1" customWidth="1"/>
    <col min="3833" max="3833" width="14.125" style="1131" hidden="1" customWidth="1"/>
    <col min="3834" max="3835" width="8" style="1131" hidden="1" customWidth="1"/>
    <col min="3836" max="3836" width="18.5" style="1131" hidden="1" customWidth="1"/>
    <col min="3837" max="3837" width="10.5" style="1131" hidden="1" customWidth="1"/>
    <col min="3838" max="3838" width="9.5" style="1131" hidden="1" customWidth="1"/>
    <col min="3839" max="3840" width="23.5" style="1131" hidden="1" customWidth="1"/>
    <col min="3841" max="3846" width="9.5" style="1131" hidden="1" customWidth="1"/>
    <col min="3847" max="3847" width="8" style="1131" hidden="1" customWidth="1"/>
    <col min="3848" max="3849" width="14.375" style="1131" hidden="1" customWidth="1"/>
    <col min="3850" max="3850" width="8" style="1131" hidden="1" customWidth="1"/>
    <col min="3851" max="3851" width="16.75" style="1131" hidden="1" customWidth="1"/>
    <col min="3852" max="3852" width="47.25" style="1131" hidden="1" customWidth="1"/>
    <col min="3853" max="4082" width="0" style="1131" hidden="1" customWidth="1"/>
    <col min="4083" max="4083" width="2.5" style="1131" hidden="1" customWidth="1"/>
    <col min="4084" max="4084" width="7.125" style="1131" hidden="1" customWidth="1"/>
    <col min="4085" max="4085" width="7.25" style="1131" hidden="1" customWidth="1"/>
    <col min="4086" max="4086" width="9.75" style="1131" hidden="1" customWidth="1"/>
    <col min="4087" max="4087" width="9.625" style="1131" hidden="1" customWidth="1"/>
    <col min="4088" max="4088" width="17.125" style="1131" hidden="1" customWidth="1"/>
    <col min="4089" max="4089" width="14.125" style="1131" hidden="1" customWidth="1"/>
    <col min="4090" max="4091" width="8" style="1131" hidden="1" customWidth="1"/>
    <col min="4092" max="4092" width="18.5" style="1131" hidden="1" customWidth="1"/>
    <col min="4093" max="4093" width="10.5" style="1131" hidden="1" customWidth="1"/>
    <col min="4094" max="4094" width="9.5" style="1131" hidden="1" customWidth="1"/>
    <col min="4095" max="4096" width="23.5" style="1131" hidden="1" customWidth="1"/>
    <col min="4097" max="4102" width="9.5" style="1131" hidden="1" customWidth="1"/>
    <col min="4103" max="4103" width="8" style="1131" hidden="1" customWidth="1"/>
    <col min="4104" max="4105" width="14.375" style="1131" hidden="1" customWidth="1"/>
    <col min="4106" max="4106" width="8" style="1131" hidden="1" customWidth="1"/>
    <col min="4107" max="4107" width="16.75" style="1131" hidden="1" customWidth="1"/>
    <col min="4108" max="4108" width="47.25" style="1131" hidden="1" customWidth="1"/>
    <col min="4109" max="4338" width="0" style="1131" hidden="1" customWidth="1"/>
    <col min="4339" max="4339" width="2.5" style="1131" hidden="1" customWidth="1"/>
    <col min="4340" max="4340" width="7.125" style="1131" hidden="1" customWidth="1"/>
    <col min="4341" max="4341" width="7.25" style="1131" hidden="1" customWidth="1"/>
    <col min="4342" max="4342" width="9.75" style="1131" hidden="1" customWidth="1"/>
    <col min="4343" max="4343" width="9.625" style="1131" hidden="1" customWidth="1"/>
    <col min="4344" max="4344" width="17.125" style="1131" hidden="1" customWidth="1"/>
    <col min="4345" max="4345" width="14.125" style="1131" hidden="1" customWidth="1"/>
    <col min="4346" max="4347" width="8" style="1131" hidden="1" customWidth="1"/>
    <col min="4348" max="4348" width="18.5" style="1131" hidden="1" customWidth="1"/>
    <col min="4349" max="4349" width="10.5" style="1131" hidden="1" customWidth="1"/>
    <col min="4350" max="4350" width="9.5" style="1131" hidden="1" customWidth="1"/>
    <col min="4351" max="4352" width="23.5" style="1131" hidden="1" customWidth="1"/>
    <col min="4353" max="4358" width="9.5" style="1131" hidden="1" customWidth="1"/>
    <col min="4359" max="4359" width="8" style="1131" hidden="1" customWidth="1"/>
    <col min="4360" max="4361" width="14.375" style="1131" hidden="1" customWidth="1"/>
    <col min="4362" max="4362" width="8" style="1131" hidden="1" customWidth="1"/>
    <col min="4363" max="4363" width="16.75" style="1131" hidden="1" customWidth="1"/>
    <col min="4364" max="4364" width="47.25" style="1131" hidden="1" customWidth="1"/>
    <col min="4365" max="4594" width="0" style="1131" hidden="1" customWidth="1"/>
    <col min="4595" max="4595" width="2.5" style="1131" hidden="1" customWidth="1"/>
    <col min="4596" max="4596" width="7.125" style="1131" hidden="1" customWidth="1"/>
    <col min="4597" max="4597" width="7.25" style="1131" hidden="1" customWidth="1"/>
    <col min="4598" max="4598" width="9.75" style="1131" hidden="1" customWidth="1"/>
    <col min="4599" max="4599" width="9.625" style="1131" hidden="1" customWidth="1"/>
    <col min="4600" max="4600" width="17.125" style="1131" hidden="1" customWidth="1"/>
    <col min="4601" max="4601" width="14.125" style="1131" hidden="1" customWidth="1"/>
    <col min="4602" max="4603" width="8" style="1131" hidden="1" customWidth="1"/>
    <col min="4604" max="4604" width="18.5" style="1131" hidden="1" customWidth="1"/>
    <col min="4605" max="4605" width="10.5" style="1131" hidden="1" customWidth="1"/>
    <col min="4606" max="4606" width="9.5" style="1131" hidden="1" customWidth="1"/>
    <col min="4607" max="4608" width="23.5" style="1131" hidden="1" customWidth="1"/>
    <col min="4609" max="4614" width="9.5" style="1131" hidden="1" customWidth="1"/>
    <col min="4615" max="4615" width="8" style="1131" hidden="1" customWidth="1"/>
    <col min="4616" max="4617" width="14.375" style="1131" hidden="1" customWidth="1"/>
    <col min="4618" max="4618" width="8" style="1131" hidden="1" customWidth="1"/>
    <col min="4619" max="4619" width="16.75" style="1131" hidden="1" customWidth="1"/>
    <col min="4620" max="4620" width="47.25" style="1131" hidden="1" customWidth="1"/>
    <col min="4621" max="4850" width="0" style="1131" hidden="1" customWidth="1"/>
    <col min="4851" max="4851" width="2.5" style="1131" hidden="1" customWidth="1"/>
    <col min="4852" max="4852" width="7.125" style="1131" hidden="1" customWidth="1"/>
    <col min="4853" max="4853" width="7.25" style="1131" hidden="1" customWidth="1"/>
    <col min="4854" max="4854" width="9.75" style="1131" hidden="1" customWidth="1"/>
    <col min="4855" max="4855" width="9.625" style="1131" hidden="1" customWidth="1"/>
    <col min="4856" max="4856" width="17.125" style="1131" hidden="1" customWidth="1"/>
    <col min="4857" max="4857" width="14.125" style="1131" hidden="1" customWidth="1"/>
    <col min="4858" max="4859" width="8" style="1131" hidden="1" customWidth="1"/>
    <col min="4860" max="4860" width="18.5" style="1131" hidden="1" customWidth="1"/>
    <col min="4861" max="4861" width="10.5" style="1131" hidden="1" customWidth="1"/>
    <col min="4862" max="4862" width="9.5" style="1131" hidden="1" customWidth="1"/>
    <col min="4863" max="4864" width="23.5" style="1131" hidden="1" customWidth="1"/>
    <col min="4865" max="4870" width="9.5" style="1131" hidden="1" customWidth="1"/>
    <col min="4871" max="4871" width="8" style="1131" hidden="1" customWidth="1"/>
    <col min="4872" max="4873" width="14.375" style="1131" hidden="1" customWidth="1"/>
    <col min="4874" max="4874" width="8" style="1131" hidden="1" customWidth="1"/>
    <col min="4875" max="4875" width="16.75" style="1131" hidden="1" customWidth="1"/>
    <col min="4876" max="4876" width="47.25" style="1131" hidden="1" customWidth="1"/>
    <col min="4877" max="5106" width="0" style="1131" hidden="1" customWidth="1"/>
    <col min="5107" max="5107" width="2.5" style="1131" hidden="1" customWidth="1"/>
    <col min="5108" max="5108" width="7.125" style="1131" hidden="1" customWidth="1"/>
    <col min="5109" max="5109" width="7.25" style="1131" hidden="1" customWidth="1"/>
    <col min="5110" max="5110" width="9.75" style="1131" hidden="1" customWidth="1"/>
    <col min="5111" max="5111" width="9.625" style="1131" hidden="1" customWidth="1"/>
    <col min="5112" max="5112" width="17.125" style="1131" hidden="1" customWidth="1"/>
    <col min="5113" max="5113" width="14.125" style="1131" hidden="1" customWidth="1"/>
    <col min="5114" max="5115" width="8" style="1131" hidden="1" customWidth="1"/>
    <col min="5116" max="5116" width="18.5" style="1131" hidden="1" customWidth="1"/>
    <col min="5117" max="5117" width="10.5" style="1131" hidden="1" customWidth="1"/>
    <col min="5118" max="5118" width="9.5" style="1131" hidden="1" customWidth="1"/>
    <col min="5119" max="5120" width="23.5" style="1131" hidden="1" customWidth="1"/>
    <col min="5121" max="5126" width="9.5" style="1131" hidden="1" customWidth="1"/>
    <col min="5127" max="5127" width="8" style="1131" hidden="1" customWidth="1"/>
    <col min="5128" max="5129" width="14.375" style="1131" hidden="1" customWidth="1"/>
    <col min="5130" max="5130" width="8" style="1131" hidden="1" customWidth="1"/>
    <col min="5131" max="5131" width="16.75" style="1131" hidden="1" customWidth="1"/>
    <col min="5132" max="5132" width="47.25" style="1131" hidden="1" customWidth="1"/>
    <col min="5133" max="5362" width="0" style="1131" hidden="1" customWidth="1"/>
    <col min="5363" max="5363" width="2.5" style="1131" hidden="1" customWidth="1"/>
    <col min="5364" max="5364" width="7.125" style="1131" hidden="1" customWidth="1"/>
    <col min="5365" max="5365" width="7.25" style="1131" hidden="1" customWidth="1"/>
    <col min="5366" max="5366" width="9.75" style="1131" hidden="1" customWidth="1"/>
    <col min="5367" max="5367" width="9.625" style="1131" hidden="1" customWidth="1"/>
    <col min="5368" max="5368" width="17.125" style="1131" hidden="1" customWidth="1"/>
    <col min="5369" max="5369" width="14.125" style="1131" hidden="1" customWidth="1"/>
    <col min="5370" max="5371" width="8" style="1131" hidden="1" customWidth="1"/>
    <col min="5372" max="5372" width="18.5" style="1131" hidden="1" customWidth="1"/>
    <col min="5373" max="5373" width="10.5" style="1131" hidden="1" customWidth="1"/>
    <col min="5374" max="5374" width="9.5" style="1131" hidden="1" customWidth="1"/>
    <col min="5375" max="5376" width="23.5" style="1131" hidden="1" customWidth="1"/>
    <col min="5377" max="5382" width="9.5" style="1131" hidden="1" customWidth="1"/>
    <col min="5383" max="5383" width="8" style="1131" hidden="1" customWidth="1"/>
    <col min="5384" max="5385" width="14.375" style="1131" hidden="1" customWidth="1"/>
    <col min="5386" max="5386" width="8" style="1131" hidden="1" customWidth="1"/>
    <col min="5387" max="5387" width="16.75" style="1131" hidden="1" customWidth="1"/>
    <col min="5388" max="5388" width="47.25" style="1131" hidden="1" customWidth="1"/>
    <col min="5389" max="5618" width="0" style="1131" hidden="1" customWidth="1"/>
    <col min="5619" max="5619" width="2.5" style="1131" hidden="1" customWidth="1"/>
    <col min="5620" max="5620" width="7.125" style="1131" hidden="1" customWidth="1"/>
    <col min="5621" max="5621" width="7.25" style="1131" hidden="1" customWidth="1"/>
    <col min="5622" max="5622" width="9.75" style="1131" hidden="1" customWidth="1"/>
    <col min="5623" max="5623" width="9.625" style="1131" hidden="1" customWidth="1"/>
    <col min="5624" max="5624" width="17.125" style="1131" hidden="1" customWidth="1"/>
    <col min="5625" max="5625" width="14.125" style="1131" hidden="1" customWidth="1"/>
    <col min="5626" max="5627" width="8" style="1131" hidden="1" customWidth="1"/>
    <col min="5628" max="5628" width="18.5" style="1131" hidden="1" customWidth="1"/>
    <col min="5629" max="5629" width="10.5" style="1131" hidden="1" customWidth="1"/>
    <col min="5630" max="5630" width="9.5" style="1131" hidden="1" customWidth="1"/>
    <col min="5631" max="5632" width="23.5" style="1131" hidden="1" customWidth="1"/>
    <col min="5633" max="5638" width="9.5" style="1131" hidden="1" customWidth="1"/>
    <col min="5639" max="5639" width="8" style="1131" hidden="1" customWidth="1"/>
    <col min="5640" max="5641" width="14.375" style="1131" hidden="1" customWidth="1"/>
    <col min="5642" max="5642" width="8" style="1131" hidden="1" customWidth="1"/>
    <col min="5643" max="5643" width="16.75" style="1131" hidden="1" customWidth="1"/>
    <col min="5644" max="5644" width="47.25" style="1131" hidden="1" customWidth="1"/>
    <col min="5645" max="5874" width="0" style="1131" hidden="1" customWidth="1"/>
    <col min="5875" max="5875" width="2.5" style="1131" hidden="1" customWidth="1"/>
    <col min="5876" max="5876" width="7.125" style="1131" hidden="1" customWidth="1"/>
    <col min="5877" max="5877" width="7.25" style="1131" hidden="1" customWidth="1"/>
    <col min="5878" max="5878" width="9.75" style="1131" hidden="1" customWidth="1"/>
    <col min="5879" max="5879" width="9.625" style="1131" hidden="1" customWidth="1"/>
    <col min="5880" max="5880" width="17.125" style="1131" hidden="1" customWidth="1"/>
    <col min="5881" max="5881" width="14.125" style="1131" hidden="1" customWidth="1"/>
    <col min="5882" max="5883" width="8" style="1131" hidden="1" customWidth="1"/>
    <col min="5884" max="5884" width="18.5" style="1131" hidden="1" customWidth="1"/>
    <col min="5885" max="5885" width="10.5" style="1131" hidden="1" customWidth="1"/>
    <col min="5886" max="5886" width="9.5" style="1131" hidden="1" customWidth="1"/>
    <col min="5887" max="5888" width="23.5" style="1131" hidden="1" customWidth="1"/>
    <col min="5889" max="5894" width="9.5" style="1131" hidden="1" customWidth="1"/>
    <col min="5895" max="5895" width="8" style="1131" hidden="1" customWidth="1"/>
    <col min="5896" max="5897" width="14.375" style="1131" hidden="1" customWidth="1"/>
    <col min="5898" max="5898" width="8" style="1131" hidden="1" customWidth="1"/>
    <col min="5899" max="5899" width="16.75" style="1131" hidden="1" customWidth="1"/>
    <col min="5900" max="5900" width="47.25" style="1131" hidden="1" customWidth="1"/>
    <col min="5901" max="6130" width="0" style="1131" hidden="1" customWidth="1"/>
    <col min="6131" max="6131" width="2.5" style="1131" hidden="1" customWidth="1"/>
    <col min="6132" max="6132" width="7.125" style="1131" hidden="1" customWidth="1"/>
    <col min="6133" max="6133" width="7.25" style="1131" hidden="1" customWidth="1"/>
    <col min="6134" max="6134" width="9.75" style="1131" hidden="1" customWidth="1"/>
    <col min="6135" max="6135" width="9.625" style="1131" hidden="1" customWidth="1"/>
    <col min="6136" max="6136" width="17.125" style="1131" hidden="1" customWidth="1"/>
    <col min="6137" max="6137" width="14.125" style="1131" hidden="1" customWidth="1"/>
    <col min="6138" max="6139" width="8" style="1131" hidden="1" customWidth="1"/>
    <col min="6140" max="6140" width="18.5" style="1131" hidden="1" customWidth="1"/>
    <col min="6141" max="6141" width="10.5" style="1131" hidden="1" customWidth="1"/>
    <col min="6142" max="6142" width="9.5" style="1131" hidden="1" customWidth="1"/>
    <col min="6143" max="6144" width="23.5" style="1131" hidden="1" customWidth="1"/>
    <col min="6145" max="6150" width="9.5" style="1131" hidden="1" customWidth="1"/>
    <col min="6151" max="6151" width="8" style="1131" hidden="1" customWidth="1"/>
    <col min="6152" max="6153" width="14.375" style="1131" hidden="1" customWidth="1"/>
    <col min="6154" max="6154" width="8" style="1131" hidden="1" customWidth="1"/>
    <col min="6155" max="6155" width="16.75" style="1131" hidden="1" customWidth="1"/>
    <col min="6156" max="6156" width="47.25" style="1131" hidden="1" customWidth="1"/>
    <col min="6157" max="6386" width="0" style="1131" hidden="1" customWidth="1"/>
    <col min="6387" max="6387" width="2.5" style="1131" hidden="1" customWidth="1"/>
    <col min="6388" max="6388" width="7.125" style="1131" hidden="1" customWidth="1"/>
    <col min="6389" max="6389" width="7.25" style="1131" hidden="1" customWidth="1"/>
    <col min="6390" max="6390" width="9.75" style="1131" hidden="1" customWidth="1"/>
    <col min="6391" max="6391" width="9.625" style="1131" hidden="1" customWidth="1"/>
    <col min="6392" max="6392" width="17.125" style="1131" hidden="1" customWidth="1"/>
    <col min="6393" max="6393" width="14.125" style="1131" hidden="1" customWidth="1"/>
    <col min="6394" max="6395" width="8" style="1131" hidden="1" customWidth="1"/>
    <col min="6396" max="6396" width="18.5" style="1131" hidden="1" customWidth="1"/>
    <col min="6397" max="6397" width="10.5" style="1131" hidden="1" customWidth="1"/>
    <col min="6398" max="6398" width="9.5" style="1131" hidden="1" customWidth="1"/>
    <col min="6399" max="6400" width="23.5" style="1131" hidden="1" customWidth="1"/>
    <col min="6401" max="6406" width="9.5" style="1131" hidden="1" customWidth="1"/>
    <col min="6407" max="6407" width="8" style="1131" hidden="1" customWidth="1"/>
    <col min="6408" max="6409" width="14.375" style="1131" hidden="1" customWidth="1"/>
    <col min="6410" max="6410" width="8" style="1131" hidden="1" customWidth="1"/>
    <col min="6411" max="6411" width="16.75" style="1131" hidden="1" customWidth="1"/>
    <col min="6412" max="6412" width="47.25" style="1131" hidden="1" customWidth="1"/>
    <col min="6413" max="6642" width="0" style="1131" hidden="1" customWidth="1"/>
    <col min="6643" max="6643" width="2.5" style="1131" hidden="1" customWidth="1"/>
    <col min="6644" max="6644" width="7.125" style="1131" hidden="1" customWidth="1"/>
    <col min="6645" max="6645" width="7.25" style="1131" hidden="1" customWidth="1"/>
    <col min="6646" max="6646" width="9.75" style="1131" hidden="1" customWidth="1"/>
    <col min="6647" max="6647" width="9.625" style="1131" hidden="1" customWidth="1"/>
    <col min="6648" max="6648" width="17.125" style="1131" hidden="1" customWidth="1"/>
    <col min="6649" max="6649" width="14.125" style="1131" hidden="1" customWidth="1"/>
    <col min="6650" max="6651" width="8" style="1131" hidden="1" customWidth="1"/>
    <col min="6652" max="6652" width="18.5" style="1131" hidden="1" customWidth="1"/>
    <col min="6653" max="6653" width="10.5" style="1131" hidden="1" customWidth="1"/>
    <col min="6654" max="6654" width="9.5" style="1131" hidden="1" customWidth="1"/>
    <col min="6655" max="6656" width="23.5" style="1131" hidden="1" customWidth="1"/>
    <col min="6657" max="6662" width="9.5" style="1131" hidden="1" customWidth="1"/>
    <col min="6663" max="6663" width="8" style="1131" hidden="1" customWidth="1"/>
    <col min="6664" max="6665" width="14.375" style="1131" hidden="1" customWidth="1"/>
    <col min="6666" max="6666" width="8" style="1131" hidden="1" customWidth="1"/>
    <col min="6667" max="6667" width="16.75" style="1131" hidden="1" customWidth="1"/>
    <col min="6668" max="6668" width="47.25" style="1131" hidden="1" customWidth="1"/>
    <col min="6669" max="6898" width="0" style="1131" hidden="1" customWidth="1"/>
    <col min="6899" max="6899" width="2.5" style="1131" hidden="1" customWidth="1"/>
    <col min="6900" max="6900" width="7.125" style="1131" hidden="1" customWidth="1"/>
    <col min="6901" max="6901" width="7.25" style="1131" hidden="1" customWidth="1"/>
    <col min="6902" max="6902" width="9.75" style="1131" hidden="1" customWidth="1"/>
    <col min="6903" max="6903" width="9.625" style="1131" hidden="1" customWidth="1"/>
    <col min="6904" max="6904" width="17.125" style="1131" hidden="1" customWidth="1"/>
    <col min="6905" max="6905" width="14.125" style="1131" hidden="1" customWidth="1"/>
    <col min="6906" max="6907" width="8" style="1131" hidden="1" customWidth="1"/>
    <col min="6908" max="6908" width="18.5" style="1131" hidden="1" customWidth="1"/>
    <col min="6909" max="6909" width="10.5" style="1131" hidden="1" customWidth="1"/>
    <col min="6910" max="6910" width="9.5" style="1131" hidden="1" customWidth="1"/>
    <col min="6911" max="6912" width="23.5" style="1131" hidden="1" customWidth="1"/>
    <col min="6913" max="6918" width="9.5" style="1131" hidden="1" customWidth="1"/>
    <col min="6919" max="6919" width="8" style="1131" hidden="1" customWidth="1"/>
    <col min="6920" max="6921" width="14.375" style="1131" hidden="1" customWidth="1"/>
    <col min="6922" max="6922" width="8" style="1131" hidden="1" customWidth="1"/>
    <col min="6923" max="6923" width="16.75" style="1131" hidden="1" customWidth="1"/>
    <col min="6924" max="6924" width="47.25" style="1131" hidden="1" customWidth="1"/>
    <col min="6925" max="7154" width="0" style="1131" hidden="1" customWidth="1"/>
    <col min="7155" max="7155" width="2.5" style="1131" hidden="1" customWidth="1"/>
    <col min="7156" max="7156" width="7.125" style="1131" hidden="1" customWidth="1"/>
    <col min="7157" max="7157" width="7.25" style="1131" hidden="1" customWidth="1"/>
    <col min="7158" max="7158" width="9.75" style="1131" hidden="1" customWidth="1"/>
    <col min="7159" max="7159" width="9.625" style="1131" hidden="1" customWidth="1"/>
    <col min="7160" max="7160" width="17.125" style="1131" hidden="1" customWidth="1"/>
    <col min="7161" max="7161" width="14.125" style="1131" hidden="1" customWidth="1"/>
    <col min="7162" max="7163" width="8" style="1131" hidden="1" customWidth="1"/>
    <col min="7164" max="7164" width="18.5" style="1131" hidden="1" customWidth="1"/>
    <col min="7165" max="7165" width="10.5" style="1131" hidden="1" customWidth="1"/>
    <col min="7166" max="7166" width="9.5" style="1131" hidden="1" customWidth="1"/>
    <col min="7167" max="7168" width="23.5" style="1131" hidden="1" customWidth="1"/>
    <col min="7169" max="7174" width="9.5" style="1131" hidden="1" customWidth="1"/>
    <col min="7175" max="7175" width="8" style="1131" hidden="1" customWidth="1"/>
    <col min="7176" max="7177" width="14.375" style="1131" hidden="1" customWidth="1"/>
    <col min="7178" max="7178" width="8" style="1131" hidden="1" customWidth="1"/>
    <col min="7179" max="7179" width="16.75" style="1131" hidden="1" customWidth="1"/>
    <col min="7180" max="7180" width="47.25" style="1131" hidden="1" customWidth="1"/>
    <col min="7181" max="7410" width="0" style="1131" hidden="1" customWidth="1"/>
    <col min="7411" max="7411" width="2.5" style="1131" hidden="1" customWidth="1"/>
    <col min="7412" max="7412" width="7.125" style="1131" hidden="1" customWidth="1"/>
    <col min="7413" max="7413" width="7.25" style="1131" hidden="1" customWidth="1"/>
    <col min="7414" max="7414" width="9.75" style="1131" hidden="1" customWidth="1"/>
    <col min="7415" max="7415" width="9.625" style="1131" hidden="1" customWidth="1"/>
    <col min="7416" max="7416" width="17.125" style="1131" hidden="1" customWidth="1"/>
    <col min="7417" max="7417" width="14.125" style="1131" hidden="1" customWidth="1"/>
    <col min="7418" max="7419" width="8" style="1131" hidden="1" customWidth="1"/>
    <col min="7420" max="7420" width="18.5" style="1131" hidden="1" customWidth="1"/>
    <col min="7421" max="7421" width="10.5" style="1131" hidden="1" customWidth="1"/>
    <col min="7422" max="7422" width="9.5" style="1131" hidden="1" customWidth="1"/>
    <col min="7423" max="7424" width="23.5" style="1131" hidden="1" customWidth="1"/>
    <col min="7425" max="7430" width="9.5" style="1131" hidden="1" customWidth="1"/>
    <col min="7431" max="7431" width="8" style="1131" hidden="1" customWidth="1"/>
    <col min="7432" max="7433" width="14.375" style="1131" hidden="1" customWidth="1"/>
    <col min="7434" max="7434" width="8" style="1131" hidden="1" customWidth="1"/>
    <col min="7435" max="7435" width="16.75" style="1131" hidden="1" customWidth="1"/>
    <col min="7436" max="7436" width="47.25" style="1131" hidden="1" customWidth="1"/>
    <col min="7437" max="7666" width="0" style="1131" hidden="1" customWidth="1"/>
    <col min="7667" max="7667" width="2.5" style="1131" hidden="1" customWidth="1"/>
    <col min="7668" max="7668" width="7.125" style="1131" hidden="1" customWidth="1"/>
    <col min="7669" max="7669" width="7.25" style="1131" hidden="1" customWidth="1"/>
    <col min="7670" max="7670" width="9.75" style="1131" hidden="1" customWidth="1"/>
    <col min="7671" max="7671" width="9.625" style="1131" hidden="1" customWidth="1"/>
    <col min="7672" max="7672" width="17.125" style="1131" hidden="1" customWidth="1"/>
    <col min="7673" max="7673" width="14.125" style="1131" hidden="1" customWidth="1"/>
    <col min="7674" max="7675" width="8" style="1131" hidden="1" customWidth="1"/>
    <col min="7676" max="7676" width="18.5" style="1131" hidden="1" customWidth="1"/>
    <col min="7677" max="7677" width="10.5" style="1131" hidden="1" customWidth="1"/>
    <col min="7678" max="7678" width="9.5" style="1131" hidden="1" customWidth="1"/>
    <col min="7679" max="7680" width="23.5" style="1131" hidden="1" customWidth="1"/>
    <col min="7681" max="7686" width="9.5" style="1131" hidden="1" customWidth="1"/>
    <col min="7687" max="7687" width="8" style="1131" hidden="1" customWidth="1"/>
    <col min="7688" max="7689" width="14.375" style="1131" hidden="1" customWidth="1"/>
    <col min="7690" max="7690" width="8" style="1131" hidden="1" customWidth="1"/>
    <col min="7691" max="7691" width="16.75" style="1131" hidden="1" customWidth="1"/>
    <col min="7692" max="7692" width="47.25" style="1131" hidden="1" customWidth="1"/>
    <col min="7693" max="7922" width="0" style="1131" hidden="1" customWidth="1"/>
    <col min="7923" max="7923" width="2.5" style="1131" hidden="1" customWidth="1"/>
    <col min="7924" max="7924" width="7.125" style="1131" hidden="1" customWidth="1"/>
    <col min="7925" max="7925" width="7.25" style="1131" hidden="1" customWidth="1"/>
    <col min="7926" max="7926" width="9.75" style="1131" hidden="1" customWidth="1"/>
    <col min="7927" max="7927" width="9.625" style="1131" hidden="1" customWidth="1"/>
    <col min="7928" max="7928" width="17.125" style="1131" hidden="1" customWidth="1"/>
    <col min="7929" max="7929" width="14.125" style="1131" hidden="1" customWidth="1"/>
    <col min="7930" max="7931" width="8" style="1131" hidden="1" customWidth="1"/>
    <col min="7932" max="7932" width="18.5" style="1131" hidden="1" customWidth="1"/>
    <col min="7933" max="7933" width="10.5" style="1131" hidden="1" customWidth="1"/>
    <col min="7934" max="7934" width="9.5" style="1131" hidden="1" customWidth="1"/>
    <col min="7935" max="7936" width="23.5" style="1131" hidden="1" customWidth="1"/>
    <col min="7937" max="7942" width="9.5" style="1131" hidden="1" customWidth="1"/>
    <col min="7943" max="7943" width="8" style="1131" hidden="1" customWidth="1"/>
    <col min="7944" max="7945" width="14.375" style="1131" hidden="1" customWidth="1"/>
    <col min="7946" max="7946" width="8" style="1131" hidden="1" customWidth="1"/>
    <col min="7947" max="7947" width="16.75" style="1131" hidden="1" customWidth="1"/>
    <col min="7948" max="7948" width="47.25" style="1131" hidden="1" customWidth="1"/>
    <col min="7949" max="8178" width="0" style="1131" hidden="1" customWidth="1"/>
    <col min="8179" max="8179" width="2.5" style="1131" hidden="1" customWidth="1"/>
    <col min="8180" max="8180" width="7.125" style="1131" hidden="1" customWidth="1"/>
    <col min="8181" max="8181" width="7.25" style="1131" hidden="1" customWidth="1"/>
    <col min="8182" max="8182" width="9.75" style="1131" hidden="1" customWidth="1"/>
    <col min="8183" max="8183" width="9.625" style="1131" hidden="1" customWidth="1"/>
    <col min="8184" max="8184" width="17.125" style="1131" hidden="1" customWidth="1"/>
    <col min="8185" max="8185" width="14.125" style="1131" hidden="1" customWidth="1"/>
    <col min="8186" max="8187" width="8" style="1131" hidden="1" customWidth="1"/>
    <col min="8188" max="8188" width="18.5" style="1131" hidden="1" customWidth="1"/>
    <col min="8189" max="8189" width="10.5" style="1131" hidden="1" customWidth="1"/>
    <col min="8190" max="8190" width="9.5" style="1131" hidden="1" customWidth="1"/>
    <col min="8191" max="8192" width="23.5" style="1131" hidden="1" customWidth="1"/>
    <col min="8193" max="8198" width="9.5" style="1131" hidden="1" customWidth="1"/>
    <col min="8199" max="8199" width="8" style="1131" hidden="1" customWidth="1"/>
    <col min="8200" max="8201" width="14.375" style="1131" hidden="1" customWidth="1"/>
    <col min="8202" max="8202" width="8" style="1131" hidden="1" customWidth="1"/>
    <col min="8203" max="8203" width="16.75" style="1131" hidden="1" customWidth="1"/>
    <col min="8204" max="8204" width="47.25" style="1131" hidden="1" customWidth="1"/>
    <col min="8205" max="8434" width="0" style="1131" hidden="1" customWidth="1"/>
    <col min="8435" max="8435" width="2.5" style="1131" hidden="1" customWidth="1"/>
    <col min="8436" max="8436" width="7.125" style="1131" hidden="1" customWidth="1"/>
    <col min="8437" max="8437" width="7.25" style="1131" hidden="1" customWidth="1"/>
    <col min="8438" max="8438" width="9.75" style="1131" hidden="1" customWidth="1"/>
    <col min="8439" max="8439" width="9.625" style="1131" hidden="1" customWidth="1"/>
    <col min="8440" max="8440" width="17.125" style="1131" hidden="1" customWidth="1"/>
    <col min="8441" max="8441" width="14.125" style="1131" hidden="1" customWidth="1"/>
    <col min="8442" max="8443" width="8" style="1131" hidden="1" customWidth="1"/>
    <col min="8444" max="8444" width="18.5" style="1131" hidden="1" customWidth="1"/>
    <col min="8445" max="8445" width="10.5" style="1131" hidden="1" customWidth="1"/>
    <col min="8446" max="8446" width="9.5" style="1131" hidden="1" customWidth="1"/>
    <col min="8447" max="8448" width="23.5" style="1131" hidden="1" customWidth="1"/>
    <col min="8449" max="8454" width="9.5" style="1131" hidden="1" customWidth="1"/>
    <col min="8455" max="8455" width="8" style="1131" hidden="1" customWidth="1"/>
    <col min="8456" max="8457" width="14.375" style="1131" hidden="1" customWidth="1"/>
    <col min="8458" max="8458" width="8" style="1131" hidden="1" customWidth="1"/>
    <col min="8459" max="8459" width="16.75" style="1131" hidden="1" customWidth="1"/>
    <col min="8460" max="8460" width="47.25" style="1131" hidden="1" customWidth="1"/>
    <col min="8461" max="8690" width="0" style="1131" hidden="1" customWidth="1"/>
    <col min="8691" max="8691" width="2.5" style="1131" hidden="1" customWidth="1"/>
    <col min="8692" max="8692" width="7.125" style="1131" hidden="1" customWidth="1"/>
    <col min="8693" max="8693" width="7.25" style="1131" hidden="1" customWidth="1"/>
    <col min="8694" max="8694" width="9.75" style="1131" hidden="1" customWidth="1"/>
    <col min="8695" max="8695" width="9.625" style="1131" hidden="1" customWidth="1"/>
    <col min="8696" max="8696" width="17.125" style="1131" hidden="1" customWidth="1"/>
    <col min="8697" max="8697" width="14.125" style="1131" hidden="1" customWidth="1"/>
    <col min="8698" max="8699" width="8" style="1131" hidden="1" customWidth="1"/>
    <col min="8700" max="8700" width="18.5" style="1131" hidden="1" customWidth="1"/>
    <col min="8701" max="8701" width="10.5" style="1131" hidden="1" customWidth="1"/>
    <col min="8702" max="8702" width="9.5" style="1131" hidden="1" customWidth="1"/>
    <col min="8703" max="8704" width="23.5" style="1131" hidden="1" customWidth="1"/>
    <col min="8705" max="8710" width="9.5" style="1131" hidden="1" customWidth="1"/>
    <col min="8711" max="8711" width="8" style="1131" hidden="1" customWidth="1"/>
    <col min="8712" max="8713" width="14.375" style="1131" hidden="1" customWidth="1"/>
    <col min="8714" max="8714" width="8" style="1131" hidden="1" customWidth="1"/>
    <col min="8715" max="8715" width="16.75" style="1131" hidden="1" customWidth="1"/>
    <col min="8716" max="8716" width="47.25" style="1131" hidden="1" customWidth="1"/>
    <col min="8717" max="8946" width="0" style="1131" hidden="1" customWidth="1"/>
    <col min="8947" max="8947" width="2.5" style="1131" hidden="1" customWidth="1"/>
    <col min="8948" max="8948" width="7.125" style="1131" hidden="1" customWidth="1"/>
    <col min="8949" max="8949" width="7.25" style="1131" hidden="1" customWidth="1"/>
    <col min="8950" max="8950" width="9.75" style="1131" hidden="1" customWidth="1"/>
    <col min="8951" max="8951" width="9.625" style="1131" hidden="1" customWidth="1"/>
    <col min="8952" max="8952" width="17.125" style="1131" hidden="1" customWidth="1"/>
    <col min="8953" max="8953" width="14.125" style="1131" hidden="1" customWidth="1"/>
    <col min="8954" max="8955" width="8" style="1131" hidden="1" customWidth="1"/>
    <col min="8956" max="8956" width="18.5" style="1131" hidden="1" customWidth="1"/>
    <col min="8957" max="8957" width="10.5" style="1131" hidden="1" customWidth="1"/>
    <col min="8958" max="8958" width="9.5" style="1131" hidden="1" customWidth="1"/>
    <col min="8959" max="8960" width="23.5" style="1131" hidden="1" customWidth="1"/>
    <col min="8961" max="8966" width="9.5" style="1131" hidden="1" customWidth="1"/>
    <col min="8967" max="8967" width="8" style="1131" hidden="1" customWidth="1"/>
    <col min="8968" max="8969" width="14.375" style="1131" hidden="1" customWidth="1"/>
    <col min="8970" max="8970" width="8" style="1131" hidden="1" customWidth="1"/>
    <col min="8971" max="8971" width="16.75" style="1131" hidden="1" customWidth="1"/>
    <col min="8972" max="8972" width="47.25" style="1131" hidden="1" customWidth="1"/>
    <col min="8973" max="9202" width="0" style="1131" hidden="1" customWidth="1"/>
    <col min="9203" max="9203" width="2.5" style="1131" hidden="1" customWidth="1"/>
    <col min="9204" max="9204" width="7.125" style="1131" hidden="1" customWidth="1"/>
    <col min="9205" max="9205" width="7.25" style="1131" hidden="1" customWidth="1"/>
    <col min="9206" max="9206" width="9.75" style="1131" hidden="1" customWidth="1"/>
    <col min="9207" max="9207" width="9.625" style="1131" hidden="1" customWidth="1"/>
    <col min="9208" max="9208" width="17.125" style="1131" hidden="1" customWidth="1"/>
    <col min="9209" max="9209" width="14.125" style="1131" hidden="1" customWidth="1"/>
    <col min="9210" max="9211" width="8" style="1131" hidden="1" customWidth="1"/>
    <col min="9212" max="9212" width="18.5" style="1131" hidden="1" customWidth="1"/>
    <col min="9213" max="9213" width="10.5" style="1131" hidden="1" customWidth="1"/>
    <col min="9214" max="9214" width="9.5" style="1131" hidden="1" customWidth="1"/>
    <col min="9215" max="9216" width="23.5" style="1131" hidden="1" customWidth="1"/>
    <col min="9217" max="9222" width="9.5" style="1131" hidden="1" customWidth="1"/>
    <col min="9223" max="9223" width="8" style="1131" hidden="1" customWidth="1"/>
    <col min="9224" max="9225" width="14.375" style="1131" hidden="1" customWidth="1"/>
    <col min="9226" max="9226" width="8" style="1131" hidden="1" customWidth="1"/>
    <col min="9227" max="9227" width="16.75" style="1131" hidden="1" customWidth="1"/>
    <col min="9228" max="9228" width="47.25" style="1131" hidden="1" customWidth="1"/>
    <col min="9229" max="9458" width="0" style="1131" hidden="1" customWidth="1"/>
    <col min="9459" max="9459" width="2.5" style="1131" hidden="1" customWidth="1"/>
    <col min="9460" max="9460" width="7.125" style="1131" hidden="1" customWidth="1"/>
    <col min="9461" max="9461" width="7.25" style="1131" hidden="1" customWidth="1"/>
    <col min="9462" max="9462" width="9.75" style="1131" hidden="1" customWidth="1"/>
    <col min="9463" max="9463" width="9.625" style="1131" hidden="1" customWidth="1"/>
    <col min="9464" max="9464" width="17.125" style="1131" hidden="1" customWidth="1"/>
    <col min="9465" max="9465" width="14.125" style="1131" hidden="1" customWidth="1"/>
    <col min="9466" max="9467" width="8" style="1131" hidden="1" customWidth="1"/>
    <col min="9468" max="9468" width="18.5" style="1131" hidden="1" customWidth="1"/>
    <col min="9469" max="9469" width="10.5" style="1131" hidden="1" customWidth="1"/>
    <col min="9470" max="9470" width="9.5" style="1131" hidden="1" customWidth="1"/>
    <col min="9471" max="9472" width="23.5" style="1131" hidden="1" customWidth="1"/>
    <col min="9473" max="9478" width="9.5" style="1131" hidden="1" customWidth="1"/>
    <col min="9479" max="9479" width="8" style="1131" hidden="1" customWidth="1"/>
    <col min="9480" max="9481" width="14.375" style="1131" hidden="1" customWidth="1"/>
    <col min="9482" max="9482" width="8" style="1131" hidden="1" customWidth="1"/>
    <col min="9483" max="9483" width="16.75" style="1131" hidden="1" customWidth="1"/>
    <col min="9484" max="9484" width="47.25" style="1131" hidden="1" customWidth="1"/>
    <col min="9485" max="9714" width="0" style="1131" hidden="1" customWidth="1"/>
    <col min="9715" max="9715" width="2.5" style="1131" hidden="1" customWidth="1"/>
    <col min="9716" max="9716" width="7.125" style="1131" hidden="1" customWidth="1"/>
    <col min="9717" max="9717" width="7.25" style="1131" hidden="1" customWidth="1"/>
    <col min="9718" max="9718" width="9.75" style="1131" hidden="1" customWidth="1"/>
    <col min="9719" max="9719" width="9.625" style="1131" hidden="1" customWidth="1"/>
    <col min="9720" max="9720" width="17.125" style="1131" hidden="1" customWidth="1"/>
    <col min="9721" max="9721" width="14.125" style="1131" hidden="1" customWidth="1"/>
    <col min="9722" max="9723" width="8" style="1131" hidden="1" customWidth="1"/>
    <col min="9724" max="9724" width="18.5" style="1131" hidden="1" customWidth="1"/>
    <col min="9725" max="9725" width="10.5" style="1131" hidden="1" customWidth="1"/>
    <col min="9726" max="9726" width="9.5" style="1131" hidden="1" customWidth="1"/>
    <col min="9727" max="9728" width="23.5" style="1131" hidden="1" customWidth="1"/>
    <col min="9729" max="9734" width="9.5" style="1131" hidden="1" customWidth="1"/>
    <col min="9735" max="9735" width="8" style="1131" hidden="1" customWidth="1"/>
    <col min="9736" max="9737" width="14.375" style="1131" hidden="1" customWidth="1"/>
    <col min="9738" max="9738" width="8" style="1131" hidden="1" customWidth="1"/>
    <col min="9739" max="9739" width="16.75" style="1131" hidden="1" customWidth="1"/>
    <col min="9740" max="9740" width="47.25" style="1131" hidden="1" customWidth="1"/>
    <col min="9741" max="9970" width="0" style="1131" hidden="1" customWidth="1"/>
    <col min="9971" max="9971" width="2.5" style="1131" hidden="1" customWidth="1"/>
    <col min="9972" max="9972" width="7.125" style="1131" hidden="1" customWidth="1"/>
    <col min="9973" max="9973" width="7.25" style="1131" hidden="1" customWidth="1"/>
    <col min="9974" max="9974" width="9.75" style="1131" hidden="1" customWidth="1"/>
    <col min="9975" max="9975" width="9.625" style="1131" hidden="1" customWidth="1"/>
    <col min="9976" max="9976" width="17.125" style="1131" hidden="1" customWidth="1"/>
    <col min="9977" max="9977" width="14.125" style="1131" hidden="1" customWidth="1"/>
    <col min="9978" max="9979" width="8" style="1131" hidden="1" customWidth="1"/>
    <col min="9980" max="9980" width="18.5" style="1131" hidden="1" customWidth="1"/>
    <col min="9981" max="9981" width="10.5" style="1131" hidden="1" customWidth="1"/>
    <col min="9982" max="9982" width="9.5" style="1131" hidden="1" customWidth="1"/>
    <col min="9983" max="9984" width="23.5" style="1131" hidden="1" customWidth="1"/>
    <col min="9985" max="9990" width="9.5" style="1131" hidden="1" customWidth="1"/>
    <col min="9991" max="9991" width="8" style="1131" hidden="1" customWidth="1"/>
    <col min="9992" max="9993" width="14.375" style="1131" hidden="1" customWidth="1"/>
    <col min="9994" max="9994" width="8" style="1131" hidden="1" customWidth="1"/>
    <col min="9995" max="9995" width="16.75" style="1131" hidden="1" customWidth="1"/>
    <col min="9996" max="9996" width="47.25" style="1131" hidden="1" customWidth="1"/>
    <col min="9997" max="10226" width="0" style="1131" hidden="1" customWidth="1"/>
    <col min="10227" max="10227" width="2.5" style="1131" hidden="1" customWidth="1"/>
    <col min="10228" max="10228" width="7.125" style="1131" hidden="1" customWidth="1"/>
    <col min="10229" max="10229" width="7.25" style="1131" hidden="1" customWidth="1"/>
    <col min="10230" max="10230" width="9.75" style="1131" hidden="1" customWidth="1"/>
    <col min="10231" max="10231" width="9.625" style="1131" hidden="1" customWidth="1"/>
    <col min="10232" max="10232" width="17.125" style="1131" hidden="1" customWidth="1"/>
    <col min="10233" max="10233" width="14.125" style="1131" hidden="1" customWidth="1"/>
    <col min="10234" max="10235" width="8" style="1131" hidden="1" customWidth="1"/>
    <col min="10236" max="10236" width="18.5" style="1131" hidden="1" customWidth="1"/>
    <col min="10237" max="10237" width="10.5" style="1131" hidden="1" customWidth="1"/>
    <col min="10238" max="10238" width="9.5" style="1131" hidden="1" customWidth="1"/>
    <col min="10239" max="10240" width="23.5" style="1131" hidden="1" customWidth="1"/>
    <col min="10241" max="10246" width="9.5" style="1131" hidden="1" customWidth="1"/>
    <col min="10247" max="10247" width="8" style="1131" hidden="1" customWidth="1"/>
    <col min="10248" max="10249" width="14.375" style="1131" hidden="1" customWidth="1"/>
    <col min="10250" max="10250" width="8" style="1131" hidden="1" customWidth="1"/>
    <col min="10251" max="10251" width="16.75" style="1131" hidden="1" customWidth="1"/>
    <col min="10252" max="10252" width="47.25" style="1131" hidden="1" customWidth="1"/>
    <col min="10253" max="10482" width="0" style="1131" hidden="1" customWidth="1"/>
    <col min="10483" max="10483" width="2.5" style="1131" hidden="1" customWidth="1"/>
    <col min="10484" max="10484" width="7.125" style="1131" hidden="1" customWidth="1"/>
    <col min="10485" max="10485" width="7.25" style="1131" hidden="1" customWidth="1"/>
    <col min="10486" max="10486" width="9.75" style="1131" hidden="1" customWidth="1"/>
    <col min="10487" max="10487" width="9.625" style="1131" hidden="1" customWidth="1"/>
    <col min="10488" max="10488" width="17.125" style="1131" hidden="1" customWidth="1"/>
    <col min="10489" max="10489" width="14.125" style="1131" hidden="1" customWidth="1"/>
    <col min="10490" max="10491" width="8" style="1131" hidden="1" customWidth="1"/>
    <col min="10492" max="10492" width="18.5" style="1131" hidden="1" customWidth="1"/>
    <col min="10493" max="10493" width="10.5" style="1131" hidden="1" customWidth="1"/>
    <col min="10494" max="10494" width="9.5" style="1131" hidden="1" customWidth="1"/>
    <col min="10495" max="10496" width="23.5" style="1131" hidden="1" customWidth="1"/>
    <col min="10497" max="10502" width="9.5" style="1131" hidden="1" customWidth="1"/>
    <col min="10503" max="10503" width="8" style="1131" hidden="1" customWidth="1"/>
    <col min="10504" max="10505" width="14.375" style="1131" hidden="1" customWidth="1"/>
    <col min="10506" max="10506" width="8" style="1131" hidden="1" customWidth="1"/>
    <col min="10507" max="10507" width="16.75" style="1131" hidden="1" customWidth="1"/>
    <col min="10508" max="10508" width="47.25" style="1131" hidden="1" customWidth="1"/>
    <col min="10509" max="10738" width="0" style="1131" hidden="1" customWidth="1"/>
    <col min="10739" max="10739" width="2.5" style="1131" hidden="1" customWidth="1"/>
    <col min="10740" max="10740" width="7.125" style="1131" hidden="1" customWidth="1"/>
    <col min="10741" max="10741" width="7.25" style="1131" hidden="1" customWidth="1"/>
    <col min="10742" max="10742" width="9.75" style="1131" hidden="1" customWidth="1"/>
    <col min="10743" max="10743" width="9.625" style="1131" hidden="1" customWidth="1"/>
    <col min="10744" max="10744" width="17.125" style="1131" hidden="1" customWidth="1"/>
    <col min="10745" max="10745" width="14.125" style="1131" hidden="1" customWidth="1"/>
    <col min="10746" max="10747" width="8" style="1131" hidden="1" customWidth="1"/>
    <col min="10748" max="10748" width="18.5" style="1131" hidden="1" customWidth="1"/>
    <col min="10749" max="10749" width="10.5" style="1131" hidden="1" customWidth="1"/>
    <col min="10750" max="10750" width="9.5" style="1131" hidden="1" customWidth="1"/>
    <col min="10751" max="10752" width="23.5" style="1131" hidden="1" customWidth="1"/>
    <col min="10753" max="10758" width="9.5" style="1131" hidden="1" customWidth="1"/>
    <col min="10759" max="10759" width="8" style="1131" hidden="1" customWidth="1"/>
    <col min="10760" max="10761" width="14.375" style="1131" hidden="1" customWidth="1"/>
    <col min="10762" max="10762" width="8" style="1131" hidden="1" customWidth="1"/>
    <col min="10763" max="10763" width="16.75" style="1131" hidden="1" customWidth="1"/>
    <col min="10764" max="10764" width="47.25" style="1131" hidden="1" customWidth="1"/>
    <col min="10765" max="10994" width="0" style="1131" hidden="1" customWidth="1"/>
    <col min="10995" max="10995" width="2.5" style="1131" hidden="1" customWidth="1"/>
    <col min="10996" max="10996" width="7.125" style="1131" hidden="1" customWidth="1"/>
    <col min="10997" max="10997" width="7.25" style="1131" hidden="1" customWidth="1"/>
    <col min="10998" max="10998" width="9.75" style="1131" hidden="1" customWidth="1"/>
    <col min="10999" max="10999" width="9.625" style="1131" hidden="1" customWidth="1"/>
    <col min="11000" max="11000" width="17.125" style="1131" hidden="1" customWidth="1"/>
    <col min="11001" max="11001" width="14.125" style="1131" hidden="1" customWidth="1"/>
    <col min="11002" max="11003" width="8" style="1131" hidden="1" customWidth="1"/>
    <col min="11004" max="11004" width="18.5" style="1131" hidden="1" customWidth="1"/>
    <col min="11005" max="11005" width="10.5" style="1131" hidden="1" customWidth="1"/>
    <col min="11006" max="11006" width="9.5" style="1131" hidden="1" customWidth="1"/>
    <col min="11007" max="11008" width="23.5" style="1131" hidden="1" customWidth="1"/>
    <col min="11009" max="11014" width="9.5" style="1131" hidden="1" customWidth="1"/>
    <col min="11015" max="11015" width="8" style="1131" hidden="1" customWidth="1"/>
    <col min="11016" max="11017" width="14.375" style="1131" hidden="1" customWidth="1"/>
    <col min="11018" max="11018" width="8" style="1131" hidden="1" customWidth="1"/>
    <col min="11019" max="11019" width="16.75" style="1131" hidden="1" customWidth="1"/>
    <col min="11020" max="11020" width="47.25" style="1131" hidden="1" customWidth="1"/>
    <col min="11021" max="11250" width="0" style="1131" hidden="1" customWidth="1"/>
    <col min="11251" max="11251" width="2.5" style="1131" hidden="1" customWidth="1"/>
    <col min="11252" max="11252" width="7.125" style="1131" hidden="1" customWidth="1"/>
    <col min="11253" max="11253" width="7.25" style="1131" hidden="1" customWidth="1"/>
    <col min="11254" max="11254" width="9.75" style="1131" hidden="1" customWidth="1"/>
    <col min="11255" max="11255" width="9.625" style="1131" hidden="1" customWidth="1"/>
    <col min="11256" max="11256" width="17.125" style="1131" hidden="1" customWidth="1"/>
    <col min="11257" max="11257" width="14.125" style="1131" hidden="1" customWidth="1"/>
    <col min="11258" max="11259" width="8" style="1131" hidden="1" customWidth="1"/>
    <col min="11260" max="11260" width="18.5" style="1131" hidden="1" customWidth="1"/>
    <col min="11261" max="11261" width="10.5" style="1131" hidden="1" customWidth="1"/>
    <col min="11262" max="11262" width="9.5" style="1131" hidden="1" customWidth="1"/>
    <col min="11263" max="11264" width="23.5" style="1131" hidden="1" customWidth="1"/>
    <col min="11265" max="11270" width="9.5" style="1131" hidden="1" customWidth="1"/>
    <col min="11271" max="11271" width="8" style="1131" hidden="1" customWidth="1"/>
    <col min="11272" max="11273" width="14.375" style="1131" hidden="1" customWidth="1"/>
    <col min="11274" max="11274" width="8" style="1131" hidden="1" customWidth="1"/>
    <col min="11275" max="11275" width="16.75" style="1131" hidden="1" customWidth="1"/>
    <col min="11276" max="11276" width="47.25" style="1131" hidden="1" customWidth="1"/>
    <col min="11277" max="11506" width="0" style="1131" hidden="1" customWidth="1"/>
    <col min="11507" max="11507" width="2.5" style="1131" hidden="1" customWidth="1"/>
    <col min="11508" max="11508" width="7.125" style="1131" hidden="1" customWidth="1"/>
    <col min="11509" max="11509" width="7.25" style="1131" hidden="1" customWidth="1"/>
    <col min="11510" max="11510" width="9.75" style="1131" hidden="1" customWidth="1"/>
    <col min="11511" max="11511" width="9.625" style="1131" hidden="1" customWidth="1"/>
    <col min="11512" max="11512" width="17.125" style="1131" hidden="1" customWidth="1"/>
    <col min="11513" max="11513" width="14.125" style="1131" hidden="1" customWidth="1"/>
    <col min="11514" max="11515" width="8" style="1131" hidden="1" customWidth="1"/>
    <col min="11516" max="11516" width="18.5" style="1131" hidden="1" customWidth="1"/>
    <col min="11517" max="11517" width="10.5" style="1131" hidden="1" customWidth="1"/>
    <col min="11518" max="11518" width="9.5" style="1131" hidden="1" customWidth="1"/>
    <col min="11519" max="11520" width="23.5" style="1131" hidden="1" customWidth="1"/>
    <col min="11521" max="11526" width="9.5" style="1131" hidden="1" customWidth="1"/>
    <col min="11527" max="11527" width="8" style="1131" hidden="1" customWidth="1"/>
    <col min="11528" max="11529" width="14.375" style="1131" hidden="1" customWidth="1"/>
    <col min="11530" max="11530" width="8" style="1131" hidden="1" customWidth="1"/>
    <col min="11531" max="11531" width="16.75" style="1131" hidden="1" customWidth="1"/>
    <col min="11532" max="11532" width="47.25" style="1131" hidden="1" customWidth="1"/>
    <col min="11533" max="11762" width="0" style="1131" hidden="1" customWidth="1"/>
    <col min="11763" max="11763" width="2.5" style="1131" hidden="1" customWidth="1"/>
    <col min="11764" max="11764" width="7.125" style="1131" hidden="1" customWidth="1"/>
    <col min="11765" max="11765" width="7.25" style="1131" hidden="1" customWidth="1"/>
    <col min="11766" max="11766" width="9.75" style="1131" hidden="1" customWidth="1"/>
    <col min="11767" max="11767" width="9.625" style="1131" hidden="1" customWidth="1"/>
    <col min="11768" max="11768" width="17.125" style="1131" hidden="1" customWidth="1"/>
    <col min="11769" max="11769" width="14.125" style="1131" hidden="1" customWidth="1"/>
    <col min="11770" max="11771" width="8" style="1131" hidden="1" customWidth="1"/>
    <col min="11772" max="11772" width="18.5" style="1131" hidden="1" customWidth="1"/>
    <col min="11773" max="11773" width="10.5" style="1131" hidden="1" customWidth="1"/>
    <col min="11774" max="11774" width="9.5" style="1131" hidden="1" customWidth="1"/>
    <col min="11775" max="11776" width="23.5" style="1131" hidden="1" customWidth="1"/>
    <col min="11777" max="11782" width="9.5" style="1131" hidden="1" customWidth="1"/>
    <col min="11783" max="11783" width="8" style="1131" hidden="1" customWidth="1"/>
    <col min="11784" max="11785" width="14.375" style="1131" hidden="1" customWidth="1"/>
    <col min="11786" max="11786" width="8" style="1131" hidden="1" customWidth="1"/>
    <col min="11787" max="11787" width="16.75" style="1131" hidden="1" customWidth="1"/>
    <col min="11788" max="11788" width="47.25" style="1131" hidden="1" customWidth="1"/>
    <col min="11789" max="12018" width="0" style="1131" hidden="1" customWidth="1"/>
    <col min="12019" max="12019" width="2.5" style="1131" hidden="1" customWidth="1"/>
    <col min="12020" max="12020" width="7.125" style="1131" hidden="1" customWidth="1"/>
    <col min="12021" max="12021" width="7.25" style="1131" hidden="1" customWidth="1"/>
    <col min="12022" max="12022" width="9.75" style="1131" hidden="1" customWidth="1"/>
    <col min="12023" max="12023" width="9.625" style="1131" hidden="1" customWidth="1"/>
    <col min="12024" max="12024" width="17.125" style="1131" hidden="1" customWidth="1"/>
    <col min="12025" max="12025" width="14.125" style="1131" hidden="1" customWidth="1"/>
    <col min="12026" max="12027" width="8" style="1131" hidden="1" customWidth="1"/>
    <col min="12028" max="12028" width="18.5" style="1131" hidden="1" customWidth="1"/>
    <col min="12029" max="12029" width="10.5" style="1131" hidden="1" customWidth="1"/>
    <col min="12030" max="12030" width="9.5" style="1131" hidden="1" customWidth="1"/>
    <col min="12031" max="12032" width="23.5" style="1131" hidden="1" customWidth="1"/>
    <col min="12033" max="12038" width="9.5" style="1131" hidden="1" customWidth="1"/>
    <col min="12039" max="12039" width="8" style="1131" hidden="1" customWidth="1"/>
    <col min="12040" max="12041" width="14.375" style="1131" hidden="1" customWidth="1"/>
    <col min="12042" max="12042" width="8" style="1131" hidden="1" customWidth="1"/>
    <col min="12043" max="12043" width="16.75" style="1131" hidden="1" customWidth="1"/>
    <col min="12044" max="12044" width="47.25" style="1131" hidden="1" customWidth="1"/>
    <col min="12045" max="12274" width="0" style="1131" hidden="1" customWidth="1"/>
    <col min="12275" max="12275" width="2.5" style="1131" hidden="1" customWidth="1"/>
    <col min="12276" max="12276" width="7.125" style="1131" hidden="1" customWidth="1"/>
    <col min="12277" max="12277" width="7.25" style="1131" hidden="1" customWidth="1"/>
    <col min="12278" max="12278" width="9.75" style="1131" hidden="1" customWidth="1"/>
    <col min="12279" max="12279" width="9.625" style="1131" hidden="1" customWidth="1"/>
    <col min="12280" max="12280" width="17.125" style="1131" hidden="1" customWidth="1"/>
    <col min="12281" max="12281" width="14.125" style="1131" hidden="1" customWidth="1"/>
    <col min="12282" max="12283" width="8" style="1131" hidden="1" customWidth="1"/>
    <col min="12284" max="12284" width="18.5" style="1131" hidden="1" customWidth="1"/>
    <col min="12285" max="12285" width="10.5" style="1131" hidden="1" customWidth="1"/>
    <col min="12286" max="12286" width="9.5" style="1131" hidden="1" customWidth="1"/>
    <col min="12287" max="12288" width="23.5" style="1131" hidden="1" customWidth="1"/>
    <col min="12289" max="12294" width="9.5" style="1131" hidden="1" customWidth="1"/>
    <col min="12295" max="12295" width="8" style="1131" hidden="1" customWidth="1"/>
    <col min="12296" max="12297" width="14.375" style="1131" hidden="1" customWidth="1"/>
    <col min="12298" max="12298" width="8" style="1131" hidden="1" customWidth="1"/>
    <col min="12299" max="12299" width="16.75" style="1131" hidden="1" customWidth="1"/>
    <col min="12300" max="12300" width="47.25" style="1131" hidden="1" customWidth="1"/>
    <col min="12301" max="12530" width="0" style="1131" hidden="1" customWidth="1"/>
    <col min="12531" max="12531" width="2.5" style="1131" hidden="1" customWidth="1"/>
    <col min="12532" max="12532" width="7.125" style="1131" hidden="1" customWidth="1"/>
    <col min="12533" max="12533" width="7.25" style="1131" hidden="1" customWidth="1"/>
    <col min="12534" max="12534" width="9.75" style="1131" hidden="1" customWidth="1"/>
    <col min="12535" max="12535" width="9.625" style="1131" hidden="1" customWidth="1"/>
    <col min="12536" max="12536" width="17.125" style="1131" hidden="1" customWidth="1"/>
    <col min="12537" max="12537" width="14.125" style="1131" hidden="1" customWidth="1"/>
    <col min="12538" max="12539" width="8" style="1131" hidden="1" customWidth="1"/>
    <col min="12540" max="12540" width="18.5" style="1131" hidden="1" customWidth="1"/>
    <col min="12541" max="12541" width="10.5" style="1131" hidden="1" customWidth="1"/>
    <col min="12542" max="12542" width="9.5" style="1131" hidden="1" customWidth="1"/>
    <col min="12543" max="12544" width="23.5" style="1131" hidden="1" customWidth="1"/>
    <col min="12545" max="12550" width="9.5" style="1131" hidden="1" customWidth="1"/>
    <col min="12551" max="12551" width="8" style="1131" hidden="1" customWidth="1"/>
    <col min="12552" max="12553" width="14.375" style="1131" hidden="1" customWidth="1"/>
    <col min="12554" max="12554" width="8" style="1131" hidden="1" customWidth="1"/>
    <col min="12555" max="12555" width="16.75" style="1131" hidden="1" customWidth="1"/>
    <col min="12556" max="12556" width="47.25" style="1131" hidden="1" customWidth="1"/>
    <col min="12557" max="12786" width="0" style="1131" hidden="1" customWidth="1"/>
    <col min="12787" max="12787" width="2.5" style="1131" hidden="1" customWidth="1"/>
    <col min="12788" max="12788" width="7.125" style="1131" hidden="1" customWidth="1"/>
    <col min="12789" max="12789" width="7.25" style="1131" hidden="1" customWidth="1"/>
    <col min="12790" max="12790" width="9.75" style="1131" hidden="1" customWidth="1"/>
    <col min="12791" max="12791" width="9.625" style="1131" hidden="1" customWidth="1"/>
    <col min="12792" max="12792" width="17.125" style="1131" hidden="1" customWidth="1"/>
    <col min="12793" max="12793" width="14.125" style="1131" hidden="1" customWidth="1"/>
    <col min="12794" max="12795" width="8" style="1131" hidden="1" customWidth="1"/>
    <col min="12796" max="12796" width="18.5" style="1131" hidden="1" customWidth="1"/>
    <col min="12797" max="12797" width="10.5" style="1131" hidden="1" customWidth="1"/>
    <col min="12798" max="12798" width="9.5" style="1131" hidden="1" customWidth="1"/>
    <col min="12799" max="12800" width="23.5" style="1131" hidden="1" customWidth="1"/>
    <col min="12801" max="12806" width="9.5" style="1131" hidden="1" customWidth="1"/>
    <col min="12807" max="12807" width="8" style="1131" hidden="1" customWidth="1"/>
    <col min="12808" max="12809" width="14.375" style="1131" hidden="1" customWidth="1"/>
    <col min="12810" max="12810" width="8" style="1131" hidden="1" customWidth="1"/>
    <col min="12811" max="12811" width="16.75" style="1131" hidden="1" customWidth="1"/>
    <col min="12812" max="12812" width="47.25" style="1131" hidden="1" customWidth="1"/>
    <col min="12813" max="13042" width="0" style="1131" hidden="1" customWidth="1"/>
    <col min="13043" max="13043" width="2.5" style="1131" hidden="1" customWidth="1"/>
    <col min="13044" max="13044" width="7.125" style="1131" hidden="1" customWidth="1"/>
    <col min="13045" max="13045" width="7.25" style="1131" hidden="1" customWidth="1"/>
    <col min="13046" max="13046" width="9.75" style="1131" hidden="1" customWidth="1"/>
    <col min="13047" max="13047" width="9.625" style="1131" hidden="1" customWidth="1"/>
    <col min="13048" max="13048" width="17.125" style="1131" hidden="1" customWidth="1"/>
    <col min="13049" max="13049" width="14.125" style="1131" hidden="1" customWidth="1"/>
    <col min="13050" max="13051" width="8" style="1131" hidden="1" customWidth="1"/>
    <col min="13052" max="13052" width="18.5" style="1131" hidden="1" customWidth="1"/>
    <col min="13053" max="13053" width="10.5" style="1131" hidden="1" customWidth="1"/>
    <col min="13054" max="13054" width="9.5" style="1131" hidden="1" customWidth="1"/>
    <col min="13055" max="13056" width="23.5" style="1131" hidden="1" customWidth="1"/>
    <col min="13057" max="13062" width="9.5" style="1131" hidden="1" customWidth="1"/>
    <col min="13063" max="13063" width="8" style="1131" hidden="1" customWidth="1"/>
    <col min="13064" max="13065" width="14.375" style="1131" hidden="1" customWidth="1"/>
    <col min="13066" max="13066" width="8" style="1131" hidden="1" customWidth="1"/>
    <col min="13067" max="13067" width="16.75" style="1131" hidden="1" customWidth="1"/>
    <col min="13068" max="13068" width="47.25" style="1131" hidden="1" customWidth="1"/>
    <col min="13069" max="13298" width="0" style="1131" hidden="1" customWidth="1"/>
    <col min="13299" max="13299" width="2.5" style="1131" hidden="1" customWidth="1"/>
    <col min="13300" max="13300" width="7.125" style="1131" hidden="1" customWidth="1"/>
    <col min="13301" max="13301" width="7.25" style="1131" hidden="1" customWidth="1"/>
    <col min="13302" max="13302" width="9.75" style="1131" hidden="1" customWidth="1"/>
    <col min="13303" max="13303" width="9.625" style="1131" hidden="1" customWidth="1"/>
    <col min="13304" max="13304" width="17.125" style="1131" hidden="1" customWidth="1"/>
    <col min="13305" max="13305" width="14.125" style="1131" hidden="1" customWidth="1"/>
    <col min="13306" max="13307" width="8" style="1131" hidden="1" customWidth="1"/>
    <col min="13308" max="13308" width="18.5" style="1131" hidden="1" customWidth="1"/>
    <col min="13309" max="13309" width="10.5" style="1131" hidden="1" customWidth="1"/>
    <col min="13310" max="13310" width="9.5" style="1131" hidden="1" customWidth="1"/>
    <col min="13311" max="13312" width="23.5" style="1131" hidden="1" customWidth="1"/>
    <col min="13313" max="13318" width="9.5" style="1131" hidden="1" customWidth="1"/>
    <col min="13319" max="13319" width="8" style="1131" hidden="1" customWidth="1"/>
    <col min="13320" max="13321" width="14.375" style="1131" hidden="1" customWidth="1"/>
    <col min="13322" max="13322" width="8" style="1131" hidden="1" customWidth="1"/>
    <col min="13323" max="13323" width="16.75" style="1131" hidden="1" customWidth="1"/>
    <col min="13324" max="13324" width="47.25" style="1131" hidden="1" customWidth="1"/>
    <col min="13325" max="13554" width="0" style="1131" hidden="1" customWidth="1"/>
    <col min="13555" max="13555" width="2.5" style="1131" hidden="1" customWidth="1"/>
    <col min="13556" max="13556" width="7.125" style="1131" hidden="1" customWidth="1"/>
    <col min="13557" max="13557" width="7.25" style="1131" hidden="1" customWidth="1"/>
    <col min="13558" max="13558" width="9.75" style="1131" hidden="1" customWidth="1"/>
    <col min="13559" max="13559" width="9.625" style="1131" hidden="1" customWidth="1"/>
    <col min="13560" max="13560" width="17.125" style="1131" hidden="1" customWidth="1"/>
    <col min="13561" max="13561" width="14.125" style="1131" hidden="1" customWidth="1"/>
    <col min="13562" max="13563" width="8" style="1131" hidden="1" customWidth="1"/>
    <col min="13564" max="13564" width="18.5" style="1131" hidden="1" customWidth="1"/>
    <col min="13565" max="13565" width="10.5" style="1131" hidden="1" customWidth="1"/>
    <col min="13566" max="13566" width="9.5" style="1131" hidden="1" customWidth="1"/>
    <col min="13567" max="13568" width="23.5" style="1131" hidden="1" customWidth="1"/>
    <col min="13569" max="13574" width="9.5" style="1131" hidden="1" customWidth="1"/>
    <col min="13575" max="13575" width="8" style="1131" hidden="1" customWidth="1"/>
    <col min="13576" max="13577" width="14.375" style="1131" hidden="1" customWidth="1"/>
    <col min="13578" max="13578" width="8" style="1131" hidden="1" customWidth="1"/>
    <col min="13579" max="13579" width="16.75" style="1131" hidden="1" customWidth="1"/>
    <col min="13580" max="13580" width="47.25" style="1131" hidden="1" customWidth="1"/>
    <col min="13581" max="13810" width="0" style="1131" hidden="1" customWidth="1"/>
    <col min="13811" max="13811" width="2.5" style="1131" hidden="1" customWidth="1"/>
    <col min="13812" max="13812" width="7.125" style="1131" hidden="1" customWidth="1"/>
    <col min="13813" max="13813" width="7.25" style="1131" hidden="1" customWidth="1"/>
    <col min="13814" max="13814" width="9.75" style="1131" hidden="1" customWidth="1"/>
    <col min="13815" max="13815" width="9.625" style="1131" hidden="1" customWidth="1"/>
    <col min="13816" max="13816" width="17.125" style="1131" hidden="1" customWidth="1"/>
    <col min="13817" max="13817" width="14.125" style="1131" hidden="1" customWidth="1"/>
    <col min="13818" max="13819" width="8" style="1131" hidden="1" customWidth="1"/>
    <col min="13820" max="13820" width="18.5" style="1131" hidden="1" customWidth="1"/>
    <col min="13821" max="13821" width="10.5" style="1131" hidden="1" customWidth="1"/>
    <col min="13822" max="13822" width="9.5" style="1131" hidden="1" customWidth="1"/>
    <col min="13823" max="13824" width="23.5" style="1131" hidden="1" customWidth="1"/>
    <col min="13825" max="13830" width="9.5" style="1131" hidden="1" customWidth="1"/>
    <col min="13831" max="13831" width="8" style="1131" hidden="1" customWidth="1"/>
    <col min="13832" max="13833" width="14.375" style="1131" hidden="1" customWidth="1"/>
    <col min="13834" max="13834" width="8" style="1131" hidden="1" customWidth="1"/>
    <col min="13835" max="13835" width="16.75" style="1131" hidden="1" customWidth="1"/>
    <col min="13836" max="13836" width="47.25" style="1131" hidden="1" customWidth="1"/>
    <col min="13837" max="14066" width="0" style="1131" hidden="1" customWidth="1"/>
    <col min="14067" max="14067" width="2.5" style="1131" hidden="1" customWidth="1"/>
    <col min="14068" max="14068" width="7.125" style="1131" hidden="1" customWidth="1"/>
    <col min="14069" max="14069" width="7.25" style="1131" hidden="1" customWidth="1"/>
    <col min="14070" max="14070" width="9.75" style="1131" hidden="1" customWidth="1"/>
    <col min="14071" max="14071" width="9.625" style="1131" hidden="1" customWidth="1"/>
    <col min="14072" max="14072" width="17.125" style="1131" hidden="1" customWidth="1"/>
    <col min="14073" max="14073" width="14.125" style="1131" hidden="1" customWidth="1"/>
    <col min="14074" max="14075" width="8" style="1131" hidden="1" customWidth="1"/>
    <col min="14076" max="14076" width="18.5" style="1131" hidden="1" customWidth="1"/>
    <col min="14077" max="14077" width="10.5" style="1131" hidden="1" customWidth="1"/>
    <col min="14078" max="14078" width="9.5" style="1131" hidden="1" customWidth="1"/>
    <col min="14079" max="14080" width="23.5" style="1131" hidden="1" customWidth="1"/>
    <col min="14081" max="14086" width="9.5" style="1131" hidden="1" customWidth="1"/>
    <col min="14087" max="14087" width="8" style="1131" hidden="1" customWidth="1"/>
    <col min="14088" max="14089" width="14.375" style="1131" hidden="1" customWidth="1"/>
    <col min="14090" max="14090" width="8" style="1131" hidden="1" customWidth="1"/>
    <col min="14091" max="14091" width="16.75" style="1131" hidden="1" customWidth="1"/>
    <col min="14092" max="14092" width="47.25" style="1131" hidden="1" customWidth="1"/>
    <col min="14093" max="14322" width="0" style="1131" hidden="1" customWidth="1"/>
    <col min="14323" max="14323" width="2.5" style="1131" hidden="1" customWidth="1"/>
    <col min="14324" max="14324" width="7.125" style="1131" hidden="1" customWidth="1"/>
    <col min="14325" max="14325" width="7.25" style="1131" hidden="1" customWidth="1"/>
    <col min="14326" max="14326" width="9.75" style="1131" hidden="1" customWidth="1"/>
    <col min="14327" max="14327" width="9.625" style="1131" hidden="1" customWidth="1"/>
    <col min="14328" max="14328" width="17.125" style="1131" hidden="1" customWidth="1"/>
    <col min="14329" max="14329" width="14.125" style="1131" hidden="1" customWidth="1"/>
    <col min="14330" max="14331" width="8" style="1131" hidden="1" customWidth="1"/>
    <col min="14332" max="14332" width="18.5" style="1131" hidden="1" customWidth="1"/>
    <col min="14333" max="14333" width="10.5" style="1131" hidden="1" customWidth="1"/>
    <col min="14334" max="14334" width="9.5" style="1131" hidden="1" customWidth="1"/>
    <col min="14335" max="14336" width="23.5" style="1131" hidden="1" customWidth="1"/>
    <col min="14337" max="14342" width="9.5" style="1131" hidden="1" customWidth="1"/>
    <col min="14343" max="14343" width="8" style="1131" hidden="1" customWidth="1"/>
    <col min="14344" max="14345" width="14.375" style="1131" hidden="1" customWidth="1"/>
    <col min="14346" max="14346" width="8" style="1131" hidden="1" customWidth="1"/>
    <col min="14347" max="14347" width="16.75" style="1131" hidden="1" customWidth="1"/>
    <col min="14348" max="14348" width="47.25" style="1131" hidden="1" customWidth="1"/>
    <col min="14349" max="14578" width="0" style="1131" hidden="1" customWidth="1"/>
    <col min="14579" max="14579" width="2.5" style="1131" hidden="1" customWidth="1"/>
    <col min="14580" max="14580" width="7.125" style="1131" hidden="1" customWidth="1"/>
    <col min="14581" max="14581" width="7.25" style="1131" hidden="1" customWidth="1"/>
    <col min="14582" max="14582" width="9.75" style="1131" hidden="1" customWidth="1"/>
    <col min="14583" max="14583" width="9.625" style="1131" hidden="1" customWidth="1"/>
    <col min="14584" max="14584" width="17.125" style="1131" hidden="1" customWidth="1"/>
    <col min="14585" max="14585" width="14.125" style="1131" hidden="1" customWidth="1"/>
    <col min="14586" max="14587" width="8" style="1131" hidden="1" customWidth="1"/>
    <col min="14588" max="14588" width="18.5" style="1131" hidden="1" customWidth="1"/>
    <col min="14589" max="14589" width="10.5" style="1131" hidden="1" customWidth="1"/>
    <col min="14590" max="14590" width="9.5" style="1131" hidden="1" customWidth="1"/>
    <col min="14591" max="14592" width="23.5" style="1131" hidden="1" customWidth="1"/>
    <col min="14593" max="14598" width="9.5" style="1131" hidden="1" customWidth="1"/>
    <col min="14599" max="14599" width="8" style="1131" hidden="1" customWidth="1"/>
    <col min="14600" max="14601" width="14.375" style="1131" hidden="1" customWidth="1"/>
    <col min="14602" max="14602" width="8" style="1131" hidden="1" customWidth="1"/>
    <col min="14603" max="14603" width="16.75" style="1131" hidden="1" customWidth="1"/>
    <col min="14604" max="14604" width="47.25" style="1131" hidden="1" customWidth="1"/>
    <col min="14605" max="14834" width="0" style="1131" hidden="1" customWidth="1"/>
    <col min="14835" max="14835" width="2.5" style="1131" hidden="1" customWidth="1"/>
    <col min="14836" max="14836" width="7.125" style="1131" hidden="1" customWidth="1"/>
    <col min="14837" max="14837" width="7.25" style="1131" hidden="1" customWidth="1"/>
    <col min="14838" max="14838" width="9.75" style="1131" hidden="1" customWidth="1"/>
    <col min="14839" max="14839" width="9.625" style="1131" hidden="1" customWidth="1"/>
    <col min="14840" max="14840" width="17.125" style="1131" hidden="1" customWidth="1"/>
    <col min="14841" max="14841" width="14.125" style="1131" hidden="1" customWidth="1"/>
    <col min="14842" max="14843" width="8" style="1131" hidden="1" customWidth="1"/>
    <col min="14844" max="14844" width="18.5" style="1131" hidden="1" customWidth="1"/>
    <col min="14845" max="14845" width="10.5" style="1131" hidden="1" customWidth="1"/>
    <col min="14846" max="14846" width="9.5" style="1131" hidden="1" customWidth="1"/>
    <col min="14847" max="14848" width="23.5" style="1131" hidden="1" customWidth="1"/>
    <col min="14849" max="14854" width="9.5" style="1131" hidden="1" customWidth="1"/>
    <col min="14855" max="14855" width="8" style="1131" hidden="1" customWidth="1"/>
    <col min="14856" max="14857" width="14.375" style="1131" hidden="1" customWidth="1"/>
    <col min="14858" max="14858" width="8" style="1131" hidden="1" customWidth="1"/>
    <col min="14859" max="14859" width="16.75" style="1131" hidden="1" customWidth="1"/>
    <col min="14860" max="14860" width="47.25" style="1131" hidden="1" customWidth="1"/>
    <col min="14861" max="15090" width="0" style="1131" hidden="1" customWidth="1"/>
    <col min="15091" max="15091" width="2.5" style="1131" hidden="1" customWidth="1"/>
    <col min="15092" max="15092" width="7.125" style="1131" hidden="1" customWidth="1"/>
    <col min="15093" max="15093" width="7.25" style="1131" hidden="1" customWidth="1"/>
    <col min="15094" max="15094" width="9.75" style="1131" hidden="1" customWidth="1"/>
    <col min="15095" max="15095" width="9.625" style="1131" hidden="1" customWidth="1"/>
    <col min="15096" max="15096" width="17.125" style="1131" hidden="1" customWidth="1"/>
    <col min="15097" max="15097" width="14.125" style="1131" hidden="1" customWidth="1"/>
    <col min="15098" max="15099" width="8" style="1131" hidden="1" customWidth="1"/>
    <col min="15100" max="15100" width="18.5" style="1131" hidden="1" customWidth="1"/>
    <col min="15101" max="15101" width="10.5" style="1131" hidden="1" customWidth="1"/>
    <col min="15102" max="15102" width="9.5" style="1131" hidden="1" customWidth="1"/>
    <col min="15103" max="15104" width="23.5" style="1131" hidden="1" customWidth="1"/>
    <col min="15105" max="15110" width="9.5" style="1131" hidden="1" customWidth="1"/>
    <col min="15111" max="15111" width="8" style="1131" hidden="1" customWidth="1"/>
    <col min="15112" max="15113" width="14.375" style="1131" hidden="1" customWidth="1"/>
    <col min="15114" max="15114" width="8" style="1131" hidden="1" customWidth="1"/>
    <col min="15115" max="15115" width="16.75" style="1131" hidden="1" customWidth="1"/>
    <col min="15116" max="15116" width="47.25" style="1131" hidden="1" customWidth="1"/>
    <col min="15117" max="15346" width="0" style="1131" hidden="1" customWidth="1"/>
    <col min="15347" max="15347" width="2.5" style="1131" hidden="1" customWidth="1"/>
    <col min="15348" max="15348" width="7.125" style="1131" hidden="1" customWidth="1"/>
    <col min="15349" max="15349" width="7.25" style="1131" hidden="1" customWidth="1"/>
    <col min="15350" max="15350" width="9.75" style="1131" hidden="1" customWidth="1"/>
    <col min="15351" max="15351" width="9.625" style="1131" hidden="1" customWidth="1"/>
    <col min="15352" max="15352" width="17.125" style="1131" hidden="1" customWidth="1"/>
    <col min="15353" max="15353" width="14.125" style="1131" hidden="1" customWidth="1"/>
    <col min="15354" max="15355" width="8" style="1131" hidden="1" customWidth="1"/>
    <col min="15356" max="15356" width="18.5" style="1131" hidden="1" customWidth="1"/>
    <col min="15357" max="15357" width="10.5" style="1131" hidden="1" customWidth="1"/>
    <col min="15358" max="15358" width="9.5" style="1131" hidden="1" customWidth="1"/>
    <col min="15359" max="15360" width="23.5" style="1131" hidden="1" customWidth="1"/>
    <col min="15361" max="15366" width="9.5" style="1131" hidden="1" customWidth="1"/>
    <col min="15367" max="15367" width="8" style="1131" hidden="1" customWidth="1"/>
    <col min="15368" max="15369" width="14.375" style="1131" hidden="1" customWidth="1"/>
    <col min="15370" max="15370" width="8" style="1131" hidden="1" customWidth="1"/>
    <col min="15371" max="15371" width="16.75" style="1131" hidden="1" customWidth="1"/>
    <col min="15372" max="15372" width="47.25" style="1131" hidden="1" customWidth="1"/>
    <col min="15373" max="15602" width="0" style="1131" hidden="1" customWidth="1"/>
    <col min="15603" max="15603" width="2.5" style="1131" hidden="1" customWidth="1"/>
    <col min="15604" max="15604" width="7.125" style="1131" hidden="1" customWidth="1"/>
    <col min="15605" max="15605" width="7.25" style="1131" hidden="1" customWidth="1"/>
    <col min="15606" max="15606" width="9.75" style="1131" hidden="1" customWidth="1"/>
    <col min="15607" max="15607" width="9.625" style="1131" hidden="1" customWidth="1"/>
    <col min="15608" max="15608" width="17.125" style="1131" hidden="1" customWidth="1"/>
    <col min="15609" max="15609" width="14.125" style="1131" hidden="1" customWidth="1"/>
    <col min="15610" max="15611" width="8" style="1131" hidden="1" customWidth="1"/>
    <col min="15612" max="15612" width="18.5" style="1131" hidden="1" customWidth="1"/>
    <col min="15613" max="15613" width="10.5" style="1131" hidden="1" customWidth="1"/>
    <col min="15614" max="15614" width="9.5" style="1131" hidden="1" customWidth="1"/>
    <col min="15615" max="15616" width="23.5" style="1131" hidden="1" customWidth="1"/>
    <col min="15617" max="15622" width="9.5" style="1131" hidden="1" customWidth="1"/>
    <col min="15623" max="15623" width="8" style="1131" hidden="1" customWidth="1"/>
    <col min="15624" max="15625" width="14.375" style="1131" hidden="1" customWidth="1"/>
    <col min="15626" max="15626" width="8" style="1131" hidden="1" customWidth="1"/>
    <col min="15627" max="15627" width="16.75" style="1131" hidden="1" customWidth="1"/>
    <col min="15628" max="15628" width="47.25" style="1131" hidden="1" customWidth="1"/>
    <col min="15629" max="15858" width="0" style="1131" hidden="1" customWidth="1"/>
    <col min="15859" max="15859" width="2.5" style="1131" hidden="1" customWidth="1"/>
    <col min="15860" max="15860" width="7.125" style="1131" hidden="1" customWidth="1"/>
    <col min="15861" max="15861" width="7.25" style="1131" hidden="1" customWidth="1"/>
    <col min="15862" max="15862" width="9.75" style="1131" hidden="1" customWidth="1"/>
    <col min="15863" max="15863" width="9.625" style="1131" hidden="1" customWidth="1"/>
    <col min="15864" max="15864" width="17.125" style="1131" hidden="1" customWidth="1"/>
    <col min="15865" max="15865" width="14.125" style="1131" hidden="1" customWidth="1"/>
    <col min="15866" max="15867" width="8" style="1131" hidden="1" customWidth="1"/>
    <col min="15868" max="15868" width="18.5" style="1131" hidden="1" customWidth="1"/>
    <col min="15869" max="15869" width="10.5" style="1131" hidden="1" customWidth="1"/>
    <col min="15870" max="15870" width="9.5" style="1131" hidden="1" customWidth="1"/>
    <col min="15871" max="15872" width="23.5" style="1131" hidden="1" customWidth="1"/>
    <col min="15873" max="15878" width="9.5" style="1131" hidden="1" customWidth="1"/>
    <col min="15879" max="15879" width="8" style="1131" hidden="1" customWidth="1"/>
    <col min="15880" max="15881" width="14.375" style="1131" hidden="1" customWidth="1"/>
    <col min="15882" max="15882" width="8" style="1131" hidden="1" customWidth="1"/>
    <col min="15883" max="15883" width="16.75" style="1131" hidden="1" customWidth="1"/>
    <col min="15884" max="15884" width="47.25" style="1131" hidden="1" customWidth="1"/>
    <col min="15885" max="16114" width="0" style="1131" hidden="1" customWidth="1"/>
    <col min="16115" max="16115" width="2.5" style="1131" hidden="1" customWidth="1"/>
    <col min="16116" max="16116" width="7.125" style="1131" hidden="1" customWidth="1"/>
    <col min="16117" max="16117" width="7.25" style="1131" hidden="1" customWidth="1"/>
    <col min="16118" max="16118" width="9.75" style="1131" hidden="1" customWidth="1"/>
    <col min="16119" max="16119" width="9.625" style="1131" hidden="1" customWidth="1"/>
    <col min="16120" max="16120" width="17.125" style="1131" hidden="1" customWidth="1"/>
    <col min="16121" max="16121" width="14.125" style="1131" hidden="1" customWidth="1"/>
    <col min="16122" max="16123" width="8" style="1131" hidden="1" customWidth="1"/>
    <col min="16124" max="16124" width="18.5" style="1131" hidden="1" customWidth="1"/>
    <col min="16125" max="16125" width="10.5" style="1131" hidden="1" customWidth="1"/>
    <col min="16126" max="16126" width="9.5" style="1131" hidden="1" customWidth="1"/>
    <col min="16127" max="16128" width="23.5" style="1131" hidden="1" customWidth="1"/>
    <col min="16129" max="16134" width="9.5" style="1131" hidden="1" customWidth="1"/>
    <col min="16135" max="16135" width="8" style="1131" hidden="1" customWidth="1"/>
    <col min="16136" max="16137" width="14.375" style="1131" hidden="1" customWidth="1"/>
    <col min="16138" max="16138" width="8" style="1131" hidden="1" customWidth="1"/>
    <col min="16139" max="16139" width="16.75" style="1131" hidden="1" customWidth="1"/>
    <col min="16140" max="16140" width="47.25" style="1131" hidden="1" customWidth="1"/>
    <col min="16141" max="16141" width="14.375" style="1131" hidden="1" customWidth="1"/>
    <col min="16142" max="16142" width="8" style="1131" hidden="1" customWidth="1"/>
    <col min="16143" max="16143" width="16.75" style="1131" hidden="1" customWidth="1"/>
    <col min="16144" max="16146" width="47.25" style="1131" hidden="1" customWidth="1"/>
    <col min="16147" max="16147" width="16.75" style="1131" hidden="1" customWidth="1"/>
    <col min="16148" max="16173" width="47.25" style="1131" hidden="1" customWidth="1"/>
    <col min="16174" max="16384" width="0" style="1131" hidden="1" customWidth="1"/>
  </cols>
  <sheetData>
    <row r="1" spans="1:75" s="1050" customFormat="1" ht="12">
      <c r="A1" s="1049"/>
      <c r="D1" s="1051"/>
      <c r="E1" s="1051"/>
      <c r="F1" s="1051"/>
      <c r="G1" s="1051"/>
      <c r="H1" s="1051"/>
      <c r="I1" s="1051"/>
      <c r="J1" s="1051"/>
      <c r="K1" s="1051"/>
      <c r="L1" s="1051"/>
      <c r="M1" s="1051"/>
      <c r="N1" s="1051"/>
      <c r="O1" s="1052"/>
      <c r="P1" s="1051"/>
      <c r="Q1" s="1052"/>
      <c r="R1" s="1052"/>
      <c r="S1" s="1051"/>
      <c r="T1" s="1051"/>
      <c r="U1" s="1051"/>
      <c r="V1" s="1051"/>
      <c r="W1" s="1051"/>
      <c r="X1" s="1051"/>
      <c r="Y1" s="1051"/>
      <c r="Z1" s="1051"/>
      <c r="AA1" s="1051"/>
      <c r="AB1" s="1051"/>
      <c r="AC1" s="1051"/>
      <c r="AD1" s="1051"/>
      <c r="AE1" s="1051"/>
      <c r="AF1" s="1051"/>
      <c r="AG1" s="1051"/>
      <c r="AH1" s="1051"/>
      <c r="AI1" s="1051"/>
      <c r="AJ1" s="1051"/>
      <c r="AK1" s="1051"/>
      <c r="AL1" s="1051"/>
      <c r="AM1" s="1051"/>
      <c r="AN1" s="1051"/>
      <c r="AO1" s="1051"/>
      <c r="AP1" s="1051"/>
      <c r="AQ1" s="1051"/>
      <c r="AR1" s="1053"/>
      <c r="AS1" s="1053"/>
      <c r="AT1" s="1053"/>
      <c r="AU1" s="1053"/>
      <c r="AV1" s="1053"/>
      <c r="AW1" s="1053"/>
      <c r="AX1" s="1053"/>
      <c r="AY1" s="1053"/>
      <c r="AZ1" s="1053"/>
      <c r="BA1" s="1053"/>
      <c r="BB1" s="1053"/>
      <c r="BC1" s="1053"/>
      <c r="BD1" s="1053"/>
      <c r="BE1" s="1053"/>
      <c r="BF1" s="1053"/>
      <c r="BG1" s="1053"/>
      <c r="BH1" s="1053"/>
      <c r="BI1" s="1053"/>
      <c r="BJ1" s="1053"/>
      <c r="BK1" s="1053"/>
      <c r="BL1" s="1051"/>
      <c r="BM1" s="1051"/>
      <c r="BN1" s="1051"/>
      <c r="BO1" s="1051"/>
      <c r="BP1" s="1051"/>
      <c r="BQ1" s="1051"/>
      <c r="BR1" s="1051"/>
      <c r="BS1" s="1051"/>
      <c r="BT1" s="1051"/>
      <c r="BU1" s="1052"/>
      <c r="BV1" s="1051"/>
      <c r="BW1" s="1051"/>
    </row>
    <row r="2" spans="1:75" s="1061" customFormat="1" ht="20.25">
      <c r="A2" s="1054"/>
      <c r="B2" s="683" t="s">
        <v>2356</v>
      </c>
      <c r="C2" s="1055"/>
      <c r="D2" s="1056"/>
      <c r="E2" s="1056"/>
      <c r="F2" s="1056"/>
      <c r="G2" s="1056"/>
      <c r="H2" s="1056"/>
      <c r="I2" s="1056"/>
      <c r="J2" s="1056"/>
      <c r="K2" s="1056"/>
      <c r="L2" s="1056"/>
      <c r="M2" s="1056"/>
      <c r="N2" s="1056"/>
      <c r="O2" s="1057"/>
      <c r="P2" s="1056"/>
      <c r="Q2" s="1058"/>
      <c r="R2" s="1058"/>
      <c r="S2" s="1056"/>
      <c r="T2" s="1056"/>
      <c r="U2" s="1056"/>
      <c r="V2" s="1056"/>
      <c r="W2" s="1056"/>
      <c r="X2" s="1056"/>
      <c r="Y2" s="1056"/>
      <c r="Z2" s="1056"/>
      <c r="AA2" s="1056"/>
      <c r="AB2" s="1056"/>
      <c r="AC2" s="1056"/>
      <c r="AD2" s="1056"/>
      <c r="AE2" s="1056"/>
      <c r="AF2" s="1056"/>
      <c r="AG2" s="1056"/>
      <c r="AH2" s="1056"/>
      <c r="AI2" s="1056"/>
      <c r="AJ2" s="1056"/>
      <c r="AK2" s="1056"/>
      <c r="AL2" s="1056"/>
      <c r="AM2" s="1056"/>
      <c r="AN2" s="1056"/>
      <c r="AO2" s="1056"/>
      <c r="AP2" s="1056"/>
      <c r="AQ2" s="1056"/>
      <c r="AR2" s="1059"/>
      <c r="AS2" s="1059"/>
      <c r="AT2" s="1059"/>
      <c r="AU2" s="1059"/>
      <c r="AV2" s="1059"/>
      <c r="AW2" s="1059"/>
      <c r="AX2" s="1059"/>
      <c r="AY2" s="1059"/>
      <c r="AZ2" s="1059"/>
      <c r="BA2" s="1059"/>
      <c r="BB2" s="1059"/>
      <c r="BC2" s="1059"/>
      <c r="BD2" s="1059"/>
      <c r="BE2" s="1059"/>
      <c r="BF2" s="1059"/>
      <c r="BG2" s="1059"/>
      <c r="BH2" s="1059"/>
      <c r="BI2" s="1059"/>
      <c r="BJ2" s="1059"/>
      <c r="BK2" s="1059"/>
      <c r="BL2" s="1056"/>
      <c r="BM2" s="1056"/>
      <c r="BN2" s="1056"/>
      <c r="BO2" s="1056"/>
      <c r="BP2" s="1060"/>
      <c r="BQ2" s="1056"/>
      <c r="BR2" s="1060"/>
      <c r="BS2" s="1060"/>
      <c r="BT2" s="1060"/>
      <c r="BU2" s="1058"/>
      <c r="BV2" s="1056"/>
      <c r="BW2" s="1056"/>
    </row>
    <row r="3" spans="1:75" s="687" customFormat="1" ht="17.25">
      <c r="A3" s="1062"/>
      <c r="B3" s="688" t="s">
        <v>3168</v>
      </c>
      <c r="C3" s="688"/>
    </row>
    <row r="4" spans="1:75" s="691" customFormat="1" ht="12">
      <c r="A4" s="1063"/>
      <c r="B4" s="690" t="s">
        <v>3169</v>
      </c>
      <c r="C4" s="690"/>
    </row>
    <row r="5" spans="1:75" s="691" customFormat="1" ht="12">
      <c r="A5" s="1063"/>
      <c r="B5" s="690" t="s">
        <v>2359</v>
      </c>
      <c r="C5" s="690"/>
      <c r="G5" s="1064"/>
      <c r="H5" s="1064"/>
      <c r="I5" s="1064"/>
      <c r="J5" s="1064"/>
      <c r="K5" s="1064"/>
    </row>
    <row r="6" spans="1:75" s="1070" customFormat="1" ht="14.25" thickBot="1">
      <c r="A6" s="1065"/>
      <c r="B6" s="1066"/>
      <c r="C6" s="1066"/>
      <c r="D6" s="1067"/>
      <c r="E6" s="1067"/>
      <c r="F6" s="1067"/>
      <c r="G6" s="1067"/>
      <c r="H6" s="1067"/>
      <c r="I6" s="1067"/>
      <c r="J6" s="1067"/>
      <c r="K6" s="1067"/>
      <c r="L6" s="1068">
        <f>SUBTOTAL(9,$L$10:$L$291)</f>
        <v>60467895169</v>
      </c>
      <c r="M6" s="1067"/>
      <c r="N6" s="1069"/>
    </row>
    <row r="7" spans="1:75" s="856" customFormat="1" ht="12">
      <c r="A7" s="1071"/>
      <c r="B7" s="1072"/>
      <c r="C7" s="1582" t="s">
        <v>2360</v>
      </c>
      <c r="D7" s="1583"/>
      <c r="E7" s="1583"/>
      <c r="F7" s="1584"/>
      <c r="G7" s="1585" t="s">
        <v>3170</v>
      </c>
      <c r="H7" s="1586"/>
      <c r="I7" s="1586"/>
      <c r="J7" s="1586"/>
      <c r="K7" s="1586"/>
      <c r="L7" s="1587"/>
      <c r="M7" s="1073" t="s">
        <v>2362</v>
      </c>
      <c r="N7" s="1069"/>
    </row>
    <row r="8" spans="1:75" s="856" customFormat="1" ht="12">
      <c r="A8" s="1071"/>
      <c r="B8" s="699">
        <f t="shared" ref="B8:M8" si="0">COLUMN()-COLUMN($A$8)</f>
        <v>1</v>
      </c>
      <c r="C8" s="700">
        <f t="shared" si="0"/>
        <v>2</v>
      </c>
      <c r="D8" s="860">
        <f t="shared" si="0"/>
        <v>3</v>
      </c>
      <c r="E8" s="860">
        <f t="shared" si="0"/>
        <v>4</v>
      </c>
      <c r="F8" s="702">
        <f t="shared" si="0"/>
        <v>5</v>
      </c>
      <c r="G8" s="700">
        <f t="shared" si="0"/>
        <v>6</v>
      </c>
      <c r="H8" s="860">
        <f t="shared" si="0"/>
        <v>7</v>
      </c>
      <c r="I8" s="860">
        <f t="shared" si="0"/>
        <v>8</v>
      </c>
      <c r="J8" s="860">
        <f t="shared" si="0"/>
        <v>9</v>
      </c>
      <c r="K8" s="860">
        <f t="shared" si="0"/>
        <v>10</v>
      </c>
      <c r="L8" s="702">
        <f t="shared" si="0"/>
        <v>11</v>
      </c>
      <c r="M8" s="699">
        <f t="shared" si="0"/>
        <v>12</v>
      </c>
      <c r="N8" s="1069"/>
    </row>
    <row r="9" spans="1:75" s="856" customFormat="1" ht="12.75" thickBot="1">
      <c r="A9" s="1071"/>
      <c r="B9" s="863" t="s">
        <v>2363</v>
      </c>
      <c r="C9" s="864" t="s">
        <v>3171</v>
      </c>
      <c r="D9" s="865" t="s">
        <v>2873</v>
      </c>
      <c r="E9" s="865" t="s">
        <v>2874</v>
      </c>
      <c r="F9" s="866" t="s">
        <v>2875</v>
      </c>
      <c r="G9" s="864" t="s">
        <v>2876</v>
      </c>
      <c r="H9" s="1074" t="s">
        <v>2890</v>
      </c>
      <c r="I9" s="1074" t="s">
        <v>3172</v>
      </c>
      <c r="J9" s="1074" t="s">
        <v>3173</v>
      </c>
      <c r="K9" s="865" t="s">
        <v>2891</v>
      </c>
      <c r="L9" s="870" t="s">
        <v>3174</v>
      </c>
      <c r="M9" s="863" t="s">
        <v>2374</v>
      </c>
      <c r="N9" s="1069"/>
    </row>
    <row r="10" spans="1:75" s="846" customFormat="1" ht="12">
      <c r="B10" s="1075">
        <f t="shared" ref="B10:B174" si="1">ROW()-9</f>
        <v>1</v>
      </c>
      <c r="C10" s="1076" t="s">
        <v>2375</v>
      </c>
      <c r="D10" s="1077" t="s">
        <v>684</v>
      </c>
      <c r="E10" s="1077" t="s">
        <v>686</v>
      </c>
      <c r="F10" s="1078" t="s">
        <v>685</v>
      </c>
      <c r="G10" s="1079" t="s">
        <v>2946</v>
      </c>
      <c r="H10" s="1077">
        <v>1</v>
      </c>
      <c r="I10" s="1080" t="s">
        <v>3175</v>
      </c>
      <c r="J10" s="1081">
        <v>44160</v>
      </c>
      <c r="K10" s="1082" t="s">
        <v>2401</v>
      </c>
      <c r="L10" s="1083">
        <v>284700000</v>
      </c>
      <c r="M10" s="1075"/>
      <c r="N10" s="1084"/>
    </row>
    <row r="11" spans="1:75" s="846" customFormat="1" ht="12">
      <c r="B11" s="1085">
        <f t="shared" si="1"/>
        <v>2</v>
      </c>
      <c r="C11" s="1086" t="s">
        <v>2375</v>
      </c>
      <c r="D11" s="1087" t="s">
        <v>701</v>
      </c>
      <c r="E11" s="1087" t="s">
        <v>686</v>
      </c>
      <c r="F11" s="1088" t="s">
        <v>702</v>
      </c>
      <c r="G11" s="1089" t="s">
        <v>2951</v>
      </c>
      <c r="H11" s="1087">
        <v>1</v>
      </c>
      <c r="I11" s="1090" t="s">
        <v>2375</v>
      </c>
      <c r="J11" s="1091">
        <v>44253</v>
      </c>
      <c r="K11" s="1092" t="s">
        <v>2401</v>
      </c>
      <c r="L11" s="1016">
        <v>364000000</v>
      </c>
      <c r="M11" s="1085"/>
      <c r="N11" s="1084"/>
    </row>
    <row r="12" spans="1:75" s="846" customFormat="1" ht="12">
      <c r="B12" s="1085">
        <f t="shared" si="1"/>
        <v>3</v>
      </c>
      <c r="C12" s="1086" t="s">
        <v>2375</v>
      </c>
      <c r="D12" s="1087" t="s">
        <v>711</v>
      </c>
      <c r="E12" s="1087" t="s">
        <v>686</v>
      </c>
      <c r="F12" s="1088" t="s">
        <v>712</v>
      </c>
      <c r="G12" s="1089" t="s">
        <v>2952</v>
      </c>
      <c r="H12" s="1087">
        <v>2</v>
      </c>
      <c r="I12" s="1093" t="s">
        <v>2375</v>
      </c>
      <c r="J12" s="1091">
        <v>44228</v>
      </c>
      <c r="K12" s="1092" t="s">
        <v>2401</v>
      </c>
      <c r="L12" s="1016">
        <v>104000000</v>
      </c>
      <c r="M12" s="1085"/>
      <c r="N12" s="1084"/>
    </row>
    <row r="13" spans="1:75" s="846" customFormat="1" ht="12">
      <c r="B13" s="1085">
        <f t="shared" si="1"/>
        <v>4</v>
      </c>
      <c r="C13" s="1086" t="s">
        <v>2375</v>
      </c>
      <c r="D13" s="1087" t="s">
        <v>711</v>
      </c>
      <c r="E13" s="1087" t="s">
        <v>686</v>
      </c>
      <c r="F13" s="1088" t="s">
        <v>712</v>
      </c>
      <c r="G13" s="1089" t="s">
        <v>2952</v>
      </c>
      <c r="H13" s="1087">
        <v>3</v>
      </c>
      <c r="I13" s="1093" t="s">
        <v>2375</v>
      </c>
      <c r="J13" s="1091">
        <v>44503</v>
      </c>
      <c r="K13" s="1092" t="s">
        <v>2401</v>
      </c>
      <c r="L13" s="1016">
        <v>182000000</v>
      </c>
      <c r="M13" s="1085"/>
      <c r="N13" s="1084"/>
    </row>
    <row r="14" spans="1:75" s="846" customFormat="1" ht="12">
      <c r="B14" s="1094">
        <f t="shared" si="1"/>
        <v>5</v>
      </c>
      <c r="C14" s="1095" t="s">
        <v>2375</v>
      </c>
      <c r="D14" s="1096" t="s">
        <v>723</v>
      </c>
      <c r="E14" s="1096" t="s">
        <v>686</v>
      </c>
      <c r="F14" s="1097" t="s">
        <v>724</v>
      </c>
      <c r="G14" s="1098" t="s">
        <v>2953</v>
      </c>
      <c r="H14" s="1096">
        <v>1</v>
      </c>
      <c r="I14" s="1099" t="s">
        <v>2375</v>
      </c>
      <c r="J14" s="1100">
        <v>44489</v>
      </c>
      <c r="K14" s="1101" t="s">
        <v>2401</v>
      </c>
      <c r="L14" s="1102">
        <v>208000000</v>
      </c>
      <c r="M14" s="1094"/>
      <c r="N14" s="1084"/>
    </row>
    <row r="15" spans="1:75" s="846" customFormat="1" ht="12">
      <c r="B15" s="1103">
        <f t="shared" si="1"/>
        <v>6</v>
      </c>
      <c r="C15" s="1104" t="s">
        <v>2376</v>
      </c>
      <c r="D15" s="1105"/>
      <c r="E15" s="1105"/>
      <c r="F15" s="1106"/>
      <c r="G15" s="1107" t="s">
        <v>2954</v>
      </c>
      <c r="H15" s="1108">
        <v>1</v>
      </c>
      <c r="I15" s="1109" t="s">
        <v>2955</v>
      </c>
      <c r="J15" s="1110">
        <v>44531</v>
      </c>
      <c r="K15" s="1111" t="s">
        <v>2401</v>
      </c>
      <c r="L15" s="1012">
        <v>262800000</v>
      </c>
      <c r="M15" s="1103"/>
      <c r="N15" s="1084"/>
    </row>
    <row r="16" spans="1:75" s="846" customFormat="1" ht="12">
      <c r="B16" s="1085">
        <f t="shared" si="1"/>
        <v>7</v>
      </c>
      <c r="C16" s="1086" t="s">
        <v>2376</v>
      </c>
      <c r="D16" s="1087" t="s">
        <v>733</v>
      </c>
      <c r="E16" s="1087" t="s">
        <v>686</v>
      </c>
      <c r="F16" s="1088" t="s">
        <v>734</v>
      </c>
      <c r="G16" s="1089" t="s">
        <v>2954</v>
      </c>
      <c r="H16" s="1087">
        <v>2</v>
      </c>
      <c r="I16" s="1093" t="s">
        <v>2376</v>
      </c>
      <c r="J16" s="1091">
        <v>44676</v>
      </c>
      <c r="K16" s="1092" t="s">
        <v>2401</v>
      </c>
      <c r="L16" s="1016">
        <v>150000000</v>
      </c>
      <c r="M16" s="1085"/>
      <c r="N16" s="1084"/>
    </row>
    <row r="17" spans="2:14" s="846" customFormat="1" ht="12">
      <c r="B17" s="1085">
        <f t="shared" si="1"/>
        <v>8</v>
      </c>
      <c r="C17" s="1086" t="s">
        <v>2376</v>
      </c>
      <c r="D17" s="1112"/>
      <c r="E17" s="1112"/>
      <c r="F17" s="1113"/>
      <c r="G17" s="1089" t="s">
        <v>2954</v>
      </c>
      <c r="H17" s="1087">
        <v>3</v>
      </c>
      <c r="I17" s="1090" t="s">
        <v>3176</v>
      </c>
      <c r="J17" s="1091">
        <v>44694</v>
      </c>
      <c r="K17" s="1092" t="s">
        <v>2401</v>
      </c>
      <c r="L17" s="1016">
        <v>80400000</v>
      </c>
      <c r="M17" s="1085"/>
      <c r="N17" s="1084"/>
    </row>
    <row r="18" spans="2:14" s="846" customFormat="1" ht="12">
      <c r="B18" s="1085">
        <f t="shared" si="1"/>
        <v>9</v>
      </c>
      <c r="C18" s="1086" t="s">
        <v>2376</v>
      </c>
      <c r="D18" s="1087" t="s">
        <v>745</v>
      </c>
      <c r="E18" s="1087" t="s">
        <v>686</v>
      </c>
      <c r="F18" s="1088" t="s">
        <v>746</v>
      </c>
      <c r="G18" s="1089" t="s">
        <v>2956</v>
      </c>
      <c r="H18" s="1087">
        <v>1</v>
      </c>
      <c r="I18" s="1093" t="s">
        <v>2376</v>
      </c>
      <c r="J18" s="1091">
        <v>44650</v>
      </c>
      <c r="K18" s="1092" t="s">
        <v>2401</v>
      </c>
      <c r="L18" s="1016">
        <v>33600000</v>
      </c>
      <c r="M18" s="1085"/>
      <c r="N18" s="1084"/>
    </row>
    <row r="19" spans="2:14" s="846" customFormat="1" ht="12">
      <c r="B19" s="1085">
        <f t="shared" si="1"/>
        <v>10</v>
      </c>
      <c r="C19" s="1086" t="s">
        <v>2376</v>
      </c>
      <c r="D19" s="1112"/>
      <c r="E19" s="1112"/>
      <c r="F19" s="1113"/>
      <c r="G19" s="1089" t="s">
        <v>2957</v>
      </c>
      <c r="H19" s="1087">
        <v>1</v>
      </c>
      <c r="I19" s="1093" t="s">
        <v>3177</v>
      </c>
      <c r="J19" s="1091">
        <v>43969</v>
      </c>
      <c r="K19" s="1092" t="s">
        <v>2401</v>
      </c>
      <c r="L19" s="1016">
        <v>268800000</v>
      </c>
      <c r="M19" s="1085"/>
      <c r="N19" s="1084"/>
    </row>
    <row r="20" spans="2:14" s="846" customFormat="1" ht="12">
      <c r="B20" s="1085">
        <f t="shared" si="1"/>
        <v>11</v>
      </c>
      <c r="C20" s="1086" t="s">
        <v>2376</v>
      </c>
      <c r="D20" s="1087" t="s">
        <v>755</v>
      </c>
      <c r="E20" s="1087" t="s">
        <v>686</v>
      </c>
      <c r="F20" s="1088" t="s">
        <v>756</v>
      </c>
      <c r="G20" s="1089" t="s">
        <v>2957</v>
      </c>
      <c r="H20" s="1087">
        <v>2</v>
      </c>
      <c r="I20" s="1090" t="s">
        <v>2376</v>
      </c>
      <c r="J20" s="1091">
        <v>44582</v>
      </c>
      <c r="K20" s="1092" t="s">
        <v>2401</v>
      </c>
      <c r="L20" s="1016">
        <v>216000000</v>
      </c>
      <c r="M20" s="1085"/>
      <c r="N20" s="1084"/>
    </row>
    <row r="21" spans="2:14" s="846" customFormat="1" ht="12">
      <c r="B21" s="1085">
        <f t="shared" si="1"/>
        <v>12</v>
      </c>
      <c r="C21" s="1086" t="s">
        <v>2376</v>
      </c>
      <c r="D21" s="1087" t="s">
        <v>765</v>
      </c>
      <c r="E21" s="1087" t="s">
        <v>686</v>
      </c>
      <c r="F21" s="1088" t="s">
        <v>766</v>
      </c>
      <c r="G21" s="1089" t="s">
        <v>2960</v>
      </c>
      <c r="H21" s="1087">
        <v>1</v>
      </c>
      <c r="I21" s="1093" t="s">
        <v>2376</v>
      </c>
      <c r="J21" s="1091">
        <v>44397</v>
      </c>
      <c r="K21" s="1092" t="s">
        <v>2401</v>
      </c>
      <c r="L21" s="1016">
        <v>96000000</v>
      </c>
      <c r="M21" s="1085"/>
      <c r="N21" s="1084"/>
    </row>
    <row r="22" spans="2:14" s="846" customFormat="1" ht="12">
      <c r="B22" s="1085">
        <f t="shared" si="1"/>
        <v>13</v>
      </c>
      <c r="C22" s="1086" t="s">
        <v>2376</v>
      </c>
      <c r="D22" s="1112"/>
      <c r="E22" s="1112"/>
      <c r="F22" s="1113"/>
      <c r="G22" s="1089" t="s">
        <v>2962</v>
      </c>
      <c r="H22" s="1087">
        <v>1</v>
      </c>
      <c r="I22" s="1093" t="s">
        <v>3178</v>
      </c>
      <c r="J22" s="1091">
        <v>42010</v>
      </c>
      <c r="K22" s="1092" t="s">
        <v>2401</v>
      </c>
      <c r="L22" s="1016">
        <v>174300000</v>
      </c>
      <c r="M22" s="1085"/>
      <c r="N22" s="1084"/>
    </row>
    <row r="23" spans="2:14" s="846" customFormat="1" ht="12">
      <c r="B23" s="1085">
        <f t="shared" si="1"/>
        <v>14</v>
      </c>
      <c r="C23" s="1086" t="s">
        <v>2376</v>
      </c>
      <c r="D23" s="1087" t="s">
        <v>774</v>
      </c>
      <c r="E23" s="1087" t="s">
        <v>686</v>
      </c>
      <c r="F23" s="1088" t="s">
        <v>775</v>
      </c>
      <c r="G23" s="1089" t="s">
        <v>2962</v>
      </c>
      <c r="H23" s="1087">
        <v>2</v>
      </c>
      <c r="I23" s="1090" t="s">
        <v>2376</v>
      </c>
      <c r="J23" s="1091">
        <v>44439</v>
      </c>
      <c r="K23" s="1092" t="s">
        <v>2401</v>
      </c>
      <c r="L23" s="1016">
        <v>276000000</v>
      </c>
      <c r="M23" s="1085"/>
      <c r="N23" s="1084"/>
    </row>
    <row r="24" spans="2:14" s="846" customFormat="1" ht="12">
      <c r="B24" s="1085">
        <f t="shared" si="1"/>
        <v>15</v>
      </c>
      <c r="C24" s="1086" t="s">
        <v>2376</v>
      </c>
      <c r="D24" s="1112"/>
      <c r="E24" s="1112"/>
      <c r="F24" s="1113"/>
      <c r="G24" s="1089" t="s">
        <v>2962</v>
      </c>
      <c r="H24" s="1087">
        <v>1</v>
      </c>
      <c r="I24" s="1093" t="s">
        <v>3178</v>
      </c>
      <c r="J24" s="1091">
        <v>42010</v>
      </c>
      <c r="K24" s="1092" t="s">
        <v>2401</v>
      </c>
      <c r="L24" s="1016">
        <v>174300000</v>
      </c>
      <c r="M24" s="1085"/>
      <c r="N24" s="1084"/>
    </row>
    <row r="25" spans="2:14" s="846" customFormat="1" ht="12">
      <c r="B25" s="1085">
        <f t="shared" si="1"/>
        <v>16</v>
      </c>
      <c r="C25" s="1086" t="s">
        <v>2376</v>
      </c>
      <c r="D25" s="1087" t="s">
        <v>774</v>
      </c>
      <c r="E25" s="1087" t="s">
        <v>686</v>
      </c>
      <c r="F25" s="1088" t="s">
        <v>775</v>
      </c>
      <c r="G25" s="1089" t="s">
        <v>2962</v>
      </c>
      <c r="H25" s="1087">
        <v>3</v>
      </c>
      <c r="I25" s="1090" t="s">
        <v>2376</v>
      </c>
      <c r="J25" s="1091">
        <v>44565</v>
      </c>
      <c r="K25" s="1092" t="s">
        <v>2401</v>
      </c>
      <c r="L25" s="1016">
        <v>60000000</v>
      </c>
      <c r="M25" s="1085"/>
      <c r="N25" s="1084"/>
    </row>
    <row r="26" spans="2:14" s="846" customFormat="1" ht="12">
      <c r="B26" s="1085">
        <f t="shared" si="1"/>
        <v>17</v>
      </c>
      <c r="C26" s="1086" t="s">
        <v>2376</v>
      </c>
      <c r="D26" s="1112"/>
      <c r="E26" s="1112"/>
      <c r="F26" s="1113"/>
      <c r="G26" s="1089" t="s">
        <v>2963</v>
      </c>
      <c r="H26" s="1087">
        <v>1</v>
      </c>
      <c r="I26" s="1093" t="s">
        <v>3102</v>
      </c>
      <c r="J26" s="1091">
        <v>43018</v>
      </c>
      <c r="K26" s="1092" t="s">
        <v>2401</v>
      </c>
      <c r="L26" s="1016">
        <v>187200000</v>
      </c>
      <c r="M26" s="1085"/>
      <c r="N26" s="1084"/>
    </row>
    <row r="27" spans="2:14" s="846" customFormat="1" ht="12">
      <c r="B27" s="1085">
        <f t="shared" si="1"/>
        <v>18</v>
      </c>
      <c r="C27" s="1086" t="s">
        <v>2376</v>
      </c>
      <c r="D27" s="1112"/>
      <c r="E27" s="1112"/>
      <c r="F27" s="1113"/>
      <c r="G27" s="1089" t="s">
        <v>2963</v>
      </c>
      <c r="H27" s="1087">
        <v>1</v>
      </c>
      <c r="I27" s="1093" t="s">
        <v>3179</v>
      </c>
      <c r="J27" s="1091">
        <v>43018</v>
      </c>
      <c r="K27" s="1092" t="s">
        <v>2401</v>
      </c>
      <c r="L27" s="1016">
        <v>33600000</v>
      </c>
      <c r="M27" s="1085"/>
      <c r="N27" s="1084"/>
    </row>
    <row r="28" spans="2:14" s="846" customFormat="1" ht="12">
      <c r="B28" s="1085">
        <f t="shared" si="1"/>
        <v>19</v>
      </c>
      <c r="C28" s="1086" t="s">
        <v>2376</v>
      </c>
      <c r="D28" s="1087" t="s">
        <v>785</v>
      </c>
      <c r="E28" s="1087" t="s">
        <v>686</v>
      </c>
      <c r="F28" s="1088" t="s">
        <v>786</v>
      </c>
      <c r="G28" s="1089" t="s">
        <v>2963</v>
      </c>
      <c r="H28" s="1087">
        <v>3</v>
      </c>
      <c r="I28" s="1090" t="s">
        <v>2376</v>
      </c>
      <c r="J28" s="1091">
        <v>44672</v>
      </c>
      <c r="K28" s="1092" t="s">
        <v>2401</v>
      </c>
      <c r="L28" s="1016">
        <v>106800000</v>
      </c>
      <c r="M28" s="1085"/>
      <c r="N28" s="1084"/>
    </row>
    <row r="29" spans="2:14" s="846" customFormat="1" ht="12">
      <c r="B29" s="1085">
        <f t="shared" si="1"/>
        <v>20</v>
      </c>
      <c r="C29" s="1086" t="s">
        <v>2376</v>
      </c>
      <c r="D29" s="1112"/>
      <c r="E29" s="1112"/>
      <c r="F29" s="1113"/>
      <c r="G29" s="1089" t="s">
        <v>2964</v>
      </c>
      <c r="H29" s="1087">
        <v>1</v>
      </c>
      <c r="I29" s="1093" t="s">
        <v>3102</v>
      </c>
      <c r="J29" s="1091">
        <v>43217</v>
      </c>
      <c r="K29" s="1092" t="s">
        <v>2401</v>
      </c>
      <c r="L29" s="1016">
        <v>240000000</v>
      </c>
      <c r="M29" s="1085"/>
      <c r="N29" s="1084"/>
    </row>
    <row r="30" spans="2:14" s="846" customFormat="1" ht="12">
      <c r="B30" s="1085">
        <f t="shared" si="1"/>
        <v>21</v>
      </c>
      <c r="C30" s="1086" t="s">
        <v>2376</v>
      </c>
      <c r="D30" s="1087" t="s">
        <v>795</v>
      </c>
      <c r="E30" s="1087" t="s">
        <v>686</v>
      </c>
      <c r="F30" s="1088" t="s">
        <v>796</v>
      </c>
      <c r="G30" s="1089" t="s">
        <v>2964</v>
      </c>
      <c r="H30" s="1087">
        <v>2</v>
      </c>
      <c r="I30" s="1093" t="s">
        <v>2376</v>
      </c>
      <c r="J30" s="1091">
        <v>44433</v>
      </c>
      <c r="K30" s="1092" t="s">
        <v>2401</v>
      </c>
      <c r="L30" s="1016">
        <v>120000000</v>
      </c>
      <c r="M30" s="1085"/>
      <c r="N30" s="1084"/>
    </row>
    <row r="31" spans="2:14" s="846" customFormat="1" ht="12">
      <c r="B31" s="1094">
        <f t="shared" si="1"/>
        <v>22</v>
      </c>
      <c r="C31" s="1095" t="s">
        <v>2376</v>
      </c>
      <c r="D31" s="1114"/>
      <c r="E31" s="1114"/>
      <c r="F31" s="1115"/>
      <c r="G31" s="1098" t="s">
        <v>2964</v>
      </c>
      <c r="H31" s="1096">
        <v>3</v>
      </c>
      <c r="I31" s="1099" t="s">
        <v>3180</v>
      </c>
      <c r="J31" s="1100">
        <v>44799</v>
      </c>
      <c r="K31" s="1101" t="s">
        <v>2401</v>
      </c>
      <c r="L31" s="1102">
        <v>84000000</v>
      </c>
      <c r="M31" s="1094"/>
      <c r="N31" s="1084"/>
    </row>
    <row r="32" spans="2:14" s="846" customFormat="1" ht="12">
      <c r="B32" s="1103">
        <f t="shared" si="1"/>
        <v>23</v>
      </c>
      <c r="C32" s="1104" t="s">
        <v>2377</v>
      </c>
      <c r="D32" s="1108" t="s">
        <v>802</v>
      </c>
      <c r="E32" s="1108" t="s">
        <v>686</v>
      </c>
      <c r="F32" s="1116" t="s">
        <v>803</v>
      </c>
      <c r="G32" s="1117" t="s">
        <v>2965</v>
      </c>
      <c r="H32" s="1108">
        <v>1</v>
      </c>
      <c r="I32" s="1109" t="s">
        <v>2377</v>
      </c>
      <c r="J32" s="1110" t="s">
        <v>2419</v>
      </c>
      <c r="K32" s="1111" t="s">
        <v>2401</v>
      </c>
      <c r="L32" s="1012">
        <v>334800000</v>
      </c>
      <c r="M32" s="1103"/>
      <c r="N32" s="1084"/>
    </row>
    <row r="33" spans="2:14" s="846" customFormat="1" ht="12">
      <c r="B33" s="1085">
        <f t="shared" si="1"/>
        <v>24</v>
      </c>
      <c r="C33" s="1086" t="s">
        <v>2377</v>
      </c>
      <c r="D33" s="1112"/>
      <c r="E33" s="1112"/>
      <c r="F33" s="1118"/>
      <c r="G33" s="1119" t="s">
        <v>2967</v>
      </c>
      <c r="H33" s="1087">
        <v>1</v>
      </c>
      <c r="I33" s="1093" t="s">
        <v>3181</v>
      </c>
      <c r="J33" s="1091">
        <v>43595</v>
      </c>
      <c r="K33" s="1092" t="s">
        <v>2401</v>
      </c>
      <c r="L33" s="1016">
        <v>120900000</v>
      </c>
      <c r="M33" s="1085"/>
      <c r="N33" s="1084"/>
    </row>
    <row r="34" spans="2:14" s="846" customFormat="1" ht="12">
      <c r="B34" s="1085">
        <f t="shared" si="1"/>
        <v>25</v>
      </c>
      <c r="C34" s="1086" t="s">
        <v>2377</v>
      </c>
      <c r="D34" s="1087" t="s">
        <v>811</v>
      </c>
      <c r="E34" s="1087" t="s">
        <v>686</v>
      </c>
      <c r="F34" s="1118" t="s">
        <v>812</v>
      </c>
      <c r="G34" s="1119" t="s">
        <v>2967</v>
      </c>
      <c r="H34" s="1087">
        <v>2</v>
      </c>
      <c r="I34" s="1090" t="s">
        <v>2377</v>
      </c>
      <c r="J34" s="1091" t="s">
        <v>2423</v>
      </c>
      <c r="K34" s="1092" t="s">
        <v>2401</v>
      </c>
      <c r="L34" s="1016">
        <v>43200000</v>
      </c>
      <c r="M34" s="1085"/>
      <c r="N34" s="1084"/>
    </row>
    <row r="35" spans="2:14" s="846" customFormat="1" ht="12">
      <c r="B35" s="1085">
        <f t="shared" si="1"/>
        <v>26</v>
      </c>
      <c r="C35" s="1086" t="s">
        <v>2377</v>
      </c>
      <c r="D35" s="1087" t="s">
        <v>811</v>
      </c>
      <c r="E35" s="1087" t="s">
        <v>686</v>
      </c>
      <c r="F35" s="1118" t="s">
        <v>812</v>
      </c>
      <c r="G35" s="1119" t="s">
        <v>3182</v>
      </c>
      <c r="H35" s="1087">
        <v>1</v>
      </c>
      <c r="I35" s="1093" t="s">
        <v>2377</v>
      </c>
      <c r="J35" s="1091" t="s">
        <v>2427</v>
      </c>
      <c r="K35" s="1092" t="s">
        <v>2401</v>
      </c>
      <c r="L35" s="1016">
        <v>279600000</v>
      </c>
      <c r="M35" s="1085"/>
      <c r="N35" s="1084"/>
    </row>
    <row r="36" spans="2:14" s="846" customFormat="1" ht="12">
      <c r="B36" s="1085">
        <f t="shared" si="1"/>
        <v>27</v>
      </c>
      <c r="C36" s="1086" t="s">
        <v>2377</v>
      </c>
      <c r="D36" s="1087" t="s">
        <v>825</v>
      </c>
      <c r="E36" s="1087" t="s">
        <v>686</v>
      </c>
      <c r="F36" s="1118" t="s">
        <v>826</v>
      </c>
      <c r="G36" s="1119" t="s">
        <v>2972</v>
      </c>
      <c r="H36" s="1087">
        <v>1</v>
      </c>
      <c r="I36" s="1093" t="s">
        <v>2377</v>
      </c>
      <c r="J36" s="1091" t="s">
        <v>2431</v>
      </c>
      <c r="K36" s="1092" t="s">
        <v>2401</v>
      </c>
      <c r="L36" s="1016">
        <v>237600000</v>
      </c>
      <c r="M36" s="1085"/>
      <c r="N36" s="1084"/>
    </row>
    <row r="37" spans="2:14" s="846" customFormat="1" ht="12">
      <c r="B37" s="1085">
        <f t="shared" si="1"/>
        <v>28</v>
      </c>
      <c r="C37" s="1086" t="s">
        <v>2377</v>
      </c>
      <c r="D37" s="1112"/>
      <c r="E37" s="1112"/>
      <c r="F37" s="1118"/>
      <c r="G37" s="1119" t="s">
        <v>2973</v>
      </c>
      <c r="H37" s="1087">
        <v>1</v>
      </c>
      <c r="I37" s="1090" t="s">
        <v>847</v>
      </c>
      <c r="J37" s="1091">
        <v>41451</v>
      </c>
      <c r="K37" s="1092" t="s">
        <v>2401</v>
      </c>
      <c r="L37" s="1016">
        <v>56400000</v>
      </c>
      <c r="M37" s="1085"/>
      <c r="N37" s="1084"/>
    </row>
    <row r="38" spans="2:14" s="846" customFormat="1" ht="12">
      <c r="B38" s="1085">
        <f t="shared" si="1"/>
        <v>29</v>
      </c>
      <c r="C38" s="1086" t="s">
        <v>2377</v>
      </c>
      <c r="D38" s="1087" t="s">
        <v>832</v>
      </c>
      <c r="E38" s="1087" t="s">
        <v>834</v>
      </c>
      <c r="F38" s="1118" t="s">
        <v>833</v>
      </c>
      <c r="G38" s="1119" t="s">
        <v>2973</v>
      </c>
      <c r="H38" s="1087">
        <v>2</v>
      </c>
      <c r="I38" s="1093" t="s">
        <v>2377</v>
      </c>
      <c r="J38" s="1091">
        <v>45387</v>
      </c>
      <c r="K38" s="1092" t="s">
        <v>2401</v>
      </c>
      <c r="L38" s="1016">
        <v>62400000</v>
      </c>
      <c r="M38" s="1085"/>
      <c r="N38" s="1084"/>
    </row>
    <row r="39" spans="2:14" s="846" customFormat="1" ht="12">
      <c r="B39" s="1085">
        <f t="shared" si="1"/>
        <v>30</v>
      </c>
      <c r="C39" s="1086" t="s">
        <v>2377</v>
      </c>
      <c r="D39" s="1112"/>
      <c r="E39" s="1112"/>
      <c r="F39" s="1118"/>
      <c r="G39" s="1119" t="s">
        <v>2975</v>
      </c>
      <c r="H39" s="1087">
        <v>1</v>
      </c>
      <c r="I39" s="1093" t="s">
        <v>1367</v>
      </c>
      <c r="J39" s="1091">
        <v>44470</v>
      </c>
      <c r="K39" s="1092" t="s">
        <v>2401</v>
      </c>
      <c r="L39" s="1016">
        <v>1560000000</v>
      </c>
      <c r="M39" s="1085"/>
      <c r="N39" s="1084"/>
    </row>
    <row r="40" spans="2:14" s="846" customFormat="1" ht="12">
      <c r="B40" s="1085">
        <f t="shared" si="1"/>
        <v>31</v>
      </c>
      <c r="C40" s="1086" t="s">
        <v>2377</v>
      </c>
      <c r="D40" s="1087" t="s">
        <v>848</v>
      </c>
      <c r="E40" s="1087" t="s">
        <v>686</v>
      </c>
      <c r="F40" s="1118" t="s">
        <v>849</v>
      </c>
      <c r="G40" s="1119" t="s">
        <v>2975</v>
      </c>
      <c r="H40" s="1087">
        <v>2</v>
      </c>
      <c r="I40" s="1090" t="s">
        <v>2377</v>
      </c>
      <c r="J40" s="1091">
        <v>44519</v>
      </c>
      <c r="K40" s="1092" t="s">
        <v>2401</v>
      </c>
      <c r="L40" s="1016">
        <v>466800000</v>
      </c>
      <c r="M40" s="1085"/>
      <c r="N40" s="1084"/>
    </row>
    <row r="41" spans="2:14" s="846" customFormat="1" ht="12">
      <c r="B41" s="1085">
        <f t="shared" si="1"/>
        <v>32</v>
      </c>
      <c r="C41" s="1086" t="s">
        <v>2377</v>
      </c>
      <c r="D41" s="1087" t="s">
        <v>861</v>
      </c>
      <c r="E41" s="1087" t="s">
        <v>834</v>
      </c>
      <c r="F41" s="1118" t="s">
        <v>862</v>
      </c>
      <c r="G41" s="1119" t="s">
        <v>2977</v>
      </c>
      <c r="H41" s="1087">
        <v>1</v>
      </c>
      <c r="I41" s="1093" t="s">
        <v>2377</v>
      </c>
      <c r="J41" s="1091">
        <v>44767</v>
      </c>
      <c r="K41" s="1092" t="s">
        <v>2401</v>
      </c>
      <c r="L41" s="1016">
        <v>226800000</v>
      </c>
      <c r="M41" s="1085"/>
      <c r="N41" s="1084"/>
    </row>
    <row r="42" spans="2:14" s="846" customFormat="1" ht="12">
      <c r="B42" s="1085">
        <f t="shared" si="1"/>
        <v>33</v>
      </c>
      <c r="C42" s="1086" t="s">
        <v>2377</v>
      </c>
      <c r="D42" s="1087" t="s">
        <v>873</v>
      </c>
      <c r="E42" s="1087" t="s">
        <v>686</v>
      </c>
      <c r="F42" s="1118" t="s">
        <v>874</v>
      </c>
      <c r="G42" s="1119" t="s">
        <v>2978</v>
      </c>
      <c r="H42" s="1087">
        <v>1</v>
      </c>
      <c r="I42" s="1093" t="s">
        <v>2377</v>
      </c>
      <c r="J42" s="1091">
        <v>44456</v>
      </c>
      <c r="K42" s="1092" t="s">
        <v>2401</v>
      </c>
      <c r="L42" s="1016">
        <v>336000000</v>
      </c>
      <c r="M42" s="1085"/>
      <c r="N42" s="1084"/>
    </row>
    <row r="43" spans="2:14" s="846" customFormat="1" ht="12">
      <c r="B43" s="1085">
        <f t="shared" si="1"/>
        <v>34</v>
      </c>
      <c r="C43" s="1086" t="s">
        <v>2377</v>
      </c>
      <c r="D43" s="1087" t="s">
        <v>873</v>
      </c>
      <c r="E43" s="1087" t="s">
        <v>686</v>
      </c>
      <c r="F43" s="1118" t="s">
        <v>874</v>
      </c>
      <c r="G43" s="1119" t="s">
        <v>2978</v>
      </c>
      <c r="H43" s="1087">
        <v>2</v>
      </c>
      <c r="I43" s="1090" t="s">
        <v>2377</v>
      </c>
      <c r="J43" s="1091">
        <v>44834</v>
      </c>
      <c r="K43" s="1092" t="s">
        <v>2401</v>
      </c>
      <c r="L43" s="1016">
        <v>43200000</v>
      </c>
      <c r="M43" s="1085"/>
      <c r="N43" s="1084"/>
    </row>
    <row r="44" spans="2:14" s="846" customFormat="1" ht="12">
      <c r="B44" s="1085">
        <f t="shared" si="1"/>
        <v>35</v>
      </c>
      <c r="C44" s="1086" t="s">
        <v>2377</v>
      </c>
      <c r="D44" s="1087" t="s">
        <v>882</v>
      </c>
      <c r="E44" s="1087" t="s">
        <v>686</v>
      </c>
      <c r="F44" s="1118" t="s">
        <v>883</v>
      </c>
      <c r="G44" s="1119" t="s">
        <v>2979</v>
      </c>
      <c r="H44" s="1087">
        <v>1</v>
      </c>
      <c r="I44" s="1093" t="s">
        <v>2377</v>
      </c>
      <c r="J44" s="1091" t="s">
        <v>2455</v>
      </c>
      <c r="K44" s="1092" t="s">
        <v>2401</v>
      </c>
      <c r="L44" s="1016">
        <v>337200000</v>
      </c>
      <c r="M44" s="1085"/>
      <c r="N44" s="1084"/>
    </row>
    <row r="45" spans="2:14" s="846" customFormat="1" ht="12">
      <c r="B45" s="1085">
        <f t="shared" si="1"/>
        <v>36</v>
      </c>
      <c r="C45" s="1086" t="s">
        <v>2377</v>
      </c>
      <c r="D45" s="1112"/>
      <c r="E45" s="1112"/>
      <c r="F45" s="1118"/>
      <c r="G45" s="1119" t="s">
        <v>2982</v>
      </c>
      <c r="H45" s="1087">
        <v>1</v>
      </c>
      <c r="I45" s="1093" t="s">
        <v>3183</v>
      </c>
      <c r="J45" s="1091">
        <v>44608</v>
      </c>
      <c r="K45" s="1092" t="s">
        <v>2401</v>
      </c>
      <c r="L45" s="1016">
        <v>900000000</v>
      </c>
      <c r="M45" s="1085"/>
      <c r="N45" s="1084"/>
    </row>
    <row r="46" spans="2:14" s="846" customFormat="1" ht="12">
      <c r="B46" s="1085">
        <f t="shared" si="1"/>
        <v>37</v>
      </c>
      <c r="C46" s="1086" t="s">
        <v>2377</v>
      </c>
      <c r="D46" s="1087" t="s">
        <v>892</v>
      </c>
      <c r="E46" s="1087" t="s">
        <v>834</v>
      </c>
      <c r="F46" s="1118" t="s">
        <v>893</v>
      </c>
      <c r="G46" s="1119" t="s">
        <v>2982</v>
      </c>
      <c r="H46" s="1087">
        <v>2</v>
      </c>
      <c r="I46" s="1090" t="s">
        <v>2377</v>
      </c>
      <c r="J46" s="1091">
        <v>44620</v>
      </c>
      <c r="K46" s="1092" t="s">
        <v>2401</v>
      </c>
      <c r="L46" s="1016">
        <v>360000000</v>
      </c>
      <c r="M46" s="1085"/>
      <c r="N46" s="1084"/>
    </row>
    <row r="47" spans="2:14" s="846" customFormat="1" ht="12">
      <c r="B47" s="1085">
        <f t="shared" si="1"/>
        <v>38</v>
      </c>
      <c r="C47" s="1086" t="s">
        <v>2377</v>
      </c>
      <c r="D47" s="1087" t="s">
        <v>892</v>
      </c>
      <c r="E47" s="1087" t="s">
        <v>834</v>
      </c>
      <c r="F47" s="1118" t="s">
        <v>893</v>
      </c>
      <c r="G47" s="1119" t="s">
        <v>2982</v>
      </c>
      <c r="H47" s="1087">
        <v>3</v>
      </c>
      <c r="I47" s="1093" t="s">
        <v>2377</v>
      </c>
      <c r="J47" s="1091">
        <v>44627</v>
      </c>
      <c r="K47" s="1092" t="s">
        <v>2401</v>
      </c>
      <c r="L47" s="1016">
        <v>234000000</v>
      </c>
      <c r="M47" s="1085"/>
      <c r="N47" s="1084"/>
    </row>
    <row r="48" spans="2:14" s="846" customFormat="1" ht="12">
      <c r="B48" s="1085">
        <f t="shared" si="1"/>
        <v>39</v>
      </c>
      <c r="C48" s="1086" t="s">
        <v>2377</v>
      </c>
      <c r="D48" s="1087" t="s">
        <v>901</v>
      </c>
      <c r="E48" s="1087" t="s">
        <v>834</v>
      </c>
      <c r="F48" s="1118" t="s">
        <v>902</v>
      </c>
      <c r="G48" s="1119" t="s">
        <v>2984</v>
      </c>
      <c r="H48" s="1087">
        <v>1</v>
      </c>
      <c r="I48" s="1093" t="s">
        <v>2377</v>
      </c>
      <c r="J48" s="1091" t="s">
        <v>2463</v>
      </c>
      <c r="K48" s="1092" t="s">
        <v>2401</v>
      </c>
      <c r="L48" s="1016">
        <v>673200000</v>
      </c>
      <c r="M48" s="1085"/>
      <c r="N48" s="1084"/>
    </row>
    <row r="49" spans="2:14" s="846" customFormat="1" ht="12">
      <c r="B49" s="1085">
        <f t="shared" si="1"/>
        <v>40</v>
      </c>
      <c r="C49" s="1086" t="s">
        <v>2377</v>
      </c>
      <c r="D49" s="1087" t="s">
        <v>906</v>
      </c>
      <c r="E49" s="1087" t="s">
        <v>834</v>
      </c>
      <c r="F49" s="1118" t="s">
        <v>907</v>
      </c>
      <c r="G49" s="1119" t="s">
        <v>2986</v>
      </c>
      <c r="H49" s="1087">
        <v>1</v>
      </c>
      <c r="I49" s="1090" t="s">
        <v>2377</v>
      </c>
      <c r="J49" s="1091" t="s">
        <v>2987</v>
      </c>
      <c r="K49" s="1092" t="s">
        <v>2401</v>
      </c>
      <c r="L49" s="1016">
        <v>561600000</v>
      </c>
      <c r="M49" s="1085"/>
      <c r="N49" s="1084"/>
    </row>
    <row r="50" spans="2:14" s="846" customFormat="1" ht="12">
      <c r="B50" s="1085">
        <f t="shared" si="1"/>
        <v>41</v>
      </c>
      <c r="C50" s="1086" t="s">
        <v>2377</v>
      </c>
      <c r="D50" s="1087" t="s">
        <v>914</v>
      </c>
      <c r="E50" s="1087" t="s">
        <v>834</v>
      </c>
      <c r="F50" s="1118" t="s">
        <v>3184</v>
      </c>
      <c r="G50" s="1119" t="s">
        <v>2988</v>
      </c>
      <c r="H50" s="1087">
        <v>1</v>
      </c>
      <c r="I50" s="1093" t="s">
        <v>3185</v>
      </c>
      <c r="J50" s="1091">
        <v>43580</v>
      </c>
      <c r="K50" s="1092" t="s">
        <v>2401</v>
      </c>
      <c r="L50" s="1016">
        <v>57600000</v>
      </c>
      <c r="M50" s="1085"/>
      <c r="N50" s="1084"/>
    </row>
    <row r="51" spans="2:14" s="846" customFormat="1" ht="12">
      <c r="B51" s="1085">
        <f t="shared" si="1"/>
        <v>42</v>
      </c>
      <c r="C51" s="1086" t="s">
        <v>2377</v>
      </c>
      <c r="D51" s="1087" t="s">
        <v>914</v>
      </c>
      <c r="E51" s="1087" t="s">
        <v>834</v>
      </c>
      <c r="F51" s="1118" t="s">
        <v>915</v>
      </c>
      <c r="G51" s="1119" t="s">
        <v>2988</v>
      </c>
      <c r="H51" s="1087">
        <v>2</v>
      </c>
      <c r="I51" s="1093" t="s">
        <v>2377</v>
      </c>
      <c r="J51" s="1091">
        <v>43580</v>
      </c>
      <c r="K51" s="1092" t="s">
        <v>2401</v>
      </c>
      <c r="L51" s="1016">
        <v>54000000</v>
      </c>
      <c r="M51" s="1085"/>
      <c r="N51" s="1084"/>
    </row>
    <row r="52" spans="2:14" s="846" customFormat="1" ht="12">
      <c r="B52" s="1085">
        <f t="shared" si="1"/>
        <v>43</v>
      </c>
      <c r="C52" s="1086" t="s">
        <v>2377</v>
      </c>
      <c r="D52" s="1112"/>
      <c r="E52" s="1112"/>
      <c r="F52" s="1118"/>
      <c r="G52" s="1119" t="s">
        <v>2990</v>
      </c>
      <c r="H52" s="1087">
        <v>1</v>
      </c>
      <c r="I52" s="1090" t="s">
        <v>3186</v>
      </c>
      <c r="J52" s="1091">
        <v>40038</v>
      </c>
      <c r="K52" s="1092" t="s">
        <v>2401</v>
      </c>
      <c r="L52" s="1016">
        <v>864000000</v>
      </c>
      <c r="M52" s="1085"/>
      <c r="N52" s="1084"/>
    </row>
    <row r="53" spans="2:14" s="846" customFormat="1" ht="12">
      <c r="B53" s="1085">
        <f t="shared" si="1"/>
        <v>44</v>
      </c>
      <c r="C53" s="1086" t="s">
        <v>2377</v>
      </c>
      <c r="D53" s="1087" t="s">
        <v>923</v>
      </c>
      <c r="E53" s="1087" t="s">
        <v>686</v>
      </c>
      <c r="F53" s="1118" t="s">
        <v>924</v>
      </c>
      <c r="G53" s="1119" t="s">
        <v>2990</v>
      </c>
      <c r="H53" s="1087">
        <v>2</v>
      </c>
      <c r="I53" s="1093" t="s">
        <v>2377</v>
      </c>
      <c r="J53" s="1091">
        <v>43977</v>
      </c>
      <c r="K53" s="1092" t="s">
        <v>2401</v>
      </c>
      <c r="L53" s="1016">
        <v>336000000</v>
      </c>
      <c r="M53" s="1085"/>
      <c r="N53" s="1084"/>
    </row>
    <row r="54" spans="2:14" s="846" customFormat="1" ht="12">
      <c r="B54" s="1085">
        <f t="shared" si="1"/>
        <v>45</v>
      </c>
      <c r="C54" s="1086" t="s">
        <v>2377</v>
      </c>
      <c r="D54" s="1087" t="s">
        <v>923</v>
      </c>
      <c r="E54" s="1087" t="s">
        <v>686</v>
      </c>
      <c r="F54" s="1118" t="s">
        <v>924</v>
      </c>
      <c r="G54" s="1119" t="s">
        <v>2990</v>
      </c>
      <c r="H54" s="1087">
        <v>3</v>
      </c>
      <c r="I54" s="1093" t="s">
        <v>2377</v>
      </c>
      <c r="J54" s="1091">
        <v>44902</v>
      </c>
      <c r="K54" s="1092" t="s">
        <v>2401</v>
      </c>
      <c r="L54" s="1016">
        <v>276000000</v>
      </c>
      <c r="M54" s="1085"/>
      <c r="N54" s="1084"/>
    </row>
    <row r="55" spans="2:14" s="846" customFormat="1" ht="12">
      <c r="B55" s="1085">
        <f t="shared" si="1"/>
        <v>46</v>
      </c>
      <c r="C55" s="1086" t="s">
        <v>2377</v>
      </c>
      <c r="D55" s="1112"/>
      <c r="E55" s="1112"/>
      <c r="F55" s="1118"/>
      <c r="G55" s="1119" t="s">
        <v>2993</v>
      </c>
      <c r="H55" s="1087">
        <v>1</v>
      </c>
      <c r="I55" s="1090" t="s">
        <v>3102</v>
      </c>
      <c r="J55" s="1091">
        <v>42688</v>
      </c>
      <c r="K55" s="1092" t="s">
        <v>2401</v>
      </c>
      <c r="L55" s="1016">
        <v>97800000</v>
      </c>
      <c r="M55" s="1085"/>
      <c r="N55" s="1084"/>
    </row>
    <row r="56" spans="2:14" s="846" customFormat="1" ht="12">
      <c r="B56" s="1085">
        <f t="shared" si="1"/>
        <v>47</v>
      </c>
      <c r="C56" s="1086" t="s">
        <v>2377</v>
      </c>
      <c r="D56" s="1112"/>
      <c r="E56" s="1112"/>
      <c r="F56" s="1118"/>
      <c r="G56" s="1119" t="s">
        <v>2993</v>
      </c>
      <c r="H56" s="1087">
        <v>2</v>
      </c>
      <c r="I56" s="1093" t="s">
        <v>3102</v>
      </c>
      <c r="J56" s="1091">
        <v>42857</v>
      </c>
      <c r="K56" s="1092" t="s">
        <v>2401</v>
      </c>
      <c r="L56" s="1016">
        <v>60000000</v>
      </c>
      <c r="M56" s="1085"/>
      <c r="N56" s="1084"/>
    </row>
    <row r="57" spans="2:14" s="846" customFormat="1" ht="12">
      <c r="B57" s="1085">
        <f t="shared" si="1"/>
        <v>48</v>
      </c>
      <c r="C57" s="1086" t="s">
        <v>2377</v>
      </c>
      <c r="D57" s="1087" t="s">
        <v>930</v>
      </c>
      <c r="E57" s="1087" t="s">
        <v>686</v>
      </c>
      <c r="F57" s="1118" t="s">
        <v>931</v>
      </c>
      <c r="G57" s="1119" t="s">
        <v>2993</v>
      </c>
      <c r="H57" s="1087">
        <v>3</v>
      </c>
      <c r="I57" s="1093" t="s">
        <v>2377</v>
      </c>
      <c r="J57" s="1091" t="s">
        <v>2479</v>
      </c>
      <c r="K57" s="1092" t="s">
        <v>2401</v>
      </c>
      <c r="L57" s="1016">
        <v>446400000</v>
      </c>
      <c r="M57" s="1085"/>
      <c r="N57" s="1084"/>
    </row>
    <row r="58" spans="2:14" s="846" customFormat="1" ht="12">
      <c r="B58" s="1085">
        <f t="shared" si="1"/>
        <v>49</v>
      </c>
      <c r="C58" s="1086" t="s">
        <v>2377</v>
      </c>
      <c r="D58" s="1112"/>
      <c r="E58" s="1112"/>
      <c r="F58" s="1118"/>
      <c r="G58" s="1119" t="s">
        <v>2994</v>
      </c>
      <c r="H58" s="1087">
        <v>1</v>
      </c>
      <c r="I58" s="1090" t="s">
        <v>3187</v>
      </c>
      <c r="J58" s="1091" t="s">
        <v>3188</v>
      </c>
      <c r="K58" s="1092" t="s">
        <v>2401</v>
      </c>
      <c r="L58" s="1016">
        <v>120000000</v>
      </c>
      <c r="M58" s="1085"/>
      <c r="N58" s="1084"/>
    </row>
    <row r="59" spans="2:14" s="846" customFormat="1" ht="12">
      <c r="B59" s="1085">
        <f t="shared" si="1"/>
        <v>50</v>
      </c>
      <c r="C59" s="1086" t="s">
        <v>2377</v>
      </c>
      <c r="D59" s="1087" t="s">
        <v>938</v>
      </c>
      <c r="E59" s="1087" t="s">
        <v>686</v>
      </c>
      <c r="F59" s="1118" t="s">
        <v>939</v>
      </c>
      <c r="G59" s="1119" t="s">
        <v>2994</v>
      </c>
      <c r="H59" s="1087">
        <v>2</v>
      </c>
      <c r="I59" s="1093" t="s">
        <v>2377</v>
      </c>
      <c r="J59" s="1091" t="s">
        <v>2483</v>
      </c>
      <c r="K59" s="1092" t="s">
        <v>2401</v>
      </c>
      <c r="L59" s="1016">
        <v>223200000</v>
      </c>
      <c r="M59" s="1085"/>
      <c r="N59" s="1084"/>
    </row>
    <row r="60" spans="2:14" s="846" customFormat="1" ht="12">
      <c r="B60" s="1085">
        <f t="shared" si="1"/>
        <v>51</v>
      </c>
      <c r="C60" s="1086" t="s">
        <v>2377</v>
      </c>
      <c r="D60" s="1112"/>
      <c r="E60" s="1112"/>
      <c r="F60" s="1118"/>
      <c r="G60" s="1119" t="s">
        <v>2995</v>
      </c>
      <c r="H60" s="1087">
        <v>1</v>
      </c>
      <c r="I60" s="1093" t="s">
        <v>3189</v>
      </c>
      <c r="J60" s="1091">
        <v>42704</v>
      </c>
      <c r="K60" s="1092" t="s">
        <v>2401</v>
      </c>
      <c r="L60" s="1016">
        <v>1111200000</v>
      </c>
      <c r="M60" s="1085"/>
      <c r="N60" s="1084"/>
    </row>
    <row r="61" spans="2:14" s="846" customFormat="1" ht="12">
      <c r="B61" s="1085">
        <f t="shared" si="1"/>
        <v>52</v>
      </c>
      <c r="C61" s="1086" t="s">
        <v>2377</v>
      </c>
      <c r="D61" s="1087" t="s">
        <v>946</v>
      </c>
      <c r="E61" s="1087" t="s">
        <v>686</v>
      </c>
      <c r="F61" s="1118" t="s">
        <v>947</v>
      </c>
      <c r="G61" s="1119" t="s">
        <v>2995</v>
      </c>
      <c r="H61" s="1087">
        <v>2</v>
      </c>
      <c r="I61" s="1090" t="s">
        <v>2377</v>
      </c>
      <c r="J61" s="1091">
        <v>43794</v>
      </c>
      <c r="K61" s="1092" t="s">
        <v>2401</v>
      </c>
      <c r="L61" s="1016">
        <v>480000000</v>
      </c>
      <c r="M61" s="1085"/>
      <c r="N61" s="1084"/>
    </row>
    <row r="62" spans="2:14" s="846" customFormat="1" ht="12">
      <c r="B62" s="1085">
        <f t="shared" si="1"/>
        <v>53</v>
      </c>
      <c r="C62" s="1086" t="s">
        <v>2377</v>
      </c>
      <c r="D62" s="1087" t="s">
        <v>953</v>
      </c>
      <c r="E62" s="1087" t="s">
        <v>686</v>
      </c>
      <c r="F62" s="1118" t="s">
        <v>931</v>
      </c>
      <c r="G62" s="1119" t="s">
        <v>2996</v>
      </c>
      <c r="H62" s="1087">
        <v>1</v>
      </c>
      <c r="I62" s="1093" t="s">
        <v>2377</v>
      </c>
      <c r="J62" s="1091">
        <v>43084</v>
      </c>
      <c r="K62" s="1092" t="s">
        <v>2401</v>
      </c>
      <c r="L62" s="1016">
        <v>196800000</v>
      </c>
      <c r="M62" s="1085"/>
      <c r="N62" s="1084"/>
    </row>
    <row r="63" spans="2:14" s="846" customFormat="1" ht="12">
      <c r="B63" s="1085">
        <f t="shared" si="1"/>
        <v>54</v>
      </c>
      <c r="C63" s="1086" t="s">
        <v>2377</v>
      </c>
      <c r="D63" s="1112"/>
      <c r="E63" s="1112"/>
      <c r="F63" s="1118"/>
      <c r="G63" s="1119" t="s">
        <v>2998</v>
      </c>
      <c r="H63" s="1087">
        <v>1</v>
      </c>
      <c r="I63" s="1093" t="s">
        <v>3102</v>
      </c>
      <c r="J63" s="1091" t="s">
        <v>3190</v>
      </c>
      <c r="K63" s="1092" t="s">
        <v>2401</v>
      </c>
      <c r="L63" s="1016">
        <v>150700000</v>
      </c>
      <c r="M63" s="1085"/>
      <c r="N63" s="1084"/>
    </row>
    <row r="64" spans="2:14" s="846" customFormat="1" ht="12">
      <c r="B64" s="1085">
        <f t="shared" si="1"/>
        <v>55</v>
      </c>
      <c r="C64" s="1086" t="s">
        <v>2377</v>
      </c>
      <c r="D64" s="1112"/>
      <c r="E64" s="1112"/>
      <c r="F64" s="1118"/>
      <c r="G64" s="1119" t="s">
        <v>2998</v>
      </c>
      <c r="H64" s="1087">
        <v>2</v>
      </c>
      <c r="I64" s="1090" t="s">
        <v>3102</v>
      </c>
      <c r="J64" s="1091" t="s">
        <v>3191</v>
      </c>
      <c r="K64" s="1092" t="s">
        <v>2401</v>
      </c>
      <c r="L64" s="1016">
        <v>48000000</v>
      </c>
      <c r="M64" s="1085"/>
      <c r="N64" s="1084"/>
    </row>
    <row r="65" spans="2:14" s="846" customFormat="1" ht="12">
      <c r="B65" s="1085">
        <f t="shared" si="1"/>
        <v>56</v>
      </c>
      <c r="C65" s="1086" t="s">
        <v>2377</v>
      </c>
      <c r="D65" s="1087" t="s">
        <v>957</v>
      </c>
      <c r="E65" s="1087" t="s">
        <v>686</v>
      </c>
      <c r="F65" s="1118" t="s">
        <v>958</v>
      </c>
      <c r="G65" s="1119" t="s">
        <v>2998</v>
      </c>
      <c r="H65" s="1087">
        <v>3</v>
      </c>
      <c r="I65" s="1093" t="s">
        <v>2377</v>
      </c>
      <c r="J65" s="1091" t="s">
        <v>2999</v>
      </c>
      <c r="K65" s="1092" t="s">
        <v>2401</v>
      </c>
      <c r="L65" s="1016">
        <v>112800000</v>
      </c>
      <c r="M65" s="1085"/>
      <c r="N65" s="1084"/>
    </row>
    <row r="66" spans="2:14" s="846" customFormat="1" ht="12">
      <c r="B66" s="1085">
        <f t="shared" si="1"/>
        <v>57</v>
      </c>
      <c r="C66" s="1086" t="s">
        <v>2377</v>
      </c>
      <c r="D66" s="1087" t="s">
        <v>964</v>
      </c>
      <c r="E66" s="1087" t="s">
        <v>686</v>
      </c>
      <c r="F66" s="1118" t="s">
        <v>965</v>
      </c>
      <c r="G66" s="1119" t="s">
        <v>3000</v>
      </c>
      <c r="H66" s="1087">
        <v>1</v>
      </c>
      <c r="I66" s="1093" t="s">
        <v>2377</v>
      </c>
      <c r="J66" s="1091">
        <v>44308</v>
      </c>
      <c r="K66" s="1092" t="s">
        <v>2401</v>
      </c>
      <c r="L66" s="1016">
        <v>530400000</v>
      </c>
      <c r="M66" s="1085"/>
      <c r="N66" s="1084"/>
    </row>
    <row r="67" spans="2:14" s="846" customFormat="1" ht="12">
      <c r="B67" s="1085">
        <f t="shared" si="1"/>
        <v>58</v>
      </c>
      <c r="C67" s="1086" t="s">
        <v>2377</v>
      </c>
      <c r="D67" s="1087" t="s">
        <v>971</v>
      </c>
      <c r="E67" s="1087" t="s">
        <v>686</v>
      </c>
      <c r="F67" s="1118" t="s">
        <v>972</v>
      </c>
      <c r="G67" s="1119" t="s">
        <v>3001</v>
      </c>
      <c r="H67" s="1087">
        <v>1</v>
      </c>
      <c r="I67" s="1090" t="s">
        <v>2377</v>
      </c>
      <c r="J67" s="1091" t="s">
        <v>2501</v>
      </c>
      <c r="K67" s="1092" t="s">
        <v>2401</v>
      </c>
      <c r="L67" s="1016">
        <v>114000000</v>
      </c>
      <c r="M67" s="1085"/>
      <c r="N67" s="1084"/>
    </row>
    <row r="68" spans="2:14" s="846" customFormat="1" ht="12">
      <c r="B68" s="1085">
        <f t="shared" si="1"/>
        <v>59</v>
      </c>
      <c r="C68" s="1086" t="s">
        <v>2377</v>
      </c>
      <c r="D68" s="1112"/>
      <c r="E68" s="1112"/>
      <c r="F68" s="1118"/>
      <c r="G68" s="1119" t="s">
        <v>3003</v>
      </c>
      <c r="H68" s="1087">
        <v>1</v>
      </c>
      <c r="I68" s="1093" t="s">
        <v>3102</v>
      </c>
      <c r="J68" s="1091" t="s">
        <v>3192</v>
      </c>
      <c r="K68" s="1092" t="s">
        <v>2401</v>
      </c>
      <c r="L68" s="1016">
        <v>404800000</v>
      </c>
      <c r="M68" s="1085"/>
      <c r="N68" s="1084"/>
    </row>
    <row r="69" spans="2:14" s="846" customFormat="1" ht="12">
      <c r="B69" s="1085">
        <f t="shared" si="1"/>
        <v>60</v>
      </c>
      <c r="C69" s="1086" t="s">
        <v>2377</v>
      </c>
      <c r="D69" s="1087" t="s">
        <v>979</v>
      </c>
      <c r="E69" s="1087" t="s">
        <v>686</v>
      </c>
      <c r="F69" s="1118" t="s">
        <v>980</v>
      </c>
      <c r="G69" s="1119" t="s">
        <v>3003</v>
      </c>
      <c r="H69" s="1087">
        <v>2</v>
      </c>
      <c r="I69" s="1093" t="s">
        <v>2377</v>
      </c>
      <c r="J69" s="1091" t="s">
        <v>2505</v>
      </c>
      <c r="K69" s="1092" t="s">
        <v>2401</v>
      </c>
      <c r="L69" s="1016">
        <v>360000000</v>
      </c>
      <c r="M69" s="1085"/>
      <c r="N69" s="1084"/>
    </row>
    <row r="70" spans="2:14" s="846" customFormat="1" ht="12">
      <c r="B70" s="1085">
        <f t="shared" si="1"/>
        <v>61</v>
      </c>
      <c r="C70" s="1086" t="s">
        <v>2377</v>
      </c>
      <c r="D70" s="1112"/>
      <c r="E70" s="1112"/>
      <c r="F70" s="1118"/>
      <c r="G70" s="1119" t="s">
        <v>3005</v>
      </c>
      <c r="H70" s="1087">
        <v>1</v>
      </c>
      <c r="I70" s="1090" t="s">
        <v>3193</v>
      </c>
      <c r="J70" s="1091">
        <v>42746</v>
      </c>
      <c r="K70" s="1092" t="s">
        <v>2401</v>
      </c>
      <c r="L70" s="1016">
        <v>362400000</v>
      </c>
      <c r="M70" s="1085"/>
      <c r="N70" s="1084"/>
    </row>
    <row r="71" spans="2:14" s="846" customFormat="1" ht="12">
      <c r="B71" s="1085">
        <f t="shared" si="1"/>
        <v>62</v>
      </c>
      <c r="C71" s="1086" t="s">
        <v>2377</v>
      </c>
      <c r="D71" s="1087" t="s">
        <v>988</v>
      </c>
      <c r="E71" s="1087" t="s">
        <v>686</v>
      </c>
      <c r="F71" s="1118" t="s">
        <v>989</v>
      </c>
      <c r="G71" s="1119" t="s">
        <v>3005</v>
      </c>
      <c r="H71" s="1087">
        <v>2</v>
      </c>
      <c r="I71" s="1093" t="s">
        <v>2377</v>
      </c>
      <c r="J71" s="1091" t="s">
        <v>2509</v>
      </c>
      <c r="K71" s="1092" t="s">
        <v>2401</v>
      </c>
      <c r="L71" s="1016">
        <v>405600000</v>
      </c>
      <c r="M71" s="1085"/>
      <c r="N71" s="1084"/>
    </row>
    <row r="72" spans="2:14" s="846" customFormat="1" ht="12">
      <c r="B72" s="1085">
        <f t="shared" si="1"/>
        <v>63</v>
      </c>
      <c r="C72" s="1086" t="s">
        <v>2377</v>
      </c>
      <c r="D72" s="1112"/>
      <c r="E72" s="1112"/>
      <c r="F72" s="1118"/>
      <c r="G72" s="1119" t="s">
        <v>3006</v>
      </c>
      <c r="H72" s="1087">
        <v>1</v>
      </c>
      <c r="I72" s="1093" t="s">
        <v>1000</v>
      </c>
      <c r="J72" s="1091">
        <v>43641</v>
      </c>
      <c r="K72" s="1092" t="s">
        <v>2401</v>
      </c>
      <c r="L72" s="1016">
        <v>1200000000</v>
      </c>
      <c r="M72" s="1085"/>
      <c r="N72" s="1084"/>
    </row>
    <row r="73" spans="2:14" s="846" customFormat="1" ht="12">
      <c r="B73" s="1085">
        <f t="shared" si="1"/>
        <v>64</v>
      </c>
      <c r="C73" s="1086" t="s">
        <v>2377</v>
      </c>
      <c r="D73" s="1112"/>
      <c r="E73" s="1112"/>
      <c r="F73" s="1118"/>
      <c r="G73" s="1119" t="s">
        <v>3006</v>
      </c>
      <c r="H73" s="1087">
        <v>2</v>
      </c>
      <c r="I73" s="1090" t="s">
        <v>3178</v>
      </c>
      <c r="J73" s="1091">
        <v>44209</v>
      </c>
      <c r="K73" s="1092" t="s">
        <v>2401</v>
      </c>
      <c r="L73" s="1016">
        <v>360000000</v>
      </c>
      <c r="M73" s="1085"/>
      <c r="N73" s="1084"/>
    </row>
    <row r="74" spans="2:14" s="846" customFormat="1" ht="12">
      <c r="B74" s="1085">
        <f t="shared" si="1"/>
        <v>65</v>
      </c>
      <c r="C74" s="1086" t="s">
        <v>2377</v>
      </c>
      <c r="D74" s="1087" t="s">
        <v>994</v>
      </c>
      <c r="E74" s="1087" t="s">
        <v>686</v>
      </c>
      <c r="F74" s="1118" t="s">
        <v>995</v>
      </c>
      <c r="G74" s="1119" t="s">
        <v>3006</v>
      </c>
      <c r="H74" s="1087">
        <v>3</v>
      </c>
      <c r="I74" s="1093" t="s">
        <v>2377</v>
      </c>
      <c r="J74" s="1091">
        <v>44687</v>
      </c>
      <c r="K74" s="1092" t="s">
        <v>2401</v>
      </c>
      <c r="L74" s="1016">
        <v>700800000</v>
      </c>
      <c r="M74" s="1085"/>
      <c r="N74" s="1084"/>
    </row>
    <row r="75" spans="2:14" s="846" customFormat="1" ht="12">
      <c r="B75" s="1085">
        <f t="shared" si="1"/>
        <v>66</v>
      </c>
      <c r="C75" s="1086" t="s">
        <v>2377</v>
      </c>
      <c r="D75" s="1112"/>
      <c r="E75" s="1112"/>
      <c r="F75" s="1118"/>
      <c r="G75" s="1119" t="s">
        <v>3008</v>
      </c>
      <c r="H75" s="1087">
        <v>1</v>
      </c>
      <c r="I75" s="1093" t="s">
        <v>3194</v>
      </c>
      <c r="J75" s="1091" t="s">
        <v>3195</v>
      </c>
      <c r="K75" s="1092" t="s">
        <v>2401</v>
      </c>
      <c r="L75" s="1016">
        <v>81930000</v>
      </c>
      <c r="M75" s="1085"/>
      <c r="N75" s="1084"/>
    </row>
    <row r="76" spans="2:14" s="846" customFormat="1" ht="12">
      <c r="B76" s="1085">
        <f t="shared" si="1"/>
        <v>67</v>
      </c>
      <c r="C76" s="1086" t="s">
        <v>2377</v>
      </c>
      <c r="D76" s="1087" t="s">
        <v>1001</v>
      </c>
      <c r="E76" s="1087" t="s">
        <v>686</v>
      </c>
      <c r="F76" s="1118" t="s">
        <v>1002</v>
      </c>
      <c r="G76" s="1119" t="s">
        <v>3008</v>
      </c>
      <c r="H76" s="1087">
        <v>2</v>
      </c>
      <c r="I76" s="1090" t="s">
        <v>2377</v>
      </c>
      <c r="J76" s="1091" t="s">
        <v>3196</v>
      </c>
      <c r="K76" s="1092" t="s">
        <v>2401</v>
      </c>
      <c r="L76" s="1016">
        <v>120000000</v>
      </c>
      <c r="M76" s="1085"/>
      <c r="N76" s="1084"/>
    </row>
    <row r="77" spans="2:14" s="846" customFormat="1" ht="12">
      <c r="B77" s="1085">
        <f t="shared" si="1"/>
        <v>68</v>
      </c>
      <c r="C77" s="1086" t="s">
        <v>2377</v>
      </c>
      <c r="D77" s="1112"/>
      <c r="E77" s="1112"/>
      <c r="F77" s="1118"/>
      <c r="G77" s="1119" t="s">
        <v>3009</v>
      </c>
      <c r="H77" s="1087">
        <v>1</v>
      </c>
      <c r="I77" s="1093" t="s">
        <v>3197</v>
      </c>
      <c r="J77" s="1091" t="s">
        <v>3198</v>
      </c>
      <c r="K77" s="1092" t="s">
        <v>2401</v>
      </c>
      <c r="L77" s="1016">
        <v>64800000</v>
      </c>
      <c r="M77" s="1085"/>
      <c r="N77" s="1084"/>
    </row>
    <row r="78" spans="2:14" s="846" customFormat="1" ht="12">
      <c r="B78" s="1085">
        <f t="shared" si="1"/>
        <v>69</v>
      </c>
      <c r="C78" s="1086" t="s">
        <v>2377</v>
      </c>
      <c r="D78" s="1087" t="s">
        <v>1007</v>
      </c>
      <c r="E78" s="1087" t="s">
        <v>686</v>
      </c>
      <c r="F78" s="1118" t="s">
        <v>1008</v>
      </c>
      <c r="G78" s="1119" t="s">
        <v>3009</v>
      </c>
      <c r="H78" s="1087">
        <v>2</v>
      </c>
      <c r="I78" s="1093" t="s">
        <v>2377</v>
      </c>
      <c r="J78" s="1091" t="s">
        <v>2520</v>
      </c>
      <c r="K78" s="1092" t="s">
        <v>2401</v>
      </c>
      <c r="L78" s="1016">
        <v>69600000</v>
      </c>
      <c r="M78" s="1085"/>
      <c r="N78" s="1084"/>
    </row>
    <row r="79" spans="2:14" s="846" customFormat="1" ht="12">
      <c r="B79" s="1085">
        <f t="shared" si="1"/>
        <v>70</v>
      </c>
      <c r="C79" s="1086" t="s">
        <v>2377</v>
      </c>
      <c r="D79" s="1112"/>
      <c r="E79" s="1112"/>
      <c r="F79" s="1118"/>
      <c r="G79" s="1119" t="s">
        <v>3011</v>
      </c>
      <c r="H79" s="1087">
        <v>1</v>
      </c>
      <c r="I79" s="1090" t="s">
        <v>3178</v>
      </c>
      <c r="J79" s="1091" t="s">
        <v>3199</v>
      </c>
      <c r="K79" s="1092" t="s">
        <v>2401</v>
      </c>
      <c r="L79" s="1016">
        <v>120000000</v>
      </c>
      <c r="M79" s="1085"/>
      <c r="N79" s="1084"/>
    </row>
    <row r="80" spans="2:14" s="846" customFormat="1" ht="12">
      <c r="B80" s="1085">
        <f t="shared" si="1"/>
        <v>71</v>
      </c>
      <c r="C80" s="1086" t="s">
        <v>2377</v>
      </c>
      <c r="D80" s="1112"/>
      <c r="E80" s="1112"/>
      <c r="F80" s="1118"/>
      <c r="G80" s="1119" t="s">
        <v>3011</v>
      </c>
      <c r="H80" s="1087">
        <v>2</v>
      </c>
      <c r="I80" s="1093" t="s">
        <v>3178</v>
      </c>
      <c r="J80" s="1091" t="s">
        <v>3200</v>
      </c>
      <c r="K80" s="1092" t="s">
        <v>2401</v>
      </c>
      <c r="L80" s="1016">
        <v>144000000</v>
      </c>
      <c r="M80" s="1085"/>
      <c r="N80" s="1084"/>
    </row>
    <row r="81" spans="2:14" s="846" customFormat="1" ht="12">
      <c r="B81" s="1085">
        <f t="shared" si="1"/>
        <v>72</v>
      </c>
      <c r="C81" s="1086" t="s">
        <v>2377</v>
      </c>
      <c r="D81" s="1087" t="s">
        <v>1016</v>
      </c>
      <c r="E81" s="1087" t="s">
        <v>834</v>
      </c>
      <c r="F81" s="1118" t="s">
        <v>1017</v>
      </c>
      <c r="G81" s="1119" t="s">
        <v>3011</v>
      </c>
      <c r="H81" s="1087">
        <v>3</v>
      </c>
      <c r="I81" s="1093" t="s">
        <v>2377</v>
      </c>
      <c r="J81" s="1091">
        <v>43633</v>
      </c>
      <c r="K81" s="1092" t="s">
        <v>2401</v>
      </c>
      <c r="L81" s="1016">
        <v>206400000</v>
      </c>
      <c r="M81" s="1085"/>
      <c r="N81" s="1084"/>
    </row>
    <row r="82" spans="2:14" s="846" customFormat="1" ht="12">
      <c r="B82" s="1085">
        <f t="shared" si="1"/>
        <v>73</v>
      </c>
      <c r="C82" s="1086" t="s">
        <v>2377</v>
      </c>
      <c r="D82" s="1087" t="s">
        <v>1016</v>
      </c>
      <c r="E82" s="1087" t="s">
        <v>834</v>
      </c>
      <c r="F82" s="1118" t="s">
        <v>1017</v>
      </c>
      <c r="G82" s="1119" t="s">
        <v>3011</v>
      </c>
      <c r="H82" s="1087">
        <v>4</v>
      </c>
      <c r="I82" s="1090" t="s">
        <v>2377</v>
      </c>
      <c r="J82" s="1091">
        <v>44088</v>
      </c>
      <c r="K82" s="1092" t="s">
        <v>2401</v>
      </c>
      <c r="L82" s="1016">
        <v>212400000</v>
      </c>
      <c r="M82" s="1085"/>
      <c r="N82" s="1084"/>
    </row>
    <row r="83" spans="2:14" s="846" customFormat="1" ht="12">
      <c r="B83" s="1085">
        <f t="shared" si="1"/>
        <v>74</v>
      </c>
      <c r="C83" s="1086" t="s">
        <v>2377</v>
      </c>
      <c r="D83" s="1087" t="s">
        <v>1016</v>
      </c>
      <c r="E83" s="1087" t="s">
        <v>834</v>
      </c>
      <c r="F83" s="1118" t="s">
        <v>1017</v>
      </c>
      <c r="G83" s="1119" t="s">
        <v>3011</v>
      </c>
      <c r="H83" s="1087">
        <v>5</v>
      </c>
      <c r="I83" s="1093" t="s">
        <v>2377</v>
      </c>
      <c r="J83" s="1091">
        <v>44267</v>
      </c>
      <c r="K83" s="1092" t="s">
        <v>2401</v>
      </c>
      <c r="L83" s="1016">
        <v>108000000</v>
      </c>
      <c r="M83" s="1085"/>
      <c r="N83" s="1084"/>
    </row>
    <row r="84" spans="2:14" s="846" customFormat="1" ht="12">
      <c r="B84" s="1085">
        <f t="shared" si="1"/>
        <v>75</v>
      </c>
      <c r="C84" s="1086" t="s">
        <v>2377</v>
      </c>
      <c r="D84" s="1087" t="s">
        <v>1026</v>
      </c>
      <c r="E84" s="1087" t="s">
        <v>834</v>
      </c>
      <c r="F84" s="1118" t="s">
        <v>1027</v>
      </c>
      <c r="G84" s="1119" t="s">
        <v>3013</v>
      </c>
      <c r="H84" s="1087">
        <v>1</v>
      </c>
      <c r="I84" s="1093" t="s">
        <v>2377</v>
      </c>
      <c r="J84" s="1091" t="s">
        <v>3014</v>
      </c>
      <c r="K84" s="1092" t="s">
        <v>2401</v>
      </c>
      <c r="L84" s="1016">
        <v>165600000</v>
      </c>
      <c r="M84" s="1085"/>
      <c r="N84" s="1084"/>
    </row>
    <row r="85" spans="2:14" s="846" customFormat="1" ht="12">
      <c r="B85" s="1085">
        <f t="shared" si="1"/>
        <v>76</v>
      </c>
      <c r="C85" s="1086" t="s">
        <v>2377</v>
      </c>
      <c r="D85" s="1112"/>
      <c r="E85" s="1112"/>
      <c r="F85" s="1118"/>
      <c r="G85" s="1119" t="s">
        <v>3018</v>
      </c>
      <c r="H85" s="1087">
        <v>1</v>
      </c>
      <c r="I85" s="1090" t="s">
        <v>3186</v>
      </c>
      <c r="J85" s="1091" t="s">
        <v>3201</v>
      </c>
      <c r="K85" s="1092" t="s">
        <v>2401</v>
      </c>
      <c r="L85" s="1016">
        <v>113740000</v>
      </c>
      <c r="M85" s="1085"/>
      <c r="N85" s="1084"/>
    </row>
    <row r="86" spans="2:14" s="846" customFormat="1" ht="12">
      <c r="B86" s="1085">
        <f t="shared" si="1"/>
        <v>77</v>
      </c>
      <c r="C86" s="1086" t="s">
        <v>2377</v>
      </c>
      <c r="D86" s="1087" t="s">
        <v>1036</v>
      </c>
      <c r="E86" s="1087" t="s">
        <v>834</v>
      </c>
      <c r="F86" s="1118" t="s">
        <v>1037</v>
      </c>
      <c r="G86" s="1119" t="s">
        <v>3018</v>
      </c>
      <c r="H86" s="1087">
        <v>2</v>
      </c>
      <c r="I86" s="1093" t="s">
        <v>2377</v>
      </c>
      <c r="J86" s="1091" t="s">
        <v>2531</v>
      </c>
      <c r="K86" s="1092" t="s">
        <v>2401</v>
      </c>
      <c r="L86" s="1016">
        <v>92400000</v>
      </c>
      <c r="M86" s="1085"/>
      <c r="N86" s="1084"/>
    </row>
    <row r="87" spans="2:14" s="846" customFormat="1" ht="12">
      <c r="B87" s="1085">
        <f t="shared" si="1"/>
        <v>78</v>
      </c>
      <c r="C87" s="1086" t="s">
        <v>2377</v>
      </c>
      <c r="D87" s="1087" t="s">
        <v>1046</v>
      </c>
      <c r="E87" s="1087" t="s">
        <v>834</v>
      </c>
      <c r="F87" s="1118" t="s">
        <v>3202</v>
      </c>
      <c r="G87" s="1119" t="s">
        <v>3021</v>
      </c>
      <c r="H87" s="1087">
        <v>1</v>
      </c>
      <c r="I87" s="1093" t="s">
        <v>2377</v>
      </c>
      <c r="J87" s="1091" t="s">
        <v>3022</v>
      </c>
      <c r="K87" s="1092" t="s">
        <v>2401</v>
      </c>
      <c r="L87" s="1016">
        <v>183600000</v>
      </c>
      <c r="M87" s="1085"/>
      <c r="N87" s="1084"/>
    </row>
    <row r="88" spans="2:14" s="846" customFormat="1" ht="12">
      <c r="B88" s="1085">
        <f t="shared" si="1"/>
        <v>79</v>
      </c>
      <c r="C88" s="1086" t="s">
        <v>2377</v>
      </c>
      <c r="D88" s="1087" t="s">
        <v>1046</v>
      </c>
      <c r="E88" s="1087" t="s">
        <v>834</v>
      </c>
      <c r="F88" s="1118" t="s">
        <v>1047</v>
      </c>
      <c r="G88" s="1119" t="s">
        <v>3021</v>
      </c>
      <c r="H88" s="1087">
        <v>2</v>
      </c>
      <c r="I88" s="1090" t="s">
        <v>2377</v>
      </c>
      <c r="J88" s="1091" t="s">
        <v>3022</v>
      </c>
      <c r="K88" s="1092" t="s">
        <v>2401</v>
      </c>
      <c r="L88" s="1016">
        <v>198000000</v>
      </c>
      <c r="M88" s="1085"/>
      <c r="N88" s="1084"/>
    </row>
    <row r="89" spans="2:14" s="846" customFormat="1" ht="12">
      <c r="B89" s="1085">
        <f t="shared" si="1"/>
        <v>80</v>
      </c>
      <c r="C89" s="1086" t="s">
        <v>2377</v>
      </c>
      <c r="D89" s="1087" t="s">
        <v>1055</v>
      </c>
      <c r="E89" s="1087" t="s">
        <v>834</v>
      </c>
      <c r="F89" s="1118" t="s">
        <v>1056</v>
      </c>
      <c r="G89" s="1119" t="s">
        <v>3024</v>
      </c>
      <c r="H89" s="1087">
        <v>1</v>
      </c>
      <c r="I89" s="1093" t="s">
        <v>2377</v>
      </c>
      <c r="J89" s="1091" t="s">
        <v>2538</v>
      </c>
      <c r="K89" s="1092" t="s">
        <v>2401</v>
      </c>
      <c r="L89" s="1016">
        <v>175200000</v>
      </c>
      <c r="M89" s="1085"/>
      <c r="N89" s="1084"/>
    </row>
    <row r="90" spans="2:14" s="846" customFormat="1" ht="12">
      <c r="B90" s="1085">
        <f t="shared" si="1"/>
        <v>81</v>
      </c>
      <c r="C90" s="1086" t="s">
        <v>2377</v>
      </c>
      <c r="D90" s="1112"/>
      <c r="E90" s="1112"/>
      <c r="F90" s="1118"/>
      <c r="G90" s="1119" t="s">
        <v>3027</v>
      </c>
      <c r="H90" s="1087">
        <v>1</v>
      </c>
      <c r="I90" s="1093" t="s">
        <v>3178</v>
      </c>
      <c r="J90" s="1091">
        <v>43753</v>
      </c>
      <c r="K90" s="1092" t="s">
        <v>2401</v>
      </c>
      <c r="L90" s="1016">
        <v>283200000</v>
      </c>
      <c r="M90" s="1085"/>
      <c r="N90" s="1084"/>
    </row>
    <row r="91" spans="2:14" s="846" customFormat="1" ht="12">
      <c r="B91" s="1085">
        <f t="shared" si="1"/>
        <v>82</v>
      </c>
      <c r="C91" s="1086" t="s">
        <v>2377</v>
      </c>
      <c r="D91" s="1112"/>
      <c r="E91" s="1112"/>
      <c r="F91" s="1118"/>
      <c r="G91" s="1119" t="s">
        <v>3027</v>
      </c>
      <c r="H91" s="1087">
        <v>2</v>
      </c>
      <c r="I91" s="1090" t="s">
        <v>3102</v>
      </c>
      <c r="J91" s="1091">
        <v>44169</v>
      </c>
      <c r="K91" s="1092" t="s">
        <v>2401</v>
      </c>
      <c r="L91" s="1016">
        <v>151200000</v>
      </c>
      <c r="M91" s="1085"/>
      <c r="N91" s="1084"/>
    </row>
    <row r="92" spans="2:14" s="846" customFormat="1" ht="12">
      <c r="B92" s="1085">
        <f t="shared" si="1"/>
        <v>83</v>
      </c>
      <c r="C92" s="1086" t="s">
        <v>2377</v>
      </c>
      <c r="D92" s="1087" t="s">
        <v>1064</v>
      </c>
      <c r="E92" s="1087" t="s">
        <v>686</v>
      </c>
      <c r="F92" s="1118" t="s">
        <v>1065</v>
      </c>
      <c r="G92" s="1119" t="s">
        <v>3027</v>
      </c>
      <c r="H92" s="1087">
        <v>3</v>
      </c>
      <c r="I92" s="1093" t="s">
        <v>2377</v>
      </c>
      <c r="J92" s="1091">
        <v>44854</v>
      </c>
      <c r="K92" s="1092" t="s">
        <v>2401</v>
      </c>
      <c r="L92" s="1016">
        <v>418800000</v>
      </c>
      <c r="M92" s="1085"/>
      <c r="N92" s="1084"/>
    </row>
    <row r="93" spans="2:14" s="846" customFormat="1" ht="12">
      <c r="B93" s="1085">
        <f t="shared" si="1"/>
        <v>84</v>
      </c>
      <c r="C93" s="1086" t="s">
        <v>2377</v>
      </c>
      <c r="D93" s="1112"/>
      <c r="E93" s="1112"/>
      <c r="F93" s="1118"/>
      <c r="G93" s="1119" t="s">
        <v>3029</v>
      </c>
      <c r="H93" s="1087">
        <v>1</v>
      </c>
      <c r="I93" s="1093" t="s">
        <v>3178</v>
      </c>
      <c r="J93" s="1091">
        <v>37204</v>
      </c>
      <c r="K93" s="1092" t="s">
        <v>2401</v>
      </c>
      <c r="L93" s="1016">
        <v>84000000</v>
      </c>
      <c r="M93" s="1085"/>
      <c r="N93" s="1084"/>
    </row>
    <row r="94" spans="2:14" s="846" customFormat="1" ht="12">
      <c r="B94" s="1085">
        <f t="shared" si="1"/>
        <v>85</v>
      </c>
      <c r="C94" s="1086" t="s">
        <v>2377</v>
      </c>
      <c r="D94" s="1112"/>
      <c r="E94" s="1112"/>
      <c r="F94" s="1118"/>
      <c r="G94" s="1119" t="s">
        <v>3029</v>
      </c>
      <c r="H94" s="1087">
        <v>2</v>
      </c>
      <c r="I94" s="1090" t="s">
        <v>3178</v>
      </c>
      <c r="J94" s="1091">
        <v>37637</v>
      </c>
      <c r="K94" s="1092" t="s">
        <v>2401</v>
      </c>
      <c r="L94" s="1016">
        <v>30000000</v>
      </c>
      <c r="M94" s="1085"/>
      <c r="N94" s="1084"/>
    </row>
    <row r="95" spans="2:14" s="846" customFormat="1" ht="12">
      <c r="B95" s="1085">
        <f t="shared" si="1"/>
        <v>86</v>
      </c>
      <c r="C95" s="1086" t="s">
        <v>2377</v>
      </c>
      <c r="D95" s="1112"/>
      <c r="E95" s="1112"/>
      <c r="F95" s="1118"/>
      <c r="G95" s="1119" t="s">
        <v>3029</v>
      </c>
      <c r="H95" s="1087">
        <v>3</v>
      </c>
      <c r="I95" s="1093" t="s">
        <v>3178</v>
      </c>
      <c r="J95" s="1091">
        <v>38586</v>
      </c>
      <c r="K95" s="1092" t="s">
        <v>2401</v>
      </c>
      <c r="L95" s="1016">
        <v>48000000</v>
      </c>
      <c r="M95" s="1085"/>
      <c r="N95" s="1084"/>
    </row>
    <row r="96" spans="2:14" s="846" customFormat="1" ht="12">
      <c r="B96" s="1085">
        <f t="shared" si="1"/>
        <v>87</v>
      </c>
      <c r="C96" s="1086" t="s">
        <v>2377</v>
      </c>
      <c r="D96" s="1112"/>
      <c r="E96" s="1112"/>
      <c r="F96" s="1118"/>
      <c r="G96" s="1119" t="s">
        <v>3029</v>
      </c>
      <c r="H96" s="1087">
        <v>4</v>
      </c>
      <c r="I96" s="1093" t="s">
        <v>3178</v>
      </c>
      <c r="J96" s="1091">
        <v>39030</v>
      </c>
      <c r="K96" s="1092" t="s">
        <v>2401</v>
      </c>
      <c r="L96" s="1016">
        <v>48000000</v>
      </c>
      <c r="M96" s="1085"/>
      <c r="N96" s="1084"/>
    </row>
    <row r="97" spans="2:14" s="846" customFormat="1" ht="12">
      <c r="B97" s="1085">
        <f t="shared" si="1"/>
        <v>88</v>
      </c>
      <c r="C97" s="1086" t="s">
        <v>2377</v>
      </c>
      <c r="D97" s="1087" t="s">
        <v>1074</v>
      </c>
      <c r="E97" s="1087" t="s">
        <v>834</v>
      </c>
      <c r="F97" s="1118" t="s">
        <v>1075</v>
      </c>
      <c r="G97" s="1119" t="s">
        <v>3029</v>
      </c>
      <c r="H97" s="1087">
        <v>5</v>
      </c>
      <c r="I97" s="1090" t="s">
        <v>2377</v>
      </c>
      <c r="J97" s="1091">
        <v>43396</v>
      </c>
      <c r="K97" s="1092" t="s">
        <v>2401</v>
      </c>
      <c r="L97" s="1016">
        <v>108000000</v>
      </c>
      <c r="M97" s="1085"/>
      <c r="N97" s="1084"/>
    </row>
    <row r="98" spans="2:14" s="846" customFormat="1" ht="12">
      <c r="B98" s="1085">
        <f t="shared" si="1"/>
        <v>89</v>
      </c>
      <c r="C98" s="1086" t="s">
        <v>2377</v>
      </c>
      <c r="D98" s="1087" t="s">
        <v>1074</v>
      </c>
      <c r="E98" s="1087" t="s">
        <v>834</v>
      </c>
      <c r="F98" s="1118" t="s">
        <v>1075</v>
      </c>
      <c r="G98" s="1119" t="s">
        <v>3029</v>
      </c>
      <c r="H98" s="1087">
        <v>6</v>
      </c>
      <c r="I98" s="1093" t="s">
        <v>2377</v>
      </c>
      <c r="J98" s="1091">
        <v>43948</v>
      </c>
      <c r="K98" s="1092" t="s">
        <v>2401</v>
      </c>
      <c r="L98" s="1016">
        <v>48000000</v>
      </c>
      <c r="M98" s="1085"/>
      <c r="N98" s="1084"/>
    </row>
    <row r="99" spans="2:14" s="846" customFormat="1" ht="12">
      <c r="B99" s="1085">
        <f t="shared" si="1"/>
        <v>90</v>
      </c>
      <c r="C99" s="1086" t="s">
        <v>2377</v>
      </c>
      <c r="D99" s="1087" t="s">
        <v>1087</v>
      </c>
      <c r="E99" s="1087" t="s">
        <v>686</v>
      </c>
      <c r="F99" s="1118" t="s">
        <v>1088</v>
      </c>
      <c r="G99" s="1119" t="s">
        <v>3030</v>
      </c>
      <c r="H99" s="1087">
        <v>1</v>
      </c>
      <c r="I99" s="1093" t="s">
        <v>2377</v>
      </c>
      <c r="J99" s="1091" t="s">
        <v>2549</v>
      </c>
      <c r="K99" s="1092" t="s">
        <v>2401</v>
      </c>
      <c r="L99" s="1016">
        <v>79200000</v>
      </c>
      <c r="M99" s="1085"/>
      <c r="N99" s="1084"/>
    </row>
    <row r="100" spans="2:14" s="846" customFormat="1" ht="12">
      <c r="B100" s="1085">
        <f t="shared" si="1"/>
        <v>91</v>
      </c>
      <c r="C100" s="1086" t="s">
        <v>2377</v>
      </c>
      <c r="D100" s="1112"/>
      <c r="E100" s="1112"/>
      <c r="F100" s="1118"/>
      <c r="G100" s="1119" t="s">
        <v>3031</v>
      </c>
      <c r="H100" s="1087">
        <v>1</v>
      </c>
      <c r="I100" s="1090" t="s">
        <v>1106</v>
      </c>
      <c r="J100" s="1091" t="s">
        <v>3203</v>
      </c>
      <c r="K100" s="1092" t="s">
        <v>2401</v>
      </c>
      <c r="L100" s="1016">
        <v>242650000</v>
      </c>
      <c r="M100" s="1085"/>
      <c r="N100" s="1084"/>
    </row>
    <row r="101" spans="2:14" s="846" customFormat="1" ht="12">
      <c r="B101" s="1085">
        <f t="shared" si="1"/>
        <v>92</v>
      </c>
      <c r="C101" s="1086" t="s">
        <v>2377</v>
      </c>
      <c r="D101" s="1112"/>
      <c r="E101" s="1112"/>
      <c r="F101" s="1118"/>
      <c r="G101" s="1119" t="s">
        <v>3031</v>
      </c>
      <c r="H101" s="1087">
        <v>2</v>
      </c>
      <c r="I101" s="1093" t="s">
        <v>1106</v>
      </c>
      <c r="J101" s="1091" t="s">
        <v>3204</v>
      </c>
      <c r="K101" s="1092" t="s">
        <v>2401</v>
      </c>
      <c r="L101" s="1016">
        <v>11500000</v>
      </c>
      <c r="M101" s="1085"/>
      <c r="N101" s="1084"/>
    </row>
    <row r="102" spans="2:14" s="846" customFormat="1" ht="12">
      <c r="B102" s="1085">
        <f t="shared" si="1"/>
        <v>93</v>
      </c>
      <c r="C102" s="1086" t="s">
        <v>2377</v>
      </c>
      <c r="D102" s="1112"/>
      <c r="E102" s="1112"/>
      <c r="F102" s="1118"/>
      <c r="G102" s="1119" t="s">
        <v>3031</v>
      </c>
      <c r="H102" s="1087">
        <v>3</v>
      </c>
      <c r="I102" s="1093" t="s">
        <v>1106</v>
      </c>
      <c r="J102" s="1091" t="s">
        <v>3205</v>
      </c>
      <c r="K102" s="1092" t="s">
        <v>2401</v>
      </c>
      <c r="L102" s="1016">
        <v>6550000</v>
      </c>
      <c r="M102" s="1085"/>
      <c r="N102" s="1084"/>
    </row>
    <row r="103" spans="2:14" s="846" customFormat="1" ht="12">
      <c r="B103" s="1085">
        <f t="shared" si="1"/>
        <v>94</v>
      </c>
      <c r="C103" s="1086" t="s">
        <v>2377</v>
      </c>
      <c r="D103" s="1112"/>
      <c r="E103" s="1112"/>
      <c r="F103" s="1118"/>
      <c r="G103" s="1119" t="s">
        <v>3031</v>
      </c>
      <c r="H103" s="1087">
        <v>4</v>
      </c>
      <c r="I103" s="1090" t="s">
        <v>1106</v>
      </c>
      <c r="J103" s="1091" t="s">
        <v>3206</v>
      </c>
      <c r="K103" s="1092" t="s">
        <v>2401</v>
      </c>
      <c r="L103" s="1016">
        <v>22000000</v>
      </c>
      <c r="M103" s="1085"/>
      <c r="N103" s="1084"/>
    </row>
    <row r="104" spans="2:14" s="846" customFormat="1" ht="12">
      <c r="B104" s="1085">
        <f t="shared" si="1"/>
        <v>95</v>
      </c>
      <c r="C104" s="1086" t="s">
        <v>2377</v>
      </c>
      <c r="D104" s="1087" t="s">
        <v>1096</v>
      </c>
      <c r="E104" s="1087" t="s">
        <v>686</v>
      </c>
      <c r="F104" s="1118" t="s">
        <v>1097</v>
      </c>
      <c r="G104" s="1119" t="s">
        <v>3031</v>
      </c>
      <c r="H104" s="1087">
        <v>5</v>
      </c>
      <c r="I104" s="1093" t="s">
        <v>2377</v>
      </c>
      <c r="J104" s="1091" t="s">
        <v>3032</v>
      </c>
      <c r="K104" s="1092" t="s">
        <v>2401</v>
      </c>
      <c r="L104" s="1016">
        <v>108000000</v>
      </c>
      <c r="M104" s="1085"/>
      <c r="N104" s="1084"/>
    </row>
    <row r="105" spans="2:14" s="846" customFormat="1" ht="12">
      <c r="B105" s="1085">
        <f t="shared" si="1"/>
        <v>96</v>
      </c>
      <c r="C105" s="1086" t="s">
        <v>2377</v>
      </c>
      <c r="D105" s="1087" t="s">
        <v>1107</v>
      </c>
      <c r="E105" s="1087" t="s">
        <v>686</v>
      </c>
      <c r="F105" s="1118" t="s">
        <v>3207</v>
      </c>
      <c r="G105" s="1119" t="s">
        <v>3034</v>
      </c>
      <c r="H105" s="1087">
        <v>1</v>
      </c>
      <c r="I105" s="1093" t="s">
        <v>2377</v>
      </c>
      <c r="J105" s="1091">
        <v>44392</v>
      </c>
      <c r="K105" s="1092" t="s">
        <v>2401</v>
      </c>
      <c r="L105" s="1016">
        <v>300000000</v>
      </c>
      <c r="M105" s="1085"/>
      <c r="N105" s="1084"/>
    </row>
    <row r="106" spans="2:14" s="846" customFormat="1" ht="12">
      <c r="B106" s="1085">
        <f t="shared" si="1"/>
        <v>97</v>
      </c>
      <c r="C106" s="1086" t="s">
        <v>2377</v>
      </c>
      <c r="D106" s="1087" t="s">
        <v>1107</v>
      </c>
      <c r="E106" s="1087" t="s">
        <v>686</v>
      </c>
      <c r="F106" s="1118" t="s">
        <v>3208</v>
      </c>
      <c r="G106" s="1119" t="s">
        <v>3034</v>
      </c>
      <c r="H106" s="1087">
        <v>2</v>
      </c>
      <c r="I106" s="1090" t="s">
        <v>2377</v>
      </c>
      <c r="J106" s="1091">
        <v>44469</v>
      </c>
      <c r="K106" s="1092" t="s">
        <v>2401</v>
      </c>
      <c r="L106" s="1016">
        <v>300000000</v>
      </c>
      <c r="M106" s="1085"/>
      <c r="N106" s="1084"/>
    </row>
    <row r="107" spans="2:14" s="846" customFormat="1" ht="12">
      <c r="B107" s="1085">
        <f t="shared" si="1"/>
        <v>98</v>
      </c>
      <c r="C107" s="1086" t="s">
        <v>2377</v>
      </c>
      <c r="D107" s="1087" t="s">
        <v>1107</v>
      </c>
      <c r="E107" s="1087" t="s">
        <v>686</v>
      </c>
      <c r="F107" s="1118" t="s">
        <v>1108</v>
      </c>
      <c r="G107" s="1119" t="s">
        <v>3034</v>
      </c>
      <c r="H107" s="1087">
        <v>3</v>
      </c>
      <c r="I107" s="1093" t="s">
        <v>2377</v>
      </c>
      <c r="J107" s="1091">
        <v>44476</v>
      </c>
      <c r="K107" s="1092" t="s">
        <v>2401</v>
      </c>
      <c r="L107" s="1016">
        <v>62400000</v>
      </c>
      <c r="M107" s="1085"/>
      <c r="N107" s="1084"/>
    </row>
    <row r="108" spans="2:14" s="846" customFormat="1" ht="12">
      <c r="B108" s="1085">
        <f t="shared" si="1"/>
        <v>99</v>
      </c>
      <c r="C108" s="1086" t="s">
        <v>2377</v>
      </c>
      <c r="D108" s="1112"/>
      <c r="E108" s="1112"/>
      <c r="F108" s="1118"/>
      <c r="G108" s="1119" t="s">
        <v>3035</v>
      </c>
      <c r="H108" s="1087">
        <v>1</v>
      </c>
      <c r="I108" s="1093" t="s">
        <v>3209</v>
      </c>
      <c r="J108" s="1091">
        <v>40746</v>
      </c>
      <c r="K108" s="1092" t="s">
        <v>2401</v>
      </c>
      <c r="L108" s="1016">
        <v>228000000</v>
      </c>
      <c r="M108" s="1085"/>
      <c r="N108" s="1084"/>
    </row>
    <row r="109" spans="2:14" s="846" customFormat="1" ht="12">
      <c r="B109" s="1085">
        <f t="shared" si="1"/>
        <v>100</v>
      </c>
      <c r="C109" s="1086" t="s">
        <v>2377</v>
      </c>
      <c r="D109" s="1112"/>
      <c r="E109" s="1112"/>
      <c r="F109" s="1118"/>
      <c r="G109" s="1119" t="s">
        <v>3035</v>
      </c>
      <c r="H109" s="1087">
        <v>2</v>
      </c>
      <c r="I109" s="1090" t="s">
        <v>3209</v>
      </c>
      <c r="J109" s="1091">
        <v>42684</v>
      </c>
      <c r="K109" s="1092" t="s">
        <v>2401</v>
      </c>
      <c r="L109" s="1016">
        <v>9200000</v>
      </c>
      <c r="M109" s="1085"/>
      <c r="N109" s="1084"/>
    </row>
    <row r="110" spans="2:14" s="846" customFormat="1" ht="12">
      <c r="B110" s="1085">
        <f t="shared" si="1"/>
        <v>101</v>
      </c>
      <c r="C110" s="1086" t="s">
        <v>2377</v>
      </c>
      <c r="D110" s="1087" t="s">
        <v>1117</v>
      </c>
      <c r="E110" s="1087" t="s">
        <v>686</v>
      </c>
      <c r="F110" s="1118" t="s">
        <v>3210</v>
      </c>
      <c r="G110" s="1119" t="s">
        <v>3035</v>
      </c>
      <c r="H110" s="1087">
        <v>3</v>
      </c>
      <c r="I110" s="1093" t="s">
        <v>2377</v>
      </c>
      <c r="J110" s="1091">
        <v>43433</v>
      </c>
      <c r="K110" s="1092" t="s">
        <v>2401</v>
      </c>
      <c r="L110" s="1016">
        <v>28800000</v>
      </c>
      <c r="M110" s="1085"/>
      <c r="N110" s="1084"/>
    </row>
    <row r="111" spans="2:14" s="846" customFormat="1" ht="12">
      <c r="B111" s="1085">
        <f t="shared" si="1"/>
        <v>102</v>
      </c>
      <c r="C111" s="1086" t="s">
        <v>2377</v>
      </c>
      <c r="D111" s="1087" t="s">
        <v>1117</v>
      </c>
      <c r="E111" s="1087" t="s">
        <v>686</v>
      </c>
      <c r="F111" s="1118" t="s">
        <v>1118</v>
      </c>
      <c r="G111" s="1119" t="s">
        <v>3035</v>
      </c>
      <c r="H111" s="1087">
        <v>4</v>
      </c>
      <c r="I111" s="1093" t="s">
        <v>2377</v>
      </c>
      <c r="J111" s="1091">
        <v>43790</v>
      </c>
      <c r="K111" s="1092" t="s">
        <v>2401</v>
      </c>
      <c r="L111" s="1016">
        <v>54000000</v>
      </c>
      <c r="M111" s="1085"/>
      <c r="N111" s="1084"/>
    </row>
    <row r="112" spans="2:14" s="846" customFormat="1" ht="12">
      <c r="B112" s="1085">
        <f t="shared" si="1"/>
        <v>103</v>
      </c>
      <c r="C112" s="1086" t="s">
        <v>2377</v>
      </c>
      <c r="D112" s="1112"/>
      <c r="E112" s="1112"/>
      <c r="F112" s="1118"/>
      <c r="G112" s="1119" t="s">
        <v>3039</v>
      </c>
      <c r="H112" s="1087">
        <v>1</v>
      </c>
      <c r="I112" s="1090" t="s">
        <v>3211</v>
      </c>
      <c r="J112" s="1091" t="s">
        <v>3212</v>
      </c>
      <c r="K112" s="1092" t="s">
        <v>2401</v>
      </c>
      <c r="L112" s="1016">
        <v>403200000</v>
      </c>
      <c r="M112" s="1085"/>
      <c r="N112" s="1084"/>
    </row>
    <row r="113" spans="2:14" s="846" customFormat="1" ht="12">
      <c r="B113" s="1085">
        <f t="shared" si="1"/>
        <v>104</v>
      </c>
      <c r="C113" s="1086" t="s">
        <v>2377</v>
      </c>
      <c r="D113" s="1087" t="s">
        <v>1128</v>
      </c>
      <c r="E113" s="1087" t="s">
        <v>686</v>
      </c>
      <c r="F113" s="1118" t="s">
        <v>1129</v>
      </c>
      <c r="G113" s="1119" t="s">
        <v>3039</v>
      </c>
      <c r="H113" s="1087">
        <v>2</v>
      </c>
      <c r="I113" s="1093" t="s">
        <v>2377</v>
      </c>
      <c r="J113" s="1091" t="s">
        <v>2566</v>
      </c>
      <c r="K113" s="1092" t="s">
        <v>2401</v>
      </c>
      <c r="L113" s="1016">
        <v>212400000</v>
      </c>
      <c r="M113" s="1085"/>
      <c r="N113" s="1084"/>
    </row>
    <row r="114" spans="2:14" s="846" customFormat="1" ht="12">
      <c r="B114" s="1085">
        <f t="shared" si="1"/>
        <v>105</v>
      </c>
      <c r="C114" s="1086" t="s">
        <v>2377</v>
      </c>
      <c r="D114" s="1112"/>
      <c r="E114" s="1112"/>
      <c r="F114" s="1118"/>
      <c r="G114" s="1119" t="s">
        <v>3040</v>
      </c>
      <c r="H114" s="1087">
        <v>1</v>
      </c>
      <c r="I114" s="1093" t="s">
        <v>3178</v>
      </c>
      <c r="J114" s="1091" t="s">
        <v>3213</v>
      </c>
      <c r="K114" s="1092" t="s">
        <v>2401</v>
      </c>
      <c r="L114" s="1016">
        <v>113300000</v>
      </c>
      <c r="M114" s="1085"/>
      <c r="N114" s="1084"/>
    </row>
    <row r="115" spans="2:14" s="846" customFormat="1" ht="12">
      <c r="B115" s="1085">
        <f t="shared" si="1"/>
        <v>106</v>
      </c>
      <c r="C115" s="1086" t="s">
        <v>2377</v>
      </c>
      <c r="D115" s="1087" t="s">
        <v>1136</v>
      </c>
      <c r="E115" s="1087" t="s">
        <v>686</v>
      </c>
      <c r="F115" s="1118" t="s">
        <v>1137</v>
      </c>
      <c r="G115" s="1119" t="s">
        <v>3040</v>
      </c>
      <c r="H115" s="1087">
        <v>2</v>
      </c>
      <c r="I115" s="1090" t="s">
        <v>2377</v>
      </c>
      <c r="J115" s="1091" t="s">
        <v>2431</v>
      </c>
      <c r="K115" s="1092" t="s">
        <v>2401</v>
      </c>
      <c r="L115" s="1016">
        <v>63600000</v>
      </c>
      <c r="M115" s="1085"/>
      <c r="N115" s="1084"/>
    </row>
    <row r="116" spans="2:14" s="846" customFormat="1" ht="12">
      <c r="B116" s="1085">
        <f t="shared" si="1"/>
        <v>107</v>
      </c>
      <c r="C116" s="1086" t="s">
        <v>2377</v>
      </c>
      <c r="D116" s="1112"/>
      <c r="E116" s="1112"/>
      <c r="F116" s="1118"/>
      <c r="G116" s="1119" t="s">
        <v>3041</v>
      </c>
      <c r="H116" s="1087">
        <v>1</v>
      </c>
      <c r="I116" s="1093" t="s">
        <v>3186</v>
      </c>
      <c r="J116" s="1091">
        <v>42419</v>
      </c>
      <c r="K116" s="1092" t="s">
        <v>2401</v>
      </c>
      <c r="L116" s="1016">
        <v>31012552</v>
      </c>
      <c r="M116" s="1085"/>
      <c r="N116" s="1084"/>
    </row>
    <row r="117" spans="2:14" s="846" customFormat="1" ht="12">
      <c r="B117" s="1085">
        <f t="shared" si="1"/>
        <v>108</v>
      </c>
      <c r="C117" s="1086" t="s">
        <v>2377</v>
      </c>
      <c r="D117" s="1112"/>
      <c r="E117" s="1112"/>
      <c r="F117" s="1118"/>
      <c r="G117" s="1119" t="s">
        <v>3041</v>
      </c>
      <c r="H117" s="1087">
        <v>2</v>
      </c>
      <c r="I117" s="1093" t="s">
        <v>3186</v>
      </c>
      <c r="J117" s="1091">
        <v>42639</v>
      </c>
      <c r="K117" s="1092" t="s">
        <v>2401</v>
      </c>
      <c r="L117" s="1016">
        <v>25916617</v>
      </c>
      <c r="M117" s="1085"/>
      <c r="N117" s="1084"/>
    </row>
    <row r="118" spans="2:14" s="846" customFormat="1" ht="12">
      <c r="B118" s="1085">
        <f t="shared" si="1"/>
        <v>109</v>
      </c>
      <c r="C118" s="1086" t="s">
        <v>2377</v>
      </c>
      <c r="D118" s="1087" t="s">
        <v>1147</v>
      </c>
      <c r="E118" s="1087" t="s">
        <v>834</v>
      </c>
      <c r="F118" s="1118" t="s">
        <v>1148</v>
      </c>
      <c r="G118" s="1119" t="s">
        <v>3041</v>
      </c>
      <c r="H118" s="1087">
        <v>3</v>
      </c>
      <c r="I118" s="1090" t="s">
        <v>2377</v>
      </c>
      <c r="J118" s="1091" t="s">
        <v>2572</v>
      </c>
      <c r="K118" s="1092" t="s">
        <v>2401</v>
      </c>
      <c r="L118" s="1016">
        <v>138000000</v>
      </c>
      <c r="M118" s="1085"/>
      <c r="N118" s="1084"/>
    </row>
    <row r="119" spans="2:14" s="846" customFormat="1" ht="12">
      <c r="B119" s="1085">
        <f t="shared" si="1"/>
        <v>110</v>
      </c>
      <c r="C119" s="1086" t="s">
        <v>2377</v>
      </c>
      <c r="D119" s="1112"/>
      <c r="E119" s="1112"/>
      <c r="F119" s="1118"/>
      <c r="G119" s="1119" t="s">
        <v>3043</v>
      </c>
      <c r="H119" s="1087">
        <v>1</v>
      </c>
      <c r="I119" s="1093" t="s">
        <v>3102</v>
      </c>
      <c r="J119" s="1091">
        <v>40658</v>
      </c>
      <c r="K119" s="1092" t="s">
        <v>2401</v>
      </c>
      <c r="L119" s="1016">
        <v>260400000</v>
      </c>
      <c r="M119" s="1085"/>
      <c r="N119" s="1084"/>
    </row>
    <row r="120" spans="2:14" s="846" customFormat="1" ht="12">
      <c r="B120" s="1085">
        <f t="shared" si="1"/>
        <v>111</v>
      </c>
      <c r="C120" s="1086" t="s">
        <v>2377</v>
      </c>
      <c r="D120" s="1112"/>
      <c r="E120" s="1112"/>
      <c r="F120" s="1118"/>
      <c r="G120" s="1119" t="s">
        <v>3043</v>
      </c>
      <c r="H120" s="1087">
        <v>2</v>
      </c>
      <c r="I120" s="1093" t="s">
        <v>3102</v>
      </c>
      <c r="J120" s="1091">
        <v>42032</v>
      </c>
      <c r="K120" s="1092" t="s">
        <v>2401</v>
      </c>
      <c r="L120" s="1016">
        <v>42000000</v>
      </c>
      <c r="M120" s="1085"/>
      <c r="N120" s="1084"/>
    </row>
    <row r="121" spans="2:14" s="846" customFormat="1" ht="12">
      <c r="B121" s="1085">
        <f t="shared" si="1"/>
        <v>112</v>
      </c>
      <c r="C121" s="1086" t="s">
        <v>2377</v>
      </c>
      <c r="D121" s="1112"/>
      <c r="E121" s="1112"/>
      <c r="F121" s="1118"/>
      <c r="G121" s="1119" t="s">
        <v>3043</v>
      </c>
      <c r="H121" s="1087">
        <v>3</v>
      </c>
      <c r="I121" s="1090" t="s">
        <v>3102</v>
      </c>
      <c r="J121" s="1091">
        <v>43488</v>
      </c>
      <c r="K121" s="1092" t="s">
        <v>2401</v>
      </c>
      <c r="L121" s="1016">
        <v>60000000</v>
      </c>
      <c r="M121" s="1085"/>
      <c r="N121" s="1084"/>
    </row>
    <row r="122" spans="2:14" s="846" customFormat="1" ht="12">
      <c r="B122" s="1085">
        <f t="shared" si="1"/>
        <v>113</v>
      </c>
      <c r="C122" s="1086" t="s">
        <v>2377</v>
      </c>
      <c r="D122" s="1087" t="s">
        <v>1156</v>
      </c>
      <c r="E122" s="1087" t="s">
        <v>834</v>
      </c>
      <c r="F122" s="1118" t="s">
        <v>1157</v>
      </c>
      <c r="G122" s="1119" t="s">
        <v>3043</v>
      </c>
      <c r="H122" s="1087">
        <v>4</v>
      </c>
      <c r="I122" s="1093" t="s">
        <v>2377</v>
      </c>
      <c r="J122" s="1091">
        <v>43635</v>
      </c>
      <c r="K122" s="1092" t="s">
        <v>2401</v>
      </c>
      <c r="L122" s="1016">
        <v>48000000</v>
      </c>
      <c r="M122" s="1085"/>
      <c r="N122" s="1084"/>
    </row>
    <row r="123" spans="2:14" s="846" customFormat="1" ht="12">
      <c r="B123" s="1085">
        <f t="shared" si="1"/>
        <v>114</v>
      </c>
      <c r="C123" s="1086" t="s">
        <v>2377</v>
      </c>
      <c r="D123" s="1087" t="s">
        <v>1164</v>
      </c>
      <c r="E123" s="1087" t="s">
        <v>834</v>
      </c>
      <c r="F123" s="1118" t="s">
        <v>1165</v>
      </c>
      <c r="G123" s="1119" t="s">
        <v>3048</v>
      </c>
      <c r="H123" s="1087">
        <v>1</v>
      </c>
      <c r="I123" s="1093" t="s">
        <v>2377</v>
      </c>
      <c r="J123" s="1091" t="s">
        <v>2578</v>
      </c>
      <c r="K123" s="1092" t="s">
        <v>2401</v>
      </c>
      <c r="L123" s="1016">
        <v>441600000</v>
      </c>
      <c r="M123" s="1085"/>
      <c r="N123" s="1084"/>
    </row>
    <row r="124" spans="2:14" s="846" customFormat="1" ht="12">
      <c r="B124" s="1085">
        <f t="shared" si="1"/>
        <v>115</v>
      </c>
      <c r="C124" s="1086" t="s">
        <v>2377</v>
      </c>
      <c r="D124" s="1112"/>
      <c r="E124" s="1112"/>
      <c r="F124" s="1118"/>
      <c r="G124" s="1119" t="s">
        <v>3050</v>
      </c>
      <c r="H124" s="1087">
        <v>1</v>
      </c>
      <c r="I124" s="1090" t="s">
        <v>3186</v>
      </c>
      <c r="J124" s="1091" t="s">
        <v>3214</v>
      </c>
      <c r="K124" s="1092" t="s">
        <v>2401</v>
      </c>
      <c r="L124" s="1016">
        <v>275550000</v>
      </c>
      <c r="M124" s="1085"/>
      <c r="N124" s="1084"/>
    </row>
    <row r="125" spans="2:14" s="846" customFormat="1" ht="12">
      <c r="B125" s="1085">
        <f t="shared" si="1"/>
        <v>116</v>
      </c>
      <c r="C125" s="1086" t="s">
        <v>2377</v>
      </c>
      <c r="D125" s="1087" t="s">
        <v>1175</v>
      </c>
      <c r="E125" s="1087" t="s">
        <v>686</v>
      </c>
      <c r="F125" s="1118" t="s">
        <v>1176</v>
      </c>
      <c r="G125" s="1119" t="s">
        <v>3050</v>
      </c>
      <c r="H125" s="1087">
        <v>2</v>
      </c>
      <c r="I125" s="1093" t="s">
        <v>2377</v>
      </c>
      <c r="J125" s="1091" t="s">
        <v>3215</v>
      </c>
      <c r="K125" s="1092" t="s">
        <v>2401</v>
      </c>
      <c r="L125" s="1016">
        <v>196800000</v>
      </c>
      <c r="M125" s="1085"/>
      <c r="N125" s="1084"/>
    </row>
    <row r="126" spans="2:14" s="846" customFormat="1" ht="12">
      <c r="B126" s="1085">
        <f t="shared" si="1"/>
        <v>117</v>
      </c>
      <c r="C126" s="1086" t="s">
        <v>2377</v>
      </c>
      <c r="D126" s="1087" t="s">
        <v>1175</v>
      </c>
      <c r="E126" s="1087" t="s">
        <v>686</v>
      </c>
      <c r="F126" s="1118" t="s">
        <v>1176</v>
      </c>
      <c r="G126" s="1119" t="s">
        <v>3050</v>
      </c>
      <c r="H126" s="1087">
        <v>3</v>
      </c>
      <c r="I126" s="1093" t="s">
        <v>2377</v>
      </c>
      <c r="J126" s="1091" t="s">
        <v>3216</v>
      </c>
      <c r="K126" s="1092" t="s">
        <v>2401</v>
      </c>
      <c r="L126" s="1016">
        <v>43200000</v>
      </c>
      <c r="M126" s="1085"/>
      <c r="N126" s="1084"/>
    </row>
    <row r="127" spans="2:14" s="846" customFormat="1" ht="12">
      <c r="B127" s="1085">
        <f t="shared" si="1"/>
        <v>118</v>
      </c>
      <c r="C127" s="1086" t="s">
        <v>2377</v>
      </c>
      <c r="D127" s="1087" t="s">
        <v>1175</v>
      </c>
      <c r="E127" s="1087" t="s">
        <v>686</v>
      </c>
      <c r="F127" s="1118" t="s">
        <v>1176</v>
      </c>
      <c r="G127" s="1119" t="s">
        <v>3050</v>
      </c>
      <c r="H127" s="1087">
        <v>4</v>
      </c>
      <c r="I127" s="1090" t="s">
        <v>2377</v>
      </c>
      <c r="J127" s="1091" t="s">
        <v>2582</v>
      </c>
      <c r="K127" s="1092" t="s">
        <v>2401</v>
      </c>
      <c r="L127" s="1016">
        <v>36000000</v>
      </c>
      <c r="M127" s="1085"/>
      <c r="N127" s="1084"/>
    </row>
    <row r="128" spans="2:14" s="846" customFormat="1" ht="12">
      <c r="B128" s="1085">
        <f t="shared" si="1"/>
        <v>119</v>
      </c>
      <c r="C128" s="1086" t="s">
        <v>2377</v>
      </c>
      <c r="D128" s="1112"/>
      <c r="E128" s="1112"/>
      <c r="F128" s="1118"/>
      <c r="G128" s="1119" t="s">
        <v>3052</v>
      </c>
      <c r="H128" s="1087">
        <v>1</v>
      </c>
      <c r="I128" s="1093" t="s">
        <v>3186</v>
      </c>
      <c r="J128" s="1091">
        <v>42312</v>
      </c>
      <c r="K128" s="1092" t="s">
        <v>2401</v>
      </c>
      <c r="L128" s="1016">
        <v>229500000</v>
      </c>
      <c r="M128" s="1085"/>
      <c r="N128" s="1084"/>
    </row>
    <row r="129" spans="2:14" s="846" customFormat="1" ht="12">
      <c r="B129" s="1085">
        <f t="shared" si="1"/>
        <v>120</v>
      </c>
      <c r="C129" s="1086" t="s">
        <v>2377</v>
      </c>
      <c r="D129" s="1087" t="s">
        <v>1187</v>
      </c>
      <c r="E129" s="1087" t="s">
        <v>686</v>
      </c>
      <c r="F129" s="1118" t="s">
        <v>1188</v>
      </c>
      <c r="G129" s="1119" t="s">
        <v>3052</v>
      </c>
      <c r="H129" s="1087">
        <v>2</v>
      </c>
      <c r="I129" s="1093" t="s">
        <v>2377</v>
      </c>
      <c r="J129" s="1091">
        <v>44769</v>
      </c>
      <c r="K129" s="1092" t="s">
        <v>2401</v>
      </c>
      <c r="L129" s="1016">
        <v>346800000</v>
      </c>
      <c r="M129" s="1085"/>
      <c r="N129" s="1084"/>
    </row>
    <row r="130" spans="2:14" s="846" customFormat="1" ht="12">
      <c r="B130" s="1085">
        <f t="shared" si="1"/>
        <v>121</v>
      </c>
      <c r="C130" s="1086" t="s">
        <v>2377</v>
      </c>
      <c r="D130" s="1087" t="s">
        <v>1196</v>
      </c>
      <c r="E130" s="1087" t="s">
        <v>834</v>
      </c>
      <c r="F130" s="1118" t="s">
        <v>3217</v>
      </c>
      <c r="G130" s="1119" t="s">
        <v>3054</v>
      </c>
      <c r="H130" s="1087">
        <v>1</v>
      </c>
      <c r="I130" s="1090" t="s">
        <v>2377</v>
      </c>
      <c r="J130" s="1091">
        <v>44132</v>
      </c>
      <c r="K130" s="1092" t="s">
        <v>2401</v>
      </c>
      <c r="L130" s="1016">
        <v>67200000</v>
      </c>
      <c r="M130" s="1085"/>
      <c r="N130" s="1084"/>
    </row>
    <row r="131" spans="2:14" s="846" customFormat="1" ht="12">
      <c r="B131" s="1085">
        <f t="shared" si="1"/>
        <v>122</v>
      </c>
      <c r="C131" s="1086" t="s">
        <v>2377</v>
      </c>
      <c r="D131" s="1087" t="s">
        <v>1196</v>
      </c>
      <c r="E131" s="1087" t="s">
        <v>834</v>
      </c>
      <c r="F131" s="1118" t="s">
        <v>1197</v>
      </c>
      <c r="G131" s="1119" t="s">
        <v>3054</v>
      </c>
      <c r="H131" s="1087">
        <v>2</v>
      </c>
      <c r="I131" s="1093" t="s">
        <v>2377</v>
      </c>
      <c r="J131" s="1091">
        <v>44132</v>
      </c>
      <c r="K131" s="1092" t="s">
        <v>2401</v>
      </c>
      <c r="L131" s="1016">
        <v>524400000</v>
      </c>
      <c r="M131" s="1085"/>
      <c r="N131" s="1084"/>
    </row>
    <row r="132" spans="2:14" s="846" customFormat="1" ht="12">
      <c r="B132" s="1085">
        <f t="shared" si="1"/>
        <v>123</v>
      </c>
      <c r="C132" s="1086" t="s">
        <v>2377</v>
      </c>
      <c r="D132" s="1087" t="s">
        <v>1196</v>
      </c>
      <c r="E132" s="1087" t="s">
        <v>834</v>
      </c>
      <c r="F132" s="1118" t="s">
        <v>1197</v>
      </c>
      <c r="G132" s="1119" t="s">
        <v>3054</v>
      </c>
      <c r="H132" s="1087">
        <v>3</v>
      </c>
      <c r="I132" s="1093" t="s">
        <v>2377</v>
      </c>
      <c r="J132" s="1091">
        <v>44267</v>
      </c>
      <c r="K132" s="1092" t="s">
        <v>2401</v>
      </c>
      <c r="L132" s="1016">
        <v>50400000</v>
      </c>
      <c r="M132" s="1085"/>
      <c r="N132" s="1084"/>
    </row>
    <row r="133" spans="2:14" s="846" customFormat="1" ht="12">
      <c r="B133" s="1085">
        <f t="shared" si="1"/>
        <v>124</v>
      </c>
      <c r="C133" s="1086" t="s">
        <v>2377</v>
      </c>
      <c r="D133" s="1087" t="s">
        <v>1196</v>
      </c>
      <c r="E133" s="1087" t="s">
        <v>834</v>
      </c>
      <c r="F133" s="1118" t="s">
        <v>1197</v>
      </c>
      <c r="G133" s="1119" t="s">
        <v>3054</v>
      </c>
      <c r="H133" s="1087">
        <v>4</v>
      </c>
      <c r="I133" s="1090" t="s">
        <v>2377</v>
      </c>
      <c r="J133" s="1091">
        <v>44406</v>
      </c>
      <c r="K133" s="1092" t="s">
        <v>2401</v>
      </c>
      <c r="L133" s="1016">
        <v>92400000</v>
      </c>
      <c r="M133" s="1085"/>
      <c r="N133" s="1084"/>
    </row>
    <row r="134" spans="2:14" s="846" customFormat="1" ht="12">
      <c r="B134" s="1085">
        <f t="shared" si="1"/>
        <v>125</v>
      </c>
      <c r="C134" s="1086" t="s">
        <v>2377</v>
      </c>
      <c r="D134" s="1087" t="s">
        <v>1196</v>
      </c>
      <c r="E134" s="1087" t="s">
        <v>834</v>
      </c>
      <c r="F134" s="1118" t="s">
        <v>1197</v>
      </c>
      <c r="G134" s="1119" t="s">
        <v>3054</v>
      </c>
      <c r="H134" s="1087">
        <v>5</v>
      </c>
      <c r="I134" s="1093" t="s">
        <v>2377</v>
      </c>
      <c r="J134" s="1091">
        <v>44587</v>
      </c>
      <c r="K134" s="1092" t="s">
        <v>2401</v>
      </c>
      <c r="L134" s="1016">
        <v>96000000</v>
      </c>
      <c r="M134" s="1085"/>
      <c r="N134" s="1084"/>
    </row>
    <row r="135" spans="2:14" s="846" customFormat="1" ht="12">
      <c r="B135" s="1085">
        <f t="shared" si="1"/>
        <v>126</v>
      </c>
      <c r="C135" s="1086" t="s">
        <v>2377</v>
      </c>
      <c r="D135" s="1112"/>
      <c r="E135" s="1112"/>
      <c r="F135" s="1118"/>
      <c r="G135" s="1119" t="s">
        <v>3057</v>
      </c>
      <c r="H135" s="1087">
        <v>1</v>
      </c>
      <c r="I135" s="1093" t="s">
        <v>3218</v>
      </c>
      <c r="J135" s="1091">
        <v>43356</v>
      </c>
      <c r="K135" s="1092" t="s">
        <v>2401</v>
      </c>
      <c r="L135" s="1016">
        <v>352000000</v>
      </c>
      <c r="M135" s="1085"/>
      <c r="N135" s="1084"/>
    </row>
    <row r="136" spans="2:14" s="846" customFormat="1" ht="12">
      <c r="B136" s="1085">
        <f t="shared" si="1"/>
        <v>127</v>
      </c>
      <c r="C136" s="1086" t="s">
        <v>2377</v>
      </c>
      <c r="D136" s="1087" t="s">
        <v>1208</v>
      </c>
      <c r="E136" s="1087" t="s">
        <v>834</v>
      </c>
      <c r="F136" s="1118" t="s">
        <v>1209</v>
      </c>
      <c r="G136" s="1119" t="s">
        <v>3057</v>
      </c>
      <c r="H136" s="1087">
        <v>2</v>
      </c>
      <c r="I136" s="1090" t="s">
        <v>2377</v>
      </c>
      <c r="J136" s="1091">
        <v>43363</v>
      </c>
      <c r="K136" s="1092" t="s">
        <v>2401</v>
      </c>
      <c r="L136" s="1016">
        <v>172800000</v>
      </c>
      <c r="M136" s="1085"/>
      <c r="N136" s="1084"/>
    </row>
    <row r="137" spans="2:14" s="846" customFormat="1" ht="12">
      <c r="B137" s="1085">
        <f t="shared" si="1"/>
        <v>128</v>
      </c>
      <c r="C137" s="1086" t="s">
        <v>2377</v>
      </c>
      <c r="D137" s="1112"/>
      <c r="E137" s="1112"/>
      <c r="F137" s="1118"/>
      <c r="G137" s="1119" t="s">
        <v>3060</v>
      </c>
      <c r="H137" s="1087">
        <v>1</v>
      </c>
      <c r="I137" s="1093" t="s">
        <v>3186</v>
      </c>
      <c r="J137" s="1091" t="s">
        <v>3219</v>
      </c>
      <c r="K137" s="1092" t="s">
        <v>2401</v>
      </c>
      <c r="L137" s="1016">
        <v>110000000</v>
      </c>
      <c r="M137" s="1085"/>
      <c r="N137" s="1084"/>
    </row>
    <row r="138" spans="2:14" s="846" customFormat="1" ht="12">
      <c r="B138" s="1085">
        <f t="shared" si="1"/>
        <v>129</v>
      </c>
      <c r="C138" s="1086" t="s">
        <v>2377</v>
      </c>
      <c r="D138" s="1112"/>
      <c r="E138" s="1112"/>
      <c r="F138" s="1118"/>
      <c r="G138" s="1119" t="s">
        <v>3060</v>
      </c>
      <c r="H138" s="1087">
        <v>2</v>
      </c>
      <c r="I138" s="1093" t="s">
        <v>3220</v>
      </c>
      <c r="J138" s="1091" t="s">
        <v>3221</v>
      </c>
      <c r="K138" s="1092" t="s">
        <v>2401</v>
      </c>
      <c r="L138" s="1016">
        <v>72000000</v>
      </c>
      <c r="M138" s="1085"/>
      <c r="N138" s="1084"/>
    </row>
    <row r="139" spans="2:14" s="846" customFormat="1" ht="12">
      <c r="B139" s="1085">
        <f t="shared" si="1"/>
        <v>130</v>
      </c>
      <c r="C139" s="1086" t="s">
        <v>2377</v>
      </c>
      <c r="D139" s="1087" t="s">
        <v>1216</v>
      </c>
      <c r="E139" s="1087" t="s">
        <v>834</v>
      </c>
      <c r="F139" s="1118" t="s">
        <v>1217</v>
      </c>
      <c r="G139" s="1119" t="s">
        <v>3060</v>
      </c>
      <c r="H139" s="1087">
        <v>3</v>
      </c>
      <c r="I139" s="1090" t="s">
        <v>2377</v>
      </c>
      <c r="J139" s="1091" t="s">
        <v>2607</v>
      </c>
      <c r="K139" s="1092" t="s">
        <v>2401</v>
      </c>
      <c r="L139" s="1016">
        <v>213600000</v>
      </c>
      <c r="M139" s="1085"/>
      <c r="N139" s="1084"/>
    </row>
    <row r="140" spans="2:14" s="846" customFormat="1" ht="12">
      <c r="B140" s="1085">
        <f t="shared" si="1"/>
        <v>131</v>
      </c>
      <c r="C140" s="1086" t="s">
        <v>2377</v>
      </c>
      <c r="D140" s="1087" t="s">
        <v>1226</v>
      </c>
      <c r="E140" s="1087" t="s">
        <v>686</v>
      </c>
      <c r="F140" s="1118" t="s">
        <v>1227</v>
      </c>
      <c r="G140" s="1119" t="s">
        <v>3061</v>
      </c>
      <c r="H140" s="1087">
        <v>1</v>
      </c>
      <c r="I140" s="1093" t="s">
        <v>2377</v>
      </c>
      <c r="J140" s="1091">
        <v>43927</v>
      </c>
      <c r="K140" s="1092" t="s">
        <v>2401</v>
      </c>
      <c r="L140" s="1016">
        <v>166800000</v>
      </c>
      <c r="M140" s="1085"/>
      <c r="N140" s="1084"/>
    </row>
    <row r="141" spans="2:14" s="846" customFormat="1" ht="12">
      <c r="B141" s="1085">
        <f t="shared" si="1"/>
        <v>132</v>
      </c>
      <c r="C141" s="1086" t="s">
        <v>2377</v>
      </c>
      <c r="D141" s="1112"/>
      <c r="E141" s="1112"/>
      <c r="F141" s="1118"/>
      <c r="G141" s="1119" t="s">
        <v>3062</v>
      </c>
      <c r="H141" s="1087">
        <v>1</v>
      </c>
      <c r="I141" s="1093" t="s">
        <v>3177</v>
      </c>
      <c r="J141" s="1091">
        <v>42933</v>
      </c>
      <c r="K141" s="1092" t="s">
        <v>2401</v>
      </c>
      <c r="L141" s="1016">
        <v>93600000</v>
      </c>
      <c r="M141" s="1085"/>
      <c r="N141" s="1084"/>
    </row>
    <row r="142" spans="2:14" s="846" customFormat="1" ht="12">
      <c r="B142" s="1085">
        <f t="shared" si="1"/>
        <v>133</v>
      </c>
      <c r="C142" s="1086" t="s">
        <v>2377</v>
      </c>
      <c r="D142" s="1087" t="s">
        <v>1233</v>
      </c>
      <c r="E142" s="1087" t="s">
        <v>686</v>
      </c>
      <c r="F142" s="1118" t="s">
        <v>1227</v>
      </c>
      <c r="G142" s="1119" t="s">
        <v>3062</v>
      </c>
      <c r="H142" s="1087">
        <v>2</v>
      </c>
      <c r="I142" s="1090" t="s">
        <v>2377</v>
      </c>
      <c r="J142" s="1091" t="s">
        <v>2614</v>
      </c>
      <c r="K142" s="1092" t="s">
        <v>2401</v>
      </c>
      <c r="L142" s="1016">
        <v>51600000</v>
      </c>
      <c r="M142" s="1085"/>
      <c r="N142" s="1084"/>
    </row>
    <row r="143" spans="2:14" s="846" customFormat="1" ht="12">
      <c r="B143" s="1085">
        <f t="shared" si="1"/>
        <v>134</v>
      </c>
      <c r="C143" s="1086" t="s">
        <v>2377</v>
      </c>
      <c r="D143" s="1112"/>
      <c r="E143" s="1112"/>
      <c r="F143" s="1118"/>
      <c r="G143" s="1119" t="s">
        <v>3064</v>
      </c>
      <c r="H143" s="1087">
        <v>1</v>
      </c>
      <c r="I143" s="1093" t="s">
        <v>3102</v>
      </c>
      <c r="J143" s="1091" t="s">
        <v>2427</v>
      </c>
      <c r="K143" s="1092" t="s">
        <v>2401</v>
      </c>
      <c r="L143" s="1016">
        <v>311300000</v>
      </c>
      <c r="M143" s="1085"/>
      <c r="N143" s="1084"/>
    </row>
    <row r="144" spans="2:14" s="846" customFormat="1" ht="12">
      <c r="B144" s="1085">
        <f t="shared" si="1"/>
        <v>135</v>
      </c>
      <c r="C144" s="1086" t="s">
        <v>2377</v>
      </c>
      <c r="D144" s="1087" t="s">
        <v>1241</v>
      </c>
      <c r="E144" s="1087" t="s">
        <v>834</v>
      </c>
      <c r="F144" s="1118" t="s">
        <v>1242</v>
      </c>
      <c r="G144" s="1119" t="s">
        <v>3064</v>
      </c>
      <c r="H144" s="1087">
        <v>2</v>
      </c>
      <c r="I144" s="1093" t="s">
        <v>2377</v>
      </c>
      <c r="J144" s="1091" t="s">
        <v>2618</v>
      </c>
      <c r="K144" s="1092" t="s">
        <v>2401</v>
      </c>
      <c r="L144" s="1016">
        <v>540000000</v>
      </c>
      <c r="M144" s="1085"/>
      <c r="N144" s="1084"/>
    </row>
    <row r="145" spans="2:14" s="846" customFormat="1" ht="12">
      <c r="B145" s="1085">
        <f t="shared" si="1"/>
        <v>136</v>
      </c>
      <c r="C145" s="1086" t="s">
        <v>2377</v>
      </c>
      <c r="D145" s="1112"/>
      <c r="E145" s="1112"/>
      <c r="F145" s="1118"/>
      <c r="G145" s="1119" t="s">
        <v>3066</v>
      </c>
      <c r="H145" s="1087">
        <v>1</v>
      </c>
      <c r="I145" s="1090" t="s">
        <v>1263</v>
      </c>
      <c r="J145" s="1091" t="s">
        <v>3222</v>
      </c>
      <c r="K145" s="1092" t="s">
        <v>2401</v>
      </c>
      <c r="L145" s="1016">
        <v>158400000</v>
      </c>
      <c r="M145" s="1085"/>
      <c r="N145" s="1084"/>
    </row>
    <row r="146" spans="2:14" s="846" customFormat="1" ht="12">
      <c r="B146" s="1085">
        <f t="shared" si="1"/>
        <v>137</v>
      </c>
      <c r="C146" s="1086" t="s">
        <v>2377</v>
      </c>
      <c r="D146" s="1087" t="s">
        <v>1255</v>
      </c>
      <c r="E146" s="1087" t="s">
        <v>686</v>
      </c>
      <c r="F146" s="1118" t="s">
        <v>1256</v>
      </c>
      <c r="G146" s="1119" t="s">
        <v>3066</v>
      </c>
      <c r="H146" s="1087">
        <v>2</v>
      </c>
      <c r="I146" s="1093" t="s">
        <v>2377</v>
      </c>
      <c r="J146" s="1091" t="s">
        <v>2621</v>
      </c>
      <c r="K146" s="1092" t="s">
        <v>2401</v>
      </c>
      <c r="L146" s="1016">
        <v>74400000</v>
      </c>
      <c r="M146" s="1085"/>
      <c r="N146" s="1084"/>
    </row>
    <row r="147" spans="2:14" s="846" customFormat="1" ht="12">
      <c r="B147" s="1085">
        <f t="shared" si="1"/>
        <v>138</v>
      </c>
      <c r="C147" s="1086" t="s">
        <v>2377</v>
      </c>
      <c r="D147" s="1112"/>
      <c r="E147" s="1112"/>
      <c r="F147" s="1118"/>
      <c r="G147" s="1119" t="s">
        <v>3067</v>
      </c>
      <c r="H147" s="1087">
        <v>1</v>
      </c>
      <c r="I147" s="1093" t="s">
        <v>3186</v>
      </c>
      <c r="J147" s="1091">
        <v>42489</v>
      </c>
      <c r="K147" s="1092" t="s">
        <v>2401</v>
      </c>
      <c r="L147" s="1016">
        <v>295500000</v>
      </c>
      <c r="M147" s="1085"/>
      <c r="N147" s="1084"/>
    </row>
    <row r="148" spans="2:14" s="846" customFormat="1" ht="12">
      <c r="B148" s="1085">
        <f t="shared" si="1"/>
        <v>139</v>
      </c>
      <c r="C148" s="1086" t="s">
        <v>2377</v>
      </c>
      <c r="D148" s="1087" t="s">
        <v>1264</v>
      </c>
      <c r="E148" s="1087" t="s">
        <v>686</v>
      </c>
      <c r="F148" s="1118" t="s">
        <v>1265</v>
      </c>
      <c r="G148" s="1119" t="s">
        <v>3067</v>
      </c>
      <c r="H148" s="1087">
        <v>2</v>
      </c>
      <c r="I148" s="1090" t="s">
        <v>2377</v>
      </c>
      <c r="J148" s="1091" t="s">
        <v>2624</v>
      </c>
      <c r="K148" s="1092" t="s">
        <v>2401</v>
      </c>
      <c r="L148" s="1016">
        <v>787200000</v>
      </c>
      <c r="M148" s="1085"/>
      <c r="N148" s="1084"/>
    </row>
    <row r="149" spans="2:14" s="846" customFormat="1" ht="12">
      <c r="B149" s="1085">
        <f t="shared" si="1"/>
        <v>140</v>
      </c>
      <c r="C149" s="1086" t="s">
        <v>2377</v>
      </c>
      <c r="D149" s="1112"/>
      <c r="E149" s="1112"/>
      <c r="F149" s="1118"/>
      <c r="G149" s="1119" t="s">
        <v>3068</v>
      </c>
      <c r="H149" s="1087">
        <v>1</v>
      </c>
      <c r="I149" s="1093" t="s">
        <v>3186</v>
      </c>
      <c r="J149" s="1091" t="s">
        <v>2525</v>
      </c>
      <c r="K149" s="1092" t="s">
        <v>2401</v>
      </c>
      <c r="L149" s="1016">
        <v>510400000</v>
      </c>
      <c r="M149" s="1085"/>
      <c r="N149" s="1084"/>
    </row>
    <row r="150" spans="2:14" s="846" customFormat="1" ht="12">
      <c r="B150" s="1085">
        <f t="shared" si="1"/>
        <v>141</v>
      </c>
      <c r="C150" s="1086" t="s">
        <v>2377</v>
      </c>
      <c r="D150" s="1087" t="s">
        <v>1273</v>
      </c>
      <c r="E150" s="1087" t="s">
        <v>834</v>
      </c>
      <c r="F150" s="1118" t="s">
        <v>1274</v>
      </c>
      <c r="G150" s="1119" t="s">
        <v>3068</v>
      </c>
      <c r="H150" s="1087">
        <v>2</v>
      </c>
      <c r="I150" s="1093" t="s">
        <v>2377</v>
      </c>
      <c r="J150" s="1091" t="s">
        <v>2628</v>
      </c>
      <c r="K150" s="1092" t="s">
        <v>2401</v>
      </c>
      <c r="L150" s="1016">
        <v>182400000</v>
      </c>
      <c r="M150" s="1085"/>
      <c r="N150" s="1084"/>
    </row>
    <row r="151" spans="2:14" s="846" customFormat="1" ht="12">
      <c r="B151" s="1085">
        <f t="shared" si="1"/>
        <v>142</v>
      </c>
      <c r="C151" s="1086" t="s">
        <v>2377</v>
      </c>
      <c r="D151" s="1112"/>
      <c r="E151" s="1112"/>
      <c r="F151" s="1118"/>
      <c r="G151" s="1119" t="s">
        <v>3071</v>
      </c>
      <c r="H151" s="1087">
        <v>1</v>
      </c>
      <c r="I151" s="1090" t="s">
        <v>3186</v>
      </c>
      <c r="J151" s="1091" t="s">
        <v>3223</v>
      </c>
      <c r="K151" s="1092" t="s">
        <v>2401</v>
      </c>
      <c r="L151" s="1016">
        <v>363000000</v>
      </c>
      <c r="M151" s="1085"/>
      <c r="N151" s="1084"/>
    </row>
    <row r="152" spans="2:14" s="846" customFormat="1" ht="12">
      <c r="B152" s="1085">
        <f t="shared" si="1"/>
        <v>143</v>
      </c>
      <c r="C152" s="1086" t="s">
        <v>2377</v>
      </c>
      <c r="D152" s="1087" t="s">
        <v>1282</v>
      </c>
      <c r="E152" s="1087" t="s">
        <v>834</v>
      </c>
      <c r="F152" s="1118" t="s">
        <v>1283</v>
      </c>
      <c r="G152" s="1119" t="s">
        <v>3071</v>
      </c>
      <c r="H152" s="1087">
        <v>2</v>
      </c>
      <c r="I152" s="1093" t="s">
        <v>2377</v>
      </c>
      <c r="J152" s="1091" t="s">
        <v>3072</v>
      </c>
      <c r="K152" s="1092" t="s">
        <v>2401</v>
      </c>
      <c r="L152" s="1016">
        <v>328800000</v>
      </c>
      <c r="M152" s="1085"/>
      <c r="N152" s="1084"/>
    </row>
    <row r="153" spans="2:14" s="846" customFormat="1" ht="12">
      <c r="B153" s="1085">
        <f t="shared" si="1"/>
        <v>144</v>
      </c>
      <c r="C153" s="1086" t="s">
        <v>2377</v>
      </c>
      <c r="D153" s="1112"/>
      <c r="E153" s="1112"/>
      <c r="F153" s="1118"/>
      <c r="G153" s="1119" t="s">
        <v>3075</v>
      </c>
      <c r="H153" s="1087">
        <v>1</v>
      </c>
      <c r="I153" s="1093" t="s">
        <v>1106</v>
      </c>
      <c r="J153" s="1091" t="s">
        <v>3224</v>
      </c>
      <c r="K153" s="1092" t="s">
        <v>2401</v>
      </c>
      <c r="L153" s="1016">
        <v>332200000</v>
      </c>
      <c r="M153" s="1085"/>
      <c r="N153" s="1084"/>
    </row>
    <row r="154" spans="2:14" s="846" customFormat="1" ht="12">
      <c r="B154" s="1085">
        <f t="shared" si="1"/>
        <v>145</v>
      </c>
      <c r="C154" s="1086" t="s">
        <v>2377</v>
      </c>
      <c r="D154" s="1087" t="s">
        <v>1294</v>
      </c>
      <c r="E154" s="1087" t="s">
        <v>686</v>
      </c>
      <c r="F154" s="1118" t="s">
        <v>1295</v>
      </c>
      <c r="G154" s="1119" t="s">
        <v>3075</v>
      </c>
      <c r="H154" s="1087">
        <v>2</v>
      </c>
      <c r="I154" s="1090" t="s">
        <v>2377</v>
      </c>
      <c r="J154" s="1091" t="s">
        <v>2635</v>
      </c>
      <c r="K154" s="1092" t="s">
        <v>2401</v>
      </c>
      <c r="L154" s="1016">
        <v>248400000</v>
      </c>
      <c r="M154" s="1085"/>
      <c r="N154" s="1084"/>
    </row>
    <row r="155" spans="2:14" s="846" customFormat="1" ht="12">
      <c r="B155" s="1085">
        <f t="shared" si="1"/>
        <v>146</v>
      </c>
      <c r="C155" s="1086" t="s">
        <v>2377</v>
      </c>
      <c r="D155" s="1087" t="s">
        <v>1302</v>
      </c>
      <c r="E155" s="1087" t="s">
        <v>686</v>
      </c>
      <c r="F155" s="1118" t="s">
        <v>1303</v>
      </c>
      <c r="G155" s="1119" t="s">
        <v>3076</v>
      </c>
      <c r="H155" s="1087">
        <v>1</v>
      </c>
      <c r="I155" s="1093" t="s">
        <v>2377</v>
      </c>
      <c r="J155" s="1091">
        <v>44728</v>
      </c>
      <c r="K155" s="1092" t="s">
        <v>2401</v>
      </c>
      <c r="L155" s="1016">
        <v>175200000</v>
      </c>
      <c r="M155" s="1085"/>
      <c r="N155" s="1084"/>
    </row>
    <row r="156" spans="2:14" s="846" customFormat="1" ht="12">
      <c r="B156" s="1085">
        <f t="shared" si="1"/>
        <v>147</v>
      </c>
      <c r="C156" s="1086" t="s">
        <v>2377</v>
      </c>
      <c r="D156" s="1087" t="s">
        <v>1308</v>
      </c>
      <c r="E156" s="1087" t="s">
        <v>686</v>
      </c>
      <c r="F156" s="1118" t="s">
        <v>1309</v>
      </c>
      <c r="G156" s="1119" t="s">
        <v>3077</v>
      </c>
      <c r="H156" s="1087">
        <v>1</v>
      </c>
      <c r="I156" s="1093" t="s">
        <v>2377</v>
      </c>
      <c r="J156" s="1091">
        <v>44615</v>
      </c>
      <c r="K156" s="1092" t="s">
        <v>2401</v>
      </c>
      <c r="L156" s="1016">
        <v>231600000</v>
      </c>
      <c r="M156" s="1085"/>
      <c r="N156" s="1084"/>
    </row>
    <row r="157" spans="2:14" s="846" customFormat="1" ht="12">
      <c r="B157" s="1085">
        <f t="shared" si="1"/>
        <v>148</v>
      </c>
      <c r="C157" s="1086" t="s">
        <v>2377</v>
      </c>
      <c r="D157" s="1087" t="s">
        <v>1314</v>
      </c>
      <c r="E157" s="1087" t="s">
        <v>686</v>
      </c>
      <c r="F157" s="1118" t="s">
        <v>1315</v>
      </c>
      <c r="G157" s="1119" t="s">
        <v>3078</v>
      </c>
      <c r="H157" s="1087">
        <v>1</v>
      </c>
      <c r="I157" s="1090" t="s">
        <v>2377</v>
      </c>
      <c r="J157" s="1091">
        <v>44432</v>
      </c>
      <c r="K157" s="1092" t="s">
        <v>2401</v>
      </c>
      <c r="L157" s="1016">
        <v>367200000</v>
      </c>
      <c r="M157" s="1085"/>
      <c r="N157" s="1084"/>
    </row>
    <row r="158" spans="2:14" s="846" customFormat="1" ht="12">
      <c r="B158" s="1085">
        <f t="shared" si="1"/>
        <v>149</v>
      </c>
      <c r="C158" s="1086" t="s">
        <v>2377</v>
      </c>
      <c r="D158" s="1112"/>
      <c r="E158" s="1112"/>
      <c r="F158" s="1118"/>
      <c r="G158" s="1119" t="s">
        <v>3079</v>
      </c>
      <c r="H158" s="1087">
        <v>1</v>
      </c>
      <c r="I158" s="1093" t="s">
        <v>3109</v>
      </c>
      <c r="J158" s="1091">
        <v>42128</v>
      </c>
      <c r="K158" s="1092" t="s">
        <v>2401</v>
      </c>
      <c r="L158" s="1016">
        <v>273960000</v>
      </c>
      <c r="M158" s="1085"/>
      <c r="N158" s="1084"/>
    </row>
    <row r="159" spans="2:14" s="846" customFormat="1" ht="12">
      <c r="B159" s="1085">
        <f t="shared" si="1"/>
        <v>150</v>
      </c>
      <c r="C159" s="1086" t="s">
        <v>2377</v>
      </c>
      <c r="D159" s="1087" t="s">
        <v>1322</v>
      </c>
      <c r="E159" s="1087" t="s">
        <v>686</v>
      </c>
      <c r="F159" s="1118" t="s">
        <v>1323</v>
      </c>
      <c r="G159" s="1119" t="s">
        <v>3079</v>
      </c>
      <c r="H159" s="1087">
        <v>2</v>
      </c>
      <c r="I159" s="1093" t="s">
        <v>2377</v>
      </c>
      <c r="J159" s="1091" t="s">
        <v>2651</v>
      </c>
      <c r="K159" s="1092" t="s">
        <v>2401</v>
      </c>
      <c r="L159" s="1016">
        <v>376800000</v>
      </c>
      <c r="M159" s="1085"/>
      <c r="N159" s="1084"/>
    </row>
    <row r="160" spans="2:14" s="846" customFormat="1" ht="12">
      <c r="B160" s="1085">
        <f t="shared" si="1"/>
        <v>151</v>
      </c>
      <c r="C160" s="1086" t="s">
        <v>2377</v>
      </c>
      <c r="D160" s="1087" t="s">
        <v>1330</v>
      </c>
      <c r="E160" s="1087" t="s">
        <v>834</v>
      </c>
      <c r="F160" s="1118" t="s">
        <v>3225</v>
      </c>
      <c r="G160" s="1119" t="s">
        <v>3081</v>
      </c>
      <c r="H160" s="1087">
        <v>1</v>
      </c>
      <c r="I160" s="1090" t="s">
        <v>2377</v>
      </c>
      <c r="J160" s="1091" t="s">
        <v>2655</v>
      </c>
      <c r="K160" s="1092" t="s">
        <v>2401</v>
      </c>
      <c r="L160" s="1016">
        <v>120000000</v>
      </c>
      <c r="M160" s="1085"/>
      <c r="N160" s="1084"/>
    </row>
    <row r="161" spans="2:14" s="846" customFormat="1" ht="12">
      <c r="B161" s="1085">
        <f t="shared" si="1"/>
        <v>152</v>
      </c>
      <c r="C161" s="1086" t="s">
        <v>2377</v>
      </c>
      <c r="D161" s="1087" t="s">
        <v>1330</v>
      </c>
      <c r="E161" s="1087" t="s">
        <v>834</v>
      </c>
      <c r="F161" s="1118" t="s">
        <v>1331</v>
      </c>
      <c r="G161" s="1119" t="s">
        <v>3081</v>
      </c>
      <c r="H161" s="1087">
        <v>2</v>
      </c>
      <c r="I161" s="1093" t="s">
        <v>2377</v>
      </c>
      <c r="J161" s="1091" t="s">
        <v>2655</v>
      </c>
      <c r="K161" s="1092" t="s">
        <v>2401</v>
      </c>
      <c r="L161" s="1016">
        <v>721200000</v>
      </c>
      <c r="M161" s="1085"/>
      <c r="N161" s="1084"/>
    </row>
    <row r="162" spans="2:14" s="846" customFormat="1" ht="12">
      <c r="B162" s="1085">
        <f t="shared" si="1"/>
        <v>153</v>
      </c>
      <c r="C162" s="1086" t="s">
        <v>2377</v>
      </c>
      <c r="D162" s="1087" t="s">
        <v>1338</v>
      </c>
      <c r="E162" s="1087" t="s">
        <v>834</v>
      </c>
      <c r="F162" s="1118" t="s">
        <v>1339</v>
      </c>
      <c r="G162" s="1119" t="s">
        <v>3083</v>
      </c>
      <c r="H162" s="1087">
        <v>1</v>
      </c>
      <c r="I162" s="1093" t="s">
        <v>2377</v>
      </c>
      <c r="J162" s="1091">
        <v>44447</v>
      </c>
      <c r="K162" s="1092" t="s">
        <v>2401</v>
      </c>
      <c r="L162" s="1016">
        <v>247200000</v>
      </c>
      <c r="M162" s="1085"/>
      <c r="N162" s="1084"/>
    </row>
    <row r="163" spans="2:14" s="846" customFormat="1" ht="12">
      <c r="B163" s="1085">
        <f t="shared" si="1"/>
        <v>154</v>
      </c>
      <c r="C163" s="1086" t="s">
        <v>2377</v>
      </c>
      <c r="D163" s="1087" t="s">
        <v>1346</v>
      </c>
      <c r="E163" s="1087" t="s">
        <v>834</v>
      </c>
      <c r="F163" s="1118" t="s">
        <v>1347</v>
      </c>
      <c r="G163" s="1119" t="s">
        <v>3085</v>
      </c>
      <c r="H163" s="1087">
        <v>1</v>
      </c>
      <c r="I163" s="1090" t="s">
        <v>2377</v>
      </c>
      <c r="J163" s="1091" t="s">
        <v>2663</v>
      </c>
      <c r="K163" s="1092" t="s">
        <v>2401</v>
      </c>
      <c r="L163" s="1016">
        <v>478800000</v>
      </c>
      <c r="M163" s="1085"/>
      <c r="N163" s="1084"/>
    </row>
    <row r="164" spans="2:14" s="846" customFormat="1" ht="12">
      <c r="B164" s="1085">
        <f t="shared" si="1"/>
        <v>155</v>
      </c>
      <c r="C164" s="1086" t="s">
        <v>2377</v>
      </c>
      <c r="D164" s="1112"/>
      <c r="E164" s="1112"/>
      <c r="F164" s="1118"/>
      <c r="G164" s="1119" t="s">
        <v>3086</v>
      </c>
      <c r="H164" s="1087">
        <v>1</v>
      </c>
      <c r="I164" s="1093" t="s">
        <v>1367</v>
      </c>
      <c r="J164" s="1091">
        <v>43802</v>
      </c>
      <c r="K164" s="1092" t="s">
        <v>2401</v>
      </c>
      <c r="L164" s="1016">
        <v>300000000</v>
      </c>
      <c r="M164" s="1085"/>
      <c r="N164" s="1084"/>
    </row>
    <row r="165" spans="2:14" s="846" customFormat="1" ht="12">
      <c r="B165" s="1085">
        <f t="shared" si="1"/>
        <v>156</v>
      </c>
      <c r="C165" s="1086" t="s">
        <v>2377</v>
      </c>
      <c r="D165" s="1087" t="s">
        <v>1358</v>
      </c>
      <c r="E165" s="1087" t="s">
        <v>686</v>
      </c>
      <c r="F165" s="1118" t="s">
        <v>1359</v>
      </c>
      <c r="G165" s="1119" t="s">
        <v>3086</v>
      </c>
      <c r="H165" s="1087">
        <v>2</v>
      </c>
      <c r="I165" s="1093" t="s">
        <v>2377</v>
      </c>
      <c r="J165" s="1091">
        <v>44729</v>
      </c>
      <c r="K165" s="1092" t="s">
        <v>2401</v>
      </c>
      <c r="L165" s="1016">
        <v>60000000</v>
      </c>
      <c r="M165" s="1085"/>
      <c r="N165" s="1084"/>
    </row>
    <row r="166" spans="2:14" s="846" customFormat="1" ht="12">
      <c r="B166" s="1085">
        <f t="shared" si="1"/>
        <v>157</v>
      </c>
      <c r="C166" s="1086" t="s">
        <v>2377</v>
      </c>
      <c r="D166" s="1112"/>
      <c r="E166" s="1112"/>
      <c r="F166" s="1118"/>
      <c r="G166" s="1119" t="s">
        <v>3087</v>
      </c>
      <c r="H166" s="1087">
        <v>1</v>
      </c>
      <c r="I166" s="1090" t="s">
        <v>1106</v>
      </c>
      <c r="J166" s="1091" t="s">
        <v>3226</v>
      </c>
      <c r="K166" s="1092" t="s">
        <v>2401</v>
      </c>
      <c r="L166" s="1016">
        <v>315700000</v>
      </c>
      <c r="M166" s="1085"/>
      <c r="N166" s="1084"/>
    </row>
    <row r="167" spans="2:14" s="846" customFormat="1" ht="12">
      <c r="B167" s="1085">
        <f t="shared" si="1"/>
        <v>158</v>
      </c>
      <c r="C167" s="1086" t="s">
        <v>2377</v>
      </c>
      <c r="D167" s="1087" t="s">
        <v>1368</v>
      </c>
      <c r="E167" s="1087" t="s">
        <v>686</v>
      </c>
      <c r="F167" s="1118" t="s">
        <v>1369</v>
      </c>
      <c r="G167" s="1119" t="s">
        <v>3087</v>
      </c>
      <c r="H167" s="1087">
        <v>2</v>
      </c>
      <c r="I167" s="1093" t="s">
        <v>2377</v>
      </c>
      <c r="J167" s="1091" t="s">
        <v>2670</v>
      </c>
      <c r="K167" s="1092" t="s">
        <v>2401</v>
      </c>
      <c r="L167" s="1016">
        <v>160800000</v>
      </c>
      <c r="M167" s="1085"/>
      <c r="N167" s="1084"/>
    </row>
    <row r="168" spans="2:14" s="846" customFormat="1" ht="12">
      <c r="B168" s="1085">
        <f t="shared" si="1"/>
        <v>159</v>
      </c>
      <c r="C168" s="1086" t="s">
        <v>2377</v>
      </c>
      <c r="D168" s="1112"/>
      <c r="E168" s="1112"/>
      <c r="F168" s="1118"/>
      <c r="G168" s="1119" t="s">
        <v>3088</v>
      </c>
      <c r="H168" s="1087">
        <v>1</v>
      </c>
      <c r="I168" s="1093" t="s">
        <v>3102</v>
      </c>
      <c r="J168" s="1091">
        <v>41795</v>
      </c>
      <c r="K168" s="1092" t="s">
        <v>2401</v>
      </c>
      <c r="L168" s="1016">
        <v>173600000</v>
      </c>
      <c r="M168" s="1085"/>
      <c r="N168" s="1084"/>
    </row>
    <row r="169" spans="2:14" s="846" customFormat="1" ht="12">
      <c r="B169" s="1085">
        <f t="shared" si="1"/>
        <v>160</v>
      </c>
      <c r="C169" s="1086" t="s">
        <v>2377</v>
      </c>
      <c r="D169" s="1112"/>
      <c r="E169" s="1112"/>
      <c r="F169" s="1118"/>
      <c r="G169" s="1119" t="s">
        <v>3088</v>
      </c>
      <c r="H169" s="1087">
        <v>2</v>
      </c>
      <c r="I169" s="1090" t="s">
        <v>3102</v>
      </c>
      <c r="J169" s="1091">
        <v>42263</v>
      </c>
      <c r="K169" s="1092" t="s">
        <v>2401</v>
      </c>
      <c r="L169" s="1016">
        <v>96400000</v>
      </c>
      <c r="M169" s="1085"/>
      <c r="N169" s="1084"/>
    </row>
    <row r="170" spans="2:14" s="846" customFormat="1" ht="12">
      <c r="B170" s="1085">
        <f t="shared" si="1"/>
        <v>161</v>
      </c>
      <c r="C170" s="1086" t="s">
        <v>2377</v>
      </c>
      <c r="D170" s="1112"/>
      <c r="E170" s="1112"/>
      <c r="F170" s="1118"/>
      <c r="G170" s="1119" t="s">
        <v>3088</v>
      </c>
      <c r="H170" s="1087">
        <v>3</v>
      </c>
      <c r="I170" s="1093" t="s">
        <v>3102</v>
      </c>
      <c r="J170" s="1091">
        <v>42838</v>
      </c>
      <c r="K170" s="1092" t="s">
        <v>2401</v>
      </c>
      <c r="L170" s="1016">
        <v>74100000</v>
      </c>
      <c r="M170" s="1085"/>
      <c r="N170" s="1084"/>
    </row>
    <row r="171" spans="2:14" s="846" customFormat="1" ht="12">
      <c r="B171" s="1085">
        <f t="shared" si="1"/>
        <v>162</v>
      </c>
      <c r="C171" s="1086" t="s">
        <v>2377</v>
      </c>
      <c r="D171" s="1087" t="s">
        <v>1377</v>
      </c>
      <c r="E171" s="1087" t="s">
        <v>834</v>
      </c>
      <c r="F171" s="1118" t="s">
        <v>1378</v>
      </c>
      <c r="G171" s="1119" t="s">
        <v>3088</v>
      </c>
      <c r="H171" s="1087">
        <v>4</v>
      </c>
      <c r="I171" s="1093" t="s">
        <v>2377</v>
      </c>
      <c r="J171" s="1091">
        <v>44725</v>
      </c>
      <c r="K171" s="1092" t="s">
        <v>2401</v>
      </c>
      <c r="L171" s="1016">
        <v>531600000</v>
      </c>
      <c r="M171" s="1085"/>
      <c r="N171" s="1084"/>
    </row>
    <row r="172" spans="2:14" s="846" customFormat="1" ht="12">
      <c r="B172" s="1085">
        <f t="shared" si="1"/>
        <v>163</v>
      </c>
      <c r="C172" s="1086" t="s">
        <v>2377</v>
      </c>
      <c r="D172" s="1087" t="s">
        <v>1384</v>
      </c>
      <c r="E172" s="1087" t="s">
        <v>834</v>
      </c>
      <c r="F172" s="1118" t="s">
        <v>1385</v>
      </c>
      <c r="G172" s="1119" t="s">
        <v>3089</v>
      </c>
      <c r="H172" s="1087">
        <v>1</v>
      </c>
      <c r="I172" s="1090" t="s">
        <v>2377</v>
      </c>
      <c r="J172" s="1091" t="s">
        <v>2681</v>
      </c>
      <c r="K172" s="1092" t="s">
        <v>2401</v>
      </c>
      <c r="L172" s="1016">
        <v>480000000</v>
      </c>
      <c r="M172" s="1085"/>
      <c r="N172" s="1084"/>
    </row>
    <row r="173" spans="2:14" s="846" customFormat="1" ht="12">
      <c r="B173" s="1085">
        <f t="shared" si="1"/>
        <v>164</v>
      </c>
      <c r="C173" s="1086" t="s">
        <v>2377</v>
      </c>
      <c r="D173" s="1087" t="s">
        <v>1384</v>
      </c>
      <c r="E173" s="1087" t="s">
        <v>834</v>
      </c>
      <c r="F173" s="1118" t="s">
        <v>1385</v>
      </c>
      <c r="G173" s="1119" t="s">
        <v>3089</v>
      </c>
      <c r="H173" s="1087">
        <v>2</v>
      </c>
      <c r="I173" s="1093" t="s">
        <v>2377</v>
      </c>
      <c r="J173" s="1091" t="s">
        <v>2676</v>
      </c>
      <c r="K173" s="1092" t="s">
        <v>2401</v>
      </c>
      <c r="L173" s="1016">
        <v>182400000</v>
      </c>
      <c r="M173" s="1085"/>
      <c r="N173" s="1084"/>
    </row>
    <row r="174" spans="2:14" s="846" customFormat="1" ht="12">
      <c r="B174" s="1085">
        <f t="shared" si="1"/>
        <v>165</v>
      </c>
      <c r="C174" s="1086" t="s">
        <v>2377</v>
      </c>
      <c r="D174" s="1087" t="s">
        <v>1391</v>
      </c>
      <c r="E174" s="1087" t="s">
        <v>834</v>
      </c>
      <c r="F174" s="1118" t="s">
        <v>3227</v>
      </c>
      <c r="G174" s="1119" t="s">
        <v>3091</v>
      </c>
      <c r="H174" s="1087">
        <v>1</v>
      </c>
      <c r="I174" s="1093" t="s">
        <v>2377</v>
      </c>
      <c r="J174" s="1091" t="s">
        <v>3092</v>
      </c>
      <c r="K174" s="1092" t="s">
        <v>2401</v>
      </c>
      <c r="L174" s="1016">
        <v>120000000</v>
      </c>
      <c r="M174" s="1085"/>
      <c r="N174" s="1084"/>
    </row>
    <row r="175" spans="2:14" s="846" customFormat="1" ht="12">
      <c r="B175" s="1085">
        <f t="shared" ref="B175:B238" si="2">ROW()-9</f>
        <v>166</v>
      </c>
      <c r="C175" s="1086" t="s">
        <v>2377</v>
      </c>
      <c r="D175" s="1087" t="s">
        <v>1391</v>
      </c>
      <c r="E175" s="1087" t="s">
        <v>834</v>
      </c>
      <c r="F175" s="1118" t="s">
        <v>1392</v>
      </c>
      <c r="G175" s="1119" t="s">
        <v>3091</v>
      </c>
      <c r="H175" s="1087">
        <v>2</v>
      </c>
      <c r="I175" s="1090" t="s">
        <v>2377</v>
      </c>
      <c r="J175" s="1091" t="s">
        <v>3092</v>
      </c>
      <c r="K175" s="1092" t="s">
        <v>2401</v>
      </c>
      <c r="L175" s="1016">
        <v>396000000</v>
      </c>
      <c r="M175" s="1085"/>
      <c r="N175" s="1084"/>
    </row>
    <row r="176" spans="2:14" s="846" customFormat="1" ht="12">
      <c r="B176" s="1085">
        <f t="shared" si="2"/>
        <v>167</v>
      </c>
      <c r="C176" s="1086" t="s">
        <v>2377</v>
      </c>
      <c r="D176" s="1112"/>
      <c r="E176" s="1112"/>
      <c r="F176" s="1118"/>
      <c r="G176" s="1119" t="s">
        <v>3094</v>
      </c>
      <c r="H176" s="1087">
        <v>1</v>
      </c>
      <c r="I176" s="1093" t="s">
        <v>3178</v>
      </c>
      <c r="J176" s="1091">
        <v>42261</v>
      </c>
      <c r="K176" s="1092" t="s">
        <v>2401</v>
      </c>
      <c r="L176" s="1016">
        <v>394800000</v>
      </c>
      <c r="M176" s="1085"/>
      <c r="N176" s="1084"/>
    </row>
    <row r="177" spans="2:14" s="846" customFormat="1" ht="12">
      <c r="B177" s="1085">
        <f t="shared" si="2"/>
        <v>168</v>
      </c>
      <c r="C177" s="1086" t="s">
        <v>2377</v>
      </c>
      <c r="D177" s="1087" t="s">
        <v>1399</v>
      </c>
      <c r="E177" s="1087" t="s">
        <v>834</v>
      </c>
      <c r="F177" s="1118" t="s">
        <v>1400</v>
      </c>
      <c r="G177" s="1119" t="s">
        <v>3094</v>
      </c>
      <c r="H177" s="1087">
        <v>2</v>
      </c>
      <c r="I177" s="1093" t="s">
        <v>2377</v>
      </c>
      <c r="J177" s="1091">
        <v>43560</v>
      </c>
      <c r="K177" s="1092" t="s">
        <v>2401</v>
      </c>
      <c r="L177" s="1016">
        <v>144000000</v>
      </c>
      <c r="M177" s="1085"/>
      <c r="N177" s="1084"/>
    </row>
    <row r="178" spans="2:14" s="846" customFormat="1" ht="12">
      <c r="B178" s="1085">
        <f t="shared" si="2"/>
        <v>169</v>
      </c>
      <c r="C178" s="1086" t="s">
        <v>2377</v>
      </c>
      <c r="D178" s="1087" t="s">
        <v>1399</v>
      </c>
      <c r="E178" s="1087" t="s">
        <v>834</v>
      </c>
      <c r="F178" s="1118" t="s">
        <v>1400</v>
      </c>
      <c r="G178" s="1119" t="s">
        <v>3094</v>
      </c>
      <c r="H178" s="1087">
        <v>3</v>
      </c>
      <c r="I178" s="1090" t="s">
        <v>2377</v>
      </c>
      <c r="J178" s="1091">
        <v>43754</v>
      </c>
      <c r="K178" s="1092" t="s">
        <v>2401</v>
      </c>
      <c r="L178" s="1016">
        <v>48000000</v>
      </c>
      <c r="M178" s="1085"/>
      <c r="N178" s="1084"/>
    </row>
    <row r="179" spans="2:14" s="846" customFormat="1" ht="12">
      <c r="B179" s="1085">
        <f t="shared" si="2"/>
        <v>170</v>
      </c>
      <c r="C179" s="1086" t="s">
        <v>2377</v>
      </c>
      <c r="D179" s="1087" t="s">
        <v>1399</v>
      </c>
      <c r="E179" s="1087" t="s">
        <v>834</v>
      </c>
      <c r="F179" s="1118" t="s">
        <v>1400</v>
      </c>
      <c r="G179" s="1119" t="s">
        <v>3094</v>
      </c>
      <c r="H179" s="1087">
        <v>4</v>
      </c>
      <c r="I179" s="1093" t="s">
        <v>2377</v>
      </c>
      <c r="J179" s="1091">
        <v>43907</v>
      </c>
      <c r="K179" s="1092" t="s">
        <v>2401</v>
      </c>
      <c r="L179" s="1016">
        <v>108000000</v>
      </c>
      <c r="M179" s="1085"/>
      <c r="N179" s="1084"/>
    </row>
    <row r="180" spans="2:14" s="846" customFormat="1" ht="12">
      <c r="B180" s="1085">
        <f t="shared" si="2"/>
        <v>171</v>
      </c>
      <c r="C180" s="1086" t="s">
        <v>2377</v>
      </c>
      <c r="D180" s="1087" t="s">
        <v>1399</v>
      </c>
      <c r="E180" s="1087" t="s">
        <v>834</v>
      </c>
      <c r="F180" s="1118" t="s">
        <v>1400</v>
      </c>
      <c r="G180" s="1119" t="s">
        <v>3094</v>
      </c>
      <c r="H180" s="1087">
        <v>5</v>
      </c>
      <c r="I180" s="1093" t="s">
        <v>2377</v>
      </c>
      <c r="J180" s="1091">
        <v>44251</v>
      </c>
      <c r="K180" s="1092" t="s">
        <v>2401</v>
      </c>
      <c r="L180" s="1016">
        <v>132000000</v>
      </c>
      <c r="M180" s="1085"/>
      <c r="N180" s="1084"/>
    </row>
    <row r="181" spans="2:14" s="846" customFormat="1" ht="12">
      <c r="B181" s="1085">
        <f t="shared" si="2"/>
        <v>172</v>
      </c>
      <c r="C181" s="1086" t="s">
        <v>2377</v>
      </c>
      <c r="D181" s="1087" t="s">
        <v>1399</v>
      </c>
      <c r="E181" s="1087" t="s">
        <v>834</v>
      </c>
      <c r="F181" s="1118" t="s">
        <v>1400</v>
      </c>
      <c r="G181" s="1119" t="s">
        <v>3094</v>
      </c>
      <c r="H181" s="1087">
        <v>6</v>
      </c>
      <c r="I181" s="1090" t="s">
        <v>2377</v>
      </c>
      <c r="J181" s="1091">
        <v>44327</v>
      </c>
      <c r="K181" s="1092" t="s">
        <v>2401</v>
      </c>
      <c r="L181" s="1016">
        <v>46800000</v>
      </c>
      <c r="M181" s="1085"/>
      <c r="N181" s="1084"/>
    </row>
    <row r="182" spans="2:14" s="846" customFormat="1" ht="12">
      <c r="B182" s="1085">
        <f t="shared" si="2"/>
        <v>173</v>
      </c>
      <c r="C182" s="1086" t="s">
        <v>2377</v>
      </c>
      <c r="D182" s="1087" t="s">
        <v>1399</v>
      </c>
      <c r="E182" s="1087" t="s">
        <v>834</v>
      </c>
      <c r="F182" s="1118" t="s">
        <v>1400</v>
      </c>
      <c r="G182" s="1119" t="s">
        <v>3094</v>
      </c>
      <c r="H182" s="1087">
        <v>7</v>
      </c>
      <c r="I182" s="1093" t="s">
        <v>2377</v>
      </c>
      <c r="J182" s="1091">
        <v>44426</v>
      </c>
      <c r="K182" s="1092" t="s">
        <v>2401</v>
      </c>
      <c r="L182" s="1016">
        <v>73200000</v>
      </c>
      <c r="M182" s="1085"/>
      <c r="N182" s="1084"/>
    </row>
    <row r="183" spans="2:14" s="846" customFormat="1" ht="12">
      <c r="B183" s="1085">
        <f t="shared" si="2"/>
        <v>174</v>
      </c>
      <c r="C183" s="1086" t="s">
        <v>2377</v>
      </c>
      <c r="D183" s="1087" t="s">
        <v>1399</v>
      </c>
      <c r="E183" s="1087" t="s">
        <v>834</v>
      </c>
      <c r="F183" s="1118" t="s">
        <v>1400</v>
      </c>
      <c r="G183" s="1119" t="s">
        <v>3094</v>
      </c>
      <c r="H183" s="1087">
        <v>8</v>
      </c>
      <c r="I183" s="1093" t="s">
        <v>2377</v>
      </c>
      <c r="J183" s="1091">
        <v>44565</v>
      </c>
      <c r="K183" s="1092" t="s">
        <v>2401</v>
      </c>
      <c r="L183" s="1016">
        <v>120000000</v>
      </c>
      <c r="M183" s="1085"/>
      <c r="N183" s="1084"/>
    </row>
    <row r="184" spans="2:14" s="846" customFormat="1" ht="12">
      <c r="B184" s="1085">
        <f t="shared" si="2"/>
        <v>175</v>
      </c>
      <c r="C184" s="1086" t="s">
        <v>2377</v>
      </c>
      <c r="D184" s="1087" t="s">
        <v>1409</v>
      </c>
      <c r="E184" s="1087" t="s">
        <v>686</v>
      </c>
      <c r="F184" s="1118" t="s">
        <v>1410</v>
      </c>
      <c r="G184" s="1119" t="s">
        <v>3096</v>
      </c>
      <c r="H184" s="1087">
        <v>1</v>
      </c>
      <c r="I184" s="1090" t="s">
        <v>2377</v>
      </c>
      <c r="J184" s="1091">
        <v>43867</v>
      </c>
      <c r="K184" s="1092" t="s">
        <v>2401</v>
      </c>
      <c r="L184" s="1016">
        <v>434400000</v>
      </c>
      <c r="M184" s="1085"/>
      <c r="N184" s="1084"/>
    </row>
    <row r="185" spans="2:14" s="846" customFormat="1" ht="12">
      <c r="B185" s="1085">
        <f t="shared" si="2"/>
        <v>176</v>
      </c>
      <c r="C185" s="1086" t="s">
        <v>2377</v>
      </c>
      <c r="D185" s="1087" t="s">
        <v>1409</v>
      </c>
      <c r="E185" s="1087" t="s">
        <v>686</v>
      </c>
      <c r="F185" s="1118" t="s">
        <v>1410</v>
      </c>
      <c r="G185" s="1119" t="s">
        <v>3096</v>
      </c>
      <c r="H185" s="1087">
        <v>2</v>
      </c>
      <c r="I185" s="1093" t="s">
        <v>2377</v>
      </c>
      <c r="J185" s="1091">
        <v>44109</v>
      </c>
      <c r="K185" s="1092" t="s">
        <v>2401</v>
      </c>
      <c r="L185" s="1016">
        <v>162000000</v>
      </c>
      <c r="M185" s="1085"/>
      <c r="N185" s="1084"/>
    </row>
    <row r="186" spans="2:14" s="846" customFormat="1" ht="12">
      <c r="B186" s="1085">
        <f t="shared" si="2"/>
        <v>177</v>
      </c>
      <c r="C186" s="1086" t="s">
        <v>2377</v>
      </c>
      <c r="D186" s="1087" t="s">
        <v>1409</v>
      </c>
      <c r="E186" s="1087" t="s">
        <v>686</v>
      </c>
      <c r="F186" s="1118" t="s">
        <v>1410</v>
      </c>
      <c r="G186" s="1119" t="s">
        <v>3096</v>
      </c>
      <c r="H186" s="1087">
        <v>3</v>
      </c>
      <c r="I186" s="1093" t="s">
        <v>2377</v>
      </c>
      <c r="J186" s="1091">
        <v>44358</v>
      </c>
      <c r="K186" s="1092" t="s">
        <v>2401</v>
      </c>
      <c r="L186" s="1016">
        <v>91200000</v>
      </c>
      <c r="M186" s="1085"/>
      <c r="N186" s="1084"/>
    </row>
    <row r="187" spans="2:14" s="846" customFormat="1" ht="12">
      <c r="B187" s="1085">
        <f t="shared" si="2"/>
        <v>178</v>
      </c>
      <c r="C187" s="1086" t="s">
        <v>2377</v>
      </c>
      <c r="D187" s="1087" t="s">
        <v>1409</v>
      </c>
      <c r="E187" s="1087" t="s">
        <v>686</v>
      </c>
      <c r="F187" s="1118" t="s">
        <v>1410</v>
      </c>
      <c r="G187" s="1119" t="s">
        <v>3096</v>
      </c>
      <c r="H187" s="1087">
        <v>4</v>
      </c>
      <c r="I187" s="1090" t="s">
        <v>2377</v>
      </c>
      <c r="J187" s="1091">
        <v>44502</v>
      </c>
      <c r="K187" s="1092" t="s">
        <v>2401</v>
      </c>
      <c r="L187" s="1016">
        <v>43200000</v>
      </c>
      <c r="M187" s="1085"/>
      <c r="N187" s="1084"/>
    </row>
    <row r="188" spans="2:14" s="846" customFormat="1" ht="12">
      <c r="B188" s="1085">
        <f t="shared" si="2"/>
        <v>179</v>
      </c>
      <c r="C188" s="1086" t="s">
        <v>2377</v>
      </c>
      <c r="D188" s="1112"/>
      <c r="E188" s="1112"/>
      <c r="F188" s="1118"/>
      <c r="G188" s="1119" t="s">
        <v>3099</v>
      </c>
      <c r="H188" s="1087">
        <v>1</v>
      </c>
      <c r="I188" s="1093" t="s">
        <v>3228</v>
      </c>
      <c r="J188" s="1091" t="s">
        <v>2599</v>
      </c>
      <c r="K188" s="1092" t="s">
        <v>2401</v>
      </c>
      <c r="L188" s="1016">
        <v>200000000</v>
      </c>
      <c r="M188" s="1085"/>
      <c r="N188" s="1084"/>
    </row>
    <row r="189" spans="2:14" s="846" customFormat="1" ht="12">
      <c r="B189" s="1085">
        <f t="shared" si="2"/>
        <v>180</v>
      </c>
      <c r="C189" s="1086" t="s">
        <v>2377</v>
      </c>
      <c r="D189" s="1087" t="s">
        <v>1417</v>
      </c>
      <c r="E189" s="1087" t="s">
        <v>686</v>
      </c>
      <c r="F189" s="1118" t="s">
        <v>1418</v>
      </c>
      <c r="G189" s="1119" t="s">
        <v>3099</v>
      </c>
      <c r="H189" s="1087">
        <v>2</v>
      </c>
      <c r="I189" s="1093" t="s">
        <v>2377</v>
      </c>
      <c r="J189" s="1091" t="s">
        <v>2705</v>
      </c>
      <c r="K189" s="1092" t="s">
        <v>2401</v>
      </c>
      <c r="L189" s="1016">
        <v>115200000</v>
      </c>
      <c r="M189" s="1085"/>
      <c r="N189" s="1084"/>
    </row>
    <row r="190" spans="2:14" s="846" customFormat="1" ht="12">
      <c r="B190" s="1085">
        <f t="shared" si="2"/>
        <v>181</v>
      </c>
      <c r="C190" s="1086" t="s">
        <v>2377</v>
      </c>
      <c r="D190" s="1087" t="s">
        <v>1425</v>
      </c>
      <c r="E190" s="1087" t="s">
        <v>686</v>
      </c>
      <c r="F190" s="1118" t="s">
        <v>1426</v>
      </c>
      <c r="G190" s="1119" t="s">
        <v>3100</v>
      </c>
      <c r="H190" s="1087">
        <v>1</v>
      </c>
      <c r="I190" s="1090" t="s">
        <v>2377</v>
      </c>
      <c r="J190" s="1091">
        <v>44631</v>
      </c>
      <c r="K190" s="1092" t="s">
        <v>2401</v>
      </c>
      <c r="L190" s="1016">
        <v>560400000</v>
      </c>
      <c r="M190" s="1085"/>
      <c r="N190" s="1084"/>
    </row>
    <row r="191" spans="2:14" s="846" customFormat="1" ht="12">
      <c r="B191" s="1085">
        <f t="shared" si="2"/>
        <v>182</v>
      </c>
      <c r="C191" s="1086" t="s">
        <v>2377</v>
      </c>
      <c r="D191" s="1112"/>
      <c r="E191" s="1112"/>
      <c r="F191" s="1118"/>
      <c r="G191" s="1119" t="s">
        <v>3101</v>
      </c>
      <c r="H191" s="1087">
        <v>1</v>
      </c>
      <c r="I191" s="1093" t="s">
        <v>3102</v>
      </c>
      <c r="J191" s="1091" t="s">
        <v>2729</v>
      </c>
      <c r="K191" s="1092" t="s">
        <v>2401</v>
      </c>
      <c r="L191" s="1016">
        <v>120450000</v>
      </c>
      <c r="M191" s="1085"/>
      <c r="N191" s="1084"/>
    </row>
    <row r="192" spans="2:14" s="846" customFormat="1" ht="12">
      <c r="B192" s="1085">
        <f t="shared" si="2"/>
        <v>183</v>
      </c>
      <c r="C192" s="1086" t="s">
        <v>2377</v>
      </c>
      <c r="D192" s="1087" t="s">
        <v>1434</v>
      </c>
      <c r="E192" s="1087" t="s">
        <v>686</v>
      </c>
      <c r="F192" s="1118" t="s">
        <v>1435</v>
      </c>
      <c r="G192" s="1119" t="s">
        <v>3101</v>
      </c>
      <c r="H192" s="1087">
        <v>2</v>
      </c>
      <c r="I192" s="1093" t="s">
        <v>2377</v>
      </c>
      <c r="J192" s="1091" t="s">
        <v>2713</v>
      </c>
      <c r="K192" s="1092" t="s">
        <v>2401</v>
      </c>
      <c r="L192" s="1016">
        <v>139200000</v>
      </c>
      <c r="M192" s="1085"/>
      <c r="N192" s="1084"/>
    </row>
    <row r="193" spans="2:14" s="846" customFormat="1" ht="12">
      <c r="B193" s="1085">
        <f t="shared" si="2"/>
        <v>184</v>
      </c>
      <c r="C193" s="1086" t="s">
        <v>2377</v>
      </c>
      <c r="D193" s="1112"/>
      <c r="E193" s="1112"/>
      <c r="F193" s="1118"/>
      <c r="G193" s="1119" t="s">
        <v>3104</v>
      </c>
      <c r="H193" s="1087">
        <v>1</v>
      </c>
      <c r="I193" s="1090" t="s">
        <v>3229</v>
      </c>
      <c r="J193" s="1091">
        <v>43412</v>
      </c>
      <c r="K193" s="1092" t="s">
        <v>2401</v>
      </c>
      <c r="L193" s="1016">
        <v>308000000</v>
      </c>
      <c r="M193" s="1085"/>
      <c r="N193" s="1084"/>
    </row>
    <row r="194" spans="2:14" s="846" customFormat="1" ht="12">
      <c r="B194" s="1085">
        <f t="shared" si="2"/>
        <v>185</v>
      </c>
      <c r="C194" s="1086" t="s">
        <v>2377</v>
      </c>
      <c r="D194" s="1087" t="s">
        <v>1444</v>
      </c>
      <c r="E194" s="1087" t="s">
        <v>686</v>
      </c>
      <c r="F194" s="1118" t="s">
        <v>1445</v>
      </c>
      <c r="G194" s="1119" t="s">
        <v>3104</v>
      </c>
      <c r="H194" s="1087">
        <v>2</v>
      </c>
      <c r="I194" s="1093" t="s">
        <v>2377</v>
      </c>
      <c r="J194" s="1091">
        <v>43447</v>
      </c>
      <c r="K194" s="1092" t="s">
        <v>2401</v>
      </c>
      <c r="L194" s="1016">
        <v>38400000</v>
      </c>
      <c r="M194" s="1085"/>
      <c r="N194" s="1084"/>
    </row>
    <row r="195" spans="2:14" s="846" customFormat="1" ht="12">
      <c r="B195" s="1085">
        <f t="shared" si="2"/>
        <v>186</v>
      </c>
      <c r="C195" s="1086" t="s">
        <v>2377</v>
      </c>
      <c r="D195" s="1087" t="s">
        <v>1453</v>
      </c>
      <c r="E195" s="1087" t="s">
        <v>686</v>
      </c>
      <c r="F195" s="1118" t="s">
        <v>1454</v>
      </c>
      <c r="G195" s="1119" t="s">
        <v>3106</v>
      </c>
      <c r="H195" s="1087">
        <v>1</v>
      </c>
      <c r="I195" s="1093" t="s">
        <v>2377</v>
      </c>
      <c r="J195" s="1091">
        <v>44454</v>
      </c>
      <c r="K195" s="1092" t="s">
        <v>2401</v>
      </c>
      <c r="L195" s="1016">
        <v>220800000</v>
      </c>
      <c r="M195" s="1085"/>
      <c r="N195" s="1084"/>
    </row>
    <row r="196" spans="2:14" s="846" customFormat="1" ht="12">
      <c r="B196" s="1085">
        <f t="shared" si="2"/>
        <v>187</v>
      </c>
      <c r="C196" s="1086" t="s">
        <v>2377</v>
      </c>
      <c r="D196" s="1087" t="s">
        <v>1453</v>
      </c>
      <c r="E196" s="1087" t="s">
        <v>686</v>
      </c>
      <c r="F196" s="1118" t="s">
        <v>1454</v>
      </c>
      <c r="G196" s="1119" t="s">
        <v>3106</v>
      </c>
      <c r="H196" s="1087">
        <v>2</v>
      </c>
      <c r="I196" s="1090" t="s">
        <v>2377</v>
      </c>
      <c r="J196" s="1091">
        <v>44497</v>
      </c>
      <c r="K196" s="1092" t="s">
        <v>2401</v>
      </c>
      <c r="L196" s="1016">
        <v>38400000</v>
      </c>
      <c r="M196" s="1085"/>
      <c r="N196" s="1084"/>
    </row>
    <row r="197" spans="2:14" s="846" customFormat="1" ht="12">
      <c r="B197" s="1085">
        <f t="shared" si="2"/>
        <v>188</v>
      </c>
      <c r="C197" s="1086" t="s">
        <v>2377</v>
      </c>
      <c r="D197" s="1112"/>
      <c r="E197" s="1112"/>
      <c r="F197" s="1118"/>
      <c r="G197" s="1119" t="s">
        <v>3107</v>
      </c>
      <c r="H197" s="1087">
        <v>1</v>
      </c>
      <c r="I197" s="1093" t="s">
        <v>1466</v>
      </c>
      <c r="J197" s="1091" t="s">
        <v>3230</v>
      </c>
      <c r="K197" s="1092" t="s">
        <v>2401</v>
      </c>
      <c r="L197" s="1016">
        <v>70000000</v>
      </c>
      <c r="M197" s="1085"/>
      <c r="N197" s="1084"/>
    </row>
    <row r="198" spans="2:14" s="846" customFormat="1" ht="12">
      <c r="B198" s="1085">
        <f t="shared" si="2"/>
        <v>189</v>
      </c>
      <c r="C198" s="1086" t="s">
        <v>2377</v>
      </c>
      <c r="D198" s="1112"/>
      <c r="E198" s="1112"/>
      <c r="F198" s="1118"/>
      <c r="G198" s="1119" t="s">
        <v>3107</v>
      </c>
      <c r="H198" s="1087">
        <v>2</v>
      </c>
      <c r="I198" s="1093" t="s">
        <v>3102</v>
      </c>
      <c r="J198" s="1091" t="s">
        <v>3231</v>
      </c>
      <c r="K198" s="1092" t="s">
        <v>2401</v>
      </c>
      <c r="L198" s="1016">
        <v>29370000</v>
      </c>
      <c r="M198" s="1085"/>
      <c r="N198" s="1084"/>
    </row>
    <row r="199" spans="2:14" s="846" customFormat="1" ht="12">
      <c r="B199" s="1085">
        <f t="shared" si="2"/>
        <v>190</v>
      </c>
      <c r="C199" s="1086" t="s">
        <v>2377</v>
      </c>
      <c r="D199" s="1087" t="s">
        <v>1460</v>
      </c>
      <c r="E199" s="1087" t="s">
        <v>686</v>
      </c>
      <c r="F199" s="1118" t="s">
        <v>1461</v>
      </c>
      <c r="G199" s="1119" t="s">
        <v>3107</v>
      </c>
      <c r="H199" s="1087">
        <v>3</v>
      </c>
      <c r="I199" s="1090" t="s">
        <v>2377</v>
      </c>
      <c r="J199" s="1091" t="s">
        <v>2729</v>
      </c>
      <c r="K199" s="1092" t="s">
        <v>2401</v>
      </c>
      <c r="L199" s="1016">
        <v>156000000</v>
      </c>
      <c r="M199" s="1085"/>
      <c r="N199" s="1084"/>
    </row>
    <row r="200" spans="2:14" s="846" customFormat="1" ht="12">
      <c r="B200" s="1085">
        <f t="shared" si="2"/>
        <v>191</v>
      </c>
      <c r="C200" s="1086" t="s">
        <v>2377</v>
      </c>
      <c r="D200" s="1087" t="s">
        <v>1460</v>
      </c>
      <c r="E200" s="1087" t="s">
        <v>686</v>
      </c>
      <c r="F200" s="1118" t="s">
        <v>1461</v>
      </c>
      <c r="G200" s="1119" t="s">
        <v>3107</v>
      </c>
      <c r="H200" s="1087">
        <v>4</v>
      </c>
      <c r="I200" s="1093" t="s">
        <v>2377</v>
      </c>
      <c r="J200" s="1091" t="s">
        <v>2725</v>
      </c>
      <c r="K200" s="1092" t="s">
        <v>2401</v>
      </c>
      <c r="L200" s="1016">
        <v>120000000</v>
      </c>
      <c r="M200" s="1085"/>
      <c r="N200" s="1084"/>
    </row>
    <row r="201" spans="2:14" s="846" customFormat="1" ht="12">
      <c r="B201" s="1085">
        <f t="shared" si="2"/>
        <v>192</v>
      </c>
      <c r="C201" s="1086" t="s">
        <v>2377</v>
      </c>
      <c r="D201" s="1112"/>
      <c r="E201" s="1112"/>
      <c r="F201" s="1118"/>
      <c r="G201" s="1119" t="s">
        <v>3108</v>
      </c>
      <c r="H201" s="1087">
        <v>1</v>
      </c>
      <c r="I201" s="1093" t="s">
        <v>3109</v>
      </c>
      <c r="J201" s="1091" t="s">
        <v>3232</v>
      </c>
      <c r="K201" s="1092" t="s">
        <v>2401</v>
      </c>
      <c r="L201" s="1016">
        <v>258000000</v>
      </c>
      <c r="M201" s="1085"/>
      <c r="N201" s="1084"/>
    </row>
    <row r="202" spans="2:14" s="846" customFormat="1" ht="12">
      <c r="B202" s="1085">
        <f t="shared" si="2"/>
        <v>193</v>
      </c>
      <c r="C202" s="1086" t="s">
        <v>2377</v>
      </c>
      <c r="D202" s="1112"/>
      <c r="E202" s="1112"/>
      <c r="F202" s="1118"/>
      <c r="G202" s="1119" t="s">
        <v>3108</v>
      </c>
      <c r="H202" s="1087">
        <v>2</v>
      </c>
      <c r="I202" s="1090" t="s">
        <v>3109</v>
      </c>
      <c r="J202" s="1091" t="s">
        <v>3233</v>
      </c>
      <c r="K202" s="1092" t="s">
        <v>2401</v>
      </c>
      <c r="L202" s="1016">
        <v>87600000</v>
      </c>
      <c r="M202" s="1085"/>
      <c r="N202" s="1084"/>
    </row>
    <row r="203" spans="2:14" s="846" customFormat="1" ht="12">
      <c r="B203" s="1085">
        <f t="shared" si="2"/>
        <v>194</v>
      </c>
      <c r="C203" s="1086" t="s">
        <v>2377</v>
      </c>
      <c r="D203" s="1087" t="s">
        <v>1467</v>
      </c>
      <c r="E203" s="1087" t="s">
        <v>686</v>
      </c>
      <c r="F203" s="1118" t="s">
        <v>1468</v>
      </c>
      <c r="G203" s="1119" t="s">
        <v>3108</v>
      </c>
      <c r="H203" s="1087">
        <v>3</v>
      </c>
      <c r="I203" s="1093" t="s">
        <v>2377</v>
      </c>
      <c r="J203" s="1091" t="s">
        <v>2732</v>
      </c>
      <c r="K203" s="1092" t="s">
        <v>2401</v>
      </c>
      <c r="L203" s="1016">
        <v>288000000</v>
      </c>
      <c r="M203" s="1085"/>
      <c r="N203" s="1084"/>
    </row>
    <row r="204" spans="2:14" s="846" customFormat="1" ht="12">
      <c r="B204" s="1085">
        <f t="shared" si="2"/>
        <v>195</v>
      </c>
      <c r="C204" s="1086" t="s">
        <v>2377</v>
      </c>
      <c r="D204" s="1112"/>
      <c r="E204" s="1112"/>
      <c r="F204" s="1118"/>
      <c r="G204" s="1119" t="s">
        <v>3111</v>
      </c>
      <c r="H204" s="1087">
        <v>1</v>
      </c>
      <c r="I204" s="1093" t="s">
        <v>3186</v>
      </c>
      <c r="J204" s="1091">
        <v>43115</v>
      </c>
      <c r="K204" s="1092" t="s">
        <v>2401</v>
      </c>
      <c r="L204" s="1016">
        <v>96000000</v>
      </c>
      <c r="M204" s="1085"/>
      <c r="N204" s="1084"/>
    </row>
    <row r="205" spans="2:14" s="846" customFormat="1" ht="12">
      <c r="B205" s="1085">
        <f t="shared" si="2"/>
        <v>196</v>
      </c>
      <c r="C205" s="1086" t="s">
        <v>2377</v>
      </c>
      <c r="D205" s="1087" t="s">
        <v>1474</v>
      </c>
      <c r="E205" s="1087" t="s">
        <v>686</v>
      </c>
      <c r="F205" s="1118" t="s">
        <v>1475</v>
      </c>
      <c r="G205" s="1119" t="s">
        <v>3111</v>
      </c>
      <c r="H205" s="1087">
        <v>2</v>
      </c>
      <c r="I205" s="1090" t="s">
        <v>2377</v>
      </c>
      <c r="J205" s="1091">
        <v>44474</v>
      </c>
      <c r="K205" s="1092" t="s">
        <v>2401</v>
      </c>
      <c r="L205" s="1016">
        <v>120000000</v>
      </c>
      <c r="M205" s="1085"/>
      <c r="N205" s="1084"/>
    </row>
    <row r="206" spans="2:14" s="846" customFormat="1" ht="12">
      <c r="B206" s="1085">
        <f t="shared" si="2"/>
        <v>197</v>
      </c>
      <c r="C206" s="1086" t="s">
        <v>2377</v>
      </c>
      <c r="D206" s="1112"/>
      <c r="E206" s="1112"/>
      <c r="F206" s="1118"/>
      <c r="G206" s="1119" t="s">
        <v>3234</v>
      </c>
      <c r="H206" s="1087">
        <v>1</v>
      </c>
      <c r="I206" s="1093" t="s">
        <v>3186</v>
      </c>
      <c r="J206" s="1091">
        <v>43187</v>
      </c>
      <c r="K206" s="1092" t="s">
        <v>2401</v>
      </c>
      <c r="L206" s="1016">
        <v>96000000</v>
      </c>
      <c r="M206" s="1085"/>
      <c r="N206" s="1084"/>
    </row>
    <row r="207" spans="2:14" s="846" customFormat="1" ht="12">
      <c r="B207" s="1085">
        <f t="shared" si="2"/>
        <v>198</v>
      </c>
      <c r="C207" s="1086" t="s">
        <v>2377</v>
      </c>
      <c r="D207" s="1087" t="s">
        <v>1474</v>
      </c>
      <c r="E207" s="1087" t="s">
        <v>686</v>
      </c>
      <c r="F207" s="1118" t="s">
        <v>1475</v>
      </c>
      <c r="G207" s="1119" t="s">
        <v>3234</v>
      </c>
      <c r="H207" s="1087">
        <v>2</v>
      </c>
      <c r="I207" s="1093" t="s">
        <v>2377</v>
      </c>
      <c r="J207" s="1091">
        <v>44554</v>
      </c>
      <c r="K207" s="1092" t="s">
        <v>2401</v>
      </c>
      <c r="L207" s="1016">
        <v>82800000</v>
      </c>
      <c r="M207" s="1085"/>
      <c r="N207" s="1084"/>
    </row>
    <row r="208" spans="2:14" s="846" customFormat="1" ht="12">
      <c r="B208" s="1085">
        <f t="shared" si="2"/>
        <v>199</v>
      </c>
      <c r="C208" s="1086" t="s">
        <v>2377</v>
      </c>
      <c r="D208" s="1112"/>
      <c r="E208" s="1112"/>
      <c r="F208" s="1118"/>
      <c r="G208" s="1119" t="s">
        <v>3235</v>
      </c>
      <c r="H208" s="1087">
        <v>1</v>
      </c>
      <c r="I208" s="1090" t="s">
        <v>3186</v>
      </c>
      <c r="J208" s="1091">
        <v>43433</v>
      </c>
      <c r="K208" s="1092" t="s">
        <v>2401</v>
      </c>
      <c r="L208" s="1016">
        <v>120000000</v>
      </c>
      <c r="M208" s="1085"/>
      <c r="N208" s="1084"/>
    </row>
    <row r="209" spans="2:14" s="846" customFormat="1" ht="12">
      <c r="B209" s="1085">
        <f t="shared" si="2"/>
        <v>200</v>
      </c>
      <c r="C209" s="1086" t="s">
        <v>2377</v>
      </c>
      <c r="D209" s="1087" t="s">
        <v>1474</v>
      </c>
      <c r="E209" s="1087" t="s">
        <v>686</v>
      </c>
      <c r="F209" s="1118" t="s">
        <v>1475</v>
      </c>
      <c r="G209" s="1119" t="s">
        <v>3113</v>
      </c>
      <c r="H209" s="1087">
        <v>2</v>
      </c>
      <c r="I209" s="1093" t="s">
        <v>2377</v>
      </c>
      <c r="J209" s="1091">
        <v>44201</v>
      </c>
      <c r="K209" s="1092" t="s">
        <v>2401</v>
      </c>
      <c r="L209" s="1016">
        <v>116400000</v>
      </c>
      <c r="M209" s="1085"/>
      <c r="N209" s="1084"/>
    </row>
    <row r="210" spans="2:14" s="846" customFormat="1" ht="12">
      <c r="B210" s="1085">
        <f t="shared" si="2"/>
        <v>201</v>
      </c>
      <c r="C210" s="1086" t="s">
        <v>2377</v>
      </c>
      <c r="D210" s="1112"/>
      <c r="E210" s="1112"/>
      <c r="F210" s="1118"/>
      <c r="G210" s="1119" t="s">
        <v>3115</v>
      </c>
      <c r="H210" s="1087">
        <v>1</v>
      </c>
      <c r="I210" s="1093" t="s">
        <v>1367</v>
      </c>
      <c r="J210" s="1091">
        <v>42713</v>
      </c>
      <c r="K210" s="1092" t="s">
        <v>2401</v>
      </c>
      <c r="L210" s="1016">
        <v>141450000</v>
      </c>
      <c r="M210" s="1085"/>
      <c r="N210" s="1084"/>
    </row>
    <row r="211" spans="2:14" s="846" customFormat="1" ht="12">
      <c r="B211" s="1085">
        <f t="shared" si="2"/>
        <v>202</v>
      </c>
      <c r="C211" s="1086" t="s">
        <v>2377</v>
      </c>
      <c r="D211" s="1087" t="s">
        <v>1486</v>
      </c>
      <c r="E211" s="1087" t="s">
        <v>686</v>
      </c>
      <c r="F211" s="1118" t="s">
        <v>1487</v>
      </c>
      <c r="G211" s="1119" t="s">
        <v>3115</v>
      </c>
      <c r="H211" s="1087">
        <v>2</v>
      </c>
      <c r="I211" s="1090" t="s">
        <v>2377</v>
      </c>
      <c r="J211" s="1091">
        <v>44522</v>
      </c>
      <c r="K211" s="1092" t="s">
        <v>2401</v>
      </c>
      <c r="L211" s="1016">
        <v>69600000</v>
      </c>
      <c r="M211" s="1085"/>
      <c r="N211" s="1084"/>
    </row>
    <row r="212" spans="2:14" s="846" customFormat="1" ht="12">
      <c r="B212" s="1085">
        <f t="shared" si="2"/>
        <v>203</v>
      </c>
      <c r="C212" s="1086" t="s">
        <v>2377</v>
      </c>
      <c r="D212" s="1112"/>
      <c r="E212" s="1112"/>
      <c r="F212" s="1118"/>
      <c r="G212" s="1119" t="s">
        <v>3116</v>
      </c>
      <c r="H212" s="1087">
        <v>1</v>
      </c>
      <c r="I212" s="1093" t="s">
        <v>1500</v>
      </c>
      <c r="J212" s="1091" t="s">
        <v>3236</v>
      </c>
      <c r="K212" s="1092" t="s">
        <v>2401</v>
      </c>
      <c r="L212" s="1016">
        <v>312000000</v>
      </c>
      <c r="M212" s="1085"/>
      <c r="N212" s="1084"/>
    </row>
    <row r="213" spans="2:14" s="846" customFormat="1" ht="12">
      <c r="B213" s="1085">
        <f t="shared" si="2"/>
        <v>204</v>
      </c>
      <c r="C213" s="1086" t="s">
        <v>2377</v>
      </c>
      <c r="D213" s="1087" t="s">
        <v>1492</v>
      </c>
      <c r="E213" s="1087" t="s">
        <v>686</v>
      </c>
      <c r="F213" s="1118" t="s">
        <v>1493</v>
      </c>
      <c r="G213" s="1119" t="s">
        <v>3116</v>
      </c>
      <c r="H213" s="1087">
        <v>2</v>
      </c>
      <c r="I213" s="1093" t="s">
        <v>2377</v>
      </c>
      <c r="J213" s="1091" t="s">
        <v>2746</v>
      </c>
      <c r="K213" s="1092" t="s">
        <v>2401</v>
      </c>
      <c r="L213" s="1016">
        <v>58800000</v>
      </c>
      <c r="M213" s="1085"/>
      <c r="N213" s="1084"/>
    </row>
    <row r="214" spans="2:14" s="846" customFormat="1" ht="12">
      <c r="B214" s="1085">
        <f t="shared" si="2"/>
        <v>205</v>
      </c>
      <c r="C214" s="1086" t="s">
        <v>2377</v>
      </c>
      <c r="D214" s="1112"/>
      <c r="E214" s="1112"/>
      <c r="F214" s="1118"/>
      <c r="G214" s="1119" t="s">
        <v>3118</v>
      </c>
      <c r="H214" s="1087">
        <v>1</v>
      </c>
      <c r="I214" s="1090" t="s">
        <v>3186</v>
      </c>
      <c r="J214" s="1091" t="s">
        <v>3237</v>
      </c>
      <c r="K214" s="1092" t="s">
        <v>2401</v>
      </c>
      <c r="L214" s="1016">
        <v>170400000</v>
      </c>
      <c r="M214" s="1085"/>
      <c r="N214" s="1084"/>
    </row>
    <row r="215" spans="2:14" s="846" customFormat="1" ht="12">
      <c r="B215" s="1085">
        <f t="shared" si="2"/>
        <v>206</v>
      </c>
      <c r="C215" s="1086" t="s">
        <v>2377</v>
      </c>
      <c r="D215" s="1112"/>
      <c r="E215" s="1112"/>
      <c r="F215" s="1118"/>
      <c r="G215" s="1119" t="s">
        <v>3118</v>
      </c>
      <c r="H215" s="1087">
        <v>2</v>
      </c>
      <c r="I215" s="1093" t="s">
        <v>3238</v>
      </c>
      <c r="J215" s="1091" t="s">
        <v>3239</v>
      </c>
      <c r="K215" s="1092" t="s">
        <v>2401</v>
      </c>
      <c r="L215" s="1016">
        <v>79200000</v>
      </c>
      <c r="M215" s="1085"/>
      <c r="N215" s="1084"/>
    </row>
    <row r="216" spans="2:14" s="846" customFormat="1" ht="12">
      <c r="B216" s="1085">
        <f t="shared" si="2"/>
        <v>207</v>
      </c>
      <c r="C216" s="1086" t="s">
        <v>2377</v>
      </c>
      <c r="D216" s="1087" t="s">
        <v>1501</v>
      </c>
      <c r="E216" s="1087" t="s">
        <v>686</v>
      </c>
      <c r="F216" s="1118" t="s">
        <v>796</v>
      </c>
      <c r="G216" s="1119" t="s">
        <v>3118</v>
      </c>
      <c r="H216" s="1087">
        <v>3</v>
      </c>
      <c r="I216" s="1093" t="s">
        <v>2377</v>
      </c>
      <c r="J216" s="1091" t="s">
        <v>2647</v>
      </c>
      <c r="K216" s="1092" t="s">
        <v>2401</v>
      </c>
      <c r="L216" s="1016">
        <v>48000000</v>
      </c>
      <c r="M216" s="1085"/>
      <c r="N216" s="1084"/>
    </row>
    <row r="217" spans="2:14" s="846" customFormat="1" ht="12">
      <c r="B217" s="1085">
        <f t="shared" si="2"/>
        <v>208</v>
      </c>
      <c r="C217" s="1086" t="s">
        <v>2377</v>
      </c>
      <c r="D217" s="1112"/>
      <c r="E217" s="1112"/>
      <c r="F217" s="1118"/>
      <c r="G217" s="1119" t="s">
        <v>3120</v>
      </c>
      <c r="H217" s="1087">
        <v>1</v>
      </c>
      <c r="I217" s="1090" t="s">
        <v>1106</v>
      </c>
      <c r="J217" s="1091" t="s">
        <v>3240</v>
      </c>
      <c r="K217" s="1092" t="s">
        <v>2401</v>
      </c>
      <c r="L217" s="1016">
        <v>176000000</v>
      </c>
      <c r="M217" s="1085"/>
      <c r="N217" s="1084"/>
    </row>
    <row r="218" spans="2:14" s="846" customFormat="1" ht="12">
      <c r="B218" s="1085">
        <f t="shared" si="2"/>
        <v>209</v>
      </c>
      <c r="C218" s="1086" t="s">
        <v>2377</v>
      </c>
      <c r="D218" s="1087" t="s">
        <v>1506</v>
      </c>
      <c r="E218" s="1087" t="s">
        <v>686</v>
      </c>
      <c r="F218" s="1118" t="s">
        <v>1507</v>
      </c>
      <c r="G218" s="1119" t="s">
        <v>3120</v>
      </c>
      <c r="H218" s="1087">
        <v>2</v>
      </c>
      <c r="I218" s="1093" t="s">
        <v>2377</v>
      </c>
      <c r="J218" s="1091" t="s">
        <v>2753</v>
      </c>
      <c r="K218" s="1092" t="s">
        <v>2401</v>
      </c>
      <c r="L218" s="1016">
        <v>50400000</v>
      </c>
      <c r="M218" s="1085"/>
      <c r="N218" s="1084"/>
    </row>
    <row r="219" spans="2:14" s="846" customFormat="1" ht="12">
      <c r="B219" s="1085">
        <f t="shared" si="2"/>
        <v>210</v>
      </c>
      <c r="C219" s="1086" t="s">
        <v>2377</v>
      </c>
      <c r="D219" s="1112"/>
      <c r="E219" s="1112"/>
      <c r="F219" s="1118"/>
      <c r="G219" s="1119" t="s">
        <v>3123</v>
      </c>
      <c r="H219" s="1087">
        <v>1</v>
      </c>
      <c r="I219" s="1093" t="s">
        <v>3069</v>
      </c>
      <c r="J219" s="1091">
        <v>42755</v>
      </c>
      <c r="K219" s="1092" t="s">
        <v>2401</v>
      </c>
      <c r="L219" s="1016">
        <v>206800000</v>
      </c>
      <c r="M219" s="1085"/>
      <c r="N219" s="1084"/>
    </row>
    <row r="220" spans="2:14" s="846" customFormat="1" ht="12">
      <c r="B220" s="1085">
        <f t="shared" si="2"/>
        <v>211</v>
      </c>
      <c r="C220" s="1086" t="s">
        <v>2377</v>
      </c>
      <c r="D220" s="1087" t="s">
        <v>1512</v>
      </c>
      <c r="E220" s="1087" t="s">
        <v>686</v>
      </c>
      <c r="F220" s="1118" t="s">
        <v>1513</v>
      </c>
      <c r="G220" s="1119" t="s">
        <v>3123</v>
      </c>
      <c r="H220" s="1087">
        <v>2</v>
      </c>
      <c r="I220" s="1090" t="s">
        <v>2377</v>
      </c>
      <c r="J220" s="1091" t="s">
        <v>2746</v>
      </c>
      <c r="K220" s="1092" t="s">
        <v>2401</v>
      </c>
      <c r="L220" s="1016">
        <v>145200000</v>
      </c>
      <c r="M220" s="1085"/>
      <c r="N220" s="1084"/>
    </row>
    <row r="221" spans="2:14" s="846" customFormat="1" ht="12">
      <c r="B221" s="1085">
        <f t="shared" si="2"/>
        <v>212</v>
      </c>
      <c r="C221" s="1086" t="s">
        <v>2377</v>
      </c>
      <c r="D221" s="1087" t="s">
        <v>1520</v>
      </c>
      <c r="E221" s="1087" t="s">
        <v>834</v>
      </c>
      <c r="F221" s="1118" t="s">
        <v>1521</v>
      </c>
      <c r="G221" s="1119" t="s">
        <v>3124</v>
      </c>
      <c r="H221" s="1087">
        <v>1</v>
      </c>
      <c r="I221" s="1093" t="s">
        <v>2377</v>
      </c>
      <c r="J221" s="1091" t="s">
        <v>2427</v>
      </c>
      <c r="K221" s="1092" t="s">
        <v>2401</v>
      </c>
      <c r="L221" s="1016">
        <v>417600000</v>
      </c>
      <c r="M221" s="1085"/>
      <c r="N221" s="1084"/>
    </row>
    <row r="222" spans="2:14" s="846" customFormat="1" ht="12">
      <c r="B222" s="1085">
        <f t="shared" si="2"/>
        <v>213</v>
      </c>
      <c r="C222" s="1086" t="s">
        <v>2377</v>
      </c>
      <c r="D222" s="1112"/>
      <c r="E222" s="1112"/>
      <c r="F222" s="1118"/>
      <c r="G222" s="1119" t="s">
        <v>3126</v>
      </c>
      <c r="H222" s="1087">
        <v>1</v>
      </c>
      <c r="I222" s="1093" t="s">
        <v>3229</v>
      </c>
      <c r="J222" s="1091">
        <v>42097</v>
      </c>
      <c r="K222" s="1092" t="s">
        <v>2401</v>
      </c>
      <c r="L222" s="1016">
        <v>60000000</v>
      </c>
      <c r="M222" s="1085"/>
      <c r="N222" s="1084"/>
    </row>
    <row r="223" spans="2:14" s="846" customFormat="1" ht="12">
      <c r="B223" s="1085">
        <f t="shared" si="2"/>
        <v>214</v>
      </c>
      <c r="C223" s="1086" t="s">
        <v>2377</v>
      </c>
      <c r="D223" s="1087" t="s">
        <v>1527</v>
      </c>
      <c r="E223" s="1087" t="s">
        <v>686</v>
      </c>
      <c r="F223" s="1118" t="s">
        <v>1528</v>
      </c>
      <c r="G223" s="1119" t="s">
        <v>3126</v>
      </c>
      <c r="H223" s="1087">
        <v>2</v>
      </c>
      <c r="I223" s="1090" t="s">
        <v>2377</v>
      </c>
      <c r="J223" s="1091">
        <v>44834</v>
      </c>
      <c r="K223" s="1092" t="s">
        <v>2401</v>
      </c>
      <c r="L223" s="1016">
        <v>76800000</v>
      </c>
      <c r="M223" s="1085"/>
      <c r="N223" s="1084"/>
    </row>
    <row r="224" spans="2:14" s="846" customFormat="1" ht="12">
      <c r="B224" s="1085">
        <f t="shared" si="2"/>
        <v>215</v>
      </c>
      <c r="C224" s="1086" t="s">
        <v>2377</v>
      </c>
      <c r="D224" s="1112"/>
      <c r="E224" s="1112"/>
      <c r="F224" s="1118"/>
      <c r="G224" s="1119" t="s">
        <v>3127</v>
      </c>
      <c r="H224" s="1087">
        <v>1</v>
      </c>
      <c r="I224" s="1093" t="s">
        <v>3186</v>
      </c>
      <c r="J224" s="1091">
        <v>43509</v>
      </c>
      <c r="K224" s="1092" t="s">
        <v>2401</v>
      </c>
      <c r="L224" s="1016">
        <v>189750000</v>
      </c>
      <c r="M224" s="1085"/>
      <c r="N224" s="1084"/>
    </row>
    <row r="225" spans="2:14" s="846" customFormat="1" ht="12">
      <c r="B225" s="1085">
        <f t="shared" si="2"/>
        <v>216</v>
      </c>
      <c r="C225" s="1086" t="s">
        <v>2377</v>
      </c>
      <c r="D225" s="1087" t="s">
        <v>1535</v>
      </c>
      <c r="E225" s="1087" t="s">
        <v>686</v>
      </c>
      <c r="F225" s="1118" t="s">
        <v>1536</v>
      </c>
      <c r="G225" s="1119" t="s">
        <v>3127</v>
      </c>
      <c r="H225" s="1087">
        <v>2</v>
      </c>
      <c r="I225" s="1093" t="s">
        <v>2377</v>
      </c>
      <c r="J225" s="1091">
        <v>44680</v>
      </c>
      <c r="K225" s="1092" t="s">
        <v>2401</v>
      </c>
      <c r="L225" s="1016">
        <v>204000000</v>
      </c>
      <c r="M225" s="1085"/>
      <c r="N225" s="1084"/>
    </row>
    <row r="226" spans="2:14" s="846" customFormat="1" ht="12">
      <c r="B226" s="1085">
        <f t="shared" si="2"/>
        <v>217</v>
      </c>
      <c r="C226" s="1086" t="s">
        <v>2377</v>
      </c>
      <c r="D226" s="1112"/>
      <c r="E226" s="1112"/>
      <c r="F226" s="1118"/>
      <c r="G226" s="1119" t="s">
        <v>3128</v>
      </c>
      <c r="H226" s="1087">
        <v>1</v>
      </c>
      <c r="I226" s="1090" t="s">
        <v>3186</v>
      </c>
      <c r="J226" s="1091">
        <v>42094</v>
      </c>
      <c r="K226" s="1092" t="s">
        <v>2401</v>
      </c>
      <c r="L226" s="1016">
        <v>146300000</v>
      </c>
      <c r="M226" s="1085"/>
      <c r="N226" s="1084"/>
    </row>
    <row r="227" spans="2:14" s="846" customFormat="1" ht="12">
      <c r="B227" s="1085">
        <f t="shared" si="2"/>
        <v>218</v>
      </c>
      <c r="C227" s="1086" t="s">
        <v>2377</v>
      </c>
      <c r="D227" s="1087" t="s">
        <v>1539</v>
      </c>
      <c r="E227" s="1087" t="s">
        <v>686</v>
      </c>
      <c r="F227" s="1118" t="s">
        <v>1540</v>
      </c>
      <c r="G227" s="1119" t="s">
        <v>3128</v>
      </c>
      <c r="H227" s="1087">
        <v>2</v>
      </c>
      <c r="I227" s="1093" t="s">
        <v>2377</v>
      </c>
      <c r="J227" s="1091" t="s">
        <v>2764</v>
      </c>
      <c r="K227" s="1092" t="s">
        <v>2401</v>
      </c>
      <c r="L227" s="1016">
        <v>236400000</v>
      </c>
      <c r="M227" s="1085"/>
      <c r="N227" s="1084"/>
    </row>
    <row r="228" spans="2:14" s="846" customFormat="1" ht="12">
      <c r="B228" s="1085">
        <f t="shared" si="2"/>
        <v>219</v>
      </c>
      <c r="C228" s="1086" t="s">
        <v>2377</v>
      </c>
      <c r="D228" s="1112"/>
      <c r="E228" s="1112"/>
      <c r="F228" s="1118"/>
      <c r="G228" s="1119" t="s">
        <v>3129</v>
      </c>
      <c r="H228" s="1087">
        <v>1</v>
      </c>
      <c r="I228" s="1093" t="s">
        <v>3229</v>
      </c>
      <c r="J228" s="1091">
        <v>44362</v>
      </c>
      <c r="K228" s="1092" t="s">
        <v>2401</v>
      </c>
      <c r="L228" s="1016">
        <v>388500000</v>
      </c>
      <c r="M228" s="1085"/>
      <c r="N228" s="1084"/>
    </row>
    <row r="229" spans="2:14" s="846" customFormat="1" ht="12">
      <c r="B229" s="1085">
        <f t="shared" si="2"/>
        <v>220</v>
      </c>
      <c r="C229" s="1086" t="s">
        <v>2377</v>
      </c>
      <c r="D229" s="1112"/>
      <c r="E229" s="1112"/>
      <c r="F229" s="1118"/>
      <c r="G229" s="1119" t="s">
        <v>3129</v>
      </c>
      <c r="H229" s="1087">
        <v>2</v>
      </c>
      <c r="I229" s="1090" t="s">
        <v>3241</v>
      </c>
      <c r="J229" s="1091" t="s">
        <v>2800</v>
      </c>
      <c r="K229" s="1092" t="s">
        <v>2401</v>
      </c>
      <c r="L229" s="1016">
        <v>240000000</v>
      </c>
      <c r="M229" s="1085"/>
      <c r="N229" s="1084"/>
    </row>
    <row r="230" spans="2:14" s="846" customFormat="1" ht="12">
      <c r="B230" s="1085">
        <f t="shared" si="2"/>
        <v>221</v>
      </c>
      <c r="C230" s="1086" t="s">
        <v>2377</v>
      </c>
      <c r="D230" s="1087" t="s">
        <v>1545</v>
      </c>
      <c r="E230" s="1087" t="s">
        <v>686</v>
      </c>
      <c r="F230" s="1118" t="s">
        <v>1546</v>
      </c>
      <c r="G230" s="1119" t="s">
        <v>3129</v>
      </c>
      <c r="H230" s="1087">
        <v>3</v>
      </c>
      <c r="I230" s="1093" t="s">
        <v>2377</v>
      </c>
      <c r="J230" s="1091" t="s">
        <v>2767</v>
      </c>
      <c r="K230" s="1092" t="s">
        <v>2401</v>
      </c>
      <c r="L230" s="1016">
        <v>120000000</v>
      </c>
      <c r="M230" s="1085"/>
      <c r="N230" s="1084"/>
    </row>
    <row r="231" spans="2:14" s="846" customFormat="1" ht="12">
      <c r="B231" s="1085">
        <f t="shared" si="2"/>
        <v>222</v>
      </c>
      <c r="C231" s="1086" t="s">
        <v>2377</v>
      </c>
      <c r="D231" s="1112"/>
      <c r="E231" s="1112"/>
      <c r="F231" s="1118"/>
      <c r="G231" s="1119" t="s">
        <v>3131</v>
      </c>
      <c r="H231" s="1087">
        <v>1</v>
      </c>
      <c r="I231" s="1093" t="s">
        <v>3186</v>
      </c>
      <c r="J231" s="1091" t="s">
        <v>3242</v>
      </c>
      <c r="K231" s="1092" t="s">
        <v>2401</v>
      </c>
      <c r="L231" s="1016">
        <v>255750000</v>
      </c>
      <c r="M231" s="1085"/>
      <c r="N231" s="1084"/>
    </row>
    <row r="232" spans="2:14" s="846" customFormat="1" ht="12">
      <c r="B232" s="1085">
        <f t="shared" si="2"/>
        <v>223</v>
      </c>
      <c r="C232" s="1086" t="s">
        <v>2377</v>
      </c>
      <c r="D232" s="1087" t="s">
        <v>1550</v>
      </c>
      <c r="E232" s="1087" t="s">
        <v>686</v>
      </c>
      <c r="F232" s="1118" t="s">
        <v>1551</v>
      </c>
      <c r="G232" s="1119" t="s">
        <v>3131</v>
      </c>
      <c r="H232" s="1087">
        <v>2</v>
      </c>
      <c r="I232" s="1090" t="s">
        <v>2377</v>
      </c>
      <c r="J232" s="1091" t="s">
        <v>2770</v>
      </c>
      <c r="K232" s="1092" t="s">
        <v>2401</v>
      </c>
      <c r="L232" s="1016">
        <v>126000000</v>
      </c>
      <c r="M232" s="1085"/>
      <c r="N232" s="1084"/>
    </row>
    <row r="233" spans="2:14" s="846" customFormat="1" ht="12">
      <c r="B233" s="1085">
        <f t="shared" si="2"/>
        <v>224</v>
      </c>
      <c r="C233" s="1086" t="s">
        <v>2377</v>
      </c>
      <c r="D233" s="1112"/>
      <c r="E233" s="1112"/>
      <c r="F233" s="1118"/>
      <c r="G233" s="1119" t="s">
        <v>3132</v>
      </c>
      <c r="H233" s="1087">
        <v>1</v>
      </c>
      <c r="I233" s="1093" t="s">
        <v>1561</v>
      </c>
      <c r="J233" s="1091">
        <v>41880</v>
      </c>
      <c r="K233" s="1092" t="s">
        <v>2401</v>
      </c>
      <c r="L233" s="1016">
        <v>305400000</v>
      </c>
      <c r="M233" s="1085"/>
      <c r="N233" s="1084"/>
    </row>
    <row r="234" spans="2:14" s="846" customFormat="1" ht="12">
      <c r="B234" s="1085">
        <f t="shared" si="2"/>
        <v>225</v>
      </c>
      <c r="C234" s="1086" t="s">
        <v>2377</v>
      </c>
      <c r="D234" s="1112"/>
      <c r="E234" s="1112"/>
      <c r="F234" s="1118"/>
      <c r="G234" s="1119" t="s">
        <v>3132</v>
      </c>
      <c r="H234" s="1087">
        <v>2</v>
      </c>
      <c r="I234" s="1093" t="s">
        <v>3243</v>
      </c>
      <c r="J234" s="1091">
        <v>44007</v>
      </c>
      <c r="K234" s="1092" t="s">
        <v>2401</v>
      </c>
      <c r="L234" s="1016">
        <v>490800000</v>
      </c>
      <c r="M234" s="1085"/>
      <c r="N234" s="1084"/>
    </row>
    <row r="235" spans="2:14" s="846" customFormat="1" ht="12">
      <c r="B235" s="1085">
        <f t="shared" si="2"/>
        <v>226</v>
      </c>
      <c r="C235" s="1086" t="s">
        <v>2377</v>
      </c>
      <c r="D235" s="1112"/>
      <c r="E235" s="1112"/>
      <c r="F235" s="1118"/>
      <c r="G235" s="1119" t="s">
        <v>3132</v>
      </c>
      <c r="H235" s="1087">
        <v>3</v>
      </c>
      <c r="I235" s="1090" t="s">
        <v>3243</v>
      </c>
      <c r="J235" s="1091">
        <v>44272</v>
      </c>
      <c r="K235" s="1092" t="s">
        <v>2401</v>
      </c>
      <c r="L235" s="1016">
        <v>204000000</v>
      </c>
      <c r="M235" s="1085"/>
      <c r="N235" s="1084"/>
    </row>
    <row r="236" spans="2:14" s="846" customFormat="1" ht="12">
      <c r="B236" s="1085">
        <f t="shared" si="2"/>
        <v>227</v>
      </c>
      <c r="C236" s="1086" t="s">
        <v>2377</v>
      </c>
      <c r="D236" s="1112"/>
      <c r="E236" s="1112"/>
      <c r="F236" s="1118"/>
      <c r="G236" s="1119" t="s">
        <v>3132</v>
      </c>
      <c r="H236" s="1087">
        <v>4</v>
      </c>
      <c r="I236" s="1093" t="s">
        <v>3243</v>
      </c>
      <c r="J236" s="1091">
        <v>44412</v>
      </c>
      <c r="K236" s="1092" t="s">
        <v>2401</v>
      </c>
      <c r="L236" s="1016">
        <v>168000000</v>
      </c>
      <c r="M236" s="1085"/>
      <c r="N236" s="1084"/>
    </row>
    <row r="237" spans="2:14" s="846" customFormat="1" ht="12">
      <c r="B237" s="1085">
        <f t="shared" si="2"/>
        <v>228</v>
      </c>
      <c r="C237" s="1086" t="s">
        <v>2377</v>
      </c>
      <c r="D237" s="1087" t="s">
        <v>1555</v>
      </c>
      <c r="E237" s="1087" t="s">
        <v>686</v>
      </c>
      <c r="F237" s="1118" t="s">
        <v>1556</v>
      </c>
      <c r="G237" s="1119" t="s">
        <v>3132</v>
      </c>
      <c r="H237" s="1087">
        <v>5</v>
      </c>
      <c r="I237" s="1093" t="s">
        <v>2377</v>
      </c>
      <c r="J237" s="1091">
        <v>44804</v>
      </c>
      <c r="K237" s="1092" t="s">
        <v>2401</v>
      </c>
      <c r="L237" s="1016">
        <v>97200000</v>
      </c>
      <c r="M237" s="1085"/>
      <c r="N237" s="1084"/>
    </row>
    <row r="238" spans="2:14" s="846" customFormat="1" ht="12">
      <c r="B238" s="1085">
        <f t="shared" si="2"/>
        <v>229</v>
      </c>
      <c r="C238" s="1086" t="s">
        <v>2377</v>
      </c>
      <c r="D238" s="1112"/>
      <c r="E238" s="1112"/>
      <c r="F238" s="1118"/>
      <c r="G238" s="1119" t="s">
        <v>3134</v>
      </c>
      <c r="H238" s="1087">
        <v>1</v>
      </c>
      <c r="I238" s="1090" t="s">
        <v>1367</v>
      </c>
      <c r="J238" s="1091">
        <v>43173</v>
      </c>
      <c r="K238" s="1092" t="s">
        <v>2401</v>
      </c>
      <c r="L238" s="1016">
        <v>176400000</v>
      </c>
      <c r="M238" s="1085"/>
      <c r="N238" s="1084"/>
    </row>
    <row r="239" spans="2:14" s="846" customFormat="1" ht="12">
      <c r="B239" s="1085">
        <f t="shared" ref="B239:B291" si="3">ROW()-9</f>
        <v>230</v>
      </c>
      <c r="C239" s="1086" t="s">
        <v>2377</v>
      </c>
      <c r="D239" s="1087" t="s">
        <v>1562</v>
      </c>
      <c r="E239" s="1087" t="s">
        <v>686</v>
      </c>
      <c r="F239" s="1118" t="s">
        <v>1563</v>
      </c>
      <c r="G239" s="1119" t="s">
        <v>3134</v>
      </c>
      <c r="H239" s="1087">
        <v>2</v>
      </c>
      <c r="I239" s="1093" t="s">
        <v>2377</v>
      </c>
      <c r="J239" s="1091">
        <v>44608</v>
      </c>
      <c r="K239" s="1092" t="s">
        <v>2401</v>
      </c>
      <c r="L239" s="1016">
        <v>90000000</v>
      </c>
      <c r="M239" s="1085"/>
      <c r="N239" s="1084"/>
    </row>
    <row r="240" spans="2:14" s="846" customFormat="1" ht="12">
      <c r="B240" s="1085">
        <f t="shared" si="3"/>
        <v>231</v>
      </c>
      <c r="C240" s="1086" t="s">
        <v>2377</v>
      </c>
      <c r="D240" s="1112"/>
      <c r="E240" s="1112"/>
      <c r="F240" s="1118"/>
      <c r="G240" s="1119" t="s">
        <v>3136</v>
      </c>
      <c r="H240" s="1087">
        <v>1</v>
      </c>
      <c r="I240" s="1093" t="s">
        <v>3178</v>
      </c>
      <c r="J240" s="1091">
        <v>42041</v>
      </c>
      <c r="K240" s="1092" t="s">
        <v>2401</v>
      </c>
      <c r="L240" s="1016">
        <v>230000000</v>
      </c>
      <c r="M240" s="1085"/>
      <c r="N240" s="1084"/>
    </row>
    <row r="241" spans="2:14" s="846" customFormat="1" ht="12">
      <c r="B241" s="1085">
        <f t="shared" si="3"/>
        <v>232</v>
      </c>
      <c r="C241" s="1086" t="s">
        <v>2377</v>
      </c>
      <c r="D241" s="1087" t="s">
        <v>1569</v>
      </c>
      <c r="E241" s="1087" t="s">
        <v>834</v>
      </c>
      <c r="F241" s="1118" t="s">
        <v>1570</v>
      </c>
      <c r="G241" s="1119" t="s">
        <v>3136</v>
      </c>
      <c r="H241" s="1087">
        <v>2</v>
      </c>
      <c r="I241" s="1090" t="s">
        <v>2377</v>
      </c>
      <c r="J241" s="1091">
        <v>44749</v>
      </c>
      <c r="K241" s="1092" t="s">
        <v>2401</v>
      </c>
      <c r="L241" s="1016">
        <v>354000000</v>
      </c>
      <c r="M241" s="1085"/>
      <c r="N241" s="1084"/>
    </row>
    <row r="242" spans="2:14" s="846" customFormat="1" ht="12">
      <c r="B242" s="1085">
        <f t="shared" si="3"/>
        <v>233</v>
      </c>
      <c r="C242" s="1086" t="s">
        <v>2377</v>
      </c>
      <c r="D242" s="1087" t="s">
        <v>1576</v>
      </c>
      <c r="E242" s="1087" t="s">
        <v>686</v>
      </c>
      <c r="F242" s="1118" t="s">
        <v>1577</v>
      </c>
      <c r="G242" s="1119" t="s">
        <v>3137</v>
      </c>
      <c r="H242" s="1087">
        <v>1</v>
      </c>
      <c r="I242" s="1093" t="s">
        <v>2377</v>
      </c>
      <c r="J242" s="1091" t="s">
        <v>2614</v>
      </c>
      <c r="K242" s="1092" t="s">
        <v>2401</v>
      </c>
      <c r="L242" s="1016">
        <v>152400000</v>
      </c>
      <c r="M242" s="1085"/>
      <c r="N242" s="1084"/>
    </row>
    <row r="243" spans="2:14" s="846" customFormat="1" ht="12">
      <c r="B243" s="1085">
        <f t="shared" si="3"/>
        <v>234</v>
      </c>
      <c r="C243" s="1086" t="s">
        <v>2377</v>
      </c>
      <c r="D243" s="1087" t="s">
        <v>1581</v>
      </c>
      <c r="E243" s="1087" t="s">
        <v>686</v>
      </c>
      <c r="F243" s="1118" t="s">
        <v>1582</v>
      </c>
      <c r="G243" s="1119" t="s">
        <v>3138</v>
      </c>
      <c r="H243" s="1087">
        <v>1</v>
      </c>
      <c r="I243" s="1093" t="s">
        <v>2377</v>
      </c>
      <c r="J243" s="1091" t="s">
        <v>2783</v>
      </c>
      <c r="K243" s="1092" t="s">
        <v>2401</v>
      </c>
      <c r="L243" s="1016">
        <v>122400000</v>
      </c>
      <c r="M243" s="1085"/>
      <c r="N243" s="1084"/>
    </row>
    <row r="244" spans="2:14" s="846" customFormat="1" ht="12">
      <c r="B244" s="1085">
        <f t="shared" si="3"/>
        <v>235</v>
      </c>
      <c r="C244" s="1086" t="s">
        <v>2377</v>
      </c>
      <c r="D244" s="1112"/>
      <c r="E244" s="1112"/>
      <c r="F244" s="1118"/>
      <c r="G244" s="1119" t="s">
        <v>3139</v>
      </c>
      <c r="H244" s="1087">
        <v>1</v>
      </c>
      <c r="I244" s="1090" t="s">
        <v>3244</v>
      </c>
      <c r="J244" s="1091" t="s">
        <v>3245</v>
      </c>
      <c r="K244" s="1092" t="s">
        <v>2401</v>
      </c>
      <c r="L244" s="1016">
        <v>110500000</v>
      </c>
      <c r="M244" s="1085"/>
      <c r="N244" s="1084"/>
    </row>
    <row r="245" spans="2:14" s="846" customFormat="1" ht="12">
      <c r="B245" s="1085">
        <f t="shared" si="3"/>
        <v>236</v>
      </c>
      <c r="C245" s="1086" t="s">
        <v>2377</v>
      </c>
      <c r="D245" s="1112"/>
      <c r="E245" s="1112"/>
      <c r="F245" s="1118"/>
      <c r="G245" s="1119" t="s">
        <v>3139</v>
      </c>
      <c r="H245" s="1087">
        <v>2</v>
      </c>
      <c r="I245" s="1093" t="s">
        <v>3244</v>
      </c>
      <c r="J245" s="1091" t="s">
        <v>3246</v>
      </c>
      <c r="K245" s="1092" t="s">
        <v>2401</v>
      </c>
      <c r="L245" s="1016">
        <v>63500000</v>
      </c>
      <c r="M245" s="1085"/>
      <c r="N245" s="1084"/>
    </row>
    <row r="246" spans="2:14" s="846" customFormat="1" ht="12">
      <c r="B246" s="1085">
        <f t="shared" si="3"/>
        <v>237</v>
      </c>
      <c r="C246" s="1086" t="s">
        <v>2377</v>
      </c>
      <c r="D246" s="1112"/>
      <c r="E246" s="1112"/>
      <c r="F246" s="1118"/>
      <c r="G246" s="1119" t="s">
        <v>3139</v>
      </c>
      <c r="H246" s="1087">
        <v>3</v>
      </c>
      <c r="I246" s="1093" t="s">
        <v>3244</v>
      </c>
      <c r="J246" s="1091" t="s">
        <v>3247</v>
      </c>
      <c r="K246" s="1092" t="s">
        <v>2401</v>
      </c>
      <c r="L246" s="1016">
        <v>62400000</v>
      </c>
      <c r="M246" s="1085"/>
      <c r="N246" s="1084"/>
    </row>
    <row r="247" spans="2:14" s="846" customFormat="1" ht="12">
      <c r="B247" s="1085">
        <f t="shared" si="3"/>
        <v>238</v>
      </c>
      <c r="C247" s="1086" t="s">
        <v>2377</v>
      </c>
      <c r="D247" s="1087" t="s">
        <v>1588</v>
      </c>
      <c r="E247" s="1087" t="s">
        <v>834</v>
      </c>
      <c r="F247" s="1118" t="s">
        <v>1589</v>
      </c>
      <c r="G247" s="1119" t="s">
        <v>3139</v>
      </c>
      <c r="H247" s="1087">
        <v>4</v>
      </c>
      <c r="I247" s="1090" t="s">
        <v>2377</v>
      </c>
      <c r="J247" s="1091" t="s">
        <v>2791</v>
      </c>
      <c r="K247" s="1092" t="s">
        <v>2401</v>
      </c>
      <c r="L247" s="1016">
        <v>408000000</v>
      </c>
      <c r="M247" s="1085"/>
      <c r="N247" s="1084"/>
    </row>
    <row r="248" spans="2:14" s="846" customFormat="1" ht="12">
      <c r="B248" s="1085">
        <f t="shared" si="3"/>
        <v>239</v>
      </c>
      <c r="C248" s="1086" t="s">
        <v>2377</v>
      </c>
      <c r="D248" s="1087" t="s">
        <v>1588</v>
      </c>
      <c r="E248" s="1087" t="s">
        <v>834</v>
      </c>
      <c r="F248" s="1118" t="s">
        <v>1589</v>
      </c>
      <c r="G248" s="1119" t="s">
        <v>3139</v>
      </c>
      <c r="H248" s="1087">
        <v>5</v>
      </c>
      <c r="I248" s="1093" t="s">
        <v>2377</v>
      </c>
      <c r="J248" s="1091" t="s">
        <v>2787</v>
      </c>
      <c r="K248" s="1092" t="s">
        <v>2401</v>
      </c>
      <c r="L248" s="1016">
        <v>192000000</v>
      </c>
      <c r="M248" s="1085"/>
      <c r="N248" s="1084"/>
    </row>
    <row r="249" spans="2:14" s="846" customFormat="1" ht="12">
      <c r="B249" s="1085">
        <f t="shared" si="3"/>
        <v>240</v>
      </c>
      <c r="C249" s="1086" t="s">
        <v>2377</v>
      </c>
      <c r="D249" s="1112"/>
      <c r="E249" s="1112"/>
      <c r="F249" s="1118"/>
      <c r="G249" s="1119" t="s">
        <v>3141</v>
      </c>
      <c r="H249" s="1087">
        <v>1</v>
      </c>
      <c r="I249" s="1093" t="s">
        <v>3248</v>
      </c>
      <c r="J249" s="1091" t="s">
        <v>3249</v>
      </c>
      <c r="K249" s="1092" t="s">
        <v>2401</v>
      </c>
      <c r="L249" s="1016">
        <v>96000000</v>
      </c>
      <c r="M249" s="1085"/>
      <c r="N249" s="1084"/>
    </row>
    <row r="250" spans="2:14" s="846" customFormat="1" ht="12">
      <c r="B250" s="1085">
        <f t="shared" si="3"/>
        <v>241</v>
      </c>
      <c r="C250" s="1086" t="s">
        <v>2377</v>
      </c>
      <c r="D250" s="1087" t="s">
        <v>1596</v>
      </c>
      <c r="E250" s="1087" t="s">
        <v>686</v>
      </c>
      <c r="F250" s="1118" t="s">
        <v>1597</v>
      </c>
      <c r="G250" s="1119" t="s">
        <v>3141</v>
      </c>
      <c r="H250" s="1087">
        <v>2</v>
      </c>
      <c r="I250" s="1090" t="s">
        <v>2377</v>
      </c>
      <c r="J250" s="1091" t="s">
        <v>2794</v>
      </c>
      <c r="K250" s="1092" t="s">
        <v>2401</v>
      </c>
      <c r="L250" s="1016">
        <v>120000000</v>
      </c>
      <c r="M250" s="1085"/>
      <c r="N250" s="1084"/>
    </row>
    <row r="251" spans="2:14" s="846" customFormat="1" ht="12">
      <c r="B251" s="1085">
        <f t="shared" si="3"/>
        <v>242</v>
      </c>
      <c r="C251" s="1086" t="s">
        <v>2377</v>
      </c>
      <c r="D251" s="1112"/>
      <c r="E251" s="1112"/>
      <c r="F251" s="1118"/>
      <c r="G251" s="1119" t="s">
        <v>3142</v>
      </c>
      <c r="H251" s="1087">
        <v>1</v>
      </c>
      <c r="I251" s="1093" t="s">
        <v>1263</v>
      </c>
      <c r="J251" s="1091">
        <v>43895</v>
      </c>
      <c r="K251" s="1092" t="s">
        <v>2401</v>
      </c>
      <c r="L251" s="1016">
        <v>112200000</v>
      </c>
      <c r="M251" s="1085"/>
      <c r="N251" s="1084"/>
    </row>
    <row r="252" spans="2:14" s="846" customFormat="1" ht="12">
      <c r="B252" s="1085">
        <f t="shared" si="3"/>
        <v>243</v>
      </c>
      <c r="C252" s="1086" t="s">
        <v>2377</v>
      </c>
      <c r="D252" s="1087" t="s">
        <v>1601</v>
      </c>
      <c r="E252" s="1087" t="s">
        <v>686</v>
      </c>
      <c r="F252" s="1118" t="s">
        <v>1602</v>
      </c>
      <c r="G252" s="1119" t="s">
        <v>3142</v>
      </c>
      <c r="H252" s="1087">
        <v>2</v>
      </c>
      <c r="I252" s="1093" t="s">
        <v>2377</v>
      </c>
      <c r="J252" s="1091">
        <v>44595</v>
      </c>
      <c r="K252" s="1092" t="s">
        <v>2401</v>
      </c>
      <c r="L252" s="1016">
        <v>49200000</v>
      </c>
      <c r="M252" s="1085"/>
      <c r="N252" s="1084"/>
    </row>
    <row r="253" spans="2:14" s="846" customFormat="1" ht="12">
      <c r="B253" s="1085">
        <f t="shared" si="3"/>
        <v>244</v>
      </c>
      <c r="C253" s="1086" t="s">
        <v>2377</v>
      </c>
      <c r="D253" s="1087" t="s">
        <v>1601</v>
      </c>
      <c r="E253" s="1087" t="s">
        <v>686</v>
      </c>
      <c r="F253" s="1118" t="s">
        <v>1602</v>
      </c>
      <c r="G253" s="1119" t="s">
        <v>3142</v>
      </c>
      <c r="H253" s="1087">
        <v>3</v>
      </c>
      <c r="I253" s="1090" t="s">
        <v>2377</v>
      </c>
      <c r="J253" s="1091">
        <v>44727</v>
      </c>
      <c r="K253" s="1092" t="s">
        <v>2401</v>
      </c>
      <c r="L253" s="1016">
        <v>62400000</v>
      </c>
      <c r="M253" s="1085"/>
      <c r="N253" s="1084"/>
    </row>
    <row r="254" spans="2:14" s="846" customFormat="1" ht="12">
      <c r="B254" s="1085">
        <f t="shared" si="3"/>
        <v>245</v>
      </c>
      <c r="C254" s="1086" t="s">
        <v>2377</v>
      </c>
      <c r="D254" s="1112"/>
      <c r="E254" s="1112"/>
      <c r="F254" s="1118"/>
      <c r="G254" s="1119" t="s">
        <v>3143</v>
      </c>
      <c r="H254" s="1087">
        <v>1</v>
      </c>
      <c r="I254" s="1093" t="s">
        <v>3069</v>
      </c>
      <c r="J254" s="1091" t="s">
        <v>3250</v>
      </c>
      <c r="K254" s="1092" t="s">
        <v>2401</v>
      </c>
      <c r="L254" s="1016">
        <v>115500000</v>
      </c>
      <c r="M254" s="1085"/>
      <c r="N254" s="1084"/>
    </row>
    <row r="255" spans="2:14" s="846" customFormat="1" ht="12">
      <c r="B255" s="1085">
        <f t="shared" si="3"/>
        <v>246</v>
      </c>
      <c r="C255" s="1086" t="s">
        <v>2377</v>
      </c>
      <c r="D255" s="1087" t="s">
        <v>1607</v>
      </c>
      <c r="E255" s="1087" t="s">
        <v>686</v>
      </c>
      <c r="F255" s="1118" t="s">
        <v>1608</v>
      </c>
      <c r="G255" s="1119" t="s">
        <v>3143</v>
      </c>
      <c r="H255" s="1087">
        <v>2</v>
      </c>
      <c r="I255" s="1093" t="s">
        <v>2377</v>
      </c>
      <c r="J255" s="1091" t="s">
        <v>2803</v>
      </c>
      <c r="K255" s="1092" t="s">
        <v>2401</v>
      </c>
      <c r="L255" s="1016">
        <v>134400000</v>
      </c>
      <c r="M255" s="1085"/>
      <c r="N255" s="1084"/>
    </row>
    <row r="256" spans="2:14" s="846" customFormat="1" ht="12">
      <c r="B256" s="1085">
        <f t="shared" si="3"/>
        <v>247</v>
      </c>
      <c r="C256" s="1086" t="s">
        <v>2377</v>
      </c>
      <c r="D256" s="1087" t="s">
        <v>1613</v>
      </c>
      <c r="E256" s="1087" t="s">
        <v>686</v>
      </c>
      <c r="F256" s="1118" t="s">
        <v>1602</v>
      </c>
      <c r="G256" s="1119" t="s">
        <v>3144</v>
      </c>
      <c r="H256" s="1087">
        <v>1</v>
      </c>
      <c r="I256" s="1090" t="s">
        <v>2377</v>
      </c>
      <c r="J256" s="1091" t="s">
        <v>2806</v>
      </c>
      <c r="K256" s="1092" t="s">
        <v>2401</v>
      </c>
      <c r="L256" s="1016">
        <v>159600000</v>
      </c>
      <c r="M256" s="1085"/>
      <c r="N256" s="1084"/>
    </row>
    <row r="257" spans="2:14" s="846" customFormat="1" ht="12">
      <c r="B257" s="1085">
        <f t="shared" si="3"/>
        <v>248</v>
      </c>
      <c r="C257" s="1086" t="s">
        <v>2377</v>
      </c>
      <c r="D257" s="1087" t="s">
        <v>1619</v>
      </c>
      <c r="E257" s="1087" t="s">
        <v>834</v>
      </c>
      <c r="F257" s="1118" t="s">
        <v>1620</v>
      </c>
      <c r="G257" s="1119" t="s">
        <v>3146</v>
      </c>
      <c r="H257" s="1087">
        <v>1</v>
      </c>
      <c r="I257" s="1093" t="s">
        <v>2377</v>
      </c>
      <c r="J257" s="1091" t="s">
        <v>2809</v>
      </c>
      <c r="K257" s="1092" t="s">
        <v>2401</v>
      </c>
      <c r="L257" s="1016">
        <v>99600000</v>
      </c>
      <c r="M257" s="1085"/>
      <c r="N257" s="1084"/>
    </row>
    <row r="258" spans="2:14" s="846" customFormat="1" ht="12">
      <c r="B258" s="1085">
        <f t="shared" si="3"/>
        <v>249</v>
      </c>
      <c r="C258" s="1086" t="s">
        <v>2377</v>
      </c>
      <c r="D258" s="1112"/>
      <c r="E258" s="1112"/>
      <c r="F258" s="1118"/>
      <c r="G258" s="1119" t="s">
        <v>3147</v>
      </c>
      <c r="H258" s="1087">
        <v>1</v>
      </c>
      <c r="I258" s="1093" t="s">
        <v>3178</v>
      </c>
      <c r="J258" s="1091" t="s">
        <v>3251</v>
      </c>
      <c r="K258" s="1092" t="s">
        <v>2401</v>
      </c>
      <c r="L258" s="1016">
        <v>132000000</v>
      </c>
      <c r="M258" s="1085"/>
      <c r="N258" s="1084"/>
    </row>
    <row r="259" spans="2:14" s="846" customFormat="1" ht="12">
      <c r="B259" s="1085">
        <f t="shared" si="3"/>
        <v>250</v>
      </c>
      <c r="C259" s="1086" t="s">
        <v>2377</v>
      </c>
      <c r="D259" s="1112"/>
      <c r="E259" s="1112"/>
      <c r="F259" s="1118"/>
      <c r="G259" s="1119" t="s">
        <v>3147</v>
      </c>
      <c r="H259" s="1087">
        <v>2</v>
      </c>
      <c r="I259" s="1090" t="s">
        <v>3178</v>
      </c>
      <c r="J259" s="1091" t="s">
        <v>3251</v>
      </c>
      <c r="K259" s="1092" t="s">
        <v>2401</v>
      </c>
      <c r="L259" s="1016">
        <v>494400000</v>
      </c>
      <c r="M259" s="1085"/>
      <c r="N259" s="1084"/>
    </row>
    <row r="260" spans="2:14" s="846" customFormat="1" ht="12">
      <c r="B260" s="1085">
        <f t="shared" si="3"/>
        <v>251</v>
      </c>
      <c r="C260" s="1086" t="s">
        <v>2377</v>
      </c>
      <c r="D260" s="1087" t="s">
        <v>1625</v>
      </c>
      <c r="E260" s="1087" t="s">
        <v>834</v>
      </c>
      <c r="F260" s="1118" t="s">
        <v>1626</v>
      </c>
      <c r="G260" s="1119" t="s">
        <v>3147</v>
      </c>
      <c r="H260" s="1087">
        <v>3</v>
      </c>
      <c r="I260" s="1093" t="s">
        <v>2377</v>
      </c>
      <c r="J260" s="1091" t="s">
        <v>2455</v>
      </c>
      <c r="K260" s="1092" t="s">
        <v>2401</v>
      </c>
      <c r="L260" s="1016">
        <v>330000000</v>
      </c>
      <c r="M260" s="1085"/>
      <c r="N260" s="1084"/>
    </row>
    <row r="261" spans="2:14" s="846" customFormat="1" ht="12">
      <c r="B261" s="1085">
        <f t="shared" si="3"/>
        <v>252</v>
      </c>
      <c r="C261" s="1086" t="s">
        <v>2377</v>
      </c>
      <c r="D261" s="1087" t="s">
        <v>1625</v>
      </c>
      <c r="E261" s="1087" t="s">
        <v>834</v>
      </c>
      <c r="F261" s="1118" t="s">
        <v>1626</v>
      </c>
      <c r="G261" s="1119" t="s">
        <v>3147</v>
      </c>
      <c r="H261" s="1087">
        <v>4</v>
      </c>
      <c r="I261" s="1093" t="s">
        <v>2377</v>
      </c>
      <c r="J261" s="1091" t="s">
        <v>2813</v>
      </c>
      <c r="K261" s="1092" t="s">
        <v>2401</v>
      </c>
      <c r="L261" s="1016">
        <v>120000000</v>
      </c>
      <c r="M261" s="1085"/>
      <c r="N261" s="1084"/>
    </row>
    <row r="262" spans="2:14" s="846" customFormat="1" ht="12">
      <c r="B262" s="1085">
        <f t="shared" si="3"/>
        <v>253</v>
      </c>
      <c r="C262" s="1086" t="s">
        <v>2377</v>
      </c>
      <c r="D262" s="1087" t="s">
        <v>1632</v>
      </c>
      <c r="E262" s="1087" t="s">
        <v>686</v>
      </c>
      <c r="F262" s="1118" t="s">
        <v>1633</v>
      </c>
      <c r="G262" s="1119" t="s">
        <v>3149</v>
      </c>
      <c r="H262" s="1087">
        <v>1</v>
      </c>
      <c r="I262" s="1090" t="s">
        <v>2377</v>
      </c>
      <c r="J262" s="1091">
        <v>44623</v>
      </c>
      <c r="K262" s="1092" t="s">
        <v>2401</v>
      </c>
      <c r="L262" s="1016">
        <v>261600000</v>
      </c>
      <c r="M262" s="1085"/>
      <c r="N262" s="1084"/>
    </row>
    <row r="263" spans="2:14" s="846" customFormat="1" ht="12">
      <c r="B263" s="1085">
        <f t="shared" si="3"/>
        <v>254</v>
      </c>
      <c r="C263" s="1086" t="s">
        <v>2377</v>
      </c>
      <c r="D263" s="1087" t="s">
        <v>1639</v>
      </c>
      <c r="E263" s="1087" t="s">
        <v>686</v>
      </c>
      <c r="F263" s="1118" t="s">
        <v>1640</v>
      </c>
      <c r="G263" s="1119" t="s">
        <v>3151</v>
      </c>
      <c r="H263" s="1087">
        <v>1</v>
      </c>
      <c r="I263" s="1093" t="s">
        <v>2377</v>
      </c>
      <c r="J263" s="1091">
        <v>43944</v>
      </c>
      <c r="K263" s="1092" t="s">
        <v>2401</v>
      </c>
      <c r="L263" s="1016">
        <v>504000000</v>
      </c>
      <c r="M263" s="1085"/>
      <c r="N263" s="1084"/>
    </row>
    <row r="264" spans="2:14" s="846" customFormat="1" ht="12">
      <c r="B264" s="1085">
        <f t="shared" si="3"/>
        <v>255</v>
      </c>
      <c r="C264" s="1086" t="s">
        <v>2377</v>
      </c>
      <c r="D264" s="1087" t="s">
        <v>1645</v>
      </c>
      <c r="E264" s="1087" t="s">
        <v>686</v>
      </c>
      <c r="F264" s="1118" t="s">
        <v>1646</v>
      </c>
      <c r="G264" s="1119" t="s">
        <v>3152</v>
      </c>
      <c r="H264" s="1087">
        <v>1</v>
      </c>
      <c r="I264" s="1093" t="s">
        <v>2377</v>
      </c>
      <c r="J264" s="1091" t="s">
        <v>2824</v>
      </c>
      <c r="K264" s="1092" t="s">
        <v>2401</v>
      </c>
      <c r="L264" s="1016">
        <v>310800000</v>
      </c>
      <c r="M264" s="1085"/>
      <c r="N264" s="1084"/>
    </row>
    <row r="265" spans="2:14" s="846" customFormat="1" ht="12">
      <c r="B265" s="1085">
        <f t="shared" si="3"/>
        <v>256</v>
      </c>
      <c r="C265" s="1086" t="s">
        <v>2377</v>
      </c>
      <c r="D265" s="1112"/>
      <c r="E265" s="1112"/>
      <c r="F265" s="1118"/>
      <c r="G265" s="1119" t="s">
        <v>3153</v>
      </c>
      <c r="H265" s="1087">
        <v>1</v>
      </c>
      <c r="I265" s="1090" t="s">
        <v>3177</v>
      </c>
      <c r="J265" s="1091" t="s">
        <v>3252</v>
      </c>
      <c r="K265" s="1092" t="s">
        <v>2401</v>
      </c>
      <c r="L265" s="1016">
        <v>133000000</v>
      </c>
      <c r="M265" s="1085"/>
      <c r="N265" s="1084"/>
    </row>
    <row r="266" spans="2:14" s="846" customFormat="1" ht="12">
      <c r="B266" s="1085">
        <f t="shared" si="3"/>
        <v>257</v>
      </c>
      <c r="C266" s="1086" t="s">
        <v>2377</v>
      </c>
      <c r="D266" s="1112"/>
      <c r="E266" s="1112"/>
      <c r="F266" s="1118"/>
      <c r="G266" s="1119" t="s">
        <v>3153</v>
      </c>
      <c r="H266" s="1087">
        <v>2</v>
      </c>
      <c r="I266" s="1093" t="s">
        <v>3177</v>
      </c>
      <c r="J266" s="1091" t="s">
        <v>3253</v>
      </c>
      <c r="K266" s="1092" t="s">
        <v>2401</v>
      </c>
      <c r="L266" s="1016">
        <v>45000000</v>
      </c>
      <c r="M266" s="1085"/>
      <c r="N266" s="1084"/>
    </row>
    <row r="267" spans="2:14" s="846" customFormat="1" ht="12">
      <c r="B267" s="1085">
        <f t="shared" si="3"/>
        <v>258</v>
      </c>
      <c r="C267" s="1086" t="s">
        <v>2377</v>
      </c>
      <c r="D267" s="1087" t="s">
        <v>1654</v>
      </c>
      <c r="E267" s="1087" t="s">
        <v>686</v>
      </c>
      <c r="F267" s="1118" t="s">
        <v>1655</v>
      </c>
      <c r="G267" s="1119" t="s">
        <v>3153</v>
      </c>
      <c r="H267" s="1087">
        <v>3</v>
      </c>
      <c r="I267" s="1093" t="s">
        <v>2377</v>
      </c>
      <c r="J267" s="1091" t="s">
        <v>2483</v>
      </c>
      <c r="K267" s="1092" t="s">
        <v>2401</v>
      </c>
      <c r="L267" s="1016">
        <v>132000000</v>
      </c>
      <c r="M267" s="1085"/>
      <c r="N267" s="1084"/>
    </row>
    <row r="268" spans="2:14" s="846" customFormat="1" ht="12">
      <c r="B268" s="1085">
        <f t="shared" si="3"/>
        <v>259</v>
      </c>
      <c r="C268" s="1086" t="s">
        <v>2377</v>
      </c>
      <c r="D268" s="1112"/>
      <c r="E268" s="1112"/>
      <c r="F268" s="1118"/>
      <c r="G268" s="1119" t="s">
        <v>3155</v>
      </c>
      <c r="H268" s="1087">
        <v>1</v>
      </c>
      <c r="I268" s="1090" t="s">
        <v>3254</v>
      </c>
      <c r="J268" s="1091">
        <v>43651</v>
      </c>
      <c r="K268" s="1092" t="s">
        <v>2401</v>
      </c>
      <c r="L268" s="1016">
        <v>330000000</v>
      </c>
      <c r="M268" s="1085"/>
      <c r="N268" s="1084"/>
    </row>
    <row r="269" spans="2:14" s="846" customFormat="1" ht="12">
      <c r="B269" s="1085">
        <f t="shared" si="3"/>
        <v>260</v>
      </c>
      <c r="C269" s="1086" t="s">
        <v>2377</v>
      </c>
      <c r="D269" s="1087" t="s">
        <v>1661</v>
      </c>
      <c r="E269" s="1087" t="s">
        <v>834</v>
      </c>
      <c r="F269" s="1118" t="s">
        <v>1662</v>
      </c>
      <c r="G269" s="1119" t="s">
        <v>3155</v>
      </c>
      <c r="H269" s="1087">
        <v>2</v>
      </c>
      <c r="I269" s="1093" t="s">
        <v>2377</v>
      </c>
      <c r="J269" s="1091">
        <v>43851</v>
      </c>
      <c r="K269" s="1092" t="s">
        <v>2401</v>
      </c>
      <c r="L269" s="1016">
        <v>72000000</v>
      </c>
      <c r="M269" s="1085"/>
      <c r="N269" s="1084"/>
    </row>
    <row r="270" spans="2:14" s="846" customFormat="1" ht="12">
      <c r="B270" s="1085">
        <f t="shared" si="3"/>
        <v>261</v>
      </c>
      <c r="C270" s="1086" t="s">
        <v>2377</v>
      </c>
      <c r="D270" s="1087" t="s">
        <v>1667</v>
      </c>
      <c r="E270" s="1087" t="s">
        <v>834</v>
      </c>
      <c r="F270" s="1118" t="s">
        <v>1668</v>
      </c>
      <c r="G270" s="1119" t="s">
        <v>3156</v>
      </c>
      <c r="H270" s="1087">
        <v>1</v>
      </c>
      <c r="I270" s="1093" t="s">
        <v>2377</v>
      </c>
      <c r="J270" s="1091" t="s">
        <v>2832</v>
      </c>
      <c r="K270" s="1092" t="s">
        <v>2401</v>
      </c>
      <c r="L270" s="1016">
        <v>172800000</v>
      </c>
      <c r="M270" s="1085"/>
      <c r="N270" s="1084"/>
    </row>
    <row r="271" spans="2:14" s="846" customFormat="1" ht="12">
      <c r="B271" s="1085">
        <f t="shared" si="3"/>
        <v>262</v>
      </c>
      <c r="C271" s="1086" t="s">
        <v>2377</v>
      </c>
      <c r="D271" s="1087" t="s">
        <v>1673</v>
      </c>
      <c r="E271" s="1087" t="s">
        <v>834</v>
      </c>
      <c r="F271" s="1118" t="s">
        <v>1674</v>
      </c>
      <c r="G271" s="1119" t="s">
        <v>3157</v>
      </c>
      <c r="H271" s="1087">
        <v>1</v>
      </c>
      <c r="I271" s="1090" t="s">
        <v>2377</v>
      </c>
      <c r="J271" s="1091" t="s">
        <v>2835</v>
      </c>
      <c r="K271" s="1092" t="s">
        <v>2401</v>
      </c>
      <c r="L271" s="1016">
        <v>204000000</v>
      </c>
      <c r="M271" s="1085"/>
      <c r="N271" s="1084"/>
    </row>
    <row r="272" spans="2:14" s="846" customFormat="1" ht="12">
      <c r="B272" s="1085">
        <f t="shared" si="3"/>
        <v>263</v>
      </c>
      <c r="C272" s="1086" t="s">
        <v>2377</v>
      </c>
      <c r="D272" s="1112"/>
      <c r="E272" s="1112"/>
      <c r="F272" s="1118"/>
      <c r="G272" s="1119" t="s">
        <v>3158</v>
      </c>
      <c r="H272" s="1087">
        <v>1</v>
      </c>
      <c r="I272" s="1093" t="s">
        <v>3102</v>
      </c>
      <c r="J272" s="1091">
        <v>39386</v>
      </c>
      <c r="K272" s="1092" t="s">
        <v>2401</v>
      </c>
      <c r="L272" s="1016">
        <v>52800000</v>
      </c>
      <c r="M272" s="1085"/>
      <c r="N272" s="1084"/>
    </row>
    <row r="273" spans="2:14" s="846" customFormat="1" ht="12">
      <c r="B273" s="1085">
        <f t="shared" si="3"/>
        <v>264</v>
      </c>
      <c r="C273" s="1086" t="s">
        <v>2377</v>
      </c>
      <c r="D273" s="1112"/>
      <c r="E273" s="1112"/>
      <c r="F273" s="1118"/>
      <c r="G273" s="1119" t="s">
        <v>3158</v>
      </c>
      <c r="H273" s="1087">
        <v>2</v>
      </c>
      <c r="I273" s="1093" t="s">
        <v>3102</v>
      </c>
      <c r="J273" s="1091">
        <v>41345</v>
      </c>
      <c r="K273" s="1092" t="s">
        <v>2401</v>
      </c>
      <c r="L273" s="1016">
        <v>84700000</v>
      </c>
      <c r="M273" s="1085"/>
      <c r="N273" s="1084"/>
    </row>
    <row r="274" spans="2:14" s="846" customFormat="1" ht="12">
      <c r="B274" s="1085">
        <f t="shared" si="3"/>
        <v>265</v>
      </c>
      <c r="C274" s="1086" t="s">
        <v>2377</v>
      </c>
      <c r="D274" s="1112"/>
      <c r="E274" s="1112"/>
      <c r="F274" s="1118"/>
      <c r="G274" s="1119" t="s">
        <v>3158</v>
      </c>
      <c r="H274" s="1087">
        <v>3</v>
      </c>
      <c r="I274" s="1090" t="s">
        <v>3186</v>
      </c>
      <c r="J274" s="1091">
        <v>41369</v>
      </c>
      <c r="K274" s="1092" t="s">
        <v>2401</v>
      </c>
      <c r="L274" s="1016">
        <v>360000000</v>
      </c>
      <c r="M274" s="1085"/>
      <c r="N274" s="1084"/>
    </row>
    <row r="275" spans="2:14" s="846" customFormat="1" ht="12">
      <c r="B275" s="1085">
        <f t="shared" si="3"/>
        <v>266</v>
      </c>
      <c r="C275" s="1086" t="s">
        <v>2377</v>
      </c>
      <c r="D275" s="1112"/>
      <c r="E275" s="1112"/>
      <c r="F275" s="1118"/>
      <c r="G275" s="1119" t="s">
        <v>3158</v>
      </c>
      <c r="H275" s="1087">
        <v>4</v>
      </c>
      <c r="I275" s="1093" t="s">
        <v>3186</v>
      </c>
      <c r="J275" s="1091">
        <v>43231</v>
      </c>
      <c r="K275" s="1092" t="s">
        <v>2401</v>
      </c>
      <c r="L275" s="1016">
        <v>336000000</v>
      </c>
      <c r="M275" s="1085"/>
      <c r="N275" s="1084"/>
    </row>
    <row r="276" spans="2:14" s="846" customFormat="1" ht="12">
      <c r="B276" s="1085">
        <f t="shared" si="3"/>
        <v>267</v>
      </c>
      <c r="C276" s="1086" t="s">
        <v>2377</v>
      </c>
      <c r="D276" s="1112"/>
      <c r="E276" s="1112"/>
      <c r="F276" s="1118"/>
      <c r="G276" s="1119" t="s">
        <v>3158</v>
      </c>
      <c r="H276" s="1087">
        <v>5</v>
      </c>
      <c r="I276" s="1093" t="s">
        <v>3186</v>
      </c>
      <c r="J276" s="1091">
        <v>43357</v>
      </c>
      <c r="K276" s="1092" t="s">
        <v>2401</v>
      </c>
      <c r="L276" s="1016">
        <v>156000</v>
      </c>
      <c r="M276" s="1085"/>
      <c r="N276" s="1084"/>
    </row>
    <row r="277" spans="2:14" s="846" customFormat="1" ht="12">
      <c r="B277" s="1085">
        <f t="shared" si="3"/>
        <v>268</v>
      </c>
      <c r="C277" s="1086" t="s">
        <v>2377</v>
      </c>
      <c r="D277" s="1112"/>
      <c r="E277" s="1112"/>
      <c r="F277" s="1118"/>
      <c r="G277" s="1119" t="s">
        <v>3158</v>
      </c>
      <c r="H277" s="1087">
        <v>6</v>
      </c>
      <c r="I277" s="1090" t="s">
        <v>3186</v>
      </c>
      <c r="J277" s="1091">
        <v>44910</v>
      </c>
      <c r="K277" s="1092" t="s">
        <v>2401</v>
      </c>
      <c r="L277" s="1016">
        <v>354060000</v>
      </c>
      <c r="M277" s="1085"/>
      <c r="N277" s="1084"/>
    </row>
    <row r="278" spans="2:14" s="846" customFormat="1" ht="12">
      <c r="B278" s="1085">
        <f t="shared" si="3"/>
        <v>269</v>
      </c>
      <c r="C278" s="1086" t="s">
        <v>2377</v>
      </c>
      <c r="D278" s="1087" t="s">
        <v>1679</v>
      </c>
      <c r="E278" s="1087" t="s">
        <v>834</v>
      </c>
      <c r="F278" s="1118" t="s">
        <v>1680</v>
      </c>
      <c r="G278" s="1119" t="s">
        <v>3158</v>
      </c>
      <c r="H278" s="1087">
        <v>7</v>
      </c>
      <c r="I278" s="1093" t="s">
        <v>2377</v>
      </c>
      <c r="J278" s="1091">
        <v>45505</v>
      </c>
      <c r="K278" s="1092" t="s">
        <v>2401</v>
      </c>
      <c r="L278" s="1016">
        <v>68400000</v>
      </c>
      <c r="M278" s="1085"/>
      <c r="N278" s="1084"/>
    </row>
    <row r="279" spans="2:14" s="846" customFormat="1" ht="12">
      <c r="B279" s="1085">
        <f t="shared" si="3"/>
        <v>270</v>
      </c>
      <c r="C279" s="1086" t="s">
        <v>2377</v>
      </c>
      <c r="D279" s="1087" t="s">
        <v>1688</v>
      </c>
      <c r="E279" s="1087" t="s">
        <v>686</v>
      </c>
      <c r="F279" s="1118" t="s">
        <v>3255</v>
      </c>
      <c r="G279" s="1119" t="s">
        <v>3160</v>
      </c>
      <c r="H279" s="1087">
        <v>1</v>
      </c>
      <c r="I279" s="1093" t="s">
        <v>2377</v>
      </c>
      <c r="J279" s="1091" t="s">
        <v>3256</v>
      </c>
      <c r="K279" s="1092" t="s">
        <v>2401</v>
      </c>
      <c r="L279" s="1016">
        <v>192000000</v>
      </c>
      <c r="M279" s="1085"/>
      <c r="N279" s="1084"/>
    </row>
    <row r="280" spans="2:14" s="846" customFormat="1" ht="12">
      <c r="B280" s="1085">
        <f t="shared" si="3"/>
        <v>271</v>
      </c>
      <c r="C280" s="1086" t="s">
        <v>2377</v>
      </c>
      <c r="D280" s="1087" t="s">
        <v>1688</v>
      </c>
      <c r="E280" s="1087" t="s">
        <v>686</v>
      </c>
      <c r="F280" s="1118" t="s">
        <v>1689</v>
      </c>
      <c r="G280" s="1119" t="s">
        <v>3160</v>
      </c>
      <c r="H280" s="1087">
        <v>2</v>
      </c>
      <c r="I280" s="1090" t="s">
        <v>2377</v>
      </c>
      <c r="J280" s="1091" t="s">
        <v>3256</v>
      </c>
      <c r="K280" s="1092" t="s">
        <v>2401</v>
      </c>
      <c r="L280" s="1016">
        <v>288000000</v>
      </c>
      <c r="M280" s="1085"/>
      <c r="N280" s="1084"/>
    </row>
    <row r="281" spans="2:14" s="846" customFormat="1" ht="12">
      <c r="B281" s="1085">
        <f t="shared" si="3"/>
        <v>272</v>
      </c>
      <c r="C281" s="1086" t="s">
        <v>2377</v>
      </c>
      <c r="D281" s="1087" t="s">
        <v>1688</v>
      </c>
      <c r="E281" s="1087" t="s">
        <v>686</v>
      </c>
      <c r="F281" s="1118" t="s">
        <v>1689</v>
      </c>
      <c r="G281" s="1119" t="s">
        <v>3160</v>
      </c>
      <c r="H281" s="1087">
        <v>3</v>
      </c>
      <c r="I281" s="1093" t="s">
        <v>2377</v>
      </c>
      <c r="J281" s="1091" t="s">
        <v>2842</v>
      </c>
      <c r="K281" s="1092" t="s">
        <v>2401</v>
      </c>
      <c r="L281" s="1016">
        <v>30000000</v>
      </c>
      <c r="M281" s="1085"/>
      <c r="N281" s="1084"/>
    </row>
    <row r="282" spans="2:14" s="846" customFormat="1" ht="12">
      <c r="B282" s="1085">
        <f t="shared" si="3"/>
        <v>273</v>
      </c>
      <c r="C282" s="1086" t="s">
        <v>2377</v>
      </c>
      <c r="D282" s="1087" t="s">
        <v>1695</v>
      </c>
      <c r="E282" s="1087" t="s">
        <v>834</v>
      </c>
      <c r="F282" s="1118" t="s">
        <v>1696</v>
      </c>
      <c r="G282" s="1119" t="s">
        <v>3162</v>
      </c>
      <c r="H282" s="1087">
        <v>1</v>
      </c>
      <c r="I282" s="1093" t="s">
        <v>2377</v>
      </c>
      <c r="J282" s="1091">
        <v>44525</v>
      </c>
      <c r="K282" s="1092" t="s">
        <v>2401</v>
      </c>
      <c r="L282" s="1016">
        <v>432000000</v>
      </c>
      <c r="M282" s="1085"/>
      <c r="N282" s="1084"/>
    </row>
    <row r="283" spans="2:14" s="846" customFormat="1" ht="12">
      <c r="B283" s="1085">
        <f t="shared" si="3"/>
        <v>274</v>
      </c>
      <c r="C283" s="1086" t="s">
        <v>2377</v>
      </c>
      <c r="D283" s="1112"/>
      <c r="E283" s="1112"/>
      <c r="F283" s="1118"/>
      <c r="G283" s="1119" t="s">
        <v>3164</v>
      </c>
      <c r="H283" s="1087">
        <v>1</v>
      </c>
      <c r="I283" s="1090" t="s">
        <v>1704</v>
      </c>
      <c r="J283" s="1091">
        <v>44186</v>
      </c>
      <c r="K283" s="1092" t="s">
        <v>2401</v>
      </c>
      <c r="L283" s="1016">
        <v>660000000</v>
      </c>
      <c r="M283" s="1085"/>
      <c r="N283" s="1084"/>
    </row>
    <row r="284" spans="2:14" s="846" customFormat="1" ht="12">
      <c r="B284" s="1085">
        <f t="shared" si="3"/>
        <v>275</v>
      </c>
      <c r="C284" s="1086" t="s">
        <v>2377</v>
      </c>
      <c r="D284" s="1087" t="s">
        <v>1700</v>
      </c>
      <c r="E284" s="1087" t="s">
        <v>686</v>
      </c>
      <c r="F284" s="1118" t="s">
        <v>1701</v>
      </c>
      <c r="G284" s="1119" t="s">
        <v>3164</v>
      </c>
      <c r="H284" s="1087">
        <v>2</v>
      </c>
      <c r="I284" s="1093" t="s">
        <v>2377</v>
      </c>
      <c r="J284" s="1091">
        <v>44715</v>
      </c>
      <c r="K284" s="1092" t="s">
        <v>2401</v>
      </c>
      <c r="L284" s="1016">
        <v>130800000</v>
      </c>
      <c r="M284" s="1085"/>
      <c r="N284" s="1084"/>
    </row>
    <row r="285" spans="2:14" s="846" customFormat="1" ht="12">
      <c r="B285" s="1085">
        <f t="shared" si="3"/>
        <v>276</v>
      </c>
      <c r="C285" s="1086" t="s">
        <v>2377</v>
      </c>
      <c r="D285" s="1112"/>
      <c r="E285" s="1112"/>
      <c r="F285" s="1118"/>
      <c r="G285" s="1119" t="s">
        <v>3166</v>
      </c>
      <c r="H285" s="1087">
        <v>1</v>
      </c>
      <c r="I285" s="1093" t="s">
        <v>3186</v>
      </c>
      <c r="J285" s="1091" t="s">
        <v>3257</v>
      </c>
      <c r="K285" s="1092" t="s">
        <v>2401</v>
      </c>
      <c r="L285" s="1016">
        <v>308000000</v>
      </c>
      <c r="M285" s="1085"/>
      <c r="N285" s="1084"/>
    </row>
    <row r="286" spans="2:14" s="846" customFormat="1" ht="12">
      <c r="B286" s="1085">
        <f t="shared" si="3"/>
        <v>277</v>
      </c>
      <c r="C286" s="1086" t="s">
        <v>2377</v>
      </c>
      <c r="D286" s="1112"/>
      <c r="E286" s="1112"/>
      <c r="F286" s="1118"/>
      <c r="G286" s="1119" t="s">
        <v>3166</v>
      </c>
      <c r="H286" s="1087">
        <v>2</v>
      </c>
      <c r="I286" s="1090" t="s">
        <v>3186</v>
      </c>
      <c r="J286" s="1091" t="s">
        <v>3258</v>
      </c>
      <c r="K286" s="1092" t="s">
        <v>2401</v>
      </c>
      <c r="L286" s="1016">
        <v>83600000</v>
      </c>
      <c r="M286" s="1085"/>
      <c r="N286" s="1084"/>
    </row>
    <row r="287" spans="2:14" s="846" customFormat="1" ht="12">
      <c r="B287" s="1085">
        <f t="shared" si="3"/>
        <v>278</v>
      </c>
      <c r="C287" s="1086" t="s">
        <v>2377</v>
      </c>
      <c r="D287" s="1112"/>
      <c r="E287" s="1112"/>
      <c r="F287" s="1118"/>
      <c r="G287" s="1119" t="s">
        <v>3166</v>
      </c>
      <c r="H287" s="1087">
        <v>3</v>
      </c>
      <c r="I287" s="1093" t="s">
        <v>3186</v>
      </c>
      <c r="J287" s="1091" t="s">
        <v>3259</v>
      </c>
      <c r="K287" s="1092" t="s">
        <v>2401</v>
      </c>
      <c r="L287" s="1016">
        <v>55000000</v>
      </c>
      <c r="M287" s="1085"/>
      <c r="N287" s="1084"/>
    </row>
    <row r="288" spans="2:14" s="846" customFormat="1" ht="12">
      <c r="B288" s="1085">
        <f t="shared" si="3"/>
        <v>279</v>
      </c>
      <c r="C288" s="1086" t="s">
        <v>2377</v>
      </c>
      <c r="D288" s="1087" t="s">
        <v>1705</v>
      </c>
      <c r="E288" s="1087" t="s">
        <v>834</v>
      </c>
      <c r="F288" s="1118" t="s">
        <v>1706</v>
      </c>
      <c r="G288" s="1119" t="s">
        <v>3166</v>
      </c>
      <c r="H288" s="1087">
        <v>4</v>
      </c>
      <c r="I288" s="1093" t="s">
        <v>2377</v>
      </c>
      <c r="J288" s="1091" t="s">
        <v>2851</v>
      </c>
      <c r="K288" s="1092" t="s">
        <v>2401</v>
      </c>
      <c r="L288" s="1016">
        <v>291600000</v>
      </c>
      <c r="M288" s="1085"/>
      <c r="N288" s="1084"/>
    </row>
    <row r="289" spans="2:14" s="846" customFormat="1" ht="12">
      <c r="B289" s="1085">
        <f t="shared" si="3"/>
        <v>280</v>
      </c>
      <c r="C289" s="1086" t="s">
        <v>2377</v>
      </c>
      <c r="D289" s="1087" t="s">
        <v>1710</v>
      </c>
      <c r="E289" s="1087" t="s">
        <v>686</v>
      </c>
      <c r="F289" s="1118" t="s">
        <v>1711</v>
      </c>
      <c r="G289" s="1119" t="s">
        <v>3167</v>
      </c>
      <c r="H289" s="1087">
        <v>1</v>
      </c>
      <c r="I289" s="1090" t="s">
        <v>2377</v>
      </c>
      <c r="J289" s="1091" t="s">
        <v>2860</v>
      </c>
      <c r="K289" s="1092" t="s">
        <v>2401</v>
      </c>
      <c r="L289" s="1016">
        <v>632400000</v>
      </c>
      <c r="M289" s="1085"/>
      <c r="N289" s="1084"/>
    </row>
    <row r="290" spans="2:14" s="846" customFormat="1" ht="12">
      <c r="B290" s="1085">
        <f t="shared" si="3"/>
        <v>281</v>
      </c>
      <c r="C290" s="1086" t="s">
        <v>2377</v>
      </c>
      <c r="D290" s="1087" t="s">
        <v>1710</v>
      </c>
      <c r="E290" s="1087" t="s">
        <v>686</v>
      </c>
      <c r="F290" s="1118" t="s">
        <v>1711</v>
      </c>
      <c r="G290" s="1119" t="s">
        <v>3167</v>
      </c>
      <c r="H290" s="1087">
        <v>2</v>
      </c>
      <c r="I290" s="1093" t="s">
        <v>2377</v>
      </c>
      <c r="J290" s="1091" t="s">
        <v>2854</v>
      </c>
      <c r="K290" s="1092" t="s">
        <v>2401</v>
      </c>
      <c r="L290" s="1016">
        <v>70800000</v>
      </c>
      <c r="M290" s="1085"/>
      <c r="N290" s="1084"/>
    </row>
    <row r="291" spans="2:14" s="846" customFormat="1" ht="12.75" thickBot="1">
      <c r="B291" s="1120">
        <f t="shared" si="3"/>
        <v>282</v>
      </c>
      <c r="C291" s="1121" t="s">
        <v>2377</v>
      </c>
      <c r="D291" s="1122" t="s">
        <v>1710</v>
      </c>
      <c r="E291" s="1122" t="s">
        <v>686</v>
      </c>
      <c r="F291" s="1123" t="s">
        <v>1711</v>
      </c>
      <c r="G291" s="1124" t="s">
        <v>3167</v>
      </c>
      <c r="H291" s="1122">
        <v>3</v>
      </c>
      <c r="I291" s="1125" t="s">
        <v>2377</v>
      </c>
      <c r="J291" s="1126" t="s">
        <v>2857</v>
      </c>
      <c r="K291" s="1127" t="s">
        <v>2401</v>
      </c>
      <c r="L291" s="1128">
        <v>138000000</v>
      </c>
      <c r="M291" s="1120"/>
      <c r="N291" s="1084"/>
    </row>
    <row r="293" spans="2:14">
      <c r="L293" s="1130"/>
    </row>
  </sheetData>
  <mergeCells count="2">
    <mergeCell ref="C7:F7"/>
    <mergeCell ref="G7:L7"/>
  </mergeCells>
  <phoneticPr fontId="24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ADB8D-205E-43A5-8195-97CEAB743236}">
  <sheetPr codeName="Sheet11">
    <tabColor theme="8" tint="0.59999389629810485"/>
  </sheetPr>
  <dimension ref="B1:K13"/>
  <sheetViews>
    <sheetView workbookViewId="0">
      <selection activeCell="Q19" sqref="Q19"/>
    </sheetView>
  </sheetViews>
  <sheetFormatPr defaultColWidth="9" defaultRowHeight="16.5"/>
  <cols>
    <col min="1" max="1" width="9" style="72"/>
    <col min="2" max="2" width="24.875" style="75" customWidth="1"/>
    <col min="3" max="5" width="9" style="72"/>
    <col min="6" max="6" width="9" style="74"/>
    <col min="7" max="9" width="9" style="72"/>
    <col min="10" max="10" width="14.125" style="72" customWidth="1"/>
    <col min="11" max="11" width="35.125" style="99" customWidth="1"/>
    <col min="12" max="16384" width="9" style="72"/>
  </cols>
  <sheetData>
    <row r="1" spans="2:11" s="69" customFormat="1">
      <c r="B1" s="70"/>
      <c r="F1" s="71"/>
    </row>
    <row r="2" spans="2:11">
      <c r="B2" s="104"/>
      <c r="D2" s="106"/>
      <c r="I2" s="107"/>
      <c r="K2" s="72"/>
    </row>
    <row r="3" spans="2:11">
      <c r="B3" s="73"/>
    </row>
    <row r="4" spans="2:11">
      <c r="B4" s="73"/>
    </row>
    <row r="5" spans="2:11">
      <c r="B5" s="73"/>
    </row>
    <row r="6" spans="2:11">
      <c r="B6" s="73"/>
    </row>
    <row r="7" spans="2:11">
      <c r="B7" s="73"/>
    </row>
    <row r="8" spans="2:11">
      <c r="B8" s="73"/>
    </row>
    <row r="9" spans="2:11">
      <c r="B9" s="73"/>
    </row>
    <row r="10" spans="2:11">
      <c r="B10" s="73"/>
    </row>
    <row r="11" spans="2:11">
      <c r="B11" s="73"/>
    </row>
    <row r="12" spans="2:11">
      <c r="B12" s="73"/>
    </row>
    <row r="13" spans="2:11">
      <c r="B13" s="73"/>
    </row>
  </sheetData>
  <phoneticPr fontId="24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260D2-2406-44AE-A81B-CE58C03A80BC}">
  <sheetPr codeName="Sheet12">
    <tabColor theme="8" tint="0.59999389629810485"/>
  </sheetPr>
  <dimension ref="A1:T50"/>
  <sheetViews>
    <sheetView workbookViewId="0">
      <selection activeCell="A8" sqref="A8"/>
    </sheetView>
  </sheetViews>
  <sheetFormatPr defaultColWidth="9" defaultRowHeight="16.5"/>
  <cols>
    <col min="1" max="1" width="24.625" style="69" customWidth="1"/>
    <col min="2" max="2" width="33.75" style="72" customWidth="1"/>
    <col min="3" max="3" width="3.75" style="69" customWidth="1"/>
    <col min="4" max="5" width="9" style="72"/>
    <col min="6" max="6" width="9.75" style="72" customWidth="1"/>
    <col min="7" max="7" width="9" style="72"/>
    <col min="8" max="8" width="20.125" style="72" customWidth="1"/>
    <col min="9" max="9" width="9" style="72"/>
    <col min="10" max="10" width="5.125" style="76" customWidth="1"/>
    <col min="11" max="11" width="21.125" style="72" customWidth="1"/>
    <col min="12" max="12" width="15.5" style="72" customWidth="1"/>
    <col min="13" max="13" width="24.25" style="72" customWidth="1"/>
    <col min="14" max="14" width="3.75" style="85" customWidth="1"/>
    <col min="15" max="15" width="16.25" style="72" customWidth="1"/>
    <col min="16" max="16" width="26.875" style="72" customWidth="1"/>
    <col min="17" max="17" width="2" style="72" customWidth="1"/>
    <col min="18" max="18" width="9" style="72"/>
    <col min="19" max="19" width="11.125" style="72" bestFit="1" customWidth="1"/>
    <col min="20" max="20" width="18.75" style="72" customWidth="1"/>
    <col min="21" max="16384" width="9" style="72"/>
  </cols>
  <sheetData>
    <row r="1" spans="2:20" s="69" customFormat="1">
      <c r="C1" s="69" t="str">
        <f>IF(D2="", "", IF(ISNUMBER( SEARCH(D2,B2)),A2, ""))</f>
        <v/>
      </c>
      <c r="F1" s="69" t="str">
        <f>IF(D1&lt;&gt;"", SUBSTITUTE(SUBSTITUTE(SUBSTITUTE(E2, "년", "-"), "월", "-"), "일", ""), "")</f>
        <v/>
      </c>
      <c r="G1" s="69" t="str">
        <f>TEXT(F2, "yyyy-mm-dd")</f>
        <v/>
      </c>
      <c r="I1" s="86" t="str">
        <f>IF(OR(ISNUMBER(SEARCH("채권자", H2)), ISNUMBER(SEARCH("권리자", H2))),
   MID(H2, IF(ISNUMBER(SEARCH("채권자", H2)), FIND("채권자", H2) + LEN("채권자"), FIND("권리자", H2) + LEN("권리자")),
   LEN(H2) - IF(ISNUMBER(SEARCH("채권자", H2)), FIND("채권자", H2) + LEN("채권자") - 1, FIND("권리자", H2) + LEN("권리자") - 1)),
   "")</f>
        <v/>
      </c>
      <c r="J1" s="76"/>
      <c r="N1" s="77"/>
      <c r="O1" s="78"/>
      <c r="P1" s="78"/>
      <c r="Q1" s="78"/>
      <c r="R1" s="78"/>
      <c r="S1" s="78"/>
      <c r="T1" s="78"/>
    </row>
    <row r="2" spans="2:20">
      <c r="B2" s="105"/>
      <c r="C2" s="69" t="str">
        <f t="shared" ref="C2:C50" si="0">IF(D3="", "", IF(ISNUMBER( SEARCH(D3,B3)),A3, ""))</f>
        <v/>
      </c>
      <c r="D2" s="106"/>
      <c r="F2" s="69" t="str">
        <f t="shared" ref="F2:F50" si="1">IF(D2&lt;&gt;"", SUBSTITUTE(SUBSTITUTE(SUBSTITUTE(E3, "년", "-"), "월", "-"), "일", ""), "")</f>
        <v/>
      </c>
      <c r="G2" s="69" t="str">
        <f t="shared" ref="G2:G50" si="2">TEXT(F3, "yyyy-mm-dd")</f>
        <v/>
      </c>
      <c r="H2" s="106"/>
      <c r="I2" s="80" t="str">
        <f t="shared" ref="I2:I50" si="3">IF(OR(ISNUMBER(SEARCH("채권자", H3)), ISNUMBER(SEARCH("권리자", H3))),
   MID(H3, IF(ISNUMBER(SEARCH("채권자", H3)), FIND("채권자", H3) + LEN("채권자"), FIND("권리자", H3) + LEN("권리자")),
   LEN(H3) - IF(ISNUMBER(SEARCH("채권자", H3)), FIND("채권자", H3) + LEN("채권자") - 1, FIND("권리자", H3) + LEN("권리자") - 1)),
   "")</f>
        <v/>
      </c>
      <c r="K2" s="106"/>
      <c r="L2" s="80"/>
      <c r="N2" s="81"/>
      <c r="O2" s="82"/>
      <c r="P2" s="83"/>
      <c r="Q2" s="84"/>
      <c r="R2" s="83"/>
      <c r="S2" s="82"/>
      <c r="T2" s="83"/>
    </row>
    <row r="3" spans="2:20">
      <c r="B3" s="79"/>
      <c r="C3" s="69" t="str">
        <f t="shared" si="0"/>
        <v/>
      </c>
      <c r="F3" s="69" t="str">
        <f t="shared" si="1"/>
        <v/>
      </c>
      <c r="G3" s="69" t="str">
        <f t="shared" si="2"/>
        <v/>
      </c>
      <c r="I3" s="80" t="str">
        <f t="shared" si="3"/>
        <v/>
      </c>
      <c r="L3" s="80"/>
      <c r="N3" s="76"/>
      <c r="O3" s="69"/>
      <c r="P3" s="69"/>
      <c r="R3" s="83"/>
      <c r="S3" s="82"/>
      <c r="T3" s="83"/>
    </row>
    <row r="4" spans="2:20">
      <c r="B4" s="79"/>
      <c r="C4" s="69" t="str">
        <f t="shared" si="0"/>
        <v/>
      </c>
      <c r="F4" s="69" t="str">
        <f t="shared" si="1"/>
        <v/>
      </c>
      <c r="G4" s="69" t="str">
        <f t="shared" si="2"/>
        <v/>
      </c>
      <c r="I4" s="80" t="str">
        <f t="shared" si="3"/>
        <v/>
      </c>
      <c r="L4" s="80"/>
      <c r="N4" s="76"/>
      <c r="O4" s="69"/>
      <c r="P4" s="69"/>
      <c r="S4" s="80"/>
    </row>
    <row r="5" spans="2:20">
      <c r="B5" s="79"/>
      <c r="C5" s="69" t="str">
        <f t="shared" si="0"/>
        <v/>
      </c>
      <c r="F5" s="69" t="str">
        <f t="shared" si="1"/>
        <v/>
      </c>
      <c r="G5" s="69" t="str">
        <f t="shared" si="2"/>
        <v/>
      </c>
      <c r="I5" s="80" t="str">
        <f t="shared" si="3"/>
        <v/>
      </c>
      <c r="L5" s="80"/>
      <c r="N5" s="76"/>
      <c r="O5" s="69"/>
      <c r="P5" s="69"/>
      <c r="S5" s="80"/>
    </row>
    <row r="6" spans="2:20">
      <c r="B6" s="79"/>
      <c r="C6" s="69" t="str">
        <f t="shared" si="0"/>
        <v/>
      </c>
      <c r="F6" s="69" t="str">
        <f t="shared" si="1"/>
        <v/>
      </c>
      <c r="G6" s="69" t="str">
        <f t="shared" si="2"/>
        <v/>
      </c>
      <c r="I6" s="80" t="str">
        <f t="shared" si="3"/>
        <v/>
      </c>
      <c r="L6" s="80"/>
      <c r="N6" s="76"/>
      <c r="O6" s="69"/>
      <c r="P6" s="69"/>
      <c r="S6" s="80"/>
    </row>
    <row r="7" spans="2:20">
      <c r="B7" s="79"/>
      <c r="C7" s="69" t="str">
        <f t="shared" si="0"/>
        <v/>
      </c>
      <c r="F7" s="69" t="str">
        <f t="shared" si="1"/>
        <v/>
      </c>
      <c r="G7" s="69" t="str">
        <f t="shared" si="2"/>
        <v/>
      </c>
      <c r="I7" s="80" t="str">
        <f t="shared" si="3"/>
        <v/>
      </c>
      <c r="L7" s="80"/>
      <c r="N7" s="76"/>
      <c r="O7" s="69"/>
      <c r="P7" s="69"/>
      <c r="S7" s="80"/>
    </row>
    <row r="8" spans="2:20">
      <c r="B8" s="79"/>
      <c r="C8" s="69" t="str">
        <f t="shared" si="0"/>
        <v/>
      </c>
      <c r="F8" s="69" t="str">
        <f t="shared" si="1"/>
        <v/>
      </c>
      <c r="G8" s="69" t="str">
        <f t="shared" si="2"/>
        <v/>
      </c>
      <c r="I8" s="80" t="str">
        <f t="shared" si="3"/>
        <v/>
      </c>
      <c r="L8" s="80"/>
      <c r="N8" s="76"/>
      <c r="O8" s="69"/>
      <c r="P8" s="69"/>
      <c r="S8" s="80"/>
    </row>
    <row r="9" spans="2:20">
      <c r="B9" s="79"/>
      <c r="C9" s="69" t="str">
        <f t="shared" si="0"/>
        <v/>
      </c>
      <c r="F9" s="69" t="str">
        <f t="shared" si="1"/>
        <v/>
      </c>
      <c r="G9" s="69" t="str">
        <f t="shared" si="2"/>
        <v/>
      </c>
      <c r="I9" s="80" t="str">
        <f t="shared" si="3"/>
        <v/>
      </c>
      <c r="N9" s="76"/>
      <c r="O9" s="69"/>
      <c r="P9" s="69"/>
      <c r="S9" s="80"/>
    </row>
    <row r="10" spans="2:20">
      <c r="B10" s="79"/>
      <c r="C10" s="69" t="str">
        <f t="shared" si="0"/>
        <v/>
      </c>
      <c r="F10" s="69" t="str">
        <f t="shared" si="1"/>
        <v/>
      </c>
      <c r="G10" s="69" t="str">
        <f t="shared" si="2"/>
        <v/>
      </c>
      <c r="I10" s="80" t="str">
        <f t="shared" si="3"/>
        <v/>
      </c>
      <c r="N10" s="76"/>
      <c r="O10" s="69"/>
      <c r="P10" s="69"/>
      <c r="S10" s="80"/>
    </row>
    <row r="11" spans="2:20">
      <c r="B11" s="79"/>
      <c r="C11" s="69" t="str">
        <f t="shared" si="0"/>
        <v/>
      </c>
      <c r="F11" s="69" t="str">
        <f t="shared" si="1"/>
        <v/>
      </c>
      <c r="G11" s="69" t="str">
        <f t="shared" si="2"/>
        <v/>
      </c>
      <c r="I11" s="80" t="str">
        <f t="shared" si="3"/>
        <v/>
      </c>
      <c r="N11" s="76"/>
      <c r="O11" s="69"/>
      <c r="P11" s="69"/>
      <c r="S11" s="80"/>
    </row>
    <row r="12" spans="2:20">
      <c r="B12" s="79"/>
      <c r="C12" s="69" t="str">
        <f t="shared" si="0"/>
        <v/>
      </c>
      <c r="F12" s="69" t="str">
        <f t="shared" si="1"/>
        <v/>
      </c>
      <c r="G12" s="69" t="str">
        <f t="shared" si="2"/>
        <v/>
      </c>
      <c r="I12" s="80" t="str">
        <f t="shared" si="3"/>
        <v/>
      </c>
      <c r="N12" s="76"/>
      <c r="O12" s="69"/>
      <c r="P12" s="69"/>
      <c r="S12" s="80"/>
    </row>
    <row r="13" spans="2:20">
      <c r="B13" s="79"/>
      <c r="C13" s="69" t="str">
        <f t="shared" si="0"/>
        <v/>
      </c>
      <c r="F13" s="69" t="str">
        <f t="shared" si="1"/>
        <v/>
      </c>
      <c r="G13" s="69" t="str">
        <f t="shared" si="2"/>
        <v/>
      </c>
      <c r="I13" s="80" t="str">
        <f t="shared" si="3"/>
        <v/>
      </c>
      <c r="N13" s="76"/>
      <c r="O13" s="69"/>
      <c r="P13" s="69"/>
      <c r="S13" s="80"/>
    </row>
    <row r="14" spans="2:20">
      <c r="B14" s="79"/>
      <c r="C14" s="69" t="str">
        <f t="shared" si="0"/>
        <v/>
      </c>
      <c r="F14" s="69" t="str">
        <f t="shared" si="1"/>
        <v/>
      </c>
      <c r="G14" s="69" t="str">
        <f t="shared" si="2"/>
        <v/>
      </c>
      <c r="I14" s="80" t="str">
        <f t="shared" si="3"/>
        <v/>
      </c>
      <c r="N14" s="76"/>
      <c r="O14" s="69"/>
      <c r="P14" s="69"/>
      <c r="S14" s="80"/>
    </row>
    <row r="15" spans="2:20">
      <c r="B15" s="79"/>
      <c r="C15" s="69" t="str">
        <f t="shared" si="0"/>
        <v/>
      </c>
      <c r="F15" s="69" t="str">
        <f t="shared" si="1"/>
        <v/>
      </c>
      <c r="G15" s="69" t="str">
        <f t="shared" si="2"/>
        <v/>
      </c>
      <c r="I15" s="80" t="str">
        <f t="shared" si="3"/>
        <v/>
      </c>
      <c r="N15" s="76"/>
      <c r="O15" s="69"/>
      <c r="P15" s="69"/>
      <c r="S15" s="80"/>
    </row>
    <row r="16" spans="2:20">
      <c r="B16" s="79"/>
      <c r="C16" s="69" t="str">
        <f t="shared" si="0"/>
        <v/>
      </c>
      <c r="F16" s="69" t="str">
        <f t="shared" si="1"/>
        <v/>
      </c>
      <c r="G16" s="69" t="str">
        <f t="shared" si="2"/>
        <v/>
      </c>
      <c r="I16" s="80" t="str">
        <f t="shared" si="3"/>
        <v/>
      </c>
      <c r="N16" s="76"/>
      <c r="O16" s="69"/>
      <c r="P16" s="69"/>
      <c r="S16" s="80"/>
    </row>
    <row r="17" spans="2:19">
      <c r="B17" s="79"/>
      <c r="C17" s="69" t="str">
        <f t="shared" si="0"/>
        <v/>
      </c>
      <c r="F17" s="69" t="str">
        <f t="shared" si="1"/>
        <v/>
      </c>
      <c r="G17" s="69" t="str">
        <f t="shared" si="2"/>
        <v/>
      </c>
      <c r="I17" s="80" t="str">
        <f t="shared" si="3"/>
        <v/>
      </c>
      <c r="N17" s="76"/>
      <c r="O17" s="69"/>
      <c r="P17" s="69"/>
      <c r="S17" s="80"/>
    </row>
    <row r="18" spans="2:19">
      <c r="B18" s="79"/>
      <c r="C18" s="69" t="str">
        <f t="shared" si="0"/>
        <v/>
      </c>
      <c r="F18" s="69" t="str">
        <f t="shared" si="1"/>
        <v/>
      </c>
      <c r="G18" s="69" t="str">
        <f t="shared" si="2"/>
        <v/>
      </c>
      <c r="I18" s="80" t="str">
        <f t="shared" si="3"/>
        <v/>
      </c>
      <c r="N18" s="76"/>
      <c r="O18" s="69"/>
      <c r="P18" s="69"/>
      <c r="S18" s="80"/>
    </row>
    <row r="19" spans="2:19">
      <c r="B19" s="79"/>
      <c r="C19" s="69" t="str">
        <f t="shared" si="0"/>
        <v/>
      </c>
      <c r="F19" s="69" t="str">
        <f t="shared" si="1"/>
        <v/>
      </c>
      <c r="G19" s="69" t="str">
        <f t="shared" si="2"/>
        <v/>
      </c>
      <c r="I19" s="80" t="str">
        <f t="shared" si="3"/>
        <v/>
      </c>
      <c r="N19" s="76"/>
      <c r="O19" s="69"/>
      <c r="P19" s="69"/>
      <c r="S19" s="80"/>
    </row>
    <row r="20" spans="2:19">
      <c r="B20" s="79"/>
      <c r="C20" s="69" t="str">
        <f t="shared" si="0"/>
        <v/>
      </c>
      <c r="F20" s="69" t="str">
        <f t="shared" si="1"/>
        <v/>
      </c>
      <c r="G20" s="69" t="str">
        <f t="shared" si="2"/>
        <v/>
      </c>
      <c r="I20" s="80" t="str">
        <f t="shared" si="3"/>
        <v/>
      </c>
      <c r="N20" s="76"/>
      <c r="O20" s="69"/>
      <c r="P20" s="69"/>
      <c r="S20" s="80"/>
    </row>
    <row r="21" spans="2:19">
      <c r="B21" s="79"/>
      <c r="C21" s="69" t="str">
        <f t="shared" si="0"/>
        <v/>
      </c>
      <c r="F21" s="69" t="str">
        <f t="shared" si="1"/>
        <v/>
      </c>
      <c r="G21" s="69" t="str">
        <f t="shared" si="2"/>
        <v/>
      </c>
      <c r="I21" s="80" t="str">
        <f t="shared" si="3"/>
        <v/>
      </c>
      <c r="N21" s="76"/>
      <c r="O21" s="69"/>
      <c r="P21" s="69"/>
      <c r="S21" s="80"/>
    </row>
    <row r="22" spans="2:19">
      <c r="B22" s="79"/>
      <c r="C22" s="69" t="str">
        <f t="shared" si="0"/>
        <v/>
      </c>
      <c r="F22" s="69" t="str">
        <f t="shared" si="1"/>
        <v/>
      </c>
      <c r="G22" s="69" t="str">
        <f t="shared" si="2"/>
        <v/>
      </c>
      <c r="I22" s="80" t="str">
        <f t="shared" si="3"/>
        <v/>
      </c>
      <c r="N22" s="76"/>
      <c r="O22" s="69"/>
      <c r="P22" s="69"/>
      <c r="S22" s="80"/>
    </row>
    <row r="23" spans="2:19">
      <c r="B23" s="79"/>
      <c r="C23" s="69" t="str">
        <f t="shared" si="0"/>
        <v/>
      </c>
      <c r="F23" s="69" t="str">
        <f t="shared" si="1"/>
        <v/>
      </c>
      <c r="G23" s="69" t="str">
        <f t="shared" si="2"/>
        <v/>
      </c>
      <c r="I23" s="80" t="str">
        <f t="shared" si="3"/>
        <v/>
      </c>
      <c r="N23" s="76"/>
      <c r="O23" s="69"/>
      <c r="P23" s="69"/>
      <c r="S23" s="80"/>
    </row>
    <row r="24" spans="2:19">
      <c r="B24" s="79"/>
      <c r="C24" s="69" t="str">
        <f t="shared" si="0"/>
        <v/>
      </c>
      <c r="F24" s="69" t="str">
        <f t="shared" si="1"/>
        <v/>
      </c>
      <c r="G24" s="69" t="str">
        <f t="shared" si="2"/>
        <v/>
      </c>
      <c r="I24" s="80" t="str">
        <f t="shared" si="3"/>
        <v/>
      </c>
      <c r="N24" s="76"/>
      <c r="O24" s="69"/>
      <c r="P24" s="69"/>
      <c r="S24" s="80"/>
    </row>
    <row r="25" spans="2:19">
      <c r="B25" s="79"/>
      <c r="C25" s="69" t="str">
        <f t="shared" si="0"/>
        <v/>
      </c>
      <c r="F25" s="69" t="str">
        <f t="shared" si="1"/>
        <v/>
      </c>
      <c r="G25" s="69" t="str">
        <f t="shared" si="2"/>
        <v/>
      </c>
      <c r="I25" s="80" t="str">
        <f t="shared" si="3"/>
        <v/>
      </c>
      <c r="N25" s="76"/>
      <c r="O25" s="69"/>
      <c r="P25" s="69"/>
      <c r="S25" s="80"/>
    </row>
    <row r="26" spans="2:19">
      <c r="B26" s="79"/>
      <c r="C26" s="69" t="str">
        <f t="shared" si="0"/>
        <v/>
      </c>
      <c r="F26" s="69" t="str">
        <f t="shared" si="1"/>
        <v/>
      </c>
      <c r="G26" s="69" t="str">
        <f t="shared" si="2"/>
        <v/>
      </c>
      <c r="I26" s="80" t="str">
        <f t="shared" si="3"/>
        <v/>
      </c>
      <c r="N26" s="76"/>
      <c r="O26" s="69"/>
      <c r="P26" s="69"/>
      <c r="S26" s="80"/>
    </row>
    <row r="27" spans="2:19">
      <c r="B27" s="79"/>
      <c r="C27" s="69" t="str">
        <f t="shared" si="0"/>
        <v/>
      </c>
      <c r="F27" s="69" t="str">
        <f t="shared" si="1"/>
        <v/>
      </c>
      <c r="G27" s="69" t="str">
        <f t="shared" si="2"/>
        <v/>
      </c>
      <c r="I27" s="80" t="str">
        <f t="shared" si="3"/>
        <v/>
      </c>
    </row>
    <row r="28" spans="2:19">
      <c r="B28" s="79"/>
      <c r="C28" s="69" t="str">
        <f t="shared" si="0"/>
        <v/>
      </c>
      <c r="F28" s="69" t="str">
        <f t="shared" si="1"/>
        <v/>
      </c>
      <c r="G28" s="69" t="str">
        <f t="shared" si="2"/>
        <v/>
      </c>
      <c r="I28" s="80" t="str">
        <f t="shared" si="3"/>
        <v/>
      </c>
    </row>
    <row r="29" spans="2:19">
      <c r="B29" s="79"/>
      <c r="C29" s="69" t="str">
        <f t="shared" si="0"/>
        <v/>
      </c>
      <c r="F29" s="69" t="str">
        <f t="shared" si="1"/>
        <v/>
      </c>
      <c r="G29" s="69" t="str">
        <f t="shared" si="2"/>
        <v/>
      </c>
      <c r="I29" s="80" t="str">
        <f t="shared" si="3"/>
        <v/>
      </c>
    </row>
    <row r="30" spans="2:19">
      <c r="B30" s="79"/>
      <c r="C30" s="69" t="str">
        <f t="shared" si="0"/>
        <v/>
      </c>
      <c r="E30" s="80"/>
      <c r="F30" s="69" t="str">
        <f t="shared" si="1"/>
        <v/>
      </c>
      <c r="G30" s="69" t="str">
        <f t="shared" si="2"/>
        <v/>
      </c>
      <c r="I30" s="80" t="str">
        <f t="shared" si="3"/>
        <v/>
      </c>
    </row>
    <row r="31" spans="2:19">
      <c r="B31" s="79"/>
      <c r="C31" s="69" t="str">
        <f t="shared" si="0"/>
        <v/>
      </c>
      <c r="F31" s="69" t="str">
        <f t="shared" si="1"/>
        <v/>
      </c>
      <c r="G31" s="69" t="str">
        <f t="shared" si="2"/>
        <v/>
      </c>
      <c r="I31" s="80" t="str">
        <f t="shared" si="3"/>
        <v/>
      </c>
    </row>
    <row r="32" spans="2:19">
      <c r="B32" s="79"/>
      <c r="C32" s="69" t="str">
        <f t="shared" si="0"/>
        <v/>
      </c>
      <c r="F32" s="69" t="str">
        <f t="shared" si="1"/>
        <v/>
      </c>
      <c r="G32" s="69" t="str">
        <f t="shared" si="2"/>
        <v/>
      </c>
      <c r="I32" s="80" t="str">
        <f t="shared" si="3"/>
        <v/>
      </c>
    </row>
    <row r="33" spans="2:9">
      <c r="B33" s="79"/>
      <c r="C33" s="69" t="str">
        <f t="shared" si="0"/>
        <v/>
      </c>
      <c r="F33" s="69" t="str">
        <f t="shared" si="1"/>
        <v/>
      </c>
      <c r="G33" s="69" t="str">
        <f t="shared" si="2"/>
        <v/>
      </c>
      <c r="I33" s="80" t="str">
        <f t="shared" si="3"/>
        <v/>
      </c>
    </row>
    <row r="34" spans="2:9">
      <c r="B34" s="79"/>
      <c r="C34" s="69" t="str">
        <f t="shared" si="0"/>
        <v/>
      </c>
      <c r="F34" s="69" t="str">
        <f t="shared" si="1"/>
        <v/>
      </c>
      <c r="G34" s="69" t="str">
        <f t="shared" si="2"/>
        <v/>
      </c>
      <c r="I34" s="80" t="str">
        <f t="shared" si="3"/>
        <v/>
      </c>
    </row>
    <row r="35" spans="2:9">
      <c r="B35" s="79"/>
      <c r="C35" s="69" t="str">
        <f t="shared" si="0"/>
        <v/>
      </c>
      <c r="F35" s="69" t="str">
        <f t="shared" si="1"/>
        <v/>
      </c>
      <c r="G35" s="69" t="str">
        <f t="shared" si="2"/>
        <v/>
      </c>
      <c r="I35" s="80" t="str">
        <f t="shared" si="3"/>
        <v/>
      </c>
    </row>
    <row r="36" spans="2:9">
      <c r="B36" s="79"/>
      <c r="C36" s="69" t="str">
        <f t="shared" si="0"/>
        <v/>
      </c>
      <c r="F36" s="69" t="str">
        <f t="shared" si="1"/>
        <v/>
      </c>
      <c r="G36" s="69" t="str">
        <f t="shared" si="2"/>
        <v/>
      </c>
      <c r="I36" s="80" t="str">
        <f t="shared" si="3"/>
        <v/>
      </c>
    </row>
    <row r="37" spans="2:9">
      <c r="B37" s="79"/>
      <c r="C37" s="69" t="str">
        <f t="shared" si="0"/>
        <v/>
      </c>
      <c r="F37" s="69" t="str">
        <f t="shared" si="1"/>
        <v/>
      </c>
      <c r="G37" s="69" t="str">
        <f t="shared" si="2"/>
        <v/>
      </c>
      <c r="I37" s="80" t="str">
        <f t="shared" si="3"/>
        <v/>
      </c>
    </row>
    <row r="38" spans="2:9">
      <c r="B38" s="79"/>
      <c r="C38" s="69" t="str">
        <f t="shared" si="0"/>
        <v/>
      </c>
      <c r="F38" s="69" t="str">
        <f t="shared" si="1"/>
        <v/>
      </c>
      <c r="G38" s="69" t="str">
        <f t="shared" si="2"/>
        <v/>
      </c>
      <c r="I38" s="80" t="str">
        <f t="shared" si="3"/>
        <v/>
      </c>
    </row>
    <row r="39" spans="2:9">
      <c r="B39" s="79"/>
      <c r="C39" s="69" t="str">
        <f t="shared" si="0"/>
        <v/>
      </c>
      <c r="F39" s="69" t="str">
        <f t="shared" si="1"/>
        <v/>
      </c>
      <c r="G39" s="69" t="str">
        <f t="shared" si="2"/>
        <v/>
      </c>
      <c r="I39" s="80" t="str">
        <f t="shared" si="3"/>
        <v/>
      </c>
    </row>
    <row r="40" spans="2:9">
      <c r="B40" s="79"/>
      <c r="C40" s="69" t="str">
        <f t="shared" si="0"/>
        <v/>
      </c>
      <c r="F40" s="69" t="str">
        <f t="shared" si="1"/>
        <v/>
      </c>
      <c r="G40" s="69" t="str">
        <f t="shared" si="2"/>
        <v/>
      </c>
      <c r="I40" s="80" t="str">
        <f t="shared" si="3"/>
        <v/>
      </c>
    </row>
    <row r="41" spans="2:9">
      <c r="B41" s="79"/>
      <c r="C41" s="69" t="str">
        <f t="shared" si="0"/>
        <v/>
      </c>
      <c r="F41" s="69" t="str">
        <f t="shared" si="1"/>
        <v/>
      </c>
      <c r="G41" s="69" t="str">
        <f t="shared" si="2"/>
        <v/>
      </c>
      <c r="I41" s="80" t="str">
        <f t="shared" si="3"/>
        <v/>
      </c>
    </row>
    <row r="42" spans="2:9">
      <c r="B42" s="79"/>
      <c r="C42" s="69" t="str">
        <f t="shared" si="0"/>
        <v/>
      </c>
      <c r="F42" s="69" t="str">
        <f t="shared" si="1"/>
        <v/>
      </c>
      <c r="G42" s="69" t="str">
        <f t="shared" si="2"/>
        <v/>
      </c>
      <c r="I42" s="80" t="str">
        <f t="shared" si="3"/>
        <v/>
      </c>
    </row>
    <row r="43" spans="2:9">
      <c r="B43" s="79"/>
      <c r="C43" s="69" t="str">
        <f t="shared" si="0"/>
        <v/>
      </c>
      <c r="E43" s="80"/>
      <c r="F43" s="69" t="str">
        <f t="shared" si="1"/>
        <v/>
      </c>
      <c r="G43" s="69" t="str">
        <f t="shared" si="2"/>
        <v/>
      </c>
      <c r="I43" s="80" t="str">
        <f t="shared" si="3"/>
        <v/>
      </c>
    </row>
    <row r="44" spans="2:9">
      <c r="B44" s="79"/>
      <c r="C44" s="69" t="str">
        <f t="shared" si="0"/>
        <v/>
      </c>
      <c r="F44" s="69" t="str">
        <f t="shared" si="1"/>
        <v/>
      </c>
      <c r="G44" s="69" t="str">
        <f t="shared" si="2"/>
        <v/>
      </c>
      <c r="I44" s="80" t="str">
        <f t="shared" si="3"/>
        <v/>
      </c>
    </row>
    <row r="45" spans="2:9">
      <c r="B45" s="79"/>
      <c r="C45" s="69" t="str">
        <f t="shared" si="0"/>
        <v/>
      </c>
      <c r="F45" s="69" t="str">
        <f t="shared" si="1"/>
        <v/>
      </c>
      <c r="G45" s="69" t="str">
        <f t="shared" si="2"/>
        <v/>
      </c>
      <c r="I45" s="80" t="str">
        <f t="shared" si="3"/>
        <v/>
      </c>
    </row>
    <row r="46" spans="2:9">
      <c r="B46" s="79"/>
      <c r="C46" s="69" t="str">
        <f t="shared" si="0"/>
        <v/>
      </c>
      <c r="F46" s="69" t="str">
        <f t="shared" si="1"/>
        <v/>
      </c>
      <c r="G46" s="69" t="str">
        <f t="shared" si="2"/>
        <v/>
      </c>
      <c r="I46" s="80" t="str">
        <f t="shared" si="3"/>
        <v/>
      </c>
    </row>
    <row r="47" spans="2:9">
      <c r="B47" s="79"/>
      <c r="C47" s="69" t="str">
        <f t="shared" si="0"/>
        <v/>
      </c>
      <c r="F47" s="69" t="str">
        <f t="shared" si="1"/>
        <v/>
      </c>
      <c r="G47" s="69" t="str">
        <f t="shared" si="2"/>
        <v/>
      </c>
      <c r="I47" s="80" t="str">
        <f t="shared" si="3"/>
        <v/>
      </c>
    </row>
    <row r="48" spans="2:9">
      <c r="B48" s="79"/>
      <c r="C48" s="69" t="str">
        <f t="shared" si="0"/>
        <v/>
      </c>
      <c r="F48" s="69" t="str">
        <f t="shared" si="1"/>
        <v/>
      </c>
      <c r="G48" s="69" t="str">
        <f t="shared" si="2"/>
        <v/>
      </c>
      <c r="I48" s="80" t="str">
        <f t="shared" si="3"/>
        <v/>
      </c>
    </row>
    <row r="49" spans="3:9">
      <c r="C49" s="69" t="str">
        <f t="shared" si="0"/>
        <v/>
      </c>
      <c r="F49" s="69" t="str">
        <f t="shared" si="1"/>
        <v/>
      </c>
      <c r="G49" s="69" t="str">
        <f t="shared" si="2"/>
        <v/>
      </c>
      <c r="I49" s="80" t="str">
        <f t="shared" si="3"/>
        <v/>
      </c>
    </row>
    <row r="50" spans="3:9">
      <c r="C50" s="69" t="str">
        <f t="shared" si="0"/>
        <v/>
      </c>
      <c r="F50" s="69" t="str">
        <f t="shared" si="1"/>
        <v/>
      </c>
      <c r="G50" s="69" t="str">
        <f t="shared" si="2"/>
        <v>1900-01-00</v>
      </c>
      <c r="I50" s="80" t="str">
        <f t="shared" si="3"/>
        <v/>
      </c>
    </row>
  </sheetData>
  <phoneticPr fontId="24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CA5FD-E2A2-4D95-84B2-D8E0B945EC08}">
  <sheetPr codeName="Sheet10">
    <tabColor theme="8" tint="0.59999389629810485"/>
  </sheetPr>
  <dimension ref="B1:S80"/>
  <sheetViews>
    <sheetView topLeftCell="F1" workbookViewId="0">
      <selection activeCell="A8" sqref="A8"/>
    </sheetView>
  </sheetViews>
  <sheetFormatPr defaultColWidth="8.75" defaultRowHeight="13.5"/>
  <cols>
    <col min="1" max="1" width="8.875" style="126" bestFit="1" customWidth="1"/>
    <col min="2" max="2" width="32.5" style="135" customWidth="1"/>
    <col min="3" max="3" width="8.875" style="119" bestFit="1" customWidth="1"/>
    <col min="4" max="7" width="27.375" style="119" customWidth="1"/>
    <col min="8" max="8" width="11.125" style="119" bestFit="1" customWidth="1"/>
    <col min="9" max="9" width="8.625" style="126" customWidth="1"/>
    <col min="10" max="10" width="19" style="126" customWidth="1"/>
    <col min="11" max="11" width="19" style="133" customWidth="1"/>
    <col min="12" max="12" width="19" style="134" customWidth="1"/>
    <col min="13" max="13" width="19" style="126" customWidth="1"/>
    <col min="14" max="14" width="30.75" style="126" customWidth="1"/>
    <col min="15" max="15" width="51.625" style="126" customWidth="1"/>
    <col min="16" max="16" width="24.375" style="126" customWidth="1"/>
    <col min="17" max="17" width="15.375" style="133" customWidth="1"/>
    <col min="18" max="18" width="22.25" style="126" customWidth="1"/>
    <col min="19" max="19" width="8.75" style="119"/>
    <col min="20" max="16384" width="8.75" style="126"/>
  </cols>
  <sheetData>
    <row r="1" spans="2:19" s="119" customFormat="1">
      <c r="B1" s="120"/>
      <c r="K1" s="121"/>
      <c r="L1" s="122"/>
      <c r="O1" s="123"/>
      <c r="P1" s="124"/>
      <c r="Q1" s="125"/>
      <c r="R1" s="124"/>
    </row>
    <row r="2" spans="2:19">
      <c r="B2" s="127"/>
      <c r="H2" s="121"/>
      <c r="I2" s="119"/>
      <c r="J2" s="121"/>
      <c r="K2" s="121"/>
      <c r="L2" s="122"/>
      <c r="M2" s="128"/>
      <c r="N2" s="119"/>
      <c r="O2" s="129"/>
      <c r="P2" s="130"/>
      <c r="Q2" s="131"/>
      <c r="R2" s="119"/>
      <c r="S2" s="119" t="str">
        <f>IF(J2&lt;&gt;"", COUNTA($J$2:J2), "")</f>
        <v/>
      </c>
    </row>
    <row r="3" spans="2:19">
      <c r="B3" s="132"/>
      <c r="H3" s="121"/>
      <c r="I3" s="119"/>
      <c r="J3" s="121"/>
      <c r="K3" s="121"/>
      <c r="L3" s="122"/>
      <c r="M3" s="128"/>
      <c r="N3" s="119"/>
      <c r="P3" s="130"/>
      <c r="Q3" s="131"/>
      <c r="R3" s="119"/>
      <c r="S3" s="119" t="str">
        <f>IF(J3&lt;&gt;"", COUNTA($J$2:J3), "")</f>
        <v/>
      </c>
    </row>
    <row r="4" spans="2:19">
      <c r="B4" s="132"/>
      <c r="I4" s="119"/>
      <c r="J4" s="121"/>
      <c r="K4" s="121"/>
      <c r="L4" s="122"/>
      <c r="M4" s="128"/>
      <c r="N4" s="119"/>
      <c r="O4" s="129"/>
      <c r="P4" s="130"/>
      <c r="Q4" s="131"/>
      <c r="R4" s="119"/>
      <c r="S4" s="119" t="str">
        <f>IF(J4&lt;&gt;"", COUNTA($J$2:J4), "")</f>
        <v/>
      </c>
    </row>
    <row r="5" spans="2:19">
      <c r="B5" s="132"/>
      <c r="I5" s="119"/>
      <c r="J5" s="121"/>
      <c r="K5" s="121"/>
      <c r="L5" s="122"/>
      <c r="M5" s="128"/>
      <c r="N5" s="119"/>
      <c r="O5" s="129"/>
      <c r="P5" s="130"/>
      <c r="Q5" s="131"/>
      <c r="R5" s="119"/>
      <c r="S5" s="119" t="str">
        <f>IF(J5&lt;&gt;"", COUNTA($J$2:J5), "")</f>
        <v/>
      </c>
    </row>
    <row r="6" spans="2:19">
      <c r="B6" s="132"/>
      <c r="I6" s="119"/>
      <c r="J6" s="121"/>
      <c r="K6" s="121"/>
      <c r="L6" s="122"/>
      <c r="M6" s="128"/>
      <c r="N6" s="119"/>
      <c r="O6" s="129"/>
      <c r="P6" s="130"/>
      <c r="Q6" s="131"/>
      <c r="R6" s="119"/>
      <c r="S6" s="119" t="str">
        <f>IF(J6&lt;&gt;"", COUNTA($J$2:J6), "")</f>
        <v/>
      </c>
    </row>
    <row r="7" spans="2:19">
      <c r="B7" s="132"/>
      <c r="I7" s="119"/>
      <c r="J7" s="121"/>
      <c r="K7" s="121"/>
      <c r="L7" s="122"/>
      <c r="M7" s="128"/>
      <c r="N7" s="119"/>
      <c r="O7" s="129"/>
      <c r="P7" s="130"/>
      <c r="Q7" s="131"/>
      <c r="R7" s="119"/>
      <c r="S7" s="119" t="str">
        <f>IF(J7&lt;&gt;"", COUNTA($J$2:J7), "")</f>
        <v/>
      </c>
    </row>
    <row r="8" spans="2:19">
      <c r="B8" s="132"/>
      <c r="H8" s="121"/>
      <c r="I8" s="119"/>
      <c r="J8" s="121"/>
      <c r="K8" s="121"/>
      <c r="L8" s="122"/>
      <c r="M8" s="119"/>
      <c r="N8" s="119"/>
      <c r="P8" s="130"/>
      <c r="Q8" s="131"/>
      <c r="R8" s="119"/>
      <c r="S8" s="119" t="str">
        <f>IF(J8&lt;&gt;"", COUNTA($J$2:J8), "")</f>
        <v/>
      </c>
    </row>
    <row r="9" spans="2:19">
      <c r="B9" s="132"/>
      <c r="I9" s="119"/>
      <c r="J9" s="121"/>
      <c r="K9" s="121"/>
      <c r="L9" s="122"/>
      <c r="M9" s="128"/>
      <c r="N9" s="119"/>
      <c r="P9" s="130"/>
      <c r="Q9" s="131"/>
      <c r="R9" s="119"/>
      <c r="S9" s="119" t="str">
        <f>IF(J9&lt;&gt;"", COUNTA($J$2:J9), "")</f>
        <v/>
      </c>
    </row>
    <row r="10" spans="2:19" ht="16.5">
      <c r="B10" s="132"/>
      <c r="I10" s="119"/>
      <c r="J10" s="121"/>
      <c r="K10" s="121"/>
      <c r="L10" s="122"/>
      <c r="M10" s="128"/>
      <c r="N10" s="119"/>
      <c r="O10" s="72"/>
      <c r="P10" s="130"/>
      <c r="Q10" s="131"/>
      <c r="R10" s="119"/>
      <c r="S10" s="119" t="str">
        <f>IF(J10&lt;&gt;"", COUNTA($J$2:J10), "")</f>
        <v/>
      </c>
    </row>
    <row r="11" spans="2:19">
      <c r="B11" s="132"/>
      <c r="I11" s="119"/>
      <c r="J11" s="121"/>
      <c r="K11" s="121"/>
      <c r="L11" s="122"/>
      <c r="M11" s="128"/>
      <c r="N11" s="119"/>
      <c r="P11" s="130"/>
      <c r="Q11" s="131"/>
      <c r="R11" s="119"/>
      <c r="S11" s="119" t="str">
        <f>IF(J11&lt;&gt;"", COUNTA($J$2:J11), "")</f>
        <v/>
      </c>
    </row>
    <row r="12" spans="2:19">
      <c r="B12" s="132"/>
      <c r="I12" s="119"/>
      <c r="J12" s="121"/>
      <c r="K12" s="121"/>
      <c r="L12" s="122"/>
      <c r="M12" s="119"/>
      <c r="N12" s="119"/>
      <c r="P12" s="130"/>
      <c r="Q12" s="131"/>
      <c r="R12" s="119"/>
      <c r="S12" s="119" t="str">
        <f>IF(J12&lt;&gt;"", COUNTA($J$2:J12), "")</f>
        <v/>
      </c>
    </row>
    <row r="13" spans="2:19">
      <c r="B13" s="132"/>
      <c r="S13" s="119" t="str">
        <f>IF(J13&lt;&gt;"", COUNTA($J$2:J13), "")</f>
        <v/>
      </c>
    </row>
    <row r="14" spans="2:19">
      <c r="B14" s="132"/>
    </row>
    <row r="15" spans="2:19">
      <c r="B15" s="132"/>
    </row>
    <row r="16" spans="2:19">
      <c r="B16" s="132"/>
    </row>
    <row r="17" spans="2:2">
      <c r="B17" s="132"/>
    </row>
    <row r="18" spans="2:2">
      <c r="B18" s="132"/>
    </row>
    <row r="19" spans="2:2">
      <c r="B19" s="132"/>
    </row>
    <row r="20" spans="2:2">
      <c r="B20" s="132"/>
    </row>
    <row r="21" spans="2:2">
      <c r="B21" s="132"/>
    </row>
    <row r="22" spans="2:2">
      <c r="B22" s="132"/>
    </row>
    <row r="23" spans="2:2">
      <c r="B23" s="132"/>
    </row>
    <row r="24" spans="2:2">
      <c r="B24" s="132"/>
    </row>
    <row r="25" spans="2:2">
      <c r="B25" s="132"/>
    </row>
    <row r="26" spans="2:2">
      <c r="B26" s="132"/>
    </row>
    <row r="27" spans="2:2">
      <c r="B27" s="132"/>
    </row>
    <row r="28" spans="2:2">
      <c r="B28" s="132"/>
    </row>
    <row r="29" spans="2:2">
      <c r="B29" s="132"/>
    </row>
    <row r="30" spans="2:2">
      <c r="B30" s="132"/>
    </row>
    <row r="31" spans="2:2">
      <c r="B31" s="132"/>
    </row>
    <row r="32" spans="2:2">
      <c r="B32" s="132"/>
    </row>
    <row r="33" spans="2:2">
      <c r="B33" s="132"/>
    </row>
    <row r="34" spans="2:2">
      <c r="B34" s="132"/>
    </row>
    <row r="35" spans="2:2">
      <c r="B35" s="132"/>
    </row>
    <row r="36" spans="2:2">
      <c r="B36" s="132"/>
    </row>
    <row r="37" spans="2:2">
      <c r="B37" s="132"/>
    </row>
    <row r="38" spans="2:2">
      <c r="B38" s="132"/>
    </row>
    <row r="39" spans="2:2">
      <c r="B39" s="132"/>
    </row>
    <row r="40" spans="2:2">
      <c r="B40" s="132"/>
    </row>
    <row r="41" spans="2:2">
      <c r="B41" s="132"/>
    </row>
    <row r="42" spans="2:2">
      <c r="B42" s="132"/>
    </row>
    <row r="43" spans="2:2">
      <c r="B43" s="132"/>
    </row>
    <row r="44" spans="2:2">
      <c r="B44" s="132"/>
    </row>
    <row r="45" spans="2:2">
      <c r="B45" s="132"/>
    </row>
    <row r="46" spans="2:2">
      <c r="B46" s="132"/>
    </row>
    <row r="47" spans="2:2">
      <c r="B47" s="132"/>
    </row>
    <row r="48" spans="2:2">
      <c r="B48" s="132"/>
    </row>
    <row r="49" spans="2:2">
      <c r="B49" s="132"/>
    </row>
    <row r="50" spans="2:2">
      <c r="B50" s="132"/>
    </row>
    <row r="51" spans="2:2">
      <c r="B51" s="132"/>
    </row>
    <row r="52" spans="2:2">
      <c r="B52" s="132"/>
    </row>
    <row r="53" spans="2:2">
      <c r="B53" s="132"/>
    </row>
    <row r="54" spans="2:2">
      <c r="B54" s="132"/>
    </row>
    <row r="55" spans="2:2">
      <c r="B55" s="132"/>
    </row>
    <row r="56" spans="2:2">
      <c r="B56" s="132"/>
    </row>
    <row r="57" spans="2:2">
      <c r="B57" s="132"/>
    </row>
    <row r="58" spans="2:2">
      <c r="B58" s="132"/>
    </row>
    <row r="59" spans="2:2">
      <c r="B59" s="132"/>
    </row>
    <row r="60" spans="2:2">
      <c r="B60" s="132"/>
    </row>
    <row r="61" spans="2:2">
      <c r="B61" s="132"/>
    </row>
    <row r="62" spans="2:2">
      <c r="B62" s="132"/>
    </row>
    <row r="63" spans="2:2">
      <c r="B63" s="132"/>
    </row>
    <row r="64" spans="2:2">
      <c r="B64" s="132"/>
    </row>
    <row r="65" spans="2:2">
      <c r="B65" s="132"/>
    </row>
    <row r="66" spans="2:2">
      <c r="B66" s="132"/>
    </row>
    <row r="67" spans="2:2">
      <c r="B67" s="132"/>
    </row>
    <row r="68" spans="2:2">
      <c r="B68" s="132"/>
    </row>
    <row r="69" spans="2:2">
      <c r="B69" s="132"/>
    </row>
    <row r="70" spans="2:2">
      <c r="B70" s="132"/>
    </row>
    <row r="71" spans="2:2">
      <c r="B71" s="132"/>
    </row>
    <row r="72" spans="2:2">
      <c r="B72" s="132"/>
    </row>
    <row r="73" spans="2:2">
      <c r="B73" s="132"/>
    </row>
    <row r="74" spans="2:2">
      <c r="B74" s="132"/>
    </row>
    <row r="75" spans="2:2">
      <c r="B75" s="132"/>
    </row>
    <row r="76" spans="2:2">
      <c r="B76" s="132"/>
    </row>
    <row r="77" spans="2:2">
      <c r="B77" s="132"/>
    </row>
    <row r="78" spans="2:2">
      <c r="B78" s="132"/>
    </row>
    <row r="79" spans="2:2">
      <c r="B79" s="132"/>
    </row>
    <row r="80" spans="2:2">
      <c r="B80" s="132"/>
    </row>
  </sheetData>
  <phoneticPr fontId="24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3BEDB-39AD-4889-87E9-95A680ACBE13}">
  <sheetPr codeName="Sheet15">
    <tabColor theme="8" tint="0.59999389629810485"/>
  </sheetPr>
  <dimension ref="M8:O12"/>
  <sheetViews>
    <sheetView showGridLines="0" workbookViewId="0">
      <selection activeCell="A8" sqref="A8"/>
    </sheetView>
  </sheetViews>
  <sheetFormatPr defaultRowHeight="16.5"/>
  <cols>
    <col min="15" max="18" width="14" customWidth="1"/>
  </cols>
  <sheetData>
    <row r="8" spans="13:15">
      <c r="M8" s="4"/>
    </row>
    <row r="10" spans="13:15">
      <c r="M10" s="4"/>
      <c r="O10" s="144"/>
    </row>
    <row r="11" spans="13:15">
      <c r="M11" s="4"/>
    </row>
    <row r="12" spans="13:15">
      <c r="M12" s="4"/>
    </row>
  </sheetData>
  <phoneticPr fontId="24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43F73-A653-4125-8DFB-7C161A7C7239}">
  <sheetPr codeName="Sheet14">
    <tabColor theme="8" tint="0.59999389629810485"/>
  </sheetPr>
  <dimension ref="A2:G289"/>
  <sheetViews>
    <sheetView topLeftCell="A75" zoomScale="130" zoomScaleNormal="130" workbookViewId="0">
      <selection sqref="A1:XFD1048576"/>
    </sheetView>
  </sheetViews>
  <sheetFormatPr defaultColWidth="9" defaultRowHeight="18" customHeight="1"/>
  <cols>
    <col min="1" max="3" width="9.625" style="227" customWidth="1"/>
    <col min="4" max="7" width="9.625" style="235" customWidth="1"/>
    <col min="8" max="8" width="9" style="231" customWidth="1"/>
    <col min="9" max="9" width="9" style="231"/>
    <col min="10" max="13" width="16.25" style="231" customWidth="1"/>
    <col min="14" max="16384" width="9" style="231"/>
  </cols>
  <sheetData>
    <row r="2" spans="1:7" ht="18" customHeight="1">
      <c r="A2" s="227" t="s">
        <v>53</v>
      </c>
      <c r="B2" s="228" t="s">
        <v>133</v>
      </c>
      <c r="C2" s="228"/>
      <c r="D2" s="229">
        <v>37149</v>
      </c>
      <c r="E2" s="229">
        <v>39680</v>
      </c>
      <c r="F2" s="230">
        <v>40000000</v>
      </c>
      <c r="G2" s="230">
        <v>16000000</v>
      </c>
    </row>
    <row r="3" spans="1:7" ht="18" customHeight="1">
      <c r="A3" s="227" t="s">
        <v>53</v>
      </c>
      <c r="B3" s="228" t="s">
        <v>133</v>
      </c>
      <c r="C3" s="228"/>
      <c r="D3" s="232">
        <v>39681</v>
      </c>
      <c r="E3" s="229">
        <v>40384</v>
      </c>
      <c r="F3" s="230">
        <v>60000000</v>
      </c>
      <c r="G3" s="230">
        <v>20000000</v>
      </c>
    </row>
    <row r="4" spans="1:7" ht="18" customHeight="1">
      <c r="A4" s="227" t="s">
        <v>53</v>
      </c>
      <c r="B4" s="228" t="s">
        <v>133</v>
      </c>
      <c r="C4" s="228"/>
      <c r="D4" s="229">
        <v>40385</v>
      </c>
      <c r="E4" s="229">
        <v>41639</v>
      </c>
      <c r="F4" s="230">
        <v>75000000</v>
      </c>
      <c r="G4" s="230">
        <v>25000000</v>
      </c>
    </row>
    <row r="5" spans="1:7" ht="18" customHeight="1">
      <c r="A5" s="227" t="s">
        <v>53</v>
      </c>
      <c r="B5" s="228" t="s">
        <v>133</v>
      </c>
      <c r="C5" s="228"/>
      <c r="D5" s="229">
        <v>41640</v>
      </c>
      <c r="E5" s="229">
        <v>42459</v>
      </c>
      <c r="F5" s="230">
        <v>95000000</v>
      </c>
      <c r="G5" s="230">
        <v>32000000</v>
      </c>
    </row>
    <row r="6" spans="1:7" ht="18" customHeight="1">
      <c r="A6" s="227" t="s">
        <v>53</v>
      </c>
      <c r="B6" s="228" t="s">
        <v>133</v>
      </c>
      <c r="C6" s="228"/>
      <c r="D6" s="229">
        <v>42460</v>
      </c>
      <c r="E6" s="229">
        <v>43360</v>
      </c>
      <c r="F6" s="230">
        <v>100000000</v>
      </c>
      <c r="G6" s="230">
        <v>34000000</v>
      </c>
    </row>
    <row r="7" spans="1:7" ht="18" customHeight="1">
      <c r="A7" s="227" t="s">
        <v>53</v>
      </c>
      <c r="B7" s="228" t="s">
        <v>133</v>
      </c>
      <c r="C7" s="228"/>
      <c r="D7" s="229">
        <v>43361</v>
      </c>
      <c r="E7" s="229">
        <v>44326</v>
      </c>
      <c r="F7" s="230">
        <v>110000000</v>
      </c>
      <c r="G7" s="230">
        <v>37000000</v>
      </c>
    </row>
    <row r="8" spans="1:7" ht="18" customHeight="1">
      <c r="A8" s="227" t="s">
        <v>53</v>
      </c>
      <c r="B8" s="228" t="s">
        <v>133</v>
      </c>
      <c r="C8" s="228"/>
      <c r="D8" s="229">
        <v>44327</v>
      </c>
      <c r="E8" s="229">
        <v>44977</v>
      </c>
      <c r="F8" s="230">
        <v>150000000</v>
      </c>
      <c r="G8" s="230">
        <v>50000000</v>
      </c>
    </row>
    <row r="9" spans="1:7" ht="18" customHeight="1">
      <c r="A9" s="227" t="s">
        <v>53</v>
      </c>
      <c r="B9" s="228" t="s">
        <v>133</v>
      </c>
      <c r="C9" s="228"/>
      <c r="D9" s="229">
        <v>44978</v>
      </c>
      <c r="E9" s="229">
        <v>46021</v>
      </c>
      <c r="F9" s="230">
        <v>165000000</v>
      </c>
      <c r="G9" s="230">
        <v>55000000</v>
      </c>
    </row>
    <row r="10" spans="1:7" ht="18" customHeight="1">
      <c r="A10" s="233" t="s">
        <v>54</v>
      </c>
      <c r="B10" s="228" t="s">
        <v>134</v>
      </c>
      <c r="D10" s="229">
        <v>37149</v>
      </c>
      <c r="E10" s="229">
        <v>39680</v>
      </c>
      <c r="F10" s="230">
        <v>40000000</v>
      </c>
      <c r="G10" s="230">
        <v>16000000</v>
      </c>
    </row>
    <row r="11" spans="1:7" ht="18" customHeight="1">
      <c r="A11" s="233" t="s">
        <v>54</v>
      </c>
      <c r="B11" s="228" t="s">
        <v>134</v>
      </c>
      <c r="D11" s="229">
        <v>39681</v>
      </c>
      <c r="E11" s="229">
        <v>40384</v>
      </c>
      <c r="F11" s="230">
        <v>60000000</v>
      </c>
      <c r="G11" s="230">
        <v>20000000</v>
      </c>
    </row>
    <row r="12" spans="1:7" ht="18" customHeight="1">
      <c r="A12" s="233" t="s">
        <v>54</v>
      </c>
      <c r="B12" s="228" t="s">
        <v>134</v>
      </c>
      <c r="D12" s="229">
        <v>40385</v>
      </c>
      <c r="E12" s="229">
        <v>41639</v>
      </c>
      <c r="F12" s="230">
        <v>65000000</v>
      </c>
      <c r="G12" s="230">
        <v>22000000</v>
      </c>
    </row>
    <row r="13" spans="1:7" ht="18" customHeight="1">
      <c r="A13" s="233" t="s">
        <v>54</v>
      </c>
      <c r="B13" s="228" t="s">
        <v>134</v>
      </c>
      <c r="D13" s="229">
        <v>41640</v>
      </c>
      <c r="E13" s="229">
        <v>42459</v>
      </c>
      <c r="F13" s="230">
        <v>80000000</v>
      </c>
      <c r="G13" s="230">
        <v>27000000</v>
      </c>
    </row>
    <row r="14" spans="1:7" ht="18" customHeight="1">
      <c r="A14" s="233" t="s">
        <v>54</v>
      </c>
      <c r="B14" s="228" t="s">
        <v>134</v>
      </c>
      <c r="D14" s="229">
        <v>42460</v>
      </c>
      <c r="E14" s="229">
        <v>43360</v>
      </c>
      <c r="F14" s="230">
        <v>80000000</v>
      </c>
      <c r="G14" s="230">
        <v>27000000</v>
      </c>
    </row>
    <row r="15" spans="1:7" ht="18" customHeight="1">
      <c r="A15" s="233" t="s">
        <v>54</v>
      </c>
      <c r="B15" s="228" t="s">
        <v>134</v>
      </c>
      <c r="D15" s="229">
        <v>43361</v>
      </c>
      <c r="E15" s="229">
        <v>44326</v>
      </c>
      <c r="F15" s="230">
        <v>100000000</v>
      </c>
      <c r="G15" s="230">
        <v>34000000</v>
      </c>
    </row>
    <row r="16" spans="1:7" ht="18" customHeight="1">
      <c r="A16" s="233" t="s">
        <v>54</v>
      </c>
      <c r="B16" s="228" t="s">
        <v>134</v>
      </c>
      <c r="D16" s="229">
        <v>44327</v>
      </c>
      <c r="E16" s="229">
        <v>44977</v>
      </c>
      <c r="F16" s="230">
        <v>130000000</v>
      </c>
      <c r="G16" s="230">
        <v>43000000</v>
      </c>
    </row>
    <row r="17" spans="1:7" ht="18" customHeight="1">
      <c r="A17" s="233" t="s">
        <v>54</v>
      </c>
      <c r="B17" s="228" t="s">
        <v>134</v>
      </c>
      <c r="D17" s="229">
        <v>44978</v>
      </c>
      <c r="E17" s="229">
        <v>46021</v>
      </c>
      <c r="F17" s="230">
        <v>145000000</v>
      </c>
      <c r="G17" s="230">
        <v>48000000</v>
      </c>
    </row>
    <row r="18" spans="1:7" ht="18" customHeight="1">
      <c r="A18" s="233" t="s">
        <v>54</v>
      </c>
      <c r="B18" s="227" t="s">
        <v>69</v>
      </c>
      <c r="C18" s="228" t="s">
        <v>236</v>
      </c>
      <c r="D18" s="229">
        <v>37149</v>
      </c>
      <c r="E18" s="229">
        <v>39680</v>
      </c>
      <c r="F18" s="230">
        <v>40000000</v>
      </c>
      <c r="G18" s="230">
        <v>16000000</v>
      </c>
    </row>
    <row r="19" spans="1:7" ht="18" customHeight="1">
      <c r="A19" s="233" t="s">
        <v>54</v>
      </c>
      <c r="B19" s="227" t="s">
        <v>69</v>
      </c>
      <c r="C19" s="228" t="s">
        <v>237</v>
      </c>
      <c r="D19" s="229">
        <v>39681</v>
      </c>
      <c r="E19" s="229">
        <v>40384</v>
      </c>
      <c r="F19" s="230">
        <v>60000000</v>
      </c>
      <c r="G19" s="230">
        <v>20000000</v>
      </c>
    </row>
    <row r="20" spans="1:7" ht="18" customHeight="1">
      <c r="A20" s="233" t="s">
        <v>54</v>
      </c>
      <c r="B20" s="227" t="s">
        <v>69</v>
      </c>
      <c r="C20" s="228" t="s">
        <v>238</v>
      </c>
      <c r="D20" s="229">
        <v>40385</v>
      </c>
      <c r="E20" s="229">
        <v>41639</v>
      </c>
      <c r="F20" s="230">
        <v>65000000</v>
      </c>
      <c r="G20" s="230">
        <v>22000000</v>
      </c>
    </row>
    <row r="21" spans="1:7" ht="18" customHeight="1">
      <c r="A21" s="233" t="s">
        <v>54</v>
      </c>
      <c r="B21" s="227" t="s">
        <v>69</v>
      </c>
      <c r="C21" s="228" t="s">
        <v>239</v>
      </c>
      <c r="D21" s="229">
        <v>41640</v>
      </c>
      <c r="E21" s="229">
        <v>42459</v>
      </c>
      <c r="F21" s="230">
        <v>80000000</v>
      </c>
      <c r="G21" s="230">
        <v>27000000</v>
      </c>
    </row>
    <row r="22" spans="1:7" ht="18" customHeight="1">
      <c r="A22" s="233" t="s">
        <v>54</v>
      </c>
      <c r="B22" s="227" t="s">
        <v>69</v>
      </c>
      <c r="C22" s="228" t="s">
        <v>240</v>
      </c>
      <c r="D22" s="229">
        <v>42460</v>
      </c>
      <c r="E22" s="229">
        <v>43360</v>
      </c>
      <c r="F22" s="230">
        <v>80000000</v>
      </c>
      <c r="G22" s="230">
        <v>27000000</v>
      </c>
    </row>
    <row r="23" spans="1:7" ht="18" customHeight="1">
      <c r="A23" s="233" t="s">
        <v>54</v>
      </c>
      <c r="B23" s="227" t="s">
        <v>69</v>
      </c>
      <c r="C23" s="228" t="s">
        <v>241</v>
      </c>
      <c r="D23" s="229">
        <v>43361</v>
      </c>
      <c r="E23" s="229">
        <v>44326</v>
      </c>
      <c r="F23" s="230">
        <v>100000000</v>
      </c>
      <c r="G23" s="230">
        <v>34000000</v>
      </c>
    </row>
    <row r="24" spans="1:7" ht="18" customHeight="1">
      <c r="A24" s="233" t="s">
        <v>54</v>
      </c>
      <c r="B24" s="227" t="s">
        <v>69</v>
      </c>
      <c r="C24" s="228" t="s">
        <v>242</v>
      </c>
      <c r="D24" s="229">
        <v>44327</v>
      </c>
      <c r="E24" s="229">
        <v>44977</v>
      </c>
      <c r="F24" s="230">
        <v>130000000</v>
      </c>
      <c r="G24" s="230">
        <v>43000000</v>
      </c>
    </row>
    <row r="25" spans="1:7" ht="18" customHeight="1">
      <c r="A25" s="233" t="s">
        <v>54</v>
      </c>
      <c r="B25" s="227" t="s">
        <v>69</v>
      </c>
      <c r="C25" s="228" t="s">
        <v>243</v>
      </c>
      <c r="D25" s="229">
        <v>44978</v>
      </c>
      <c r="E25" s="229">
        <v>46021</v>
      </c>
      <c r="F25" s="230">
        <v>145000000</v>
      </c>
      <c r="G25" s="230">
        <v>48000000</v>
      </c>
    </row>
    <row r="26" spans="1:7" ht="18" customHeight="1">
      <c r="A26" s="233" t="s">
        <v>54</v>
      </c>
      <c r="B26" s="227" t="s">
        <v>69</v>
      </c>
      <c r="C26" s="228" t="s">
        <v>135</v>
      </c>
      <c r="D26" s="229">
        <v>37149</v>
      </c>
      <c r="E26" s="229">
        <v>39680</v>
      </c>
      <c r="F26" s="230">
        <v>30000000</v>
      </c>
      <c r="G26" s="230">
        <v>12000000</v>
      </c>
    </row>
    <row r="27" spans="1:7" ht="18" customHeight="1">
      <c r="A27" s="233" t="s">
        <v>54</v>
      </c>
      <c r="B27" s="227" t="s">
        <v>69</v>
      </c>
      <c r="C27" s="228" t="s">
        <v>135</v>
      </c>
      <c r="D27" s="229">
        <v>39681</v>
      </c>
      <c r="E27" s="229">
        <v>40384</v>
      </c>
      <c r="F27" s="230">
        <v>40000000</v>
      </c>
      <c r="G27" s="230">
        <v>14000000</v>
      </c>
    </row>
    <row r="28" spans="1:7" ht="18" customHeight="1">
      <c r="A28" s="233" t="s">
        <v>54</v>
      </c>
      <c r="B28" s="227" t="s">
        <v>69</v>
      </c>
      <c r="C28" s="228" t="s">
        <v>135</v>
      </c>
      <c r="D28" s="229">
        <v>40385</v>
      </c>
      <c r="E28" s="229">
        <v>41639</v>
      </c>
      <c r="F28" s="230">
        <v>55000000</v>
      </c>
      <c r="G28" s="230">
        <v>19000000</v>
      </c>
    </row>
    <row r="29" spans="1:7" ht="18" customHeight="1">
      <c r="A29" s="233" t="s">
        <v>54</v>
      </c>
      <c r="B29" s="227" t="s">
        <v>69</v>
      </c>
      <c r="C29" s="228" t="s">
        <v>135</v>
      </c>
      <c r="D29" s="229">
        <v>41640</v>
      </c>
      <c r="E29" s="229">
        <v>42459</v>
      </c>
      <c r="F29" s="230">
        <v>60000000</v>
      </c>
      <c r="G29" s="230">
        <v>20000000</v>
      </c>
    </row>
    <row r="30" spans="1:7" ht="18" customHeight="1">
      <c r="A30" s="233" t="s">
        <v>54</v>
      </c>
      <c r="B30" s="227" t="s">
        <v>69</v>
      </c>
      <c r="C30" s="228" t="s">
        <v>135</v>
      </c>
      <c r="D30" s="229">
        <v>42460</v>
      </c>
      <c r="E30" s="229">
        <v>43360</v>
      </c>
      <c r="F30" s="230">
        <v>60000000</v>
      </c>
      <c r="G30" s="230">
        <v>20000000</v>
      </c>
    </row>
    <row r="31" spans="1:7" ht="18" customHeight="1">
      <c r="A31" s="233" t="s">
        <v>54</v>
      </c>
      <c r="B31" s="227" t="s">
        <v>69</v>
      </c>
      <c r="C31" s="228" t="s">
        <v>135</v>
      </c>
      <c r="D31" s="229">
        <v>43361</v>
      </c>
      <c r="E31" s="229">
        <v>44326</v>
      </c>
      <c r="F31" s="230">
        <v>60000000</v>
      </c>
      <c r="G31" s="230">
        <v>20000000</v>
      </c>
    </row>
    <row r="32" spans="1:7" ht="18" customHeight="1">
      <c r="A32" s="233" t="s">
        <v>54</v>
      </c>
      <c r="B32" s="227" t="s">
        <v>69</v>
      </c>
      <c r="C32" s="228" t="s">
        <v>135</v>
      </c>
      <c r="D32" s="229">
        <v>44327</v>
      </c>
      <c r="E32" s="229">
        <v>44977</v>
      </c>
      <c r="F32" s="230">
        <v>70000000</v>
      </c>
      <c r="G32" s="230">
        <v>23000000</v>
      </c>
    </row>
    <row r="33" spans="1:7" ht="18" customHeight="1">
      <c r="A33" s="233" t="s">
        <v>54</v>
      </c>
      <c r="B33" s="227" t="s">
        <v>69</v>
      </c>
      <c r="C33" s="228" t="s">
        <v>135</v>
      </c>
      <c r="D33" s="229">
        <v>44978</v>
      </c>
      <c r="E33" s="229">
        <v>46021</v>
      </c>
      <c r="F33" s="230">
        <v>85000000</v>
      </c>
      <c r="G33" s="230">
        <v>28000000</v>
      </c>
    </row>
    <row r="34" spans="1:7" ht="18" customHeight="1">
      <c r="A34" s="233" t="s">
        <v>54</v>
      </c>
      <c r="B34" s="227" t="s">
        <v>69</v>
      </c>
      <c r="C34" s="228" t="s">
        <v>136</v>
      </c>
      <c r="D34" s="229">
        <v>37149</v>
      </c>
      <c r="E34" s="229">
        <v>39680</v>
      </c>
      <c r="F34" s="230">
        <v>30000000</v>
      </c>
      <c r="G34" s="230">
        <v>12000000</v>
      </c>
    </row>
    <row r="35" spans="1:7" ht="18" customHeight="1">
      <c r="A35" s="233" t="s">
        <v>54</v>
      </c>
      <c r="B35" s="227" t="s">
        <v>69</v>
      </c>
      <c r="C35" s="228" t="s">
        <v>136</v>
      </c>
      <c r="D35" s="229">
        <v>39681</v>
      </c>
      <c r="E35" s="229">
        <v>40384</v>
      </c>
      <c r="F35" s="230">
        <v>40000000</v>
      </c>
      <c r="G35" s="230">
        <v>14000000</v>
      </c>
    </row>
    <row r="36" spans="1:7" ht="18" customHeight="1">
      <c r="A36" s="233" t="s">
        <v>54</v>
      </c>
      <c r="B36" s="227" t="s">
        <v>69</v>
      </c>
      <c r="C36" s="228" t="s">
        <v>136</v>
      </c>
      <c r="D36" s="229">
        <v>40385</v>
      </c>
      <c r="E36" s="229">
        <v>41639</v>
      </c>
      <c r="F36" s="230">
        <v>40000000</v>
      </c>
      <c r="G36" s="230">
        <v>14000000</v>
      </c>
    </row>
    <row r="37" spans="1:7" ht="18" customHeight="1">
      <c r="A37" s="233" t="s">
        <v>54</v>
      </c>
      <c r="B37" s="227" t="s">
        <v>69</v>
      </c>
      <c r="C37" s="228" t="s">
        <v>136</v>
      </c>
      <c r="D37" s="229">
        <v>41640</v>
      </c>
      <c r="E37" s="229">
        <v>42459</v>
      </c>
      <c r="F37" s="230">
        <v>45000000</v>
      </c>
      <c r="G37" s="230">
        <v>15000000</v>
      </c>
    </row>
    <row r="38" spans="1:7" ht="18" customHeight="1">
      <c r="A38" s="233" t="s">
        <v>54</v>
      </c>
      <c r="B38" s="227" t="s">
        <v>69</v>
      </c>
      <c r="C38" s="228" t="s">
        <v>136</v>
      </c>
      <c r="D38" s="229">
        <v>42460</v>
      </c>
      <c r="E38" s="229">
        <v>43360</v>
      </c>
      <c r="F38" s="230">
        <v>50000000</v>
      </c>
      <c r="G38" s="230">
        <v>17000000</v>
      </c>
    </row>
    <row r="39" spans="1:7" ht="18" customHeight="1">
      <c r="A39" s="233" t="s">
        <v>54</v>
      </c>
      <c r="B39" s="227" t="s">
        <v>69</v>
      </c>
      <c r="C39" s="228" t="s">
        <v>136</v>
      </c>
      <c r="D39" s="229">
        <v>43361</v>
      </c>
      <c r="E39" s="229">
        <v>44326</v>
      </c>
      <c r="F39" s="230">
        <v>50000000</v>
      </c>
      <c r="G39" s="230">
        <v>17000000</v>
      </c>
    </row>
    <row r="40" spans="1:7" ht="18" customHeight="1">
      <c r="A40" s="233" t="s">
        <v>54</v>
      </c>
      <c r="B40" s="227" t="s">
        <v>69</v>
      </c>
      <c r="C40" s="228" t="s">
        <v>136</v>
      </c>
      <c r="D40" s="229">
        <v>44327</v>
      </c>
      <c r="E40" s="229">
        <v>44977</v>
      </c>
      <c r="F40" s="230">
        <v>60000000</v>
      </c>
      <c r="G40" s="230">
        <v>20000000</v>
      </c>
    </row>
    <row r="41" spans="1:7" ht="18" customHeight="1">
      <c r="A41" s="233" t="s">
        <v>54</v>
      </c>
      <c r="B41" s="227" t="s">
        <v>69</v>
      </c>
      <c r="C41" s="228" t="s">
        <v>136</v>
      </c>
      <c r="D41" s="229">
        <v>44978</v>
      </c>
      <c r="E41" s="229">
        <v>46021</v>
      </c>
      <c r="F41" s="230">
        <v>75000000</v>
      </c>
      <c r="G41" s="230">
        <v>25000000</v>
      </c>
    </row>
    <row r="42" spans="1:7" ht="18" customHeight="1">
      <c r="A42" s="233" t="s">
        <v>54</v>
      </c>
      <c r="B42" s="227" t="s">
        <v>137</v>
      </c>
      <c r="D42" s="229">
        <v>37149</v>
      </c>
      <c r="E42" s="229">
        <v>39680</v>
      </c>
      <c r="F42" s="230">
        <v>40000000</v>
      </c>
      <c r="G42" s="230">
        <v>16000000</v>
      </c>
    </row>
    <row r="43" spans="1:7" ht="18" customHeight="1">
      <c r="A43" s="233" t="s">
        <v>54</v>
      </c>
      <c r="B43" s="227" t="s">
        <v>137</v>
      </c>
      <c r="D43" s="229">
        <v>39681</v>
      </c>
      <c r="E43" s="229">
        <v>40384</v>
      </c>
      <c r="F43" s="230">
        <v>60000000</v>
      </c>
      <c r="G43" s="230">
        <v>20000000</v>
      </c>
    </row>
    <row r="44" spans="1:7" ht="18" customHeight="1">
      <c r="A44" s="233" t="s">
        <v>54</v>
      </c>
      <c r="B44" s="227" t="s">
        <v>137</v>
      </c>
      <c r="D44" s="229">
        <v>40385</v>
      </c>
      <c r="E44" s="229">
        <v>41639</v>
      </c>
      <c r="F44" s="230">
        <v>65000000</v>
      </c>
      <c r="G44" s="230">
        <v>22000000</v>
      </c>
    </row>
    <row r="45" spans="1:7" ht="18" customHeight="1">
      <c r="A45" s="233" t="s">
        <v>54</v>
      </c>
      <c r="B45" s="227" t="s">
        <v>137</v>
      </c>
      <c r="D45" s="229">
        <v>41640</v>
      </c>
      <c r="E45" s="229">
        <v>42459</v>
      </c>
      <c r="F45" s="230">
        <v>80000000</v>
      </c>
      <c r="G45" s="230">
        <v>27000000</v>
      </c>
    </row>
    <row r="46" spans="1:7" ht="18" customHeight="1">
      <c r="A46" s="233" t="s">
        <v>54</v>
      </c>
      <c r="B46" s="227" t="s">
        <v>137</v>
      </c>
      <c r="D46" s="229">
        <v>42460</v>
      </c>
      <c r="E46" s="229">
        <v>43360</v>
      </c>
      <c r="F46" s="230">
        <v>80000000</v>
      </c>
      <c r="G46" s="230">
        <v>27000000</v>
      </c>
    </row>
    <row r="47" spans="1:7" ht="18" customHeight="1">
      <c r="A47" s="233" t="s">
        <v>54</v>
      </c>
      <c r="B47" s="227" t="s">
        <v>137</v>
      </c>
      <c r="D47" s="229">
        <v>43361</v>
      </c>
      <c r="E47" s="229">
        <v>44326</v>
      </c>
      <c r="F47" s="230">
        <v>100000000</v>
      </c>
      <c r="G47" s="230">
        <v>34000000</v>
      </c>
    </row>
    <row r="48" spans="1:7" ht="18" customHeight="1">
      <c r="A48" s="233" t="s">
        <v>54</v>
      </c>
      <c r="B48" s="227" t="s">
        <v>137</v>
      </c>
      <c r="D48" s="229">
        <v>44327</v>
      </c>
      <c r="E48" s="229">
        <v>44977</v>
      </c>
      <c r="F48" s="230">
        <v>130000000</v>
      </c>
      <c r="G48" s="230">
        <v>43000000</v>
      </c>
    </row>
    <row r="49" spans="1:7" ht="18" customHeight="1">
      <c r="A49" s="233" t="s">
        <v>54</v>
      </c>
      <c r="B49" s="227" t="s">
        <v>137</v>
      </c>
      <c r="D49" s="229">
        <v>44978</v>
      </c>
      <c r="E49" s="229">
        <v>46021</v>
      </c>
      <c r="F49" s="230">
        <v>145000000</v>
      </c>
      <c r="G49" s="230">
        <v>48000000</v>
      </c>
    </row>
    <row r="50" spans="1:7" ht="18" customHeight="1">
      <c r="A50" s="233" t="s">
        <v>54</v>
      </c>
      <c r="B50" s="227" t="s">
        <v>137</v>
      </c>
      <c r="C50" s="227" t="s">
        <v>138</v>
      </c>
      <c r="D50" s="229">
        <v>37149</v>
      </c>
      <c r="E50" s="229">
        <v>39680</v>
      </c>
      <c r="F50" s="230">
        <v>30000000</v>
      </c>
      <c r="G50" s="230">
        <v>12000000</v>
      </c>
    </row>
    <row r="51" spans="1:7" ht="18" customHeight="1">
      <c r="A51" s="233" t="s">
        <v>54</v>
      </c>
      <c r="B51" s="227" t="s">
        <v>137</v>
      </c>
      <c r="C51" s="227" t="s">
        <v>138</v>
      </c>
      <c r="D51" s="229">
        <v>39681</v>
      </c>
      <c r="E51" s="229">
        <v>40384</v>
      </c>
      <c r="F51" s="230">
        <v>40000000</v>
      </c>
      <c r="G51" s="230">
        <v>14000000</v>
      </c>
    </row>
    <row r="52" spans="1:7" ht="18" customHeight="1">
      <c r="A52" s="233" t="s">
        <v>54</v>
      </c>
      <c r="B52" s="227" t="s">
        <v>137</v>
      </c>
      <c r="C52" s="227" t="s">
        <v>138</v>
      </c>
      <c r="D52" s="229">
        <v>40385</v>
      </c>
      <c r="E52" s="229">
        <v>41639</v>
      </c>
      <c r="F52" s="230">
        <v>55000000</v>
      </c>
      <c r="G52" s="230">
        <v>19000000</v>
      </c>
    </row>
    <row r="53" spans="1:7" ht="18" customHeight="1">
      <c r="A53" s="233" t="s">
        <v>54</v>
      </c>
      <c r="B53" s="227" t="s">
        <v>137</v>
      </c>
      <c r="C53" s="227" t="s">
        <v>138</v>
      </c>
      <c r="D53" s="229">
        <v>41640</v>
      </c>
      <c r="E53" s="229">
        <v>42459</v>
      </c>
      <c r="F53" s="230">
        <v>60000000</v>
      </c>
      <c r="G53" s="230">
        <v>20000000</v>
      </c>
    </row>
    <row r="54" spans="1:7" ht="18" customHeight="1">
      <c r="A54" s="233" t="s">
        <v>54</v>
      </c>
      <c r="B54" s="227" t="s">
        <v>137</v>
      </c>
      <c r="C54" s="227" t="s">
        <v>138</v>
      </c>
      <c r="D54" s="229">
        <v>42460</v>
      </c>
      <c r="E54" s="229">
        <v>43360</v>
      </c>
      <c r="F54" s="230">
        <v>60000000</v>
      </c>
      <c r="G54" s="230">
        <v>20000000</v>
      </c>
    </row>
    <row r="55" spans="1:7" ht="18" customHeight="1">
      <c r="A55" s="233" t="s">
        <v>54</v>
      </c>
      <c r="B55" s="227" t="s">
        <v>137</v>
      </c>
      <c r="C55" s="227" t="s">
        <v>138</v>
      </c>
      <c r="D55" s="229">
        <v>43361</v>
      </c>
      <c r="E55" s="229">
        <v>44326</v>
      </c>
      <c r="F55" s="230">
        <v>60000000</v>
      </c>
      <c r="G55" s="230">
        <v>20000000</v>
      </c>
    </row>
    <row r="56" spans="1:7" ht="18" customHeight="1">
      <c r="A56" s="233" t="s">
        <v>54</v>
      </c>
      <c r="B56" s="227" t="s">
        <v>137</v>
      </c>
      <c r="C56" s="227" t="s">
        <v>138</v>
      </c>
      <c r="D56" s="229">
        <v>44327</v>
      </c>
      <c r="E56" s="229">
        <v>44977</v>
      </c>
      <c r="F56" s="230">
        <v>70000000</v>
      </c>
      <c r="G56" s="230">
        <v>23000000</v>
      </c>
    </row>
    <row r="57" spans="1:7" ht="18" customHeight="1">
      <c r="A57" s="233" t="s">
        <v>54</v>
      </c>
      <c r="B57" s="227" t="s">
        <v>137</v>
      </c>
      <c r="C57" s="227" t="s">
        <v>138</v>
      </c>
      <c r="D57" s="229">
        <v>44978</v>
      </c>
      <c r="E57" s="229">
        <v>46021</v>
      </c>
      <c r="F57" s="230">
        <v>85000000</v>
      </c>
      <c r="G57" s="230">
        <v>28000000</v>
      </c>
    </row>
    <row r="58" spans="1:7" ht="18" customHeight="1">
      <c r="A58" s="233" t="s">
        <v>54</v>
      </c>
      <c r="B58" s="227" t="s">
        <v>139</v>
      </c>
      <c r="C58" s="228" t="s">
        <v>140</v>
      </c>
      <c r="D58" s="229">
        <v>37149</v>
      </c>
      <c r="E58" s="229">
        <v>39680</v>
      </c>
      <c r="F58" s="230">
        <v>30000000</v>
      </c>
      <c r="G58" s="230">
        <v>12000000</v>
      </c>
    </row>
    <row r="59" spans="1:7" ht="18" customHeight="1">
      <c r="A59" s="233" t="s">
        <v>54</v>
      </c>
      <c r="B59" s="227" t="s">
        <v>139</v>
      </c>
      <c r="C59" s="228" t="s">
        <v>140</v>
      </c>
      <c r="D59" s="229">
        <v>39681</v>
      </c>
      <c r="E59" s="229">
        <v>40384</v>
      </c>
      <c r="F59" s="230">
        <v>40000000</v>
      </c>
      <c r="G59" s="230">
        <v>14000000</v>
      </c>
    </row>
    <row r="60" spans="1:7" ht="18" customHeight="1">
      <c r="A60" s="233" t="s">
        <v>54</v>
      </c>
      <c r="B60" s="227" t="s">
        <v>139</v>
      </c>
      <c r="C60" s="228" t="s">
        <v>140</v>
      </c>
      <c r="D60" s="229">
        <v>40385</v>
      </c>
      <c r="E60" s="229">
        <v>41639</v>
      </c>
      <c r="F60" s="230">
        <v>55000000</v>
      </c>
      <c r="G60" s="230">
        <v>19000000</v>
      </c>
    </row>
    <row r="61" spans="1:7" ht="18" customHeight="1">
      <c r="A61" s="233" t="s">
        <v>54</v>
      </c>
      <c r="B61" s="227" t="s">
        <v>139</v>
      </c>
      <c r="C61" s="228" t="s">
        <v>140</v>
      </c>
      <c r="D61" s="229">
        <v>41640</v>
      </c>
      <c r="E61" s="229">
        <v>42459</v>
      </c>
      <c r="F61" s="230">
        <v>60000000</v>
      </c>
      <c r="G61" s="230">
        <v>20000000</v>
      </c>
    </row>
    <row r="62" spans="1:7" ht="18" customHeight="1">
      <c r="A62" s="233" t="s">
        <v>54</v>
      </c>
      <c r="B62" s="227" t="s">
        <v>139</v>
      </c>
      <c r="C62" s="228" t="s">
        <v>140</v>
      </c>
      <c r="D62" s="229">
        <v>42460</v>
      </c>
      <c r="E62" s="229">
        <v>43360</v>
      </c>
      <c r="F62" s="230">
        <v>60000000</v>
      </c>
      <c r="G62" s="230">
        <v>20000000</v>
      </c>
    </row>
    <row r="63" spans="1:7" ht="18" customHeight="1">
      <c r="A63" s="233" t="s">
        <v>54</v>
      </c>
      <c r="B63" s="227" t="s">
        <v>139</v>
      </c>
      <c r="C63" s="228" t="s">
        <v>140</v>
      </c>
      <c r="D63" s="229">
        <v>43361</v>
      </c>
      <c r="E63" s="229">
        <v>44326</v>
      </c>
      <c r="F63" s="230">
        <v>60000000</v>
      </c>
      <c r="G63" s="230">
        <v>20000000</v>
      </c>
    </row>
    <row r="64" spans="1:7" ht="18" customHeight="1">
      <c r="A64" s="233" t="s">
        <v>54</v>
      </c>
      <c r="B64" s="227" t="s">
        <v>139</v>
      </c>
      <c r="C64" s="228" t="s">
        <v>140</v>
      </c>
      <c r="D64" s="229">
        <v>44327</v>
      </c>
      <c r="E64" s="229">
        <v>44977</v>
      </c>
      <c r="F64" s="230">
        <v>70000000</v>
      </c>
      <c r="G64" s="230">
        <v>23000000</v>
      </c>
    </row>
    <row r="65" spans="1:7" ht="18" customHeight="1">
      <c r="A65" s="233" t="s">
        <v>54</v>
      </c>
      <c r="B65" s="227" t="s">
        <v>139</v>
      </c>
      <c r="C65" s="228" t="s">
        <v>140</v>
      </c>
      <c r="D65" s="229">
        <v>44978</v>
      </c>
      <c r="E65" s="229">
        <v>46021</v>
      </c>
      <c r="F65" s="230">
        <v>85000000</v>
      </c>
      <c r="G65" s="230">
        <v>28000000</v>
      </c>
    </row>
    <row r="66" spans="1:7" ht="18" customHeight="1">
      <c r="A66" s="233" t="s">
        <v>54</v>
      </c>
      <c r="B66" s="227" t="s">
        <v>139</v>
      </c>
      <c r="C66" s="228" t="s">
        <v>141</v>
      </c>
      <c r="D66" s="229">
        <v>37149</v>
      </c>
      <c r="E66" s="229">
        <v>39680</v>
      </c>
      <c r="F66" s="230">
        <v>30000000</v>
      </c>
      <c r="G66" s="230">
        <v>12000000</v>
      </c>
    </row>
    <row r="67" spans="1:7" ht="18" customHeight="1">
      <c r="A67" s="233" t="s">
        <v>54</v>
      </c>
      <c r="B67" s="227" t="s">
        <v>139</v>
      </c>
      <c r="C67" s="228" t="s">
        <v>118</v>
      </c>
      <c r="D67" s="229">
        <v>39681</v>
      </c>
      <c r="E67" s="229">
        <v>40384</v>
      </c>
      <c r="F67" s="230">
        <v>40000000</v>
      </c>
      <c r="G67" s="230">
        <v>14000000</v>
      </c>
    </row>
    <row r="68" spans="1:7" ht="18" customHeight="1">
      <c r="A68" s="233" t="s">
        <v>54</v>
      </c>
      <c r="B68" s="227" t="s">
        <v>139</v>
      </c>
      <c r="C68" s="228" t="s">
        <v>119</v>
      </c>
      <c r="D68" s="229">
        <v>40385</v>
      </c>
      <c r="E68" s="229">
        <v>41639</v>
      </c>
      <c r="F68" s="230">
        <v>40000000</v>
      </c>
      <c r="G68" s="230">
        <v>14000000</v>
      </c>
    </row>
    <row r="69" spans="1:7" ht="18" customHeight="1">
      <c r="A69" s="233" t="s">
        <v>54</v>
      </c>
      <c r="B69" s="227" t="s">
        <v>139</v>
      </c>
      <c r="C69" s="228" t="s">
        <v>120</v>
      </c>
      <c r="D69" s="229">
        <v>41640</v>
      </c>
      <c r="E69" s="229">
        <v>42459</v>
      </c>
      <c r="F69" s="230">
        <v>45000000</v>
      </c>
      <c r="G69" s="230">
        <v>15000000</v>
      </c>
    </row>
    <row r="70" spans="1:7" ht="18" customHeight="1">
      <c r="A70" s="233" t="s">
        <v>54</v>
      </c>
      <c r="B70" s="227" t="s">
        <v>139</v>
      </c>
      <c r="C70" s="228" t="s">
        <v>121</v>
      </c>
      <c r="D70" s="229">
        <v>42460</v>
      </c>
      <c r="E70" s="229">
        <v>43360</v>
      </c>
      <c r="F70" s="230">
        <v>50000000</v>
      </c>
      <c r="G70" s="230">
        <v>17000000</v>
      </c>
    </row>
    <row r="71" spans="1:7" ht="18" customHeight="1">
      <c r="A71" s="233" t="s">
        <v>54</v>
      </c>
      <c r="B71" s="227" t="s">
        <v>139</v>
      </c>
      <c r="C71" s="228" t="s">
        <v>122</v>
      </c>
      <c r="D71" s="229">
        <v>43361</v>
      </c>
      <c r="E71" s="229">
        <v>44326</v>
      </c>
      <c r="F71" s="230">
        <v>50000000</v>
      </c>
      <c r="G71" s="230">
        <v>17000000</v>
      </c>
    </row>
    <row r="72" spans="1:7" ht="18" customHeight="1">
      <c r="A72" s="233" t="s">
        <v>54</v>
      </c>
      <c r="B72" s="227" t="s">
        <v>139</v>
      </c>
      <c r="C72" s="228" t="s">
        <v>123</v>
      </c>
      <c r="D72" s="229">
        <v>44327</v>
      </c>
      <c r="E72" s="229">
        <v>44977</v>
      </c>
      <c r="F72" s="230">
        <v>60000000</v>
      </c>
      <c r="G72" s="230">
        <v>20000000</v>
      </c>
    </row>
    <row r="73" spans="1:7" ht="18" customHeight="1">
      <c r="A73" s="233" t="s">
        <v>54</v>
      </c>
      <c r="B73" s="227" t="s">
        <v>139</v>
      </c>
      <c r="C73" s="228" t="s">
        <v>124</v>
      </c>
      <c r="D73" s="229">
        <v>44978</v>
      </c>
      <c r="E73" s="229">
        <v>46021</v>
      </c>
      <c r="F73" s="230">
        <v>75000000</v>
      </c>
      <c r="G73" s="230">
        <v>25000000</v>
      </c>
    </row>
    <row r="74" spans="1:7" ht="18" customHeight="1">
      <c r="A74" s="233" t="s">
        <v>54</v>
      </c>
      <c r="B74" s="228" t="s">
        <v>142</v>
      </c>
      <c r="C74" s="228"/>
      <c r="D74" s="229">
        <v>37149</v>
      </c>
      <c r="E74" s="229">
        <v>39680</v>
      </c>
      <c r="F74" s="230">
        <v>30000000</v>
      </c>
      <c r="G74" s="230">
        <v>12000000</v>
      </c>
    </row>
    <row r="75" spans="1:7" ht="18" customHeight="1">
      <c r="A75" s="233" t="s">
        <v>54</v>
      </c>
      <c r="B75" s="228" t="s">
        <v>142</v>
      </c>
      <c r="C75" s="228"/>
      <c r="D75" s="229">
        <v>39681</v>
      </c>
      <c r="E75" s="229">
        <v>40384</v>
      </c>
      <c r="F75" s="230">
        <v>40000000</v>
      </c>
      <c r="G75" s="230">
        <v>14000000</v>
      </c>
    </row>
    <row r="76" spans="1:7" ht="18" customHeight="1">
      <c r="A76" s="233" t="s">
        <v>54</v>
      </c>
      <c r="B76" s="228" t="s">
        <v>142</v>
      </c>
      <c r="C76" s="228"/>
      <c r="D76" s="229">
        <v>40385</v>
      </c>
      <c r="E76" s="229">
        <v>41639</v>
      </c>
      <c r="F76" s="230">
        <v>40000000</v>
      </c>
      <c r="G76" s="230">
        <v>14000000</v>
      </c>
    </row>
    <row r="77" spans="1:7" ht="18" customHeight="1">
      <c r="A77" s="233" t="s">
        <v>54</v>
      </c>
      <c r="B77" s="228" t="s">
        <v>142</v>
      </c>
      <c r="C77" s="228"/>
      <c r="D77" s="229">
        <v>41640</v>
      </c>
      <c r="E77" s="229">
        <v>42459</v>
      </c>
      <c r="F77" s="230">
        <v>45000000</v>
      </c>
      <c r="G77" s="230">
        <v>15000000</v>
      </c>
    </row>
    <row r="78" spans="1:7" ht="18" customHeight="1">
      <c r="A78" s="233" t="s">
        <v>54</v>
      </c>
      <c r="B78" s="228" t="s">
        <v>142</v>
      </c>
      <c r="C78" s="228"/>
      <c r="D78" s="229">
        <v>42460</v>
      </c>
      <c r="E78" s="229">
        <v>43360</v>
      </c>
      <c r="F78" s="230">
        <v>50000000</v>
      </c>
      <c r="G78" s="230">
        <v>17000000</v>
      </c>
    </row>
    <row r="79" spans="1:7" ht="18" customHeight="1">
      <c r="A79" s="233" t="s">
        <v>54</v>
      </c>
      <c r="B79" s="228" t="s">
        <v>142</v>
      </c>
      <c r="C79" s="228"/>
      <c r="D79" s="229">
        <v>43361</v>
      </c>
      <c r="E79" s="229">
        <v>44326</v>
      </c>
      <c r="F79" s="230">
        <v>50000000</v>
      </c>
      <c r="G79" s="230">
        <v>17000000</v>
      </c>
    </row>
    <row r="80" spans="1:7" ht="18" customHeight="1">
      <c r="A80" s="233" t="s">
        <v>54</v>
      </c>
      <c r="B80" s="228" t="s">
        <v>142</v>
      </c>
      <c r="C80" s="228"/>
      <c r="D80" s="229">
        <v>44327</v>
      </c>
      <c r="E80" s="229">
        <v>44977</v>
      </c>
      <c r="F80" s="230">
        <v>60000000</v>
      </c>
      <c r="G80" s="230">
        <v>20000000</v>
      </c>
    </row>
    <row r="81" spans="1:7" ht="18" customHeight="1">
      <c r="A81" s="233" t="s">
        <v>54</v>
      </c>
      <c r="B81" s="228" t="s">
        <v>142</v>
      </c>
      <c r="C81" s="228"/>
      <c r="D81" s="229">
        <v>44978</v>
      </c>
      <c r="E81" s="229">
        <v>46021</v>
      </c>
      <c r="F81" s="230">
        <v>75000000</v>
      </c>
      <c r="G81" s="230">
        <v>25000000</v>
      </c>
    </row>
    <row r="82" spans="1:7" ht="18" customHeight="1">
      <c r="A82" s="233" t="s">
        <v>55</v>
      </c>
      <c r="B82" s="228" t="s">
        <v>150</v>
      </c>
      <c r="D82" s="229">
        <v>37149</v>
      </c>
      <c r="E82" s="229">
        <v>39680</v>
      </c>
      <c r="F82" s="230">
        <v>30000000</v>
      </c>
      <c r="G82" s="230">
        <v>12000000</v>
      </c>
    </row>
    <row r="83" spans="1:7" ht="18" customHeight="1">
      <c r="A83" s="233" t="s">
        <v>55</v>
      </c>
      <c r="B83" s="228" t="s">
        <v>150</v>
      </c>
      <c r="D83" s="229">
        <v>39681</v>
      </c>
      <c r="E83" s="229">
        <v>40384</v>
      </c>
      <c r="F83" s="230">
        <v>40000000</v>
      </c>
      <c r="G83" s="230">
        <v>14000000</v>
      </c>
    </row>
    <row r="84" spans="1:7" ht="18" customHeight="1">
      <c r="A84" s="233" t="s">
        <v>55</v>
      </c>
      <c r="B84" s="228" t="s">
        <v>150</v>
      </c>
      <c r="D84" s="229">
        <v>40385</v>
      </c>
      <c r="E84" s="229">
        <v>41639</v>
      </c>
      <c r="F84" s="230">
        <v>40000000</v>
      </c>
      <c r="G84" s="230">
        <v>14000000</v>
      </c>
    </row>
    <row r="85" spans="1:7" ht="18" customHeight="1">
      <c r="A85" s="233" t="s">
        <v>55</v>
      </c>
      <c r="B85" s="228" t="s">
        <v>150</v>
      </c>
      <c r="D85" s="229">
        <v>41640</v>
      </c>
      <c r="E85" s="229">
        <v>42459</v>
      </c>
      <c r="F85" s="230">
        <v>45000000</v>
      </c>
      <c r="G85" s="230">
        <v>15000000</v>
      </c>
    </row>
    <row r="86" spans="1:7" ht="18" customHeight="1">
      <c r="A86" s="233" t="s">
        <v>55</v>
      </c>
      <c r="B86" s="228" t="s">
        <v>150</v>
      </c>
      <c r="D86" s="229">
        <v>42460</v>
      </c>
      <c r="E86" s="229">
        <v>43360</v>
      </c>
      <c r="F86" s="230">
        <v>50000000</v>
      </c>
      <c r="G86" s="230">
        <v>17000000</v>
      </c>
    </row>
    <row r="87" spans="1:7" ht="18" customHeight="1">
      <c r="A87" s="233" t="s">
        <v>55</v>
      </c>
      <c r="B87" s="228" t="s">
        <v>150</v>
      </c>
      <c r="D87" s="229">
        <v>43361</v>
      </c>
      <c r="E87" s="229">
        <v>44326</v>
      </c>
      <c r="F87" s="230">
        <v>50000000</v>
      </c>
      <c r="G87" s="230">
        <v>17000000</v>
      </c>
    </row>
    <row r="88" spans="1:7" ht="18" customHeight="1">
      <c r="A88" s="233" t="s">
        <v>55</v>
      </c>
      <c r="B88" s="228" t="s">
        <v>150</v>
      </c>
      <c r="D88" s="229">
        <v>44327</v>
      </c>
      <c r="E88" s="229">
        <v>44977</v>
      </c>
      <c r="F88" s="230">
        <v>60000000</v>
      </c>
      <c r="G88" s="230">
        <v>20000000</v>
      </c>
    </row>
    <row r="89" spans="1:7" ht="18" customHeight="1">
      <c r="A89" s="233" t="s">
        <v>55</v>
      </c>
      <c r="B89" s="228" t="s">
        <v>150</v>
      </c>
      <c r="D89" s="229">
        <v>44978</v>
      </c>
      <c r="E89" s="229">
        <v>46021</v>
      </c>
      <c r="F89" s="230">
        <v>75000000</v>
      </c>
      <c r="G89" s="230">
        <v>25000000</v>
      </c>
    </row>
    <row r="90" spans="1:7" ht="18" customHeight="1">
      <c r="A90" s="233" t="s">
        <v>55</v>
      </c>
      <c r="B90" s="228" t="s">
        <v>233</v>
      </c>
      <c r="D90" s="229">
        <v>37149</v>
      </c>
      <c r="E90" s="229">
        <v>39680</v>
      </c>
      <c r="F90" s="230">
        <v>40000000</v>
      </c>
      <c r="G90" s="230">
        <v>16000000</v>
      </c>
    </row>
    <row r="91" spans="1:7" ht="18" customHeight="1">
      <c r="A91" s="233" t="s">
        <v>55</v>
      </c>
      <c r="B91" s="228" t="s">
        <v>233</v>
      </c>
      <c r="D91" s="229">
        <v>39681</v>
      </c>
      <c r="E91" s="229">
        <v>40384</v>
      </c>
      <c r="F91" s="230">
        <v>60000000</v>
      </c>
      <c r="G91" s="230">
        <v>20000000</v>
      </c>
    </row>
    <row r="92" spans="1:7" ht="18" customHeight="1">
      <c r="A92" s="233" t="s">
        <v>55</v>
      </c>
      <c r="B92" s="228" t="s">
        <v>233</v>
      </c>
      <c r="D92" s="229">
        <v>40385</v>
      </c>
      <c r="E92" s="229">
        <v>41639</v>
      </c>
      <c r="F92" s="230">
        <v>65000000</v>
      </c>
      <c r="G92" s="230">
        <v>22000000</v>
      </c>
    </row>
    <row r="93" spans="1:7" ht="18" customHeight="1">
      <c r="A93" s="233" t="s">
        <v>55</v>
      </c>
      <c r="B93" s="228" t="s">
        <v>233</v>
      </c>
      <c r="D93" s="229">
        <v>41640</v>
      </c>
      <c r="E93" s="229">
        <v>42459</v>
      </c>
      <c r="F93" s="230">
        <v>80000000</v>
      </c>
      <c r="G93" s="230">
        <v>27000000</v>
      </c>
    </row>
    <row r="94" spans="1:7" ht="18" customHeight="1">
      <c r="A94" s="233" t="s">
        <v>55</v>
      </c>
      <c r="B94" s="228" t="s">
        <v>233</v>
      </c>
      <c r="D94" s="229">
        <v>42460</v>
      </c>
      <c r="E94" s="229">
        <v>43360</v>
      </c>
      <c r="F94" s="230">
        <v>80000000</v>
      </c>
      <c r="G94" s="230">
        <v>27000000</v>
      </c>
    </row>
    <row r="95" spans="1:7" ht="18" customHeight="1">
      <c r="A95" s="233" t="s">
        <v>55</v>
      </c>
      <c r="B95" s="228" t="s">
        <v>233</v>
      </c>
      <c r="D95" s="229">
        <v>43361</v>
      </c>
      <c r="E95" s="229">
        <v>44326</v>
      </c>
      <c r="F95" s="230">
        <v>100000000</v>
      </c>
      <c r="G95" s="230">
        <v>34000000</v>
      </c>
    </row>
    <row r="96" spans="1:7" ht="18" customHeight="1">
      <c r="A96" s="233" t="s">
        <v>55</v>
      </c>
      <c r="B96" s="228" t="s">
        <v>233</v>
      </c>
      <c r="D96" s="229">
        <v>44327</v>
      </c>
      <c r="E96" s="229">
        <v>44977</v>
      </c>
      <c r="F96" s="230">
        <v>130000000</v>
      </c>
      <c r="G96" s="230">
        <v>43000000</v>
      </c>
    </row>
    <row r="97" spans="1:7" ht="18" customHeight="1">
      <c r="A97" s="233" t="s">
        <v>55</v>
      </c>
      <c r="B97" s="228" t="s">
        <v>233</v>
      </c>
      <c r="D97" s="229">
        <v>44978</v>
      </c>
      <c r="E97" s="229">
        <v>46021</v>
      </c>
      <c r="F97" s="230">
        <v>145000000</v>
      </c>
      <c r="G97" s="230">
        <v>48000000</v>
      </c>
    </row>
    <row r="98" spans="1:7" ht="18" customHeight="1">
      <c r="A98" s="233" t="s">
        <v>55</v>
      </c>
      <c r="B98" s="227" t="s">
        <v>57</v>
      </c>
      <c r="C98" s="228" t="s">
        <v>143</v>
      </c>
      <c r="D98" s="229">
        <v>37149</v>
      </c>
      <c r="E98" s="229">
        <v>39680</v>
      </c>
      <c r="F98" s="230">
        <v>40000000</v>
      </c>
      <c r="G98" s="230">
        <v>16000000</v>
      </c>
    </row>
    <row r="99" spans="1:7" ht="18" customHeight="1">
      <c r="A99" s="233" t="s">
        <v>55</v>
      </c>
      <c r="B99" s="227" t="s">
        <v>57</v>
      </c>
      <c r="C99" s="228" t="s">
        <v>143</v>
      </c>
      <c r="D99" s="229">
        <v>39681</v>
      </c>
      <c r="E99" s="229">
        <v>40384</v>
      </c>
      <c r="F99" s="230">
        <v>60000000</v>
      </c>
      <c r="G99" s="230">
        <v>20000000</v>
      </c>
    </row>
    <row r="100" spans="1:7" ht="18" customHeight="1">
      <c r="A100" s="233" t="s">
        <v>55</v>
      </c>
      <c r="B100" s="227" t="s">
        <v>57</v>
      </c>
      <c r="C100" s="228" t="s">
        <v>143</v>
      </c>
      <c r="D100" s="229">
        <v>40385</v>
      </c>
      <c r="E100" s="229">
        <v>41639</v>
      </c>
      <c r="F100" s="230">
        <v>65000000</v>
      </c>
      <c r="G100" s="230">
        <v>22000000</v>
      </c>
    </row>
    <row r="101" spans="1:7" ht="18" customHeight="1">
      <c r="A101" s="233" t="s">
        <v>55</v>
      </c>
      <c r="B101" s="227" t="s">
        <v>57</v>
      </c>
      <c r="C101" s="228" t="s">
        <v>143</v>
      </c>
      <c r="D101" s="229">
        <v>41640</v>
      </c>
      <c r="E101" s="229">
        <v>42459</v>
      </c>
      <c r="F101" s="230">
        <v>80000000</v>
      </c>
      <c r="G101" s="230">
        <v>27000000</v>
      </c>
    </row>
    <row r="102" spans="1:7" ht="18" customHeight="1">
      <c r="A102" s="233" t="s">
        <v>55</v>
      </c>
      <c r="B102" s="227" t="s">
        <v>57</v>
      </c>
      <c r="C102" s="228" t="s">
        <v>143</v>
      </c>
      <c r="D102" s="229">
        <v>42460</v>
      </c>
      <c r="E102" s="229">
        <v>43360</v>
      </c>
      <c r="F102" s="230">
        <v>80000000</v>
      </c>
      <c r="G102" s="230">
        <v>27000000</v>
      </c>
    </row>
    <row r="103" spans="1:7" ht="18" customHeight="1">
      <c r="A103" s="233" t="s">
        <v>55</v>
      </c>
      <c r="B103" s="227" t="s">
        <v>57</v>
      </c>
      <c r="C103" s="228" t="s">
        <v>143</v>
      </c>
      <c r="D103" s="229">
        <v>43361</v>
      </c>
      <c r="E103" s="229">
        <v>44326</v>
      </c>
      <c r="F103" s="230">
        <v>100000000</v>
      </c>
      <c r="G103" s="230">
        <v>34000000</v>
      </c>
    </row>
    <row r="104" spans="1:7" ht="18" customHeight="1">
      <c r="A104" s="233" t="s">
        <v>55</v>
      </c>
      <c r="B104" s="227" t="s">
        <v>57</v>
      </c>
      <c r="C104" s="228" t="s">
        <v>143</v>
      </c>
      <c r="D104" s="229">
        <v>44327</v>
      </c>
      <c r="E104" s="229">
        <v>44977</v>
      </c>
      <c r="F104" s="230">
        <v>130000000</v>
      </c>
      <c r="G104" s="230">
        <v>43000000</v>
      </c>
    </row>
    <row r="105" spans="1:7" ht="18" customHeight="1">
      <c r="A105" s="233" t="s">
        <v>55</v>
      </c>
      <c r="B105" s="227" t="s">
        <v>57</v>
      </c>
      <c r="C105" s="228" t="s">
        <v>143</v>
      </c>
      <c r="D105" s="229">
        <v>44978</v>
      </c>
      <c r="E105" s="229">
        <v>46021</v>
      </c>
      <c r="F105" s="230">
        <v>145000000</v>
      </c>
      <c r="G105" s="230">
        <v>48000000</v>
      </c>
    </row>
    <row r="106" spans="1:7" ht="18" customHeight="1">
      <c r="A106" s="233" t="s">
        <v>55</v>
      </c>
      <c r="B106" s="227" t="s">
        <v>57</v>
      </c>
      <c r="C106" s="228" t="s">
        <v>144</v>
      </c>
      <c r="D106" s="229">
        <v>37149</v>
      </c>
      <c r="E106" s="229">
        <v>39680</v>
      </c>
      <c r="F106" s="230">
        <v>30000000</v>
      </c>
      <c r="G106" s="230">
        <v>12000000</v>
      </c>
    </row>
    <row r="107" spans="1:7" ht="18" customHeight="1">
      <c r="A107" s="233" t="s">
        <v>55</v>
      </c>
      <c r="B107" s="227" t="s">
        <v>57</v>
      </c>
      <c r="C107" s="228" t="s">
        <v>145</v>
      </c>
      <c r="D107" s="229">
        <v>39681</v>
      </c>
      <c r="E107" s="229">
        <v>40384</v>
      </c>
      <c r="F107" s="230">
        <v>40000000</v>
      </c>
      <c r="G107" s="230">
        <v>14000000</v>
      </c>
    </row>
    <row r="108" spans="1:7" ht="18" customHeight="1">
      <c r="A108" s="233" t="s">
        <v>55</v>
      </c>
      <c r="B108" s="227" t="s">
        <v>57</v>
      </c>
      <c r="C108" s="228" t="s">
        <v>125</v>
      </c>
      <c r="D108" s="229">
        <v>40385</v>
      </c>
      <c r="E108" s="229">
        <v>41639</v>
      </c>
      <c r="F108" s="230">
        <v>40000000</v>
      </c>
      <c r="G108" s="230">
        <v>14000000</v>
      </c>
    </row>
    <row r="109" spans="1:7" ht="18" customHeight="1">
      <c r="A109" s="233" t="s">
        <v>55</v>
      </c>
      <c r="B109" s="227" t="s">
        <v>57</v>
      </c>
      <c r="C109" s="228" t="s">
        <v>126</v>
      </c>
      <c r="D109" s="229">
        <v>41640</v>
      </c>
      <c r="E109" s="229">
        <v>42459</v>
      </c>
      <c r="F109" s="230">
        <v>45000000</v>
      </c>
      <c r="G109" s="230">
        <v>15000000</v>
      </c>
    </row>
    <row r="110" spans="1:7" ht="18" customHeight="1">
      <c r="A110" s="233" t="s">
        <v>55</v>
      </c>
      <c r="B110" s="227" t="s">
        <v>57</v>
      </c>
      <c r="C110" s="228" t="s">
        <v>127</v>
      </c>
      <c r="D110" s="229">
        <v>42460</v>
      </c>
      <c r="E110" s="229">
        <v>43360</v>
      </c>
      <c r="F110" s="230">
        <v>50000000</v>
      </c>
      <c r="G110" s="230">
        <v>17000000</v>
      </c>
    </row>
    <row r="111" spans="1:7" ht="18" customHeight="1">
      <c r="A111" s="233" t="s">
        <v>55</v>
      </c>
      <c r="B111" s="227" t="s">
        <v>57</v>
      </c>
      <c r="C111" s="228" t="s">
        <v>128</v>
      </c>
      <c r="D111" s="229">
        <v>43361</v>
      </c>
      <c r="E111" s="229">
        <v>44326</v>
      </c>
      <c r="F111" s="230">
        <v>50000000</v>
      </c>
      <c r="G111" s="230">
        <v>17000000</v>
      </c>
    </row>
    <row r="112" spans="1:7" ht="18" customHeight="1">
      <c r="A112" s="233" t="s">
        <v>55</v>
      </c>
      <c r="B112" s="227" t="s">
        <v>57</v>
      </c>
      <c r="C112" s="228" t="s">
        <v>129</v>
      </c>
      <c r="D112" s="229">
        <v>44327</v>
      </c>
      <c r="E112" s="229">
        <v>44977</v>
      </c>
      <c r="F112" s="230">
        <v>60000000</v>
      </c>
      <c r="G112" s="230">
        <v>20000000</v>
      </c>
    </row>
    <row r="113" spans="1:7" ht="18" customHeight="1">
      <c r="A113" s="233" t="s">
        <v>55</v>
      </c>
      <c r="B113" s="227" t="s">
        <v>57</v>
      </c>
      <c r="C113" s="228" t="s">
        <v>130</v>
      </c>
      <c r="D113" s="229">
        <v>44978</v>
      </c>
      <c r="E113" s="229">
        <v>46021</v>
      </c>
      <c r="F113" s="230">
        <v>75000000</v>
      </c>
      <c r="G113" s="230">
        <v>25000000</v>
      </c>
    </row>
    <row r="114" spans="1:7" ht="18" customHeight="1">
      <c r="A114" s="233" t="s">
        <v>55</v>
      </c>
      <c r="B114" s="227" t="s">
        <v>56</v>
      </c>
      <c r="D114" s="229">
        <v>37149</v>
      </c>
      <c r="E114" s="229">
        <v>39680</v>
      </c>
      <c r="F114" s="230">
        <v>30000000</v>
      </c>
      <c r="G114" s="230">
        <v>12000000</v>
      </c>
    </row>
    <row r="115" spans="1:7" ht="18" customHeight="1">
      <c r="A115" s="233" t="s">
        <v>55</v>
      </c>
      <c r="B115" s="227" t="s">
        <v>56</v>
      </c>
      <c r="D115" s="229">
        <v>39681</v>
      </c>
      <c r="E115" s="229">
        <v>40384</v>
      </c>
      <c r="F115" s="230">
        <v>40000000</v>
      </c>
      <c r="G115" s="230">
        <v>14000000</v>
      </c>
    </row>
    <row r="116" spans="1:7" ht="18" customHeight="1">
      <c r="A116" s="233" t="s">
        <v>55</v>
      </c>
      <c r="B116" s="227" t="s">
        <v>56</v>
      </c>
      <c r="D116" s="229">
        <v>40385</v>
      </c>
      <c r="E116" s="229">
        <v>41639</v>
      </c>
      <c r="F116" s="230">
        <v>55000000</v>
      </c>
      <c r="G116" s="230">
        <v>19000000</v>
      </c>
    </row>
    <row r="117" spans="1:7" ht="18" customHeight="1">
      <c r="A117" s="233" t="s">
        <v>55</v>
      </c>
      <c r="B117" s="227" t="s">
        <v>56</v>
      </c>
      <c r="D117" s="229">
        <v>41640</v>
      </c>
      <c r="E117" s="229">
        <v>42459</v>
      </c>
      <c r="F117" s="230">
        <v>60000000</v>
      </c>
      <c r="G117" s="230">
        <v>20000000</v>
      </c>
    </row>
    <row r="118" spans="1:7" ht="18" customHeight="1">
      <c r="A118" s="233" t="s">
        <v>55</v>
      </c>
      <c r="B118" s="227" t="s">
        <v>56</v>
      </c>
      <c r="D118" s="229">
        <v>42460</v>
      </c>
      <c r="E118" s="229">
        <v>43360</v>
      </c>
      <c r="F118" s="230">
        <v>60000000</v>
      </c>
      <c r="G118" s="230">
        <v>20000000</v>
      </c>
    </row>
    <row r="119" spans="1:7" ht="18" customHeight="1">
      <c r="A119" s="233" t="s">
        <v>55</v>
      </c>
      <c r="B119" s="227" t="s">
        <v>56</v>
      </c>
      <c r="D119" s="229">
        <v>43361</v>
      </c>
      <c r="E119" s="229">
        <v>44326</v>
      </c>
      <c r="F119" s="230">
        <v>60000000</v>
      </c>
      <c r="G119" s="230">
        <v>20000000</v>
      </c>
    </row>
    <row r="120" spans="1:7" ht="18" customHeight="1">
      <c r="A120" s="233" t="s">
        <v>55</v>
      </c>
      <c r="B120" s="227" t="s">
        <v>56</v>
      </c>
      <c r="D120" s="229">
        <v>44327</v>
      </c>
      <c r="E120" s="229">
        <v>44977</v>
      </c>
      <c r="F120" s="230">
        <v>130000000</v>
      </c>
      <c r="G120" s="230">
        <v>43000000</v>
      </c>
    </row>
    <row r="121" spans="1:7" ht="18" customHeight="1">
      <c r="A121" s="233" t="s">
        <v>55</v>
      </c>
      <c r="B121" s="227" t="s">
        <v>56</v>
      </c>
      <c r="D121" s="229">
        <v>44978</v>
      </c>
      <c r="E121" s="229">
        <v>46021</v>
      </c>
      <c r="F121" s="230">
        <v>145000000</v>
      </c>
      <c r="G121" s="230">
        <v>48000000</v>
      </c>
    </row>
    <row r="122" spans="1:7" ht="18" customHeight="1">
      <c r="A122" s="233" t="s">
        <v>55</v>
      </c>
      <c r="B122" s="228" t="s">
        <v>146</v>
      </c>
      <c r="D122" s="229">
        <v>37149</v>
      </c>
      <c r="E122" s="229">
        <v>39680</v>
      </c>
      <c r="F122" s="230">
        <v>30000000</v>
      </c>
      <c r="G122" s="230">
        <v>12000000</v>
      </c>
    </row>
    <row r="123" spans="1:7" ht="18" customHeight="1">
      <c r="A123" s="233" t="s">
        <v>55</v>
      </c>
      <c r="B123" s="228" t="s">
        <v>146</v>
      </c>
      <c r="D123" s="229">
        <v>39681</v>
      </c>
      <c r="E123" s="229">
        <v>40384</v>
      </c>
      <c r="F123" s="230">
        <v>40000000</v>
      </c>
      <c r="G123" s="230">
        <v>14000000</v>
      </c>
    </row>
    <row r="124" spans="1:7" ht="18" customHeight="1">
      <c r="A124" s="233" t="s">
        <v>55</v>
      </c>
      <c r="B124" s="228" t="s">
        <v>146</v>
      </c>
      <c r="D124" s="229">
        <v>40385</v>
      </c>
      <c r="E124" s="229">
        <v>41639</v>
      </c>
      <c r="F124" s="230">
        <v>55000000</v>
      </c>
      <c r="G124" s="230">
        <v>19000000</v>
      </c>
    </row>
    <row r="125" spans="1:7" ht="18" customHeight="1">
      <c r="A125" s="233" t="s">
        <v>55</v>
      </c>
      <c r="B125" s="228" t="s">
        <v>146</v>
      </c>
      <c r="D125" s="229">
        <v>41640</v>
      </c>
      <c r="E125" s="229">
        <v>42459</v>
      </c>
      <c r="F125" s="230">
        <v>60000000</v>
      </c>
      <c r="G125" s="230">
        <v>20000000</v>
      </c>
    </row>
    <row r="126" spans="1:7" ht="18" customHeight="1">
      <c r="A126" s="233" t="s">
        <v>55</v>
      </c>
      <c r="B126" s="228" t="s">
        <v>146</v>
      </c>
      <c r="D126" s="229">
        <v>42460</v>
      </c>
      <c r="E126" s="229">
        <v>43360</v>
      </c>
      <c r="F126" s="230">
        <v>60000000</v>
      </c>
      <c r="G126" s="230">
        <v>20000000</v>
      </c>
    </row>
    <row r="127" spans="1:7" ht="18" customHeight="1">
      <c r="A127" s="233" t="s">
        <v>55</v>
      </c>
      <c r="B127" s="228" t="s">
        <v>146</v>
      </c>
      <c r="D127" s="229">
        <v>43361</v>
      </c>
      <c r="E127" s="229">
        <v>44326</v>
      </c>
      <c r="F127" s="230">
        <v>100000000</v>
      </c>
      <c r="G127" s="230">
        <v>34000000</v>
      </c>
    </row>
    <row r="128" spans="1:7" ht="18" customHeight="1">
      <c r="A128" s="233" t="s">
        <v>55</v>
      </c>
      <c r="B128" s="228" t="s">
        <v>146</v>
      </c>
      <c r="D128" s="229">
        <v>44327</v>
      </c>
      <c r="E128" s="229">
        <v>44977</v>
      </c>
      <c r="F128" s="230">
        <v>130000000</v>
      </c>
      <c r="G128" s="230">
        <v>43000000</v>
      </c>
    </row>
    <row r="129" spans="1:7" ht="18" customHeight="1">
      <c r="A129" s="233" t="s">
        <v>55</v>
      </c>
      <c r="B129" s="228" t="s">
        <v>146</v>
      </c>
      <c r="D129" s="229">
        <v>44978</v>
      </c>
      <c r="E129" s="229">
        <v>46021</v>
      </c>
      <c r="F129" s="230">
        <v>145000000</v>
      </c>
      <c r="G129" s="230">
        <v>48000000</v>
      </c>
    </row>
    <row r="130" spans="1:7" ht="18" customHeight="1">
      <c r="A130" s="233" t="s">
        <v>55</v>
      </c>
      <c r="B130" s="228" t="s">
        <v>147</v>
      </c>
      <c r="D130" s="229">
        <v>37149</v>
      </c>
      <c r="E130" s="229">
        <v>39680</v>
      </c>
      <c r="F130" s="230">
        <v>30000000</v>
      </c>
      <c r="G130" s="230">
        <v>12000000</v>
      </c>
    </row>
    <row r="131" spans="1:7" ht="18" customHeight="1">
      <c r="A131" s="233" t="s">
        <v>55</v>
      </c>
      <c r="B131" s="228" t="s">
        <v>147</v>
      </c>
      <c r="D131" s="229">
        <v>39681</v>
      </c>
      <c r="E131" s="229">
        <v>40384</v>
      </c>
      <c r="F131" s="230">
        <v>40000000</v>
      </c>
      <c r="G131" s="230">
        <v>14000000</v>
      </c>
    </row>
    <row r="132" spans="1:7" ht="18" customHeight="1">
      <c r="A132" s="233" t="s">
        <v>55</v>
      </c>
      <c r="B132" s="228" t="s">
        <v>147</v>
      </c>
      <c r="D132" s="229">
        <v>40385</v>
      </c>
      <c r="E132" s="229">
        <v>41639</v>
      </c>
      <c r="F132" s="230">
        <v>55000000</v>
      </c>
      <c r="G132" s="230">
        <v>19000000</v>
      </c>
    </row>
    <row r="133" spans="1:7" ht="18" customHeight="1">
      <c r="A133" s="233" t="s">
        <v>55</v>
      </c>
      <c r="B133" s="228" t="s">
        <v>147</v>
      </c>
      <c r="D133" s="229">
        <v>41640</v>
      </c>
      <c r="E133" s="229">
        <v>42459</v>
      </c>
      <c r="F133" s="230">
        <v>60000000</v>
      </c>
      <c r="G133" s="230">
        <v>20000000</v>
      </c>
    </row>
    <row r="134" spans="1:7" ht="18" customHeight="1">
      <c r="A134" s="233" t="s">
        <v>55</v>
      </c>
      <c r="B134" s="228" t="s">
        <v>147</v>
      </c>
      <c r="D134" s="229">
        <v>42460</v>
      </c>
      <c r="E134" s="229">
        <v>43360</v>
      </c>
      <c r="F134" s="230">
        <v>60000000</v>
      </c>
      <c r="G134" s="230">
        <v>20000000</v>
      </c>
    </row>
    <row r="135" spans="1:7" ht="18" customHeight="1">
      <c r="A135" s="233" t="s">
        <v>55</v>
      </c>
      <c r="B135" s="228" t="s">
        <v>147</v>
      </c>
      <c r="D135" s="229">
        <v>43361</v>
      </c>
      <c r="E135" s="229">
        <v>44326</v>
      </c>
      <c r="F135" s="230">
        <v>60000000</v>
      </c>
      <c r="G135" s="230">
        <v>20000000</v>
      </c>
    </row>
    <row r="136" spans="1:7" ht="18" customHeight="1">
      <c r="A136" s="233" t="s">
        <v>55</v>
      </c>
      <c r="B136" s="228" t="s">
        <v>147</v>
      </c>
      <c r="D136" s="229">
        <v>44327</v>
      </c>
      <c r="E136" s="229">
        <v>44977</v>
      </c>
      <c r="F136" s="230">
        <v>70000000</v>
      </c>
      <c r="G136" s="230">
        <v>23000000</v>
      </c>
    </row>
    <row r="137" spans="1:7" ht="18" customHeight="1">
      <c r="A137" s="233" t="s">
        <v>55</v>
      </c>
      <c r="B137" s="228" t="s">
        <v>147</v>
      </c>
      <c r="D137" s="229">
        <v>44978</v>
      </c>
      <c r="E137" s="229">
        <v>46021</v>
      </c>
      <c r="F137" s="230">
        <v>85000000</v>
      </c>
      <c r="G137" s="230">
        <v>28000000</v>
      </c>
    </row>
    <row r="138" spans="1:7" ht="18" customHeight="1">
      <c r="A138" s="233" t="s">
        <v>55</v>
      </c>
      <c r="B138" s="228" t="s">
        <v>148</v>
      </c>
      <c r="D138" s="229">
        <v>37149</v>
      </c>
      <c r="E138" s="229">
        <v>39680</v>
      </c>
      <c r="F138" s="230">
        <v>30000000</v>
      </c>
      <c r="G138" s="230">
        <v>12000000</v>
      </c>
    </row>
    <row r="139" spans="1:7" ht="18" customHeight="1">
      <c r="A139" s="233" t="s">
        <v>55</v>
      </c>
      <c r="B139" s="228" t="s">
        <v>148</v>
      </c>
      <c r="D139" s="229">
        <v>39681</v>
      </c>
      <c r="E139" s="229">
        <v>40384</v>
      </c>
      <c r="F139" s="230">
        <v>40000000</v>
      </c>
      <c r="G139" s="230">
        <v>14000000</v>
      </c>
    </row>
    <row r="140" spans="1:7" ht="18" customHeight="1">
      <c r="A140" s="233" t="s">
        <v>55</v>
      </c>
      <c r="B140" s="228" t="s">
        <v>148</v>
      </c>
      <c r="D140" s="229">
        <v>40385</v>
      </c>
      <c r="E140" s="229">
        <v>41639</v>
      </c>
      <c r="F140" s="230">
        <v>40000000</v>
      </c>
      <c r="G140" s="230">
        <v>14000000</v>
      </c>
    </row>
    <row r="141" spans="1:7" ht="18" customHeight="1">
      <c r="A141" s="233" t="s">
        <v>55</v>
      </c>
      <c r="B141" s="228" t="s">
        <v>148</v>
      </c>
      <c r="D141" s="229">
        <v>41640</v>
      </c>
      <c r="E141" s="229">
        <v>42459</v>
      </c>
      <c r="F141" s="230">
        <v>45000000</v>
      </c>
      <c r="G141" s="230">
        <v>15000000</v>
      </c>
    </row>
    <row r="142" spans="1:7" ht="18" customHeight="1">
      <c r="A142" s="233" t="s">
        <v>55</v>
      </c>
      <c r="B142" s="228" t="s">
        <v>148</v>
      </c>
      <c r="D142" s="229">
        <v>42460</v>
      </c>
      <c r="E142" s="229">
        <v>43360</v>
      </c>
      <c r="F142" s="230">
        <v>50000000</v>
      </c>
      <c r="G142" s="230">
        <v>17000000</v>
      </c>
    </row>
    <row r="143" spans="1:7" ht="18" customHeight="1">
      <c r="A143" s="233" t="s">
        <v>55</v>
      </c>
      <c r="B143" s="228" t="s">
        <v>148</v>
      </c>
      <c r="D143" s="229">
        <v>43361</v>
      </c>
      <c r="E143" s="229">
        <v>44326</v>
      </c>
      <c r="F143" s="230">
        <v>50000000</v>
      </c>
      <c r="G143" s="230">
        <v>17000000</v>
      </c>
    </row>
    <row r="144" spans="1:7" ht="18" customHeight="1">
      <c r="A144" s="233" t="s">
        <v>55</v>
      </c>
      <c r="B144" s="228" t="s">
        <v>148</v>
      </c>
      <c r="D144" s="229">
        <v>44327</v>
      </c>
      <c r="E144" s="229">
        <v>44977</v>
      </c>
      <c r="F144" s="230">
        <v>70000000</v>
      </c>
      <c r="G144" s="230">
        <v>23000000</v>
      </c>
    </row>
    <row r="145" spans="1:7" ht="18" customHeight="1">
      <c r="A145" s="233" t="s">
        <v>55</v>
      </c>
      <c r="B145" s="228" t="s">
        <v>148</v>
      </c>
      <c r="D145" s="229">
        <v>44978</v>
      </c>
      <c r="E145" s="229">
        <v>46021</v>
      </c>
      <c r="F145" s="230">
        <v>85000000</v>
      </c>
      <c r="G145" s="230">
        <v>28000000</v>
      </c>
    </row>
    <row r="146" spans="1:7" ht="18" customHeight="1">
      <c r="A146" s="233" t="s">
        <v>55</v>
      </c>
      <c r="B146" s="227" t="s">
        <v>149</v>
      </c>
      <c r="D146" s="229">
        <v>37149</v>
      </c>
      <c r="E146" s="229">
        <v>39680</v>
      </c>
      <c r="F146" s="230">
        <v>30000000</v>
      </c>
      <c r="G146" s="230">
        <v>12000000</v>
      </c>
    </row>
    <row r="147" spans="1:7" ht="18" customHeight="1">
      <c r="A147" s="233" t="s">
        <v>55</v>
      </c>
      <c r="B147" s="227" t="s">
        <v>149</v>
      </c>
      <c r="D147" s="229">
        <v>39681</v>
      </c>
      <c r="E147" s="229">
        <v>40384</v>
      </c>
      <c r="F147" s="230">
        <v>40000000</v>
      </c>
      <c r="G147" s="230">
        <v>14000000</v>
      </c>
    </row>
    <row r="148" spans="1:7" ht="18" customHeight="1">
      <c r="A148" s="233" t="s">
        <v>55</v>
      </c>
      <c r="B148" s="227" t="s">
        <v>149</v>
      </c>
      <c r="D148" s="229">
        <v>40385</v>
      </c>
      <c r="E148" s="229">
        <v>41639</v>
      </c>
      <c r="F148" s="230">
        <v>40000000</v>
      </c>
      <c r="G148" s="230">
        <v>14000000</v>
      </c>
    </row>
    <row r="149" spans="1:7" ht="18" customHeight="1">
      <c r="A149" s="233" t="s">
        <v>55</v>
      </c>
      <c r="B149" s="227" t="s">
        <v>149</v>
      </c>
      <c r="D149" s="229">
        <v>41640</v>
      </c>
      <c r="E149" s="229">
        <v>42459</v>
      </c>
      <c r="F149" s="230">
        <v>45000000</v>
      </c>
      <c r="G149" s="230">
        <v>15000000</v>
      </c>
    </row>
    <row r="150" spans="1:7" ht="18" customHeight="1">
      <c r="A150" s="233" t="s">
        <v>55</v>
      </c>
      <c r="B150" s="227" t="s">
        <v>149</v>
      </c>
      <c r="D150" s="229">
        <v>42460</v>
      </c>
      <c r="E150" s="229">
        <v>43360</v>
      </c>
      <c r="F150" s="230">
        <v>50000000</v>
      </c>
      <c r="G150" s="230">
        <v>17000000</v>
      </c>
    </row>
    <row r="151" spans="1:7" ht="18" customHeight="1">
      <c r="A151" s="233" t="s">
        <v>55</v>
      </c>
      <c r="B151" s="227" t="s">
        <v>149</v>
      </c>
      <c r="D151" s="229">
        <v>43361</v>
      </c>
      <c r="E151" s="229">
        <v>44326</v>
      </c>
      <c r="F151" s="230">
        <v>100000000</v>
      </c>
      <c r="G151" s="230">
        <v>34000000</v>
      </c>
    </row>
    <row r="152" spans="1:7" ht="18" customHeight="1">
      <c r="A152" s="233" t="s">
        <v>55</v>
      </c>
      <c r="B152" s="227" t="s">
        <v>149</v>
      </c>
      <c r="D152" s="229">
        <v>44327</v>
      </c>
      <c r="E152" s="229">
        <v>44977</v>
      </c>
      <c r="F152" s="230">
        <v>130000000</v>
      </c>
      <c r="G152" s="230">
        <v>43000000</v>
      </c>
    </row>
    <row r="153" spans="1:7" ht="18" customHeight="1">
      <c r="A153" s="233" t="s">
        <v>55</v>
      </c>
      <c r="B153" s="227" t="s">
        <v>149</v>
      </c>
      <c r="D153" s="229">
        <v>44978</v>
      </c>
      <c r="E153" s="229">
        <v>46021</v>
      </c>
      <c r="F153" s="230">
        <v>145000000</v>
      </c>
      <c r="G153" s="230">
        <v>48000000</v>
      </c>
    </row>
    <row r="154" spans="1:7" ht="18" customHeight="1">
      <c r="A154" s="233" t="s">
        <v>68</v>
      </c>
      <c r="B154" s="228" t="s">
        <v>151</v>
      </c>
      <c r="D154" s="229">
        <v>37149</v>
      </c>
      <c r="E154" s="229">
        <v>39680</v>
      </c>
      <c r="F154" s="230">
        <v>35000000</v>
      </c>
      <c r="G154" s="230">
        <v>14000000</v>
      </c>
    </row>
    <row r="155" spans="1:7" ht="18" customHeight="1">
      <c r="A155" s="233" t="s">
        <v>68</v>
      </c>
      <c r="B155" s="228" t="s">
        <v>151</v>
      </c>
      <c r="D155" s="229">
        <v>39681</v>
      </c>
      <c r="E155" s="229">
        <v>40384</v>
      </c>
      <c r="F155" s="230">
        <v>50000000</v>
      </c>
      <c r="G155" s="230">
        <v>17000000</v>
      </c>
    </row>
    <row r="156" spans="1:7" ht="18" customHeight="1">
      <c r="A156" s="233" t="s">
        <v>68</v>
      </c>
      <c r="B156" s="228" t="s">
        <v>151</v>
      </c>
      <c r="D156" s="229">
        <v>40385</v>
      </c>
      <c r="E156" s="229">
        <v>41639</v>
      </c>
      <c r="F156" s="230">
        <v>55000000</v>
      </c>
      <c r="G156" s="230">
        <v>19000000</v>
      </c>
    </row>
    <row r="157" spans="1:7" ht="18" customHeight="1">
      <c r="A157" s="233" t="s">
        <v>68</v>
      </c>
      <c r="B157" s="228" t="s">
        <v>151</v>
      </c>
      <c r="D157" s="229">
        <v>41640</v>
      </c>
      <c r="E157" s="229">
        <v>42459</v>
      </c>
      <c r="F157" s="230">
        <v>60000000</v>
      </c>
      <c r="G157" s="230">
        <v>20000000</v>
      </c>
    </row>
    <row r="158" spans="1:7" ht="18" customHeight="1">
      <c r="A158" s="233" t="s">
        <v>68</v>
      </c>
      <c r="B158" s="228" t="s">
        <v>151</v>
      </c>
      <c r="D158" s="229">
        <v>42460</v>
      </c>
      <c r="E158" s="229">
        <v>43360</v>
      </c>
      <c r="F158" s="230">
        <v>60000000</v>
      </c>
      <c r="G158" s="230">
        <v>20000000</v>
      </c>
    </row>
    <row r="159" spans="1:7" ht="18" customHeight="1">
      <c r="A159" s="233" t="s">
        <v>68</v>
      </c>
      <c r="B159" s="228" t="s">
        <v>151</v>
      </c>
      <c r="D159" s="229">
        <v>43361</v>
      </c>
      <c r="E159" s="229">
        <v>44326</v>
      </c>
      <c r="F159" s="230">
        <v>60000000</v>
      </c>
      <c r="G159" s="230">
        <v>20000000</v>
      </c>
    </row>
    <row r="160" spans="1:7" ht="18" customHeight="1">
      <c r="A160" s="233" t="s">
        <v>68</v>
      </c>
      <c r="B160" s="228" t="s">
        <v>151</v>
      </c>
      <c r="D160" s="229">
        <v>44327</v>
      </c>
      <c r="E160" s="229">
        <v>44977</v>
      </c>
      <c r="F160" s="230">
        <v>70000000</v>
      </c>
      <c r="G160" s="230">
        <v>23000000</v>
      </c>
    </row>
    <row r="161" spans="1:7" ht="18" customHeight="1">
      <c r="A161" s="233" t="s">
        <v>68</v>
      </c>
      <c r="B161" s="228" t="s">
        <v>151</v>
      </c>
      <c r="D161" s="229">
        <v>44978</v>
      </c>
      <c r="E161" s="229">
        <v>46021</v>
      </c>
      <c r="F161" s="230">
        <v>85000000</v>
      </c>
      <c r="G161" s="230">
        <v>28000000</v>
      </c>
    </row>
    <row r="162" spans="1:7" ht="18" customHeight="1">
      <c r="A162" s="227" t="s">
        <v>61</v>
      </c>
      <c r="B162" s="228" t="s">
        <v>152</v>
      </c>
      <c r="D162" s="229">
        <v>37149</v>
      </c>
      <c r="E162" s="229">
        <v>39680</v>
      </c>
      <c r="F162" s="230">
        <v>35000000</v>
      </c>
      <c r="G162" s="230">
        <v>14000000</v>
      </c>
    </row>
    <row r="163" spans="1:7" ht="18" customHeight="1">
      <c r="A163" s="227" t="s">
        <v>61</v>
      </c>
      <c r="B163" s="228" t="s">
        <v>152</v>
      </c>
      <c r="D163" s="229">
        <v>39681</v>
      </c>
      <c r="E163" s="229">
        <v>40384</v>
      </c>
      <c r="F163" s="230">
        <v>50000000</v>
      </c>
      <c r="G163" s="230">
        <v>17000000</v>
      </c>
    </row>
    <row r="164" spans="1:7" ht="18" customHeight="1">
      <c r="A164" s="227" t="s">
        <v>61</v>
      </c>
      <c r="B164" s="228" t="s">
        <v>152</v>
      </c>
      <c r="D164" s="229">
        <v>40385</v>
      </c>
      <c r="E164" s="229">
        <v>41639</v>
      </c>
      <c r="F164" s="230">
        <v>55000000</v>
      </c>
      <c r="G164" s="230">
        <v>19000000</v>
      </c>
    </row>
    <row r="165" spans="1:7" ht="18" customHeight="1">
      <c r="A165" s="227" t="s">
        <v>61</v>
      </c>
      <c r="B165" s="228" t="s">
        <v>152</v>
      </c>
      <c r="D165" s="229">
        <v>41640</v>
      </c>
      <c r="E165" s="229">
        <v>42459</v>
      </c>
      <c r="F165" s="230">
        <v>60000000</v>
      </c>
      <c r="G165" s="230">
        <v>20000000</v>
      </c>
    </row>
    <row r="166" spans="1:7" ht="18" customHeight="1">
      <c r="A166" s="227" t="s">
        <v>61</v>
      </c>
      <c r="B166" s="228" t="s">
        <v>152</v>
      </c>
      <c r="D166" s="229">
        <v>42460</v>
      </c>
      <c r="E166" s="229">
        <v>43360</v>
      </c>
      <c r="F166" s="230">
        <v>60000000</v>
      </c>
      <c r="G166" s="230">
        <v>20000000</v>
      </c>
    </row>
    <row r="167" spans="1:7" ht="18" customHeight="1">
      <c r="A167" s="227" t="s">
        <v>61</v>
      </c>
      <c r="B167" s="228" t="s">
        <v>152</v>
      </c>
      <c r="D167" s="229">
        <v>43361</v>
      </c>
      <c r="E167" s="229">
        <v>44326</v>
      </c>
      <c r="F167" s="230">
        <v>60000000</v>
      </c>
      <c r="G167" s="230">
        <v>20000000</v>
      </c>
    </row>
    <row r="168" spans="1:7" ht="18" customHeight="1">
      <c r="A168" s="227" t="s">
        <v>61</v>
      </c>
      <c r="B168" s="228" t="s">
        <v>152</v>
      </c>
      <c r="D168" s="229">
        <v>44327</v>
      </c>
      <c r="E168" s="229">
        <v>44977</v>
      </c>
      <c r="F168" s="230">
        <v>70000000</v>
      </c>
      <c r="G168" s="230">
        <v>23000000</v>
      </c>
    </row>
    <row r="169" spans="1:7" ht="18" customHeight="1">
      <c r="A169" s="227" t="s">
        <v>61</v>
      </c>
      <c r="B169" s="228" t="s">
        <v>152</v>
      </c>
      <c r="D169" s="229">
        <v>44978</v>
      </c>
      <c r="E169" s="229">
        <v>46021</v>
      </c>
      <c r="F169" s="230">
        <v>85000000</v>
      </c>
      <c r="G169" s="230">
        <v>28000000</v>
      </c>
    </row>
    <row r="170" spans="1:7" ht="18" customHeight="1">
      <c r="A170" s="227" t="s">
        <v>63</v>
      </c>
      <c r="B170" s="228" t="s">
        <v>153</v>
      </c>
      <c r="D170" s="229">
        <v>37149</v>
      </c>
      <c r="E170" s="229">
        <v>39680</v>
      </c>
      <c r="F170" s="230">
        <v>35000000</v>
      </c>
      <c r="G170" s="230">
        <v>14000000</v>
      </c>
    </row>
    <row r="171" spans="1:7" ht="18" customHeight="1">
      <c r="A171" s="227" t="s">
        <v>63</v>
      </c>
      <c r="B171" s="228" t="s">
        <v>153</v>
      </c>
      <c r="D171" s="229">
        <v>39681</v>
      </c>
      <c r="E171" s="229">
        <v>40384</v>
      </c>
      <c r="F171" s="230">
        <v>50000000</v>
      </c>
      <c r="G171" s="230">
        <v>17000000</v>
      </c>
    </row>
    <row r="172" spans="1:7" ht="18" customHeight="1">
      <c r="A172" s="227" t="s">
        <v>63</v>
      </c>
      <c r="B172" s="228" t="s">
        <v>153</v>
      </c>
      <c r="D172" s="229">
        <v>40385</v>
      </c>
      <c r="E172" s="229">
        <v>41639</v>
      </c>
      <c r="F172" s="230">
        <v>55000000</v>
      </c>
      <c r="G172" s="230">
        <v>19000000</v>
      </c>
    </row>
    <row r="173" spans="1:7" ht="18" customHeight="1">
      <c r="A173" s="227" t="s">
        <v>63</v>
      </c>
      <c r="B173" s="228" t="s">
        <v>153</v>
      </c>
      <c r="D173" s="229">
        <v>41640</v>
      </c>
      <c r="E173" s="229">
        <v>42459</v>
      </c>
      <c r="F173" s="230">
        <v>60000000</v>
      </c>
      <c r="G173" s="230">
        <v>20000000</v>
      </c>
    </row>
    <row r="174" spans="1:7" ht="18" customHeight="1">
      <c r="A174" s="227" t="s">
        <v>63</v>
      </c>
      <c r="B174" s="228" t="s">
        <v>153</v>
      </c>
      <c r="D174" s="229">
        <v>42460</v>
      </c>
      <c r="E174" s="229">
        <v>43360</v>
      </c>
      <c r="F174" s="230">
        <v>60000000</v>
      </c>
      <c r="G174" s="230">
        <v>20000000</v>
      </c>
    </row>
    <row r="175" spans="1:7" ht="18" customHeight="1">
      <c r="A175" s="227" t="s">
        <v>63</v>
      </c>
      <c r="B175" s="228" t="s">
        <v>153</v>
      </c>
      <c r="D175" s="229">
        <v>43361</v>
      </c>
      <c r="E175" s="229">
        <v>44326</v>
      </c>
      <c r="F175" s="230">
        <v>60000000</v>
      </c>
      <c r="G175" s="230">
        <v>20000000</v>
      </c>
    </row>
    <row r="176" spans="1:7" ht="18" customHeight="1">
      <c r="A176" s="227" t="s">
        <v>63</v>
      </c>
      <c r="B176" s="228" t="s">
        <v>153</v>
      </c>
      <c r="D176" s="229">
        <v>44327</v>
      </c>
      <c r="E176" s="229">
        <v>44977</v>
      </c>
      <c r="F176" s="230">
        <v>70000000</v>
      </c>
      <c r="G176" s="230">
        <v>23000000</v>
      </c>
    </row>
    <row r="177" spans="1:7" ht="18" customHeight="1">
      <c r="A177" s="227" t="s">
        <v>63</v>
      </c>
      <c r="B177" s="228" t="s">
        <v>153</v>
      </c>
      <c r="D177" s="229">
        <v>44978</v>
      </c>
      <c r="E177" s="229">
        <v>46021</v>
      </c>
      <c r="F177" s="230">
        <v>85000000</v>
      </c>
      <c r="G177" s="230">
        <v>28000000</v>
      </c>
    </row>
    <row r="178" spans="1:7" ht="18" customHeight="1">
      <c r="A178" s="227" t="s">
        <v>63</v>
      </c>
      <c r="B178" s="228" t="s">
        <v>154</v>
      </c>
      <c r="D178" s="229">
        <v>37149</v>
      </c>
      <c r="E178" s="229">
        <v>39680</v>
      </c>
      <c r="F178" s="230">
        <v>30000000</v>
      </c>
      <c r="G178" s="230">
        <v>12000000</v>
      </c>
    </row>
    <row r="179" spans="1:7" ht="18" customHeight="1">
      <c r="A179" s="227" t="s">
        <v>63</v>
      </c>
      <c r="B179" s="228" t="s">
        <v>154</v>
      </c>
      <c r="D179" s="229">
        <v>39681</v>
      </c>
      <c r="E179" s="229">
        <v>40384</v>
      </c>
      <c r="F179" s="230">
        <v>40000000</v>
      </c>
      <c r="G179" s="230">
        <v>14000000</v>
      </c>
    </row>
    <row r="180" spans="1:7" ht="18" customHeight="1">
      <c r="A180" s="227" t="s">
        <v>63</v>
      </c>
      <c r="B180" s="228" t="s">
        <v>154</v>
      </c>
      <c r="D180" s="229">
        <v>40385</v>
      </c>
      <c r="E180" s="229">
        <v>41639</v>
      </c>
      <c r="F180" s="230">
        <v>40000000</v>
      </c>
      <c r="G180" s="230">
        <v>14000000</v>
      </c>
    </row>
    <row r="181" spans="1:7" ht="18" customHeight="1">
      <c r="A181" s="227" t="s">
        <v>63</v>
      </c>
      <c r="B181" s="228" t="s">
        <v>154</v>
      </c>
      <c r="D181" s="229">
        <v>41640</v>
      </c>
      <c r="E181" s="229">
        <v>42459</v>
      </c>
      <c r="F181" s="230">
        <v>45000000</v>
      </c>
      <c r="G181" s="230">
        <v>15000000</v>
      </c>
    </row>
    <row r="182" spans="1:7" ht="18" customHeight="1">
      <c r="A182" s="227" t="s">
        <v>63</v>
      </c>
      <c r="B182" s="228" t="s">
        <v>154</v>
      </c>
      <c r="D182" s="229">
        <v>42460</v>
      </c>
      <c r="E182" s="229">
        <v>43360</v>
      </c>
      <c r="F182" s="230">
        <v>50000000</v>
      </c>
      <c r="G182" s="230">
        <v>17000000</v>
      </c>
    </row>
    <row r="183" spans="1:7" ht="18" customHeight="1">
      <c r="A183" s="227" t="s">
        <v>63</v>
      </c>
      <c r="B183" s="228" t="s">
        <v>154</v>
      </c>
      <c r="D183" s="229">
        <v>43361</v>
      </c>
      <c r="E183" s="229">
        <v>44326</v>
      </c>
      <c r="F183" s="230">
        <v>50000000</v>
      </c>
      <c r="G183" s="230">
        <v>17000000</v>
      </c>
    </row>
    <row r="184" spans="1:7" ht="18" customHeight="1">
      <c r="A184" s="227" t="s">
        <v>63</v>
      </c>
      <c r="B184" s="228" t="s">
        <v>154</v>
      </c>
      <c r="D184" s="229">
        <v>44327</v>
      </c>
      <c r="E184" s="229">
        <v>44977</v>
      </c>
      <c r="F184" s="230">
        <v>60000000</v>
      </c>
      <c r="G184" s="230">
        <v>20000000</v>
      </c>
    </row>
    <row r="185" spans="1:7" ht="18" customHeight="1">
      <c r="A185" s="227" t="s">
        <v>63</v>
      </c>
      <c r="B185" s="228" t="s">
        <v>154</v>
      </c>
      <c r="D185" s="229">
        <v>44978</v>
      </c>
      <c r="E185" s="229">
        <v>46021</v>
      </c>
      <c r="F185" s="230">
        <v>75000000</v>
      </c>
      <c r="G185" s="230">
        <v>25000000</v>
      </c>
    </row>
    <row r="186" spans="1:7" ht="18" customHeight="1">
      <c r="A186" s="227" t="s">
        <v>65</v>
      </c>
      <c r="B186" s="228" t="s">
        <v>155</v>
      </c>
      <c r="D186" s="229">
        <v>37149</v>
      </c>
      <c r="E186" s="229">
        <v>39680</v>
      </c>
      <c r="F186" s="230">
        <v>35000000</v>
      </c>
      <c r="G186" s="230">
        <v>14000000</v>
      </c>
    </row>
    <row r="187" spans="1:7" ht="18" customHeight="1">
      <c r="A187" s="227" t="s">
        <v>65</v>
      </c>
      <c r="B187" s="228" t="s">
        <v>155</v>
      </c>
      <c r="D187" s="229">
        <v>39681</v>
      </c>
      <c r="E187" s="229">
        <v>40384</v>
      </c>
      <c r="F187" s="230">
        <v>50000000</v>
      </c>
      <c r="G187" s="230">
        <v>17000000</v>
      </c>
    </row>
    <row r="188" spans="1:7" ht="18" customHeight="1">
      <c r="A188" s="227" t="s">
        <v>65</v>
      </c>
      <c r="B188" s="228" t="s">
        <v>155</v>
      </c>
      <c r="D188" s="229">
        <v>40385</v>
      </c>
      <c r="E188" s="229">
        <v>41639</v>
      </c>
      <c r="F188" s="230">
        <v>55000000</v>
      </c>
      <c r="G188" s="230">
        <v>19000000</v>
      </c>
    </row>
    <row r="189" spans="1:7" ht="18" customHeight="1">
      <c r="A189" s="227" t="s">
        <v>65</v>
      </c>
      <c r="B189" s="228" t="s">
        <v>155</v>
      </c>
      <c r="D189" s="229">
        <v>41640</v>
      </c>
      <c r="E189" s="229">
        <v>42459</v>
      </c>
      <c r="F189" s="230">
        <v>60000000</v>
      </c>
      <c r="G189" s="230">
        <v>20000000</v>
      </c>
    </row>
    <row r="190" spans="1:7" ht="18" customHeight="1">
      <c r="A190" s="227" t="s">
        <v>65</v>
      </c>
      <c r="B190" s="228" t="s">
        <v>155</v>
      </c>
      <c r="D190" s="229">
        <v>42460</v>
      </c>
      <c r="E190" s="229">
        <v>43360</v>
      </c>
      <c r="F190" s="230">
        <v>60000000</v>
      </c>
      <c r="G190" s="230">
        <v>20000000</v>
      </c>
    </row>
    <row r="191" spans="1:7" ht="18" customHeight="1">
      <c r="A191" s="227" t="s">
        <v>65</v>
      </c>
      <c r="B191" s="228" t="s">
        <v>155</v>
      </c>
      <c r="D191" s="229">
        <v>43361</v>
      </c>
      <c r="E191" s="229">
        <v>44326</v>
      </c>
      <c r="F191" s="230">
        <v>60000000</v>
      </c>
      <c r="G191" s="230">
        <v>20000000</v>
      </c>
    </row>
    <row r="192" spans="1:7" ht="18" customHeight="1">
      <c r="A192" s="227" t="s">
        <v>65</v>
      </c>
      <c r="B192" s="228" t="s">
        <v>155</v>
      </c>
      <c r="D192" s="229">
        <v>44327</v>
      </c>
      <c r="E192" s="229">
        <v>44977</v>
      </c>
      <c r="F192" s="230">
        <v>70000000</v>
      </c>
      <c r="G192" s="230">
        <v>23000000</v>
      </c>
    </row>
    <row r="193" spans="1:7" ht="18" customHeight="1">
      <c r="A193" s="227" t="s">
        <v>65</v>
      </c>
      <c r="B193" s="228" t="s">
        <v>155</v>
      </c>
      <c r="D193" s="229">
        <v>44978</v>
      </c>
      <c r="E193" s="229">
        <v>46021</v>
      </c>
      <c r="F193" s="230">
        <v>85000000</v>
      </c>
      <c r="G193" s="230">
        <v>28000000</v>
      </c>
    </row>
    <row r="194" spans="1:7" ht="18" customHeight="1">
      <c r="A194" s="227" t="s">
        <v>65</v>
      </c>
      <c r="B194" s="228" t="s">
        <v>250</v>
      </c>
      <c r="D194" s="229">
        <v>37149</v>
      </c>
      <c r="E194" s="229">
        <v>39680</v>
      </c>
      <c r="F194" s="230">
        <v>30000000</v>
      </c>
      <c r="G194" s="230">
        <v>12000000</v>
      </c>
    </row>
    <row r="195" spans="1:7" ht="18" customHeight="1">
      <c r="A195" s="227" t="s">
        <v>65</v>
      </c>
      <c r="B195" s="228" t="s">
        <v>250</v>
      </c>
      <c r="D195" s="229">
        <v>39681</v>
      </c>
      <c r="E195" s="229">
        <v>40384</v>
      </c>
      <c r="F195" s="230">
        <v>40000000</v>
      </c>
      <c r="G195" s="230">
        <v>14000000</v>
      </c>
    </row>
    <row r="196" spans="1:7" ht="18" customHeight="1">
      <c r="A196" s="227" t="s">
        <v>65</v>
      </c>
      <c r="B196" s="228" t="s">
        <v>250</v>
      </c>
      <c r="D196" s="229">
        <v>40385</v>
      </c>
      <c r="E196" s="229">
        <v>41639</v>
      </c>
      <c r="F196" s="230">
        <v>40000000</v>
      </c>
      <c r="G196" s="230">
        <v>14000000</v>
      </c>
    </row>
    <row r="197" spans="1:7" ht="18" customHeight="1">
      <c r="A197" s="227" t="s">
        <v>65</v>
      </c>
      <c r="B197" s="228" t="s">
        <v>250</v>
      </c>
      <c r="D197" s="229">
        <v>41640</v>
      </c>
      <c r="E197" s="229">
        <v>42459</v>
      </c>
      <c r="F197" s="230">
        <v>45000000</v>
      </c>
      <c r="G197" s="230">
        <v>15000000</v>
      </c>
    </row>
    <row r="198" spans="1:7" ht="18" customHeight="1">
      <c r="A198" s="227" t="s">
        <v>65</v>
      </c>
      <c r="B198" s="228" t="s">
        <v>250</v>
      </c>
      <c r="D198" s="229">
        <v>42460</v>
      </c>
      <c r="E198" s="229">
        <v>43360</v>
      </c>
      <c r="F198" s="230">
        <v>50000000</v>
      </c>
      <c r="G198" s="230">
        <v>17000000</v>
      </c>
    </row>
    <row r="199" spans="1:7" ht="18" customHeight="1">
      <c r="A199" s="227" t="s">
        <v>65</v>
      </c>
      <c r="B199" s="228" t="s">
        <v>250</v>
      </c>
      <c r="D199" s="229">
        <v>43361</v>
      </c>
      <c r="E199" s="229">
        <v>44326</v>
      </c>
      <c r="F199" s="230">
        <v>50000000</v>
      </c>
      <c r="G199" s="230">
        <v>17000000</v>
      </c>
    </row>
    <row r="200" spans="1:7" ht="18" customHeight="1">
      <c r="A200" s="227" t="s">
        <v>65</v>
      </c>
      <c r="B200" s="228" t="s">
        <v>250</v>
      </c>
      <c r="D200" s="229">
        <v>44327</v>
      </c>
      <c r="E200" s="229">
        <v>44977</v>
      </c>
      <c r="F200" s="230">
        <v>60000000</v>
      </c>
      <c r="G200" s="230">
        <v>20000000</v>
      </c>
    </row>
    <row r="201" spans="1:7" ht="18" customHeight="1">
      <c r="A201" s="227" t="s">
        <v>65</v>
      </c>
      <c r="B201" s="228" t="s">
        <v>250</v>
      </c>
      <c r="D201" s="229">
        <v>44978</v>
      </c>
      <c r="E201" s="229">
        <v>46021</v>
      </c>
      <c r="F201" s="230">
        <v>75000000</v>
      </c>
      <c r="G201" s="230">
        <v>25000000</v>
      </c>
    </row>
    <row r="202" spans="1:7" ht="18" customHeight="1">
      <c r="A202" s="227" t="s">
        <v>66</v>
      </c>
      <c r="B202" s="228" t="s">
        <v>156</v>
      </c>
      <c r="D202" s="229">
        <v>37149</v>
      </c>
      <c r="E202" s="229">
        <v>39680</v>
      </c>
      <c r="F202" s="230">
        <v>35000000</v>
      </c>
      <c r="G202" s="230">
        <v>14000000</v>
      </c>
    </row>
    <row r="203" spans="1:7" ht="18" customHeight="1">
      <c r="A203" s="227" t="s">
        <v>66</v>
      </c>
      <c r="B203" s="228" t="s">
        <v>156</v>
      </c>
      <c r="D203" s="229">
        <v>39681</v>
      </c>
      <c r="E203" s="229">
        <v>40384</v>
      </c>
      <c r="F203" s="230">
        <v>50000000</v>
      </c>
      <c r="G203" s="230">
        <v>17000000</v>
      </c>
    </row>
    <row r="204" spans="1:7" ht="18" customHeight="1">
      <c r="A204" s="227" t="s">
        <v>66</v>
      </c>
      <c r="B204" s="228" t="s">
        <v>156</v>
      </c>
      <c r="D204" s="229">
        <v>40385</v>
      </c>
      <c r="E204" s="229">
        <v>41639</v>
      </c>
      <c r="F204" s="230">
        <v>55000000</v>
      </c>
      <c r="G204" s="230">
        <v>19000000</v>
      </c>
    </row>
    <row r="205" spans="1:7" ht="18" customHeight="1">
      <c r="A205" s="227" t="s">
        <v>66</v>
      </c>
      <c r="B205" s="228" t="s">
        <v>156</v>
      </c>
      <c r="D205" s="229">
        <v>41640</v>
      </c>
      <c r="E205" s="229">
        <v>42459</v>
      </c>
      <c r="F205" s="230">
        <v>60000000</v>
      </c>
      <c r="G205" s="230">
        <v>20000000</v>
      </c>
    </row>
    <row r="206" spans="1:7" ht="18" customHeight="1">
      <c r="A206" s="227" t="s">
        <v>66</v>
      </c>
      <c r="B206" s="228" t="s">
        <v>156</v>
      </c>
      <c r="D206" s="229">
        <v>42460</v>
      </c>
      <c r="E206" s="229">
        <v>43360</v>
      </c>
      <c r="F206" s="230">
        <v>60000000</v>
      </c>
      <c r="G206" s="230">
        <v>20000000</v>
      </c>
    </row>
    <row r="207" spans="1:7" ht="18" customHeight="1">
      <c r="A207" s="227" t="s">
        <v>66</v>
      </c>
      <c r="B207" s="228" t="s">
        <v>156</v>
      </c>
      <c r="D207" s="229">
        <v>43361</v>
      </c>
      <c r="E207" s="229">
        <v>44326</v>
      </c>
      <c r="F207" s="230">
        <v>60000000</v>
      </c>
      <c r="G207" s="230">
        <v>20000000</v>
      </c>
    </row>
    <row r="208" spans="1:7" ht="18" customHeight="1">
      <c r="A208" s="227" t="s">
        <v>66</v>
      </c>
      <c r="B208" s="228" t="s">
        <v>156</v>
      </c>
      <c r="D208" s="229">
        <v>44327</v>
      </c>
      <c r="E208" s="229">
        <v>44977</v>
      </c>
      <c r="F208" s="230">
        <v>70000000</v>
      </c>
      <c r="G208" s="230">
        <v>23000000</v>
      </c>
    </row>
    <row r="209" spans="1:7" ht="18" customHeight="1">
      <c r="A209" s="227" t="s">
        <v>66</v>
      </c>
      <c r="B209" s="228" t="s">
        <v>156</v>
      </c>
      <c r="D209" s="229">
        <v>44978</v>
      </c>
      <c r="E209" s="229">
        <v>46021</v>
      </c>
      <c r="F209" s="230">
        <v>85000000</v>
      </c>
      <c r="G209" s="230">
        <v>28000000</v>
      </c>
    </row>
    <row r="210" spans="1:7" ht="18" customHeight="1">
      <c r="A210" s="227" t="s">
        <v>66</v>
      </c>
      <c r="B210" s="227" t="s">
        <v>157</v>
      </c>
      <c r="D210" s="229">
        <v>37149</v>
      </c>
      <c r="E210" s="229">
        <v>39680</v>
      </c>
      <c r="F210" s="230">
        <v>30000000</v>
      </c>
      <c r="G210" s="230">
        <v>12000000</v>
      </c>
    </row>
    <row r="211" spans="1:7" ht="18" customHeight="1">
      <c r="A211" s="227" t="s">
        <v>66</v>
      </c>
      <c r="B211" s="227" t="s">
        <v>157</v>
      </c>
      <c r="D211" s="229">
        <v>39681</v>
      </c>
      <c r="E211" s="229">
        <v>40384</v>
      </c>
      <c r="F211" s="230">
        <v>40000000</v>
      </c>
      <c r="G211" s="230">
        <v>14000000</v>
      </c>
    </row>
    <row r="212" spans="1:7" ht="18" customHeight="1">
      <c r="A212" s="227" t="s">
        <v>66</v>
      </c>
      <c r="B212" s="227" t="s">
        <v>157</v>
      </c>
      <c r="D212" s="229">
        <v>40385</v>
      </c>
      <c r="E212" s="229">
        <v>41639</v>
      </c>
      <c r="F212" s="230">
        <v>40000000</v>
      </c>
      <c r="G212" s="230">
        <v>14000000</v>
      </c>
    </row>
    <row r="213" spans="1:7" ht="18" customHeight="1">
      <c r="A213" s="227" t="s">
        <v>66</v>
      </c>
      <c r="B213" s="227" t="s">
        <v>157</v>
      </c>
      <c r="D213" s="229">
        <v>41640</v>
      </c>
      <c r="E213" s="229">
        <v>42459</v>
      </c>
      <c r="F213" s="230">
        <v>45000000</v>
      </c>
      <c r="G213" s="230">
        <v>15000000</v>
      </c>
    </row>
    <row r="214" spans="1:7" ht="18" customHeight="1">
      <c r="A214" s="227" t="s">
        <v>66</v>
      </c>
      <c r="B214" s="227" t="s">
        <v>157</v>
      </c>
      <c r="D214" s="229">
        <v>42460</v>
      </c>
      <c r="E214" s="229">
        <v>43360</v>
      </c>
      <c r="F214" s="230">
        <v>50000000</v>
      </c>
      <c r="G214" s="230">
        <v>17000000</v>
      </c>
    </row>
    <row r="215" spans="1:7" ht="18" customHeight="1">
      <c r="A215" s="227" t="s">
        <v>66</v>
      </c>
      <c r="B215" s="227" t="s">
        <v>157</v>
      </c>
      <c r="D215" s="229">
        <v>43361</v>
      </c>
      <c r="E215" s="229">
        <v>44326</v>
      </c>
      <c r="F215" s="230">
        <v>50000000</v>
      </c>
      <c r="G215" s="230">
        <v>17000000</v>
      </c>
    </row>
    <row r="216" spans="1:7" ht="18" customHeight="1">
      <c r="A216" s="227" t="s">
        <v>66</v>
      </c>
      <c r="B216" s="227" t="s">
        <v>157</v>
      </c>
      <c r="D216" s="229">
        <v>44327</v>
      </c>
      <c r="E216" s="229">
        <v>44977</v>
      </c>
      <c r="F216" s="230">
        <v>60000000</v>
      </c>
      <c r="G216" s="230">
        <v>20000000</v>
      </c>
    </row>
    <row r="217" spans="1:7" ht="18" customHeight="1">
      <c r="A217" s="227" t="s">
        <v>66</v>
      </c>
      <c r="B217" s="227" t="s">
        <v>157</v>
      </c>
      <c r="D217" s="229">
        <v>44978</v>
      </c>
      <c r="E217" s="229">
        <v>46021</v>
      </c>
      <c r="F217" s="230">
        <v>75000000</v>
      </c>
      <c r="G217" s="230">
        <v>25000000</v>
      </c>
    </row>
    <row r="218" spans="1:7" ht="18" customHeight="1">
      <c r="A218" s="234" t="s">
        <v>62</v>
      </c>
      <c r="D218" s="229">
        <v>37149</v>
      </c>
      <c r="E218" s="229">
        <v>39680</v>
      </c>
      <c r="F218" s="230">
        <v>30000000</v>
      </c>
      <c r="G218" s="230">
        <v>12000000</v>
      </c>
    </row>
    <row r="219" spans="1:7" ht="18" customHeight="1">
      <c r="A219" s="234" t="s">
        <v>62</v>
      </c>
      <c r="D219" s="229">
        <v>39681</v>
      </c>
      <c r="E219" s="229">
        <v>40384</v>
      </c>
      <c r="F219" s="230">
        <v>40000000</v>
      </c>
      <c r="G219" s="230">
        <v>14000000</v>
      </c>
    </row>
    <row r="220" spans="1:7" ht="18" customHeight="1">
      <c r="A220" s="234" t="s">
        <v>62</v>
      </c>
      <c r="D220" s="229">
        <v>40385</v>
      </c>
      <c r="E220" s="229">
        <v>41639</v>
      </c>
      <c r="F220" s="230">
        <v>40000000</v>
      </c>
      <c r="G220" s="230">
        <v>14000000</v>
      </c>
    </row>
    <row r="221" spans="1:7" ht="18" customHeight="1">
      <c r="A221" s="234" t="s">
        <v>62</v>
      </c>
      <c r="D221" s="229">
        <v>41640</v>
      </c>
      <c r="E221" s="229">
        <v>42459</v>
      </c>
      <c r="F221" s="230">
        <v>45000000</v>
      </c>
      <c r="G221" s="230">
        <v>15000000</v>
      </c>
    </row>
    <row r="222" spans="1:7" ht="18" customHeight="1">
      <c r="A222" s="234" t="s">
        <v>62</v>
      </c>
      <c r="D222" s="229">
        <v>42460</v>
      </c>
      <c r="E222" s="229">
        <v>43360</v>
      </c>
      <c r="F222" s="230">
        <v>50000000</v>
      </c>
      <c r="G222" s="230">
        <v>17000000</v>
      </c>
    </row>
    <row r="223" spans="1:7" ht="18" customHeight="1">
      <c r="A223" s="234" t="s">
        <v>62</v>
      </c>
      <c r="D223" s="229">
        <v>43361</v>
      </c>
      <c r="E223" s="229">
        <v>44326</v>
      </c>
      <c r="F223" s="230">
        <v>100000000</v>
      </c>
      <c r="G223" s="230">
        <v>34000000</v>
      </c>
    </row>
    <row r="224" spans="1:7" ht="18" customHeight="1">
      <c r="A224" s="234" t="s">
        <v>62</v>
      </c>
      <c r="D224" s="229">
        <v>44327</v>
      </c>
      <c r="E224" s="229">
        <v>44977</v>
      </c>
      <c r="F224" s="230">
        <v>130000000</v>
      </c>
      <c r="G224" s="230">
        <v>43000000</v>
      </c>
    </row>
    <row r="225" spans="1:7" ht="18" customHeight="1">
      <c r="A225" s="234" t="s">
        <v>62</v>
      </c>
      <c r="D225" s="229">
        <v>44978</v>
      </c>
      <c r="E225" s="229">
        <v>46021</v>
      </c>
      <c r="F225" s="230">
        <v>145000000</v>
      </c>
      <c r="G225" s="230">
        <v>48000000</v>
      </c>
    </row>
    <row r="226" spans="1:7" ht="18" customHeight="1">
      <c r="A226" s="227" t="s">
        <v>59</v>
      </c>
      <c r="B226" s="228"/>
      <c r="D226" s="229">
        <v>37149</v>
      </c>
      <c r="E226" s="229">
        <v>39680</v>
      </c>
      <c r="F226" s="230">
        <v>30000000</v>
      </c>
      <c r="G226" s="230">
        <v>12000000</v>
      </c>
    </row>
    <row r="227" spans="1:7" ht="18" customHeight="1">
      <c r="A227" s="227" t="s">
        <v>59</v>
      </c>
      <c r="B227" s="228"/>
      <c r="D227" s="229">
        <v>39681</v>
      </c>
      <c r="E227" s="229">
        <v>40384</v>
      </c>
      <c r="F227" s="230">
        <v>40000000</v>
      </c>
      <c r="G227" s="230">
        <v>14000000</v>
      </c>
    </row>
    <row r="228" spans="1:7" ht="18" customHeight="1">
      <c r="A228" s="227" t="s">
        <v>59</v>
      </c>
      <c r="B228" s="228"/>
      <c r="D228" s="229">
        <v>40385</v>
      </c>
      <c r="E228" s="229">
        <v>41639</v>
      </c>
      <c r="F228" s="230">
        <v>40000000</v>
      </c>
      <c r="G228" s="230">
        <v>14000000</v>
      </c>
    </row>
    <row r="229" spans="1:7" ht="18" customHeight="1">
      <c r="A229" s="227" t="s">
        <v>59</v>
      </c>
      <c r="B229" s="228"/>
      <c r="D229" s="229">
        <v>41640</v>
      </c>
      <c r="E229" s="229">
        <v>42459</v>
      </c>
      <c r="F229" s="230">
        <v>45000000</v>
      </c>
      <c r="G229" s="230">
        <v>15000000</v>
      </c>
    </row>
    <row r="230" spans="1:7" ht="18" customHeight="1">
      <c r="A230" s="227" t="s">
        <v>59</v>
      </c>
      <c r="B230" s="228"/>
      <c r="D230" s="229">
        <v>42460</v>
      </c>
      <c r="E230" s="229">
        <v>43360</v>
      </c>
      <c r="F230" s="230">
        <v>50000000</v>
      </c>
      <c r="G230" s="230">
        <v>17000000</v>
      </c>
    </row>
    <row r="231" spans="1:7" ht="18" customHeight="1">
      <c r="A231" s="227" t="s">
        <v>59</v>
      </c>
      <c r="B231" s="228"/>
      <c r="D231" s="229">
        <v>43361</v>
      </c>
      <c r="E231" s="229">
        <v>44326</v>
      </c>
      <c r="F231" s="230">
        <v>50000000</v>
      </c>
      <c r="G231" s="230">
        <v>17000000</v>
      </c>
    </row>
    <row r="232" spans="1:7" ht="18" customHeight="1">
      <c r="A232" s="227" t="s">
        <v>59</v>
      </c>
      <c r="B232" s="228"/>
      <c r="D232" s="229">
        <v>44327</v>
      </c>
      <c r="E232" s="229">
        <v>44977</v>
      </c>
      <c r="F232" s="230">
        <v>60000000</v>
      </c>
      <c r="G232" s="230">
        <v>20000000</v>
      </c>
    </row>
    <row r="233" spans="1:7" ht="18" customHeight="1">
      <c r="A233" s="227" t="s">
        <v>59</v>
      </c>
      <c r="B233" s="228"/>
      <c r="D233" s="229">
        <v>44978</v>
      </c>
      <c r="E233" s="229">
        <v>46021</v>
      </c>
      <c r="F233" s="230">
        <v>75000000</v>
      </c>
      <c r="G233" s="230">
        <v>25000000</v>
      </c>
    </row>
    <row r="234" spans="1:7" ht="18" customHeight="1">
      <c r="A234" s="227" t="s">
        <v>60</v>
      </c>
      <c r="B234" s="228"/>
      <c r="D234" s="229">
        <v>37149</v>
      </c>
      <c r="E234" s="229">
        <v>39680</v>
      </c>
      <c r="F234" s="230">
        <v>30000000</v>
      </c>
      <c r="G234" s="230">
        <v>12000000</v>
      </c>
    </row>
    <row r="235" spans="1:7" ht="18" customHeight="1">
      <c r="A235" s="227" t="s">
        <v>60</v>
      </c>
      <c r="B235" s="228"/>
      <c r="D235" s="229">
        <v>39681</v>
      </c>
      <c r="E235" s="229">
        <v>40384</v>
      </c>
      <c r="F235" s="230">
        <v>40000000</v>
      </c>
      <c r="G235" s="230">
        <v>14000000</v>
      </c>
    </row>
    <row r="236" spans="1:7" ht="18" customHeight="1">
      <c r="A236" s="227" t="s">
        <v>60</v>
      </c>
      <c r="B236" s="228"/>
      <c r="D236" s="229">
        <v>40385</v>
      </c>
      <c r="E236" s="229">
        <v>41639</v>
      </c>
      <c r="F236" s="230">
        <v>40000000</v>
      </c>
      <c r="G236" s="230">
        <v>14000000</v>
      </c>
    </row>
    <row r="237" spans="1:7" ht="18" customHeight="1">
      <c r="A237" s="227" t="s">
        <v>60</v>
      </c>
      <c r="B237" s="228"/>
      <c r="D237" s="229">
        <v>41640</v>
      </c>
      <c r="E237" s="229">
        <v>42459</v>
      </c>
      <c r="F237" s="230">
        <v>45000000</v>
      </c>
      <c r="G237" s="230">
        <v>15000000</v>
      </c>
    </row>
    <row r="238" spans="1:7" ht="18" customHeight="1">
      <c r="A238" s="227" t="s">
        <v>60</v>
      </c>
      <c r="B238" s="228"/>
      <c r="D238" s="229">
        <v>42460</v>
      </c>
      <c r="E238" s="229">
        <v>43360</v>
      </c>
      <c r="F238" s="230">
        <v>50000000</v>
      </c>
      <c r="G238" s="230">
        <v>17000000</v>
      </c>
    </row>
    <row r="239" spans="1:7" ht="18" customHeight="1">
      <c r="A239" s="227" t="s">
        <v>60</v>
      </c>
      <c r="B239" s="228"/>
      <c r="D239" s="229">
        <v>43361</v>
      </c>
      <c r="E239" s="229">
        <v>44326</v>
      </c>
      <c r="F239" s="230">
        <v>50000000</v>
      </c>
      <c r="G239" s="230">
        <v>17000000</v>
      </c>
    </row>
    <row r="240" spans="1:7" ht="18" customHeight="1">
      <c r="A240" s="227" t="s">
        <v>60</v>
      </c>
      <c r="B240" s="228"/>
      <c r="D240" s="229">
        <v>44327</v>
      </c>
      <c r="E240" s="229">
        <v>44977</v>
      </c>
      <c r="F240" s="230">
        <v>60000000</v>
      </c>
      <c r="G240" s="230">
        <v>20000000</v>
      </c>
    </row>
    <row r="241" spans="1:7" ht="18" customHeight="1">
      <c r="A241" s="227" t="s">
        <v>60</v>
      </c>
      <c r="B241" s="228"/>
      <c r="D241" s="229">
        <v>44978</v>
      </c>
      <c r="E241" s="229">
        <v>46021</v>
      </c>
      <c r="F241" s="230">
        <v>75000000</v>
      </c>
      <c r="G241" s="230">
        <v>25000000</v>
      </c>
    </row>
    <row r="242" spans="1:7" ht="18" customHeight="1">
      <c r="A242" s="227" t="s">
        <v>70</v>
      </c>
      <c r="D242" s="229">
        <v>37149</v>
      </c>
      <c r="E242" s="229">
        <v>39680</v>
      </c>
      <c r="F242" s="230">
        <v>30000000</v>
      </c>
      <c r="G242" s="230">
        <v>12000000</v>
      </c>
    </row>
    <row r="243" spans="1:7" ht="18" customHeight="1">
      <c r="A243" s="227" t="s">
        <v>70</v>
      </c>
      <c r="D243" s="229">
        <v>39681</v>
      </c>
      <c r="E243" s="229">
        <v>40384</v>
      </c>
      <c r="F243" s="230">
        <v>40000000</v>
      </c>
      <c r="G243" s="230">
        <v>14000000</v>
      </c>
    </row>
    <row r="244" spans="1:7" ht="18" customHeight="1">
      <c r="A244" s="227" t="s">
        <v>70</v>
      </c>
      <c r="D244" s="229">
        <v>40385</v>
      </c>
      <c r="E244" s="229">
        <v>41639</v>
      </c>
      <c r="F244" s="230">
        <v>40000000</v>
      </c>
      <c r="G244" s="230">
        <v>14000000</v>
      </c>
    </row>
    <row r="245" spans="1:7" ht="18" customHeight="1">
      <c r="A245" s="227" t="s">
        <v>70</v>
      </c>
      <c r="D245" s="229">
        <v>41640</v>
      </c>
      <c r="E245" s="229">
        <v>42459</v>
      </c>
      <c r="F245" s="230">
        <v>45000000</v>
      </c>
      <c r="G245" s="230">
        <v>15000000</v>
      </c>
    </row>
    <row r="246" spans="1:7" ht="18" customHeight="1">
      <c r="A246" s="227" t="s">
        <v>70</v>
      </c>
      <c r="D246" s="229">
        <v>42460</v>
      </c>
      <c r="E246" s="229">
        <v>43360</v>
      </c>
      <c r="F246" s="230">
        <v>50000000</v>
      </c>
      <c r="G246" s="230">
        <v>17000000</v>
      </c>
    </row>
    <row r="247" spans="1:7" ht="18" customHeight="1">
      <c r="A247" s="227" t="s">
        <v>70</v>
      </c>
      <c r="D247" s="229">
        <v>43361</v>
      </c>
      <c r="E247" s="229">
        <v>44326</v>
      </c>
      <c r="F247" s="230">
        <v>50000000</v>
      </c>
      <c r="G247" s="230">
        <v>17000000</v>
      </c>
    </row>
    <row r="248" spans="1:7" ht="18" customHeight="1">
      <c r="A248" s="227" t="s">
        <v>70</v>
      </c>
      <c r="D248" s="229">
        <v>44327</v>
      </c>
      <c r="E248" s="229">
        <v>44977</v>
      </c>
      <c r="F248" s="230">
        <v>60000000</v>
      </c>
      <c r="G248" s="230">
        <v>20000000</v>
      </c>
    </row>
    <row r="249" spans="1:7" ht="18" customHeight="1">
      <c r="A249" s="227" t="s">
        <v>70</v>
      </c>
      <c r="D249" s="229">
        <v>44978</v>
      </c>
      <c r="E249" s="229">
        <v>46021</v>
      </c>
      <c r="F249" s="230">
        <v>75000000</v>
      </c>
      <c r="G249" s="230">
        <v>25000000</v>
      </c>
    </row>
    <row r="250" spans="1:7" ht="18" customHeight="1">
      <c r="A250" s="234" t="s">
        <v>158</v>
      </c>
      <c r="B250" s="234"/>
      <c r="C250" s="234"/>
      <c r="D250" s="229">
        <v>37149</v>
      </c>
      <c r="E250" s="229">
        <v>39680</v>
      </c>
      <c r="F250" s="230">
        <v>30000000</v>
      </c>
      <c r="G250" s="230">
        <v>12000000</v>
      </c>
    </row>
    <row r="251" spans="1:7" ht="18" customHeight="1">
      <c r="A251" s="234" t="s">
        <v>158</v>
      </c>
      <c r="B251" s="234"/>
      <c r="C251" s="234"/>
      <c r="D251" s="229">
        <v>39681</v>
      </c>
      <c r="E251" s="229">
        <v>40384</v>
      </c>
      <c r="F251" s="230">
        <v>40000000</v>
      </c>
      <c r="G251" s="230">
        <v>14000000</v>
      </c>
    </row>
    <row r="252" spans="1:7" ht="18" customHeight="1">
      <c r="A252" s="234" t="s">
        <v>158</v>
      </c>
      <c r="B252" s="234"/>
      <c r="C252" s="234"/>
      <c r="D252" s="229">
        <v>40385</v>
      </c>
      <c r="E252" s="229">
        <v>41639</v>
      </c>
      <c r="F252" s="230">
        <v>40000000</v>
      </c>
      <c r="G252" s="230">
        <v>14000000</v>
      </c>
    </row>
    <row r="253" spans="1:7" ht="18" customHeight="1">
      <c r="A253" s="234" t="s">
        <v>158</v>
      </c>
      <c r="B253" s="234"/>
      <c r="C253" s="234"/>
      <c r="D253" s="229">
        <v>41640</v>
      </c>
      <c r="E253" s="229">
        <v>42459</v>
      </c>
      <c r="F253" s="230">
        <v>45000000</v>
      </c>
      <c r="G253" s="230">
        <v>15000000</v>
      </c>
    </row>
    <row r="254" spans="1:7" ht="18" customHeight="1">
      <c r="A254" s="234" t="s">
        <v>158</v>
      </c>
      <c r="B254" s="234"/>
      <c r="C254" s="234"/>
      <c r="D254" s="229">
        <v>42460</v>
      </c>
      <c r="E254" s="229">
        <v>43360</v>
      </c>
      <c r="F254" s="230">
        <v>50000000</v>
      </c>
      <c r="G254" s="230">
        <v>17000000</v>
      </c>
    </row>
    <row r="255" spans="1:7" ht="18" customHeight="1">
      <c r="A255" s="234" t="s">
        <v>158</v>
      </c>
      <c r="B255" s="234"/>
      <c r="C255" s="234"/>
      <c r="D255" s="229">
        <v>43361</v>
      </c>
      <c r="E255" s="229">
        <v>44326</v>
      </c>
      <c r="F255" s="230">
        <v>50000000</v>
      </c>
      <c r="G255" s="230">
        <v>17000000</v>
      </c>
    </row>
    <row r="256" spans="1:7" ht="18" customHeight="1">
      <c r="A256" s="234" t="s">
        <v>158</v>
      </c>
      <c r="B256" s="234"/>
      <c r="C256" s="234"/>
      <c r="D256" s="229">
        <v>44327</v>
      </c>
      <c r="E256" s="229">
        <v>44977</v>
      </c>
      <c r="F256" s="230">
        <v>60000000</v>
      </c>
      <c r="G256" s="230">
        <v>20000000</v>
      </c>
    </row>
    <row r="257" spans="1:7" ht="18" customHeight="1">
      <c r="A257" s="234" t="s">
        <v>158</v>
      </c>
      <c r="B257" s="234"/>
      <c r="C257" s="234"/>
      <c r="D257" s="229">
        <v>44978</v>
      </c>
      <c r="E257" s="229">
        <v>46021</v>
      </c>
      <c r="F257" s="230">
        <v>75000000</v>
      </c>
      <c r="G257" s="230">
        <v>25000000</v>
      </c>
    </row>
    <row r="258" spans="1:7" ht="18" customHeight="1">
      <c r="A258" s="234" t="s">
        <v>58</v>
      </c>
      <c r="D258" s="229">
        <v>37149</v>
      </c>
      <c r="E258" s="229">
        <v>39680</v>
      </c>
      <c r="F258" s="230">
        <v>30000000</v>
      </c>
      <c r="G258" s="230">
        <v>12000000</v>
      </c>
    </row>
    <row r="259" spans="1:7" ht="18" customHeight="1">
      <c r="A259" s="234" t="s">
        <v>58</v>
      </c>
      <c r="D259" s="229">
        <v>39681</v>
      </c>
      <c r="E259" s="229">
        <v>40384</v>
      </c>
      <c r="F259" s="230">
        <v>40000000</v>
      </c>
      <c r="G259" s="230">
        <v>14000000</v>
      </c>
    </row>
    <row r="260" spans="1:7" ht="18" customHeight="1">
      <c r="A260" s="234" t="s">
        <v>58</v>
      </c>
      <c r="D260" s="229">
        <v>40385</v>
      </c>
      <c r="E260" s="229">
        <v>41639</v>
      </c>
      <c r="F260" s="230">
        <v>40000000</v>
      </c>
      <c r="G260" s="230">
        <v>14000000</v>
      </c>
    </row>
    <row r="261" spans="1:7" ht="18" customHeight="1">
      <c r="A261" s="234" t="s">
        <v>58</v>
      </c>
      <c r="D261" s="229">
        <v>41640</v>
      </c>
      <c r="E261" s="229">
        <v>42459</v>
      </c>
      <c r="F261" s="230">
        <v>50000000</v>
      </c>
      <c r="G261" s="230">
        <v>17000000</v>
      </c>
    </row>
    <row r="262" spans="1:7" ht="18" customHeight="1">
      <c r="A262" s="234" t="s">
        <v>58</v>
      </c>
      <c r="D262" s="229">
        <v>42460</v>
      </c>
      <c r="E262" s="229">
        <v>43360</v>
      </c>
      <c r="F262" s="230">
        <v>50000000</v>
      </c>
      <c r="G262" s="230">
        <v>17000000</v>
      </c>
    </row>
    <row r="263" spans="1:7" ht="18" customHeight="1">
      <c r="A263" s="234" t="s">
        <v>58</v>
      </c>
      <c r="D263" s="229">
        <v>43361</v>
      </c>
      <c r="E263" s="229">
        <v>44326</v>
      </c>
      <c r="F263" s="230">
        <v>50000000</v>
      </c>
      <c r="G263" s="230">
        <v>17000000</v>
      </c>
    </row>
    <row r="264" spans="1:7" ht="18" customHeight="1">
      <c r="A264" s="234" t="s">
        <v>58</v>
      </c>
      <c r="D264" s="229">
        <v>44327</v>
      </c>
      <c r="E264" s="229">
        <v>44977</v>
      </c>
      <c r="F264" s="230">
        <v>60000000</v>
      </c>
      <c r="G264" s="230">
        <v>20000000</v>
      </c>
    </row>
    <row r="265" spans="1:7" ht="18" customHeight="1">
      <c r="A265" s="234" t="s">
        <v>58</v>
      </c>
      <c r="D265" s="229">
        <v>44978</v>
      </c>
      <c r="E265" s="229">
        <v>46021</v>
      </c>
      <c r="F265" s="230">
        <v>75000000</v>
      </c>
      <c r="G265" s="230">
        <v>25000000</v>
      </c>
    </row>
    <row r="266" spans="1:7" ht="18" customHeight="1">
      <c r="A266" s="227" t="s">
        <v>64</v>
      </c>
      <c r="D266" s="229">
        <v>37149</v>
      </c>
      <c r="E266" s="229">
        <v>39680</v>
      </c>
      <c r="F266" s="230">
        <v>30000000</v>
      </c>
      <c r="G266" s="230">
        <v>12000000</v>
      </c>
    </row>
    <row r="267" spans="1:7" ht="18" customHeight="1">
      <c r="A267" s="227" t="s">
        <v>64</v>
      </c>
      <c r="D267" s="229">
        <v>39681</v>
      </c>
      <c r="E267" s="229">
        <v>40384</v>
      </c>
      <c r="F267" s="230">
        <v>40000000</v>
      </c>
      <c r="G267" s="230">
        <v>14000000</v>
      </c>
    </row>
    <row r="268" spans="1:7" ht="18" customHeight="1">
      <c r="A268" s="227" t="s">
        <v>64</v>
      </c>
      <c r="D268" s="229">
        <v>40385</v>
      </c>
      <c r="E268" s="229">
        <v>41639</v>
      </c>
      <c r="F268" s="230">
        <v>40000000</v>
      </c>
      <c r="G268" s="230">
        <v>14000000</v>
      </c>
    </row>
    <row r="269" spans="1:7" ht="18" customHeight="1">
      <c r="A269" s="227" t="s">
        <v>64</v>
      </c>
      <c r="D269" s="229">
        <v>41640</v>
      </c>
      <c r="E269" s="229">
        <v>42459</v>
      </c>
      <c r="F269" s="230">
        <v>45000000</v>
      </c>
      <c r="G269" s="230">
        <v>15000000</v>
      </c>
    </row>
    <row r="270" spans="1:7" ht="18" customHeight="1">
      <c r="A270" s="227" t="s">
        <v>64</v>
      </c>
      <c r="D270" s="229">
        <v>42460</v>
      </c>
      <c r="E270" s="229">
        <v>43360</v>
      </c>
      <c r="F270" s="230">
        <v>50000000</v>
      </c>
      <c r="G270" s="230">
        <v>17000000</v>
      </c>
    </row>
    <row r="271" spans="1:7" ht="18" customHeight="1">
      <c r="A271" s="227" t="s">
        <v>64</v>
      </c>
      <c r="D271" s="229">
        <v>43361</v>
      </c>
      <c r="E271" s="229">
        <v>44326</v>
      </c>
      <c r="F271" s="230">
        <v>50000000</v>
      </c>
      <c r="G271" s="230">
        <v>17000000</v>
      </c>
    </row>
    <row r="272" spans="1:7" ht="18" customHeight="1">
      <c r="A272" s="227" t="s">
        <v>64</v>
      </c>
      <c r="D272" s="229">
        <v>44327</v>
      </c>
      <c r="E272" s="229">
        <v>44977</v>
      </c>
      <c r="F272" s="230">
        <v>60000000</v>
      </c>
      <c r="G272" s="230">
        <v>20000000</v>
      </c>
    </row>
    <row r="273" spans="1:7" ht="18" customHeight="1">
      <c r="A273" s="227" t="s">
        <v>64</v>
      </c>
      <c r="D273" s="229">
        <v>44978</v>
      </c>
      <c r="E273" s="229">
        <v>46021</v>
      </c>
      <c r="F273" s="230">
        <v>75000000</v>
      </c>
      <c r="G273" s="230">
        <v>25000000</v>
      </c>
    </row>
    <row r="274" spans="1:7" ht="18" customHeight="1">
      <c r="A274" s="227" t="s">
        <v>67</v>
      </c>
      <c r="D274" s="229">
        <v>37149</v>
      </c>
      <c r="E274" s="229">
        <v>39680</v>
      </c>
      <c r="F274" s="230">
        <v>30000000</v>
      </c>
      <c r="G274" s="230">
        <v>12000000</v>
      </c>
    </row>
    <row r="275" spans="1:7" ht="18" customHeight="1">
      <c r="A275" s="227" t="s">
        <v>67</v>
      </c>
      <c r="D275" s="229">
        <v>39681</v>
      </c>
      <c r="E275" s="229">
        <v>40384</v>
      </c>
      <c r="F275" s="230">
        <v>40000000</v>
      </c>
      <c r="G275" s="230">
        <v>14000000</v>
      </c>
    </row>
    <row r="276" spans="1:7" ht="18" customHeight="1">
      <c r="A276" s="227" t="s">
        <v>67</v>
      </c>
      <c r="D276" s="229">
        <v>40385</v>
      </c>
      <c r="E276" s="229">
        <v>41639</v>
      </c>
      <c r="F276" s="230">
        <v>40000000</v>
      </c>
      <c r="G276" s="230">
        <v>14000000</v>
      </c>
    </row>
    <row r="277" spans="1:7" ht="18" customHeight="1">
      <c r="A277" s="227" t="s">
        <v>67</v>
      </c>
      <c r="D277" s="229">
        <v>41640</v>
      </c>
      <c r="E277" s="229">
        <v>42459</v>
      </c>
      <c r="F277" s="230">
        <v>45000000</v>
      </c>
      <c r="G277" s="230">
        <v>15000000</v>
      </c>
    </row>
    <row r="278" spans="1:7" ht="18" customHeight="1">
      <c r="A278" s="227" t="s">
        <v>67</v>
      </c>
      <c r="D278" s="229">
        <v>42460</v>
      </c>
      <c r="E278" s="229">
        <v>43360</v>
      </c>
      <c r="F278" s="230">
        <v>50000000</v>
      </c>
      <c r="G278" s="230">
        <v>17000000</v>
      </c>
    </row>
    <row r="279" spans="1:7" ht="18" customHeight="1">
      <c r="A279" s="227" t="s">
        <v>67</v>
      </c>
      <c r="D279" s="229">
        <v>43361</v>
      </c>
      <c r="E279" s="229">
        <v>44326</v>
      </c>
      <c r="F279" s="230">
        <v>50000000</v>
      </c>
      <c r="G279" s="230">
        <v>17000000</v>
      </c>
    </row>
    <row r="280" spans="1:7" ht="18" customHeight="1">
      <c r="A280" s="227" t="s">
        <v>67</v>
      </c>
      <c r="D280" s="229">
        <v>44327</v>
      </c>
      <c r="E280" s="229">
        <v>44977</v>
      </c>
      <c r="F280" s="230">
        <v>60000000</v>
      </c>
      <c r="G280" s="230">
        <v>20000000</v>
      </c>
    </row>
    <row r="281" spans="1:7" ht="18" customHeight="1">
      <c r="A281" s="227" t="s">
        <v>67</v>
      </c>
      <c r="D281" s="229">
        <v>44978</v>
      </c>
      <c r="E281" s="229">
        <v>46021</v>
      </c>
      <c r="F281" s="230">
        <v>75000000</v>
      </c>
      <c r="G281" s="230">
        <v>25000000</v>
      </c>
    </row>
    <row r="282" spans="1:7" ht="18" customHeight="1">
      <c r="A282" s="234" t="s">
        <v>71</v>
      </c>
      <c r="D282" s="229">
        <v>37149</v>
      </c>
      <c r="E282" s="229">
        <v>39680</v>
      </c>
      <c r="F282" s="230">
        <v>30000000</v>
      </c>
      <c r="G282" s="230">
        <v>12000000</v>
      </c>
    </row>
    <row r="283" spans="1:7" ht="18" customHeight="1">
      <c r="A283" s="234" t="s">
        <v>71</v>
      </c>
      <c r="D283" s="229">
        <v>39681</v>
      </c>
      <c r="E283" s="229">
        <v>40384</v>
      </c>
      <c r="F283" s="230">
        <v>40000000</v>
      </c>
      <c r="G283" s="230">
        <v>14000000</v>
      </c>
    </row>
    <row r="284" spans="1:7" ht="18" customHeight="1">
      <c r="A284" s="234" t="s">
        <v>71</v>
      </c>
      <c r="D284" s="229">
        <v>40385</v>
      </c>
      <c r="E284" s="229">
        <v>41639</v>
      </c>
      <c r="F284" s="230">
        <v>40000000</v>
      </c>
      <c r="G284" s="230">
        <v>14000000</v>
      </c>
    </row>
    <row r="285" spans="1:7" ht="18" customHeight="1">
      <c r="A285" s="234" t="s">
        <v>71</v>
      </c>
      <c r="D285" s="229">
        <v>41640</v>
      </c>
      <c r="E285" s="229">
        <v>42459</v>
      </c>
      <c r="F285" s="230">
        <v>45000000</v>
      </c>
      <c r="G285" s="230">
        <v>15000000</v>
      </c>
    </row>
    <row r="286" spans="1:7" ht="18" customHeight="1">
      <c r="A286" s="234" t="s">
        <v>71</v>
      </c>
      <c r="D286" s="229">
        <v>42460</v>
      </c>
      <c r="E286" s="229">
        <v>43360</v>
      </c>
      <c r="F286" s="230">
        <v>50000000</v>
      </c>
      <c r="G286" s="230">
        <v>17000000</v>
      </c>
    </row>
    <row r="287" spans="1:7" ht="18" customHeight="1">
      <c r="A287" s="234" t="s">
        <v>71</v>
      </c>
      <c r="D287" s="229">
        <v>43361</v>
      </c>
      <c r="E287" s="229">
        <v>44326</v>
      </c>
      <c r="F287" s="230">
        <v>50000000</v>
      </c>
      <c r="G287" s="230">
        <v>17000000</v>
      </c>
    </row>
    <row r="288" spans="1:7" ht="18" customHeight="1">
      <c r="A288" s="234" t="s">
        <v>71</v>
      </c>
      <c r="D288" s="229">
        <v>44327</v>
      </c>
      <c r="E288" s="229">
        <v>44977</v>
      </c>
      <c r="F288" s="230">
        <v>60000000</v>
      </c>
      <c r="G288" s="230">
        <v>20000000</v>
      </c>
    </row>
    <row r="289" spans="1:7" ht="18" customHeight="1">
      <c r="A289" s="234" t="s">
        <v>71</v>
      </c>
      <c r="D289" s="229">
        <v>44978</v>
      </c>
      <c r="E289" s="229">
        <v>46021</v>
      </c>
      <c r="F289" s="230">
        <v>75000000</v>
      </c>
      <c r="G289" s="230">
        <v>25000000</v>
      </c>
    </row>
  </sheetData>
  <sheetProtection algorithmName="SHA-512" hashValue="r3L5Alanw5Dr7fUPyv70HDaZgzMZuNRLIzNPVJqne/CJ1bdP3QnqvEUZ0QtEJznLnlWMXuhIbhgZVYCMFsctGg==" saltValue="tNuKw1W0TjxBZfD9/iUuTA==" spinCount="100000" sheet="1" objects="1" scenarios="1"/>
  <phoneticPr fontId="24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75F01-7BBE-4194-BE25-D903B34307A9}">
  <sheetPr codeName="Sheet6">
    <tabColor theme="8" tint="0.59999389629810485"/>
  </sheetPr>
  <dimension ref="A2:G145"/>
  <sheetViews>
    <sheetView showGridLines="0" workbookViewId="0">
      <selection sqref="A1:XFD1048576"/>
    </sheetView>
  </sheetViews>
  <sheetFormatPr defaultColWidth="8.75" defaultRowHeight="20.100000000000001" customHeight="1"/>
  <cols>
    <col min="1" max="1" width="12.5" style="236" customWidth="1"/>
    <col min="2" max="3" width="8.75" style="236"/>
    <col min="4" max="4" width="11.125" style="236" bestFit="1" customWidth="1"/>
    <col min="5" max="5" width="13" style="238" bestFit="1" customWidth="1"/>
    <col min="6" max="7" width="11.875" style="238" bestFit="1" customWidth="1"/>
    <col min="8" max="16384" width="8.75" style="236"/>
  </cols>
  <sheetData>
    <row r="2" spans="1:7" ht="20.100000000000001" customHeight="1">
      <c r="A2" s="236" t="s">
        <v>53</v>
      </c>
      <c r="D2" s="237">
        <v>37561</v>
      </c>
      <c r="E2" s="238">
        <v>240000000</v>
      </c>
      <c r="F2" s="238">
        <v>45000000</v>
      </c>
      <c r="G2" s="238">
        <v>13500000</v>
      </c>
    </row>
    <row r="3" spans="1:7" ht="20.100000000000001" customHeight="1">
      <c r="A3" s="236" t="s">
        <v>53</v>
      </c>
      <c r="D3" s="237">
        <v>39681</v>
      </c>
      <c r="E3" s="238">
        <v>260000000</v>
      </c>
      <c r="F3" s="238">
        <v>45000000</v>
      </c>
      <c r="G3" s="238">
        <v>13500000</v>
      </c>
    </row>
    <row r="4" spans="1:7" ht="20.100000000000001" customHeight="1">
      <c r="A4" s="236" t="s">
        <v>53</v>
      </c>
      <c r="D4" s="237">
        <v>40385</v>
      </c>
      <c r="E4" s="238">
        <v>300000000</v>
      </c>
      <c r="F4" s="238">
        <v>50000000</v>
      </c>
      <c r="G4" s="238">
        <v>15000000</v>
      </c>
    </row>
    <row r="5" spans="1:7" ht="20.100000000000001" customHeight="1">
      <c r="A5" s="236" t="s">
        <v>53</v>
      </c>
      <c r="D5" s="237">
        <v>41640</v>
      </c>
      <c r="E5" s="238">
        <v>400000000</v>
      </c>
      <c r="F5" s="238">
        <v>50000000</v>
      </c>
      <c r="G5" s="238">
        <v>15000000</v>
      </c>
    </row>
    <row r="6" spans="1:7" ht="20.100000000000001" customHeight="1">
      <c r="A6" s="236" t="s">
        <v>53</v>
      </c>
      <c r="D6" s="237">
        <v>43126</v>
      </c>
      <c r="E6" s="238">
        <v>610000000</v>
      </c>
      <c r="F6" s="238">
        <v>65000000</v>
      </c>
      <c r="G6" s="238">
        <v>22000000</v>
      </c>
    </row>
    <row r="7" spans="1:7" ht="20.100000000000001" customHeight="1">
      <c r="A7" s="236" t="s">
        <v>53</v>
      </c>
      <c r="D7" s="237">
        <v>43557</v>
      </c>
      <c r="E7" s="238">
        <v>900000000</v>
      </c>
      <c r="F7" s="238">
        <v>65000000</v>
      </c>
      <c r="G7" s="238">
        <v>22000000</v>
      </c>
    </row>
    <row r="8" spans="1:7" ht="20.100000000000001" customHeight="1">
      <c r="A8" s="236" t="s">
        <v>55</v>
      </c>
      <c r="B8" s="239" t="s">
        <v>251</v>
      </c>
      <c r="D8" s="237">
        <v>37561</v>
      </c>
      <c r="E8" s="238">
        <v>140000000</v>
      </c>
      <c r="F8" s="238">
        <v>25000000</v>
      </c>
      <c r="G8" s="238">
        <v>7500000</v>
      </c>
    </row>
    <row r="9" spans="1:7" ht="20.100000000000001" customHeight="1">
      <c r="A9" s="236" t="s">
        <v>55</v>
      </c>
      <c r="B9" s="239" t="s">
        <v>251</v>
      </c>
      <c r="D9" s="237">
        <v>39681</v>
      </c>
      <c r="E9" s="238">
        <v>150000000</v>
      </c>
      <c r="F9" s="238">
        <v>25000000</v>
      </c>
      <c r="G9" s="238">
        <v>7500000</v>
      </c>
    </row>
    <row r="10" spans="1:7" ht="20.100000000000001" customHeight="1">
      <c r="A10" s="236" t="s">
        <v>55</v>
      </c>
      <c r="B10" s="239" t="s">
        <v>251</v>
      </c>
      <c r="D10" s="237">
        <v>40385</v>
      </c>
      <c r="E10" s="238">
        <v>180000000</v>
      </c>
      <c r="F10" s="238">
        <v>30000000</v>
      </c>
      <c r="G10" s="238">
        <v>9000000</v>
      </c>
    </row>
    <row r="11" spans="1:7" ht="20.100000000000001" customHeight="1">
      <c r="A11" s="236" t="s">
        <v>55</v>
      </c>
      <c r="B11" s="239" t="s">
        <v>251</v>
      </c>
      <c r="D11" s="237">
        <v>41640</v>
      </c>
      <c r="E11" s="238">
        <v>240000000</v>
      </c>
      <c r="F11" s="238">
        <v>38000000</v>
      </c>
      <c r="G11" s="238">
        <v>13000000</v>
      </c>
    </row>
    <row r="12" spans="1:7" ht="20.100000000000001" customHeight="1">
      <c r="A12" s="236" t="s">
        <v>55</v>
      </c>
      <c r="B12" s="239" t="s">
        <v>251</v>
      </c>
      <c r="D12" s="237">
        <v>43126</v>
      </c>
      <c r="E12" s="238">
        <v>390000000</v>
      </c>
      <c r="F12" s="238">
        <v>38000000</v>
      </c>
      <c r="G12" s="238">
        <v>13000000</v>
      </c>
    </row>
    <row r="13" spans="1:7" ht="20.100000000000001" customHeight="1">
      <c r="A13" s="236" t="s">
        <v>55</v>
      </c>
      <c r="B13" s="239" t="s">
        <v>251</v>
      </c>
      <c r="D13" s="237">
        <v>43557</v>
      </c>
      <c r="E13" s="238">
        <v>540000000</v>
      </c>
      <c r="F13" s="238">
        <v>38000000</v>
      </c>
      <c r="G13" s="238">
        <v>13000000</v>
      </c>
    </row>
    <row r="14" spans="1:7" ht="20.100000000000001" customHeight="1">
      <c r="A14" s="236" t="s">
        <v>55</v>
      </c>
      <c r="B14" s="239" t="s">
        <v>252</v>
      </c>
      <c r="D14" s="237">
        <v>37561</v>
      </c>
      <c r="E14" s="238">
        <v>140000000</v>
      </c>
      <c r="F14" s="238">
        <v>25000000</v>
      </c>
      <c r="G14" s="238">
        <v>7500000</v>
      </c>
    </row>
    <row r="15" spans="1:7" ht="20.100000000000001" customHeight="1">
      <c r="A15" s="236" t="s">
        <v>55</v>
      </c>
      <c r="B15" s="239" t="s">
        <v>252</v>
      </c>
      <c r="D15" s="237">
        <v>39681</v>
      </c>
      <c r="E15" s="238">
        <v>150000000</v>
      </c>
      <c r="F15" s="238">
        <v>25000000</v>
      </c>
      <c r="G15" s="238">
        <v>7500000</v>
      </c>
    </row>
    <row r="16" spans="1:7" ht="20.100000000000001" customHeight="1">
      <c r="A16" s="236" t="s">
        <v>55</v>
      </c>
      <c r="B16" s="239" t="s">
        <v>252</v>
      </c>
      <c r="D16" s="237">
        <v>40385</v>
      </c>
      <c r="E16" s="238">
        <v>150000000</v>
      </c>
      <c r="F16" s="238">
        <v>25000000</v>
      </c>
      <c r="G16" s="238">
        <v>7500000</v>
      </c>
    </row>
    <row r="17" spans="1:7" ht="20.100000000000001" customHeight="1">
      <c r="A17" s="236" t="s">
        <v>55</v>
      </c>
      <c r="B17" s="239" t="s">
        <v>252</v>
      </c>
      <c r="D17" s="237">
        <v>41640</v>
      </c>
      <c r="E17" s="238">
        <v>180000000</v>
      </c>
      <c r="F17" s="238">
        <v>30000000</v>
      </c>
      <c r="G17" s="238">
        <v>10000000</v>
      </c>
    </row>
    <row r="18" spans="1:7" ht="20.100000000000001" customHeight="1">
      <c r="A18" s="236" t="s">
        <v>55</v>
      </c>
      <c r="B18" s="239" t="s">
        <v>252</v>
      </c>
      <c r="D18" s="237">
        <v>43126</v>
      </c>
      <c r="E18" s="238">
        <v>390000000</v>
      </c>
      <c r="F18" s="238">
        <v>30000000</v>
      </c>
      <c r="G18" s="238">
        <v>10000000</v>
      </c>
    </row>
    <row r="19" spans="1:7" ht="20.100000000000001" customHeight="1">
      <c r="A19" s="236" t="s">
        <v>55</v>
      </c>
      <c r="B19" s="239" t="s">
        <v>252</v>
      </c>
      <c r="D19" s="237">
        <v>43557</v>
      </c>
      <c r="E19" s="238">
        <v>540000000</v>
      </c>
      <c r="F19" s="238">
        <v>30000000</v>
      </c>
      <c r="G19" s="238">
        <v>10000000</v>
      </c>
    </row>
    <row r="20" spans="1:7" ht="20.100000000000001" customHeight="1">
      <c r="A20" s="236" t="s">
        <v>55</v>
      </c>
      <c r="D20" s="237">
        <v>37561</v>
      </c>
      <c r="E20" s="238">
        <v>190000000</v>
      </c>
      <c r="F20" s="238">
        <v>39000000</v>
      </c>
      <c r="G20" s="238">
        <v>11700000</v>
      </c>
    </row>
    <row r="21" spans="1:7" ht="20.100000000000001" customHeight="1">
      <c r="A21" s="236" t="s">
        <v>55</v>
      </c>
      <c r="D21" s="237">
        <v>39681</v>
      </c>
      <c r="E21" s="238">
        <v>210000000</v>
      </c>
      <c r="F21" s="238">
        <v>39000000</v>
      </c>
      <c r="G21" s="238">
        <v>11700000</v>
      </c>
    </row>
    <row r="22" spans="1:7" ht="20.100000000000001" customHeight="1">
      <c r="A22" s="236" t="s">
        <v>55</v>
      </c>
      <c r="D22" s="237">
        <v>40385</v>
      </c>
      <c r="E22" s="238">
        <v>250000000</v>
      </c>
      <c r="F22" s="238">
        <v>45000000</v>
      </c>
      <c r="G22" s="238">
        <v>13500000</v>
      </c>
    </row>
    <row r="23" spans="1:7" ht="20.100000000000001" customHeight="1">
      <c r="A23" s="236" t="s">
        <v>55</v>
      </c>
      <c r="D23" s="237">
        <v>41640</v>
      </c>
      <c r="E23" s="238">
        <v>300000000</v>
      </c>
      <c r="F23" s="238">
        <v>55000000</v>
      </c>
      <c r="G23" s="238">
        <v>19000000</v>
      </c>
    </row>
    <row r="24" spans="1:7" ht="20.100000000000001" customHeight="1">
      <c r="A24" s="236" t="s">
        <v>55</v>
      </c>
      <c r="D24" s="237">
        <v>43126</v>
      </c>
      <c r="E24" s="238">
        <v>500000000</v>
      </c>
      <c r="F24" s="238">
        <v>55000000</v>
      </c>
      <c r="G24" s="238">
        <v>19000000</v>
      </c>
    </row>
    <row r="25" spans="1:7" ht="20.100000000000001" customHeight="1">
      <c r="A25" s="236" t="s">
        <v>55</v>
      </c>
      <c r="D25" s="237">
        <v>43557</v>
      </c>
      <c r="E25" s="238">
        <v>690000000</v>
      </c>
      <c r="F25" s="238">
        <v>55000000</v>
      </c>
      <c r="G25" s="238">
        <v>19000000</v>
      </c>
    </row>
    <row r="26" spans="1:7" ht="20.100000000000001" customHeight="1">
      <c r="A26" s="236" t="s">
        <v>54</v>
      </c>
      <c r="D26" s="237">
        <v>37561</v>
      </c>
      <c r="E26" s="238">
        <v>190000000</v>
      </c>
      <c r="F26" s="238">
        <v>39000000</v>
      </c>
      <c r="G26" s="238">
        <v>11700000</v>
      </c>
    </row>
    <row r="27" spans="1:7" ht="20.100000000000001" customHeight="1">
      <c r="A27" s="236" t="s">
        <v>54</v>
      </c>
      <c r="D27" s="237">
        <v>39681</v>
      </c>
      <c r="E27" s="238">
        <v>210000000</v>
      </c>
      <c r="F27" s="238">
        <v>39000000</v>
      </c>
      <c r="G27" s="238">
        <v>11700000</v>
      </c>
    </row>
    <row r="28" spans="1:7" ht="20.100000000000001" customHeight="1">
      <c r="A28" s="236" t="s">
        <v>54</v>
      </c>
      <c r="D28" s="237">
        <v>40385</v>
      </c>
      <c r="E28" s="238">
        <v>250000000</v>
      </c>
      <c r="F28" s="238">
        <v>45000000</v>
      </c>
      <c r="G28" s="238">
        <v>13500000</v>
      </c>
    </row>
    <row r="29" spans="1:7" ht="20.100000000000001" customHeight="1">
      <c r="A29" s="236" t="s">
        <v>54</v>
      </c>
      <c r="D29" s="237">
        <v>41640</v>
      </c>
      <c r="E29" s="238">
        <v>300000000</v>
      </c>
      <c r="F29" s="238">
        <v>55000000</v>
      </c>
      <c r="G29" s="238">
        <v>19000000</v>
      </c>
    </row>
    <row r="30" spans="1:7" ht="20.100000000000001" customHeight="1">
      <c r="A30" s="236" t="s">
        <v>54</v>
      </c>
      <c r="D30" s="237">
        <v>43126</v>
      </c>
      <c r="E30" s="238">
        <v>500000000</v>
      </c>
      <c r="F30" s="238">
        <v>55000000</v>
      </c>
      <c r="G30" s="238">
        <v>19000000</v>
      </c>
    </row>
    <row r="31" spans="1:7" ht="20.100000000000001" customHeight="1">
      <c r="A31" s="236" t="s">
        <v>54</v>
      </c>
      <c r="D31" s="237">
        <v>43557</v>
      </c>
      <c r="E31" s="238">
        <v>690000000</v>
      </c>
      <c r="F31" s="238">
        <v>55000000</v>
      </c>
      <c r="G31" s="238">
        <v>19000000</v>
      </c>
    </row>
    <row r="32" spans="1:7" ht="20.100000000000001" customHeight="1">
      <c r="A32" s="236" t="s">
        <v>68</v>
      </c>
      <c r="D32" s="237">
        <v>37561</v>
      </c>
      <c r="E32" s="238">
        <v>150000000</v>
      </c>
      <c r="F32" s="238">
        <v>30000000</v>
      </c>
      <c r="G32" s="238">
        <v>9000000</v>
      </c>
    </row>
    <row r="33" spans="1:7" ht="20.100000000000001" customHeight="1">
      <c r="A33" s="236" t="s">
        <v>68</v>
      </c>
      <c r="D33" s="237">
        <v>39681</v>
      </c>
      <c r="E33" s="238">
        <v>160000000</v>
      </c>
      <c r="F33" s="238">
        <v>30000000</v>
      </c>
      <c r="G33" s="238">
        <v>9000000</v>
      </c>
    </row>
    <row r="34" spans="1:7" ht="20.100000000000001" customHeight="1">
      <c r="A34" s="236" t="s">
        <v>68</v>
      </c>
      <c r="D34" s="237">
        <v>40385</v>
      </c>
      <c r="E34" s="238">
        <v>180000000</v>
      </c>
      <c r="F34" s="238">
        <v>30000000</v>
      </c>
      <c r="G34" s="238">
        <v>9000000</v>
      </c>
    </row>
    <row r="35" spans="1:7" ht="20.100000000000001" customHeight="1">
      <c r="A35" s="236" t="s">
        <v>68</v>
      </c>
      <c r="D35" s="237">
        <v>41640</v>
      </c>
      <c r="E35" s="238">
        <v>240000000</v>
      </c>
      <c r="F35" s="238">
        <v>38000000</v>
      </c>
      <c r="G35" s="238">
        <v>13000000</v>
      </c>
    </row>
    <row r="36" spans="1:7" ht="20.100000000000001" customHeight="1">
      <c r="A36" s="236" t="s">
        <v>68</v>
      </c>
      <c r="D36" s="237">
        <v>43126</v>
      </c>
      <c r="E36" s="238">
        <v>390000000</v>
      </c>
      <c r="F36" s="238">
        <v>38000000</v>
      </c>
      <c r="G36" s="238">
        <v>13000000</v>
      </c>
    </row>
    <row r="37" spans="1:7" ht="20.100000000000001" customHeight="1">
      <c r="A37" s="236" t="s">
        <v>68</v>
      </c>
      <c r="D37" s="237">
        <v>43557</v>
      </c>
      <c r="E37" s="238">
        <v>540000000</v>
      </c>
      <c r="F37" s="238">
        <v>38000000</v>
      </c>
      <c r="G37" s="238">
        <v>13000000</v>
      </c>
    </row>
    <row r="38" spans="1:7" ht="20.100000000000001" customHeight="1">
      <c r="A38" s="236" t="s">
        <v>63</v>
      </c>
      <c r="D38" s="237">
        <v>37561</v>
      </c>
      <c r="E38" s="238">
        <v>150000000</v>
      </c>
      <c r="F38" s="238">
        <v>30000000</v>
      </c>
      <c r="G38" s="238">
        <v>9000000</v>
      </c>
    </row>
    <row r="39" spans="1:7" ht="20.100000000000001" customHeight="1">
      <c r="A39" s="236" t="s">
        <v>63</v>
      </c>
      <c r="D39" s="237">
        <v>39681</v>
      </c>
      <c r="E39" s="238">
        <v>160000000</v>
      </c>
      <c r="F39" s="238">
        <v>30000000</v>
      </c>
      <c r="G39" s="238">
        <v>9000000</v>
      </c>
    </row>
    <row r="40" spans="1:7" ht="20.100000000000001" customHeight="1">
      <c r="A40" s="236" t="s">
        <v>63</v>
      </c>
      <c r="D40" s="237">
        <v>40385</v>
      </c>
      <c r="E40" s="238">
        <v>180000000</v>
      </c>
      <c r="F40" s="238">
        <v>30000000</v>
      </c>
      <c r="G40" s="238">
        <v>9000000</v>
      </c>
    </row>
    <row r="41" spans="1:7" ht="20.100000000000001" customHeight="1">
      <c r="A41" s="236" t="s">
        <v>63</v>
      </c>
      <c r="D41" s="237">
        <v>41640</v>
      </c>
      <c r="E41" s="238">
        <v>240000000</v>
      </c>
      <c r="F41" s="238">
        <v>38000000</v>
      </c>
      <c r="G41" s="238">
        <v>13000000</v>
      </c>
    </row>
    <row r="42" spans="1:7" ht="20.100000000000001" customHeight="1">
      <c r="A42" s="236" t="s">
        <v>63</v>
      </c>
      <c r="D42" s="237">
        <v>43126</v>
      </c>
      <c r="E42" s="238">
        <v>390000000</v>
      </c>
      <c r="F42" s="238">
        <v>38000000</v>
      </c>
      <c r="G42" s="238">
        <v>13000000</v>
      </c>
    </row>
    <row r="43" spans="1:7" ht="20.100000000000001" customHeight="1">
      <c r="A43" s="236" t="s">
        <v>63</v>
      </c>
      <c r="D43" s="237">
        <v>43557</v>
      </c>
      <c r="E43" s="238">
        <v>540000000</v>
      </c>
      <c r="F43" s="238">
        <v>38000000</v>
      </c>
      <c r="G43" s="238">
        <v>13000000</v>
      </c>
    </row>
    <row r="44" spans="1:7" ht="20.100000000000001" customHeight="1">
      <c r="A44" s="236" t="s">
        <v>61</v>
      </c>
      <c r="D44" s="237">
        <v>37561</v>
      </c>
      <c r="E44" s="238">
        <v>150000000</v>
      </c>
      <c r="F44" s="238">
        <v>30000000</v>
      </c>
      <c r="G44" s="238">
        <v>9000000</v>
      </c>
    </row>
    <row r="45" spans="1:7" ht="20.100000000000001" customHeight="1">
      <c r="A45" s="236" t="s">
        <v>61</v>
      </c>
      <c r="D45" s="237">
        <v>39681</v>
      </c>
      <c r="E45" s="238">
        <v>160000000</v>
      </c>
      <c r="F45" s="238">
        <v>30000000</v>
      </c>
      <c r="G45" s="238">
        <v>9000000</v>
      </c>
    </row>
    <row r="46" spans="1:7" ht="20.100000000000001" customHeight="1">
      <c r="A46" s="236" t="s">
        <v>61</v>
      </c>
      <c r="D46" s="237">
        <v>40385</v>
      </c>
      <c r="E46" s="238">
        <v>180000000</v>
      </c>
      <c r="F46" s="238">
        <v>30000000</v>
      </c>
      <c r="G46" s="238">
        <v>9000000</v>
      </c>
    </row>
    <row r="47" spans="1:7" ht="20.100000000000001" customHeight="1">
      <c r="A47" s="236" t="s">
        <v>61</v>
      </c>
      <c r="D47" s="237">
        <v>41640</v>
      </c>
      <c r="E47" s="238">
        <v>240000000</v>
      </c>
      <c r="F47" s="238">
        <v>38000000</v>
      </c>
      <c r="G47" s="238">
        <v>13000000</v>
      </c>
    </row>
    <row r="48" spans="1:7" ht="20.100000000000001" customHeight="1">
      <c r="A48" s="236" t="s">
        <v>61</v>
      </c>
      <c r="D48" s="237">
        <v>43126</v>
      </c>
      <c r="E48" s="238">
        <v>390000000</v>
      </c>
      <c r="F48" s="238">
        <v>38000000</v>
      </c>
      <c r="G48" s="238">
        <v>13000000</v>
      </c>
    </row>
    <row r="49" spans="1:7" ht="20.100000000000001" customHeight="1">
      <c r="A49" s="236" t="s">
        <v>61</v>
      </c>
      <c r="D49" s="237">
        <v>43557</v>
      </c>
      <c r="E49" s="238">
        <v>540000000</v>
      </c>
      <c r="F49" s="238">
        <v>38000000</v>
      </c>
      <c r="G49" s="238">
        <v>13000000</v>
      </c>
    </row>
    <row r="50" spans="1:7" ht="20.100000000000001" customHeight="1">
      <c r="A50" s="236" t="s">
        <v>66</v>
      </c>
      <c r="D50" s="237">
        <v>37561</v>
      </c>
      <c r="E50" s="238">
        <v>150000000</v>
      </c>
      <c r="F50" s="238">
        <v>30000000</v>
      </c>
      <c r="G50" s="238">
        <v>9000000</v>
      </c>
    </row>
    <row r="51" spans="1:7" ht="20.100000000000001" customHeight="1">
      <c r="A51" s="236" t="s">
        <v>66</v>
      </c>
      <c r="D51" s="237">
        <v>39681</v>
      </c>
      <c r="E51" s="238">
        <v>160000000</v>
      </c>
      <c r="F51" s="238">
        <v>30000000</v>
      </c>
      <c r="G51" s="238">
        <v>9000000</v>
      </c>
    </row>
    <row r="52" spans="1:7" ht="20.100000000000001" customHeight="1">
      <c r="A52" s="236" t="s">
        <v>66</v>
      </c>
      <c r="D52" s="237">
        <v>40385</v>
      </c>
      <c r="E52" s="238">
        <v>180000000</v>
      </c>
      <c r="F52" s="238">
        <v>30000000</v>
      </c>
      <c r="G52" s="238">
        <v>9000000</v>
      </c>
    </row>
    <row r="53" spans="1:7" ht="20.100000000000001" customHeight="1">
      <c r="A53" s="236" t="s">
        <v>66</v>
      </c>
      <c r="D53" s="237">
        <v>41640</v>
      </c>
      <c r="E53" s="238">
        <v>240000000</v>
      </c>
      <c r="F53" s="238">
        <v>38000000</v>
      </c>
      <c r="G53" s="238">
        <v>13000000</v>
      </c>
    </row>
    <row r="54" spans="1:7" ht="20.100000000000001" customHeight="1">
      <c r="A54" s="236" t="s">
        <v>66</v>
      </c>
      <c r="D54" s="237">
        <v>43126</v>
      </c>
      <c r="E54" s="238">
        <v>390000000</v>
      </c>
      <c r="F54" s="238">
        <v>38000000</v>
      </c>
      <c r="G54" s="238">
        <v>13000000</v>
      </c>
    </row>
    <row r="55" spans="1:7" ht="20.100000000000001" customHeight="1">
      <c r="A55" s="236" t="s">
        <v>66</v>
      </c>
      <c r="D55" s="237">
        <v>43557</v>
      </c>
      <c r="E55" s="238">
        <v>540000000</v>
      </c>
      <c r="F55" s="238">
        <v>38000000</v>
      </c>
      <c r="G55" s="238">
        <v>13000000</v>
      </c>
    </row>
    <row r="56" spans="1:7" ht="20.100000000000001" customHeight="1">
      <c r="A56" s="236" t="s">
        <v>62</v>
      </c>
      <c r="D56" s="237">
        <v>37561</v>
      </c>
      <c r="E56" s="238">
        <v>140000000</v>
      </c>
      <c r="F56" s="238">
        <v>25000000</v>
      </c>
      <c r="G56" s="238">
        <v>7500000</v>
      </c>
    </row>
    <row r="57" spans="1:7" ht="20.100000000000001" customHeight="1">
      <c r="A57" s="236" t="s">
        <v>62</v>
      </c>
      <c r="D57" s="237">
        <v>39681</v>
      </c>
      <c r="E57" s="238">
        <v>150000000</v>
      </c>
      <c r="F57" s="238">
        <v>25000000</v>
      </c>
      <c r="G57" s="238">
        <v>7500000</v>
      </c>
    </row>
    <row r="58" spans="1:7" ht="20.100000000000001" customHeight="1">
      <c r="A58" s="236" t="s">
        <v>62</v>
      </c>
      <c r="D58" s="237">
        <v>40385</v>
      </c>
      <c r="E58" s="238">
        <v>150000000</v>
      </c>
      <c r="F58" s="238">
        <v>25000000</v>
      </c>
      <c r="G58" s="238">
        <v>7500000</v>
      </c>
    </row>
    <row r="59" spans="1:7" ht="20.100000000000001" customHeight="1">
      <c r="A59" s="236" t="s">
        <v>62</v>
      </c>
      <c r="D59" s="237">
        <v>41640</v>
      </c>
      <c r="E59" s="238">
        <v>180000000</v>
      </c>
      <c r="F59" s="238">
        <v>30000000</v>
      </c>
      <c r="G59" s="238">
        <v>10000000</v>
      </c>
    </row>
    <row r="60" spans="1:7" ht="20.100000000000001" customHeight="1">
      <c r="A60" s="236" t="s">
        <v>62</v>
      </c>
      <c r="D60" s="237">
        <v>43126</v>
      </c>
      <c r="E60" s="238">
        <v>390000000</v>
      </c>
      <c r="F60" s="238">
        <v>30000000</v>
      </c>
      <c r="G60" s="238">
        <v>10000000</v>
      </c>
    </row>
    <row r="61" spans="1:7" ht="20.100000000000001" customHeight="1">
      <c r="A61" s="236" t="s">
        <v>62</v>
      </c>
      <c r="D61" s="237">
        <v>43557</v>
      </c>
      <c r="E61" s="238">
        <v>540000000</v>
      </c>
      <c r="F61" s="238">
        <v>30000000</v>
      </c>
      <c r="G61" s="238">
        <v>10000000</v>
      </c>
    </row>
    <row r="62" spans="1:7" ht="20.100000000000001" customHeight="1">
      <c r="A62" s="236" t="s">
        <v>65</v>
      </c>
      <c r="D62" s="237">
        <v>37561</v>
      </c>
      <c r="E62" s="238">
        <v>140000000</v>
      </c>
      <c r="F62" s="238">
        <v>30000000</v>
      </c>
      <c r="G62" s="238">
        <v>9000000</v>
      </c>
    </row>
    <row r="63" spans="1:7" ht="20.100000000000001" customHeight="1">
      <c r="A63" s="236" t="s">
        <v>65</v>
      </c>
      <c r="D63" s="237">
        <v>39681</v>
      </c>
      <c r="E63" s="238">
        <v>150000000</v>
      </c>
      <c r="F63" s="238">
        <v>30000000</v>
      </c>
      <c r="G63" s="238">
        <v>9000000</v>
      </c>
    </row>
    <row r="64" spans="1:7" ht="20.100000000000001" customHeight="1">
      <c r="A64" s="236" t="s">
        <v>65</v>
      </c>
      <c r="D64" s="237">
        <v>40385</v>
      </c>
      <c r="E64" s="238">
        <v>150000000</v>
      </c>
      <c r="F64" s="238">
        <v>30000000</v>
      </c>
      <c r="G64" s="238">
        <v>9000000</v>
      </c>
    </row>
    <row r="65" spans="1:7" ht="20.100000000000001" customHeight="1">
      <c r="A65" s="236" t="s">
        <v>65</v>
      </c>
      <c r="D65" s="237">
        <v>41640</v>
      </c>
      <c r="E65" s="238">
        <v>180000000</v>
      </c>
      <c r="F65" s="238">
        <v>38000000</v>
      </c>
      <c r="G65" s="238">
        <v>13000000</v>
      </c>
    </row>
    <row r="66" spans="1:7" ht="20.100000000000001" customHeight="1">
      <c r="A66" s="236" t="s">
        <v>65</v>
      </c>
      <c r="D66" s="237">
        <v>43126</v>
      </c>
      <c r="E66" s="238">
        <v>500000000</v>
      </c>
      <c r="F66" s="238">
        <v>38000000</v>
      </c>
      <c r="G66" s="238">
        <v>13000000</v>
      </c>
    </row>
    <row r="67" spans="1:7" ht="20.100000000000001" customHeight="1">
      <c r="A67" s="236" t="s">
        <v>65</v>
      </c>
      <c r="D67" s="237">
        <v>43557</v>
      </c>
      <c r="E67" s="238">
        <v>690000000</v>
      </c>
      <c r="F67" s="238">
        <v>38000000</v>
      </c>
      <c r="G67" s="238">
        <v>13000000</v>
      </c>
    </row>
    <row r="68" spans="1:7" ht="20.100000000000001" customHeight="1">
      <c r="A68" s="236" t="s">
        <v>65</v>
      </c>
      <c r="B68" s="236" t="s">
        <v>250</v>
      </c>
      <c r="D68" s="237">
        <v>37561</v>
      </c>
      <c r="E68" s="238">
        <v>140000000</v>
      </c>
      <c r="F68" s="238">
        <v>25000000</v>
      </c>
      <c r="G68" s="238">
        <v>7500000</v>
      </c>
    </row>
    <row r="69" spans="1:7" ht="20.100000000000001" customHeight="1">
      <c r="A69" s="236" t="s">
        <v>65</v>
      </c>
      <c r="B69" s="236" t="s">
        <v>250</v>
      </c>
      <c r="D69" s="237">
        <v>39681</v>
      </c>
      <c r="E69" s="238">
        <v>150000000</v>
      </c>
      <c r="F69" s="238">
        <v>25000000</v>
      </c>
      <c r="G69" s="238">
        <v>7500000</v>
      </c>
    </row>
    <row r="70" spans="1:7" ht="20.100000000000001" customHeight="1">
      <c r="A70" s="236" t="s">
        <v>65</v>
      </c>
      <c r="B70" s="236" t="s">
        <v>250</v>
      </c>
      <c r="D70" s="237">
        <v>40385</v>
      </c>
      <c r="E70" s="238">
        <v>150000000</v>
      </c>
      <c r="F70" s="238">
        <v>25000000</v>
      </c>
      <c r="G70" s="238">
        <v>7500000</v>
      </c>
    </row>
    <row r="71" spans="1:7" ht="20.100000000000001" customHeight="1">
      <c r="A71" s="236" t="s">
        <v>65</v>
      </c>
      <c r="B71" s="236" t="s">
        <v>250</v>
      </c>
      <c r="D71" s="237">
        <v>41640</v>
      </c>
      <c r="E71" s="238">
        <v>180000000</v>
      </c>
      <c r="F71" s="238">
        <v>30000000</v>
      </c>
      <c r="G71" s="238">
        <v>10000000</v>
      </c>
    </row>
    <row r="72" spans="1:7" ht="20.100000000000001" customHeight="1">
      <c r="A72" s="236" t="s">
        <v>65</v>
      </c>
      <c r="B72" s="236" t="s">
        <v>250</v>
      </c>
      <c r="D72" s="237">
        <v>43126</v>
      </c>
      <c r="E72" s="238">
        <v>500000000</v>
      </c>
      <c r="F72" s="238">
        <v>30000000</v>
      </c>
      <c r="G72" s="238">
        <v>10000000</v>
      </c>
    </row>
    <row r="73" spans="1:7" ht="20.100000000000001" customHeight="1">
      <c r="A73" s="236" t="s">
        <v>65</v>
      </c>
      <c r="B73" s="236" t="s">
        <v>250</v>
      </c>
      <c r="D73" s="237">
        <v>43557</v>
      </c>
      <c r="E73" s="238">
        <v>690000000</v>
      </c>
      <c r="F73" s="238">
        <v>30000000</v>
      </c>
      <c r="G73" s="238">
        <v>10000000</v>
      </c>
    </row>
    <row r="74" spans="1:7" ht="20.100000000000001" customHeight="1">
      <c r="A74" s="236" t="s">
        <v>54</v>
      </c>
      <c r="B74" s="236" t="s">
        <v>139</v>
      </c>
      <c r="C74" s="239" t="s">
        <v>253</v>
      </c>
      <c r="D74" s="237">
        <v>37561</v>
      </c>
      <c r="E74" s="238">
        <v>140000000</v>
      </c>
      <c r="F74" s="238">
        <v>25000000</v>
      </c>
      <c r="G74" s="238">
        <v>7500000</v>
      </c>
    </row>
    <row r="75" spans="1:7" ht="20.100000000000001" customHeight="1">
      <c r="A75" s="236" t="s">
        <v>54</v>
      </c>
      <c r="B75" s="236" t="s">
        <v>139</v>
      </c>
      <c r="C75" s="239" t="s">
        <v>253</v>
      </c>
      <c r="D75" s="237">
        <v>39681</v>
      </c>
      <c r="E75" s="238">
        <v>150000000</v>
      </c>
      <c r="F75" s="238">
        <v>25000000</v>
      </c>
      <c r="G75" s="238">
        <v>7500000</v>
      </c>
    </row>
    <row r="76" spans="1:7" ht="20.100000000000001" customHeight="1">
      <c r="A76" s="236" t="s">
        <v>54</v>
      </c>
      <c r="B76" s="236" t="s">
        <v>139</v>
      </c>
      <c r="C76" s="239" t="s">
        <v>253</v>
      </c>
      <c r="D76" s="237">
        <v>40385</v>
      </c>
      <c r="E76" s="238">
        <v>180000000</v>
      </c>
      <c r="F76" s="238">
        <v>30000000</v>
      </c>
      <c r="G76" s="238">
        <v>9000000</v>
      </c>
    </row>
    <row r="77" spans="1:7" ht="20.100000000000001" customHeight="1">
      <c r="A77" s="236" t="s">
        <v>54</v>
      </c>
      <c r="B77" s="236" t="s">
        <v>139</v>
      </c>
      <c r="C77" s="239" t="s">
        <v>253</v>
      </c>
      <c r="D77" s="237">
        <v>41640</v>
      </c>
      <c r="E77" s="238">
        <v>240000000</v>
      </c>
      <c r="F77" s="238">
        <v>38000000</v>
      </c>
      <c r="G77" s="238">
        <v>13000000</v>
      </c>
    </row>
    <row r="78" spans="1:7" ht="20.100000000000001" customHeight="1">
      <c r="A78" s="236" t="s">
        <v>54</v>
      </c>
      <c r="B78" s="236" t="s">
        <v>139</v>
      </c>
      <c r="C78" s="239" t="s">
        <v>253</v>
      </c>
      <c r="D78" s="237">
        <v>43126</v>
      </c>
      <c r="E78" s="238">
        <v>390000000</v>
      </c>
      <c r="F78" s="238">
        <v>38000000</v>
      </c>
      <c r="G78" s="238">
        <v>13000000</v>
      </c>
    </row>
    <row r="79" spans="1:7" ht="20.100000000000001" customHeight="1">
      <c r="A79" s="236" t="s">
        <v>54</v>
      </c>
      <c r="B79" s="236" t="s">
        <v>139</v>
      </c>
      <c r="C79" s="239" t="s">
        <v>253</v>
      </c>
      <c r="D79" s="237">
        <v>43557</v>
      </c>
      <c r="E79" s="238">
        <v>540000000</v>
      </c>
      <c r="F79" s="238">
        <v>38000000</v>
      </c>
      <c r="G79" s="238">
        <v>13000000</v>
      </c>
    </row>
    <row r="80" spans="1:7" ht="20.100000000000001" customHeight="1">
      <c r="A80" s="236" t="s">
        <v>54</v>
      </c>
      <c r="B80" s="236" t="s">
        <v>137</v>
      </c>
      <c r="C80" s="236" t="s">
        <v>138</v>
      </c>
      <c r="D80" s="237">
        <v>37561</v>
      </c>
      <c r="E80" s="238">
        <v>140000000</v>
      </c>
      <c r="F80" s="238">
        <v>25000000</v>
      </c>
      <c r="G80" s="238">
        <v>7500000</v>
      </c>
    </row>
    <row r="81" spans="1:7" ht="20.100000000000001" customHeight="1">
      <c r="A81" s="236" t="s">
        <v>54</v>
      </c>
      <c r="B81" s="236" t="s">
        <v>137</v>
      </c>
      <c r="C81" s="236" t="s">
        <v>138</v>
      </c>
      <c r="D81" s="237">
        <v>39681</v>
      </c>
      <c r="E81" s="238">
        <v>150000000</v>
      </c>
      <c r="F81" s="238">
        <v>25000000</v>
      </c>
      <c r="G81" s="238">
        <v>7500000</v>
      </c>
    </row>
    <row r="82" spans="1:7" ht="20.100000000000001" customHeight="1">
      <c r="A82" s="236" t="s">
        <v>54</v>
      </c>
      <c r="B82" s="236" t="s">
        <v>137</v>
      </c>
      <c r="C82" s="236" t="s">
        <v>138</v>
      </c>
      <c r="D82" s="237">
        <v>40385</v>
      </c>
      <c r="E82" s="238">
        <v>180000000</v>
      </c>
      <c r="F82" s="238">
        <v>30000000</v>
      </c>
      <c r="G82" s="238">
        <v>9000000</v>
      </c>
    </row>
    <row r="83" spans="1:7" ht="20.100000000000001" customHeight="1">
      <c r="A83" s="236" t="s">
        <v>54</v>
      </c>
      <c r="B83" s="236" t="s">
        <v>137</v>
      </c>
      <c r="C83" s="236" t="s">
        <v>138</v>
      </c>
      <c r="D83" s="237">
        <v>41640</v>
      </c>
      <c r="E83" s="238">
        <v>240000000</v>
      </c>
      <c r="F83" s="238">
        <v>38000000</v>
      </c>
      <c r="G83" s="238">
        <v>13000000</v>
      </c>
    </row>
    <row r="84" spans="1:7" ht="20.100000000000001" customHeight="1">
      <c r="A84" s="236" t="s">
        <v>54</v>
      </c>
      <c r="B84" s="236" t="s">
        <v>137</v>
      </c>
      <c r="C84" s="236" t="s">
        <v>138</v>
      </c>
      <c r="D84" s="237">
        <v>43126</v>
      </c>
      <c r="E84" s="238">
        <v>390000000</v>
      </c>
      <c r="F84" s="238">
        <v>38000000</v>
      </c>
      <c r="G84" s="238">
        <v>13000000</v>
      </c>
    </row>
    <row r="85" spans="1:7" ht="20.100000000000001" customHeight="1">
      <c r="A85" s="236" t="s">
        <v>54</v>
      </c>
      <c r="B85" s="236" t="s">
        <v>137</v>
      </c>
      <c r="C85" s="236" t="s">
        <v>138</v>
      </c>
      <c r="D85" s="237">
        <v>43557</v>
      </c>
      <c r="E85" s="238">
        <v>540000000</v>
      </c>
      <c r="F85" s="238">
        <v>38000000</v>
      </c>
      <c r="G85" s="238">
        <v>13000000</v>
      </c>
    </row>
    <row r="86" spans="1:7" ht="20.100000000000001" customHeight="1">
      <c r="A86" s="236" t="s">
        <v>54</v>
      </c>
      <c r="B86" s="236" t="s">
        <v>69</v>
      </c>
      <c r="C86" s="239" t="s">
        <v>254</v>
      </c>
      <c r="D86" s="237">
        <v>37561</v>
      </c>
      <c r="E86" s="238">
        <v>140000000</v>
      </c>
      <c r="F86" s="238">
        <v>25000000</v>
      </c>
      <c r="G86" s="238">
        <v>7500000</v>
      </c>
    </row>
    <row r="87" spans="1:7" ht="20.100000000000001" customHeight="1">
      <c r="A87" s="236" t="s">
        <v>54</v>
      </c>
      <c r="B87" s="236" t="s">
        <v>69</v>
      </c>
      <c r="C87" s="239" t="s">
        <v>254</v>
      </c>
      <c r="D87" s="237">
        <v>39681</v>
      </c>
      <c r="E87" s="238">
        <v>150000000</v>
      </c>
      <c r="F87" s="238">
        <v>25000000</v>
      </c>
      <c r="G87" s="238">
        <v>7500000</v>
      </c>
    </row>
    <row r="88" spans="1:7" ht="20.100000000000001" customHeight="1">
      <c r="A88" s="236" t="s">
        <v>54</v>
      </c>
      <c r="B88" s="236" t="s">
        <v>69</v>
      </c>
      <c r="C88" s="239" t="s">
        <v>254</v>
      </c>
      <c r="D88" s="237">
        <v>40385</v>
      </c>
      <c r="E88" s="238">
        <v>180000000</v>
      </c>
      <c r="F88" s="238">
        <v>30000000</v>
      </c>
      <c r="G88" s="238">
        <v>9000000</v>
      </c>
    </row>
    <row r="89" spans="1:7" ht="20.100000000000001" customHeight="1">
      <c r="A89" s="236" t="s">
        <v>54</v>
      </c>
      <c r="B89" s="236" t="s">
        <v>69</v>
      </c>
      <c r="C89" s="239" t="s">
        <v>254</v>
      </c>
      <c r="D89" s="237">
        <v>41640</v>
      </c>
      <c r="E89" s="238">
        <v>240000000</v>
      </c>
      <c r="F89" s="238">
        <v>38000000</v>
      </c>
      <c r="G89" s="238">
        <v>13000000</v>
      </c>
    </row>
    <row r="90" spans="1:7" ht="20.100000000000001" customHeight="1">
      <c r="A90" s="236" t="s">
        <v>54</v>
      </c>
      <c r="B90" s="236" t="s">
        <v>69</v>
      </c>
      <c r="C90" s="239" t="s">
        <v>254</v>
      </c>
      <c r="D90" s="237">
        <v>43126</v>
      </c>
      <c r="E90" s="238">
        <v>390000000</v>
      </c>
      <c r="F90" s="238">
        <v>38000000</v>
      </c>
      <c r="G90" s="238">
        <v>13000000</v>
      </c>
    </row>
    <row r="91" spans="1:7" ht="20.100000000000001" customHeight="1">
      <c r="A91" s="236" t="s">
        <v>54</v>
      </c>
      <c r="B91" s="236" t="s">
        <v>69</v>
      </c>
      <c r="C91" s="239" t="s">
        <v>254</v>
      </c>
      <c r="D91" s="237">
        <v>43557</v>
      </c>
      <c r="E91" s="238">
        <v>540000000</v>
      </c>
      <c r="F91" s="238">
        <v>38000000</v>
      </c>
      <c r="G91" s="238">
        <v>13000000</v>
      </c>
    </row>
    <row r="92" spans="1:7" ht="20.100000000000001" customHeight="1">
      <c r="A92" s="236" t="s">
        <v>54</v>
      </c>
      <c r="B92" s="239" t="s">
        <v>142</v>
      </c>
      <c r="D92" s="237">
        <v>37561</v>
      </c>
      <c r="E92" s="238">
        <v>140000000</v>
      </c>
      <c r="F92" s="238">
        <v>25000000</v>
      </c>
      <c r="G92" s="238">
        <v>7500000</v>
      </c>
    </row>
    <row r="93" spans="1:7" ht="20.100000000000001" customHeight="1">
      <c r="A93" s="236" t="s">
        <v>54</v>
      </c>
      <c r="B93" s="239" t="s">
        <v>142</v>
      </c>
      <c r="D93" s="237">
        <v>39681</v>
      </c>
      <c r="E93" s="238">
        <v>150000000</v>
      </c>
      <c r="F93" s="238">
        <v>25000000</v>
      </c>
      <c r="G93" s="238">
        <v>7500000</v>
      </c>
    </row>
    <row r="94" spans="1:7" ht="20.100000000000001" customHeight="1">
      <c r="A94" s="236" t="s">
        <v>54</v>
      </c>
      <c r="B94" s="239" t="s">
        <v>142</v>
      </c>
      <c r="D94" s="237">
        <v>40385</v>
      </c>
      <c r="E94" s="238">
        <v>150000000</v>
      </c>
      <c r="F94" s="238">
        <v>25000000</v>
      </c>
      <c r="G94" s="238">
        <v>7500000</v>
      </c>
    </row>
    <row r="95" spans="1:7" ht="20.100000000000001" customHeight="1">
      <c r="A95" s="236" t="s">
        <v>54</v>
      </c>
      <c r="B95" s="239" t="s">
        <v>142</v>
      </c>
      <c r="D95" s="237">
        <v>41640</v>
      </c>
      <c r="E95" s="238">
        <v>180000000</v>
      </c>
      <c r="F95" s="238">
        <v>30000000</v>
      </c>
      <c r="G95" s="238">
        <v>10000000</v>
      </c>
    </row>
    <row r="96" spans="1:7" ht="20.100000000000001" customHeight="1">
      <c r="A96" s="236" t="s">
        <v>54</v>
      </c>
      <c r="B96" s="239" t="s">
        <v>142</v>
      </c>
      <c r="D96" s="237">
        <v>43126</v>
      </c>
      <c r="E96" s="238">
        <v>270000000</v>
      </c>
      <c r="F96" s="238">
        <v>30000000</v>
      </c>
      <c r="G96" s="238">
        <v>10000000</v>
      </c>
    </row>
    <row r="97" spans="1:7" ht="20.100000000000001" customHeight="1">
      <c r="A97" s="236" t="s">
        <v>54</v>
      </c>
      <c r="B97" s="239" t="s">
        <v>142</v>
      </c>
      <c r="D97" s="237">
        <v>43557</v>
      </c>
      <c r="E97" s="238">
        <v>370000000</v>
      </c>
      <c r="F97" s="238">
        <v>30000000</v>
      </c>
      <c r="G97" s="238">
        <v>10000000</v>
      </c>
    </row>
    <row r="98" spans="1:7" ht="20.100000000000001" customHeight="1">
      <c r="A98" s="236" t="s">
        <v>255</v>
      </c>
      <c r="D98" s="237">
        <v>37561</v>
      </c>
      <c r="E98" s="238">
        <v>140000000</v>
      </c>
      <c r="F98" s="238">
        <v>25000000</v>
      </c>
      <c r="G98" s="238">
        <v>7500000</v>
      </c>
    </row>
    <row r="99" spans="1:7" ht="20.100000000000001" customHeight="1">
      <c r="A99" s="236" t="s">
        <v>255</v>
      </c>
      <c r="D99" s="237">
        <v>39681</v>
      </c>
      <c r="E99" s="238">
        <v>150000000</v>
      </c>
      <c r="F99" s="238">
        <v>25000000</v>
      </c>
      <c r="G99" s="238">
        <v>7500000</v>
      </c>
    </row>
    <row r="100" spans="1:7" ht="20.100000000000001" customHeight="1">
      <c r="A100" s="236" t="s">
        <v>255</v>
      </c>
      <c r="D100" s="237">
        <v>40385</v>
      </c>
      <c r="E100" s="238">
        <v>150000000</v>
      </c>
      <c r="F100" s="238">
        <v>25000000</v>
      </c>
      <c r="G100" s="238">
        <v>7500000</v>
      </c>
    </row>
    <row r="101" spans="1:7" ht="20.100000000000001" customHeight="1">
      <c r="A101" s="236" t="s">
        <v>255</v>
      </c>
      <c r="D101" s="237">
        <v>41640</v>
      </c>
      <c r="E101" s="238">
        <v>180000000</v>
      </c>
      <c r="F101" s="238">
        <v>30000000</v>
      </c>
      <c r="G101" s="238">
        <v>10000000</v>
      </c>
    </row>
    <row r="102" spans="1:7" ht="20.100000000000001" customHeight="1">
      <c r="A102" s="236" t="s">
        <v>255</v>
      </c>
      <c r="D102" s="237">
        <v>43126</v>
      </c>
      <c r="E102" s="238">
        <v>270000000</v>
      </c>
      <c r="F102" s="238">
        <v>30000000</v>
      </c>
      <c r="G102" s="238">
        <v>10000000</v>
      </c>
    </row>
    <row r="103" spans="1:7" ht="20.100000000000001" customHeight="1">
      <c r="A103" s="236" t="s">
        <v>255</v>
      </c>
      <c r="D103" s="237">
        <v>43557</v>
      </c>
      <c r="E103" s="238">
        <v>370000000</v>
      </c>
      <c r="F103" s="238">
        <v>30000000</v>
      </c>
      <c r="G103" s="238">
        <v>10000000</v>
      </c>
    </row>
    <row r="104" spans="1:7" ht="20.100000000000001" customHeight="1">
      <c r="A104" s="236" t="s">
        <v>256</v>
      </c>
      <c r="D104" s="237">
        <v>37561</v>
      </c>
      <c r="E104" s="238">
        <v>140000000</v>
      </c>
      <c r="F104" s="238">
        <v>25000000</v>
      </c>
      <c r="G104" s="238">
        <v>7500000</v>
      </c>
    </row>
    <row r="105" spans="1:7" ht="20.100000000000001" customHeight="1">
      <c r="A105" s="236" t="s">
        <v>256</v>
      </c>
      <c r="D105" s="237">
        <v>39681</v>
      </c>
      <c r="E105" s="238">
        <v>150000000</v>
      </c>
      <c r="F105" s="238">
        <v>25000000</v>
      </c>
      <c r="G105" s="238">
        <v>7500000</v>
      </c>
    </row>
    <row r="106" spans="1:7" ht="20.100000000000001" customHeight="1">
      <c r="A106" s="236" t="s">
        <v>256</v>
      </c>
      <c r="D106" s="237">
        <v>40385</v>
      </c>
      <c r="E106" s="238">
        <v>150000000</v>
      </c>
      <c r="F106" s="238">
        <v>25000000</v>
      </c>
      <c r="G106" s="238">
        <v>7500000</v>
      </c>
    </row>
    <row r="107" spans="1:7" ht="20.100000000000001" customHeight="1">
      <c r="A107" s="236" t="s">
        <v>256</v>
      </c>
      <c r="D107" s="237">
        <v>41640</v>
      </c>
      <c r="E107" s="238">
        <v>180000000</v>
      </c>
      <c r="F107" s="238">
        <v>30000000</v>
      </c>
      <c r="G107" s="238">
        <v>10000000</v>
      </c>
    </row>
    <row r="108" spans="1:7" ht="20.100000000000001" customHeight="1">
      <c r="A108" s="236" t="s">
        <v>256</v>
      </c>
      <c r="D108" s="237">
        <v>43126</v>
      </c>
      <c r="E108" s="238">
        <v>270000000</v>
      </c>
      <c r="F108" s="238">
        <v>30000000</v>
      </c>
      <c r="G108" s="238">
        <v>10000000</v>
      </c>
    </row>
    <row r="109" spans="1:7" ht="20.100000000000001" customHeight="1">
      <c r="A109" s="236" t="s">
        <v>256</v>
      </c>
      <c r="D109" s="237">
        <v>43557</v>
      </c>
      <c r="E109" s="238">
        <v>370000000</v>
      </c>
      <c r="F109" s="238">
        <v>30000000</v>
      </c>
      <c r="G109" s="238">
        <v>10000000</v>
      </c>
    </row>
    <row r="110" spans="1:7" ht="20.100000000000001" customHeight="1">
      <c r="A110" s="236" t="s">
        <v>257</v>
      </c>
      <c r="D110" s="237">
        <v>37561</v>
      </c>
      <c r="E110" s="238">
        <v>140000000</v>
      </c>
      <c r="F110" s="238">
        <v>25000000</v>
      </c>
      <c r="G110" s="238">
        <v>7500000</v>
      </c>
    </row>
    <row r="111" spans="1:7" ht="20.100000000000001" customHeight="1">
      <c r="A111" s="236" t="s">
        <v>257</v>
      </c>
      <c r="D111" s="237">
        <v>39681</v>
      </c>
      <c r="E111" s="238">
        <v>150000000</v>
      </c>
      <c r="F111" s="238">
        <v>25000000</v>
      </c>
      <c r="G111" s="238">
        <v>7500000</v>
      </c>
    </row>
    <row r="112" spans="1:7" ht="20.100000000000001" customHeight="1">
      <c r="A112" s="236" t="s">
        <v>257</v>
      </c>
      <c r="D112" s="237">
        <v>40385</v>
      </c>
      <c r="E112" s="238">
        <v>150000000</v>
      </c>
      <c r="F112" s="238">
        <v>25000000</v>
      </c>
      <c r="G112" s="238">
        <v>7500000</v>
      </c>
    </row>
    <row r="113" spans="1:7" ht="20.100000000000001" customHeight="1">
      <c r="A113" s="236" t="s">
        <v>257</v>
      </c>
      <c r="D113" s="237">
        <v>41640</v>
      </c>
      <c r="E113" s="238">
        <v>180000000</v>
      </c>
      <c r="F113" s="238">
        <v>30000000</v>
      </c>
      <c r="G113" s="238">
        <v>10000000</v>
      </c>
    </row>
    <row r="114" spans="1:7" ht="20.100000000000001" customHeight="1">
      <c r="A114" s="236" t="s">
        <v>257</v>
      </c>
      <c r="D114" s="237">
        <v>43126</v>
      </c>
      <c r="E114" s="238">
        <v>270000000</v>
      </c>
      <c r="F114" s="238">
        <v>30000000</v>
      </c>
      <c r="G114" s="238">
        <v>10000000</v>
      </c>
    </row>
    <row r="115" spans="1:7" ht="20.100000000000001" customHeight="1">
      <c r="A115" s="236" t="s">
        <v>257</v>
      </c>
      <c r="D115" s="237">
        <v>43557</v>
      </c>
      <c r="E115" s="238">
        <v>370000000</v>
      </c>
      <c r="F115" s="238">
        <v>30000000</v>
      </c>
      <c r="G115" s="238">
        <v>10000000</v>
      </c>
    </row>
    <row r="116" spans="1:7" ht="20.100000000000001" customHeight="1">
      <c r="A116" s="236" t="s">
        <v>262</v>
      </c>
      <c r="D116" s="237">
        <v>37561</v>
      </c>
      <c r="E116" s="238">
        <v>140000000</v>
      </c>
      <c r="F116" s="238">
        <v>25000000</v>
      </c>
      <c r="G116" s="238">
        <v>7500000</v>
      </c>
    </row>
    <row r="117" spans="1:7" ht="20.100000000000001" customHeight="1">
      <c r="A117" s="236" t="s">
        <v>262</v>
      </c>
      <c r="D117" s="237">
        <v>39681</v>
      </c>
      <c r="E117" s="238">
        <v>150000000</v>
      </c>
      <c r="F117" s="238">
        <v>25000000</v>
      </c>
      <c r="G117" s="238">
        <v>7500000</v>
      </c>
    </row>
    <row r="118" spans="1:7" ht="20.100000000000001" customHeight="1">
      <c r="A118" s="236" t="s">
        <v>262</v>
      </c>
      <c r="D118" s="237">
        <v>40385</v>
      </c>
      <c r="E118" s="238">
        <v>150000000</v>
      </c>
      <c r="F118" s="238">
        <v>25000000</v>
      </c>
      <c r="G118" s="238">
        <v>7500000</v>
      </c>
    </row>
    <row r="119" spans="1:7" ht="20.100000000000001" customHeight="1">
      <c r="A119" s="236" t="s">
        <v>262</v>
      </c>
      <c r="D119" s="237">
        <v>41640</v>
      </c>
      <c r="E119" s="238">
        <v>180000000</v>
      </c>
      <c r="F119" s="238">
        <v>30000000</v>
      </c>
      <c r="G119" s="238">
        <v>10000000</v>
      </c>
    </row>
    <row r="120" spans="1:7" ht="20.100000000000001" customHeight="1">
      <c r="A120" s="236" t="s">
        <v>262</v>
      </c>
      <c r="D120" s="237">
        <v>43126</v>
      </c>
      <c r="E120" s="238">
        <v>270000000</v>
      </c>
      <c r="F120" s="238">
        <v>30000000</v>
      </c>
      <c r="G120" s="238">
        <v>10000000</v>
      </c>
    </row>
    <row r="121" spans="1:7" ht="20.100000000000001" customHeight="1">
      <c r="A121" s="236" t="s">
        <v>262</v>
      </c>
      <c r="D121" s="237">
        <v>43557</v>
      </c>
      <c r="E121" s="238">
        <v>370000000</v>
      </c>
      <c r="F121" s="238">
        <v>30000000</v>
      </c>
      <c r="G121" s="238">
        <v>10000000</v>
      </c>
    </row>
    <row r="122" spans="1:7" ht="20.100000000000001" customHeight="1">
      <c r="A122" s="236" t="s">
        <v>258</v>
      </c>
      <c r="D122" s="237">
        <v>37561</v>
      </c>
      <c r="E122" s="238">
        <v>140000000</v>
      </c>
      <c r="F122" s="238">
        <v>25000000</v>
      </c>
      <c r="G122" s="238">
        <v>7500000</v>
      </c>
    </row>
    <row r="123" spans="1:7" ht="20.100000000000001" customHeight="1">
      <c r="A123" s="236" t="s">
        <v>258</v>
      </c>
      <c r="D123" s="237">
        <v>39681</v>
      </c>
      <c r="E123" s="238">
        <v>150000000</v>
      </c>
      <c r="F123" s="238">
        <v>25000000</v>
      </c>
      <c r="G123" s="238">
        <v>7500000</v>
      </c>
    </row>
    <row r="124" spans="1:7" ht="20.100000000000001" customHeight="1">
      <c r="A124" s="236" t="s">
        <v>258</v>
      </c>
      <c r="D124" s="237">
        <v>40385</v>
      </c>
      <c r="E124" s="238">
        <v>150000000</v>
      </c>
      <c r="F124" s="238">
        <v>25000000</v>
      </c>
      <c r="G124" s="238">
        <v>7500000</v>
      </c>
    </row>
    <row r="125" spans="1:7" ht="20.100000000000001" customHeight="1">
      <c r="A125" s="236" t="s">
        <v>258</v>
      </c>
      <c r="D125" s="237">
        <v>41640</v>
      </c>
      <c r="E125" s="238">
        <v>180000000</v>
      </c>
      <c r="F125" s="238">
        <v>30000000</v>
      </c>
      <c r="G125" s="238">
        <v>10000000</v>
      </c>
    </row>
    <row r="126" spans="1:7" ht="20.100000000000001" customHeight="1">
      <c r="A126" s="236" t="s">
        <v>258</v>
      </c>
      <c r="D126" s="237">
        <v>43126</v>
      </c>
      <c r="E126" s="238">
        <v>270000000</v>
      </c>
      <c r="F126" s="238">
        <v>30000000</v>
      </c>
      <c r="G126" s="238">
        <v>10000000</v>
      </c>
    </row>
    <row r="127" spans="1:7" ht="20.100000000000001" customHeight="1">
      <c r="A127" s="236" t="s">
        <v>258</v>
      </c>
      <c r="D127" s="237">
        <v>43557</v>
      </c>
      <c r="E127" s="238">
        <v>370000000</v>
      </c>
      <c r="F127" s="238">
        <v>30000000</v>
      </c>
      <c r="G127" s="238">
        <v>10000000</v>
      </c>
    </row>
    <row r="128" spans="1:7" ht="20.100000000000001" customHeight="1">
      <c r="A128" s="236" t="s">
        <v>259</v>
      </c>
      <c r="D128" s="237">
        <v>37561</v>
      </c>
      <c r="E128" s="238">
        <v>140000000</v>
      </c>
      <c r="F128" s="238">
        <v>25000000</v>
      </c>
      <c r="G128" s="238">
        <v>7500000</v>
      </c>
    </row>
    <row r="129" spans="1:7" ht="20.100000000000001" customHeight="1">
      <c r="A129" s="236" t="s">
        <v>259</v>
      </c>
      <c r="D129" s="237">
        <v>39681</v>
      </c>
      <c r="E129" s="238">
        <v>150000000</v>
      </c>
      <c r="F129" s="238">
        <v>25000000</v>
      </c>
      <c r="G129" s="238">
        <v>7500000</v>
      </c>
    </row>
    <row r="130" spans="1:7" ht="20.100000000000001" customHeight="1">
      <c r="A130" s="236" t="s">
        <v>259</v>
      </c>
      <c r="D130" s="237">
        <v>40385</v>
      </c>
      <c r="E130" s="238">
        <v>150000000</v>
      </c>
      <c r="F130" s="238">
        <v>25000000</v>
      </c>
      <c r="G130" s="238">
        <v>7500000</v>
      </c>
    </row>
    <row r="131" spans="1:7" ht="20.100000000000001" customHeight="1">
      <c r="A131" s="236" t="s">
        <v>259</v>
      </c>
      <c r="D131" s="237">
        <v>41640</v>
      </c>
      <c r="E131" s="238">
        <v>180000000</v>
      </c>
      <c r="F131" s="238">
        <v>30000000</v>
      </c>
      <c r="G131" s="238">
        <v>10000000</v>
      </c>
    </row>
    <row r="132" spans="1:7" ht="20.100000000000001" customHeight="1">
      <c r="A132" s="236" t="s">
        <v>259</v>
      </c>
      <c r="D132" s="237">
        <v>43126</v>
      </c>
      <c r="E132" s="238">
        <v>270000000</v>
      </c>
      <c r="F132" s="238">
        <v>30000000</v>
      </c>
      <c r="G132" s="238">
        <v>10000000</v>
      </c>
    </row>
    <row r="133" spans="1:7" ht="20.100000000000001" customHeight="1">
      <c r="A133" s="236" t="s">
        <v>259</v>
      </c>
      <c r="D133" s="237">
        <v>43557</v>
      </c>
      <c r="E133" s="238">
        <v>370000000</v>
      </c>
      <c r="F133" s="238">
        <v>30000000</v>
      </c>
      <c r="G133" s="238">
        <v>10000000</v>
      </c>
    </row>
    <row r="134" spans="1:7" ht="20.100000000000001" customHeight="1">
      <c r="A134" s="236" t="s">
        <v>260</v>
      </c>
      <c r="D134" s="237">
        <v>37561</v>
      </c>
      <c r="E134" s="238">
        <v>140000000</v>
      </c>
      <c r="F134" s="238">
        <v>25000000</v>
      </c>
      <c r="G134" s="238">
        <v>7500000</v>
      </c>
    </row>
    <row r="135" spans="1:7" ht="20.100000000000001" customHeight="1">
      <c r="A135" s="236" t="s">
        <v>260</v>
      </c>
      <c r="D135" s="237">
        <v>39681</v>
      </c>
      <c r="E135" s="238">
        <v>150000000</v>
      </c>
      <c r="F135" s="238">
        <v>25000000</v>
      </c>
      <c r="G135" s="238">
        <v>7500000</v>
      </c>
    </row>
    <row r="136" spans="1:7" ht="20.100000000000001" customHeight="1">
      <c r="A136" s="236" t="s">
        <v>260</v>
      </c>
      <c r="D136" s="237">
        <v>40385</v>
      </c>
      <c r="E136" s="238">
        <v>150000000</v>
      </c>
      <c r="F136" s="238">
        <v>25000000</v>
      </c>
      <c r="G136" s="238">
        <v>7500000</v>
      </c>
    </row>
    <row r="137" spans="1:7" ht="20.100000000000001" customHeight="1">
      <c r="A137" s="236" t="s">
        <v>260</v>
      </c>
      <c r="D137" s="237">
        <v>41640</v>
      </c>
      <c r="E137" s="238">
        <v>180000000</v>
      </c>
      <c r="F137" s="238">
        <v>30000000</v>
      </c>
      <c r="G137" s="238">
        <v>10000000</v>
      </c>
    </row>
    <row r="138" spans="1:7" ht="20.100000000000001" customHeight="1">
      <c r="A138" s="236" t="s">
        <v>260</v>
      </c>
      <c r="D138" s="237">
        <v>43126</v>
      </c>
      <c r="E138" s="238">
        <v>270000000</v>
      </c>
      <c r="F138" s="238">
        <v>30000000</v>
      </c>
      <c r="G138" s="238">
        <v>10000000</v>
      </c>
    </row>
    <row r="139" spans="1:7" ht="20.100000000000001" customHeight="1">
      <c r="A139" s="236" t="s">
        <v>260</v>
      </c>
      <c r="D139" s="237">
        <v>43557</v>
      </c>
      <c r="E139" s="238">
        <v>370000000</v>
      </c>
      <c r="F139" s="238">
        <v>30000000</v>
      </c>
      <c r="G139" s="238">
        <v>10000000</v>
      </c>
    </row>
    <row r="140" spans="1:7" ht="20.100000000000001" customHeight="1">
      <c r="A140" s="236" t="s">
        <v>261</v>
      </c>
      <c r="D140" s="237">
        <v>37561</v>
      </c>
      <c r="E140" s="238">
        <v>140000000</v>
      </c>
      <c r="F140" s="238">
        <v>25000000</v>
      </c>
      <c r="G140" s="238">
        <v>7500000</v>
      </c>
    </row>
    <row r="141" spans="1:7" ht="20.100000000000001" customHeight="1">
      <c r="A141" s="236" t="s">
        <v>261</v>
      </c>
      <c r="D141" s="237">
        <v>39681</v>
      </c>
      <c r="E141" s="238">
        <v>150000000</v>
      </c>
      <c r="F141" s="238">
        <v>25000000</v>
      </c>
      <c r="G141" s="238">
        <v>7500000</v>
      </c>
    </row>
    <row r="142" spans="1:7" ht="20.100000000000001" customHeight="1">
      <c r="A142" s="236" t="s">
        <v>261</v>
      </c>
      <c r="D142" s="237">
        <v>40385</v>
      </c>
      <c r="E142" s="238">
        <v>150000000</v>
      </c>
      <c r="F142" s="238">
        <v>25000000</v>
      </c>
      <c r="G142" s="238">
        <v>7500000</v>
      </c>
    </row>
    <row r="143" spans="1:7" ht="20.100000000000001" customHeight="1">
      <c r="A143" s="236" t="s">
        <v>261</v>
      </c>
      <c r="D143" s="237">
        <v>41640</v>
      </c>
      <c r="E143" s="238">
        <v>180000000</v>
      </c>
      <c r="F143" s="238">
        <v>30000000</v>
      </c>
      <c r="G143" s="238">
        <v>10000000</v>
      </c>
    </row>
    <row r="144" spans="1:7" ht="20.100000000000001" customHeight="1">
      <c r="A144" s="236" t="s">
        <v>261</v>
      </c>
      <c r="D144" s="237">
        <v>43126</v>
      </c>
      <c r="E144" s="238">
        <v>270000000</v>
      </c>
      <c r="F144" s="238">
        <v>30000000</v>
      </c>
      <c r="G144" s="238">
        <v>10000000</v>
      </c>
    </row>
    <row r="145" spans="1:7" ht="20.100000000000001" customHeight="1">
      <c r="A145" s="236" t="s">
        <v>261</v>
      </c>
      <c r="D145" s="237">
        <v>43557</v>
      </c>
      <c r="E145" s="238">
        <v>370000000</v>
      </c>
      <c r="F145" s="238">
        <v>30000000</v>
      </c>
      <c r="G145" s="238">
        <v>10000000</v>
      </c>
    </row>
  </sheetData>
  <sheetProtection sheet="1" objects="1" scenarios="1"/>
  <phoneticPr fontId="24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26BB5BF-136B-452A-9FF8-E470601B6E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18</vt:i4>
      </vt:variant>
      <vt:variant>
        <vt:lpstr>이름 지정된 범위</vt:lpstr>
      </vt:variant>
      <vt:variant>
        <vt:i4>2</vt:i4>
      </vt:variant>
    </vt:vector>
  </HeadingPairs>
  <TitlesOfParts>
    <vt:vector size="20" baseType="lpstr">
      <vt:lpstr>입력시트</vt:lpstr>
      <vt:lpstr>등본추출</vt:lpstr>
      <vt:lpstr>주택상가소액</vt:lpstr>
      <vt:lpstr>권리분석</vt:lpstr>
      <vt:lpstr>설정순위</vt:lpstr>
      <vt:lpstr>기계기구</vt:lpstr>
      <vt:lpstr>주소록</vt:lpstr>
      <vt:lpstr>코드표</vt:lpstr>
      <vt:lpstr>(Sheet A)차주일반정보</vt:lpstr>
      <vt:lpstr>(Sheet B)채권일반정보</vt:lpstr>
      <vt:lpstr>(Sheet C-1)담보명세</vt:lpstr>
      <vt:lpstr>(Sheet C-2)설정순위</vt:lpstr>
      <vt:lpstr>소유자</vt:lpstr>
      <vt:lpstr>소유권</vt:lpstr>
      <vt:lpstr>근저당</vt:lpstr>
      <vt:lpstr>담보물건</vt:lpstr>
      <vt:lpstr>전국</vt:lpstr>
      <vt:lpstr>상가</vt:lpstr>
      <vt:lpstr>'(Sheet A)차주일반정보'!Print_Area</vt:lpstr>
      <vt:lpstr>'(Sheet C-1)담보명세'!Print_Area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TheSpring</dc:creator>
  <cp:lastModifiedBy>청현</cp:lastModifiedBy>
  <cp:lastPrinted>2012-08-20T08:59:18Z</cp:lastPrinted>
  <dcterms:created xsi:type="dcterms:W3CDTF">2012-02-09T08:38:11Z</dcterms:created>
  <dcterms:modified xsi:type="dcterms:W3CDTF">2025-08-13T05:28:54Z</dcterms:modified>
</cp:coreProperties>
</file>